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Server10\（営業秘密）業務SW\【WES】出力抑制保証\■九州電力出力抑制\第9回目(R4.9～R5.2)\"/>
    </mc:Choice>
  </mc:AlternateContent>
  <xr:revisionPtr revIDLastSave="0" documentId="13_ncr:1_{41C1C9AF-16EA-4820-B660-7A162B360E68}" xr6:coauthVersionLast="47" xr6:coauthVersionMax="47" xr10:uidLastSave="{00000000-0000-0000-0000-000000000000}"/>
  <workbookProtection workbookAlgorithmName="SHA-512" workbookHashValue="bBq/RqyeUOVmkEoSEjGt5nOKuEHDfIfGPC7K6px/k5XyBXCnOk24OSD10GLaxVtOqKrGe86uKvHokSO9Ooxt0w==" workbookSaltValue="zO8Q24xq9UOVZfvn1QUwZw==" workbookSpinCount="100000" lockStructure="1"/>
  <bookViews>
    <workbookView xWindow="435" yWindow="-15" windowWidth="28215" windowHeight="15600" xr2:uid="{00000000-000D-0000-FFFF-FFFF00000000}"/>
  </bookViews>
  <sheets>
    <sheet name="九電_009" sheetId="1" r:id="rId1"/>
    <sheet name="Sheet5" sheetId="5" state="hidden" r:id="rId2"/>
    <sheet name="パスワード生成" sheetId="2" state="hidden" r:id="rId3"/>
    <sheet name="8県まとめ" sheetId="6" state="hidden" r:id="rId4"/>
  </sheets>
  <definedNames>
    <definedName name="_xlnm._FilterDatabase" localSheetId="3" hidden="1">'8県まとめ'!$A$1:$Q$383</definedName>
    <definedName name="_xlnm._FilterDatabase" localSheetId="1" hidden="1">Sheet5!$A$2:$U$359</definedName>
    <definedName name="_xlnm._FilterDatabase" localSheetId="0" hidden="1">九電_009!$B$13:$X$51</definedName>
    <definedName name="_xlnm.Print_Area" localSheetId="0">九電_009!$B$1:$X$64</definedName>
    <definedName name="_xlnm.Print_Titles" localSheetId="0">九電_009!$1:$14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7" i="5" l="1"/>
  <c r="L347" i="5"/>
  <c r="K347" i="5"/>
  <c r="O348" i="5" l="1"/>
  <c r="A348" i="5"/>
  <c r="O347" i="5"/>
  <c r="A347" i="5"/>
  <c r="O346" i="5"/>
  <c r="N346" i="5"/>
  <c r="L346" i="5"/>
  <c r="K346" i="5"/>
  <c r="A346" i="5"/>
  <c r="O345" i="5"/>
  <c r="N345" i="5"/>
  <c r="L345" i="5"/>
  <c r="K345" i="5"/>
  <c r="A345" i="5"/>
  <c r="O344" i="5"/>
  <c r="N344" i="5"/>
  <c r="L344" i="5"/>
  <c r="K344" i="5"/>
  <c r="A344" i="5"/>
  <c r="O343" i="5"/>
  <c r="N343" i="5"/>
  <c r="L343" i="5"/>
  <c r="K343" i="5"/>
  <c r="A343" i="5"/>
  <c r="O342" i="5"/>
  <c r="N342" i="5"/>
  <c r="L342" i="5"/>
  <c r="K342" i="5"/>
  <c r="A342" i="5"/>
  <c r="O341" i="5"/>
  <c r="N341" i="5"/>
  <c r="L341" i="5"/>
  <c r="K341" i="5"/>
  <c r="A341" i="5"/>
  <c r="O340" i="5"/>
  <c r="N340" i="5"/>
  <c r="L340" i="5"/>
  <c r="K340" i="5"/>
  <c r="A340" i="5"/>
  <c r="O339" i="5"/>
  <c r="N339" i="5"/>
  <c r="L339" i="5"/>
  <c r="K339" i="5"/>
  <c r="A339" i="5"/>
  <c r="O338" i="5"/>
  <c r="N338" i="5"/>
  <c r="L338" i="5"/>
  <c r="K338" i="5"/>
  <c r="A338" i="5"/>
  <c r="O337" i="5"/>
  <c r="N337" i="5"/>
  <c r="L337" i="5"/>
  <c r="K337" i="5"/>
  <c r="A337" i="5"/>
  <c r="O336" i="5"/>
  <c r="N336" i="5"/>
  <c r="L336" i="5"/>
  <c r="K336" i="5"/>
  <c r="A336" i="5"/>
  <c r="O335" i="5"/>
  <c r="N335" i="5"/>
  <c r="L335" i="5"/>
  <c r="K335" i="5"/>
  <c r="A335" i="5"/>
  <c r="O334" i="5"/>
  <c r="N334" i="5"/>
  <c r="L334" i="5"/>
  <c r="K334" i="5"/>
  <c r="A334" i="5"/>
  <c r="O333" i="5"/>
  <c r="N333" i="5"/>
  <c r="L333" i="5"/>
  <c r="K333" i="5"/>
  <c r="A333" i="5"/>
  <c r="O332" i="5"/>
  <c r="N332" i="5"/>
  <c r="L332" i="5"/>
  <c r="K332" i="5"/>
  <c r="A332" i="5"/>
  <c r="O350" i="5"/>
  <c r="A350" i="5"/>
  <c r="O349" i="5"/>
  <c r="A349" i="5"/>
  <c r="I298" i="2"/>
  <c r="O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209" i="5"/>
  <c r="O210" i="5"/>
  <c r="O211" i="5"/>
  <c r="O212" i="5"/>
  <c r="O213" i="5"/>
  <c r="O214" i="5"/>
  <c r="O215" i="5"/>
  <c r="O216" i="5"/>
  <c r="O217" i="5"/>
  <c r="O218" i="5"/>
  <c r="O219" i="5"/>
  <c r="O220" i="5"/>
  <c r="O221" i="5"/>
  <c r="O222" i="5"/>
  <c r="O223" i="5"/>
  <c r="O224" i="5"/>
  <c r="O225" i="5"/>
  <c r="O226" i="5"/>
  <c r="O227" i="5"/>
  <c r="O228" i="5"/>
  <c r="O229" i="5"/>
  <c r="O230" i="5"/>
  <c r="O231" i="5"/>
  <c r="O232" i="5"/>
  <c r="O233" i="5"/>
  <c r="O234" i="5"/>
  <c r="O235" i="5"/>
  <c r="O236" i="5"/>
  <c r="O237" i="5"/>
  <c r="O238" i="5"/>
  <c r="O239" i="5"/>
  <c r="O240" i="5"/>
  <c r="O241" i="5"/>
  <c r="O242" i="5"/>
  <c r="O243" i="5"/>
  <c r="O244" i="5"/>
  <c r="O245" i="5"/>
  <c r="O246" i="5"/>
  <c r="O247" i="5"/>
  <c r="O248" i="5"/>
  <c r="O249" i="5"/>
  <c r="O250" i="5"/>
  <c r="O251" i="5"/>
  <c r="O252" i="5"/>
  <c r="O253" i="5"/>
  <c r="O254" i="5"/>
  <c r="O255" i="5"/>
  <c r="O256" i="5"/>
  <c r="O257" i="5"/>
  <c r="O258" i="5"/>
  <c r="O259" i="5"/>
  <c r="O260" i="5"/>
  <c r="O261" i="5"/>
  <c r="O262" i="5"/>
  <c r="O263" i="5"/>
  <c r="O264" i="5"/>
  <c r="O265" i="5"/>
  <c r="O266" i="5"/>
  <c r="O267" i="5"/>
  <c r="O268" i="5"/>
  <c r="O269" i="5"/>
  <c r="O270" i="5"/>
  <c r="O271" i="5"/>
  <c r="O272" i="5"/>
  <c r="O273" i="5"/>
  <c r="O274" i="5"/>
  <c r="O275" i="5"/>
  <c r="O276" i="5"/>
  <c r="O277" i="5"/>
  <c r="O278" i="5"/>
  <c r="O279" i="5"/>
  <c r="O280" i="5"/>
  <c r="O281" i="5"/>
  <c r="O282" i="5"/>
  <c r="O283" i="5"/>
  <c r="O284" i="5"/>
  <c r="O285" i="5"/>
  <c r="O286" i="5"/>
  <c r="O287" i="5"/>
  <c r="O288" i="5"/>
  <c r="O289" i="5"/>
  <c r="O290" i="5"/>
  <c r="O291" i="5"/>
  <c r="O292" i="5"/>
  <c r="O293" i="5"/>
  <c r="O294" i="5"/>
  <c r="O295" i="5"/>
  <c r="O296" i="5"/>
  <c r="O297" i="5"/>
  <c r="O298" i="5"/>
  <c r="O299" i="5"/>
  <c r="O300" i="5"/>
  <c r="O301" i="5"/>
  <c r="O302" i="5"/>
  <c r="O303" i="5"/>
  <c r="O304" i="5"/>
  <c r="O305" i="5"/>
  <c r="O306" i="5"/>
  <c r="O307" i="5"/>
  <c r="O308" i="5"/>
  <c r="O309" i="5"/>
  <c r="O310" i="5"/>
  <c r="O311" i="5"/>
  <c r="O312" i="5"/>
  <c r="O313" i="5"/>
  <c r="O314" i="5"/>
  <c r="O315" i="5"/>
  <c r="O316" i="5"/>
  <c r="O317" i="5"/>
  <c r="O318" i="5"/>
  <c r="O319" i="5"/>
  <c r="O320" i="5"/>
  <c r="O321" i="5"/>
  <c r="O322" i="5"/>
  <c r="O323" i="5"/>
  <c r="O324" i="5"/>
  <c r="O325" i="5"/>
  <c r="O326" i="5"/>
  <c r="O327" i="5"/>
  <c r="O328" i="5"/>
  <c r="O329" i="5"/>
  <c r="O330" i="5"/>
  <c r="O331" i="5"/>
  <c r="O351" i="5"/>
  <c r="O352" i="5"/>
  <c r="O353" i="5"/>
  <c r="O354" i="5"/>
  <c r="O355" i="5"/>
  <c r="O356" i="5"/>
  <c r="O357" i="5"/>
  <c r="O358" i="5"/>
  <c r="O359" i="5"/>
  <c r="O3" i="5"/>
  <c r="N3" i="5"/>
  <c r="A101" i="6" l="1"/>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N331" i="5" l="1"/>
  <c r="L331" i="5"/>
  <c r="K331" i="5"/>
  <c r="N330" i="5"/>
  <c r="L330" i="5"/>
  <c r="K330" i="5"/>
  <c r="N329" i="5"/>
  <c r="L329" i="5"/>
  <c r="K329" i="5"/>
  <c r="N328" i="5"/>
  <c r="L328" i="5"/>
  <c r="K328" i="5"/>
  <c r="N327" i="5"/>
  <c r="L327" i="5"/>
  <c r="K327" i="5"/>
  <c r="N326" i="5"/>
  <c r="L326" i="5"/>
  <c r="K326" i="5"/>
  <c r="N325" i="5"/>
  <c r="L325" i="5"/>
  <c r="K325" i="5"/>
  <c r="N324" i="5"/>
  <c r="L324" i="5"/>
  <c r="K324" i="5"/>
  <c r="N323" i="5"/>
  <c r="L323" i="5"/>
  <c r="K323" i="5"/>
  <c r="N322" i="5"/>
  <c r="L322" i="5"/>
  <c r="K322" i="5"/>
  <c r="N321" i="5"/>
  <c r="L321" i="5"/>
  <c r="K321" i="5"/>
  <c r="N320" i="5" l="1"/>
  <c r="L320" i="5"/>
  <c r="K320" i="5"/>
  <c r="N319" i="5"/>
  <c r="L319" i="5"/>
  <c r="K319" i="5"/>
  <c r="N318" i="5"/>
  <c r="L318" i="5"/>
  <c r="K318" i="5"/>
  <c r="N317" i="5"/>
  <c r="L317" i="5"/>
  <c r="K317" i="5"/>
  <c r="N316" i="5"/>
  <c r="L316" i="5"/>
  <c r="K316" i="5"/>
  <c r="N315" i="5"/>
  <c r="L315" i="5"/>
  <c r="K315" i="5"/>
  <c r="N314" i="5"/>
  <c r="L314" i="5"/>
  <c r="K314" i="5"/>
  <c r="N313" i="5"/>
  <c r="L313" i="5"/>
  <c r="K313" i="5"/>
  <c r="N312" i="5"/>
  <c r="L312" i="5"/>
  <c r="K312" i="5"/>
  <c r="N311" i="5"/>
  <c r="L311" i="5"/>
  <c r="K311" i="5"/>
  <c r="N310" i="5"/>
  <c r="L310" i="5"/>
  <c r="K310" i="5"/>
  <c r="N309" i="5"/>
  <c r="L309" i="5"/>
  <c r="K309" i="5"/>
  <c r="N308" i="5"/>
  <c r="L308" i="5"/>
  <c r="K308" i="5"/>
  <c r="N307" i="5"/>
  <c r="L307" i="5"/>
  <c r="K307" i="5"/>
  <c r="N306" i="5"/>
  <c r="L306" i="5"/>
  <c r="K306" i="5"/>
  <c r="N305" i="5"/>
  <c r="L305" i="5"/>
  <c r="K305" i="5"/>
  <c r="N304" i="5"/>
  <c r="L304" i="5"/>
  <c r="K304" i="5"/>
  <c r="N303" i="5"/>
  <c r="L303" i="5"/>
  <c r="K303" i="5"/>
  <c r="N302" i="5"/>
  <c r="L302" i="5"/>
  <c r="K302" i="5"/>
  <c r="N301" i="5"/>
  <c r="L301" i="5"/>
  <c r="K301" i="5"/>
  <c r="N300" i="5"/>
  <c r="L300" i="5"/>
  <c r="K300" i="5"/>
  <c r="N299" i="5"/>
  <c r="L299" i="5"/>
  <c r="K299" i="5"/>
  <c r="N298" i="5"/>
  <c r="L298" i="5"/>
  <c r="K298" i="5"/>
  <c r="N297" i="5"/>
  <c r="L297" i="5"/>
  <c r="K297" i="5"/>
  <c r="N296" i="5"/>
  <c r="L296" i="5"/>
  <c r="K296" i="5"/>
  <c r="N295" i="5"/>
  <c r="L295" i="5"/>
  <c r="K295" i="5"/>
  <c r="N294" i="5"/>
  <c r="L294" i="5"/>
  <c r="K294" i="5"/>
  <c r="N293" i="5"/>
  <c r="L293" i="5"/>
  <c r="K293" i="5"/>
  <c r="N292" i="5"/>
  <c r="L292" i="5"/>
  <c r="K292" i="5"/>
  <c r="N291" i="5"/>
  <c r="L291" i="5"/>
  <c r="K291" i="5"/>
  <c r="N290" i="5"/>
  <c r="L290" i="5"/>
  <c r="K290" i="5"/>
  <c r="N289" i="5"/>
  <c r="L289" i="5"/>
  <c r="K289" i="5"/>
  <c r="N288" i="5"/>
  <c r="L288" i="5"/>
  <c r="K288" i="5"/>
  <c r="N287" i="5"/>
  <c r="L287" i="5"/>
  <c r="K287" i="5"/>
  <c r="N286" i="5"/>
  <c r="L286" i="5"/>
  <c r="K286" i="5"/>
  <c r="N285" i="5"/>
  <c r="L285" i="5"/>
  <c r="K285" i="5"/>
  <c r="N284" i="5"/>
  <c r="L284" i="5"/>
  <c r="K284" i="5"/>
  <c r="N283" i="5"/>
  <c r="L283" i="5"/>
  <c r="K283" i="5"/>
  <c r="N282" i="5"/>
  <c r="L282" i="5"/>
  <c r="K282" i="5"/>
  <c r="N281" i="5"/>
  <c r="L281" i="5"/>
  <c r="K281" i="5"/>
  <c r="N280" i="5"/>
  <c r="L280" i="5"/>
  <c r="K280" i="5"/>
  <c r="N279" i="5"/>
  <c r="L279" i="5"/>
  <c r="K279" i="5"/>
  <c r="N278" i="5"/>
  <c r="L278" i="5"/>
  <c r="K278" i="5"/>
  <c r="N277" i="5"/>
  <c r="L277" i="5"/>
  <c r="K277" i="5"/>
  <c r="N276" i="5"/>
  <c r="L276" i="5"/>
  <c r="K276" i="5"/>
  <c r="N275" i="5"/>
  <c r="L275" i="5"/>
  <c r="K275" i="5"/>
  <c r="N274" i="5"/>
  <c r="L274" i="5"/>
  <c r="K274" i="5"/>
  <c r="N273" i="5"/>
  <c r="L273" i="5"/>
  <c r="K273" i="5"/>
  <c r="N272" i="5"/>
  <c r="L272" i="5"/>
  <c r="K272" i="5"/>
  <c r="N271" i="5"/>
  <c r="L271" i="5"/>
  <c r="K271" i="5"/>
  <c r="N270" i="5"/>
  <c r="L270" i="5"/>
  <c r="K270" i="5"/>
  <c r="N269" i="5"/>
  <c r="L269" i="5"/>
  <c r="K269" i="5"/>
  <c r="N268" i="5"/>
  <c r="L268" i="5"/>
  <c r="K268" i="5"/>
  <c r="N267" i="5"/>
  <c r="L267" i="5"/>
  <c r="K267" i="5"/>
  <c r="N266" i="5"/>
  <c r="L266" i="5"/>
  <c r="K266" i="5"/>
  <c r="N265" i="5"/>
  <c r="L265" i="5"/>
  <c r="K265" i="5"/>
  <c r="N264" i="5"/>
  <c r="L264" i="5"/>
  <c r="K264" i="5"/>
  <c r="N263" i="5"/>
  <c r="L263" i="5"/>
  <c r="K263" i="5"/>
  <c r="N262" i="5"/>
  <c r="L262" i="5"/>
  <c r="K262" i="5"/>
  <c r="N261" i="5"/>
  <c r="L261" i="5"/>
  <c r="K261" i="5"/>
  <c r="N260" i="5"/>
  <c r="L260" i="5"/>
  <c r="K260" i="5"/>
  <c r="N259" i="5"/>
  <c r="L259" i="5"/>
  <c r="K259" i="5"/>
  <c r="N258" i="5"/>
  <c r="L258" i="5"/>
  <c r="K258" i="5"/>
  <c r="N257" i="5"/>
  <c r="L257" i="5"/>
  <c r="K257" i="5"/>
  <c r="N256" i="5"/>
  <c r="L256" i="5"/>
  <c r="K256" i="5"/>
  <c r="N255" i="5"/>
  <c r="L255" i="5"/>
  <c r="K255" i="5"/>
  <c r="N254" i="5"/>
  <c r="L254" i="5"/>
  <c r="K254" i="5"/>
  <c r="N253" i="5"/>
  <c r="L253" i="5"/>
  <c r="K253" i="5"/>
  <c r="N252" i="5"/>
  <c r="L252" i="5"/>
  <c r="K252" i="5"/>
  <c r="N251" i="5"/>
  <c r="L251" i="5"/>
  <c r="K251" i="5"/>
  <c r="N250" i="5"/>
  <c r="L250" i="5"/>
  <c r="K250" i="5"/>
  <c r="N249" i="5"/>
  <c r="L249" i="5"/>
  <c r="K249" i="5"/>
  <c r="N248" i="5"/>
  <c r="L248" i="5"/>
  <c r="K248" i="5"/>
  <c r="N247" i="5"/>
  <c r="L247" i="5"/>
  <c r="K247" i="5"/>
  <c r="N246" i="5"/>
  <c r="L246" i="5"/>
  <c r="K246" i="5"/>
  <c r="I1" i="2" l="1"/>
  <c r="A351" i="5" l="1"/>
  <c r="A352" i="5"/>
  <c r="A353" i="5"/>
  <c r="A354" i="5"/>
  <c r="A355" i="5"/>
  <c r="A356" i="5"/>
  <c r="A357" i="5"/>
  <c r="A358" i="5"/>
  <c r="A359" i="5"/>
  <c r="A2" i="6" l="1"/>
  <c r="P2" i="6"/>
  <c r="Q2" i="6"/>
  <c r="P3" i="6"/>
  <c r="Q3" i="6"/>
  <c r="P4" i="6"/>
  <c r="Q4" i="6"/>
  <c r="P5" i="6"/>
  <c r="Q5" i="6"/>
  <c r="P6" i="6"/>
  <c r="Q6" i="6"/>
  <c r="P7" i="6"/>
  <c r="Q7" i="6"/>
  <c r="P8" i="6"/>
  <c r="Q8" i="6"/>
  <c r="P9" i="6"/>
  <c r="Q9" i="6"/>
  <c r="P10" i="6"/>
  <c r="Q10" i="6"/>
  <c r="B2" i="6" l="1"/>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3" i="5" l="1"/>
  <c r="Q13" i="1" l="1"/>
  <c r="A301" i="5" l="1"/>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N245" i="5"/>
  <c r="K245" i="5"/>
  <c r="N244" i="5"/>
  <c r="K244" i="5"/>
  <c r="N243" i="5"/>
  <c r="K243" i="5"/>
  <c r="N242" i="5"/>
  <c r="K242" i="5"/>
  <c r="N241" i="5"/>
  <c r="K241" i="5"/>
  <c r="N240" i="5"/>
  <c r="K240" i="5"/>
  <c r="N239" i="5"/>
  <c r="K239" i="5"/>
  <c r="N238" i="5"/>
  <c r="K238" i="5"/>
  <c r="N237" i="5"/>
  <c r="K237" i="5"/>
  <c r="N236" i="5"/>
  <c r="K236" i="5"/>
  <c r="N235" i="5"/>
  <c r="K235" i="5"/>
  <c r="N234" i="5"/>
  <c r="K234" i="5"/>
  <c r="N233" i="5"/>
  <c r="K233" i="5"/>
  <c r="N232" i="5"/>
  <c r="K232" i="5"/>
  <c r="N231" i="5"/>
  <c r="K231" i="5"/>
  <c r="N230" i="5"/>
  <c r="K230" i="5"/>
  <c r="N229" i="5"/>
  <c r="K229" i="5"/>
  <c r="N228" i="5"/>
  <c r="K228" i="5"/>
  <c r="N227" i="5"/>
  <c r="K227" i="5"/>
  <c r="N226" i="5"/>
  <c r="K226" i="5"/>
  <c r="N225" i="5"/>
  <c r="K225" i="5"/>
  <c r="N224" i="5"/>
  <c r="K224" i="5"/>
  <c r="N223" i="5"/>
  <c r="K223" i="5"/>
  <c r="N222" i="5"/>
  <c r="K222" i="5"/>
  <c r="N221" i="5"/>
  <c r="K221" i="5"/>
  <c r="N220" i="5"/>
  <c r="K220" i="5"/>
  <c r="N219" i="5"/>
  <c r="K219" i="5"/>
  <c r="N218" i="5"/>
  <c r="K218" i="5"/>
  <c r="N217" i="5"/>
  <c r="K217" i="5"/>
  <c r="N216" i="5"/>
  <c r="K216" i="5"/>
  <c r="N215" i="5"/>
  <c r="K215" i="5"/>
  <c r="N214" i="5"/>
  <c r="K214" i="5"/>
  <c r="N213" i="5"/>
  <c r="K213" i="5"/>
  <c r="N212" i="5"/>
  <c r="K212" i="5"/>
  <c r="N211" i="5"/>
  <c r="K211" i="5"/>
  <c r="N210" i="5"/>
  <c r="K210" i="5"/>
  <c r="N209" i="5"/>
  <c r="K209" i="5"/>
  <c r="N208" i="5"/>
  <c r="K208" i="5"/>
  <c r="N207" i="5"/>
  <c r="K207" i="5"/>
  <c r="N206" i="5"/>
  <c r="K206" i="5"/>
  <c r="N205" i="5"/>
  <c r="K205" i="5"/>
  <c r="N204" i="5"/>
  <c r="K204" i="5"/>
  <c r="N203" i="5"/>
  <c r="K203" i="5"/>
  <c r="N202" i="5"/>
  <c r="K202" i="5"/>
  <c r="N201" i="5"/>
  <c r="K201" i="5"/>
  <c r="N200" i="5"/>
  <c r="K200" i="5"/>
  <c r="N199" i="5"/>
  <c r="K199" i="5"/>
  <c r="N198" i="5"/>
  <c r="K198" i="5"/>
  <c r="N197" i="5"/>
  <c r="K197" i="5"/>
  <c r="N196" i="5"/>
  <c r="K196" i="5"/>
  <c r="N195" i="5"/>
  <c r="K195" i="5"/>
  <c r="N194" i="5"/>
  <c r="K194" i="5"/>
  <c r="N193" i="5"/>
  <c r="K193" i="5"/>
  <c r="N192" i="5"/>
  <c r="K192" i="5"/>
  <c r="N191" i="5"/>
  <c r="K191" i="5"/>
  <c r="N190" i="5"/>
  <c r="K190" i="5"/>
  <c r="N189" i="5"/>
  <c r="K189" i="5"/>
  <c r="N188" i="5"/>
  <c r="K188" i="5"/>
  <c r="N187" i="5"/>
  <c r="K187" i="5"/>
  <c r="N186" i="5"/>
  <c r="K186" i="5"/>
  <c r="N185" i="5"/>
  <c r="K185" i="5"/>
  <c r="N184" i="5"/>
  <c r="K184" i="5"/>
  <c r="N183" i="5"/>
  <c r="K183" i="5"/>
  <c r="N182" i="5"/>
  <c r="K182" i="5"/>
  <c r="N181" i="5"/>
  <c r="K181" i="5"/>
  <c r="N180" i="5"/>
  <c r="K180" i="5"/>
  <c r="N179" i="5"/>
  <c r="K179" i="5"/>
  <c r="N178" i="5"/>
  <c r="K178" i="5"/>
  <c r="N177" i="5"/>
  <c r="K177" i="5"/>
  <c r="N176" i="5"/>
  <c r="K176" i="5"/>
  <c r="N175" i="5"/>
  <c r="K175" i="5"/>
  <c r="N174" i="5"/>
  <c r="K174" i="5"/>
  <c r="N173" i="5"/>
  <c r="K173" i="5"/>
  <c r="N172" i="5"/>
  <c r="K172" i="5"/>
  <c r="N171" i="5"/>
  <c r="K171" i="5"/>
  <c r="N170" i="5"/>
  <c r="K170" i="5"/>
  <c r="N169" i="5"/>
  <c r="K169" i="5"/>
  <c r="N168" i="5"/>
  <c r="K168" i="5"/>
  <c r="N167" i="5"/>
  <c r="K167" i="5"/>
  <c r="N166" i="5"/>
  <c r="K166" i="5"/>
  <c r="N165" i="5"/>
  <c r="K165" i="5"/>
  <c r="N164" i="5"/>
  <c r="K164" i="5"/>
  <c r="N163" i="5"/>
  <c r="K163" i="5"/>
  <c r="N162" i="5"/>
  <c r="K162" i="5"/>
  <c r="N161" i="5"/>
  <c r="K161" i="5"/>
  <c r="N160" i="5"/>
  <c r="K160" i="5"/>
  <c r="N159" i="5"/>
  <c r="K159" i="5"/>
  <c r="N158" i="5"/>
  <c r="K158" i="5"/>
  <c r="N157" i="5"/>
  <c r="K157" i="5"/>
  <c r="N156" i="5"/>
  <c r="K156" i="5"/>
  <c r="N155" i="5"/>
  <c r="K155" i="5"/>
  <c r="N154" i="5"/>
  <c r="K154" i="5"/>
  <c r="N153" i="5"/>
  <c r="K153" i="5"/>
  <c r="N152" i="5"/>
  <c r="K152" i="5"/>
  <c r="N151" i="5"/>
  <c r="K151" i="5"/>
  <c r="N150" i="5"/>
  <c r="K150" i="5"/>
  <c r="N149" i="5"/>
  <c r="K149" i="5"/>
  <c r="N148" i="5"/>
  <c r="K148" i="5"/>
  <c r="N147" i="5"/>
  <c r="K147" i="5"/>
  <c r="N146" i="5"/>
  <c r="K146" i="5"/>
  <c r="N145" i="5"/>
  <c r="K145" i="5"/>
  <c r="N144" i="5"/>
  <c r="K144" i="5"/>
  <c r="N143" i="5"/>
  <c r="K143" i="5"/>
  <c r="N142" i="5"/>
  <c r="K142" i="5"/>
  <c r="N141" i="5"/>
  <c r="K141" i="5"/>
  <c r="N140" i="5"/>
  <c r="K140" i="5"/>
  <c r="N139" i="5"/>
  <c r="K139" i="5"/>
  <c r="N138" i="5"/>
  <c r="K138" i="5"/>
  <c r="N137" i="5"/>
  <c r="K137" i="5"/>
  <c r="N136" i="5"/>
  <c r="K136" i="5"/>
  <c r="N135" i="5"/>
  <c r="K135" i="5"/>
  <c r="N134" i="5"/>
  <c r="K134" i="5"/>
  <c r="N133" i="5"/>
  <c r="K133" i="5"/>
  <c r="N132" i="5"/>
  <c r="K132" i="5"/>
  <c r="N131" i="5"/>
  <c r="K131" i="5"/>
  <c r="N130" i="5"/>
  <c r="K130" i="5"/>
  <c r="N129" i="5"/>
  <c r="K129" i="5"/>
  <c r="N128" i="5"/>
  <c r="K128" i="5"/>
  <c r="N127" i="5"/>
  <c r="K127" i="5"/>
  <c r="N126" i="5"/>
  <c r="K126" i="5"/>
  <c r="N125" i="5"/>
  <c r="K125" i="5"/>
  <c r="N124" i="5"/>
  <c r="K124" i="5"/>
  <c r="N123" i="5"/>
  <c r="K123" i="5"/>
  <c r="N122" i="5"/>
  <c r="K122" i="5"/>
  <c r="N121" i="5"/>
  <c r="K121" i="5"/>
  <c r="N120" i="5"/>
  <c r="K120" i="5"/>
  <c r="N119" i="5"/>
  <c r="K119" i="5"/>
  <c r="N118" i="5"/>
  <c r="K118" i="5"/>
  <c r="N117" i="5"/>
  <c r="K117" i="5"/>
  <c r="N116" i="5"/>
  <c r="K116" i="5"/>
  <c r="N115" i="5"/>
  <c r="K115" i="5"/>
  <c r="N114" i="5"/>
  <c r="K114" i="5"/>
  <c r="N113" i="5"/>
  <c r="K113" i="5"/>
  <c r="N112" i="5"/>
  <c r="K112" i="5"/>
  <c r="N111" i="5"/>
  <c r="K111" i="5"/>
  <c r="N110" i="5"/>
  <c r="K110" i="5"/>
  <c r="N109" i="5"/>
  <c r="K109" i="5"/>
  <c r="N108" i="5"/>
  <c r="K108" i="5"/>
  <c r="N107" i="5"/>
  <c r="K107" i="5"/>
  <c r="N106" i="5"/>
  <c r="K106" i="5"/>
  <c r="N105" i="5"/>
  <c r="K105" i="5"/>
  <c r="N104" i="5"/>
  <c r="K104" i="5"/>
  <c r="N103" i="5"/>
  <c r="K103" i="5"/>
  <c r="N102" i="5"/>
  <c r="K102" i="5"/>
  <c r="N101" i="5"/>
  <c r="K101" i="5"/>
  <c r="N100" i="5"/>
  <c r="K100" i="5"/>
  <c r="N99" i="5"/>
  <c r="K99" i="5"/>
  <c r="N98" i="5"/>
  <c r="K98" i="5"/>
  <c r="N97" i="5"/>
  <c r="K97" i="5"/>
  <c r="N96" i="5"/>
  <c r="K96" i="5"/>
  <c r="N95" i="5"/>
  <c r="K95" i="5"/>
  <c r="N94" i="5"/>
  <c r="K94" i="5"/>
  <c r="N93" i="5"/>
  <c r="K93" i="5"/>
  <c r="N92" i="5"/>
  <c r="K92" i="5"/>
  <c r="N91" i="5"/>
  <c r="K91" i="5"/>
  <c r="N90" i="5"/>
  <c r="K90" i="5"/>
  <c r="N89" i="5"/>
  <c r="K89" i="5"/>
  <c r="N88" i="5"/>
  <c r="K88" i="5"/>
  <c r="N87" i="5"/>
  <c r="K87" i="5"/>
  <c r="N86" i="5"/>
  <c r="K86" i="5"/>
  <c r="N85" i="5"/>
  <c r="K85" i="5"/>
  <c r="N84" i="5"/>
  <c r="K84" i="5"/>
  <c r="N83" i="5"/>
  <c r="K83" i="5"/>
  <c r="N82" i="5"/>
  <c r="K82" i="5"/>
  <c r="N81" i="5"/>
  <c r="K81" i="5"/>
  <c r="N80" i="5"/>
  <c r="K80" i="5"/>
  <c r="N79" i="5"/>
  <c r="K79" i="5"/>
  <c r="N78" i="5"/>
  <c r="K78" i="5"/>
  <c r="N77" i="5"/>
  <c r="K77" i="5"/>
  <c r="N76" i="5"/>
  <c r="K76" i="5"/>
  <c r="N75" i="5"/>
  <c r="K75" i="5"/>
  <c r="N74" i="5"/>
  <c r="K74" i="5"/>
  <c r="N73" i="5"/>
  <c r="K73" i="5"/>
  <c r="N72" i="5"/>
  <c r="K72" i="5"/>
  <c r="N71" i="5"/>
  <c r="K71" i="5"/>
  <c r="N70" i="5"/>
  <c r="K70" i="5"/>
  <c r="N69" i="5"/>
  <c r="K69" i="5"/>
  <c r="N68" i="5"/>
  <c r="K68" i="5"/>
  <c r="N67" i="5"/>
  <c r="K67" i="5"/>
  <c r="N66" i="5"/>
  <c r="K66" i="5"/>
  <c r="N65" i="5"/>
  <c r="K65" i="5"/>
  <c r="N64" i="5"/>
  <c r="K64" i="5"/>
  <c r="N63" i="5"/>
  <c r="K63" i="5"/>
  <c r="N62" i="5"/>
  <c r="K62" i="5"/>
  <c r="N61" i="5"/>
  <c r="K61" i="5"/>
  <c r="N60" i="5"/>
  <c r="K60" i="5"/>
  <c r="N59" i="5"/>
  <c r="K59" i="5"/>
  <c r="N58" i="5"/>
  <c r="K58" i="5"/>
  <c r="N57" i="5"/>
  <c r="K57" i="5"/>
  <c r="N56" i="5"/>
  <c r="K56" i="5"/>
  <c r="N55" i="5"/>
  <c r="K55" i="5"/>
  <c r="N54" i="5"/>
  <c r="K54" i="5"/>
  <c r="N53" i="5"/>
  <c r="K53" i="5"/>
  <c r="N52" i="5"/>
  <c r="K52" i="5"/>
  <c r="N51" i="5"/>
  <c r="K51" i="5"/>
  <c r="N50" i="5"/>
  <c r="K50" i="5"/>
  <c r="N49" i="5"/>
  <c r="K49" i="5"/>
  <c r="N48" i="5"/>
  <c r="K48" i="5"/>
  <c r="N47" i="5"/>
  <c r="K47" i="5"/>
  <c r="N46" i="5"/>
  <c r="K46" i="5"/>
  <c r="N45" i="5"/>
  <c r="K45" i="5"/>
  <c r="N44" i="5"/>
  <c r="K44" i="5"/>
  <c r="N43" i="5"/>
  <c r="K43" i="5"/>
  <c r="N42" i="5"/>
  <c r="K42" i="5"/>
  <c r="N41" i="5"/>
  <c r="K41" i="5"/>
  <c r="N40" i="5"/>
  <c r="K40" i="5"/>
  <c r="N39" i="5"/>
  <c r="K39" i="5"/>
  <c r="N38" i="5"/>
  <c r="K38" i="5"/>
  <c r="N37" i="5"/>
  <c r="K37" i="5"/>
  <c r="N36" i="5"/>
  <c r="K36" i="5"/>
  <c r="N35" i="5"/>
  <c r="K35" i="5"/>
  <c r="N34" i="5"/>
  <c r="K34" i="5"/>
  <c r="N33" i="5"/>
  <c r="K33" i="5"/>
  <c r="N32" i="5"/>
  <c r="K32" i="5"/>
  <c r="N31" i="5"/>
  <c r="K31" i="5"/>
  <c r="N30" i="5"/>
  <c r="K30" i="5"/>
  <c r="N29" i="5"/>
  <c r="K29" i="5"/>
  <c r="N28" i="5"/>
  <c r="K28" i="5"/>
  <c r="N27" i="5"/>
  <c r="K27" i="5"/>
  <c r="N26" i="5"/>
  <c r="K26" i="5"/>
  <c r="N25" i="5"/>
  <c r="K25" i="5"/>
  <c r="N24" i="5"/>
  <c r="K24" i="5"/>
  <c r="N23" i="5"/>
  <c r="K23" i="5"/>
  <c r="N22" i="5"/>
  <c r="K22" i="5"/>
  <c r="N21" i="5"/>
  <c r="K21" i="5"/>
  <c r="N20" i="5"/>
  <c r="K20" i="5"/>
  <c r="N19" i="5"/>
  <c r="K19" i="5"/>
  <c r="N18" i="5"/>
  <c r="K18" i="5"/>
  <c r="N17" i="5"/>
  <c r="K17" i="5"/>
  <c r="N16" i="5"/>
  <c r="K16" i="5"/>
  <c r="N15" i="5"/>
  <c r="K15" i="5"/>
  <c r="N14" i="5"/>
  <c r="K14" i="5"/>
  <c r="N13" i="5"/>
  <c r="K13" i="5"/>
  <c r="N12" i="5"/>
  <c r="K12" i="5"/>
  <c r="N11" i="5"/>
  <c r="K11" i="5"/>
  <c r="N10" i="5"/>
  <c r="K10" i="5"/>
  <c r="N9" i="5"/>
  <c r="K9" i="5"/>
  <c r="N8" i="5"/>
  <c r="K8" i="5"/>
  <c r="N7" i="5"/>
  <c r="K7" i="5"/>
  <c r="N6" i="5"/>
  <c r="K6" i="5"/>
  <c r="N5" i="5"/>
  <c r="K5" i="5"/>
  <c r="N4" i="5"/>
  <c r="K4" i="5"/>
  <c r="K3" i="5"/>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4" i="6"/>
  <c r="A3" i="6"/>
  <c r="B132" i="6" l="1"/>
  <c r="B206" i="6"/>
  <c r="B348" i="6"/>
  <c r="B292" i="6"/>
  <c r="B220" i="6"/>
  <c r="B116" i="6"/>
  <c r="B222" i="6"/>
  <c r="B184" i="6"/>
  <c r="B344" i="6"/>
  <c r="B134" i="6"/>
  <c r="B275" i="6"/>
  <c r="B263" i="6"/>
  <c r="B165" i="6"/>
  <c r="B139" i="6"/>
  <c r="B342" i="6"/>
  <c r="B231" i="6"/>
  <c r="B217" i="6"/>
  <c r="B151" i="6"/>
  <c r="B330" i="6"/>
  <c r="B243" i="6"/>
  <c r="B353" i="6"/>
  <c r="B357" i="6"/>
  <c r="B375" i="6"/>
  <c r="B246" i="6"/>
  <c r="B199" i="6"/>
  <c r="B373" i="6"/>
  <c r="B381" i="6"/>
  <c r="B258" i="6"/>
  <c r="B173" i="6"/>
  <c r="B187" i="6"/>
  <c r="B169" i="6"/>
  <c r="B210" i="6"/>
  <c r="B157" i="6"/>
  <c r="B171" i="6"/>
  <c r="B218" i="6"/>
  <c r="B316" i="6"/>
  <c r="B230" i="6"/>
  <c r="B133" i="6"/>
  <c r="B326" i="6"/>
  <c r="B155" i="6"/>
  <c r="B320" i="6"/>
  <c r="B224" i="6"/>
  <c r="B254" i="6"/>
  <c r="B364" i="6"/>
  <c r="B108" i="6"/>
  <c r="B236" i="6"/>
  <c r="B180" i="6"/>
  <c r="B270" i="6"/>
  <c r="B200" i="6"/>
  <c r="B360" i="6"/>
  <c r="B130" i="6"/>
  <c r="B147" i="6"/>
  <c r="B257" i="6"/>
  <c r="B104" i="6"/>
  <c r="B298" i="6"/>
  <c r="B143" i="6"/>
  <c r="B103" i="6"/>
  <c r="B277" i="6"/>
  <c r="B283" i="6"/>
  <c r="B114" i="6"/>
  <c r="B115" i="6"/>
  <c r="B225" i="6"/>
  <c r="B162" i="6"/>
  <c r="B194" i="6"/>
  <c r="B329" i="6"/>
  <c r="B335" i="6"/>
  <c r="B117" i="6"/>
  <c r="B327" i="6"/>
  <c r="B102" i="6"/>
  <c r="B343" i="6"/>
  <c r="B271" i="6"/>
  <c r="B273" i="6"/>
  <c r="B338" i="6"/>
  <c r="B311" i="6"/>
  <c r="B223" i="6"/>
  <c r="B307" i="6"/>
  <c r="B186" i="6"/>
  <c r="B266" i="6"/>
  <c r="B244" i="6"/>
  <c r="B293" i="6"/>
  <c r="B377" i="6"/>
  <c r="B301" i="6"/>
  <c r="B336" i="6"/>
  <c r="B240" i="6"/>
  <c r="B350" i="6"/>
  <c r="B190" i="6"/>
  <c r="B124" i="6"/>
  <c r="B252" i="6"/>
  <c r="B228" i="6"/>
  <c r="B366" i="6"/>
  <c r="B216" i="6"/>
  <c r="B376" i="6"/>
  <c r="B170" i="6"/>
  <c r="B121" i="6"/>
  <c r="B129" i="6"/>
  <c r="B179" i="6"/>
  <c r="B378" i="6"/>
  <c r="B259" i="6"/>
  <c r="B369" i="6"/>
  <c r="B149" i="6"/>
  <c r="B138" i="6"/>
  <c r="B192" i="6"/>
  <c r="B371" i="6"/>
  <c r="B303" i="6"/>
  <c r="B118" i="6"/>
  <c r="B282" i="6"/>
  <c r="B227" i="6"/>
  <c r="B337" i="6"/>
  <c r="B262" i="6"/>
  <c r="B309" i="6"/>
  <c r="B198" i="6"/>
  <c r="B183" i="6"/>
  <c r="B101" i="6"/>
  <c r="B361" i="6"/>
  <c r="B166" i="6"/>
  <c r="B167" i="6"/>
  <c r="B341" i="6"/>
  <c r="B135" i="6"/>
  <c r="B291" i="6"/>
  <c r="B305" i="6"/>
  <c r="B204" i="6"/>
  <c r="B239" i="6"/>
  <c r="B250" i="6"/>
  <c r="B319" i="6"/>
  <c r="B285" i="6"/>
  <c r="B352" i="6"/>
  <c r="B256" i="6"/>
  <c r="B164" i="6"/>
  <c r="B286" i="6"/>
  <c r="B140" i="6"/>
  <c r="B268" i="6"/>
  <c r="B276" i="6"/>
  <c r="B212" i="6"/>
  <c r="B232" i="6"/>
  <c r="B110" i="6"/>
  <c r="B322" i="6"/>
  <c r="B365" i="6"/>
  <c r="B379" i="6"/>
  <c r="B153" i="6"/>
  <c r="B122" i="6"/>
  <c r="B131" i="6"/>
  <c r="B241" i="6"/>
  <c r="B261" i="6"/>
  <c r="B242" i="6"/>
  <c r="B226" i="6"/>
  <c r="B333" i="6"/>
  <c r="B347" i="6"/>
  <c r="B141" i="6"/>
  <c r="B106" i="6"/>
  <c r="B351" i="6"/>
  <c r="B209" i="6"/>
  <c r="B290" i="6"/>
  <c r="B358" i="6"/>
  <c r="B281" i="6"/>
  <c r="B191" i="6"/>
  <c r="B374" i="6"/>
  <c r="B310" i="6"/>
  <c r="B185" i="6"/>
  <c r="B233" i="6"/>
  <c r="B213" i="6"/>
  <c r="B267" i="6"/>
  <c r="B321" i="6"/>
  <c r="B177" i="6"/>
  <c r="B312" i="6"/>
  <c r="B279" i="6"/>
  <c r="B383" i="6"/>
  <c r="B154" i="6"/>
  <c r="B299" i="6"/>
  <c r="B368" i="6"/>
  <c r="B272" i="6"/>
  <c r="B356" i="6"/>
  <c r="B334" i="6"/>
  <c r="B156" i="6"/>
  <c r="B332" i="6"/>
  <c r="B324" i="6"/>
  <c r="B260" i="6"/>
  <c r="B248" i="6"/>
  <c r="B238" i="6"/>
  <c r="B120" i="6"/>
  <c r="B237" i="6"/>
  <c r="B251" i="6"/>
  <c r="B175" i="6"/>
  <c r="B146" i="6"/>
  <c r="B105" i="6"/>
  <c r="B113" i="6"/>
  <c r="B245" i="6"/>
  <c r="B253" i="6"/>
  <c r="B346" i="6"/>
  <c r="B205" i="6"/>
  <c r="B219" i="6"/>
  <c r="B297" i="6"/>
  <c r="B160" i="6"/>
  <c r="B355" i="6"/>
  <c r="B255" i="6"/>
  <c r="B269" i="6"/>
  <c r="B234" i="6"/>
  <c r="B211" i="6"/>
  <c r="B195" i="6"/>
  <c r="B168" i="6"/>
  <c r="B119" i="6"/>
  <c r="B107" i="6"/>
  <c r="B150" i="6"/>
  <c r="B144" i="6"/>
  <c r="B126" i="6"/>
  <c r="B288" i="6"/>
  <c r="B284" i="6"/>
  <c r="B382" i="6"/>
  <c r="B172" i="6"/>
  <c r="B380" i="6"/>
  <c r="B372" i="6"/>
  <c r="B308" i="6"/>
  <c r="B264" i="6"/>
  <c r="B196" i="6"/>
  <c r="B278" i="6"/>
  <c r="B109" i="6"/>
  <c r="B123" i="6"/>
  <c r="B370" i="6"/>
  <c r="B274" i="6"/>
  <c r="B349" i="6"/>
  <c r="B363" i="6"/>
  <c r="B229" i="6"/>
  <c r="B145" i="6"/>
  <c r="B182" i="6"/>
  <c r="B249" i="6"/>
  <c r="B367" i="6"/>
  <c r="B214" i="6"/>
  <c r="B178" i="6"/>
  <c r="B317" i="6"/>
  <c r="B331" i="6"/>
  <c r="B161" i="6"/>
  <c r="B362" i="6"/>
  <c r="B159" i="6"/>
  <c r="B193" i="6"/>
  <c r="B289" i="6"/>
  <c r="B314" i="6"/>
  <c r="B111" i="6"/>
  <c r="B137" i="6"/>
  <c r="B328" i="6"/>
  <c r="B345" i="6"/>
  <c r="B125" i="6"/>
  <c r="B315" i="6"/>
  <c r="B174" i="6"/>
  <c r="B304" i="6"/>
  <c r="B300" i="6"/>
  <c r="B148" i="6"/>
  <c r="B188" i="6"/>
  <c r="B158" i="6"/>
  <c r="B280" i="6"/>
  <c r="B152" i="6"/>
  <c r="B296" i="6"/>
  <c r="B340" i="6"/>
  <c r="B202" i="6"/>
  <c r="B247" i="6"/>
  <c r="B265" i="6"/>
  <c r="B163" i="6"/>
  <c r="B112" i="6"/>
  <c r="B221" i="6"/>
  <c r="B235" i="6"/>
  <c r="B176" i="6"/>
  <c r="B181" i="6"/>
  <c r="B294" i="6"/>
  <c r="B215" i="6"/>
  <c r="B359" i="6"/>
  <c r="B287" i="6"/>
  <c r="B306" i="6"/>
  <c r="B189" i="6"/>
  <c r="B203" i="6"/>
  <c r="B197" i="6"/>
  <c r="B136" i="6"/>
  <c r="B339" i="6"/>
  <c r="B207" i="6"/>
  <c r="B325" i="6"/>
  <c r="B128" i="6"/>
  <c r="B323" i="6"/>
  <c r="B127" i="6"/>
  <c r="B295" i="6"/>
  <c r="B318" i="6"/>
  <c r="B142" i="6"/>
  <c r="B302" i="6"/>
  <c r="B354" i="6"/>
  <c r="B313" i="6"/>
  <c r="B201" i="6"/>
  <c r="B208" i="6"/>
  <c r="B85" i="6"/>
  <c r="B77" i="6"/>
  <c r="B74" i="6"/>
  <c r="B78" i="6"/>
  <c r="B79" i="6"/>
  <c r="B81" i="6"/>
  <c r="B89" i="6"/>
  <c r="B82" i="6"/>
  <c r="B75" i="6"/>
  <c r="B83" i="6"/>
  <c r="B76" i="6"/>
  <c r="B84" i="6"/>
  <c r="B92" i="6"/>
  <c r="B100" i="6"/>
  <c r="B93" i="6"/>
  <c r="B86" i="6"/>
  <c r="B94" i="6"/>
  <c r="B87" i="6"/>
  <c r="B95" i="6"/>
  <c r="B80" i="6"/>
  <c r="B88" i="6"/>
  <c r="B96" i="6"/>
  <c r="B97" i="6"/>
  <c r="B90" i="6"/>
  <c r="B98" i="6"/>
  <c r="B91" i="6"/>
  <c r="B99" i="6"/>
  <c r="B6" i="6"/>
  <c r="B12" i="6"/>
  <c r="B20" i="6"/>
  <c r="B28" i="6"/>
  <c r="B36" i="6"/>
  <c r="B44" i="6"/>
  <c r="B52" i="6"/>
  <c r="B60" i="6"/>
  <c r="B68" i="6"/>
  <c r="B9" i="6"/>
  <c r="B13" i="6"/>
  <c r="B21" i="6"/>
  <c r="B29" i="6"/>
  <c r="B37" i="6"/>
  <c r="B45" i="6"/>
  <c r="B53" i="6"/>
  <c r="B61" i="6"/>
  <c r="B69" i="6"/>
  <c r="B5" i="6"/>
  <c r="B3" i="6"/>
  <c r="B4" i="6"/>
  <c r="B14" i="6"/>
  <c r="B22" i="6"/>
  <c r="B30" i="6"/>
  <c r="B38" i="6"/>
  <c r="B46" i="6"/>
  <c r="B54" i="6"/>
  <c r="B62" i="6"/>
  <c r="B70" i="6"/>
  <c r="B7" i="6"/>
  <c r="B15" i="6"/>
  <c r="B23" i="6"/>
  <c r="B31" i="6"/>
  <c r="B39" i="6"/>
  <c r="B47" i="6"/>
  <c r="B55" i="6"/>
  <c r="B63" i="6"/>
  <c r="B71" i="6"/>
  <c r="B10" i="6"/>
  <c r="B16" i="6"/>
  <c r="B24" i="6"/>
  <c r="B32" i="6"/>
  <c r="B40" i="6"/>
  <c r="B48" i="6"/>
  <c r="B56" i="6"/>
  <c r="B64" i="6"/>
  <c r="B72" i="6"/>
  <c r="B17" i="6"/>
  <c r="B25" i="6"/>
  <c r="B33" i="6"/>
  <c r="B41" i="6"/>
  <c r="B49" i="6"/>
  <c r="B57" i="6"/>
  <c r="B65" i="6"/>
  <c r="B73" i="6"/>
  <c r="B8" i="6"/>
  <c r="B18" i="6"/>
  <c r="B26" i="6"/>
  <c r="B34" i="6"/>
  <c r="B42" i="6"/>
  <c r="B50" i="6"/>
  <c r="B58" i="6"/>
  <c r="B66" i="6"/>
  <c r="B11" i="6"/>
  <c r="B19" i="6"/>
  <c r="B27" i="6"/>
  <c r="B35" i="6"/>
  <c r="B43" i="6"/>
  <c r="B51" i="6"/>
  <c r="B59" i="6"/>
  <c r="B67" i="6"/>
  <c r="A300" i="5" l="1"/>
  <c r="A13" i="5" l="1"/>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27" i="2" l="1"/>
  <c r="I28" i="2"/>
  <c r="I29" i="2"/>
  <c r="I30" i="2"/>
  <c r="I31" i="2"/>
  <c r="I32" i="2"/>
  <c r="I33" i="2"/>
  <c r="I34" i="2"/>
  <c r="I35" i="2"/>
  <c r="I36" i="2"/>
  <c r="I37" i="2"/>
  <c r="I38" i="2"/>
  <c r="I39" i="2"/>
  <c r="I40" i="2"/>
  <c r="I41" i="2"/>
  <c r="I42" i="2"/>
  <c r="I43" i="2"/>
  <c r="I44" i="2"/>
  <c r="I45" i="2"/>
  <c r="I46" i="2"/>
  <c r="I47" i="2"/>
  <c r="I48" i="2"/>
  <c r="I49" i="2"/>
  <c r="I50" i="2"/>
  <c r="I51" i="2"/>
  <c r="AC8" i="1" l="1"/>
  <c r="A4" i="5"/>
  <c r="A5" i="5"/>
  <c r="A6" i="5"/>
  <c r="A7" i="5"/>
  <c r="A8" i="5"/>
  <c r="A9" i="5"/>
  <c r="A10" i="5"/>
  <c r="A11" i="5"/>
  <c r="A12" i="5"/>
  <c r="A3" i="5"/>
  <c r="AC9" i="1" l="1"/>
  <c r="AA3" i="1" l="1"/>
  <c r="AN8" i="1"/>
  <c r="AM8" i="1"/>
  <c r="B3" i="1" s="1"/>
  <c r="AE8" i="1"/>
  <c r="K7" i="1" s="1"/>
  <c r="AL8" i="1"/>
  <c r="M10" i="1" s="1"/>
  <c r="AI8" i="1"/>
  <c r="G10" i="1" s="1"/>
  <c r="AJ8" i="1"/>
  <c r="AG8" i="1"/>
  <c r="Q8" i="1" s="1"/>
  <c r="AH8" i="1"/>
  <c r="AK8" i="1"/>
  <c r="T10" i="1" s="1"/>
  <c r="AF8" i="1"/>
  <c r="G8" i="1" s="1"/>
  <c r="AD8" i="1"/>
  <c r="K6" i="1" s="1"/>
  <c r="A37" i="1" l="1"/>
  <c r="M37" i="1" s="1"/>
  <c r="A29" i="1"/>
  <c r="M29" i="1" s="1"/>
  <c r="A38" i="1"/>
  <c r="A41" i="1"/>
  <c r="A40" i="1"/>
  <c r="A39" i="1"/>
  <c r="A34" i="1"/>
  <c r="A42" i="1"/>
  <c r="A35" i="1"/>
  <c r="A43" i="1"/>
  <c r="A36" i="1"/>
  <c r="A28" i="1"/>
  <c r="F28" i="1" s="1"/>
  <c r="A31" i="1"/>
  <c r="A32" i="1"/>
  <c r="A30" i="1"/>
  <c r="A33" i="1"/>
  <c r="A26" i="1"/>
  <c r="A27" i="1"/>
  <c r="A24" i="1"/>
  <c r="A25" i="1"/>
  <c r="A46" i="1"/>
  <c r="A47" i="1"/>
  <c r="A48" i="1"/>
  <c r="A49" i="1"/>
  <c r="A44" i="1"/>
  <c r="A45" i="1"/>
  <c r="A20" i="1"/>
  <c r="A23" i="1"/>
  <c r="A22" i="1"/>
  <c r="A21" i="1"/>
  <c r="A19" i="1"/>
  <c r="A16" i="1"/>
  <c r="A17" i="1"/>
  <c r="A18" i="1"/>
  <c r="A15" i="1"/>
  <c r="AE29" i="1" l="1"/>
  <c r="Y29" i="1" s="1"/>
  <c r="C29" i="1"/>
  <c r="AD29" i="1" s="1"/>
  <c r="J29" i="1"/>
  <c r="C37" i="1"/>
  <c r="AD37" i="1" s="1"/>
  <c r="J37" i="1"/>
  <c r="AE37" i="1"/>
  <c r="F37" i="1"/>
  <c r="F29" i="1"/>
  <c r="Q29" i="1"/>
  <c r="J28" i="1"/>
  <c r="M28" i="1"/>
  <c r="M39" i="1"/>
  <c r="F39" i="1"/>
  <c r="AE39" i="1"/>
  <c r="C39" i="1"/>
  <c r="AD39" i="1" s="1"/>
  <c r="J39" i="1"/>
  <c r="J40" i="1"/>
  <c r="AE40" i="1"/>
  <c r="F40" i="1"/>
  <c r="C40" i="1"/>
  <c r="AD40" i="1" s="1"/>
  <c r="M40" i="1"/>
  <c r="F41" i="1"/>
  <c r="M41" i="1"/>
  <c r="J41" i="1"/>
  <c r="AE41" i="1"/>
  <c r="C41" i="1"/>
  <c r="AD41" i="1" s="1"/>
  <c r="J38" i="1"/>
  <c r="AE38" i="1"/>
  <c r="C38" i="1"/>
  <c r="AD38" i="1" s="1"/>
  <c r="M38" i="1"/>
  <c r="F38" i="1"/>
  <c r="C28" i="1"/>
  <c r="AD28" i="1" s="1"/>
  <c r="AE28" i="1"/>
  <c r="C36" i="1"/>
  <c r="AD36" i="1" s="1"/>
  <c r="M36" i="1"/>
  <c r="J36" i="1"/>
  <c r="F36" i="1"/>
  <c r="AE36" i="1"/>
  <c r="F43" i="1"/>
  <c r="AE43" i="1"/>
  <c r="C43" i="1"/>
  <c r="AD43" i="1" s="1"/>
  <c r="J43" i="1"/>
  <c r="M43" i="1"/>
  <c r="J35" i="1"/>
  <c r="F35" i="1"/>
  <c r="AE35" i="1"/>
  <c r="C35" i="1"/>
  <c r="AD35" i="1" s="1"/>
  <c r="M35" i="1"/>
  <c r="M42" i="1"/>
  <c r="J42" i="1"/>
  <c r="F42" i="1"/>
  <c r="AE42" i="1"/>
  <c r="C42" i="1"/>
  <c r="AD42" i="1" s="1"/>
  <c r="M34" i="1"/>
  <c r="J34" i="1"/>
  <c r="F34" i="1"/>
  <c r="AE34" i="1"/>
  <c r="C34" i="1"/>
  <c r="AD34" i="1" s="1"/>
  <c r="AE33" i="1"/>
  <c r="M33" i="1"/>
  <c r="J33" i="1"/>
  <c r="F33" i="1"/>
  <c r="C33" i="1"/>
  <c r="AD33" i="1" s="1"/>
  <c r="AE30" i="1"/>
  <c r="C30" i="1"/>
  <c r="AD30" i="1" s="1"/>
  <c r="M30" i="1"/>
  <c r="J30" i="1"/>
  <c r="F30" i="1"/>
  <c r="J32" i="1"/>
  <c r="F32" i="1"/>
  <c r="AE32" i="1"/>
  <c r="C32" i="1"/>
  <c r="AD32" i="1" s="1"/>
  <c r="M32" i="1"/>
  <c r="M31" i="1"/>
  <c r="J31" i="1"/>
  <c r="F31" i="1"/>
  <c r="AE31" i="1"/>
  <c r="C31" i="1"/>
  <c r="AD31" i="1" s="1"/>
  <c r="AE25" i="1"/>
  <c r="C25" i="1"/>
  <c r="AD25" i="1" s="1"/>
  <c r="M25" i="1"/>
  <c r="J25" i="1"/>
  <c r="F25" i="1"/>
  <c r="M24" i="1"/>
  <c r="AE24" i="1"/>
  <c r="C24" i="1"/>
  <c r="AD24" i="1" s="1"/>
  <c r="J24" i="1"/>
  <c r="F24" i="1"/>
  <c r="J27" i="1"/>
  <c r="F27" i="1"/>
  <c r="AE27" i="1"/>
  <c r="C27" i="1"/>
  <c r="AD27" i="1" s="1"/>
  <c r="M27" i="1"/>
  <c r="J26" i="1"/>
  <c r="F26" i="1"/>
  <c r="M26" i="1"/>
  <c r="AE26" i="1"/>
  <c r="C26" i="1"/>
  <c r="AD26" i="1" s="1"/>
  <c r="F46" i="1"/>
  <c r="AE46" i="1"/>
  <c r="M46" i="1"/>
  <c r="J46" i="1"/>
  <c r="AE44" i="1"/>
  <c r="F44" i="1"/>
  <c r="J44" i="1"/>
  <c r="M44" i="1"/>
  <c r="F16" i="1"/>
  <c r="AE16" i="1"/>
  <c r="J16" i="1"/>
  <c r="M16" i="1"/>
  <c r="F19" i="1"/>
  <c r="AE19" i="1"/>
  <c r="M19" i="1"/>
  <c r="J19" i="1"/>
  <c r="F15" i="1"/>
  <c r="AE15" i="1"/>
  <c r="C15" i="1"/>
  <c r="AE22" i="1"/>
  <c r="F22" i="1"/>
  <c r="J22" i="1"/>
  <c r="M22" i="1"/>
  <c r="AE18" i="1"/>
  <c r="F18" i="1"/>
  <c r="J18" i="1"/>
  <c r="M18" i="1"/>
  <c r="AE20" i="1"/>
  <c r="F20" i="1"/>
  <c r="M20" i="1"/>
  <c r="J20" i="1"/>
  <c r="F48" i="1"/>
  <c r="AE48" i="1"/>
  <c r="J48" i="1"/>
  <c r="M48" i="1"/>
  <c r="AE45" i="1"/>
  <c r="F45" i="1"/>
  <c r="M45" i="1"/>
  <c r="J45" i="1"/>
  <c r="AE23" i="1"/>
  <c r="F23" i="1"/>
  <c r="J23" i="1"/>
  <c r="M23" i="1"/>
  <c r="AE49" i="1"/>
  <c r="F49" i="1"/>
  <c r="J49" i="1"/>
  <c r="M49" i="1"/>
  <c r="AE21" i="1"/>
  <c r="F21" i="1"/>
  <c r="M21" i="1"/>
  <c r="J21" i="1"/>
  <c r="AE17" i="1"/>
  <c r="F17" i="1"/>
  <c r="M17" i="1"/>
  <c r="J17" i="1"/>
  <c r="F47" i="1"/>
  <c r="AE47" i="1"/>
  <c r="M47" i="1"/>
  <c r="J47" i="1"/>
  <c r="C45" i="1"/>
  <c r="C44" i="1"/>
  <c r="C49" i="1"/>
  <c r="C48" i="1"/>
  <c r="J15" i="1"/>
  <c r="M15" i="1"/>
  <c r="C47" i="1"/>
  <c r="C46" i="1"/>
  <c r="C22" i="1"/>
  <c r="C19" i="1"/>
  <c r="C23" i="1"/>
  <c r="C17" i="1"/>
  <c r="C21" i="1"/>
  <c r="C18" i="1"/>
  <c r="C16" i="1"/>
  <c r="C20" i="1"/>
  <c r="T29" i="1" l="1"/>
  <c r="AF29" i="1" s="1"/>
  <c r="Y40" i="1"/>
  <c r="Q40" i="1"/>
  <c r="T40" i="1" s="1"/>
  <c r="AF40" i="1" s="1"/>
  <c r="Y41" i="1"/>
  <c r="Q41" i="1"/>
  <c r="T41" i="1" s="1"/>
  <c r="AF41" i="1" s="1"/>
  <c r="Y43" i="1"/>
  <c r="Q43" i="1"/>
  <c r="T43" i="1" s="1"/>
  <c r="AF43" i="1" s="1"/>
  <c r="Y39" i="1"/>
  <c r="Q39" i="1"/>
  <c r="T39" i="1" s="1"/>
  <c r="AF39" i="1" s="1"/>
  <c r="Y37" i="1"/>
  <c r="Q37" i="1"/>
  <c r="T37" i="1" s="1"/>
  <c r="AF37" i="1" s="1"/>
  <c r="Q42" i="1"/>
  <c r="T42" i="1" s="1"/>
  <c r="AF42" i="1" s="1"/>
  <c r="Y42" i="1"/>
  <c r="Y38" i="1"/>
  <c r="Q38" i="1"/>
  <c r="T38" i="1" s="1"/>
  <c r="AF38" i="1" s="1"/>
  <c r="Y35" i="1"/>
  <c r="Q35" i="1"/>
  <c r="T35" i="1" s="1"/>
  <c r="AF35" i="1" s="1"/>
  <c r="Y36" i="1"/>
  <c r="Q36" i="1"/>
  <c r="T36" i="1" s="1"/>
  <c r="AF36" i="1" s="1"/>
  <c r="Y24" i="1"/>
  <c r="Q24" i="1"/>
  <c r="T24" i="1" s="1"/>
  <c r="AF24" i="1" s="1"/>
  <c r="Y31" i="1"/>
  <c r="Q31" i="1"/>
  <c r="T31" i="1" s="1"/>
  <c r="AF31" i="1" s="1"/>
  <c r="Y27" i="1"/>
  <c r="Q27" i="1"/>
  <c r="T27" i="1" s="1"/>
  <c r="AF27" i="1" s="1"/>
  <c r="Y33" i="1"/>
  <c r="Q33" i="1"/>
  <c r="T33" i="1" s="1"/>
  <c r="AF33" i="1" s="1"/>
  <c r="Y26" i="1"/>
  <c r="Q26" i="1"/>
  <c r="T26" i="1" s="1"/>
  <c r="AF26" i="1" s="1"/>
  <c r="Y34" i="1"/>
  <c r="Q34" i="1"/>
  <c r="T34" i="1" s="1"/>
  <c r="AF34" i="1" s="1"/>
  <c r="Y28" i="1"/>
  <c r="Q28" i="1"/>
  <c r="T28" i="1" s="1"/>
  <c r="AF28" i="1" s="1"/>
  <c r="Y30" i="1"/>
  <c r="Q30" i="1"/>
  <c r="T30" i="1" s="1"/>
  <c r="AF30" i="1" s="1"/>
  <c r="Y25" i="1"/>
  <c r="Q25" i="1"/>
  <c r="T25" i="1" s="1"/>
  <c r="AF25" i="1" s="1"/>
  <c r="Y32" i="1"/>
  <c r="Q32" i="1"/>
  <c r="T32" i="1" s="1"/>
  <c r="AF32" i="1" s="1"/>
  <c r="AD22" i="1"/>
  <c r="Q22" i="1"/>
  <c r="AD45" i="1"/>
  <c r="Y45" i="1"/>
  <c r="AD21" i="1"/>
  <c r="Y21" i="1"/>
  <c r="AD17" i="1"/>
  <c r="Q17" i="1"/>
  <c r="AD20" i="1"/>
  <c r="Q20" i="1"/>
  <c r="AD23" i="1"/>
  <c r="Q23" i="1"/>
  <c r="AD48" i="1"/>
  <c r="Y48" i="1"/>
  <c r="AD19" i="1"/>
  <c r="Y19" i="1"/>
  <c r="AD16" i="1"/>
  <c r="Q16" i="1"/>
  <c r="AD46" i="1"/>
  <c r="Q46" i="1"/>
  <c r="AD49" i="1"/>
  <c r="Y49" i="1"/>
  <c r="AD18" i="1"/>
  <c r="Y18" i="1"/>
  <c r="AD47" i="1"/>
  <c r="Y47" i="1"/>
  <c r="AD44" i="1"/>
  <c r="Q44" i="1"/>
  <c r="AD15" i="1"/>
  <c r="Q15" i="1"/>
  <c r="Q48" i="1"/>
  <c r="Y17" i="1"/>
  <c r="Y15" i="1"/>
  <c r="Q19" i="1"/>
  <c r="Y16" i="1"/>
  <c r="Y20" i="1"/>
  <c r="I18" i="2"/>
  <c r="I19" i="2"/>
  <c r="I20" i="2"/>
  <c r="I21" i="2"/>
  <c r="I22" i="2"/>
  <c r="I23" i="2"/>
  <c r="I24" i="2"/>
  <c r="I25" i="2"/>
  <c r="I26" i="2"/>
  <c r="I2" i="2"/>
  <c r="I3" i="2"/>
  <c r="I4" i="2"/>
  <c r="I5" i="2"/>
  <c r="I6" i="2"/>
  <c r="I7" i="2"/>
  <c r="I8" i="2"/>
  <c r="I9" i="2"/>
  <c r="I10" i="2"/>
  <c r="I11" i="2"/>
  <c r="I12" i="2"/>
  <c r="I13" i="2"/>
  <c r="I14" i="2"/>
  <c r="I15" i="2"/>
  <c r="I16" i="2"/>
  <c r="I17" i="2"/>
  <c r="F10" i="2"/>
  <c r="F9" i="2"/>
  <c r="F8" i="2"/>
  <c r="F7" i="2"/>
  <c r="F6" i="2"/>
  <c r="F5" i="2"/>
  <c r="F4" i="2"/>
  <c r="F3" i="2"/>
  <c r="F2" i="2"/>
  <c r="D1" i="2"/>
  <c r="D2" i="2"/>
  <c r="D3" i="2"/>
  <c r="D4" i="2"/>
  <c r="D5" i="2"/>
  <c r="D6" i="2"/>
  <c r="D7" i="2"/>
  <c r="D8" i="2"/>
  <c r="D10" i="2"/>
  <c r="D11" i="2"/>
  <c r="D12" i="2"/>
  <c r="D13" i="2"/>
  <c r="D14" i="2"/>
  <c r="D16" i="2"/>
  <c r="D17" i="2"/>
  <c r="D18" i="2"/>
  <c r="D19" i="2"/>
  <c r="D20" i="2"/>
  <c r="D21" i="2"/>
  <c r="D22" i="2"/>
  <c r="D23" i="2"/>
  <c r="D24" i="2"/>
  <c r="D25" i="2"/>
  <c r="D26" i="2"/>
  <c r="B26" i="2"/>
  <c r="B25" i="2"/>
  <c r="B24" i="2"/>
  <c r="B23" i="2"/>
  <c r="B22" i="2"/>
  <c r="B21" i="2"/>
  <c r="B20" i="2"/>
  <c r="B19" i="2"/>
  <c r="B18" i="2"/>
  <c r="B17" i="2"/>
  <c r="B16" i="2"/>
  <c r="B15" i="2"/>
  <c r="B14" i="2"/>
  <c r="B13" i="2"/>
  <c r="B11" i="2"/>
  <c r="B10" i="2"/>
  <c r="B9" i="2"/>
  <c r="B8" i="2"/>
  <c r="B7" i="2"/>
  <c r="B6" i="2"/>
  <c r="B5" i="2"/>
  <c r="B4" i="2"/>
  <c r="B3" i="2"/>
  <c r="B2" i="2"/>
  <c r="B1" i="2"/>
  <c r="T19" i="1" l="1"/>
  <c r="AF19" i="1" s="1"/>
  <c r="T46" i="1"/>
  <c r="AF46" i="1" s="1"/>
  <c r="T15" i="1"/>
  <c r="AF15" i="1" s="1"/>
  <c r="T17" i="1"/>
  <c r="AF17" i="1" s="1"/>
  <c r="Y22" i="1"/>
  <c r="Q45" i="1"/>
  <c r="T45" i="1" s="1"/>
  <c r="AF45" i="1" s="1"/>
  <c r="Y23" i="1"/>
  <c r="Y46" i="1"/>
  <c r="Y44" i="1"/>
  <c r="Q21" i="1"/>
  <c r="T21" i="1" s="1"/>
  <c r="AF21" i="1" s="1"/>
  <c r="Q47" i="1"/>
  <c r="T47" i="1" s="1"/>
  <c r="AF47" i="1" s="1"/>
  <c r="Q18" i="1"/>
  <c r="T18" i="1" s="1"/>
  <c r="AF18" i="1" s="1"/>
  <c r="Q49" i="1"/>
  <c r="T49" i="1" s="1"/>
  <c r="AF49" i="1" s="1"/>
  <c r="T22" i="1"/>
  <c r="AF22" i="1" s="1"/>
  <c r="T44" i="1"/>
  <c r="AF44" i="1" s="1"/>
  <c r="T16" i="1"/>
  <c r="AF16" i="1" s="1"/>
  <c r="T48" i="1"/>
  <c r="AF48" i="1" s="1"/>
  <c r="T20" i="1"/>
  <c r="AF20" i="1" s="1"/>
  <c r="T23" i="1"/>
  <c r="AF23" i="1" s="1"/>
  <c r="J235" i="2"/>
  <c r="K235" i="2" s="1"/>
  <c r="J239" i="2"/>
  <c r="K239" i="2" s="1"/>
  <c r="J243" i="2"/>
  <c r="K243" i="2" s="1"/>
  <c r="J247" i="2"/>
  <c r="K247" i="2" s="1"/>
  <c r="J251" i="2"/>
  <c r="K251" i="2" s="1"/>
  <c r="J255" i="2"/>
  <c r="K255" i="2" s="1"/>
  <c r="J259" i="2"/>
  <c r="K259" i="2" s="1"/>
  <c r="J118" i="2"/>
  <c r="K118" i="2" s="1"/>
  <c r="J126" i="2"/>
  <c r="K126" i="2" s="1"/>
  <c r="J134" i="2"/>
  <c r="K134" i="2" s="1"/>
  <c r="J142" i="2"/>
  <c r="K142" i="2" s="1"/>
  <c r="J150" i="2"/>
  <c r="K150" i="2" s="1"/>
  <c r="J158" i="2"/>
  <c r="K158" i="2" s="1"/>
  <c r="J166" i="2"/>
  <c r="K166" i="2" s="1"/>
  <c r="J174" i="2"/>
  <c r="K174" i="2" s="1"/>
  <c r="J182" i="2"/>
  <c r="K182" i="2" s="1"/>
  <c r="J190" i="2"/>
  <c r="K190" i="2" s="1"/>
  <c r="J198" i="2"/>
  <c r="K198" i="2" s="1"/>
  <c r="J206" i="2"/>
  <c r="K206" i="2" s="1"/>
  <c r="J214" i="2"/>
  <c r="K214" i="2" s="1"/>
  <c r="J222" i="2"/>
  <c r="K222" i="2" s="1"/>
  <c r="J230" i="2"/>
  <c r="K230" i="2" s="1"/>
  <c r="J238" i="2"/>
  <c r="K238" i="2" s="1"/>
  <c r="J246" i="2"/>
  <c r="K246" i="2" s="1"/>
  <c r="J254" i="2"/>
  <c r="K254" i="2" s="1"/>
  <c r="J262" i="2"/>
  <c r="K262" i="2" s="1"/>
  <c r="J266" i="2"/>
  <c r="K266" i="2" s="1"/>
  <c r="J270" i="2"/>
  <c r="K270" i="2" s="1"/>
  <c r="J274" i="2"/>
  <c r="K274" i="2" s="1"/>
  <c r="J278" i="2"/>
  <c r="K278" i="2" s="1"/>
  <c r="J284" i="2"/>
  <c r="K284" i="2" s="1"/>
  <c r="J288" i="2"/>
  <c r="K288" i="2" s="1"/>
  <c r="J292" i="2"/>
  <c r="K292" i="2" s="1"/>
  <c r="J296" i="2"/>
  <c r="K296" i="2" s="1"/>
  <c r="J114" i="2"/>
  <c r="K114" i="2" s="1"/>
  <c r="J122" i="2"/>
  <c r="K122" i="2" s="1"/>
  <c r="J130" i="2"/>
  <c r="K130" i="2" s="1"/>
  <c r="J138" i="2"/>
  <c r="K138" i="2" s="1"/>
  <c r="J146" i="2"/>
  <c r="K146" i="2" s="1"/>
  <c r="J154" i="2"/>
  <c r="K154" i="2" s="1"/>
  <c r="J162" i="2"/>
  <c r="K162" i="2" s="1"/>
  <c r="J170" i="2"/>
  <c r="K170" i="2" s="1"/>
  <c r="J178" i="2"/>
  <c r="K178" i="2" s="1"/>
  <c r="J186" i="2"/>
  <c r="K186" i="2" s="1"/>
  <c r="J194" i="2"/>
  <c r="K194" i="2" s="1"/>
  <c r="J202" i="2"/>
  <c r="K202" i="2" s="1"/>
  <c r="J210" i="2"/>
  <c r="K210" i="2" s="1"/>
  <c r="J218" i="2"/>
  <c r="K218" i="2" s="1"/>
  <c r="J234" i="2"/>
  <c r="K234" i="2" s="1"/>
  <c r="J250" i="2"/>
  <c r="K250" i="2" s="1"/>
  <c r="J263" i="2"/>
  <c r="K263" i="2" s="1"/>
  <c r="J279" i="2"/>
  <c r="K279" i="2" s="1"/>
  <c r="J282" i="2"/>
  <c r="K282" i="2" s="1"/>
  <c r="J290" i="2"/>
  <c r="K290" i="2" s="1"/>
  <c r="J298" i="2"/>
  <c r="K298" i="2" s="1"/>
  <c r="J267" i="2"/>
  <c r="K267" i="2" s="1"/>
  <c r="J226" i="2"/>
  <c r="K226" i="2" s="1"/>
  <c r="J242" i="2"/>
  <c r="K242" i="2" s="1"/>
  <c r="J258" i="2"/>
  <c r="K258" i="2" s="1"/>
  <c r="J271" i="2"/>
  <c r="K271" i="2" s="1"/>
  <c r="J286" i="2"/>
  <c r="K286" i="2" s="1"/>
  <c r="J294" i="2"/>
  <c r="K294" i="2" s="1"/>
  <c r="J275" i="2"/>
  <c r="K275" i="2" s="1"/>
  <c r="J287" i="2"/>
  <c r="K287" i="2" s="1"/>
  <c r="J269" i="2"/>
  <c r="K269" i="2" s="1"/>
  <c r="J281" i="2"/>
  <c r="K281" i="2" s="1"/>
  <c r="J277" i="2"/>
  <c r="K277" i="2" s="1"/>
  <c r="J293" i="2"/>
  <c r="K293" i="2" s="1"/>
  <c r="J205" i="2"/>
  <c r="K205" i="2" s="1"/>
  <c r="J173" i="2"/>
  <c r="K173" i="2" s="1"/>
  <c r="J141" i="2"/>
  <c r="K141" i="2" s="1"/>
  <c r="J260" i="2"/>
  <c r="K260" i="2" s="1"/>
  <c r="J231" i="2"/>
  <c r="K231" i="2" s="1"/>
  <c r="J215" i="2"/>
  <c r="K215" i="2" s="1"/>
  <c r="J199" i="2"/>
  <c r="K199" i="2" s="1"/>
  <c r="J183" i="2"/>
  <c r="K183" i="2" s="1"/>
  <c r="J167" i="2"/>
  <c r="K167" i="2" s="1"/>
  <c r="J151" i="2"/>
  <c r="K151" i="2" s="1"/>
  <c r="J135" i="2"/>
  <c r="K135" i="2" s="1"/>
  <c r="J119" i="2"/>
  <c r="K119" i="2" s="1"/>
  <c r="J272" i="2"/>
  <c r="K272" i="2" s="1"/>
  <c r="J249" i="2"/>
  <c r="K249" i="2" s="1"/>
  <c r="J217" i="2"/>
  <c r="K217" i="2" s="1"/>
  <c r="J185" i="2"/>
  <c r="K185" i="2" s="1"/>
  <c r="J153" i="2"/>
  <c r="K153" i="2" s="1"/>
  <c r="J219" i="2"/>
  <c r="K219" i="2" s="1"/>
  <c r="J187" i="2"/>
  <c r="K187" i="2" s="1"/>
  <c r="J171" i="2"/>
  <c r="K171" i="2" s="1"/>
  <c r="J120" i="2"/>
  <c r="K120" i="2" s="1"/>
  <c r="J253" i="2"/>
  <c r="K253" i="2" s="1"/>
  <c r="J237" i="2"/>
  <c r="K237" i="2" s="1"/>
  <c r="J265" i="2"/>
  <c r="K265" i="2" s="1"/>
  <c r="J261" i="2"/>
  <c r="K261" i="2" s="1"/>
  <c r="J285" i="2"/>
  <c r="K285" i="2" s="1"/>
  <c r="J197" i="2"/>
  <c r="K197" i="2" s="1"/>
  <c r="J165" i="2"/>
  <c r="K165" i="2" s="1"/>
  <c r="J133" i="2"/>
  <c r="K133" i="2" s="1"/>
  <c r="J252" i="2"/>
  <c r="K252" i="2" s="1"/>
  <c r="J228" i="2"/>
  <c r="K228" i="2" s="1"/>
  <c r="J212" i="2"/>
  <c r="K212" i="2" s="1"/>
  <c r="J196" i="2"/>
  <c r="K196" i="2" s="1"/>
  <c r="J180" i="2"/>
  <c r="K180" i="2" s="1"/>
  <c r="J164" i="2"/>
  <c r="K164" i="2" s="1"/>
  <c r="J148" i="2"/>
  <c r="K148" i="2" s="1"/>
  <c r="J132" i="2"/>
  <c r="K132" i="2" s="1"/>
  <c r="J116" i="2"/>
  <c r="K116" i="2" s="1"/>
  <c r="J268" i="2"/>
  <c r="K268" i="2" s="1"/>
  <c r="J241" i="2"/>
  <c r="K241" i="2" s="1"/>
  <c r="J209" i="2"/>
  <c r="K209" i="2" s="1"/>
  <c r="J177" i="2"/>
  <c r="K177" i="2" s="1"/>
  <c r="J145" i="2"/>
  <c r="K145" i="2" s="1"/>
  <c r="J113" i="2"/>
  <c r="K113" i="2" s="1"/>
  <c r="J232" i="2"/>
  <c r="K232" i="2" s="1"/>
  <c r="J216" i="2"/>
  <c r="K216" i="2" s="1"/>
  <c r="J200" i="2"/>
  <c r="K200" i="2" s="1"/>
  <c r="J184" i="2"/>
  <c r="K184" i="2" s="1"/>
  <c r="J168" i="2"/>
  <c r="K168" i="2" s="1"/>
  <c r="J152" i="2"/>
  <c r="K152" i="2" s="1"/>
  <c r="J136" i="2"/>
  <c r="K136" i="2" s="1"/>
  <c r="J221" i="2"/>
  <c r="K221" i="2" s="1"/>
  <c r="J297" i="2"/>
  <c r="K297" i="2" s="1"/>
  <c r="J291" i="2"/>
  <c r="K291" i="2" s="1"/>
  <c r="J245" i="2"/>
  <c r="K245" i="2" s="1"/>
  <c r="J273" i="2"/>
  <c r="K273" i="2" s="1"/>
  <c r="J189" i="2"/>
  <c r="K189" i="2" s="1"/>
  <c r="J157" i="2"/>
  <c r="K157" i="2" s="1"/>
  <c r="J125" i="2"/>
  <c r="K125" i="2" s="1"/>
  <c r="J244" i="2"/>
  <c r="K244" i="2" s="1"/>
  <c r="J223" i="2"/>
  <c r="K223" i="2" s="1"/>
  <c r="J207" i="2"/>
  <c r="K207" i="2" s="1"/>
  <c r="J191" i="2"/>
  <c r="K191" i="2" s="1"/>
  <c r="J175" i="2"/>
  <c r="K175" i="2" s="1"/>
  <c r="J159" i="2"/>
  <c r="K159" i="2" s="1"/>
  <c r="J143" i="2"/>
  <c r="K143" i="2" s="1"/>
  <c r="J127" i="2"/>
  <c r="K127" i="2" s="1"/>
  <c r="J280" i="2"/>
  <c r="K280" i="2" s="1"/>
  <c r="J264" i="2"/>
  <c r="K264" i="2" s="1"/>
  <c r="J233" i="2"/>
  <c r="K233" i="2" s="1"/>
  <c r="J201" i="2"/>
  <c r="K201" i="2" s="1"/>
  <c r="J169" i="2"/>
  <c r="K169" i="2" s="1"/>
  <c r="J137" i="2"/>
  <c r="K137" i="2" s="1"/>
  <c r="J256" i="2"/>
  <c r="K256" i="2" s="1"/>
  <c r="J227" i="2"/>
  <c r="K227" i="2" s="1"/>
  <c r="J211" i="2"/>
  <c r="K211" i="2" s="1"/>
  <c r="J195" i="2"/>
  <c r="K195" i="2" s="1"/>
  <c r="J179" i="2"/>
  <c r="K179" i="2" s="1"/>
  <c r="J163" i="2"/>
  <c r="K163" i="2" s="1"/>
  <c r="J147" i="2"/>
  <c r="K147" i="2" s="1"/>
  <c r="J131" i="2"/>
  <c r="K131" i="2" s="1"/>
  <c r="J115" i="2"/>
  <c r="K115" i="2" s="1"/>
  <c r="J155" i="2"/>
  <c r="K155" i="2" s="1"/>
  <c r="J139" i="2"/>
  <c r="K139" i="2" s="1"/>
  <c r="J295" i="2"/>
  <c r="K295" i="2" s="1"/>
  <c r="J289" i="2"/>
  <c r="K289" i="2" s="1"/>
  <c r="J283" i="2"/>
  <c r="K283" i="2" s="1"/>
  <c r="J229" i="2"/>
  <c r="K229" i="2" s="1"/>
  <c r="J213" i="2"/>
  <c r="K213" i="2" s="1"/>
  <c r="J181" i="2"/>
  <c r="K181" i="2" s="1"/>
  <c r="J149" i="2"/>
  <c r="K149" i="2" s="1"/>
  <c r="J117" i="2"/>
  <c r="K117" i="2" s="1"/>
  <c r="J236" i="2"/>
  <c r="K236" i="2" s="1"/>
  <c r="J220" i="2"/>
  <c r="K220" i="2" s="1"/>
  <c r="J204" i="2"/>
  <c r="K204" i="2" s="1"/>
  <c r="J188" i="2"/>
  <c r="K188" i="2" s="1"/>
  <c r="J172" i="2"/>
  <c r="K172" i="2" s="1"/>
  <c r="J156" i="2"/>
  <c r="K156" i="2" s="1"/>
  <c r="J140" i="2"/>
  <c r="K140" i="2" s="1"/>
  <c r="J124" i="2"/>
  <c r="K124" i="2" s="1"/>
  <c r="J276" i="2"/>
  <c r="K276" i="2" s="1"/>
  <c r="J257" i="2"/>
  <c r="K257" i="2" s="1"/>
  <c r="J225" i="2"/>
  <c r="K225" i="2" s="1"/>
  <c r="J193" i="2"/>
  <c r="K193" i="2" s="1"/>
  <c r="J161" i="2"/>
  <c r="K161" i="2" s="1"/>
  <c r="J129" i="2"/>
  <c r="K129" i="2" s="1"/>
  <c r="J248" i="2"/>
  <c r="K248" i="2" s="1"/>
  <c r="J224" i="2"/>
  <c r="K224" i="2" s="1"/>
  <c r="J208" i="2"/>
  <c r="K208" i="2" s="1"/>
  <c r="J192" i="2"/>
  <c r="K192" i="2" s="1"/>
  <c r="J176" i="2"/>
  <c r="K176" i="2" s="1"/>
  <c r="J160" i="2"/>
  <c r="K160" i="2" s="1"/>
  <c r="J144" i="2"/>
  <c r="K144" i="2" s="1"/>
  <c r="J128" i="2"/>
  <c r="K128" i="2" s="1"/>
  <c r="J112" i="2"/>
  <c r="K112" i="2" s="1"/>
  <c r="J121" i="2"/>
  <c r="K121" i="2" s="1"/>
  <c r="J240" i="2"/>
  <c r="K240" i="2" s="1"/>
  <c r="J203" i="2"/>
  <c r="K203" i="2" s="1"/>
  <c r="J123" i="2"/>
  <c r="K123" i="2" s="1"/>
  <c r="J95" i="2"/>
  <c r="K95" i="2" s="1"/>
  <c r="J103" i="2"/>
  <c r="K103" i="2" s="1"/>
  <c r="J62" i="2"/>
  <c r="K62" i="2" s="1"/>
  <c r="J90" i="2"/>
  <c r="K90" i="2" s="1"/>
  <c r="J102" i="2"/>
  <c r="K102" i="2" s="1"/>
  <c r="J106" i="2"/>
  <c r="K106" i="2" s="1"/>
  <c r="J110" i="2"/>
  <c r="K110" i="2" s="1"/>
  <c r="J99" i="2"/>
  <c r="K99" i="2" s="1"/>
  <c r="J107" i="2"/>
  <c r="K107" i="2" s="1"/>
  <c r="J111" i="2"/>
  <c r="K111" i="2" s="1"/>
  <c r="J54" i="2"/>
  <c r="K54" i="2" s="1"/>
  <c r="J66" i="2"/>
  <c r="K66" i="2" s="1"/>
  <c r="J78" i="2"/>
  <c r="K78" i="2" s="1"/>
  <c r="J82" i="2"/>
  <c r="K82" i="2" s="1"/>
  <c r="J94" i="2"/>
  <c r="K94" i="2" s="1"/>
  <c r="J55" i="2"/>
  <c r="K55" i="2" s="1"/>
  <c r="J59" i="2"/>
  <c r="K59" i="2" s="1"/>
  <c r="J63" i="2"/>
  <c r="K63" i="2" s="1"/>
  <c r="J67" i="2"/>
  <c r="K67" i="2" s="1"/>
  <c r="J71" i="2"/>
  <c r="K71" i="2" s="1"/>
  <c r="J75" i="2"/>
  <c r="K75" i="2" s="1"/>
  <c r="J79" i="2"/>
  <c r="K79" i="2" s="1"/>
  <c r="J83" i="2"/>
  <c r="K83" i="2" s="1"/>
  <c r="J87" i="2"/>
  <c r="K87" i="2" s="1"/>
  <c r="J91" i="2"/>
  <c r="K91" i="2" s="1"/>
  <c r="J58" i="2"/>
  <c r="K58" i="2" s="1"/>
  <c r="J70" i="2"/>
  <c r="K70" i="2" s="1"/>
  <c r="J74" i="2"/>
  <c r="K74" i="2" s="1"/>
  <c r="J86" i="2"/>
  <c r="K86" i="2" s="1"/>
  <c r="J98" i="2"/>
  <c r="K98" i="2" s="1"/>
  <c r="J97" i="2"/>
  <c r="K97" i="2" s="1"/>
  <c r="J100" i="2"/>
  <c r="K100" i="2" s="1"/>
  <c r="J68" i="2"/>
  <c r="K68" i="2" s="1"/>
  <c r="J77" i="2"/>
  <c r="K77" i="2" s="1"/>
  <c r="J61" i="2"/>
  <c r="K61" i="2" s="1"/>
  <c r="J105" i="2"/>
  <c r="K105" i="2" s="1"/>
  <c r="J88" i="2"/>
  <c r="K88" i="2" s="1"/>
  <c r="J60" i="2"/>
  <c r="K60" i="2" s="1"/>
  <c r="J52" i="2"/>
  <c r="K52" i="2" s="1"/>
  <c r="J108" i="2"/>
  <c r="K108" i="2" s="1"/>
  <c r="J65" i="2"/>
  <c r="K65" i="2" s="1"/>
  <c r="J64" i="2"/>
  <c r="K64" i="2" s="1"/>
  <c r="J93" i="2"/>
  <c r="K93" i="2" s="1"/>
  <c r="J92" i="2"/>
  <c r="K92" i="2" s="1"/>
  <c r="J56" i="2"/>
  <c r="K56" i="2" s="1"/>
  <c r="J73" i="2"/>
  <c r="K73" i="2" s="1"/>
  <c r="J57" i="2"/>
  <c r="K57" i="2" s="1"/>
  <c r="J89" i="2"/>
  <c r="K89" i="2" s="1"/>
  <c r="J80" i="2"/>
  <c r="K80" i="2" s="1"/>
  <c r="J76" i="2"/>
  <c r="K76" i="2" s="1"/>
  <c r="J109" i="2"/>
  <c r="K109" i="2" s="1"/>
  <c r="J81" i="2"/>
  <c r="K81" i="2" s="1"/>
  <c r="J84" i="2"/>
  <c r="K84" i="2" s="1"/>
  <c r="J101" i="2"/>
  <c r="K101" i="2" s="1"/>
  <c r="J69" i="2"/>
  <c r="K69" i="2" s="1"/>
  <c r="J53" i="2"/>
  <c r="K53" i="2" s="1"/>
  <c r="J104" i="2"/>
  <c r="K104" i="2" s="1"/>
  <c r="J72" i="2"/>
  <c r="K72" i="2" s="1"/>
  <c r="J85" i="2"/>
  <c r="K85" i="2" s="1"/>
  <c r="J96" i="2"/>
  <c r="K96" i="2" s="1"/>
  <c r="J1" i="2"/>
  <c r="K1" i="2" s="1"/>
  <c r="J37" i="2"/>
  <c r="K37" i="2" s="1"/>
  <c r="J45" i="2"/>
  <c r="K45" i="2" s="1"/>
  <c r="J49" i="2"/>
  <c r="K49" i="2" s="1"/>
  <c r="J29" i="2"/>
  <c r="K29" i="2" s="1"/>
  <c r="J33" i="2"/>
  <c r="K33" i="2" s="1"/>
  <c r="J41" i="2"/>
  <c r="K41" i="2" s="1"/>
  <c r="J34" i="2"/>
  <c r="K34" i="2" s="1"/>
  <c r="J48" i="2"/>
  <c r="K48" i="2" s="1"/>
  <c r="J47" i="2"/>
  <c r="K47" i="2" s="1"/>
  <c r="J46" i="2"/>
  <c r="K46" i="2" s="1"/>
  <c r="J31" i="2"/>
  <c r="K31" i="2" s="1"/>
  <c r="J39" i="2"/>
  <c r="K39" i="2" s="1"/>
  <c r="J42" i="2"/>
  <c r="K42" i="2" s="1"/>
  <c r="J36" i="2"/>
  <c r="K36" i="2" s="1"/>
  <c r="J44" i="2"/>
  <c r="K44" i="2" s="1"/>
  <c r="J27" i="2"/>
  <c r="K27" i="2" s="1"/>
  <c r="J35" i="2"/>
  <c r="K35" i="2" s="1"/>
  <c r="J38" i="2"/>
  <c r="K38" i="2" s="1"/>
  <c r="J32" i="2"/>
  <c r="K32" i="2" s="1"/>
  <c r="J51" i="2"/>
  <c r="K51" i="2" s="1"/>
  <c r="J40" i="2"/>
  <c r="K40" i="2" s="1"/>
  <c r="J50" i="2"/>
  <c r="K50" i="2" s="1"/>
  <c r="J28" i="2"/>
  <c r="K28" i="2" s="1"/>
  <c r="J43" i="2"/>
  <c r="K43" i="2" s="1"/>
  <c r="J30" i="2"/>
  <c r="K30" i="2" s="1"/>
  <c r="J15" i="2"/>
  <c r="K15" i="2" s="1"/>
  <c r="J7" i="2"/>
  <c r="K7" i="2" s="1"/>
  <c r="J24" i="2"/>
  <c r="K24" i="2" s="1"/>
  <c r="J20" i="2"/>
  <c r="K20" i="2" s="1"/>
  <c r="J8" i="2"/>
  <c r="K8" i="2" s="1"/>
  <c r="J14" i="2"/>
  <c r="K14" i="2" s="1"/>
  <c r="J10" i="2"/>
  <c r="K10" i="2" s="1"/>
  <c r="J6" i="2"/>
  <c r="K6" i="2" s="1"/>
  <c r="J2" i="2"/>
  <c r="K2" i="2" s="1"/>
  <c r="J23" i="2"/>
  <c r="K23" i="2" s="1"/>
  <c r="J19" i="2"/>
  <c r="K19" i="2" s="1"/>
  <c r="J11" i="2"/>
  <c r="K11" i="2" s="1"/>
  <c r="J17" i="2"/>
  <c r="K17" i="2" s="1"/>
  <c r="J26" i="2"/>
  <c r="K26" i="2" s="1"/>
  <c r="J22" i="2"/>
  <c r="K22" i="2" s="1"/>
  <c r="J18" i="2"/>
  <c r="K18" i="2" s="1"/>
  <c r="J25" i="2"/>
  <c r="K25" i="2" s="1"/>
  <c r="J21" i="2"/>
  <c r="K21" i="2" s="1"/>
  <c r="J13" i="2"/>
  <c r="K13" i="2" s="1"/>
  <c r="J9" i="2"/>
  <c r="K9" i="2" s="1"/>
  <c r="J5" i="2"/>
  <c r="K5" i="2" s="1"/>
  <c r="J12" i="2"/>
  <c r="K12" i="2" s="1"/>
  <c r="J3" i="2"/>
  <c r="K3" i="2" s="1"/>
  <c r="J16" i="2"/>
  <c r="K16" i="2" s="1"/>
  <c r="J4" i="2"/>
  <c r="K4" i="2" s="1"/>
  <c r="AF50" i="1" l="1"/>
  <c r="U51" i="1" s="1"/>
  <c r="T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tc={3CADB6E8-1AD6-47B2-9CA2-4C5773309C28}</author>
    <author>tc={3619D419-C038-4394-8CC8-546A04C721E4}</author>
    <author>tc={AD61EA03-5EA2-45DE-855C-F3EA21D01B89}</author>
  </authors>
  <commentList>
    <comment ref="D5" authorId="0" shapeId="0" xr:uid="{3CADB6E8-1AD6-47B2-9CA2-4C5773309C2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WES買戻し済み⇒次回対象（第9回）から外す</t>
      </text>
    </comment>
    <comment ref="D6" authorId="1" shapeId="0" xr:uid="{3619D419-C038-4394-8CC8-546A04C721E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WES買戻し済み⇒次回対象（第9回）から外す</t>
      </text>
    </comment>
    <comment ref="D311" authorId="2" shapeId="0" xr:uid="{AD61EA03-5EA2-45DE-855C-F3EA21D01B8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2021年9月30日保証解約済み⇒次回対象（第9回）から外す</t>
      </text>
    </comment>
  </commentList>
</comments>
</file>

<file path=xl/sharedStrings.xml><?xml version="1.0" encoding="utf-8"?>
<sst xmlns="http://schemas.openxmlformats.org/spreadsheetml/2006/main" count="4224" uniqueCount="1157">
  <si>
    <t>出力抑制保証規定第３条に基づき、出力抑制に関する報告を致します。</t>
  </si>
  <si>
    <t>購 入 設 置 者</t>
  </si>
  <si>
    <t>加 入 番 号</t>
    <phoneticPr fontId="4"/>
  </si>
  <si>
    <t>印</t>
    <rPh sb="0" eb="1">
      <t>イン</t>
    </rPh>
    <phoneticPr fontId="4"/>
  </si>
  <si>
    <t>設 置 容 量</t>
    <rPh sb="0" eb="1">
      <t>セツ</t>
    </rPh>
    <rPh sb="2" eb="3">
      <t>チ</t>
    </rPh>
    <rPh sb="4" eb="5">
      <t>カタチ</t>
    </rPh>
    <rPh sb="6" eb="7">
      <t>リョウ</t>
    </rPh>
    <phoneticPr fontId="4"/>
  </si>
  <si>
    <t>抑制エリア</t>
    <rPh sb="0" eb="2">
      <t>ヨクセイ</t>
    </rPh>
    <phoneticPr fontId="4"/>
  </si>
  <si>
    <t>エリア</t>
    <phoneticPr fontId="4"/>
  </si>
  <si>
    <t>観測地点</t>
    <rPh sb="0" eb="2">
      <t>カンソク</t>
    </rPh>
    <rPh sb="2" eb="4">
      <t>チテン</t>
    </rPh>
    <phoneticPr fontId="4"/>
  </si>
  <si>
    <t>【抑制エリア】</t>
  </si>
  <si>
    <t>【観測地点】</t>
    <phoneticPr fontId="4"/>
  </si>
  <si>
    <t>【保証単価(A)】</t>
    <rPh sb="1" eb="3">
      <t>ホショウ</t>
    </rPh>
    <rPh sb="3" eb="5">
      <t>タンカ</t>
    </rPh>
    <phoneticPr fontId="4"/>
  </si>
  <si>
    <r>
      <t>円</t>
    </r>
    <r>
      <rPr>
        <sz val="9"/>
        <color theme="1"/>
        <rFont val="游ゴシック"/>
        <family val="3"/>
        <charset val="128"/>
        <scheme val="minor"/>
      </rPr>
      <t>（税抜）</t>
    </r>
    <rPh sb="0" eb="1">
      <t>エン</t>
    </rPh>
    <rPh sb="2" eb="4">
      <t>ゼイヌ</t>
    </rPh>
    <phoneticPr fontId="4"/>
  </si>
  <si>
    <t>福岡</t>
    <rPh sb="0" eb="2">
      <t>フクオカ</t>
    </rPh>
    <phoneticPr fontId="4"/>
  </si>
  <si>
    <t>福岡市</t>
    <rPh sb="0" eb="2">
      <t>フクオカ</t>
    </rPh>
    <rPh sb="2" eb="3">
      <t>シ</t>
    </rPh>
    <phoneticPr fontId="4"/>
  </si>
  <si>
    <t>(ｲ)</t>
    <phoneticPr fontId="4"/>
  </si>
  <si>
    <r>
      <t xml:space="preserve">発電量差額
</t>
    </r>
    <r>
      <rPr>
        <sz val="9"/>
        <color theme="1"/>
        <rFont val="游ゴシック"/>
        <family val="3"/>
        <charset val="128"/>
        <scheme val="minor"/>
      </rPr>
      <t>(ｳ)＝(ｱ)－(ｲ)</t>
    </r>
    <rPh sb="0" eb="5">
      <t>ハツデンリョウサガク</t>
    </rPh>
    <phoneticPr fontId="4"/>
  </si>
  <si>
    <r>
      <t xml:space="preserve">請求金額
</t>
    </r>
    <r>
      <rPr>
        <sz val="9"/>
        <color theme="1"/>
        <rFont val="游ゴシック"/>
        <family val="3"/>
        <charset val="128"/>
        <scheme val="minor"/>
      </rPr>
      <t>(A)×(ｳ)+消費税</t>
    </r>
    <rPh sb="0" eb="4">
      <t>セイキュウキンガク</t>
    </rPh>
    <rPh sb="13" eb="16">
      <t>ショウヒゼイ</t>
    </rPh>
    <phoneticPr fontId="4"/>
  </si>
  <si>
    <t>北九州</t>
    <rPh sb="0" eb="3">
      <t>キタキュウシュウ</t>
    </rPh>
    <phoneticPr fontId="4"/>
  </si>
  <si>
    <t>日付</t>
    <phoneticPr fontId="4"/>
  </si>
  <si>
    <t>発電量</t>
  </si>
  <si>
    <t>佐賀</t>
    <rPh sb="0" eb="2">
      <t>サガ</t>
    </rPh>
    <phoneticPr fontId="4"/>
  </si>
  <si>
    <t>佐賀市</t>
    <rPh sb="0" eb="2">
      <t>サガ</t>
    </rPh>
    <rPh sb="2" eb="3">
      <t>シ</t>
    </rPh>
    <phoneticPr fontId="4"/>
  </si>
  <si>
    <t>【例】</t>
  </si>
  <si>
    <t>kWh</t>
    <phoneticPr fontId="4"/>
  </si>
  <si>
    <t>例（32円×133.87kWh）*1.10＝4,712円</t>
    <rPh sb="0" eb="1">
      <t>レイ</t>
    </rPh>
    <rPh sb="4" eb="5">
      <t>エン</t>
    </rPh>
    <rPh sb="27" eb="28">
      <t>エン</t>
    </rPh>
    <phoneticPr fontId="4"/>
  </si>
  <si>
    <t>長崎</t>
    <rPh sb="0" eb="2">
      <t>ナガサキ</t>
    </rPh>
    <phoneticPr fontId="4"/>
  </si>
  <si>
    <t>長崎市</t>
    <rPh sb="0" eb="2">
      <t>ナガサキ</t>
    </rPh>
    <rPh sb="2" eb="3">
      <t>シ</t>
    </rPh>
    <phoneticPr fontId="4"/>
  </si>
  <si>
    <t>大分</t>
    <rPh sb="0" eb="2">
      <t>オオイタ</t>
    </rPh>
    <phoneticPr fontId="4"/>
  </si>
  <si>
    <t>大分市</t>
    <rPh sb="0" eb="2">
      <t>オオイタ</t>
    </rPh>
    <rPh sb="2" eb="3">
      <t>シ</t>
    </rPh>
    <phoneticPr fontId="4"/>
  </si>
  <si>
    <t>円</t>
    <rPh sb="0" eb="1">
      <t>エン</t>
    </rPh>
    <phoneticPr fontId="4"/>
  </si>
  <si>
    <t>熊本</t>
    <phoneticPr fontId="4"/>
  </si>
  <si>
    <t>熊本市</t>
    <rPh sb="0" eb="2">
      <t>クマモト</t>
    </rPh>
    <rPh sb="2" eb="3">
      <t>シ</t>
    </rPh>
    <phoneticPr fontId="4"/>
  </si>
  <si>
    <t>宮崎</t>
    <rPh sb="0" eb="2">
      <t>ミヤザキ</t>
    </rPh>
    <phoneticPr fontId="4"/>
  </si>
  <si>
    <t>宮崎市</t>
    <rPh sb="0" eb="2">
      <t>ミヤザキ</t>
    </rPh>
    <rPh sb="2" eb="3">
      <t>シ</t>
    </rPh>
    <phoneticPr fontId="4"/>
  </si>
  <si>
    <t>鹿児島</t>
    <rPh sb="0" eb="3">
      <t>カゴシマ</t>
    </rPh>
    <phoneticPr fontId="4"/>
  </si>
  <si>
    <t>鹿児島市</t>
    <rPh sb="0" eb="3">
      <t>カゴシマ</t>
    </rPh>
    <rPh sb="3" eb="4">
      <t>シ</t>
    </rPh>
    <phoneticPr fontId="4"/>
  </si>
  <si>
    <t>請求合計</t>
    <rPh sb="0" eb="2">
      <t>セイキュウ</t>
    </rPh>
    <rPh sb="2" eb="4">
      <t>ゴウケイ</t>
    </rPh>
    <phoneticPr fontId="4"/>
  </si>
  <si>
    <t>金融機関</t>
    <rPh sb="0" eb="4">
      <t>キンユウキカン</t>
    </rPh>
    <phoneticPr fontId="4"/>
  </si>
  <si>
    <t>銀行</t>
  </si>
  <si>
    <t>信用金庫</t>
  </si>
  <si>
    <t>支店</t>
    <rPh sb="0" eb="2">
      <t>シテン</t>
    </rPh>
    <phoneticPr fontId="4"/>
  </si>
  <si>
    <t>預金種類</t>
  </si>
  <si>
    <t>店番</t>
    <phoneticPr fontId="4"/>
  </si>
  <si>
    <t>口座番号</t>
  </si>
  <si>
    <t>普通</t>
  </si>
  <si>
    <t>当座</t>
  </si>
  <si>
    <t>ｳｴｽﾄﾎｰﾙﾃﾞｨﾝｸﾞｽ</t>
    <phoneticPr fontId="4"/>
  </si>
  <si>
    <t>ゆうちょ銀行</t>
  </si>
  <si>
    <t>通帳記号</t>
  </si>
  <si>
    <t>通帳番号</t>
  </si>
  <si>
    <t>受付</t>
    <rPh sb="0" eb="2">
      <t>ウケツケ</t>
    </rPh>
    <phoneticPr fontId="4"/>
  </si>
  <si>
    <t>承認</t>
    <rPh sb="0" eb="2">
      <t>ショウニン</t>
    </rPh>
    <phoneticPr fontId="4"/>
  </si>
  <si>
    <t>ﾌﾘｶﾞﾅ
口座名義人</t>
    <phoneticPr fontId="4"/>
  </si>
  <si>
    <t>様名義</t>
  </si>
  <si>
    <t>【対象期間】</t>
    <rPh sb="1" eb="3">
      <t>タイショウ</t>
    </rPh>
    <rPh sb="3" eb="5">
      <t>キカン</t>
    </rPh>
    <phoneticPr fontId="4"/>
  </si>
  <si>
    <t>【報告期限】</t>
    <rPh sb="1" eb="3">
      <t>ホウコク</t>
    </rPh>
    <rPh sb="3" eb="5">
      <t>キゲン</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</si>
  <si>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</si>
  <si>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</si>
  <si>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</si>
  <si>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</si>
  <si>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</si>
  <si>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</si>
  <si>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</si>
  <si>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</si>
  <si>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</si>
  <si>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</si>
  <si>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</si>
  <si>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</si>
  <si>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</si>
  <si>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</si>
  <si>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</si>
  <si>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</si>
  <si>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</si>
  <si>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</si>
  <si>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</si>
  <si>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</si>
  <si>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</si>
  <si>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</si>
  <si>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</si>
  <si>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</si>
  <si>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</si>
  <si>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</si>
  <si>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</si>
  <si>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</si>
  <si>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</si>
  <si>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</si>
  <si>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</si>
  <si>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</si>
  <si>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</si>
  <si>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</si>
  <si>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</si>
  <si>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</si>
  <si>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</si>
  <si>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</si>
  <si>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</si>
  <si>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</si>
  <si>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</si>
  <si>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</si>
  <si>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</si>
  <si>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</si>
  <si>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</si>
  <si>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</si>
  <si>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</si>
  <si>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</si>
  <si>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</si>
  <si>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</si>
  <si>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</si>
  <si>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</si>
  <si>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t>
    <phoneticPr fontId="4"/>
  </si>
  <si>
    <t>加入番号</t>
    <rPh sb="0" eb="2">
      <t>カニュウ</t>
    </rPh>
    <rPh sb="2" eb="4">
      <t>バンゴウ</t>
    </rPh>
    <phoneticPr fontId="4"/>
  </si>
  <si>
    <t>日付</t>
    <rPh sb="0" eb="2">
      <t>ヒヅケ</t>
    </rPh>
    <phoneticPr fontId="4"/>
  </si>
  <si>
    <t>電圧階級</t>
    <rPh sb="0" eb="4">
      <t>デンアツカイキュウ</t>
    </rPh>
    <phoneticPr fontId="4"/>
  </si>
  <si>
    <t>出力抑制開始</t>
    <rPh sb="0" eb="4">
      <t>シュツリョクヨクセイ</t>
    </rPh>
    <rPh sb="4" eb="6">
      <t>カイシ</t>
    </rPh>
    <phoneticPr fontId="4"/>
  </si>
  <si>
    <t>出力抑制終了</t>
    <rPh sb="0" eb="4">
      <t>シュツリョクヨクセイ</t>
    </rPh>
    <rPh sb="4" eb="6">
      <t>シュウリョウ</t>
    </rPh>
    <phoneticPr fontId="4"/>
  </si>
  <si>
    <t>曜日</t>
    <rPh sb="0" eb="2">
      <t>ヨウビ</t>
    </rPh>
    <phoneticPr fontId="4"/>
  </si>
  <si>
    <t>参照地</t>
    <rPh sb="0" eb="2">
      <t>サンショウ</t>
    </rPh>
    <rPh sb="2" eb="3">
      <t>チ</t>
    </rPh>
    <phoneticPr fontId="4"/>
  </si>
  <si>
    <t>低：回数</t>
    <rPh sb="0" eb="1">
      <t>テイ</t>
    </rPh>
    <rPh sb="2" eb="4">
      <t>カイスウ</t>
    </rPh>
    <phoneticPr fontId="4"/>
  </si>
  <si>
    <t>高：回数</t>
    <rPh sb="0" eb="1">
      <t>コウ</t>
    </rPh>
    <rPh sb="2" eb="4">
      <t>カイスウ</t>
    </rPh>
    <phoneticPr fontId="4"/>
  </si>
  <si>
    <t>低</t>
    <rPh sb="0" eb="1">
      <t>テイ</t>
    </rPh>
    <phoneticPr fontId="4"/>
  </si>
  <si>
    <t>熊本</t>
    <rPh sb="0" eb="2">
      <t>クマモト</t>
    </rPh>
    <phoneticPr fontId="4"/>
  </si>
  <si>
    <t>高</t>
    <rPh sb="0" eb="1">
      <t>コウ</t>
    </rPh>
    <phoneticPr fontId="4"/>
  </si>
  <si>
    <t>50～2000</t>
  </si>
  <si>
    <t>低・高</t>
    <rPh sb="0" eb="1">
      <t>テイ</t>
    </rPh>
    <rPh sb="2" eb="3">
      <t>コウ</t>
    </rPh>
    <phoneticPr fontId="4"/>
  </si>
  <si>
    <t>10～50KW</t>
    <phoneticPr fontId="4"/>
  </si>
  <si>
    <t>50～2000</t>
    <phoneticPr fontId="4"/>
  </si>
  <si>
    <t>kW区分</t>
    <phoneticPr fontId="4"/>
  </si>
  <si>
    <t>低・高</t>
    <phoneticPr fontId="4"/>
  </si>
  <si>
    <t>PASS</t>
    <phoneticPr fontId="4"/>
  </si>
  <si>
    <t>コード</t>
    <phoneticPr fontId="4"/>
  </si>
  <si>
    <t>　すべて半角で入力してください。</t>
    <rPh sb="4" eb="6">
      <t>ハンカク</t>
    </rPh>
    <rPh sb="7" eb="9">
      <t>ニュウリョク</t>
    </rPh>
    <phoneticPr fontId="4"/>
  </si>
  <si>
    <t>旧ルール</t>
    <rPh sb="0" eb="1">
      <t>キュウ</t>
    </rPh>
    <phoneticPr fontId="2"/>
  </si>
  <si>
    <t>北九州</t>
    <rPh sb="0" eb="3">
      <t>キタキュウシュウ</t>
    </rPh>
    <phoneticPr fontId="2"/>
  </si>
  <si>
    <t>三福海運有限会社</t>
  </si>
  <si>
    <t>2019ES0072</t>
  </si>
  <si>
    <t>加入番号</t>
    <rPh sb="0" eb="2">
      <t>カニュウ</t>
    </rPh>
    <rPh sb="2" eb="4">
      <t>バンゴウ</t>
    </rPh>
    <phoneticPr fontId="2"/>
  </si>
  <si>
    <t>PASS</t>
  </si>
  <si>
    <t>名称</t>
    <rPh sb="0" eb="2">
      <t>メイショウ</t>
    </rPh>
    <phoneticPr fontId="2"/>
  </si>
  <si>
    <t>連系日</t>
    <rPh sb="0" eb="2">
      <t>レンケイ</t>
    </rPh>
    <rPh sb="2" eb="3">
      <t>ビ</t>
    </rPh>
    <phoneticPr fontId="2"/>
  </si>
  <si>
    <t>容量</t>
    <rPh sb="0" eb="2">
      <t>ヨウリョウ</t>
    </rPh>
    <phoneticPr fontId="2"/>
  </si>
  <si>
    <t>kW区分</t>
    <rPh sb="2" eb="4">
      <t>クブン</t>
    </rPh>
    <phoneticPr fontId="7"/>
  </si>
  <si>
    <t>エリア</t>
  </si>
  <si>
    <t>対象ルール</t>
    <rPh sb="0" eb="2">
      <t>タイショウ</t>
    </rPh>
    <phoneticPr fontId="2"/>
  </si>
  <si>
    <t>単価</t>
    <rPh sb="0" eb="2">
      <t>タンカ</t>
    </rPh>
    <phoneticPr fontId="2"/>
  </si>
  <si>
    <t>実際の日射量
（MJ/㎡）</t>
    <rPh sb="0" eb="2">
      <t>ジッサイ</t>
    </rPh>
    <rPh sb="3" eb="5">
      <t>ニッシャ</t>
    </rPh>
    <rPh sb="5" eb="6">
      <t>リョウ</t>
    </rPh>
    <phoneticPr fontId="4"/>
  </si>
  <si>
    <t>FmNWBk</t>
  </si>
  <si>
    <t>PASSダブリ</t>
    <phoneticPr fontId="4"/>
  </si>
  <si>
    <t>北九州(旧)</t>
    <rPh sb="0" eb="3">
      <t>キタキュウシュウ</t>
    </rPh>
    <phoneticPr fontId="1"/>
  </si>
  <si>
    <t>保証開始日</t>
    <rPh sb="0" eb="2">
      <t>ホショウ</t>
    </rPh>
    <rPh sb="2" eb="5">
      <t>カイシビ</t>
    </rPh>
    <phoneticPr fontId="4"/>
  </si>
  <si>
    <t>実際の日射量と
近い日射量（MJ/㎡）</t>
    <phoneticPr fontId="4"/>
  </si>
  <si>
    <t>㈱ウエストホールディングス　出力抑制保証係　担当者宛</t>
    <rPh sb="20" eb="21">
      <t>カカリ</t>
    </rPh>
    <rPh sb="22" eb="25">
      <t>タントウシャ</t>
    </rPh>
    <rPh sb="25" eb="26">
      <t>アテ</t>
    </rPh>
    <phoneticPr fontId="4"/>
  </si>
  <si>
    <t>氏 名・名 称</t>
    <phoneticPr fontId="4"/>
  </si>
  <si>
    <t>系 統 連 系 日</t>
    <phoneticPr fontId="4"/>
  </si>
  <si>
    <t>kW</t>
    <phoneticPr fontId="4"/>
  </si>
  <si>
    <t>出力抑制指示日</t>
    <phoneticPr fontId="4"/>
  </si>
  <si>
    <t>(ｱ)</t>
    <phoneticPr fontId="4"/>
  </si>
  <si>
    <t>比較対象日　</t>
    <phoneticPr fontId="4"/>
  </si>
  <si>
    <t>日射量</t>
    <phoneticPr fontId="4"/>
  </si>
  <si>
    <t>kWh</t>
    <phoneticPr fontId="4"/>
  </si>
  <si>
    <t>kWh</t>
    <phoneticPr fontId="4"/>
  </si>
  <si>
    <t>kWh</t>
  </si>
  <si>
    <t>002015ｻ612AU</t>
  </si>
  <si>
    <t>YGCuUn</t>
  </si>
  <si>
    <t>柴田　俊久</t>
  </si>
  <si>
    <t>10～50KW</t>
  </si>
  <si>
    <t>熊本</t>
    <rPh sb="0" eb="2">
      <t>クマモト</t>
    </rPh>
    <phoneticPr fontId="2"/>
  </si>
  <si>
    <t>指定ルール</t>
    <rPh sb="0" eb="2">
      <t>シテイ</t>
    </rPh>
    <phoneticPr fontId="2"/>
  </si>
  <si>
    <t xml:space="preserve"> 32</t>
  </si>
  <si>
    <t>002015ｻ609Aｱ</t>
  </si>
  <si>
    <t>D5AiF9</t>
  </si>
  <si>
    <t>木髙　淳子</t>
    <rPh sb="1" eb="2">
      <t>タカ</t>
    </rPh>
    <phoneticPr fontId="2"/>
  </si>
  <si>
    <t>大分</t>
    <rPh sb="0" eb="2">
      <t>オオイタ</t>
    </rPh>
    <phoneticPr fontId="2"/>
  </si>
  <si>
    <t>002014J60407</t>
  </si>
  <si>
    <t>株式会社コンゴーエネルギー</t>
  </si>
  <si>
    <t xml:space="preserve"> 36</t>
  </si>
  <si>
    <t>002014J60807</t>
  </si>
  <si>
    <t>002015ｻ609Aｲ</t>
  </si>
  <si>
    <t>CHx5hJ</t>
  </si>
  <si>
    <t>島　和彦</t>
  </si>
  <si>
    <t>002015ｻ706BB</t>
  </si>
  <si>
    <t>o3XkBv</t>
  </si>
  <si>
    <t>瀬崎　圭司</t>
  </si>
  <si>
    <t xml:space="preserve"> 27</t>
  </si>
  <si>
    <t>002015ｻ612AV</t>
  </si>
  <si>
    <t>4tFjaN</t>
  </si>
  <si>
    <t>松本　武史</t>
  </si>
  <si>
    <t>002015ｻ609Aｳ</t>
  </si>
  <si>
    <t>1BgP5N</t>
  </si>
  <si>
    <t>松村　美奈子</t>
  </si>
  <si>
    <t>002015ｻ709CA</t>
  </si>
  <si>
    <t>SBRJtK</t>
  </si>
  <si>
    <t>前濱　隆幸</t>
  </si>
  <si>
    <t>002015U00044</t>
  </si>
  <si>
    <t>Y8q92R</t>
  </si>
  <si>
    <t>合同会社ブロッサム</t>
  </si>
  <si>
    <t>002015U00045</t>
  </si>
  <si>
    <t>p3yT2K</t>
  </si>
  <si>
    <t>002015U00046</t>
  </si>
  <si>
    <t>tpikNX</t>
  </si>
  <si>
    <t>株式会社荒井鉄筋工業所</t>
  </si>
  <si>
    <t>002015U00047</t>
  </si>
  <si>
    <t>KZ5xFM</t>
  </si>
  <si>
    <t>有限会社永井庭園</t>
  </si>
  <si>
    <t>002015U00048</t>
  </si>
  <si>
    <t>9SM2EK</t>
  </si>
  <si>
    <t>高山　康浩</t>
  </si>
  <si>
    <t>002015U00049</t>
  </si>
  <si>
    <t>KMV5Kj</t>
  </si>
  <si>
    <t>Ｋ．クローバー株式会社</t>
  </si>
  <si>
    <t>002015U00050</t>
  </si>
  <si>
    <t>WnYq8P</t>
  </si>
  <si>
    <t>山口　正雄</t>
  </si>
  <si>
    <t>002015U00051</t>
  </si>
  <si>
    <t>c4xULq</t>
  </si>
  <si>
    <t>松井　けい子</t>
  </si>
  <si>
    <t>002015U00052</t>
  </si>
  <si>
    <t>PYocLC</t>
  </si>
  <si>
    <t>002015U00053</t>
  </si>
  <si>
    <t>m5FenL</t>
  </si>
  <si>
    <t>小池　隆考</t>
  </si>
  <si>
    <t>002015U00054</t>
  </si>
  <si>
    <t>5s3xXM</t>
  </si>
  <si>
    <t>002015U00055</t>
  </si>
  <si>
    <t>kfu6X3</t>
  </si>
  <si>
    <t>002015U00056</t>
  </si>
  <si>
    <t>KuMKEM</t>
  </si>
  <si>
    <t>002015U00058</t>
  </si>
  <si>
    <t>PRgLxw</t>
  </si>
  <si>
    <t>株式会社京英</t>
  </si>
  <si>
    <t>002015U00059</t>
  </si>
  <si>
    <t>c36Nxz</t>
  </si>
  <si>
    <t>002015U00060</t>
  </si>
  <si>
    <t>3yaRTc</t>
  </si>
  <si>
    <t>野中　周二</t>
  </si>
  <si>
    <t>002015U00061</t>
  </si>
  <si>
    <t>tYjLGa</t>
  </si>
  <si>
    <t>002015U00062</t>
  </si>
  <si>
    <t>HbZzM2</t>
  </si>
  <si>
    <t>泊　雄一郎</t>
  </si>
  <si>
    <t>002015U00063</t>
  </si>
  <si>
    <t>2QoFY9</t>
  </si>
  <si>
    <t>002015ｻ710CB</t>
  </si>
  <si>
    <t>2j8gLQ</t>
  </si>
  <si>
    <t>有限会社福伸</t>
  </si>
  <si>
    <t>002015ｻ710CC</t>
  </si>
  <si>
    <t>d26kBK</t>
  </si>
  <si>
    <t>002015ｻ710CD</t>
  </si>
  <si>
    <t>AiEH27</t>
  </si>
  <si>
    <t>002015ｻ710CA</t>
  </si>
  <si>
    <t>wEZj6e</t>
  </si>
  <si>
    <t>002015ｻ710CE</t>
  </si>
  <si>
    <t>KNF5Kp</t>
  </si>
  <si>
    <t>北九ドレージ株式会社</t>
  </si>
  <si>
    <t>002015ｻ710CJ</t>
  </si>
  <si>
    <t>deHpWX</t>
  </si>
  <si>
    <t>株式会社栄信建設</t>
  </si>
  <si>
    <t>002015ｻ710CH</t>
  </si>
  <si>
    <t>2gUysv</t>
  </si>
  <si>
    <t>臨海商事有限会社</t>
  </si>
  <si>
    <t>002015U00057</t>
  </si>
  <si>
    <t>75od5h</t>
  </si>
  <si>
    <t>有限会社福の里</t>
  </si>
  <si>
    <t>002015ｻ711CH</t>
  </si>
  <si>
    <t>uuKM5Q</t>
  </si>
  <si>
    <t>株式会社ベル・カルム</t>
  </si>
  <si>
    <t>福岡</t>
    <rPh sb="0" eb="2">
      <t>フクオカ</t>
    </rPh>
    <phoneticPr fontId="2"/>
  </si>
  <si>
    <t>002015ｻ712CA</t>
  </si>
  <si>
    <t>NSLsbp</t>
  </si>
  <si>
    <t>有限会社旙山建工</t>
  </si>
  <si>
    <t>002015ｻ710CF</t>
  </si>
  <si>
    <t>kQYJDf</t>
  </si>
  <si>
    <t>株式会社クロマ</t>
  </si>
  <si>
    <t>宮崎</t>
    <rPh sb="0" eb="2">
      <t>ミヤザキ</t>
    </rPh>
    <phoneticPr fontId="2"/>
  </si>
  <si>
    <t>002016ｻ801CB</t>
  </si>
  <si>
    <t>RJSJCA</t>
  </si>
  <si>
    <t>合同会社甲斐企画</t>
  </si>
  <si>
    <t>002015ｻ711CJ</t>
  </si>
  <si>
    <t>j3K4rB</t>
  </si>
  <si>
    <t>002016ｻ710CK</t>
  </si>
  <si>
    <t>7qJAAP</t>
  </si>
  <si>
    <t>002015ｻ711CM</t>
  </si>
  <si>
    <t>XyNzsx</t>
  </si>
  <si>
    <t>有限会社花六</t>
  </si>
  <si>
    <t>002016ｻ711CN</t>
  </si>
  <si>
    <t>PLV6zh</t>
  </si>
  <si>
    <t>木村　政明</t>
  </si>
  <si>
    <t>002015ｻ712CB</t>
  </si>
  <si>
    <t>GFMtLE</t>
  </si>
  <si>
    <t>中竹　哲也</t>
  </si>
  <si>
    <t>002015ｻ712CD</t>
  </si>
  <si>
    <t>GwPkZD</t>
  </si>
  <si>
    <t>有限会社ナカムラ</t>
  </si>
  <si>
    <t>002015ｻ712CC</t>
  </si>
  <si>
    <t>FuDYdJ</t>
  </si>
  <si>
    <t>株式会社サンモト</t>
  </si>
  <si>
    <t>002015ｻ711CB</t>
  </si>
  <si>
    <t>LHvqE7</t>
  </si>
  <si>
    <t>小野　嘉之</t>
  </si>
  <si>
    <t>002016ｻ801CC</t>
  </si>
  <si>
    <t>B5xbwb</t>
  </si>
  <si>
    <t>株式会社日研稲吉</t>
  </si>
  <si>
    <t>002016ｻ801CD</t>
  </si>
  <si>
    <t>KY76M3</t>
  </si>
  <si>
    <t>株式会社東亜工業所</t>
  </si>
  <si>
    <t>002016ｻ711CP</t>
  </si>
  <si>
    <t>1AG9L5</t>
  </si>
  <si>
    <t>002016ｻ801CE</t>
  </si>
  <si>
    <t>9NLFfJ</t>
  </si>
  <si>
    <t>株式会社西興運輸</t>
  </si>
  <si>
    <t>002016ｻ801CA</t>
  </si>
  <si>
    <t>jR6E1h</t>
  </si>
  <si>
    <t>合同会社ステイゴ－ルド</t>
  </si>
  <si>
    <t>002016ｻ801CI</t>
  </si>
  <si>
    <t>FQzRkY</t>
  </si>
  <si>
    <t>002016ｻ801CJ</t>
  </si>
  <si>
    <t>oUdudz</t>
  </si>
  <si>
    <t>002016ｻ711CO</t>
  </si>
  <si>
    <t>4NN7CJ</t>
  </si>
  <si>
    <t>002016ｻ803BA</t>
  </si>
  <si>
    <t>mfgejM</t>
  </si>
  <si>
    <t>株式会社ブリスクエスト</t>
  </si>
  <si>
    <t>佐賀</t>
    <rPh sb="0" eb="2">
      <t>サガ</t>
    </rPh>
    <phoneticPr fontId="2"/>
  </si>
  <si>
    <t>002016ｻ803BD</t>
  </si>
  <si>
    <t>cyDBud</t>
  </si>
  <si>
    <t>大田　恒平</t>
  </si>
  <si>
    <t>002016ｻ803BE</t>
  </si>
  <si>
    <t>5EFwBh</t>
  </si>
  <si>
    <t>ａｘｉｓ合同会社</t>
  </si>
  <si>
    <t>002016ｻ803CA</t>
  </si>
  <si>
    <t>iANFtB</t>
  </si>
  <si>
    <t>有限会社プラント・エム</t>
  </si>
  <si>
    <t>002016ｻ803CB</t>
  </si>
  <si>
    <t>nmhDGU</t>
  </si>
  <si>
    <t>ＡＲＣＢＬＩＳＳ合同会社</t>
  </si>
  <si>
    <t>002016ｻ803CC</t>
  </si>
  <si>
    <t>1uPf2n</t>
  </si>
  <si>
    <t>002016ｻ803CE</t>
  </si>
  <si>
    <t>5xLHPp</t>
  </si>
  <si>
    <t>蒲原　慎一</t>
  </si>
  <si>
    <t>002016ｻ804CF</t>
  </si>
  <si>
    <t>tYuzQ3</t>
  </si>
  <si>
    <t>山下　晃弘</t>
  </si>
  <si>
    <t>長崎</t>
    <rPh sb="0" eb="2">
      <t>ナガサキ</t>
    </rPh>
    <phoneticPr fontId="2"/>
  </si>
  <si>
    <t xml:space="preserve"> 24</t>
  </si>
  <si>
    <t>002016ｻ804CB</t>
  </si>
  <si>
    <t>oVeNqW</t>
  </si>
  <si>
    <t>株式会社谷口組</t>
  </si>
  <si>
    <t>002015ｻ711CD</t>
  </si>
  <si>
    <t>8KYFHF</t>
  </si>
  <si>
    <t>002015ｻ711CC</t>
  </si>
  <si>
    <t>1kh4N7</t>
  </si>
  <si>
    <t>すえまつ興産株式会社</t>
  </si>
  <si>
    <t>002016ｻ806CA</t>
  </si>
  <si>
    <t>LWvkhE</t>
  </si>
  <si>
    <t>梶原産業株式会社</t>
  </si>
  <si>
    <t>002015ｻ710CG</t>
  </si>
  <si>
    <t>58GFof</t>
  </si>
  <si>
    <t>002016ｻ801CG</t>
  </si>
  <si>
    <t>JyELgK</t>
  </si>
  <si>
    <t>株式会社シン・空間研究所</t>
  </si>
  <si>
    <t>002016ｻ805BA</t>
  </si>
  <si>
    <t>Tg2ch9</t>
  </si>
  <si>
    <t>太新工業株式会社</t>
  </si>
  <si>
    <t>002016ｻ806CB</t>
  </si>
  <si>
    <t>KQRDfG</t>
  </si>
  <si>
    <t>有限会社旭計装</t>
  </si>
  <si>
    <t>002016ｻ806CD</t>
  </si>
  <si>
    <t>F57jxd</t>
  </si>
  <si>
    <t>株式会社ＳＣカンパニー</t>
  </si>
  <si>
    <t>002016ｻ804CE</t>
  </si>
  <si>
    <t>eST8kw</t>
  </si>
  <si>
    <t>北洋海産株式会社</t>
  </si>
  <si>
    <t>002016ｻ806BA</t>
  </si>
  <si>
    <t>3hA1MH</t>
  </si>
  <si>
    <t>株式会社ツメマル・コンストラクション</t>
  </si>
  <si>
    <t>002016ｻ807CB</t>
  </si>
  <si>
    <t>YQJVxG</t>
  </si>
  <si>
    <t>宗像観光株式会社</t>
  </si>
  <si>
    <t>002016ｻ807BH</t>
  </si>
  <si>
    <t>7Am7pH</t>
  </si>
  <si>
    <t>株式会社あうる</t>
  </si>
  <si>
    <t>002016ｻ806BF</t>
  </si>
  <si>
    <t>vekAGX</t>
  </si>
  <si>
    <t>株式会社アッセン</t>
  </si>
  <si>
    <t>002016ｻ807CG</t>
  </si>
  <si>
    <t>JjmQYk</t>
  </si>
  <si>
    <t>有限会社にしき建設</t>
  </si>
  <si>
    <t>002016ｻ804CH</t>
  </si>
  <si>
    <t>AXQEYj</t>
  </si>
  <si>
    <t>002016ｻ809CA</t>
  </si>
  <si>
    <t>rJE7qD</t>
  </si>
  <si>
    <t>有限会社宮野段ボール</t>
  </si>
  <si>
    <t>002016ｻ808CB</t>
  </si>
  <si>
    <t>TJLDsF</t>
  </si>
  <si>
    <t>谷　紀代子</t>
  </si>
  <si>
    <t>002016ｻ810CA</t>
  </si>
  <si>
    <t>oZq1af</t>
  </si>
  <si>
    <t>林田　あゆみ</t>
  </si>
  <si>
    <t>002016ｻ808CA</t>
  </si>
  <si>
    <t>3pSMKK</t>
  </si>
  <si>
    <t>須藤　亘</t>
  </si>
  <si>
    <t>002016ｻ810CG</t>
  </si>
  <si>
    <t>LgtLBN</t>
  </si>
  <si>
    <t>福岡　美恵</t>
  </si>
  <si>
    <t>002016ｻ810CD</t>
  </si>
  <si>
    <t>3QB2PK</t>
  </si>
  <si>
    <t>福岡　剛</t>
  </si>
  <si>
    <t>002016ｻ810CF</t>
  </si>
  <si>
    <t>v4jK2e</t>
  </si>
  <si>
    <t>002016ｻ810CL</t>
  </si>
  <si>
    <t>QnZFKo</t>
  </si>
  <si>
    <t>有限会社ハウスメード企画</t>
  </si>
  <si>
    <t>002016ｻ811CG</t>
  </si>
  <si>
    <t>2f4YFN</t>
  </si>
  <si>
    <t>村井　孝</t>
  </si>
  <si>
    <t>002016ｻ810CC</t>
  </si>
  <si>
    <t>BHNEgY</t>
  </si>
  <si>
    <t>株式会社ニッショウテクノス</t>
  </si>
  <si>
    <t>002016ｻ811CI</t>
  </si>
  <si>
    <t>hsmASc</t>
  </si>
  <si>
    <t>002016ｻ810CP</t>
  </si>
  <si>
    <t>2kVHdM</t>
  </si>
  <si>
    <t>株式会社佑宏ハウス</t>
  </si>
  <si>
    <t>002016ｻ812CG</t>
  </si>
  <si>
    <t>txeLae</t>
  </si>
  <si>
    <t>福原　惠子</t>
  </si>
  <si>
    <t>002016ｻ808CD</t>
  </si>
  <si>
    <t>ciT27F</t>
  </si>
  <si>
    <t>水岡　俊介</t>
  </si>
  <si>
    <t>002016ｻ808CE</t>
  </si>
  <si>
    <t>9CsSSX</t>
  </si>
  <si>
    <t>002016ｻ810CO</t>
  </si>
  <si>
    <t>JSGM7e</t>
  </si>
  <si>
    <t>002016ｻ809CE</t>
  </si>
  <si>
    <t>5zdzW5</t>
  </si>
  <si>
    <t>合同会社サニーフィールド</t>
    <rPh sb="0" eb="2">
      <t>ゴウドウ</t>
    </rPh>
    <rPh sb="2" eb="4">
      <t>ガイシャ</t>
    </rPh>
    <phoneticPr fontId="2"/>
  </si>
  <si>
    <t>002016ｻ811CC</t>
  </si>
  <si>
    <t>eAXLNZ</t>
  </si>
  <si>
    <t>正岡　孝司</t>
  </si>
  <si>
    <t>002016ｻ812CH</t>
  </si>
  <si>
    <t>RTJo7f</t>
  </si>
  <si>
    <t>株式会社プライム福岡</t>
  </si>
  <si>
    <t>002016ｻ806CE</t>
  </si>
  <si>
    <t>y3aFfa</t>
  </si>
  <si>
    <t>パースペクティブ・アール・イー合同会社</t>
    <rPh sb="15" eb="17">
      <t>ゴウドウ</t>
    </rPh>
    <rPh sb="17" eb="19">
      <t>ガイシャ</t>
    </rPh>
    <phoneticPr fontId="2"/>
  </si>
  <si>
    <t>002016ｻ811CP</t>
  </si>
  <si>
    <t>mhRAJn</t>
  </si>
  <si>
    <t>株式会社陽和</t>
  </si>
  <si>
    <t>002016ｻ811CO</t>
  </si>
  <si>
    <t>2g8VKJ</t>
  </si>
  <si>
    <t>株式会社新輝建設</t>
  </si>
  <si>
    <t>002016ｻ812CL</t>
  </si>
  <si>
    <t>J72nxo</t>
  </si>
  <si>
    <t>株式会社へのへのもへじ</t>
  </si>
  <si>
    <t>002016ｻ812CB</t>
  </si>
  <si>
    <t>FCNhCa</t>
  </si>
  <si>
    <t>株式会社上塩精工</t>
  </si>
  <si>
    <t>002016ｻ806BG</t>
  </si>
  <si>
    <t>SV9E12</t>
  </si>
  <si>
    <t>永末　公正</t>
  </si>
  <si>
    <t>002016ｻ806BH</t>
  </si>
  <si>
    <t>WCMkxD</t>
  </si>
  <si>
    <t>002016ｻ806BI</t>
  </si>
  <si>
    <t>JEWSAv</t>
  </si>
  <si>
    <t>株式会社永末組</t>
  </si>
  <si>
    <t>002016ｻ811CN</t>
  </si>
  <si>
    <t>JcTqSc</t>
  </si>
  <si>
    <t>株式会社森若商会</t>
  </si>
  <si>
    <t>002016ｻ810CS</t>
  </si>
  <si>
    <t>QZdfDJ</t>
  </si>
  <si>
    <t>有限会社内本開発</t>
  </si>
  <si>
    <t>002017ｻ901CR</t>
  </si>
  <si>
    <t>ko1E9k</t>
  </si>
  <si>
    <t>株式会社明善住宅</t>
  </si>
  <si>
    <t>002017ｻ901CS</t>
  </si>
  <si>
    <t>RJZT6C</t>
  </si>
  <si>
    <t>002016ｻ812CC</t>
  </si>
  <si>
    <t>6BXGfs</t>
  </si>
  <si>
    <t>合同会社ケイエスカンパニー</t>
    <rPh sb="0" eb="4">
      <t>ゴウドウガイシャ</t>
    </rPh>
    <phoneticPr fontId="2"/>
  </si>
  <si>
    <t>002016ｻ812CK</t>
  </si>
  <si>
    <t>hUV2t7</t>
  </si>
  <si>
    <t>002017ｻ901CG</t>
  </si>
  <si>
    <t>MK1k9p</t>
  </si>
  <si>
    <t>飯塚ゴム工業株式会社</t>
  </si>
  <si>
    <t>002017ｻ811CW</t>
  </si>
  <si>
    <t>PMbL2N</t>
  </si>
  <si>
    <t>坂野　純一</t>
  </si>
  <si>
    <t>002017ｻ901CK</t>
  </si>
  <si>
    <t>AJVJL1</t>
  </si>
  <si>
    <t>合同会社ＳｉＭ　Ｗｏｒｋｓ</t>
    <rPh sb="0" eb="4">
      <t>ゴウドウガイシャ</t>
    </rPh>
    <phoneticPr fontId="2"/>
  </si>
  <si>
    <t>002016ｻ811CD</t>
  </si>
  <si>
    <t>sxJ4ZL</t>
  </si>
  <si>
    <t>株式会社松江</t>
  </si>
  <si>
    <t>002016ｻ812CE</t>
  </si>
  <si>
    <t>97NZJV</t>
  </si>
  <si>
    <t>上嘉穂食糧販売株式会社</t>
  </si>
  <si>
    <t>002016ｻ809CC</t>
  </si>
  <si>
    <t>71jwNN</t>
  </si>
  <si>
    <t>野中　律子</t>
  </si>
  <si>
    <t>002017ｻ901CQ</t>
  </si>
  <si>
    <t>eGQAiM</t>
  </si>
  <si>
    <t>三村建設株式会社</t>
  </si>
  <si>
    <t>002016ｻ807BK</t>
  </si>
  <si>
    <t>MaZMMB</t>
  </si>
  <si>
    <t>株式会社ジーエスシー</t>
  </si>
  <si>
    <t>002016ｻ810CQ</t>
  </si>
  <si>
    <t>6BDEUE</t>
  </si>
  <si>
    <t>株式会社新居商店</t>
  </si>
  <si>
    <t>002017ｻ901CL</t>
  </si>
  <si>
    <t>GLrMfN</t>
  </si>
  <si>
    <t>002017ｻ811CX</t>
  </si>
  <si>
    <t>2wwBPJ</t>
  </si>
  <si>
    <t>Ｉｒｒｅｐｌａｃｅａｂｌｅ合同会社</t>
  </si>
  <si>
    <t>002016ｻ812CF</t>
  </si>
  <si>
    <t>5Fb5tC</t>
  </si>
  <si>
    <t>パースペクティブ・アジリティ合同会社</t>
  </si>
  <si>
    <t>002016ｻ810CB</t>
  </si>
  <si>
    <t>6GwZ6J</t>
  </si>
  <si>
    <t>中尾　拓矢</t>
  </si>
  <si>
    <t>002016ｻ807BI</t>
  </si>
  <si>
    <t>sPeTUU</t>
  </si>
  <si>
    <t>002017ｻ905CO</t>
  </si>
  <si>
    <t>FBYBHf</t>
  </si>
  <si>
    <t>002016ｻ808CF</t>
  </si>
  <si>
    <t>wyXZJd</t>
  </si>
  <si>
    <t>中尾　泰治</t>
  </si>
  <si>
    <t>002017ｻ812CQ</t>
  </si>
  <si>
    <t>AMtUji</t>
  </si>
  <si>
    <t>002017ｻ902CB</t>
  </si>
  <si>
    <t>5HfpwX</t>
  </si>
  <si>
    <t>株式会社タカナワ</t>
  </si>
  <si>
    <t xml:space="preserve"> 21</t>
  </si>
  <si>
    <t>002017ｻ904CH</t>
  </si>
  <si>
    <t>bus56K</t>
  </si>
  <si>
    <t>横山　富美子</t>
  </si>
  <si>
    <t>002017ｻ904CJ</t>
  </si>
  <si>
    <t>kmr9Me</t>
  </si>
  <si>
    <t>大谷鉄工株式会社</t>
  </si>
  <si>
    <t>002017ｻ904CI</t>
  </si>
  <si>
    <t>qBLPrt</t>
  </si>
  <si>
    <t>株式会社聡月ハウス</t>
  </si>
  <si>
    <t>002017ｻ905BB</t>
  </si>
  <si>
    <t>TgrNye</t>
  </si>
  <si>
    <t>古賀　千恵子</t>
  </si>
  <si>
    <t>002017ｻ907CC</t>
  </si>
  <si>
    <t>KwHLNT</t>
  </si>
  <si>
    <t>株式会社エヌ・ティ・エム</t>
  </si>
  <si>
    <t>002017ｻ906BD</t>
  </si>
  <si>
    <t>dK1KfK</t>
  </si>
  <si>
    <t>株式会社毎日介護タクシー</t>
  </si>
  <si>
    <t>002017ｻ907CB</t>
  </si>
  <si>
    <t>5RhNiT</t>
  </si>
  <si>
    <t>株式会社よしむら自動車ガラス</t>
  </si>
  <si>
    <t>002017ｻ906BB</t>
  </si>
  <si>
    <t>aYGbzv</t>
  </si>
  <si>
    <t>江渕設備株式会社</t>
  </si>
  <si>
    <t>002016ｻ812CN</t>
  </si>
  <si>
    <t>z7a8JY</t>
  </si>
  <si>
    <t>舟越　俊茂</t>
  </si>
  <si>
    <t>002016ｻ812CO</t>
  </si>
  <si>
    <t>kKABo1</t>
  </si>
  <si>
    <t>002017ｻ906BA</t>
  </si>
  <si>
    <t>y5bC9T</t>
  </si>
  <si>
    <t>株式会社サンライズ</t>
  </si>
  <si>
    <t>002016ｻ810CH</t>
  </si>
  <si>
    <t>jC13ww</t>
  </si>
  <si>
    <t>有限会社冨貴茶園</t>
  </si>
  <si>
    <t>002017ｻ910BB</t>
  </si>
  <si>
    <t>FEBV5D</t>
  </si>
  <si>
    <t>株式会社古野食品</t>
  </si>
  <si>
    <t>002017ｻ909BH</t>
  </si>
  <si>
    <t>AcjLAe</t>
  </si>
  <si>
    <t>有限会社九州国土開発</t>
  </si>
  <si>
    <t>002017ｻ904CC</t>
  </si>
  <si>
    <t>Hg2CvN</t>
  </si>
  <si>
    <t>002017ｻ912BG</t>
  </si>
  <si>
    <t>K1pWX5</t>
  </si>
  <si>
    <t>合同会社クラッセ</t>
  </si>
  <si>
    <t>002017ｻ912BI</t>
  </si>
  <si>
    <t>NiV5me</t>
  </si>
  <si>
    <t>002017ｻ912BH</t>
  </si>
  <si>
    <t>ABWdLS</t>
  </si>
  <si>
    <t>002017ｻ912BJ</t>
  </si>
  <si>
    <t>Qsomwu</t>
  </si>
  <si>
    <t>002017ｻ909CB</t>
  </si>
  <si>
    <t>CgfdKV</t>
  </si>
  <si>
    <t>タカ食品工業株式会社</t>
  </si>
  <si>
    <t>002017ｻ911BF</t>
  </si>
  <si>
    <t>3CdXqS</t>
  </si>
  <si>
    <t>株式会社竹嶋繊維</t>
  </si>
  <si>
    <t>002017ｻ908CE</t>
  </si>
  <si>
    <t>357YNk</t>
  </si>
  <si>
    <t>（福）援助会　聖ヨゼフの園</t>
  </si>
  <si>
    <t>002017ｻ902CC</t>
  </si>
  <si>
    <t>C3L5ZM</t>
  </si>
  <si>
    <t>小路石油株式会社</t>
  </si>
  <si>
    <t>002017ｻ911BC</t>
  </si>
  <si>
    <t>168Q7f</t>
  </si>
  <si>
    <t>協業組合朝倉浄水</t>
  </si>
  <si>
    <t>002017ｻ911BD</t>
  </si>
  <si>
    <t>EbqQxU</t>
  </si>
  <si>
    <t>002017ｻ911BG</t>
  </si>
  <si>
    <t>KFmt1F</t>
  </si>
  <si>
    <t>株式会社アイアンワークスナカムラ</t>
  </si>
  <si>
    <t>002017ｻ908CB</t>
  </si>
  <si>
    <t>1GNaGu</t>
  </si>
  <si>
    <t>丸健ロジスティクス株式会社</t>
  </si>
  <si>
    <t>鹿児島</t>
    <rPh sb="0" eb="3">
      <t>カゴシマ</t>
    </rPh>
    <phoneticPr fontId="2"/>
  </si>
  <si>
    <t>002016ｻ807CA</t>
  </si>
  <si>
    <t>HbGNDY</t>
  </si>
  <si>
    <t>株式会社ベル・カルム</t>
    <rPh sb="0" eb="4">
      <t>カブシキガイシャ</t>
    </rPh>
    <phoneticPr fontId="2"/>
  </si>
  <si>
    <t>002017ｻ912BE</t>
  </si>
  <si>
    <t>fRAkji</t>
  </si>
  <si>
    <t>株式会社しんこう</t>
  </si>
  <si>
    <t>002017ｻ912BA</t>
  </si>
  <si>
    <t>279P8M</t>
  </si>
  <si>
    <t>株式会社ワークス</t>
  </si>
  <si>
    <t>002018ｻ001BA</t>
  </si>
  <si>
    <t>WQtYGF</t>
  </si>
  <si>
    <t>九州池上金型株式会社</t>
  </si>
  <si>
    <t>002017ｻ909BC</t>
  </si>
  <si>
    <t>t6Gke6</t>
  </si>
  <si>
    <t>杉園　泰明</t>
  </si>
  <si>
    <t>002017ｻ909BD</t>
  </si>
  <si>
    <t>4fBGXC</t>
  </si>
  <si>
    <t>002017ｻ911BL</t>
  </si>
  <si>
    <t>ybZHWK</t>
  </si>
  <si>
    <t>002017ｻ911BM</t>
  </si>
  <si>
    <t>1mC34M</t>
  </si>
  <si>
    <t>002017ｻ909BE</t>
  </si>
  <si>
    <t>pf3EL5</t>
  </si>
  <si>
    <t>002017ｻ907BF</t>
  </si>
  <si>
    <t>igZMHa</t>
  </si>
  <si>
    <t>002017ｻ907CD</t>
  </si>
  <si>
    <t>JPswbQ</t>
  </si>
  <si>
    <t>江内谷　康春</t>
  </si>
  <si>
    <t>002017ｻ912BK</t>
  </si>
  <si>
    <t>bEkZvL</t>
  </si>
  <si>
    <t>ケイシン工業株式会社</t>
  </si>
  <si>
    <t>002017ｻ912BN</t>
  </si>
  <si>
    <t>rLT4i9</t>
  </si>
  <si>
    <t>三栄機工株式会社</t>
  </si>
  <si>
    <t>002017ｻ910BC</t>
  </si>
  <si>
    <t>yc6bSM</t>
  </si>
  <si>
    <t>嶋田　俊雄</t>
  </si>
  <si>
    <t>002017ｻ912BF</t>
  </si>
  <si>
    <t>CPP6JS</t>
  </si>
  <si>
    <t>有限会社早田不動産</t>
  </si>
  <si>
    <t>002018ｻ002BL</t>
  </si>
  <si>
    <t>JDzohf</t>
  </si>
  <si>
    <t>古賀　繁子</t>
  </si>
  <si>
    <t>002018ｻ911BN</t>
  </si>
  <si>
    <t>UeaKpp</t>
  </si>
  <si>
    <t>（一社）ＡＪＵＮＯ</t>
  </si>
  <si>
    <t>002017ｻ912BD</t>
  </si>
  <si>
    <t>QsfWLe</t>
  </si>
  <si>
    <t>武藤　敏幸</t>
  </si>
  <si>
    <t>002018ｻ911BO</t>
  </si>
  <si>
    <t>dc79hK</t>
  </si>
  <si>
    <t>一般社団法人ＡＪＵＮＯ</t>
    <rPh sb="0" eb="6">
      <t>イッパンシャダンホウジン</t>
    </rPh>
    <phoneticPr fontId="2"/>
  </si>
  <si>
    <t>002017ｻ908BA</t>
  </si>
  <si>
    <t>pjpJvd</t>
  </si>
  <si>
    <t>髙田　誠</t>
    <rPh sb="0" eb="1">
      <t>タカ</t>
    </rPh>
    <phoneticPr fontId="2"/>
  </si>
  <si>
    <t>002017ｻ909BG</t>
  </si>
  <si>
    <t>oT2LFt</t>
  </si>
  <si>
    <t>002018ｻ002BD</t>
  </si>
  <si>
    <t>EMXuRL</t>
  </si>
  <si>
    <t>株式会社ダイシン工建</t>
  </si>
  <si>
    <t>002018ｻ004BC</t>
  </si>
  <si>
    <t>B9GbJs</t>
  </si>
  <si>
    <t>株式会社占部組</t>
  </si>
  <si>
    <t>002017ｻ909BA</t>
  </si>
  <si>
    <t>JbdGMH</t>
  </si>
  <si>
    <t>植山土建株式会社</t>
  </si>
  <si>
    <t>002017ｻ910BD</t>
  </si>
  <si>
    <t>W89CxU</t>
  </si>
  <si>
    <t>宮本　直美</t>
  </si>
  <si>
    <t>002017ｻ911BA</t>
  </si>
  <si>
    <t>LiGS3c</t>
  </si>
  <si>
    <t>有限会社三進建設</t>
  </si>
  <si>
    <t>002017ｻ910BA</t>
  </si>
  <si>
    <t>2ncj7L</t>
  </si>
  <si>
    <t>嶋田　岳人</t>
  </si>
  <si>
    <t>002017ｻ912BB</t>
  </si>
  <si>
    <t>nyL2UN</t>
  </si>
  <si>
    <t>伊藤　寧</t>
  </si>
  <si>
    <t>002018ｻ003BA</t>
  </si>
  <si>
    <t>HCrSW1</t>
  </si>
  <si>
    <t>川内　正金</t>
  </si>
  <si>
    <t>002018ｻ006BC</t>
  </si>
  <si>
    <t>MSC26D</t>
  </si>
  <si>
    <t>松吉　初夫</t>
  </si>
  <si>
    <t>002018ｻ002BF</t>
  </si>
  <si>
    <t>cNhHNK</t>
  </si>
  <si>
    <t>大成運輸株式会社</t>
  </si>
  <si>
    <t xml:space="preserve"> 18</t>
  </si>
  <si>
    <t>002018ｻ002BN</t>
  </si>
  <si>
    <t>9K76KU</t>
  </si>
  <si>
    <t>貝原　雄二</t>
  </si>
  <si>
    <t>002018ｻ002BO</t>
  </si>
  <si>
    <t>KPkaDJ</t>
  </si>
  <si>
    <t>002018ｻ003BS</t>
  </si>
  <si>
    <t>Qdt2gx</t>
  </si>
  <si>
    <t>合同会社Ｂｅａｒｓ　ｆａｍｉｌｙ</t>
  </si>
  <si>
    <t>002018ｻ003BT</t>
  </si>
  <si>
    <t>1WqQFJ</t>
  </si>
  <si>
    <t>002018ｻ003BU</t>
  </si>
  <si>
    <t>toJogV</t>
  </si>
  <si>
    <t>002018ｻ004BE</t>
  </si>
  <si>
    <t>1nXwFT</t>
  </si>
  <si>
    <t>田村運輸株式会社</t>
  </si>
  <si>
    <t>002017ｻ911BH</t>
  </si>
  <si>
    <t>hxiNLP</t>
  </si>
  <si>
    <t>株式会社日興製作所</t>
  </si>
  <si>
    <t>002018ｻ003BR</t>
  </si>
  <si>
    <t>T49DGS</t>
  </si>
  <si>
    <t>有限会社第一環境整備事業所</t>
  </si>
  <si>
    <t>002018ｻ004BB</t>
  </si>
  <si>
    <t>JHDNM6</t>
  </si>
  <si>
    <t>太田　亮也</t>
  </si>
  <si>
    <t>002018ｻ003BF</t>
  </si>
  <si>
    <t>1Jnscp</t>
  </si>
  <si>
    <t>株式会社博多不動産</t>
  </si>
  <si>
    <t>002018ｻ003BG</t>
  </si>
  <si>
    <t>ZHD5JZ</t>
  </si>
  <si>
    <t>002018ｻ005BA</t>
  </si>
  <si>
    <t>NC7wJ6</t>
  </si>
  <si>
    <t>北九炊飯株式会社</t>
  </si>
  <si>
    <t>002017ｻ905CC</t>
  </si>
  <si>
    <t>E6XiRF</t>
  </si>
  <si>
    <t>ハ田野　三月</t>
  </si>
  <si>
    <t>002018ｻ003BI</t>
  </si>
  <si>
    <t>1DGQRD</t>
  </si>
  <si>
    <t>002018ｻ003BJ</t>
  </si>
  <si>
    <t>9eKYCu</t>
  </si>
  <si>
    <t>002018ｻ003BK</t>
  </si>
  <si>
    <t>GCUE3q</t>
  </si>
  <si>
    <t>002018ｻ006BA</t>
  </si>
  <si>
    <t>96e87V</t>
  </si>
  <si>
    <t>有限会社ヨシモリ</t>
    <rPh sb="0" eb="4">
      <t>ユウゲンガイシャ</t>
    </rPh>
    <phoneticPr fontId="2"/>
  </si>
  <si>
    <t>002018ｻ009BG</t>
  </si>
  <si>
    <t>bNLDFw</t>
  </si>
  <si>
    <t>株式会社Ｎプランニング</t>
  </si>
  <si>
    <t>002018ｻ009BH</t>
  </si>
  <si>
    <t>cSuLSH</t>
  </si>
  <si>
    <t>002018ｻ009BK</t>
  </si>
  <si>
    <t>vDKhiL</t>
  </si>
  <si>
    <t>株式会社朝日商事</t>
  </si>
  <si>
    <t>002018ｻ011BE</t>
  </si>
  <si>
    <t>E1c82k</t>
  </si>
  <si>
    <t>中島　勇一</t>
  </si>
  <si>
    <t>002018ｻ011BF</t>
  </si>
  <si>
    <t>xNaUi2</t>
  </si>
  <si>
    <t>002018ｻ011BH</t>
  </si>
  <si>
    <t>f6P2sL</t>
  </si>
  <si>
    <t>ウィル合同会社</t>
  </si>
  <si>
    <t>002018ｻ011BI</t>
  </si>
  <si>
    <t>Ff5MpR</t>
  </si>
  <si>
    <t>002018ｻ011BJ</t>
  </si>
  <si>
    <t>6Z35tu</t>
  </si>
  <si>
    <t>002018ｻ011BK</t>
  </si>
  <si>
    <t>RNY772</t>
  </si>
  <si>
    <t>002018ｻ012BC</t>
  </si>
  <si>
    <t>m4M8qF</t>
  </si>
  <si>
    <t>いづみやコーヒーロースターズ株式会社</t>
  </si>
  <si>
    <t>002018ｻ006BB</t>
  </si>
  <si>
    <t>gxJBNh</t>
  </si>
  <si>
    <t>山﨑　拓</t>
    <rPh sb="1" eb="2">
      <t>サキ</t>
    </rPh>
    <phoneticPr fontId="2"/>
  </si>
  <si>
    <t>002018ｻ007BD</t>
  </si>
  <si>
    <t>ivbC3v</t>
  </si>
  <si>
    <t>鋳山　大佳史</t>
  </si>
  <si>
    <t>002018ｻ007BF</t>
  </si>
  <si>
    <t>85L7bA</t>
  </si>
  <si>
    <t>002018ｻ007BH</t>
  </si>
  <si>
    <t>JMG7DD</t>
  </si>
  <si>
    <t>堀本　貢</t>
  </si>
  <si>
    <t>002018ｻ008BC</t>
  </si>
  <si>
    <t>b1LCiW</t>
  </si>
  <si>
    <t>エレクトロ通商株式会社</t>
  </si>
  <si>
    <t>002018ｻ008BE</t>
  </si>
  <si>
    <t>SNerJN</t>
  </si>
  <si>
    <t>株式会社Ｍ＆Ｋ　Ｇｒｏｕｐ</t>
  </si>
  <si>
    <t>002018ｻ009BE</t>
  </si>
  <si>
    <t>MWJij7</t>
  </si>
  <si>
    <t>大谷　邦治</t>
  </si>
  <si>
    <t>002018ｻ009BF</t>
  </si>
  <si>
    <t>FVeU6A</t>
  </si>
  <si>
    <t>002018ｻ010BH</t>
  </si>
  <si>
    <t>GGRGSF</t>
  </si>
  <si>
    <t>有限会社菊前</t>
  </si>
  <si>
    <t>002018ｻ010BI</t>
  </si>
  <si>
    <t>7XDp1N</t>
  </si>
  <si>
    <t>002018ｻ012BD</t>
  </si>
  <si>
    <t>SbgbGn</t>
  </si>
  <si>
    <t>藤松　一也</t>
  </si>
  <si>
    <t>002018ｻ007BC</t>
  </si>
  <si>
    <t>NNErK5</t>
  </si>
  <si>
    <t>002018ｻ007BE</t>
  </si>
  <si>
    <t>38uQNK</t>
  </si>
  <si>
    <t>ＹＴグロース合同会社</t>
    <rPh sb="6" eb="10">
      <t>ゴウドウガイシャ</t>
    </rPh>
    <phoneticPr fontId="2"/>
  </si>
  <si>
    <t>002018ｻ008BH</t>
  </si>
  <si>
    <t>C3ySNy</t>
  </si>
  <si>
    <t>松永　博文</t>
  </si>
  <si>
    <t>002018ｻ011BA</t>
  </si>
  <si>
    <t>Y58Cqq</t>
  </si>
  <si>
    <t>いちごインベストメント株式会社</t>
  </si>
  <si>
    <t>002019ｻ003BY</t>
  </si>
  <si>
    <t>8WJKLX</t>
  </si>
  <si>
    <t>株式会社バンプオン</t>
  </si>
  <si>
    <t>002019ｻ003BZ</t>
  </si>
  <si>
    <t>8ptTdV</t>
  </si>
  <si>
    <t>002018ｻ008BA</t>
  </si>
  <si>
    <t>AzME7N</t>
  </si>
  <si>
    <t>株式会社ＫＲ　ＢＲＯＳ．</t>
  </si>
  <si>
    <t>002018ｻ009BJ</t>
  </si>
  <si>
    <t>RaMg2c</t>
  </si>
  <si>
    <t>002018ｻ010BC</t>
  </si>
  <si>
    <t>MkNX8S</t>
  </si>
  <si>
    <t>田中　正一</t>
  </si>
  <si>
    <t>002018ｻ012BB</t>
  </si>
  <si>
    <t>Y1oMCD</t>
  </si>
  <si>
    <t>ユアーズ工芸株式会社</t>
  </si>
  <si>
    <t>002018ｻ012BE</t>
  </si>
  <si>
    <t>qoEFLL</t>
  </si>
  <si>
    <t>有限会社共成工業</t>
  </si>
  <si>
    <t>002017ｻ901CN</t>
  </si>
  <si>
    <t>x7x5m9</t>
  </si>
  <si>
    <t>合同会社Ｉ　ＷＩＬＬ</t>
  </si>
  <si>
    <t>002017ｻ902CD</t>
  </si>
  <si>
    <t>yALMJF</t>
  </si>
  <si>
    <t>合同会社カーサコネクト</t>
    <rPh sb="0" eb="4">
      <t>ゴウドウガイシャ</t>
    </rPh>
    <phoneticPr fontId="2"/>
  </si>
  <si>
    <t>002018ｵ010AS</t>
  </si>
  <si>
    <t>FAN2PN</t>
  </si>
  <si>
    <t>株式会社アンスコ</t>
  </si>
  <si>
    <t>002018ｻ009BB</t>
  </si>
  <si>
    <t>Nag3Kw</t>
  </si>
  <si>
    <t>株式会社エヌアールイー</t>
  </si>
  <si>
    <t>002019ｻ009BL</t>
  </si>
  <si>
    <t>TAALuL</t>
  </si>
  <si>
    <t>002019ｻ011BO</t>
  </si>
  <si>
    <t>DP2H2g</t>
  </si>
  <si>
    <t>鶴　恵美子</t>
  </si>
  <si>
    <t>002019ｻ102BA</t>
  </si>
  <si>
    <t>wGBKW1</t>
  </si>
  <si>
    <t>片江　美枝子</t>
  </si>
  <si>
    <t xml:space="preserve"> 14</t>
  </si>
  <si>
    <t>002019ｻ103BC</t>
  </si>
  <si>
    <t>gLaMKK</t>
  </si>
  <si>
    <t>ヤマグチ電機株式会社</t>
  </si>
  <si>
    <t>002017ｻ911BI</t>
  </si>
  <si>
    <t>fJgoCk</t>
  </si>
  <si>
    <t>002017ｻ912BC</t>
  </si>
  <si>
    <t>qv15NS</t>
  </si>
  <si>
    <t>002018ｻ011BC</t>
  </si>
  <si>
    <t>qJ5KNK</t>
  </si>
  <si>
    <t>合同会社つたや</t>
  </si>
  <si>
    <t>002017ｻ911BB</t>
  </si>
  <si>
    <t>HP3VvP</t>
  </si>
  <si>
    <t>中尾　雄太</t>
  </si>
  <si>
    <t>002017ｻ911BE</t>
  </si>
  <si>
    <t>s4VubV</t>
  </si>
  <si>
    <t>中尾　由季美</t>
  </si>
  <si>
    <t>002018ｻ011BD</t>
  </si>
  <si>
    <t>KCxNSK</t>
  </si>
  <si>
    <t>002019ｻ103BA</t>
  </si>
  <si>
    <t>sab8ZK</t>
  </si>
  <si>
    <t>納戸　勝浩</t>
  </si>
  <si>
    <t>002019ｻ104BC</t>
  </si>
  <si>
    <t>e9QmYX</t>
  </si>
  <si>
    <t>米倉　義勝</t>
  </si>
  <si>
    <t>002019ｻ105BB</t>
  </si>
  <si>
    <t>SNrtne</t>
  </si>
  <si>
    <t>有限会社リトルデン</t>
  </si>
  <si>
    <t>002019ｻ105BC</t>
  </si>
  <si>
    <t>fZm23L</t>
  </si>
  <si>
    <t>002019ｻ104BB</t>
  </si>
  <si>
    <t>vbH56m</t>
  </si>
  <si>
    <t>株式会社ＯＬＤ　ＨＯＲＳＥ</t>
  </si>
  <si>
    <t>002019ｻ105BF</t>
  </si>
  <si>
    <t>FMaAAe</t>
  </si>
  <si>
    <t>米倉　和男</t>
  </si>
  <si>
    <t>002018ｻ012BI</t>
  </si>
  <si>
    <t>AKqYd5</t>
  </si>
  <si>
    <t>森　周藏</t>
  </si>
  <si>
    <t>002019N106BD</t>
  </si>
  <si>
    <t>3ykLXU</t>
  </si>
  <si>
    <t>株式会社賞美堂本店</t>
  </si>
  <si>
    <t>002019N107BI</t>
  </si>
  <si>
    <t>cpxpsy</t>
  </si>
  <si>
    <t>福丸建設株式会社</t>
  </si>
  <si>
    <t>002019N108BH</t>
  </si>
  <si>
    <t>PLKpQp</t>
  </si>
  <si>
    <t>株式会社丸山商店</t>
  </si>
  <si>
    <t>002019N107BF</t>
  </si>
  <si>
    <t>oMH3bb</t>
  </si>
  <si>
    <t>富永スチール工業株式会社</t>
  </si>
  <si>
    <t>002019N109BD</t>
  </si>
  <si>
    <t>ccovNV</t>
  </si>
  <si>
    <t>株式会社ＮＡＣ</t>
  </si>
  <si>
    <t>002019N109BP</t>
  </si>
  <si>
    <t>bAK233</t>
  </si>
  <si>
    <t>株式会社ユニオンワークス</t>
  </si>
  <si>
    <t>002019N110BE</t>
  </si>
  <si>
    <t>XM4hK3</t>
  </si>
  <si>
    <t>岩切　とみ子</t>
  </si>
  <si>
    <t>002019N112BA</t>
  </si>
  <si>
    <t>5bc5jx</t>
  </si>
  <si>
    <t>實松　英樹</t>
  </si>
  <si>
    <t>2018ES0037</t>
  </si>
  <si>
    <t>gMgPev</t>
  </si>
  <si>
    <t>平井海運有限会社</t>
  </si>
  <si>
    <t>2018ES0036</t>
  </si>
  <si>
    <t>DmUh8c</t>
  </si>
  <si>
    <t>2018ES0035</t>
  </si>
  <si>
    <t>zjWg18</t>
  </si>
  <si>
    <t>有限会社幸宝海運</t>
  </si>
  <si>
    <t>2018ES0033</t>
  </si>
  <si>
    <t>nGEyvN</t>
  </si>
  <si>
    <t>アジア合同会社</t>
  </si>
  <si>
    <t>2018ES0032</t>
  </si>
  <si>
    <t>ENUSXw</t>
  </si>
  <si>
    <t>株式会社SGTコンサルティング</t>
    <rPh sb="0" eb="4">
      <t>カブシキガイシャ</t>
    </rPh>
    <phoneticPr fontId="2"/>
  </si>
  <si>
    <t>2018ES0034</t>
  </si>
  <si>
    <t>VYB7CP</t>
  </si>
  <si>
    <t>佐賀　守</t>
  </si>
  <si>
    <t>2018ES0031</t>
  </si>
  <si>
    <t>gKeYFK</t>
  </si>
  <si>
    <t>徳島急送株式会社</t>
  </si>
  <si>
    <t>2018ES0030</t>
  </si>
  <si>
    <t>F5vFP3</t>
  </si>
  <si>
    <t>濵口海運有限会社</t>
  </si>
  <si>
    <t>2018ES0029</t>
  </si>
  <si>
    <t>FtvuoC</t>
  </si>
  <si>
    <t>香川船渠株式会社</t>
  </si>
  <si>
    <t>2019ES0040</t>
  </si>
  <si>
    <t>7J9uNr</t>
  </si>
  <si>
    <t>株式会社マスエージェント</t>
  </si>
  <si>
    <t>鹿児島</t>
  </si>
  <si>
    <t>2019ES0046</t>
  </si>
  <si>
    <t>vhUfG6</t>
  </si>
  <si>
    <t>有限会社お元気ですかショップ山下</t>
    <rPh sb="5" eb="7">
      <t>ゲンキ</t>
    </rPh>
    <rPh sb="14" eb="16">
      <t>ヤマシタ</t>
    </rPh>
    <phoneticPr fontId="2"/>
  </si>
  <si>
    <t>2019ES0049</t>
  </si>
  <si>
    <t>T2rjEN</t>
  </si>
  <si>
    <t>有限会社天野精機</t>
    <rPh sb="4" eb="8">
      <t>アマノセイキ</t>
    </rPh>
    <phoneticPr fontId="2"/>
  </si>
  <si>
    <t>2019ES0048</t>
  </si>
  <si>
    <t>4fFa59</t>
  </si>
  <si>
    <t>有限会社山下運送</t>
    <rPh sb="4" eb="8">
      <t>ヤマシタウンソウ</t>
    </rPh>
    <phoneticPr fontId="2"/>
  </si>
  <si>
    <t>2019ES0047</t>
  </si>
  <si>
    <t>W7QN8B</t>
  </si>
  <si>
    <t>有限会社寶泉堂</t>
  </si>
  <si>
    <t>2019ES0050</t>
  </si>
  <si>
    <t>jqkS2W</t>
  </si>
  <si>
    <t>岡　清香</t>
    <rPh sb="0" eb="1">
      <t>オカ</t>
    </rPh>
    <rPh sb="2" eb="4">
      <t>キヨカ</t>
    </rPh>
    <phoneticPr fontId="2"/>
  </si>
  <si>
    <t>2019ES0053</t>
  </si>
  <si>
    <t>HyGhQB</t>
  </si>
  <si>
    <t>伊勢　孝之</t>
    <rPh sb="0" eb="2">
      <t>イセ</t>
    </rPh>
    <rPh sb="3" eb="5">
      <t>タカユキ</t>
    </rPh>
    <phoneticPr fontId="2"/>
  </si>
  <si>
    <t>2019ES0054</t>
  </si>
  <si>
    <t>6WQ6zc</t>
  </si>
  <si>
    <t>有限会社ファイブセキュリティシステム</t>
  </si>
  <si>
    <t>2019ES0052</t>
  </si>
  <si>
    <t>FtfiJp</t>
  </si>
  <si>
    <t>2019ES0051</t>
  </si>
  <si>
    <t>1s4Mpg</t>
  </si>
  <si>
    <t>有限会社山下運送</t>
    <rPh sb="4" eb="6">
      <t>ヤマシタ</t>
    </rPh>
    <rPh sb="6" eb="8">
      <t>ウンソウ</t>
    </rPh>
    <phoneticPr fontId="2"/>
  </si>
  <si>
    <t>2019ES0066</t>
  </si>
  <si>
    <t>6cNNiD</t>
  </si>
  <si>
    <t>2019ES0067</t>
  </si>
  <si>
    <t>8e9NcF</t>
  </si>
  <si>
    <t>有限会社幸宝海運</t>
    <rPh sb="4" eb="5">
      <t>サチ</t>
    </rPh>
    <rPh sb="5" eb="6">
      <t>タカラ</t>
    </rPh>
    <rPh sb="6" eb="8">
      <t>カイウン</t>
    </rPh>
    <phoneticPr fontId="1"/>
  </si>
  <si>
    <t>2019ES0068</t>
  </si>
  <si>
    <t>9YJJTF</t>
  </si>
  <si>
    <t>株式会社ソニック</t>
    <rPh sb="0" eb="4">
      <t>カブシキカイシャ</t>
    </rPh>
    <phoneticPr fontId="2"/>
  </si>
  <si>
    <t>2019ES0069</t>
  </si>
  <si>
    <t>EuFHfM</t>
  </si>
  <si>
    <t>株式会社マスエージェント</t>
    <rPh sb="0" eb="4">
      <t>カブシキカイシャ</t>
    </rPh>
    <phoneticPr fontId="2"/>
  </si>
  <si>
    <t>2019ES0070</t>
  </si>
  <si>
    <t>ZHW1Jx</t>
  </si>
  <si>
    <t>合同会社SASUKET</t>
  </si>
  <si>
    <t>2019ES0071</t>
  </si>
  <si>
    <t>18MRz8</t>
  </si>
  <si>
    <t>有限会社天野精機</t>
    <rPh sb="4" eb="8">
      <t>アマノセイキ</t>
    </rPh>
    <phoneticPr fontId="1"/>
  </si>
  <si>
    <t>佐賀</t>
    <rPh sb="0" eb="2">
      <t>サガ</t>
    </rPh>
    <phoneticPr fontId="3"/>
  </si>
  <si>
    <t>指定ルール</t>
    <rPh sb="0" eb="2">
      <t>シテイ</t>
    </rPh>
    <phoneticPr fontId="3"/>
  </si>
  <si>
    <t>長崎</t>
    <rPh sb="0" eb="2">
      <t>ナガサキ</t>
    </rPh>
    <phoneticPr fontId="3"/>
  </si>
  <si>
    <t>002019N107BA</t>
  </si>
  <si>
    <t>GeN4tc</t>
  </si>
  <si>
    <t>（同）九安不動産リース</t>
  </si>
  <si>
    <t>002019N108BB</t>
  </si>
  <si>
    <t>53Mt7C</t>
  </si>
  <si>
    <t>西依　裕子</t>
  </si>
  <si>
    <t>002019N108BG</t>
  </si>
  <si>
    <t>GBBSUk</t>
  </si>
  <si>
    <t>㈲クリーンライフ福島</t>
  </si>
  <si>
    <t>002019N107BB</t>
  </si>
  <si>
    <t>1imvL4</t>
  </si>
  <si>
    <t>梁井　雅伸</t>
  </si>
  <si>
    <t>002019N106BC</t>
  </si>
  <si>
    <t>NftTEF</t>
  </si>
  <si>
    <t>㈱ＪＴＳ</t>
  </si>
  <si>
    <t>002020N101BA</t>
  </si>
  <si>
    <t>3r1PGL</t>
  </si>
  <si>
    <t>いちごインベストメント㈱</t>
  </si>
  <si>
    <t>002019N109B1</t>
  </si>
  <si>
    <t>DNvbfJ</t>
  </si>
  <si>
    <t>津田　俊彦</t>
  </si>
  <si>
    <t>002019N106BB</t>
  </si>
  <si>
    <t>M43KES</t>
  </si>
  <si>
    <t>森　誠二郎</t>
  </si>
  <si>
    <t>002019N109B4</t>
  </si>
  <si>
    <t>hgH43W</t>
  </si>
  <si>
    <t>㈱みやざき</t>
  </si>
  <si>
    <t>002019N109B5</t>
  </si>
  <si>
    <t>bDKsK6</t>
  </si>
  <si>
    <t>002019N111BJ</t>
  </si>
  <si>
    <t>JJQP9Y</t>
  </si>
  <si>
    <t>金屋　恭次</t>
  </si>
  <si>
    <t>002019N108BE</t>
  </si>
  <si>
    <t>rKwyDu</t>
  </si>
  <si>
    <t>山崎　清徳</t>
  </si>
  <si>
    <t>大分</t>
    <rPh sb="0" eb="2">
      <t>オオイタ</t>
    </rPh>
    <phoneticPr fontId="3"/>
  </si>
  <si>
    <t>002019N108BI</t>
  </si>
  <si>
    <t>JNcA3i</t>
  </si>
  <si>
    <t>㈱コガ食品</t>
  </si>
  <si>
    <t>002020U00087</t>
  </si>
  <si>
    <t>AjNNLV</t>
  </si>
  <si>
    <t>㈱弘洋</t>
  </si>
  <si>
    <t>熊本</t>
    <rPh sb="0" eb="2">
      <t>クマモト</t>
    </rPh>
    <phoneticPr fontId="3"/>
  </si>
  <si>
    <t>002020U00088</t>
  </si>
  <si>
    <t>EEMHwJ</t>
  </si>
  <si>
    <t>002020U00079</t>
  </si>
  <si>
    <t>布川産業㈱</t>
  </si>
  <si>
    <t>002020U00081</t>
  </si>
  <si>
    <t>YNyM5A</t>
  </si>
  <si>
    <t>合同会社ＳＡＴＯＳＨＩ</t>
  </si>
  <si>
    <t>宮崎</t>
    <rPh sb="0" eb="2">
      <t>ミヤザキ</t>
    </rPh>
    <phoneticPr fontId="3"/>
  </si>
  <si>
    <t>002020U00085</t>
  </si>
  <si>
    <t>K11jxx</t>
  </si>
  <si>
    <t>㈱アール・ケアクルーズ</t>
  </si>
  <si>
    <t>鹿児島</t>
    <rPh sb="0" eb="3">
      <t>カゴシマ</t>
    </rPh>
    <phoneticPr fontId="3"/>
  </si>
  <si>
    <t>002020U00091</t>
  </si>
  <si>
    <t>i5kK16</t>
  </si>
  <si>
    <t>㈱ＩＮＧ</t>
  </si>
  <si>
    <t>2020ES0076</t>
  </si>
  <si>
    <t>iaxLFH</t>
  </si>
  <si>
    <t>K&amp;H合同会社</t>
    <rPh sb="3" eb="5">
      <t>ゴウドウ</t>
    </rPh>
    <rPh sb="5" eb="7">
      <t>ガイシャ</t>
    </rPh>
    <phoneticPr fontId="1"/>
  </si>
  <si>
    <t>2020ES0079</t>
  </si>
  <si>
    <t>LZAC3D</t>
  </si>
  <si>
    <t>プラス</t>
    <phoneticPr fontId="4"/>
  </si>
  <si>
    <t>㈱エトワルミエ</t>
  </si>
  <si>
    <t>㈱中里製網所</t>
  </si>
  <si>
    <t>原口　正智</t>
  </si>
  <si>
    <t>002020N201BP</t>
  </si>
  <si>
    <t>PLELhZ</t>
  </si>
  <si>
    <t>002020N901BA</t>
  </si>
  <si>
    <t>DdHLRw</t>
  </si>
  <si>
    <t>002020N901BB</t>
  </si>
  <si>
    <t>LGHuzu</t>
  </si>
  <si>
    <t>002020U00093</t>
  </si>
  <si>
    <t>gXLu9J</t>
  </si>
  <si>
    <t>スリーアールインベストメント株式会社</t>
  </si>
  <si>
    <t>002021MS0423</t>
  </si>
  <si>
    <t>C1QN3M</t>
  </si>
  <si>
    <t>イーリス合同会社</t>
  </si>
  <si>
    <t>2020ES0080</t>
  </si>
  <si>
    <t>CHr9Lf</t>
  </si>
  <si>
    <t>株式会社花由</t>
    <rPh sb="0" eb="2">
      <t>カブシキ</t>
    </rPh>
    <rPh sb="2" eb="4">
      <t>ガイシャ</t>
    </rPh>
    <rPh sb="4" eb="5">
      <t>ハナ</t>
    </rPh>
    <rPh sb="5" eb="6">
      <t>ヨシ</t>
    </rPh>
    <phoneticPr fontId="1"/>
  </si>
  <si>
    <t>2020ES0081</t>
  </si>
  <si>
    <t>2021ES0087</t>
  </si>
  <si>
    <t>有限会社こんど履物店</t>
    <rPh sb="0" eb="4">
      <t>ユウゲンガイシャ</t>
    </rPh>
    <rPh sb="7" eb="9">
      <t>ハキモノ</t>
    </rPh>
    <rPh sb="9" eb="10">
      <t>テン</t>
    </rPh>
    <phoneticPr fontId="1"/>
  </si>
  <si>
    <t>2021ES0088</t>
  </si>
  <si>
    <t>2021ES0089</t>
  </si>
  <si>
    <t>子安　賢治郎</t>
    <rPh sb="0" eb="2">
      <t>コヤス</t>
    </rPh>
    <rPh sb="3" eb="5">
      <t>ケンジ</t>
    </rPh>
    <rPh sb="5" eb="6">
      <t>ロウ</t>
    </rPh>
    <phoneticPr fontId="1"/>
  </si>
  <si>
    <t>ＳＵＮ合同会社</t>
    <rPh sb="3" eb="5">
      <t>ゴウドウ</t>
    </rPh>
    <rPh sb="5" eb="7">
      <t>ガイシャ</t>
    </rPh>
    <phoneticPr fontId="1"/>
  </si>
  <si>
    <t>2021ES0086</t>
  </si>
  <si>
    <t>合同会社サニー・セッション</t>
  </si>
  <si>
    <t>002020N112BQ</t>
  </si>
  <si>
    <t>HT3wzT</t>
  </si>
  <si>
    <t>qkE48F</t>
  </si>
  <si>
    <t>f6dN5h</t>
  </si>
  <si>
    <t>Tc4pnV</t>
  </si>
  <si>
    <t>B1WLwA</t>
  </si>
  <si>
    <t>TGYGDu</t>
  </si>
  <si>
    <t>Hnh4NU</t>
  </si>
  <si>
    <t>002012U00069</t>
  </si>
  <si>
    <t>2020ES0082</t>
  </si>
  <si>
    <t>M47yJM</t>
  </si>
  <si>
    <t>K&amp;Hグリーン合同会社</t>
    <rPh sb="7" eb="9">
      <t>ゴウドウ</t>
    </rPh>
    <rPh sb="9" eb="11">
      <t>ガイシャ</t>
    </rPh>
    <phoneticPr fontId="1"/>
  </si>
  <si>
    <t>002020N201BO</t>
  </si>
  <si>
    <t>002022SW0035</t>
  </si>
  <si>
    <t>2021ES0091</t>
  </si>
  <si>
    <t>2021ES0092</t>
  </si>
  <si>
    <t>2021ES0090</t>
  </si>
  <si>
    <t>2021ES0094</t>
  </si>
  <si>
    <t>㈱ＢＯＳＳ　ＪＡＰＡＮ</t>
  </si>
  <si>
    <t>㈲バースト</t>
  </si>
  <si>
    <t>㈱ＮＪ企画</t>
  </si>
  <si>
    <t>株式会社花由</t>
    <rPh sb="0" eb="4">
      <t>カブシキガイシャ</t>
    </rPh>
    <rPh sb="4" eb="5">
      <t>ハナ</t>
    </rPh>
    <rPh sb="5" eb="6">
      <t>ユウ</t>
    </rPh>
    <phoneticPr fontId="1"/>
  </si>
  <si>
    <t>X2aBWY</t>
  </si>
  <si>
    <t>dKU5wu</t>
  </si>
  <si>
    <t>yjzJDA</t>
  </si>
  <si>
    <t>Q4PdFH</t>
  </si>
  <si>
    <t>AUBQnM</t>
  </si>
  <si>
    <t>LLMSRb</t>
  </si>
  <si>
    <t>高</t>
    <rPh sb="0" eb="1">
      <t>コウ</t>
    </rPh>
    <phoneticPr fontId="1"/>
  </si>
  <si>
    <t>北九州(旧)</t>
    <rPh sb="0" eb="3">
      <t>キタキュウシュウ</t>
    </rPh>
    <rPh sb="4" eb="5">
      <t>キュウ</t>
    </rPh>
    <phoneticPr fontId="1"/>
  </si>
  <si>
    <t>福岡市</t>
    <rPh sb="0" eb="3">
      <t>フクオカシ</t>
    </rPh>
    <phoneticPr fontId="1"/>
  </si>
  <si>
    <t>低</t>
    <rPh sb="0" eb="1">
      <t>テイ</t>
    </rPh>
    <phoneticPr fontId="1"/>
  </si>
  <si>
    <t>鹿児島市</t>
    <rPh sb="0" eb="3">
      <t>カゴシマ</t>
    </rPh>
    <rPh sb="3" eb="4">
      <t>シ</t>
    </rPh>
    <phoneticPr fontId="1"/>
  </si>
  <si>
    <t>佐賀</t>
    <rPh sb="0" eb="2">
      <t>サガ</t>
    </rPh>
    <phoneticPr fontId="1"/>
  </si>
  <si>
    <t>佐賀市</t>
    <rPh sb="0" eb="3">
      <t>サガシ</t>
    </rPh>
    <phoneticPr fontId="1"/>
  </si>
  <si>
    <t>宮崎</t>
  </si>
  <si>
    <t>宮崎市</t>
    <rPh sb="0" eb="3">
      <t>ミヤザキシ</t>
    </rPh>
    <phoneticPr fontId="1"/>
  </si>
  <si>
    <t>熊本</t>
  </si>
  <si>
    <t>熊本市</t>
    <rPh sb="0" eb="3">
      <t>クマモトシ</t>
    </rPh>
    <phoneticPr fontId="1"/>
  </si>
  <si>
    <t>長崎</t>
  </si>
  <si>
    <t>長崎市</t>
    <rPh sb="0" eb="3">
      <t>ナガサキシ</t>
    </rPh>
    <phoneticPr fontId="1"/>
  </si>
  <si>
    <t>大分</t>
    <rPh sb="0" eb="2">
      <t>オオイタ</t>
    </rPh>
    <phoneticPr fontId="1"/>
  </si>
  <si>
    <t>大分市</t>
    <rPh sb="0" eb="3">
      <t>オオイタシ</t>
    </rPh>
    <phoneticPr fontId="1"/>
  </si>
  <si>
    <t>北九州</t>
  </si>
  <si>
    <t>福岡市</t>
    <rPh sb="0" eb="2">
      <t>フクオカ</t>
    </rPh>
    <rPh sb="2" eb="3">
      <t>シ</t>
    </rPh>
    <phoneticPr fontId="1"/>
  </si>
  <si>
    <t>福岡</t>
    <rPh sb="0" eb="2">
      <t>フクオカ</t>
    </rPh>
    <phoneticPr fontId="1"/>
  </si>
  <si>
    <t>2022年9月1日～2023年2月28日</t>
    <rPh sb="4" eb="5">
      <t>ネン</t>
    </rPh>
    <rPh sb="6" eb="7">
      <t>ガツ</t>
    </rPh>
    <rPh sb="8" eb="9">
      <t>ヒ</t>
    </rPh>
    <rPh sb="14" eb="15">
      <t>ネン</t>
    </rPh>
    <rPh sb="16" eb="17">
      <t>ガツ</t>
    </rPh>
    <rPh sb="19" eb="20">
      <t>ヒ</t>
    </rPh>
    <phoneticPr fontId="4"/>
  </si>
  <si>
    <t>月</t>
  </si>
  <si>
    <t>金</t>
  </si>
  <si>
    <t>木</t>
  </si>
  <si>
    <t>水</t>
  </si>
  <si>
    <t>火</t>
  </si>
  <si>
    <t>土</t>
  </si>
  <si>
    <t>日</t>
  </si>
  <si>
    <t>福岡</t>
    <rPh sb="0" eb="2">
      <t>フクオカ</t>
    </rPh>
    <phoneticPr fontId="3"/>
  </si>
  <si>
    <t>002019N112BF</t>
  </si>
  <si>
    <t>002019N112BG</t>
  </si>
  <si>
    <t>002019N112BH</t>
  </si>
  <si>
    <t>002019N112BI</t>
  </si>
  <si>
    <t>002019N112BJ</t>
  </si>
  <si>
    <t>002019N112BK</t>
  </si>
  <si>
    <t>002019N112BL</t>
  </si>
  <si>
    <t>002019N112BM</t>
  </si>
  <si>
    <t>002012SW0037</t>
  </si>
  <si>
    <t>002012SE0016</t>
  </si>
  <si>
    <t>㈱シミズ</t>
  </si>
  <si>
    <t>工番ダブり</t>
    <rPh sb="0" eb="2">
      <t>コウバン</t>
    </rPh>
    <phoneticPr fontId="3"/>
  </si>
  <si>
    <t>GH9kDk</t>
  </si>
  <si>
    <t>E5SCaH</t>
  </si>
  <si>
    <t>Ra8h8C</t>
  </si>
  <si>
    <t>NAJA6X</t>
  </si>
  <si>
    <t>J7bXtF</t>
  </si>
  <si>
    <t>HoZ9hy</t>
  </si>
  <si>
    <t>pM2bj2</t>
  </si>
  <si>
    <t>1N26Tb</t>
  </si>
  <si>
    <t>tPFEiu</t>
  </si>
  <si>
    <t>ZHUjwQ</t>
  </si>
  <si>
    <t>002021N201BQ</t>
  </si>
  <si>
    <t>FHqN4p</t>
  </si>
  <si>
    <t>南里　哲也</t>
  </si>
  <si>
    <t>・太枠部分に系統連系日以降の出力抑制指示日の発電量をご入力下さい。
・報告書のご提出時には、必ず「出力制御指示日」「比較対象日」の全日分の
　発電量が確認出来る資料、電力会社が発行する購入電力料金明細書を
　同封して下さい。
※発電事業者様自らが作成された発電実績の転記一覧表等は該当致しません。
　モニタ等の画面を写した写真や印刷物を同封して下さい。</t>
    <rPh sb="6" eb="10">
      <t>ケイトウレンケイ</t>
    </rPh>
    <rPh sb="10" eb="11">
      <t>ビ</t>
    </rPh>
    <rPh sb="11" eb="13">
      <t>イコウ</t>
    </rPh>
    <rPh sb="14" eb="16">
      <t>シュツリョク</t>
    </rPh>
    <rPh sb="16" eb="18">
      <t>ヨクセイ</t>
    </rPh>
    <rPh sb="18" eb="20">
      <t>シジ</t>
    </rPh>
    <rPh sb="20" eb="21">
      <t>ビ</t>
    </rPh>
    <rPh sb="22" eb="24">
      <t>ハツデン</t>
    </rPh>
    <rPh sb="24" eb="25">
      <t>リョウ</t>
    </rPh>
    <rPh sb="27" eb="29">
      <t>ニュウリョク</t>
    </rPh>
    <rPh sb="29" eb="30">
      <t>クダ</t>
    </rPh>
    <rPh sb="35" eb="37">
      <t>ホウコク</t>
    </rPh>
    <rPh sb="37" eb="38">
      <t>ショ</t>
    </rPh>
    <rPh sb="40" eb="42">
      <t>テイシュツ</t>
    </rPh>
    <rPh sb="42" eb="43">
      <t>ジ</t>
    </rPh>
    <rPh sb="46" eb="47">
      <t>カナラ</t>
    </rPh>
    <rPh sb="49" eb="51">
      <t>シュツリョク</t>
    </rPh>
    <rPh sb="51" eb="53">
      <t>セイギョ</t>
    </rPh>
    <rPh sb="53" eb="55">
      <t>シジ</t>
    </rPh>
    <rPh sb="55" eb="56">
      <t>ヒ</t>
    </rPh>
    <rPh sb="58" eb="60">
      <t>ヒカク</t>
    </rPh>
    <rPh sb="60" eb="62">
      <t>タイショウ</t>
    </rPh>
    <rPh sb="62" eb="63">
      <t>ビ</t>
    </rPh>
    <rPh sb="65" eb="68">
      <t>ゼンジツブン</t>
    </rPh>
    <rPh sb="72" eb="75">
      <t>ハツデンリョウ</t>
    </rPh>
    <rPh sb="76" eb="78">
      <t>カクニン</t>
    </rPh>
    <rPh sb="78" eb="80">
      <t>デキ</t>
    </rPh>
    <rPh sb="81" eb="83">
      <t>シリョウ</t>
    </rPh>
    <rPh sb="84" eb="88">
      <t>デンリョクガイシャ</t>
    </rPh>
    <rPh sb="89" eb="91">
      <t>ハッコウ</t>
    </rPh>
    <rPh sb="105" eb="107">
      <t>ドウフウ</t>
    </rPh>
    <rPh sb="109" eb="110">
      <t>クダ</t>
    </rPh>
    <rPh sb="115" eb="117">
      <t>ハツデン</t>
    </rPh>
    <rPh sb="117" eb="120">
      <t>ジギョウシャ</t>
    </rPh>
    <rPh sb="120" eb="121">
      <t>サマ</t>
    </rPh>
    <rPh sb="121" eb="122">
      <t>ミズカ</t>
    </rPh>
    <rPh sb="124" eb="126">
      <t>サクセイ</t>
    </rPh>
    <rPh sb="129" eb="131">
      <t>ハツデン</t>
    </rPh>
    <rPh sb="131" eb="133">
      <t>ジッセキ</t>
    </rPh>
    <rPh sb="134" eb="136">
      <t>テンキ</t>
    </rPh>
    <rPh sb="136" eb="139">
      <t>イチランヒョウ</t>
    </rPh>
    <rPh sb="139" eb="140">
      <t>ナド</t>
    </rPh>
    <rPh sb="141" eb="143">
      <t>ガイトウ</t>
    </rPh>
    <rPh sb="143" eb="144">
      <t>イタ</t>
    </rPh>
    <rPh sb="154" eb="155">
      <t>ナド</t>
    </rPh>
    <rPh sb="156" eb="158">
      <t>ガメン</t>
    </rPh>
    <rPh sb="159" eb="160">
      <t>ウツ</t>
    </rPh>
    <rPh sb="162" eb="164">
      <t>シャシン</t>
    </rPh>
    <rPh sb="165" eb="168">
      <t>インサツブツ</t>
    </rPh>
    <rPh sb="169" eb="171">
      <t>ドウフウ</t>
    </rPh>
    <rPh sb="173" eb="174">
      <t>クダ</t>
    </rPh>
    <phoneticPr fontId="4"/>
  </si>
  <si>
    <t>【報告書郵送先】〒100-0005　東京都千代田区丸の内1-6-5　丸の内北口ビルディング20階</t>
    <rPh sb="1" eb="4">
      <t>ホウコクショ</t>
    </rPh>
    <rPh sb="4" eb="6">
      <t>ユウソウ</t>
    </rPh>
    <rPh sb="6" eb="7">
      <t>サキ</t>
    </rPh>
    <rPh sb="21" eb="25">
      <t>チヨダク</t>
    </rPh>
    <rPh sb="25" eb="26">
      <t>マル</t>
    </rPh>
    <rPh sb="27" eb="28">
      <t>ウチ</t>
    </rPh>
    <rPh sb="34" eb="35">
      <t>マル</t>
    </rPh>
    <rPh sb="36" eb="37">
      <t>ウチ</t>
    </rPh>
    <rPh sb="37" eb="39">
      <t>キタグチ</t>
    </rPh>
    <rPh sb="47" eb="48">
      <t>カイ</t>
    </rPh>
    <phoneticPr fontId="4"/>
  </si>
  <si>
    <t>2023年7月31日必着</t>
    <rPh sb="4" eb="5">
      <t>ネン</t>
    </rPh>
    <rPh sb="6" eb="7">
      <t>ガツ</t>
    </rPh>
    <rPh sb="9" eb="10">
      <t>ヒ</t>
    </rPh>
    <rPh sb="10" eb="12">
      <t>ヒッチャク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</si>
</sst>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F800]dddd\,\ mmmm\ dd\,\ yyyy"/>
    <numFmt numFmtId="177" formatCode="0.00_);[Red]\(0.00\)"/>
    <numFmt numFmtId="178" formatCode="0.00_ "/>
    <numFmt numFmtId="179" formatCode="0.0%"/>
    <numFmt numFmtId="180" formatCode="0.00&quot;kWh&quot;"/>
    <numFmt numFmtId="181" formatCode="0.000"/>
    <numFmt numFmtId="182" formatCode="#,##0.000"/>
    <numFmt numFmtId="183" formatCode="#,##0.000_ ;[Red]\-#,##0.000\ "/>
    <numFmt numFmtId="184" formatCode="#,##0.000;[Red]\-#,##0.000"/>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theme="1"/>
      <name val="游ゴシック"/>
      <family val="3"/>
      <charset val="128"/>
      <scheme val="minor"/>
    </font>
    <font>
      <sz val="6"/>
      <name val="游ゴシック"/>
      <family val="2"/>
      <charset val="128"/>
      <scheme val="minor"/>
    </font>
    <font>
      <b/>
      <sz val="22"/>
      <color theme="1"/>
      <name val="游ゴシック"/>
      <family val="3"/>
      <charset val="128"/>
      <scheme val="minor"/>
    </font>
    <font>
      <b/>
      <sz val="14"/>
      <color theme="1"/>
      <name val="游ゴシック"/>
      <family val="3"/>
      <charset val="128"/>
      <scheme val="minor"/>
    </font>
    <font>
      <sz val="12"/>
      <color rgb="FFFF0000"/>
      <name val="游ゴシック"/>
      <family val="3"/>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4"/>
      <color rgb="FFFFFF00"/>
      <name val="游ゴシック"/>
      <family val="3"/>
      <charset val="128"/>
      <scheme val="minor"/>
    </font>
    <font>
      <b/>
      <sz val="11"/>
      <color rgb="FFFFFF00"/>
      <name val="游ゴシック"/>
      <family val="3"/>
      <charset val="128"/>
      <scheme val="minor"/>
    </font>
    <font>
      <sz val="11"/>
      <color theme="0" tint="-0.34998626667073579"/>
      <name val="游ゴシック"/>
      <family val="3"/>
      <charset val="128"/>
      <scheme val="minor"/>
    </font>
    <font>
      <sz val="11"/>
      <color rgb="FFFFFF00"/>
      <name val="游ゴシック"/>
      <family val="3"/>
      <charset val="128"/>
      <scheme val="minor"/>
    </font>
    <font>
      <sz val="12"/>
      <color theme="0" tint="-0.34998626667073579"/>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bottom style="thin">
        <color auto="1"/>
      </bottom>
      <diagonal/>
    </border>
    <border>
      <left/>
      <right/>
      <top/>
      <bottom style="dashDot">
        <color auto="1"/>
      </bottom>
      <diagonal/>
    </border>
    <border>
      <left/>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1">
    <xf numFmtId="0" fontId="0" fillId="0" borderId="0" xfId="0">
      <alignment vertical="center"/>
    </xf>
    <xf numFmtId="0" fontId="3" fillId="0" borderId="0" xfId="0" applyFont="1">
      <alignment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0" borderId="1" xfId="0" applyBorder="1" applyAlignment="1">
      <alignment horizontal="center" vertical="center"/>
    </xf>
    <xf numFmtId="20" fontId="0" fillId="0" borderId="1" xfId="0" applyNumberFormat="1" applyBorder="1" applyAlignment="1">
      <alignment horizontal="center" vertical="center"/>
    </xf>
    <xf numFmtId="14" fontId="0" fillId="0" borderId="1" xfId="1" applyNumberFormat="1" applyFont="1" applyBorder="1" applyAlignment="1">
      <alignment horizontal="center" vertical="center"/>
    </xf>
    <xf numFmtId="0" fontId="0" fillId="0" borderId="0" xfId="0"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4" fontId="0" fillId="0" borderId="0" xfId="0" applyNumberFormat="1">
      <alignment vertical="center"/>
    </xf>
    <xf numFmtId="0" fontId="0" fillId="2" borderId="0" xfId="0" applyFill="1">
      <alignment vertical="center"/>
    </xf>
    <xf numFmtId="0" fontId="8" fillId="0" borderId="0" xfId="0" applyFont="1">
      <alignment vertical="center"/>
    </xf>
    <xf numFmtId="14" fontId="3" fillId="0" borderId="0" xfId="0" applyNumberFormat="1" applyFont="1">
      <alignment vertical="center"/>
    </xf>
    <xf numFmtId="0" fontId="9" fillId="0" borderId="0" xfId="0" applyFont="1">
      <alignment vertical="center"/>
    </xf>
    <xf numFmtId="49" fontId="0" fillId="0" borderId="0" xfId="0" applyNumberFormat="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6" fillId="0" borderId="0" xfId="0" applyFont="1">
      <alignment vertical="center"/>
    </xf>
    <xf numFmtId="0" fontId="16" fillId="0" borderId="1" xfId="0" applyFont="1" applyBorder="1" applyAlignment="1">
      <alignment horizontal="center" vertical="center"/>
    </xf>
    <xf numFmtId="0" fontId="17" fillId="0" borderId="0" xfId="0" applyFont="1">
      <alignment vertical="center"/>
    </xf>
    <xf numFmtId="0" fontId="3" fillId="0" borderId="0" xfId="0" applyFont="1" applyAlignment="1">
      <alignment horizontal="right" vertical="center"/>
    </xf>
    <xf numFmtId="0" fontId="3" fillId="0" borderId="0" xfId="0" applyFont="1" applyAlignment="1">
      <alignment horizontal="right"/>
    </xf>
    <xf numFmtId="0" fontId="13" fillId="3" borderId="19" xfId="0" applyFont="1" applyFill="1" applyBorder="1" applyAlignment="1">
      <alignment horizontal="left" vertical="center"/>
    </xf>
    <xf numFmtId="0" fontId="13" fillId="0" borderId="0" xfId="0" applyFont="1" applyAlignment="1">
      <alignment horizontal="right" vertical="center"/>
    </xf>
    <xf numFmtId="0" fontId="14" fillId="0" borderId="6" xfId="0" applyFont="1" applyBorder="1" applyAlignment="1">
      <alignment horizontal="justify" vertical="center" wrapText="1"/>
    </xf>
    <xf numFmtId="0" fontId="14" fillId="0" borderId="23" xfId="0" applyFont="1" applyBorder="1" applyAlignment="1">
      <alignment vertical="center" wrapText="1"/>
    </xf>
    <xf numFmtId="0" fontId="14" fillId="0" borderId="20" xfId="0" applyFont="1" applyBorder="1" applyAlignment="1">
      <alignment horizontal="justify" vertical="center" wrapText="1"/>
    </xf>
    <xf numFmtId="0" fontId="14" fillId="0" borderId="16" xfId="0" applyFont="1" applyBorder="1" applyAlignment="1">
      <alignment horizontal="justify"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6" xfId="0" applyFont="1" applyBorder="1" applyAlignment="1">
      <alignment horizontal="justify" vertical="center" wrapText="1"/>
    </xf>
    <xf numFmtId="0" fontId="14" fillId="0" borderId="27" xfId="0" applyFont="1" applyBorder="1" applyAlignment="1">
      <alignment horizontal="justify" vertical="center" wrapText="1"/>
    </xf>
    <xf numFmtId="0" fontId="14" fillId="0" borderId="28" xfId="0" applyFont="1" applyBorder="1" applyAlignment="1">
      <alignment horizontal="justify" vertical="center" wrapText="1"/>
    </xf>
    <xf numFmtId="0" fontId="3" fillId="0" borderId="6" xfId="0" applyFont="1" applyBorder="1">
      <alignment vertical="center"/>
    </xf>
    <xf numFmtId="0" fontId="14" fillId="0" borderId="29" xfId="0" applyFont="1" applyBorder="1" applyAlignment="1">
      <alignment horizontal="justify" vertical="center" wrapText="1"/>
    </xf>
    <xf numFmtId="0" fontId="3" fillId="0" borderId="28" xfId="0" applyFont="1" applyBorder="1">
      <alignment vertical="center"/>
    </xf>
    <xf numFmtId="0" fontId="3" fillId="0" borderId="30" xfId="0" applyFont="1" applyBorder="1">
      <alignment vertical="center"/>
    </xf>
    <xf numFmtId="0" fontId="3" fillId="0" borderId="1" xfId="0" applyFont="1" applyBorder="1" applyAlignment="1" applyProtection="1">
      <alignment horizontal="center" vertical="center"/>
      <protection locked="0"/>
    </xf>
    <xf numFmtId="178"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178" fontId="0" fillId="0" borderId="1" xfId="0" applyNumberFormat="1" applyBorder="1" applyAlignment="1">
      <alignment horizontal="center" vertical="center"/>
    </xf>
    <xf numFmtId="2" fontId="3" fillId="0" borderId="0" xfId="0" applyNumberFormat="1" applyFont="1">
      <alignment vertical="center"/>
    </xf>
    <xf numFmtId="2" fontId="0" fillId="0" borderId="0" xfId="0" applyNumberFormat="1">
      <alignment vertical="center"/>
    </xf>
    <xf numFmtId="0" fontId="18" fillId="0" borderId="0" xfId="0" applyFont="1">
      <alignment vertical="center"/>
    </xf>
    <xf numFmtId="0" fontId="8" fillId="2" borderId="0" xfId="0" applyFont="1" applyFill="1">
      <alignment vertical="center"/>
    </xf>
    <xf numFmtId="14" fontId="9" fillId="0" borderId="0" xfId="0" applyNumberFormat="1" applyFont="1">
      <alignment vertical="center"/>
    </xf>
    <xf numFmtId="14" fontId="0" fillId="0" borderId="1" xfId="0" applyNumberFormat="1" applyBorder="1">
      <alignment vertical="center"/>
    </xf>
    <xf numFmtId="0" fontId="3" fillId="0" borderId="0" xfId="0" applyFont="1" applyAlignment="1">
      <alignment horizontal="center" vertical="center"/>
    </xf>
    <xf numFmtId="0" fontId="19" fillId="0" borderId="0" xfId="0" applyFont="1">
      <alignment vertical="center"/>
    </xf>
    <xf numFmtId="9" fontId="0" fillId="0" borderId="1" xfId="2" applyFont="1" applyBorder="1" applyAlignment="1">
      <alignment horizontal="center" vertical="center"/>
    </xf>
    <xf numFmtId="179" fontId="0" fillId="0" borderId="0" xfId="2" applyNumberFormat="1" applyFont="1">
      <alignment vertical="center"/>
    </xf>
    <xf numFmtId="179" fontId="0" fillId="0" borderId="22" xfId="2" applyNumberFormat="1" applyFont="1" applyFill="1" applyBorder="1" applyAlignment="1">
      <alignment horizontal="center" vertical="center"/>
    </xf>
    <xf numFmtId="0" fontId="3" fillId="0" borderId="0" xfId="0" applyFont="1" applyAlignment="1">
      <alignment horizontal="left" vertical="center"/>
    </xf>
    <xf numFmtId="180" fontId="13" fillId="0" borderId="0" xfId="0" applyNumberFormat="1" applyFont="1" applyAlignment="1">
      <alignment horizontal="right" vertical="center"/>
    </xf>
    <xf numFmtId="14" fontId="17" fillId="0" borderId="0" xfId="0" applyNumberFormat="1" applyFont="1">
      <alignment vertical="center"/>
    </xf>
    <xf numFmtId="38" fontId="17" fillId="0" borderId="0" xfId="1" applyFont="1" applyProtection="1">
      <alignment vertical="center"/>
    </xf>
    <xf numFmtId="179" fontId="17" fillId="0" borderId="0" xfId="2" applyNumberFormat="1" applyFont="1" applyProtection="1">
      <alignment vertical="center"/>
    </xf>
    <xf numFmtId="181" fontId="17" fillId="0" borderId="0" xfId="0" applyNumberFormat="1" applyFont="1">
      <alignment vertical="center"/>
    </xf>
    <xf numFmtId="181" fontId="17" fillId="0" borderId="0" xfId="1" applyNumberFormat="1" applyFont="1" applyProtection="1">
      <alignment vertical="center"/>
    </xf>
    <xf numFmtId="0" fontId="8" fillId="2" borderId="4" xfId="0" applyFont="1" applyFill="1" applyBorder="1">
      <alignment vertical="center"/>
    </xf>
    <xf numFmtId="0" fontId="0" fillId="0" borderId="4" xfId="0" applyBorder="1">
      <alignment vertical="center"/>
    </xf>
    <xf numFmtId="14" fontId="0" fillId="0" borderId="4" xfId="0" applyNumberFormat="1" applyBorder="1">
      <alignment vertical="center"/>
    </xf>
    <xf numFmtId="0" fontId="3" fillId="0" borderId="4" xfId="0" applyFont="1" applyBorder="1">
      <alignment vertical="center"/>
    </xf>
    <xf numFmtId="14" fontId="9" fillId="0" borderId="4" xfId="0" applyNumberFormat="1" applyFont="1" applyBorder="1">
      <alignment vertical="center"/>
    </xf>
    <xf numFmtId="0" fontId="9" fillId="0" borderId="4" xfId="0" applyFont="1" applyBorder="1">
      <alignment vertical="center"/>
    </xf>
    <xf numFmtId="0" fontId="0" fillId="0" borderId="0" xfId="0" applyAlignment="1">
      <alignment horizontal="right" vertical="center"/>
    </xf>
    <xf numFmtId="0" fontId="9" fillId="0" borderId="5" xfId="0" applyFont="1" applyBorder="1">
      <alignment vertical="center"/>
    </xf>
    <xf numFmtId="0" fontId="9" fillId="0" borderId="14" xfId="0" applyFont="1" applyBorder="1" applyAlignment="1">
      <alignment horizontal="left" vertical="center"/>
    </xf>
    <xf numFmtId="0" fontId="3" fillId="0" borderId="0" xfId="0" quotePrefix="1" applyFont="1">
      <alignment vertical="center"/>
    </xf>
    <xf numFmtId="0" fontId="0" fillId="0" borderId="4" xfId="0" applyBorder="1" applyAlignment="1">
      <alignment horizontal="right" vertical="center"/>
    </xf>
    <xf numFmtId="184" fontId="20" fillId="0" borderId="0" xfId="0" applyNumberFormat="1"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xf>
    <xf numFmtId="0" fontId="3" fillId="0" borderId="3" xfId="0" applyFont="1" applyBorder="1" applyAlignment="1">
      <alignment horizontal="center"/>
    </xf>
    <xf numFmtId="14" fontId="9" fillId="0" borderId="2" xfId="0" applyNumberFormat="1" applyFont="1" applyBorder="1" applyAlignment="1">
      <alignment horizontal="center" vertical="center" shrinkToFit="1"/>
    </xf>
    <xf numFmtId="14" fontId="9" fillId="0" borderId="5" xfId="0" applyNumberFormat="1" applyFont="1" applyBorder="1" applyAlignment="1">
      <alignment horizontal="center" vertical="center" shrinkToFit="1"/>
    </xf>
    <xf numFmtId="14" fontId="9" fillId="0" borderId="3" xfId="0" applyNumberFormat="1" applyFont="1" applyBorder="1" applyAlignment="1">
      <alignment horizontal="center" vertical="center" shrinkToFit="1"/>
    </xf>
    <xf numFmtId="178" fontId="9" fillId="0" borderId="1" xfId="0" applyNumberFormat="1" applyFont="1" applyBorder="1" applyAlignment="1">
      <alignment horizontal="center" vertical="center"/>
    </xf>
    <xf numFmtId="178" fontId="9" fillId="0" borderId="2" xfId="0" applyNumberFormat="1" applyFont="1" applyBorder="1" applyAlignment="1">
      <alignment horizontal="center" vertical="center"/>
    </xf>
    <xf numFmtId="182" fontId="9" fillId="0" borderId="11" xfId="1" applyNumberFormat="1" applyFont="1" applyBorder="1" applyAlignment="1" applyProtection="1">
      <alignment horizontal="center" vertical="center" shrinkToFit="1"/>
      <protection locked="0"/>
    </xf>
    <xf numFmtId="182" fontId="9" fillId="0" borderId="12" xfId="1" applyNumberFormat="1" applyFont="1" applyBorder="1" applyAlignment="1" applyProtection="1">
      <alignment horizontal="center" vertical="center" shrinkToFit="1"/>
      <protection locked="0"/>
    </xf>
    <xf numFmtId="14" fontId="9" fillId="0" borderId="3" xfId="0" applyNumberFormat="1" applyFont="1" applyBorder="1" applyAlignment="1">
      <alignment horizontal="center" vertical="center"/>
    </xf>
    <xf numFmtId="14" fontId="9" fillId="0" borderId="1" xfId="0" applyNumberFormat="1" applyFont="1" applyBorder="1" applyAlignment="1">
      <alignment horizontal="center" vertical="center"/>
    </xf>
    <xf numFmtId="183" fontId="9" fillId="0" borderId="13" xfId="0" applyNumberFormat="1" applyFont="1" applyBorder="1" applyAlignment="1">
      <alignment horizontal="center" vertical="center" shrinkToFit="1"/>
    </xf>
    <xf numFmtId="183" fontId="9" fillId="0" borderId="5" xfId="0" applyNumberFormat="1" applyFont="1" applyBorder="1" applyAlignment="1">
      <alignment horizontal="center" vertical="center" shrinkToFit="1"/>
    </xf>
    <xf numFmtId="38" fontId="9" fillId="0" borderId="13" xfId="1" applyFont="1" applyBorder="1" applyAlignment="1" applyProtection="1">
      <alignment horizontal="center" vertical="center"/>
    </xf>
    <xf numFmtId="38" fontId="9" fillId="0" borderId="5" xfId="1" applyFont="1" applyBorder="1" applyAlignment="1" applyProtection="1">
      <alignment horizontal="center" vertical="center"/>
    </xf>
    <xf numFmtId="184" fontId="20" fillId="0" borderId="31" xfId="0" applyNumberFormat="1" applyFont="1" applyBorder="1" applyAlignment="1">
      <alignment horizontal="right" vertical="center"/>
    </xf>
    <xf numFmtId="0" fontId="12" fillId="0" borderId="16" xfId="0" applyFont="1" applyBorder="1" applyAlignment="1">
      <alignment horizontal="left" vertical="top" wrapText="1"/>
    </xf>
    <xf numFmtId="0" fontId="12" fillId="0" borderId="0" xfId="0" applyFont="1" applyAlignment="1">
      <alignment horizontal="left" vertical="top" wrapText="1"/>
    </xf>
    <xf numFmtId="0" fontId="18" fillId="0" borderId="21" xfId="0" applyFont="1" applyBorder="1" applyAlignment="1">
      <alignment horizontal="center" vertical="center"/>
    </xf>
    <xf numFmtId="0" fontId="18"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176" fontId="3" fillId="0" borderId="1" xfId="0" applyNumberFormat="1" applyFont="1" applyBorder="1" applyAlignment="1">
      <alignment horizontal="distributed" vertical="center"/>
    </xf>
    <xf numFmtId="2" fontId="3" fillId="0" borderId="1" xfId="0" applyNumberFormat="1" applyFont="1" applyBorder="1" applyAlignment="1">
      <alignment horizontal="center"/>
    </xf>
    <xf numFmtId="2" fontId="3" fillId="0" borderId="2" xfId="0" applyNumberFormat="1" applyFont="1" applyBorder="1" applyAlignment="1">
      <alignment horizontal="center"/>
    </xf>
    <xf numFmtId="0" fontId="3" fillId="0" borderId="1" xfId="0" applyFont="1" applyBorder="1" applyAlignment="1">
      <alignment horizontal="center"/>
    </xf>
    <xf numFmtId="0" fontId="3" fillId="0" borderId="8" xfId="0" applyFont="1" applyBorder="1" applyAlignment="1">
      <alignment horizontal="center"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10" fillId="0" borderId="6" xfId="0" applyFont="1" applyBorder="1" applyAlignment="1">
      <alignment horizontal="center"/>
    </xf>
    <xf numFmtId="0" fontId="10" fillId="0" borderId="7" xfId="0" applyFont="1" applyBorder="1" applyAlignment="1">
      <alignment horizontal="center"/>
    </xf>
    <xf numFmtId="177" fontId="3" fillId="0" borderId="11" xfId="0" applyNumberFormat="1" applyFont="1" applyBorder="1" applyAlignment="1">
      <alignment horizontal="center" vertical="center"/>
    </xf>
    <xf numFmtId="177" fontId="3" fillId="0" borderId="12" xfId="0" applyNumberFormat="1" applyFont="1" applyBorder="1" applyAlignment="1">
      <alignment horizontal="center" vertical="center"/>
    </xf>
    <xf numFmtId="40" fontId="3" fillId="0" borderId="3" xfId="1" applyNumberFormat="1" applyFont="1" applyBorder="1" applyAlignment="1" applyProtection="1">
      <alignment horizontal="center" vertical="center"/>
    </xf>
    <xf numFmtId="40" fontId="3" fillId="0" borderId="2" xfId="1" applyNumberFormat="1" applyFont="1" applyBorder="1" applyAlignment="1" applyProtection="1">
      <alignment horizontal="center" vertical="center"/>
    </xf>
    <xf numFmtId="38" fontId="3" fillId="0" borderId="5" xfId="1" applyFont="1" applyBorder="1" applyAlignment="1" applyProtection="1">
      <alignment horizontal="center" vertical="center"/>
    </xf>
    <xf numFmtId="0" fontId="11" fillId="0" borderId="11" xfId="0" applyFont="1" applyBorder="1" applyAlignment="1">
      <alignment horizontal="center" vertical="center" wrapTex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3" fillId="0" borderId="0" xfId="0" applyFont="1" applyAlignment="1">
      <alignment horizontal="center" vertical="center" shrinkToFit="1"/>
    </xf>
    <xf numFmtId="14" fontId="3" fillId="0" borderId="1" xfId="0" applyNumberFormat="1" applyFont="1" applyBorder="1" applyAlignment="1">
      <alignment horizontal="center" vertical="center"/>
    </xf>
    <xf numFmtId="14" fontId="3" fillId="0" borderId="3" xfId="0" applyNumberFormat="1" applyFont="1" applyBorder="1" applyAlignment="1">
      <alignment horizontal="center" vertical="center"/>
    </xf>
    <xf numFmtId="2" fontId="3" fillId="0" borderId="1" xfId="0" applyNumberFormat="1" applyFont="1" applyBorder="1" applyAlignment="1">
      <alignment horizontal="center" vertical="center"/>
    </xf>
    <xf numFmtId="2" fontId="3" fillId="0" borderId="2" xfId="0" applyNumberFormat="1" applyFont="1" applyBorder="1" applyAlignment="1">
      <alignment horizontal="center" vertical="center"/>
    </xf>
    <xf numFmtId="0" fontId="15" fillId="2" borderId="0" xfId="0" applyFont="1" applyFill="1">
      <alignment vertical="center"/>
    </xf>
    <xf numFmtId="0" fontId="14" fillId="0" borderId="2" xfId="0" applyFont="1" applyBorder="1" applyAlignment="1">
      <alignment horizontal="right" wrapText="1"/>
    </xf>
    <xf numFmtId="0" fontId="14" fillId="0" borderId="5" xfId="0" applyFont="1" applyBorder="1" applyAlignment="1">
      <alignment horizontal="right" wrapText="1"/>
    </xf>
    <xf numFmtId="0" fontId="14" fillId="0" borderId="3" xfId="0" applyFont="1" applyBorder="1" applyAlignment="1">
      <alignment horizontal="right" wrapText="1"/>
    </xf>
    <xf numFmtId="0" fontId="14" fillId="0" borderId="1" xfId="0" applyFont="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16" xfId="0" applyFont="1" applyBorder="1" applyAlignment="1">
      <alignment horizontal="right" vertical="center"/>
    </xf>
    <xf numFmtId="0" fontId="13" fillId="0" borderId="15" xfId="0" applyFont="1" applyBorder="1" applyAlignment="1">
      <alignment horizontal="right" vertical="center"/>
    </xf>
    <xf numFmtId="38" fontId="13" fillId="3" borderId="17" xfId="1" applyFont="1" applyFill="1" applyBorder="1" applyAlignment="1" applyProtection="1">
      <alignment horizontal="center" vertical="center"/>
    </xf>
    <xf numFmtId="38" fontId="13" fillId="3" borderId="18" xfId="1" applyFont="1" applyFill="1" applyBorder="1" applyAlignment="1" applyProtection="1">
      <alignment horizontal="center" vertical="center"/>
    </xf>
    <xf numFmtId="0" fontId="14" fillId="0" borderId="20" xfId="0" applyFont="1" applyBorder="1" applyAlignment="1">
      <alignment horizontal="center" vertical="center" textRotation="255" shrinkToFit="1"/>
    </xf>
    <xf numFmtId="0" fontId="14" fillId="0" borderId="6" xfId="0" applyFont="1" applyBorder="1" applyAlignment="1">
      <alignment horizontal="center" vertical="center" textRotation="255" shrinkToFit="1"/>
    </xf>
    <xf numFmtId="0" fontId="14" fillId="0" borderId="21" xfId="0" applyFont="1" applyBorder="1" applyAlignment="1">
      <alignment horizontal="center" vertical="center" textRotation="255" shrinkToFit="1"/>
    </xf>
    <xf numFmtId="0" fontId="14" fillId="0" borderId="22" xfId="0" applyFont="1" applyBorder="1" applyAlignment="1">
      <alignment horizontal="center" vertical="center" textRotation="255" shrinkToFit="1"/>
    </xf>
    <xf numFmtId="0" fontId="14" fillId="0" borderId="25" xfId="0" applyFont="1" applyBorder="1" applyAlignment="1">
      <alignment horizontal="center" vertical="center" textRotation="255" shrinkToFit="1"/>
    </xf>
    <xf numFmtId="0" fontId="14" fillId="0" borderId="23" xfId="0" applyFont="1" applyBorder="1" applyAlignment="1">
      <alignment horizontal="center" vertical="center" textRotation="255" shrinkToFit="1"/>
    </xf>
    <xf numFmtId="0" fontId="14" fillId="0" borderId="6"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2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3" xfId="0" applyFont="1" applyBorder="1" applyAlignment="1">
      <alignment horizontal="distributed" vertical="center" wrapText="1"/>
    </xf>
    <xf numFmtId="0" fontId="14" fillId="0" borderId="24" xfId="0" applyFont="1" applyBorder="1" applyAlignment="1">
      <alignment horizontal="distributed" vertical="center" wrapText="1"/>
    </xf>
    <xf numFmtId="0" fontId="5" fillId="0" borderId="0" xfId="0" applyFont="1" applyAlignment="1">
      <alignment horizontal="center" vertical="center"/>
    </xf>
    <xf numFmtId="182" fontId="9" fillId="0" borderId="13" xfId="1" applyNumberFormat="1" applyFont="1" applyBorder="1" applyAlignment="1" applyProtection="1">
      <alignment horizontal="center" vertical="center" shrinkToFit="1"/>
      <protection locked="0"/>
    </xf>
    <xf numFmtId="182" fontId="9" fillId="0" borderId="14" xfId="1" applyNumberFormat="1" applyFont="1" applyBorder="1" applyAlignment="1" applyProtection="1">
      <alignment horizontal="center" vertical="center" shrinkToFit="1"/>
      <protection locked="0"/>
    </xf>
  </cellXfs>
  <cellStyles count="3">
    <cellStyle name="パーセント" xfId="2" builtinId="5"/>
    <cellStyle name="桁区切り" xfId="1" builtinId="6"/>
    <cellStyle name="標準"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179918</xdr:colOff>
      <xdr:row>8</xdr:row>
      <xdr:rowOff>116416</xdr:rowOff>
    </xdr:from>
    <xdr:to>
      <xdr:col>33</xdr:col>
      <xdr:colOff>275167</xdr:colOff>
      <xdr:row>12</xdr:row>
      <xdr:rowOff>42333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059335" y="2360083"/>
          <a:ext cx="7662332" cy="899583"/>
        </a:xfrm>
        <a:prstGeom prst="rect">
          <a:avLst/>
        </a:prstGeom>
        <a:no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rgbClr val="FFFF00"/>
              </a:solidFill>
            </a:rPr>
            <a:t>※</a:t>
          </a:r>
          <a:r>
            <a:rPr kumimoji="1" lang="ja-JP" altLang="en-US" sz="1800" b="1">
              <a:solidFill>
                <a:srgbClr val="FFFF00"/>
              </a:solidFill>
            </a:rPr>
            <a:t>振込口座情報については直接用紙への記入をお願いしております。</a:t>
          </a:r>
          <a:endParaRPr kumimoji="1" lang="en-US" altLang="ja-JP" sz="1800" b="1">
            <a:solidFill>
              <a:srgbClr val="FFFF00"/>
            </a:solidFill>
          </a:endParaRPr>
        </a:p>
        <a:p>
          <a:pPr algn="l"/>
          <a:r>
            <a:rPr kumimoji="1" lang="ja-JP" altLang="en-US" sz="1800" b="1">
              <a:solidFill>
                <a:srgbClr val="FFFF00"/>
              </a:solidFill>
            </a:rPr>
            <a:t>　記入のお忘れがございませんようお願い申し上げます。</a:t>
          </a:r>
        </a:p>
      </xdr:txBody>
    </xdr:sp>
    <xdr:clientData/>
  </xdr:twoCellAnchor>
</xdr:wsDr>
</file>

<file path=xl/persons/person.xml><?xml version="1.0" encoding="utf-8"?>
<personList xmlns="http://schemas.microsoft.com/office/spreadsheetml/2018/threadedcomments" xmlns:x="http://schemas.openxmlformats.org/spreadsheetml/2006/main">
  <person displayName="阿部 昌弘" id="{37BC3E22-8537-4D55-A5C8-A27978477A4A}" userId="S::masahiro.abe@west-gr.co.jp::26ed82e1-401d-4b3a-be3c-504140080374"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23-05-17T05:12:10.62" personId="{37BC3E22-8537-4D55-A5C8-A27978477A4A}" id="{3CADB6E8-1AD6-47B2-9CA2-4C5773309C28}">
    <text>WES買戻し済み⇒次回対象（第9回）から外す</text>
  </threadedComment>
  <threadedComment ref="D6" dT="2023-05-17T05:12:15.00" personId="{37BC3E22-8537-4D55-A5C8-A27978477A4A}" id="{3619D419-C038-4394-8CC8-546A04C721E4}">
    <text>WES買戻し済み⇒次回対象（第9回）から外す</text>
  </threadedComment>
  <threadedComment ref="D311" dT="2023-05-17T05:13:52.75" personId="{37BC3E22-8537-4D55-A5C8-A27978477A4A}" id="{AD61EA03-5EA2-45DE-855C-F3EA21D01B89}">
    <text>2021年9月30日保証解約済み⇒次回対象（第9回）から外す</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D65"/>
  <sheetViews>
    <sheetView tabSelected="1" view="pageBreakPreview" zoomScale="80" zoomScaleNormal="100" zoomScaleSheetLayoutView="80" workbookViewId="0">
      <pane ySplit="14" topLeftCell="A15" activePane="bottomLeft" state="frozen"/>
      <selection pane="bottomLeft" activeCell="AC5" sqref="AC5"/>
    </sheetView>
  </sheetViews>
  <sheetFormatPr defaultColWidth="8.625" defaultRowHeight="18.75" x14ac:dyDescent="0.4"/>
  <cols>
    <col min="1" max="1" width="13.125" style="23" bestFit="1" customWidth="1"/>
    <col min="2" max="26" width="4.25" style="1" customWidth="1"/>
    <col min="27" max="27" width="7.5" style="1" customWidth="1"/>
    <col min="28" max="28" width="10.625" style="1" customWidth="1"/>
    <col min="29" max="29" width="26" style="1" customWidth="1"/>
    <col min="30" max="30" width="16.875" style="1" customWidth="1"/>
    <col min="31" max="31" width="16" style="1" customWidth="1"/>
    <col min="32" max="32" width="11" style="1" bestFit="1" customWidth="1"/>
    <col min="33" max="33" width="7.5" style="1" customWidth="1"/>
    <col min="34" max="34" width="9.5" style="1" bestFit="1" customWidth="1"/>
    <col min="35" max="35" width="7.25" style="1" bestFit="1" customWidth="1"/>
    <col min="36" max="36" width="11.125" style="1" bestFit="1" customWidth="1"/>
    <col min="37" max="37" width="6.125" style="1" bestFit="1" customWidth="1"/>
    <col min="38" max="38" width="9.125" style="1" bestFit="1" customWidth="1"/>
    <col min="39" max="39" width="8.5" style="1" customWidth="1"/>
    <col min="40" max="46" width="10.375" style="1" customWidth="1"/>
    <col min="47" max="47" width="12.875" style="1" customWidth="1"/>
    <col min="48" max="62" width="4.25" style="1" customWidth="1"/>
    <col min="63" max="63" width="3.875" style="1" customWidth="1"/>
    <col min="64" max="16384" width="8.625" style="1"/>
  </cols>
  <sheetData>
    <row r="1" spans="1:56" x14ac:dyDescent="0.4">
      <c r="B1" s="1" t="s">
        <v>149</v>
      </c>
    </row>
    <row r="2" spans="1:56" x14ac:dyDescent="0.4">
      <c r="B2" s="1" t="s">
        <v>1155</v>
      </c>
    </row>
    <row r="3" spans="1:56" ht="35.25" customHeight="1" x14ac:dyDescent="0.4">
      <c r="B3" s="158" t="str">
        <f>IF(AC9=0,"出 力 抑 制 報 告 書",
IF(AM8="低","出 力 抑 制 報 告 書 _ 低 圧 用",
IF(AM8="高","出 力 抑 制 報 告 書 _ 高 圧 用","出 力 抑 制 報 告 書")))</f>
        <v>出 力 抑 制 報 告 書</v>
      </c>
      <c r="C3" s="158"/>
      <c r="D3" s="158"/>
      <c r="E3" s="158"/>
      <c r="F3" s="158"/>
      <c r="G3" s="158"/>
      <c r="H3" s="158"/>
      <c r="I3" s="158"/>
      <c r="J3" s="158"/>
      <c r="K3" s="158"/>
      <c r="L3" s="158"/>
      <c r="M3" s="158"/>
      <c r="N3" s="158"/>
      <c r="O3" s="158"/>
      <c r="P3" s="158"/>
      <c r="Q3" s="158"/>
      <c r="R3" s="158"/>
      <c r="S3" s="158"/>
      <c r="T3" s="158"/>
      <c r="U3" s="158"/>
      <c r="V3" s="158"/>
      <c r="W3" s="158"/>
      <c r="X3" s="158"/>
      <c r="Y3" s="21"/>
      <c r="Z3" s="21"/>
      <c r="AA3" s="131" t="str">
        <f>+IF(AC9=0,"加入番号またはPASSが正しく入力されていません。","")</f>
        <v/>
      </c>
      <c r="AB3" s="131"/>
      <c r="AC3" s="131"/>
      <c r="AD3" s="131"/>
      <c r="AE3" s="131"/>
    </row>
    <row r="4" spans="1:56" x14ac:dyDescent="0.4">
      <c r="B4" s="158"/>
      <c r="C4" s="158"/>
      <c r="D4" s="158"/>
      <c r="E4" s="158"/>
      <c r="F4" s="158"/>
      <c r="G4" s="158"/>
      <c r="H4" s="158"/>
      <c r="I4" s="158"/>
      <c r="J4" s="158"/>
      <c r="K4" s="158"/>
      <c r="L4" s="158"/>
      <c r="M4" s="158"/>
      <c r="N4" s="158"/>
      <c r="O4" s="158"/>
      <c r="P4" s="158"/>
      <c r="Q4" s="158"/>
      <c r="R4" s="158"/>
      <c r="S4" s="158"/>
      <c r="T4" s="158"/>
      <c r="U4" s="158"/>
      <c r="V4" s="158"/>
      <c r="W4" s="158"/>
      <c r="X4" s="158"/>
    </row>
    <row r="5" spans="1:56" ht="19.5" x14ac:dyDescent="0.4">
      <c r="C5" s="1" t="s">
        <v>0</v>
      </c>
      <c r="AB5" s="22" t="s">
        <v>109</v>
      </c>
      <c r="AC5" s="41"/>
      <c r="AD5" s="97" t="s">
        <v>129</v>
      </c>
      <c r="AE5" s="98"/>
      <c r="AF5" s="23"/>
      <c r="AG5" s="23"/>
      <c r="AH5" s="23"/>
      <c r="AI5" s="23"/>
      <c r="AJ5" s="23"/>
      <c r="AK5" s="23"/>
      <c r="AL5" s="52"/>
      <c r="AM5" s="52"/>
      <c r="AN5" s="23"/>
      <c r="AO5" s="23"/>
    </row>
    <row r="6" spans="1:56" ht="19.5" customHeight="1" x14ac:dyDescent="0.4">
      <c r="C6" s="75" t="s">
        <v>1</v>
      </c>
      <c r="D6" s="75"/>
      <c r="E6" s="75"/>
      <c r="F6" s="75"/>
      <c r="G6" s="75" t="s">
        <v>2</v>
      </c>
      <c r="H6" s="75"/>
      <c r="I6" s="75"/>
      <c r="J6" s="75"/>
      <c r="K6" s="99" t="str">
        <f>+IF(AC9=0,"",AD8)</f>
        <v/>
      </c>
      <c r="L6" s="99"/>
      <c r="M6" s="99"/>
      <c r="N6" s="99"/>
      <c r="O6" s="99"/>
      <c r="P6" s="99"/>
      <c r="Q6" s="99"/>
      <c r="R6" s="99"/>
      <c r="S6" s="99"/>
      <c r="T6" s="99"/>
      <c r="U6" s="99"/>
      <c r="V6" s="99"/>
      <c r="AB6" s="22" t="s">
        <v>127</v>
      </c>
      <c r="AC6" s="41"/>
      <c r="AD6" s="97"/>
      <c r="AE6" s="98"/>
      <c r="AF6" s="23"/>
      <c r="AG6" s="23"/>
      <c r="AH6" s="23"/>
      <c r="AI6" s="23"/>
      <c r="AJ6" s="23"/>
      <c r="AK6" s="23"/>
      <c r="AL6" s="52"/>
      <c r="AM6" s="52"/>
      <c r="AN6" s="23"/>
      <c r="AO6" s="23"/>
    </row>
    <row r="7" spans="1:56" ht="27" customHeight="1" x14ac:dyDescent="0.4">
      <c r="C7" s="75"/>
      <c r="D7" s="75"/>
      <c r="E7" s="75"/>
      <c r="F7" s="75"/>
      <c r="G7" s="75" t="s">
        <v>150</v>
      </c>
      <c r="H7" s="75"/>
      <c r="I7" s="75"/>
      <c r="J7" s="75"/>
      <c r="K7" s="99" t="str">
        <f>+IF(AC9=0,"",AE8)</f>
        <v/>
      </c>
      <c r="L7" s="99"/>
      <c r="M7" s="99"/>
      <c r="N7" s="99"/>
      <c r="O7" s="99"/>
      <c r="P7" s="99"/>
      <c r="Q7" s="99"/>
      <c r="R7" s="99"/>
      <c r="S7" s="99"/>
      <c r="T7" s="100"/>
      <c r="U7" s="77" t="s">
        <v>3</v>
      </c>
      <c r="V7" s="75"/>
      <c r="Y7" s="23"/>
      <c r="Z7" s="23"/>
      <c r="AA7" s="23"/>
      <c r="AB7" s="23"/>
      <c r="AC7" s="23"/>
      <c r="AD7" s="23" t="s">
        <v>134</v>
      </c>
      <c r="AE7" s="23" t="s">
        <v>136</v>
      </c>
      <c r="AF7" s="23" t="s">
        <v>137</v>
      </c>
      <c r="AG7" s="23" t="s">
        <v>138</v>
      </c>
      <c r="AH7" s="23" t="s">
        <v>139</v>
      </c>
      <c r="AI7" s="23" t="s">
        <v>140</v>
      </c>
      <c r="AJ7" s="23" t="s">
        <v>141</v>
      </c>
      <c r="AK7" s="23" t="s">
        <v>142</v>
      </c>
      <c r="AL7" s="23" t="s">
        <v>7</v>
      </c>
      <c r="AM7" s="23" t="s">
        <v>122</v>
      </c>
      <c r="AN7" s="23" t="s">
        <v>147</v>
      </c>
      <c r="AO7" s="17"/>
    </row>
    <row r="8" spans="1:56" ht="19.5" customHeight="1" x14ac:dyDescent="0.4">
      <c r="C8" s="75" t="s">
        <v>151</v>
      </c>
      <c r="D8" s="75"/>
      <c r="E8" s="75"/>
      <c r="F8" s="75"/>
      <c r="G8" s="108" t="str">
        <f>+IF(AC9=0,"",AF8)</f>
        <v/>
      </c>
      <c r="H8" s="108"/>
      <c r="I8" s="108"/>
      <c r="J8" s="108"/>
      <c r="K8" s="108"/>
      <c r="L8" s="108"/>
      <c r="M8" s="75" t="s">
        <v>4</v>
      </c>
      <c r="N8" s="75"/>
      <c r="O8" s="75"/>
      <c r="P8" s="75"/>
      <c r="Q8" s="109" t="str">
        <f>+IF(AC9=0,"",AG8)</f>
        <v/>
      </c>
      <c r="R8" s="109"/>
      <c r="S8" s="109"/>
      <c r="T8" s="110"/>
      <c r="U8" s="80" t="s">
        <v>152</v>
      </c>
      <c r="V8" s="111"/>
      <c r="Y8" s="23"/>
      <c r="Z8" s="23"/>
      <c r="AA8" s="23"/>
      <c r="AB8" s="23"/>
      <c r="AC8" s="23" t="str">
        <f>+IF(OR(AC5=0,AC6=0),"",AC5&amp;AC6)</f>
        <v/>
      </c>
      <c r="AD8" s="23" t="str">
        <f>IF(OR(AC5=0,AC6=0,AC9=0),"",VLOOKUP(AC8,Sheet5!A:L,2,0))</f>
        <v/>
      </c>
      <c r="AE8" s="23" t="str">
        <f>IF(OR(AC5=0,AC6=0,AC9=0),"",VLOOKUP(AC8,Sheet5!A:L,4,0))</f>
        <v/>
      </c>
      <c r="AF8" s="58" t="str">
        <f>IF(OR(AC5=0,AC6=0,AC9=0),"",VLOOKUP(AC8,Sheet5!A:L,5,0))</f>
        <v/>
      </c>
      <c r="AG8" s="23" t="str">
        <f>IF(OR(AC5=0,AC6=0,AC9=0),"",VLOOKUP(AC8,Sheet5!A:L,6,0))</f>
        <v/>
      </c>
      <c r="AH8" s="23" t="str">
        <f>IF(OR(AC5=0,AC6=0,AC9=0),"",VLOOKUP(AC8,Sheet5!A:L,7,0))</f>
        <v/>
      </c>
      <c r="AI8" s="23" t="str">
        <f>IF(OR(AC5=0,AC6=0,AC9=0),"",VLOOKUP(AC8,Sheet5!A:L,8,0))</f>
        <v/>
      </c>
      <c r="AJ8" s="23" t="str">
        <f>IF(OR(AC5=0,AC6=0,AC9=0),"",VLOOKUP(AC8,Sheet5!A:L,9,0))</f>
        <v/>
      </c>
      <c r="AK8" s="23" t="str">
        <f>IF(OR(AC5=0,AC6=0,AC9=0),"",VLOOKUP(AC8,Sheet5!A:L,10,0))</f>
        <v/>
      </c>
      <c r="AL8" s="23" t="str">
        <f>IF(OR(AC5=0,AC6=0,AC9=0),"",VLOOKUP(AC8,Sheet5!A:L,11,0))</f>
        <v/>
      </c>
      <c r="AM8" s="23" t="str">
        <f>IF(OR(AC5=0,AC6=0,AC9=0),"",VLOOKUP(AC8,Sheet5!A:L,12,0))</f>
        <v/>
      </c>
      <c r="AN8" s="58" t="str">
        <f>IF(OR(AC5=0,AC6=0,AC9=0),"",VLOOKUP(AC8,Sheet5!A:M,13,0))</f>
        <v/>
      </c>
      <c r="AO8" s="17"/>
    </row>
    <row r="9" spans="1:56" x14ac:dyDescent="0.4">
      <c r="C9" s="51"/>
      <c r="D9" s="51"/>
      <c r="E9" s="51"/>
      <c r="F9" s="24"/>
      <c r="G9" s="24"/>
      <c r="H9" s="24"/>
      <c r="I9" s="24"/>
      <c r="J9" s="24"/>
      <c r="K9" s="51"/>
      <c r="L9" s="51"/>
      <c r="M9" s="51"/>
      <c r="N9" s="25"/>
      <c r="O9" s="25"/>
      <c r="P9" s="25"/>
      <c r="Q9" s="25"/>
      <c r="R9" s="25"/>
      <c r="S9" s="25"/>
      <c r="T9" s="25"/>
      <c r="U9" s="25"/>
      <c r="Y9" s="23"/>
      <c r="Z9" s="23"/>
      <c r="AA9" s="23"/>
      <c r="AB9" s="23"/>
      <c r="AC9" s="23">
        <f>+COUNTIF(Sheet5!A:A,九電_009!AC8)</f>
        <v>1048229</v>
      </c>
      <c r="AD9" s="23"/>
      <c r="AE9" s="23"/>
      <c r="AF9" s="23"/>
      <c r="AG9" s="23"/>
      <c r="AH9" s="23"/>
      <c r="AI9" s="23"/>
      <c r="AJ9" s="23"/>
      <c r="AK9" s="23"/>
      <c r="AL9" s="23"/>
      <c r="AM9" s="23"/>
      <c r="AN9" s="23"/>
      <c r="AO9" s="23"/>
    </row>
    <row r="10" spans="1:56" ht="19.5" thickBot="1" x14ac:dyDescent="0.45">
      <c r="C10" s="107" t="s">
        <v>8</v>
      </c>
      <c r="D10" s="107"/>
      <c r="E10" s="107"/>
      <c r="F10" s="107"/>
      <c r="G10" s="107" t="str">
        <f>+IF(AC9=0,"",AI8)</f>
        <v/>
      </c>
      <c r="H10" s="107"/>
      <c r="I10" s="107" t="s">
        <v>9</v>
      </c>
      <c r="J10" s="107"/>
      <c r="K10" s="107"/>
      <c r="L10" s="107"/>
      <c r="M10" s="78" t="str">
        <f>+IF(AC9=0,"",AL8)</f>
        <v/>
      </c>
      <c r="N10" s="78"/>
      <c r="O10" s="78"/>
      <c r="P10" s="107" t="s">
        <v>10</v>
      </c>
      <c r="Q10" s="107"/>
      <c r="R10" s="107"/>
      <c r="S10" s="107"/>
      <c r="T10" s="107" t="str">
        <f>+IF(AC9=0,"",AK8)</f>
        <v/>
      </c>
      <c r="U10" s="107"/>
      <c r="V10" s="1" t="s">
        <v>11</v>
      </c>
      <c r="Y10" s="23"/>
      <c r="Z10" s="23"/>
      <c r="AA10" s="23"/>
      <c r="AB10" s="23"/>
      <c r="AC10" s="23"/>
      <c r="AD10" s="23"/>
      <c r="AE10" s="23"/>
      <c r="AF10" s="23"/>
      <c r="AG10" s="23"/>
      <c r="AH10" s="23"/>
      <c r="AI10" s="23"/>
      <c r="AJ10" s="23"/>
      <c r="AK10" s="23"/>
      <c r="AL10" s="23"/>
      <c r="AM10" s="23"/>
      <c r="AN10" s="23"/>
      <c r="AO10" s="23"/>
    </row>
    <row r="11" spans="1:56" ht="19.5" customHeight="1" thickBot="1" x14ac:dyDescent="0.4">
      <c r="C11" s="113" t="s">
        <v>153</v>
      </c>
      <c r="D11" s="113"/>
      <c r="E11" s="113"/>
      <c r="F11" s="113"/>
      <c r="G11" s="114"/>
      <c r="H11" s="115" t="s">
        <v>154</v>
      </c>
      <c r="I11" s="116"/>
      <c r="J11" s="113" t="s">
        <v>155</v>
      </c>
      <c r="K11" s="113"/>
      <c r="L11" s="113"/>
      <c r="M11" s="113"/>
      <c r="N11" s="114"/>
      <c r="O11" s="115" t="s">
        <v>14</v>
      </c>
      <c r="P11" s="116"/>
      <c r="Q11" s="101" t="s">
        <v>15</v>
      </c>
      <c r="R11" s="75"/>
      <c r="S11" s="76"/>
      <c r="T11" s="102" t="s">
        <v>16</v>
      </c>
      <c r="U11" s="103"/>
      <c r="V11" s="103"/>
      <c r="W11" s="103"/>
      <c r="X11" s="104"/>
      <c r="Y11" s="23"/>
      <c r="Z11" s="23"/>
      <c r="AA11" s="23"/>
      <c r="AB11" s="23"/>
      <c r="AC11" s="23"/>
      <c r="AD11" s="23"/>
      <c r="AE11" s="23"/>
      <c r="AF11" s="23"/>
      <c r="AG11" s="23"/>
      <c r="AH11" s="23"/>
      <c r="AI11" s="23"/>
      <c r="AJ11" s="23"/>
      <c r="AK11" s="23"/>
      <c r="AL11" s="23"/>
      <c r="AM11" s="23"/>
      <c r="AN11" s="23"/>
      <c r="AO11" s="47"/>
    </row>
    <row r="12" spans="1:56" x14ac:dyDescent="0.4">
      <c r="C12" s="75" t="s">
        <v>18</v>
      </c>
      <c r="D12" s="75"/>
      <c r="E12" s="75"/>
      <c r="F12" s="75" t="s">
        <v>156</v>
      </c>
      <c r="G12" s="76"/>
      <c r="H12" s="112" t="s">
        <v>19</v>
      </c>
      <c r="I12" s="104"/>
      <c r="J12" s="77" t="s">
        <v>18</v>
      </c>
      <c r="K12" s="75"/>
      <c r="L12" s="75"/>
      <c r="M12" s="75" t="s">
        <v>156</v>
      </c>
      <c r="N12" s="76"/>
      <c r="O12" s="112" t="s">
        <v>19</v>
      </c>
      <c r="P12" s="104"/>
      <c r="Q12" s="77"/>
      <c r="R12" s="75"/>
      <c r="S12" s="76"/>
      <c r="T12" s="105"/>
      <c r="U12" s="75"/>
      <c r="V12" s="75"/>
      <c r="W12" s="75"/>
      <c r="X12" s="106"/>
      <c r="Y12" s="23"/>
      <c r="Z12" s="23"/>
      <c r="AA12" s="23"/>
      <c r="AB12" s="23"/>
      <c r="AC12" s="23"/>
      <c r="AD12" s="23"/>
      <c r="AE12" s="23"/>
      <c r="AF12" s="23"/>
      <c r="AG12" s="23"/>
      <c r="AH12" s="23"/>
      <c r="AI12" s="23"/>
      <c r="AJ12" s="23"/>
      <c r="AK12" s="23"/>
      <c r="AL12" s="23"/>
      <c r="AM12" s="23"/>
      <c r="AN12" s="23"/>
      <c r="AO12" s="47"/>
    </row>
    <row r="13" spans="1:56" ht="18.75" customHeight="1" x14ac:dyDescent="0.4">
      <c r="B13" s="126" t="s">
        <v>22</v>
      </c>
      <c r="C13" s="127">
        <v>43386</v>
      </c>
      <c r="D13" s="75"/>
      <c r="E13" s="75"/>
      <c r="F13" s="75">
        <v>18.190000000000001</v>
      </c>
      <c r="G13" s="76"/>
      <c r="H13" s="117">
        <v>105.38</v>
      </c>
      <c r="I13" s="118"/>
      <c r="J13" s="128">
        <v>43394</v>
      </c>
      <c r="K13" s="75"/>
      <c r="L13" s="75"/>
      <c r="M13" s="129">
        <v>18.3</v>
      </c>
      <c r="N13" s="130"/>
      <c r="O13" s="117">
        <v>239.25</v>
      </c>
      <c r="P13" s="118"/>
      <c r="Q13" s="119">
        <f>+H13-O13</f>
        <v>-133.87</v>
      </c>
      <c r="R13" s="120"/>
      <c r="S13" s="121" t="s">
        <v>157</v>
      </c>
      <c r="T13" s="122" t="s">
        <v>24</v>
      </c>
      <c r="U13" s="123"/>
      <c r="V13" s="123"/>
      <c r="W13" s="123"/>
      <c r="X13" s="124"/>
      <c r="Y13" s="23"/>
      <c r="Z13" s="23"/>
      <c r="AA13" s="23"/>
      <c r="AB13" s="23"/>
      <c r="AC13" s="23"/>
      <c r="AD13" s="23"/>
      <c r="AE13" s="23"/>
      <c r="AF13" s="23"/>
      <c r="AG13" s="23"/>
      <c r="AH13" s="23"/>
      <c r="AI13" s="23"/>
      <c r="AJ13" s="23"/>
      <c r="AK13" s="23"/>
      <c r="AL13" s="23"/>
      <c r="AM13" s="23"/>
      <c r="AN13" s="23"/>
      <c r="AO13" s="47"/>
    </row>
    <row r="14" spans="1:56" ht="18.75" customHeight="1" x14ac:dyDescent="0.4">
      <c r="B14" s="126"/>
      <c r="C14" s="75"/>
      <c r="D14" s="75"/>
      <c r="E14" s="75"/>
      <c r="F14" s="75"/>
      <c r="G14" s="76"/>
      <c r="H14" s="117"/>
      <c r="I14" s="118"/>
      <c r="J14" s="77"/>
      <c r="K14" s="75"/>
      <c r="L14" s="75"/>
      <c r="M14" s="129"/>
      <c r="N14" s="130"/>
      <c r="O14" s="117"/>
      <c r="P14" s="118"/>
      <c r="Q14" s="119"/>
      <c r="R14" s="120"/>
      <c r="S14" s="121"/>
      <c r="T14" s="125"/>
      <c r="U14" s="123"/>
      <c r="V14" s="123"/>
      <c r="W14" s="123"/>
      <c r="X14" s="124"/>
      <c r="Y14" s="23"/>
      <c r="Z14" s="47"/>
      <c r="AA14" s="47"/>
      <c r="AB14" s="47"/>
      <c r="AC14" s="47"/>
      <c r="AD14" s="47"/>
      <c r="AE14" s="47"/>
      <c r="AF14" s="47"/>
      <c r="AG14" s="47"/>
      <c r="AH14" s="47"/>
      <c r="AI14" s="47"/>
      <c r="AJ14" s="47"/>
      <c r="AK14" s="47"/>
      <c r="AL14" s="47"/>
      <c r="AM14" s="47"/>
      <c r="AN14" s="47"/>
      <c r="AO14" s="23"/>
      <c r="AP14" s="23"/>
      <c r="AQ14" s="23"/>
      <c r="AR14" s="23"/>
      <c r="AS14" s="23"/>
      <c r="AT14" s="23"/>
      <c r="AU14" s="23"/>
      <c r="AV14" s="23"/>
      <c r="AW14" s="23"/>
      <c r="AX14" s="23"/>
      <c r="AY14" s="23"/>
      <c r="AZ14" s="23"/>
      <c r="BA14" s="23"/>
      <c r="BB14" s="23"/>
      <c r="BC14" s="23"/>
      <c r="BD14" s="23"/>
    </row>
    <row r="15" spans="1:56" s="17" customFormat="1" ht="21" customHeight="1" x14ac:dyDescent="0.4">
      <c r="A15" s="23" t="str">
        <f>IF($AC$9=0,B15,
IF($AJ$8="旧ルール",$G$10&amp;"(旧)"&amp;$AM$8&amp;B15,$G$10&amp;$AM$8&amp;B15))</f>
        <v>1</v>
      </c>
      <c r="B15" s="17">
        <v>1</v>
      </c>
      <c r="C15" s="81" t="str">
        <f>IFERROR(VLOOKUP(A15,'8県まとめ'!B:M,2,0),"")</f>
        <v/>
      </c>
      <c r="D15" s="82"/>
      <c r="E15" s="83"/>
      <c r="F15" s="84" t="str">
        <f>IFERROR(VLOOKUP(A15,'8県まとめ'!B:M,8,0),"")</f>
        <v/>
      </c>
      <c r="G15" s="85"/>
      <c r="H15" s="86"/>
      <c r="I15" s="87"/>
      <c r="J15" s="88" t="str">
        <f>IFERROR(VLOOKUP(A15,'8県まとめ'!B:M,9,0),"")</f>
        <v/>
      </c>
      <c r="K15" s="89"/>
      <c r="L15" s="89"/>
      <c r="M15" s="84" t="str">
        <f>IFERROR(VLOOKUP(A15,'8県まとめ'!B:M,12,0),"")</f>
        <v/>
      </c>
      <c r="N15" s="85"/>
      <c r="O15" s="86"/>
      <c r="P15" s="87"/>
      <c r="Q15" s="90" t="str">
        <f t="shared" ref="Q15:Q49" si="0">+IF(OR(H15=0,O15=0),"",
IF(AE15&gt;0.01,ROUNDUP(H15-O15*AE15,2),H15-O15))</f>
        <v/>
      </c>
      <c r="R15" s="91"/>
      <c r="S15" s="70" t="s">
        <v>23</v>
      </c>
      <c r="T15" s="92" t="str">
        <f t="shared" ref="T15:T49" si="1">+IF(OR(AD15="対象外",C15="",Q15&gt;0.01,Q15="",$T$10=""),"",
IF((ROUNDDOWN((-1*Q15*$T$10)*1.1,0))&gt;100000,100000,ROUNDDOWN((-1*Q15*$T$10)*1.1,0)))</f>
        <v/>
      </c>
      <c r="U15" s="93"/>
      <c r="V15" s="93"/>
      <c r="W15" s="93"/>
      <c r="X15" s="71" t="s">
        <v>29</v>
      </c>
      <c r="Y15" s="23" t="str">
        <f t="shared" ref="Y15:Y49" si="2">+IF(OR(H15=0,O15=0),"",
IF(AE15&gt;0.01,"←比較対象日の実際の発電量の"&amp;AE15*100&amp;"％で計算しています。",""))</f>
        <v/>
      </c>
      <c r="Z15" s="47"/>
      <c r="AA15" s="47"/>
      <c r="AB15" s="47"/>
      <c r="AC15" s="47"/>
      <c r="AD15" s="59" t="str">
        <f t="shared" ref="AD15:AD49" si="3">+IF(C15="","対象外",
IF(C15-$AN$8&lt;0,"対象外","対象"))</f>
        <v>対象外</v>
      </c>
      <c r="AE15" s="60" t="str">
        <f>IFERROR(VLOOKUP(A15,'8県まとめ'!B:N,13,0),"")</f>
        <v/>
      </c>
      <c r="AF15" s="61" t="str">
        <f>IF(T15="","",Q15)</f>
        <v/>
      </c>
      <c r="AG15" s="47"/>
      <c r="AH15" s="47"/>
      <c r="AI15" s="47"/>
      <c r="AJ15" s="47"/>
      <c r="AK15" s="47"/>
      <c r="AL15" s="47"/>
      <c r="AM15" s="47"/>
      <c r="AN15" s="47"/>
      <c r="AO15" s="23"/>
      <c r="AP15" s="23"/>
      <c r="AQ15" s="23"/>
      <c r="AR15" s="23"/>
      <c r="AS15" s="23"/>
      <c r="AT15" s="23"/>
      <c r="AU15" s="23"/>
      <c r="AV15" s="23"/>
      <c r="AW15" s="23"/>
      <c r="AX15" s="23"/>
      <c r="AY15" s="23"/>
      <c r="AZ15" s="23"/>
      <c r="BA15" s="23"/>
      <c r="BB15" s="23"/>
      <c r="BC15" s="23"/>
      <c r="BD15" s="23"/>
    </row>
    <row r="16" spans="1:56" s="17" customFormat="1" ht="21" customHeight="1" x14ac:dyDescent="0.4">
      <c r="A16" s="23" t="str">
        <f t="shared" ref="A16:A18" si="4">IF($AC$9=0,B16,
IF($AJ$8="旧ルール",$G$10&amp;"(旧)"&amp;$AM$8&amp;B16,$G$10&amp;$AM$8&amp;B16))</f>
        <v>2</v>
      </c>
      <c r="B16" s="17">
        <v>2</v>
      </c>
      <c r="C16" s="81" t="str">
        <f>IFERROR(VLOOKUP(A16,'8県まとめ'!B:M,2,0),"")</f>
        <v/>
      </c>
      <c r="D16" s="82"/>
      <c r="E16" s="83"/>
      <c r="F16" s="84" t="str">
        <f>IFERROR(VLOOKUP(A16,'8県まとめ'!B:M,8,0),"")</f>
        <v/>
      </c>
      <c r="G16" s="85"/>
      <c r="H16" s="86"/>
      <c r="I16" s="87"/>
      <c r="J16" s="88" t="str">
        <f>IFERROR(VLOOKUP(A16,'8県まとめ'!B:M,9,0),"")</f>
        <v/>
      </c>
      <c r="K16" s="89"/>
      <c r="L16" s="89"/>
      <c r="M16" s="84" t="str">
        <f>IFERROR(VLOOKUP(A16,'8県まとめ'!B:M,12,0),"")</f>
        <v/>
      </c>
      <c r="N16" s="85"/>
      <c r="O16" s="86"/>
      <c r="P16" s="87"/>
      <c r="Q16" s="90" t="str">
        <f t="shared" si="0"/>
        <v/>
      </c>
      <c r="R16" s="91"/>
      <c r="S16" s="70" t="s">
        <v>23</v>
      </c>
      <c r="T16" s="92" t="str">
        <f t="shared" si="1"/>
        <v/>
      </c>
      <c r="U16" s="93"/>
      <c r="V16" s="93"/>
      <c r="W16" s="93"/>
      <c r="X16" s="71" t="s">
        <v>29</v>
      </c>
      <c r="Y16" s="23" t="str">
        <f t="shared" si="2"/>
        <v/>
      </c>
      <c r="Z16" s="47"/>
      <c r="AA16" s="47"/>
      <c r="AB16" s="47"/>
      <c r="AC16" s="47"/>
      <c r="AD16" s="59" t="str">
        <f t="shared" si="3"/>
        <v>対象外</v>
      </c>
      <c r="AE16" s="60" t="str">
        <f>IFERROR(VLOOKUP(A16,'8県まとめ'!B:N,13,0),"")</f>
        <v/>
      </c>
      <c r="AF16" s="61" t="str">
        <f t="shared" ref="AF16:AF49" si="5">IF(T16="","",Q16)</f>
        <v/>
      </c>
      <c r="AG16" s="47"/>
      <c r="AH16" s="47"/>
      <c r="AI16" s="47"/>
      <c r="AJ16" s="47"/>
      <c r="AK16" s="47"/>
      <c r="AL16" s="47"/>
      <c r="AM16" s="47"/>
      <c r="AN16" s="47"/>
      <c r="AO16" s="23"/>
      <c r="AP16" s="23"/>
      <c r="AQ16" s="23"/>
      <c r="AR16" s="23"/>
      <c r="AS16" s="23"/>
      <c r="AT16" s="23"/>
      <c r="AU16" s="23"/>
      <c r="AV16" s="23"/>
      <c r="AW16" s="23"/>
      <c r="AX16" s="23"/>
      <c r="AY16" s="23"/>
      <c r="AZ16" s="23"/>
      <c r="BA16" s="23"/>
      <c r="BB16" s="23"/>
      <c r="BC16" s="23"/>
      <c r="BD16" s="23"/>
    </row>
    <row r="17" spans="1:56" s="17" customFormat="1" ht="21" customHeight="1" x14ac:dyDescent="0.4">
      <c r="A17" s="23" t="str">
        <f t="shared" si="4"/>
        <v>3</v>
      </c>
      <c r="B17" s="17">
        <v>3</v>
      </c>
      <c r="C17" s="81" t="str">
        <f>IFERROR(VLOOKUP(A17,'8県まとめ'!B:M,2,0),"")</f>
        <v/>
      </c>
      <c r="D17" s="82"/>
      <c r="E17" s="83"/>
      <c r="F17" s="84" t="str">
        <f>IFERROR(VLOOKUP(A17,'8県まとめ'!B:M,8,0),"")</f>
        <v/>
      </c>
      <c r="G17" s="85"/>
      <c r="H17" s="86"/>
      <c r="I17" s="87"/>
      <c r="J17" s="88" t="str">
        <f>IFERROR(VLOOKUP(A17,'8県まとめ'!B:M,9,0),"")</f>
        <v/>
      </c>
      <c r="K17" s="89"/>
      <c r="L17" s="89"/>
      <c r="M17" s="84" t="str">
        <f>IFERROR(VLOOKUP(A17,'8県まとめ'!B:M,12,0),"")</f>
        <v/>
      </c>
      <c r="N17" s="85"/>
      <c r="O17" s="86"/>
      <c r="P17" s="87"/>
      <c r="Q17" s="90" t="str">
        <f t="shared" si="0"/>
        <v/>
      </c>
      <c r="R17" s="91"/>
      <c r="S17" s="70" t="s">
        <v>157</v>
      </c>
      <c r="T17" s="92" t="str">
        <f t="shared" si="1"/>
        <v/>
      </c>
      <c r="U17" s="93"/>
      <c r="V17" s="93"/>
      <c r="W17" s="93"/>
      <c r="X17" s="71" t="s">
        <v>29</v>
      </c>
      <c r="Y17" s="23" t="str">
        <f t="shared" si="2"/>
        <v/>
      </c>
      <c r="Z17" s="47"/>
      <c r="AA17" s="47"/>
      <c r="AB17" s="47"/>
      <c r="AC17" s="47"/>
      <c r="AD17" s="59" t="str">
        <f t="shared" si="3"/>
        <v>対象外</v>
      </c>
      <c r="AE17" s="60" t="str">
        <f>IFERROR(VLOOKUP(A17,'8県まとめ'!B:N,13,0),"")</f>
        <v/>
      </c>
      <c r="AF17" s="61" t="str">
        <f t="shared" si="5"/>
        <v/>
      </c>
      <c r="AG17" s="47"/>
      <c r="AH17" s="47"/>
      <c r="AI17" s="47"/>
      <c r="AJ17" s="47"/>
      <c r="AK17" s="47"/>
      <c r="AL17" s="47"/>
      <c r="AM17" s="47"/>
      <c r="AN17" s="47"/>
      <c r="AO17" s="23"/>
      <c r="AP17" s="23"/>
      <c r="AQ17" s="23"/>
      <c r="AR17" s="23"/>
      <c r="AS17" s="23"/>
      <c r="AT17" s="23"/>
      <c r="AU17" s="23"/>
      <c r="AV17" s="23"/>
      <c r="AW17" s="23"/>
      <c r="AX17" s="23"/>
      <c r="AY17" s="23"/>
      <c r="AZ17" s="23"/>
      <c r="BA17" s="23"/>
      <c r="BB17" s="23"/>
      <c r="BC17" s="23"/>
      <c r="BD17" s="23"/>
    </row>
    <row r="18" spans="1:56" s="17" customFormat="1" ht="21" customHeight="1" x14ac:dyDescent="0.4">
      <c r="A18" s="23" t="str">
        <f t="shared" si="4"/>
        <v>4</v>
      </c>
      <c r="B18" s="17">
        <v>4</v>
      </c>
      <c r="C18" s="81" t="str">
        <f>IFERROR(VLOOKUP(A18,'8県まとめ'!B:M,2,0),"")</f>
        <v/>
      </c>
      <c r="D18" s="82"/>
      <c r="E18" s="83"/>
      <c r="F18" s="84" t="str">
        <f>IFERROR(VLOOKUP(A18,'8県まとめ'!B:M,8,0),"")</f>
        <v/>
      </c>
      <c r="G18" s="85"/>
      <c r="H18" s="86"/>
      <c r="I18" s="87"/>
      <c r="J18" s="88" t="str">
        <f>IFERROR(VLOOKUP(A18,'8県まとめ'!B:M,9,0),"")</f>
        <v/>
      </c>
      <c r="K18" s="89"/>
      <c r="L18" s="89"/>
      <c r="M18" s="84" t="str">
        <f>IFERROR(VLOOKUP(A18,'8県まとめ'!B:M,12,0),"")</f>
        <v/>
      </c>
      <c r="N18" s="85"/>
      <c r="O18" s="86"/>
      <c r="P18" s="87"/>
      <c r="Q18" s="90" t="str">
        <f t="shared" si="0"/>
        <v/>
      </c>
      <c r="R18" s="91"/>
      <c r="S18" s="70" t="s">
        <v>158</v>
      </c>
      <c r="T18" s="92" t="str">
        <f t="shared" si="1"/>
        <v/>
      </c>
      <c r="U18" s="93"/>
      <c r="V18" s="93"/>
      <c r="W18" s="93"/>
      <c r="X18" s="71" t="s">
        <v>29</v>
      </c>
      <c r="Y18" s="23" t="str">
        <f t="shared" si="2"/>
        <v/>
      </c>
      <c r="Z18" s="47"/>
      <c r="AA18" s="47"/>
      <c r="AB18" s="47"/>
      <c r="AC18" s="47"/>
      <c r="AD18" s="59" t="str">
        <f t="shared" si="3"/>
        <v>対象外</v>
      </c>
      <c r="AE18" s="60" t="str">
        <f>IFERROR(VLOOKUP(A18,'8県まとめ'!B:N,13,0),"")</f>
        <v/>
      </c>
      <c r="AF18" s="61" t="str">
        <f t="shared" si="5"/>
        <v/>
      </c>
      <c r="AG18" s="47"/>
      <c r="AH18" s="47"/>
      <c r="AI18" s="47"/>
      <c r="AJ18" s="47"/>
      <c r="AK18" s="47"/>
      <c r="AL18" s="47"/>
      <c r="AM18" s="47"/>
      <c r="AN18" s="47"/>
      <c r="AO18" s="23"/>
      <c r="AP18" s="23"/>
      <c r="AQ18" s="23"/>
      <c r="AR18" s="23"/>
      <c r="AS18" s="23"/>
      <c r="AT18" s="23"/>
      <c r="AU18" s="23"/>
      <c r="AV18" s="23"/>
      <c r="AW18" s="23"/>
      <c r="AX18" s="23"/>
      <c r="AY18" s="23"/>
      <c r="AZ18" s="23"/>
      <c r="BA18" s="23"/>
      <c r="BB18" s="23"/>
      <c r="BC18" s="23"/>
      <c r="BD18" s="23"/>
    </row>
    <row r="19" spans="1:56" s="17" customFormat="1" ht="21" customHeight="1" x14ac:dyDescent="0.4">
      <c r="A19" s="23" t="str">
        <f t="shared" ref="A19:A49" si="6">IF($AC$9=0,B19,
IF($AJ$8="旧ルール",$G$10&amp;"(旧)"&amp;$AM$8&amp;B19,$G$10&amp;$AM$8&amp;B19))</f>
        <v>5</v>
      </c>
      <c r="B19" s="17">
        <v>5</v>
      </c>
      <c r="C19" s="81" t="str">
        <f>IFERROR(VLOOKUP(A19,'8県まとめ'!B:M,2,0),"")</f>
        <v/>
      </c>
      <c r="D19" s="82"/>
      <c r="E19" s="83"/>
      <c r="F19" s="84" t="str">
        <f>IFERROR(VLOOKUP(A19,'8県まとめ'!B:M,8,0),"")</f>
        <v/>
      </c>
      <c r="G19" s="85"/>
      <c r="H19" s="86"/>
      <c r="I19" s="87"/>
      <c r="J19" s="88" t="str">
        <f>IFERROR(VLOOKUP(A19,'8県まとめ'!B:M,9,0),"")</f>
        <v/>
      </c>
      <c r="K19" s="89"/>
      <c r="L19" s="89"/>
      <c r="M19" s="84" t="str">
        <f>IFERROR(VLOOKUP(A19,'8県まとめ'!B:M,12,0),"")</f>
        <v/>
      </c>
      <c r="N19" s="85"/>
      <c r="O19" s="86"/>
      <c r="P19" s="87"/>
      <c r="Q19" s="90" t="str">
        <f t="shared" si="0"/>
        <v/>
      </c>
      <c r="R19" s="91"/>
      <c r="S19" s="70" t="s">
        <v>158</v>
      </c>
      <c r="T19" s="92" t="str">
        <f t="shared" si="1"/>
        <v/>
      </c>
      <c r="U19" s="93"/>
      <c r="V19" s="93"/>
      <c r="W19" s="93"/>
      <c r="X19" s="71" t="s">
        <v>29</v>
      </c>
      <c r="Y19" s="23" t="str">
        <f t="shared" si="2"/>
        <v/>
      </c>
      <c r="Z19" s="47"/>
      <c r="AA19" s="47"/>
      <c r="AB19" s="47"/>
      <c r="AC19" s="47"/>
      <c r="AD19" s="59" t="str">
        <f t="shared" si="3"/>
        <v>対象外</v>
      </c>
      <c r="AE19" s="60" t="str">
        <f>IFERROR(VLOOKUP(A19,'8県まとめ'!B:N,13,0),"")</f>
        <v/>
      </c>
      <c r="AF19" s="61" t="str">
        <f t="shared" si="5"/>
        <v/>
      </c>
      <c r="AG19" s="47"/>
      <c r="AH19" s="47"/>
      <c r="AI19" s="47"/>
      <c r="AJ19" s="47"/>
      <c r="AK19" s="47"/>
      <c r="AL19" s="47"/>
      <c r="AM19" s="47"/>
      <c r="AN19" s="47"/>
      <c r="AO19" s="23"/>
      <c r="AP19" s="23"/>
      <c r="AQ19" s="23"/>
      <c r="AR19" s="23"/>
      <c r="AS19" s="23"/>
      <c r="AT19" s="23"/>
      <c r="AU19" s="23"/>
      <c r="AV19" s="23"/>
      <c r="AW19" s="23"/>
      <c r="AX19" s="23"/>
      <c r="AY19" s="23"/>
      <c r="AZ19" s="23"/>
      <c r="BA19" s="23"/>
      <c r="BB19" s="23"/>
      <c r="BC19" s="23"/>
      <c r="BD19" s="23"/>
    </row>
    <row r="20" spans="1:56" s="17" customFormat="1" ht="21" customHeight="1" x14ac:dyDescent="0.4">
      <c r="A20" s="23" t="str">
        <f t="shared" si="6"/>
        <v>6</v>
      </c>
      <c r="B20" s="17">
        <v>6</v>
      </c>
      <c r="C20" s="81" t="str">
        <f>IFERROR(VLOOKUP(A20,'8県まとめ'!B:M,2,0),"")</f>
        <v/>
      </c>
      <c r="D20" s="82"/>
      <c r="E20" s="83"/>
      <c r="F20" s="84" t="str">
        <f>IFERROR(VLOOKUP(A20,'8県まとめ'!B:M,8,0),"")</f>
        <v/>
      </c>
      <c r="G20" s="85"/>
      <c r="H20" s="86"/>
      <c r="I20" s="87"/>
      <c r="J20" s="88" t="str">
        <f>IFERROR(VLOOKUP(A20,'8県まとめ'!B:M,9,0),"")</f>
        <v/>
      </c>
      <c r="K20" s="89"/>
      <c r="L20" s="89"/>
      <c r="M20" s="84" t="str">
        <f>IFERROR(VLOOKUP(A20,'8県まとめ'!B:M,12,0),"")</f>
        <v/>
      </c>
      <c r="N20" s="85"/>
      <c r="O20" s="86"/>
      <c r="P20" s="87"/>
      <c r="Q20" s="90" t="str">
        <f t="shared" si="0"/>
        <v/>
      </c>
      <c r="R20" s="91"/>
      <c r="S20" s="70" t="s">
        <v>158</v>
      </c>
      <c r="T20" s="92" t="str">
        <f t="shared" si="1"/>
        <v/>
      </c>
      <c r="U20" s="93"/>
      <c r="V20" s="93"/>
      <c r="W20" s="93"/>
      <c r="X20" s="71" t="s">
        <v>29</v>
      </c>
      <c r="Y20" s="23" t="str">
        <f t="shared" si="2"/>
        <v/>
      </c>
      <c r="Z20" s="47"/>
      <c r="AA20" s="47"/>
      <c r="AB20" s="47"/>
      <c r="AC20" s="47"/>
      <c r="AD20" s="59" t="str">
        <f t="shared" si="3"/>
        <v>対象外</v>
      </c>
      <c r="AE20" s="60" t="str">
        <f>IFERROR(VLOOKUP(A20,'8県まとめ'!B:N,13,0),"")</f>
        <v/>
      </c>
      <c r="AF20" s="61" t="str">
        <f t="shared" si="5"/>
        <v/>
      </c>
      <c r="AG20" s="47"/>
      <c r="AH20" s="47"/>
      <c r="AI20" s="47"/>
      <c r="AJ20" s="47"/>
      <c r="AK20" s="47"/>
      <c r="AL20" s="47"/>
      <c r="AM20" s="47"/>
      <c r="AN20" s="47"/>
      <c r="AO20" s="23"/>
      <c r="AP20" s="23"/>
      <c r="AQ20" s="23"/>
      <c r="AR20" s="23"/>
      <c r="AS20" s="23"/>
      <c r="AT20" s="23"/>
      <c r="AU20" s="23"/>
      <c r="AV20" s="23"/>
      <c r="AW20" s="23"/>
      <c r="AX20" s="23"/>
      <c r="AY20" s="23"/>
      <c r="AZ20" s="23"/>
      <c r="BA20" s="23"/>
      <c r="BB20" s="23"/>
      <c r="BC20" s="23"/>
      <c r="BD20" s="23"/>
    </row>
    <row r="21" spans="1:56" s="17" customFormat="1" ht="21" customHeight="1" x14ac:dyDescent="0.4">
      <c r="A21" s="23" t="str">
        <f t="shared" si="6"/>
        <v>7</v>
      </c>
      <c r="B21" s="17">
        <v>7</v>
      </c>
      <c r="C21" s="81" t="str">
        <f>IFERROR(VLOOKUP(A21,'8県まとめ'!B:M,2,0),"")</f>
        <v/>
      </c>
      <c r="D21" s="82"/>
      <c r="E21" s="83"/>
      <c r="F21" s="84" t="str">
        <f>IFERROR(VLOOKUP(A21,'8県まとめ'!B:M,8,0),"")</f>
        <v/>
      </c>
      <c r="G21" s="85"/>
      <c r="H21" s="86"/>
      <c r="I21" s="87"/>
      <c r="J21" s="88" t="str">
        <f>IFERROR(VLOOKUP(A21,'8県まとめ'!B:M,9,0),"")</f>
        <v/>
      </c>
      <c r="K21" s="89"/>
      <c r="L21" s="89"/>
      <c r="M21" s="84" t="str">
        <f>IFERROR(VLOOKUP(A21,'8県まとめ'!B:M,12,0),"")</f>
        <v/>
      </c>
      <c r="N21" s="85"/>
      <c r="O21" s="86"/>
      <c r="P21" s="87"/>
      <c r="Q21" s="90" t="str">
        <f t="shared" si="0"/>
        <v/>
      </c>
      <c r="R21" s="91"/>
      <c r="S21" s="70" t="s">
        <v>23</v>
      </c>
      <c r="T21" s="92" t="str">
        <f t="shared" si="1"/>
        <v/>
      </c>
      <c r="U21" s="93"/>
      <c r="V21" s="93"/>
      <c r="W21" s="93"/>
      <c r="X21" s="71" t="s">
        <v>29</v>
      </c>
      <c r="Y21" s="23" t="str">
        <f t="shared" si="2"/>
        <v/>
      </c>
      <c r="Z21" s="47"/>
      <c r="AA21" s="47"/>
      <c r="AB21" s="47"/>
      <c r="AC21" s="47"/>
      <c r="AD21" s="59" t="str">
        <f t="shared" si="3"/>
        <v>対象外</v>
      </c>
      <c r="AE21" s="60" t="str">
        <f>IFERROR(VLOOKUP(A21,'8県まとめ'!B:N,13,0),"")</f>
        <v/>
      </c>
      <c r="AF21" s="61" t="str">
        <f t="shared" si="5"/>
        <v/>
      </c>
      <c r="AG21" s="47"/>
      <c r="AH21" s="47"/>
      <c r="AI21" s="47"/>
      <c r="AJ21" s="47"/>
      <c r="AK21" s="47"/>
      <c r="AL21" s="47"/>
      <c r="AM21" s="47"/>
      <c r="AN21" s="47"/>
      <c r="AO21" s="23"/>
      <c r="AP21" s="23"/>
      <c r="AQ21" s="23"/>
      <c r="AR21" s="23"/>
      <c r="AS21" s="23"/>
      <c r="AT21" s="23"/>
      <c r="AU21" s="23"/>
      <c r="AV21" s="23"/>
      <c r="AW21" s="23"/>
      <c r="AX21" s="23"/>
      <c r="AY21" s="23"/>
      <c r="AZ21" s="23"/>
      <c r="BA21" s="23"/>
      <c r="BB21" s="23"/>
      <c r="BC21" s="23"/>
      <c r="BD21" s="23"/>
    </row>
    <row r="22" spans="1:56" s="17" customFormat="1" ht="21" customHeight="1" x14ac:dyDescent="0.4">
      <c r="A22" s="23" t="str">
        <f t="shared" si="6"/>
        <v>8</v>
      </c>
      <c r="B22" s="17">
        <v>8</v>
      </c>
      <c r="C22" s="81" t="str">
        <f>IFERROR(VLOOKUP(A22,'8県まとめ'!B:M,2,0),"")</f>
        <v/>
      </c>
      <c r="D22" s="82"/>
      <c r="E22" s="83"/>
      <c r="F22" s="84" t="str">
        <f>IFERROR(VLOOKUP(A22,'8県まとめ'!B:M,8,0),"")</f>
        <v/>
      </c>
      <c r="G22" s="85"/>
      <c r="H22" s="86"/>
      <c r="I22" s="87"/>
      <c r="J22" s="88" t="str">
        <f>IFERROR(VLOOKUP(A22,'8県まとめ'!B:M,9,0),"")</f>
        <v/>
      </c>
      <c r="K22" s="89"/>
      <c r="L22" s="89"/>
      <c r="M22" s="84" t="str">
        <f>IFERROR(VLOOKUP(A22,'8県まとめ'!B:M,12,0),"")</f>
        <v/>
      </c>
      <c r="N22" s="85"/>
      <c r="O22" s="86"/>
      <c r="P22" s="87"/>
      <c r="Q22" s="90" t="str">
        <f t="shared" si="0"/>
        <v/>
      </c>
      <c r="R22" s="91"/>
      <c r="S22" s="70" t="s">
        <v>158</v>
      </c>
      <c r="T22" s="92" t="str">
        <f t="shared" si="1"/>
        <v/>
      </c>
      <c r="U22" s="93"/>
      <c r="V22" s="93"/>
      <c r="W22" s="93"/>
      <c r="X22" s="71" t="s">
        <v>29</v>
      </c>
      <c r="Y22" s="23" t="str">
        <f t="shared" si="2"/>
        <v/>
      </c>
      <c r="Z22" s="47"/>
      <c r="AA22" s="47"/>
      <c r="AB22" s="47"/>
      <c r="AC22" s="47"/>
      <c r="AD22" s="59" t="str">
        <f t="shared" si="3"/>
        <v>対象外</v>
      </c>
      <c r="AE22" s="60" t="str">
        <f>IFERROR(VLOOKUP(A22,'8県まとめ'!B:N,13,0),"")</f>
        <v/>
      </c>
      <c r="AF22" s="61" t="str">
        <f t="shared" si="5"/>
        <v/>
      </c>
      <c r="AG22" s="47"/>
      <c r="AH22" s="47"/>
      <c r="AI22" s="47"/>
      <c r="AJ22" s="47"/>
      <c r="AK22" s="47"/>
      <c r="AL22" s="47"/>
      <c r="AM22" s="47"/>
      <c r="AN22" s="47"/>
      <c r="AO22" s="23"/>
      <c r="AP22" s="23"/>
      <c r="AQ22" s="23"/>
      <c r="AR22" s="23"/>
      <c r="AS22" s="23"/>
      <c r="AT22" s="23"/>
      <c r="AU22" s="23"/>
      <c r="AV22" s="23"/>
      <c r="AW22" s="23"/>
      <c r="AX22" s="23"/>
      <c r="AY22" s="23"/>
      <c r="AZ22" s="23"/>
      <c r="BA22" s="23"/>
      <c r="BB22" s="23"/>
      <c r="BC22" s="23"/>
      <c r="BD22" s="23"/>
    </row>
    <row r="23" spans="1:56" s="17" customFormat="1" ht="21" customHeight="1" x14ac:dyDescent="0.4">
      <c r="A23" s="23" t="str">
        <f t="shared" si="6"/>
        <v>9</v>
      </c>
      <c r="B23" s="17">
        <v>9</v>
      </c>
      <c r="C23" s="81" t="str">
        <f>IFERROR(VLOOKUP(A23,'8県まとめ'!B:M,2,0),"")</f>
        <v/>
      </c>
      <c r="D23" s="82"/>
      <c r="E23" s="83"/>
      <c r="F23" s="84" t="str">
        <f>IFERROR(VLOOKUP(A23,'8県まとめ'!B:M,8,0),"")</f>
        <v/>
      </c>
      <c r="G23" s="85"/>
      <c r="H23" s="86"/>
      <c r="I23" s="87"/>
      <c r="J23" s="88" t="str">
        <f>IFERROR(VLOOKUP(A23,'8県まとめ'!B:M,9,0),"")</f>
        <v/>
      </c>
      <c r="K23" s="89"/>
      <c r="L23" s="89"/>
      <c r="M23" s="84" t="str">
        <f>IFERROR(VLOOKUP(A23,'8県まとめ'!B:M,12,0),"")</f>
        <v/>
      </c>
      <c r="N23" s="85"/>
      <c r="O23" s="86"/>
      <c r="P23" s="87"/>
      <c r="Q23" s="90" t="str">
        <f t="shared" si="0"/>
        <v/>
      </c>
      <c r="R23" s="91"/>
      <c r="S23" s="70" t="s">
        <v>158</v>
      </c>
      <c r="T23" s="92" t="str">
        <f t="shared" si="1"/>
        <v/>
      </c>
      <c r="U23" s="93"/>
      <c r="V23" s="93"/>
      <c r="W23" s="93"/>
      <c r="X23" s="71" t="s">
        <v>29</v>
      </c>
      <c r="Y23" s="23" t="str">
        <f t="shared" si="2"/>
        <v/>
      </c>
      <c r="Z23" s="47"/>
      <c r="AA23" s="47"/>
      <c r="AB23" s="47"/>
      <c r="AC23" s="47"/>
      <c r="AD23" s="59" t="str">
        <f t="shared" si="3"/>
        <v>対象外</v>
      </c>
      <c r="AE23" s="60" t="str">
        <f>IFERROR(VLOOKUP(A23,'8県まとめ'!B:N,13,0),"")</f>
        <v/>
      </c>
      <c r="AF23" s="61" t="str">
        <f t="shared" si="5"/>
        <v/>
      </c>
      <c r="AG23" s="47"/>
      <c r="AH23" s="47"/>
      <c r="AI23" s="47"/>
      <c r="AJ23" s="47"/>
      <c r="AK23" s="47"/>
      <c r="AL23" s="47"/>
      <c r="AM23" s="47"/>
      <c r="AN23" s="47"/>
      <c r="AO23" s="23"/>
      <c r="AP23" s="23"/>
      <c r="AQ23" s="23"/>
      <c r="AR23" s="23"/>
      <c r="AS23" s="23"/>
      <c r="AT23" s="23"/>
      <c r="AU23" s="23"/>
      <c r="AV23" s="23"/>
      <c r="AW23" s="23"/>
      <c r="AX23" s="23"/>
      <c r="AY23" s="23"/>
      <c r="AZ23" s="23"/>
      <c r="BA23" s="23"/>
      <c r="BB23" s="23"/>
      <c r="BC23" s="23"/>
      <c r="BD23" s="23"/>
    </row>
    <row r="24" spans="1:56" s="17" customFormat="1" ht="21" customHeight="1" x14ac:dyDescent="0.4">
      <c r="A24" s="23" t="str">
        <f t="shared" ref="A24:A43" si="7">IF($AC$9=0,B24,
IF($AJ$8="旧ルール",$G$10&amp;"(旧)"&amp;$AM$8&amp;B24,$G$10&amp;$AM$8&amp;B24))</f>
        <v>10</v>
      </c>
      <c r="B24" s="17">
        <v>10</v>
      </c>
      <c r="C24" s="81" t="str">
        <f>IFERROR(VLOOKUP(A24,'8県まとめ'!B:M,2,0),"")</f>
        <v/>
      </c>
      <c r="D24" s="82"/>
      <c r="E24" s="83"/>
      <c r="F24" s="84" t="str">
        <f>IFERROR(VLOOKUP(A24,'8県まとめ'!B:M,8,0),"")</f>
        <v/>
      </c>
      <c r="G24" s="85"/>
      <c r="H24" s="86"/>
      <c r="I24" s="87"/>
      <c r="J24" s="88" t="str">
        <f>IFERROR(VLOOKUP(A24,'8県まとめ'!B:M,9,0),"")</f>
        <v/>
      </c>
      <c r="K24" s="89"/>
      <c r="L24" s="89"/>
      <c r="M24" s="84" t="str">
        <f>IFERROR(VLOOKUP(A24,'8県まとめ'!B:M,12,0),"")</f>
        <v/>
      </c>
      <c r="N24" s="85"/>
      <c r="O24" s="86"/>
      <c r="P24" s="87"/>
      <c r="Q24" s="90" t="str">
        <f t="shared" ref="Q24:Q43" si="8">+IF(OR(H24=0,O24=0),"",
IF(AE24&gt;0.01,ROUNDUP(H24-O24*AE24,2),H24-O24))</f>
        <v/>
      </c>
      <c r="R24" s="91"/>
      <c r="S24" s="70" t="s">
        <v>23</v>
      </c>
      <c r="T24" s="92" t="str">
        <f t="shared" ref="T24:T43" si="9">+IF(OR(AD24="対象外",C24="",Q24&gt;0.01,Q24="",$T$10=""),"",
IF((ROUNDDOWN((-1*Q24*$T$10)*1.1,0))&gt;100000,100000,ROUNDDOWN((-1*Q24*$T$10)*1.1,0)))</f>
        <v/>
      </c>
      <c r="U24" s="93"/>
      <c r="V24" s="93"/>
      <c r="W24" s="93"/>
      <c r="X24" s="71" t="s">
        <v>29</v>
      </c>
      <c r="Y24" s="23" t="str">
        <f t="shared" ref="Y24:Y43" si="10">+IF(OR(H24=0,O24=0),"",
IF(AE24&gt;0.01,"←比較対象日の実際の発電量の"&amp;AE24*100&amp;"％で計算しています。",""))</f>
        <v/>
      </c>
      <c r="Z24" s="47"/>
      <c r="AA24" s="47"/>
      <c r="AB24" s="47"/>
      <c r="AC24" s="47"/>
      <c r="AD24" s="59" t="str">
        <f t="shared" ref="AD24:AD43" si="11">+IF(C24="","対象外",
IF(C24-$AN$8&lt;0,"対象外","対象"))</f>
        <v>対象外</v>
      </c>
      <c r="AE24" s="60" t="str">
        <f>IFERROR(VLOOKUP(A24,'8県まとめ'!B:N,13,0),"")</f>
        <v/>
      </c>
      <c r="AF24" s="61" t="str">
        <f t="shared" ref="AF24:AF43" si="12">IF(T24="","",Q24)</f>
        <v/>
      </c>
      <c r="AG24" s="47"/>
      <c r="AH24" s="47"/>
      <c r="AI24" s="47"/>
      <c r="AJ24" s="47"/>
      <c r="AK24" s="47"/>
      <c r="AL24" s="47"/>
      <c r="AM24" s="47"/>
      <c r="AN24" s="47"/>
      <c r="AO24" s="23"/>
      <c r="AP24" s="23"/>
      <c r="AQ24" s="23"/>
      <c r="AR24" s="23"/>
      <c r="AS24" s="23"/>
      <c r="AT24" s="23"/>
      <c r="AU24" s="23"/>
      <c r="AV24" s="23"/>
      <c r="AW24" s="23"/>
      <c r="AX24" s="23"/>
      <c r="AY24" s="23"/>
      <c r="AZ24" s="23"/>
      <c r="BA24" s="23"/>
      <c r="BB24" s="23"/>
      <c r="BC24" s="23"/>
      <c r="BD24" s="23"/>
    </row>
    <row r="25" spans="1:56" s="17" customFormat="1" ht="21" customHeight="1" x14ac:dyDescent="0.4">
      <c r="A25" s="23" t="str">
        <f t="shared" si="7"/>
        <v>11</v>
      </c>
      <c r="B25" s="17">
        <v>11</v>
      </c>
      <c r="C25" s="81" t="str">
        <f>IFERROR(VLOOKUP(A25,'8県まとめ'!B:M,2,0),"")</f>
        <v/>
      </c>
      <c r="D25" s="82"/>
      <c r="E25" s="83"/>
      <c r="F25" s="84" t="str">
        <f>IFERROR(VLOOKUP(A25,'8県まとめ'!B:M,8,0),"")</f>
        <v/>
      </c>
      <c r="G25" s="85"/>
      <c r="H25" s="86"/>
      <c r="I25" s="87"/>
      <c r="J25" s="88" t="str">
        <f>IFERROR(VLOOKUP(A25,'8県まとめ'!B:M,9,0),"")</f>
        <v/>
      </c>
      <c r="K25" s="89"/>
      <c r="L25" s="89"/>
      <c r="M25" s="84" t="str">
        <f>IFERROR(VLOOKUP(A25,'8県まとめ'!B:M,12,0),"")</f>
        <v/>
      </c>
      <c r="N25" s="85"/>
      <c r="O25" s="86"/>
      <c r="P25" s="87"/>
      <c r="Q25" s="90" t="str">
        <f t="shared" si="8"/>
        <v/>
      </c>
      <c r="R25" s="91"/>
      <c r="S25" s="70" t="s">
        <v>23</v>
      </c>
      <c r="T25" s="92" t="str">
        <f t="shared" si="9"/>
        <v/>
      </c>
      <c r="U25" s="93"/>
      <c r="V25" s="93"/>
      <c r="W25" s="93"/>
      <c r="X25" s="71" t="s">
        <v>29</v>
      </c>
      <c r="Y25" s="23" t="str">
        <f t="shared" si="10"/>
        <v/>
      </c>
      <c r="Z25" s="47"/>
      <c r="AA25" s="47"/>
      <c r="AB25" s="47"/>
      <c r="AC25" s="47"/>
      <c r="AD25" s="59" t="str">
        <f t="shared" si="11"/>
        <v>対象外</v>
      </c>
      <c r="AE25" s="60" t="str">
        <f>IFERROR(VLOOKUP(A25,'8県まとめ'!B:N,13,0),"")</f>
        <v/>
      </c>
      <c r="AF25" s="61" t="str">
        <f t="shared" si="12"/>
        <v/>
      </c>
      <c r="AG25" s="47"/>
      <c r="AH25" s="47"/>
      <c r="AI25" s="47"/>
      <c r="AJ25" s="47"/>
      <c r="AK25" s="47"/>
      <c r="AL25" s="47"/>
      <c r="AM25" s="47"/>
      <c r="AN25" s="47"/>
      <c r="AO25" s="23"/>
      <c r="AP25" s="23"/>
      <c r="AQ25" s="23"/>
      <c r="AR25" s="23"/>
      <c r="AS25" s="23"/>
      <c r="AT25" s="23"/>
      <c r="AU25" s="23"/>
      <c r="AV25" s="23"/>
      <c r="AW25" s="23"/>
      <c r="AX25" s="23"/>
      <c r="AY25" s="23"/>
      <c r="AZ25" s="23"/>
      <c r="BA25" s="23"/>
      <c r="BB25" s="23"/>
      <c r="BC25" s="23"/>
      <c r="BD25" s="23"/>
    </row>
    <row r="26" spans="1:56" s="17" customFormat="1" ht="21" customHeight="1" x14ac:dyDescent="0.4">
      <c r="A26" s="23" t="str">
        <f t="shared" si="7"/>
        <v>12</v>
      </c>
      <c r="B26" s="17">
        <v>12</v>
      </c>
      <c r="C26" s="81" t="str">
        <f>IFERROR(VLOOKUP(A26,'8県まとめ'!B:M,2,0),"")</f>
        <v/>
      </c>
      <c r="D26" s="82"/>
      <c r="E26" s="83"/>
      <c r="F26" s="84" t="str">
        <f>IFERROR(VLOOKUP(A26,'8県まとめ'!B:M,8,0),"")</f>
        <v/>
      </c>
      <c r="G26" s="85"/>
      <c r="H26" s="86"/>
      <c r="I26" s="87"/>
      <c r="J26" s="88" t="str">
        <f>IFERROR(VLOOKUP(A26,'8県まとめ'!B:M,9,0),"")</f>
        <v/>
      </c>
      <c r="K26" s="89"/>
      <c r="L26" s="89"/>
      <c r="M26" s="84" t="str">
        <f>IFERROR(VLOOKUP(A26,'8県まとめ'!B:M,12,0),"")</f>
        <v/>
      </c>
      <c r="N26" s="85"/>
      <c r="O26" s="86"/>
      <c r="P26" s="87"/>
      <c r="Q26" s="90" t="str">
        <f t="shared" si="8"/>
        <v/>
      </c>
      <c r="R26" s="91"/>
      <c r="S26" s="70" t="s">
        <v>23</v>
      </c>
      <c r="T26" s="92" t="str">
        <f t="shared" si="9"/>
        <v/>
      </c>
      <c r="U26" s="93"/>
      <c r="V26" s="93"/>
      <c r="W26" s="93"/>
      <c r="X26" s="71" t="s">
        <v>29</v>
      </c>
      <c r="Y26" s="23" t="str">
        <f t="shared" si="10"/>
        <v/>
      </c>
      <c r="Z26" s="47"/>
      <c r="AA26" s="47"/>
      <c r="AB26" s="47"/>
      <c r="AC26" s="47"/>
      <c r="AD26" s="59" t="str">
        <f t="shared" si="11"/>
        <v>対象外</v>
      </c>
      <c r="AE26" s="60" t="str">
        <f>IFERROR(VLOOKUP(A26,'8県まとめ'!B:N,13,0),"")</f>
        <v/>
      </c>
      <c r="AF26" s="61" t="str">
        <f t="shared" si="12"/>
        <v/>
      </c>
      <c r="AG26" s="47"/>
      <c r="AH26" s="47"/>
      <c r="AI26" s="47"/>
      <c r="AJ26" s="47"/>
      <c r="AK26" s="47"/>
      <c r="AL26" s="47"/>
      <c r="AM26" s="47"/>
      <c r="AN26" s="47"/>
      <c r="AO26" s="23"/>
      <c r="AP26" s="23"/>
      <c r="AQ26" s="23"/>
      <c r="AR26" s="23"/>
      <c r="AS26" s="23"/>
      <c r="AT26" s="23"/>
      <c r="AU26" s="23"/>
      <c r="AV26" s="23"/>
      <c r="AW26" s="23"/>
      <c r="AX26" s="23"/>
      <c r="AY26" s="23"/>
      <c r="AZ26" s="23"/>
      <c r="BA26" s="23"/>
      <c r="BB26" s="23"/>
      <c r="BC26" s="23"/>
      <c r="BD26" s="23"/>
    </row>
    <row r="27" spans="1:56" s="17" customFormat="1" ht="21" customHeight="1" x14ac:dyDescent="0.4">
      <c r="A27" s="23" t="str">
        <f t="shared" si="7"/>
        <v>13</v>
      </c>
      <c r="B27" s="17">
        <v>13</v>
      </c>
      <c r="C27" s="81" t="str">
        <f>IFERROR(VLOOKUP(A27,'8県まとめ'!B:M,2,0),"")</f>
        <v/>
      </c>
      <c r="D27" s="82"/>
      <c r="E27" s="83"/>
      <c r="F27" s="84" t="str">
        <f>IFERROR(VLOOKUP(A27,'8県まとめ'!B:M,8,0),"")</f>
        <v/>
      </c>
      <c r="G27" s="85"/>
      <c r="H27" s="86"/>
      <c r="I27" s="87"/>
      <c r="J27" s="88" t="str">
        <f>IFERROR(VLOOKUP(A27,'8県まとめ'!B:M,9,0),"")</f>
        <v/>
      </c>
      <c r="K27" s="89"/>
      <c r="L27" s="89"/>
      <c r="M27" s="84" t="str">
        <f>IFERROR(VLOOKUP(A27,'8県まとめ'!B:M,12,0),"")</f>
        <v/>
      </c>
      <c r="N27" s="85"/>
      <c r="O27" s="86"/>
      <c r="P27" s="87"/>
      <c r="Q27" s="90" t="str">
        <f t="shared" si="8"/>
        <v/>
      </c>
      <c r="R27" s="91"/>
      <c r="S27" s="70" t="s">
        <v>23</v>
      </c>
      <c r="T27" s="92" t="str">
        <f t="shared" si="9"/>
        <v/>
      </c>
      <c r="U27" s="93"/>
      <c r="V27" s="93"/>
      <c r="W27" s="93"/>
      <c r="X27" s="71" t="s">
        <v>29</v>
      </c>
      <c r="Y27" s="23" t="str">
        <f t="shared" si="10"/>
        <v/>
      </c>
      <c r="Z27" s="47"/>
      <c r="AA27" s="47"/>
      <c r="AB27" s="47"/>
      <c r="AC27" s="47"/>
      <c r="AD27" s="59" t="str">
        <f t="shared" si="11"/>
        <v>対象外</v>
      </c>
      <c r="AE27" s="60" t="str">
        <f>IFERROR(VLOOKUP(A27,'8県まとめ'!B:N,13,0),"")</f>
        <v/>
      </c>
      <c r="AF27" s="61" t="str">
        <f t="shared" si="12"/>
        <v/>
      </c>
      <c r="AG27" s="47"/>
      <c r="AH27" s="47"/>
      <c r="AI27" s="47"/>
      <c r="AJ27" s="47"/>
      <c r="AK27" s="47"/>
      <c r="AL27" s="47"/>
      <c r="AM27" s="47"/>
      <c r="AN27" s="47"/>
      <c r="AO27" s="23"/>
      <c r="AP27" s="23"/>
      <c r="AQ27" s="23"/>
      <c r="AR27" s="23"/>
      <c r="AS27" s="23"/>
      <c r="AT27" s="23"/>
      <c r="AU27" s="23"/>
      <c r="AV27" s="23"/>
      <c r="AW27" s="23"/>
      <c r="AX27" s="23"/>
      <c r="AY27" s="23"/>
      <c r="AZ27" s="23"/>
      <c r="BA27" s="23"/>
      <c r="BB27" s="23"/>
      <c r="BC27" s="23"/>
      <c r="BD27" s="23"/>
    </row>
    <row r="28" spans="1:56" s="17" customFormat="1" ht="21" customHeight="1" x14ac:dyDescent="0.4">
      <c r="A28" s="23" t="str">
        <f t="shared" si="7"/>
        <v>14</v>
      </c>
      <c r="B28" s="17">
        <v>14</v>
      </c>
      <c r="C28" s="81" t="str">
        <f>IFERROR(VLOOKUP(A28,'8県まとめ'!B:M,2,0),"")</f>
        <v/>
      </c>
      <c r="D28" s="82"/>
      <c r="E28" s="83"/>
      <c r="F28" s="84" t="str">
        <f>IFERROR(VLOOKUP(A28,'8県まとめ'!B:M,8,0),"")</f>
        <v/>
      </c>
      <c r="G28" s="85"/>
      <c r="H28" s="86"/>
      <c r="I28" s="87"/>
      <c r="J28" s="88" t="str">
        <f>IFERROR(VLOOKUP(A28,'8県まとめ'!B:M,9,0),"")</f>
        <v/>
      </c>
      <c r="K28" s="89"/>
      <c r="L28" s="89"/>
      <c r="M28" s="84" t="str">
        <f>IFERROR(VLOOKUP(A28,'8県まとめ'!B:M,12,0),"")</f>
        <v/>
      </c>
      <c r="N28" s="85"/>
      <c r="O28" s="86"/>
      <c r="P28" s="87"/>
      <c r="Q28" s="90" t="str">
        <f t="shared" si="8"/>
        <v/>
      </c>
      <c r="R28" s="91"/>
      <c r="S28" s="70" t="s">
        <v>23</v>
      </c>
      <c r="T28" s="92" t="str">
        <f t="shared" si="9"/>
        <v/>
      </c>
      <c r="U28" s="93"/>
      <c r="V28" s="93"/>
      <c r="W28" s="93"/>
      <c r="X28" s="71" t="s">
        <v>29</v>
      </c>
      <c r="Y28" s="23" t="str">
        <f t="shared" si="10"/>
        <v/>
      </c>
      <c r="Z28" s="47"/>
      <c r="AA28" s="47"/>
      <c r="AB28" s="47"/>
      <c r="AC28" s="47"/>
      <c r="AD28" s="59" t="str">
        <f t="shared" si="11"/>
        <v>対象外</v>
      </c>
      <c r="AE28" s="60" t="str">
        <f>IFERROR(VLOOKUP(A28,'8県まとめ'!B:N,13,0),"")</f>
        <v/>
      </c>
      <c r="AF28" s="61" t="str">
        <f t="shared" si="12"/>
        <v/>
      </c>
      <c r="AG28" s="47"/>
      <c r="AH28" s="47"/>
      <c r="AI28" s="47"/>
      <c r="AJ28" s="47"/>
      <c r="AK28" s="47"/>
      <c r="AL28" s="47"/>
      <c r="AM28" s="47"/>
      <c r="AN28" s="47"/>
      <c r="AO28" s="23"/>
      <c r="AP28" s="23"/>
      <c r="AQ28" s="23"/>
      <c r="AR28" s="23"/>
      <c r="AS28" s="23"/>
      <c r="AT28" s="23"/>
      <c r="AU28" s="23"/>
      <c r="AV28" s="23"/>
      <c r="AW28" s="23"/>
      <c r="AX28" s="23"/>
      <c r="AY28" s="23"/>
      <c r="AZ28" s="23"/>
      <c r="BA28" s="23"/>
      <c r="BB28" s="23"/>
      <c r="BC28" s="23"/>
      <c r="BD28" s="23"/>
    </row>
    <row r="29" spans="1:56" s="17" customFormat="1" ht="21" customHeight="1" x14ac:dyDescent="0.4">
      <c r="A29" s="23" t="str">
        <f t="shared" si="7"/>
        <v>15</v>
      </c>
      <c r="B29" s="17">
        <v>15</v>
      </c>
      <c r="C29" s="81" t="str">
        <f>IFERROR(VLOOKUP(A29,'8県まとめ'!B:M,2,0),"")</f>
        <v/>
      </c>
      <c r="D29" s="82"/>
      <c r="E29" s="83"/>
      <c r="F29" s="84" t="str">
        <f>IFERROR(VLOOKUP(A29,'8県まとめ'!B:M,8,0),"")</f>
        <v/>
      </c>
      <c r="G29" s="85"/>
      <c r="H29" s="86"/>
      <c r="I29" s="87"/>
      <c r="J29" s="88" t="str">
        <f>IFERROR(VLOOKUP(A29,'8県まとめ'!B:M,9,0),"")</f>
        <v/>
      </c>
      <c r="K29" s="89"/>
      <c r="L29" s="89"/>
      <c r="M29" s="84" t="str">
        <f>IFERROR(VLOOKUP(A29,'8県まとめ'!B:M,12,0),"")</f>
        <v/>
      </c>
      <c r="N29" s="85"/>
      <c r="O29" s="86"/>
      <c r="P29" s="87"/>
      <c r="Q29" s="90" t="str">
        <f t="shared" si="8"/>
        <v/>
      </c>
      <c r="R29" s="91"/>
      <c r="S29" s="70" t="s">
        <v>23</v>
      </c>
      <c r="T29" s="92" t="str">
        <f t="shared" si="9"/>
        <v/>
      </c>
      <c r="U29" s="93"/>
      <c r="V29" s="93"/>
      <c r="W29" s="93"/>
      <c r="X29" s="71" t="s">
        <v>29</v>
      </c>
      <c r="Y29" s="23" t="str">
        <f t="shared" si="10"/>
        <v/>
      </c>
      <c r="Z29" s="47"/>
      <c r="AA29" s="47"/>
      <c r="AB29" s="47"/>
      <c r="AC29" s="47"/>
      <c r="AD29" s="59" t="str">
        <f t="shared" si="11"/>
        <v>対象外</v>
      </c>
      <c r="AE29" s="60" t="str">
        <f>IFERROR(VLOOKUP(A29,'8県まとめ'!B:N,13,0),"")</f>
        <v/>
      </c>
      <c r="AF29" s="61" t="str">
        <f t="shared" si="12"/>
        <v/>
      </c>
      <c r="AG29" s="47"/>
      <c r="AH29" s="47"/>
      <c r="AI29" s="47"/>
      <c r="AJ29" s="47"/>
      <c r="AK29" s="47"/>
      <c r="AL29" s="47"/>
      <c r="AM29" s="47"/>
      <c r="AN29" s="47"/>
      <c r="AO29" s="23"/>
      <c r="AP29" s="23"/>
      <c r="AQ29" s="23"/>
      <c r="AR29" s="23"/>
      <c r="AS29" s="23"/>
      <c r="AT29" s="23"/>
      <c r="AU29" s="23"/>
      <c r="AV29" s="23"/>
      <c r="AW29" s="23"/>
      <c r="AX29" s="23"/>
      <c r="AY29" s="23"/>
      <c r="AZ29" s="23"/>
      <c r="BA29" s="23"/>
      <c r="BB29" s="23"/>
      <c r="BC29" s="23"/>
      <c r="BD29" s="23"/>
    </row>
    <row r="30" spans="1:56" s="17" customFormat="1" ht="21" customHeight="1" x14ac:dyDescent="0.4">
      <c r="A30" s="23" t="str">
        <f t="shared" si="7"/>
        <v>16</v>
      </c>
      <c r="B30" s="17">
        <v>16</v>
      </c>
      <c r="C30" s="81" t="str">
        <f>IFERROR(VLOOKUP(A30,'8県まとめ'!B:M,2,0),"")</f>
        <v/>
      </c>
      <c r="D30" s="82"/>
      <c r="E30" s="83"/>
      <c r="F30" s="84" t="str">
        <f>IFERROR(VLOOKUP(A30,'8県まとめ'!B:M,8,0),"")</f>
        <v/>
      </c>
      <c r="G30" s="85"/>
      <c r="H30" s="86"/>
      <c r="I30" s="87"/>
      <c r="J30" s="88" t="str">
        <f>IFERROR(VLOOKUP(A30,'8県まとめ'!B:M,9,0),"")</f>
        <v/>
      </c>
      <c r="K30" s="89"/>
      <c r="L30" s="89"/>
      <c r="M30" s="84" t="str">
        <f>IFERROR(VLOOKUP(A30,'8県まとめ'!B:M,12,0),"")</f>
        <v/>
      </c>
      <c r="N30" s="85"/>
      <c r="O30" s="86"/>
      <c r="P30" s="87"/>
      <c r="Q30" s="90" t="str">
        <f t="shared" si="8"/>
        <v/>
      </c>
      <c r="R30" s="91"/>
      <c r="S30" s="70" t="s">
        <v>23</v>
      </c>
      <c r="T30" s="92" t="str">
        <f t="shared" si="9"/>
        <v/>
      </c>
      <c r="U30" s="93"/>
      <c r="V30" s="93"/>
      <c r="W30" s="93"/>
      <c r="X30" s="71" t="s">
        <v>29</v>
      </c>
      <c r="Y30" s="23" t="str">
        <f t="shared" si="10"/>
        <v/>
      </c>
      <c r="Z30" s="47"/>
      <c r="AA30" s="47"/>
      <c r="AB30" s="47"/>
      <c r="AC30" s="47"/>
      <c r="AD30" s="59" t="str">
        <f t="shared" si="11"/>
        <v>対象外</v>
      </c>
      <c r="AE30" s="60" t="str">
        <f>IFERROR(VLOOKUP(A30,'8県まとめ'!B:N,13,0),"")</f>
        <v/>
      </c>
      <c r="AF30" s="61" t="str">
        <f t="shared" si="12"/>
        <v/>
      </c>
      <c r="AG30" s="47"/>
      <c r="AH30" s="47"/>
      <c r="AI30" s="47"/>
      <c r="AJ30" s="47"/>
      <c r="AK30" s="47"/>
      <c r="AL30" s="47"/>
      <c r="AM30" s="47"/>
      <c r="AN30" s="47"/>
      <c r="AO30" s="23"/>
      <c r="AP30" s="23"/>
      <c r="AQ30" s="23"/>
      <c r="AR30" s="23"/>
      <c r="AS30" s="23"/>
      <c r="AT30" s="23"/>
      <c r="AU30" s="23"/>
      <c r="AV30" s="23"/>
      <c r="AW30" s="23"/>
      <c r="AX30" s="23"/>
      <c r="AY30" s="23"/>
      <c r="AZ30" s="23"/>
      <c r="BA30" s="23"/>
      <c r="BB30" s="23"/>
      <c r="BC30" s="23"/>
      <c r="BD30" s="23"/>
    </row>
    <row r="31" spans="1:56" s="17" customFormat="1" ht="21" customHeight="1" x14ac:dyDescent="0.4">
      <c r="A31" s="23" t="str">
        <f t="shared" si="7"/>
        <v>17</v>
      </c>
      <c r="B31" s="17">
        <v>17</v>
      </c>
      <c r="C31" s="81" t="str">
        <f>IFERROR(VLOOKUP(A31,'8県まとめ'!B:M,2,0),"")</f>
        <v/>
      </c>
      <c r="D31" s="82"/>
      <c r="E31" s="83"/>
      <c r="F31" s="84" t="str">
        <f>IFERROR(VLOOKUP(A31,'8県まとめ'!B:M,8,0),"")</f>
        <v/>
      </c>
      <c r="G31" s="85"/>
      <c r="H31" s="86"/>
      <c r="I31" s="87"/>
      <c r="J31" s="88" t="str">
        <f>IFERROR(VLOOKUP(A31,'8県まとめ'!B:M,9,0),"")</f>
        <v/>
      </c>
      <c r="K31" s="89"/>
      <c r="L31" s="89"/>
      <c r="M31" s="84" t="str">
        <f>IFERROR(VLOOKUP(A31,'8県まとめ'!B:M,12,0),"")</f>
        <v/>
      </c>
      <c r="N31" s="85"/>
      <c r="O31" s="86"/>
      <c r="P31" s="87"/>
      <c r="Q31" s="90" t="str">
        <f t="shared" si="8"/>
        <v/>
      </c>
      <c r="R31" s="91"/>
      <c r="S31" s="70" t="s">
        <v>23</v>
      </c>
      <c r="T31" s="92" t="str">
        <f t="shared" si="9"/>
        <v/>
      </c>
      <c r="U31" s="93"/>
      <c r="V31" s="93"/>
      <c r="W31" s="93"/>
      <c r="X31" s="71" t="s">
        <v>29</v>
      </c>
      <c r="Y31" s="23" t="str">
        <f t="shared" si="10"/>
        <v/>
      </c>
      <c r="Z31" s="47"/>
      <c r="AA31" s="47"/>
      <c r="AB31" s="47"/>
      <c r="AC31" s="47"/>
      <c r="AD31" s="59" t="str">
        <f t="shared" si="11"/>
        <v>対象外</v>
      </c>
      <c r="AE31" s="60" t="str">
        <f>IFERROR(VLOOKUP(A31,'8県まとめ'!B:N,13,0),"")</f>
        <v/>
      </c>
      <c r="AF31" s="61" t="str">
        <f t="shared" si="12"/>
        <v/>
      </c>
      <c r="AG31" s="47"/>
      <c r="AH31" s="47"/>
      <c r="AI31" s="47"/>
      <c r="AJ31" s="47"/>
      <c r="AK31" s="47"/>
      <c r="AL31" s="47"/>
      <c r="AM31" s="47"/>
      <c r="AN31" s="47"/>
      <c r="AO31" s="23"/>
      <c r="AP31" s="23"/>
      <c r="AQ31" s="23"/>
      <c r="AR31" s="23"/>
      <c r="AS31" s="23"/>
      <c r="AT31" s="23"/>
      <c r="AU31" s="23"/>
      <c r="AV31" s="23"/>
      <c r="AW31" s="23"/>
      <c r="AX31" s="23"/>
      <c r="AY31" s="23"/>
      <c r="AZ31" s="23"/>
      <c r="BA31" s="23"/>
      <c r="BB31" s="23"/>
      <c r="BC31" s="23"/>
      <c r="BD31" s="23"/>
    </row>
    <row r="32" spans="1:56" s="17" customFormat="1" ht="21" customHeight="1" x14ac:dyDescent="0.4">
      <c r="A32" s="23" t="str">
        <f t="shared" si="7"/>
        <v>18</v>
      </c>
      <c r="B32" s="17">
        <v>18</v>
      </c>
      <c r="C32" s="81" t="str">
        <f>IFERROR(VLOOKUP(A32,'8県まとめ'!B:M,2,0),"")</f>
        <v/>
      </c>
      <c r="D32" s="82"/>
      <c r="E32" s="83"/>
      <c r="F32" s="84" t="str">
        <f>IFERROR(VLOOKUP(A32,'8県まとめ'!B:M,8,0),"")</f>
        <v/>
      </c>
      <c r="G32" s="85"/>
      <c r="H32" s="86"/>
      <c r="I32" s="87"/>
      <c r="J32" s="88" t="str">
        <f>IFERROR(VLOOKUP(A32,'8県まとめ'!B:M,9,0),"")</f>
        <v/>
      </c>
      <c r="K32" s="89"/>
      <c r="L32" s="89"/>
      <c r="M32" s="84" t="str">
        <f>IFERROR(VLOOKUP(A32,'8県まとめ'!B:M,12,0),"")</f>
        <v/>
      </c>
      <c r="N32" s="85"/>
      <c r="O32" s="86"/>
      <c r="P32" s="87"/>
      <c r="Q32" s="90" t="str">
        <f t="shared" si="8"/>
        <v/>
      </c>
      <c r="R32" s="91"/>
      <c r="S32" s="70" t="s">
        <v>23</v>
      </c>
      <c r="T32" s="92" t="str">
        <f t="shared" si="9"/>
        <v/>
      </c>
      <c r="U32" s="93"/>
      <c r="V32" s="93"/>
      <c r="W32" s="93"/>
      <c r="X32" s="71" t="s">
        <v>29</v>
      </c>
      <c r="Y32" s="23" t="str">
        <f t="shared" si="10"/>
        <v/>
      </c>
      <c r="Z32" s="47"/>
      <c r="AA32" s="47"/>
      <c r="AB32" s="47"/>
      <c r="AC32" s="47"/>
      <c r="AD32" s="59" t="str">
        <f t="shared" si="11"/>
        <v>対象外</v>
      </c>
      <c r="AE32" s="60" t="str">
        <f>IFERROR(VLOOKUP(A32,'8県まとめ'!B:N,13,0),"")</f>
        <v/>
      </c>
      <c r="AF32" s="61" t="str">
        <f t="shared" si="12"/>
        <v/>
      </c>
      <c r="AG32" s="47"/>
      <c r="AH32" s="47"/>
      <c r="AI32" s="47"/>
      <c r="AJ32" s="47"/>
      <c r="AK32" s="47"/>
      <c r="AL32" s="47"/>
      <c r="AM32" s="47"/>
      <c r="AN32" s="47"/>
      <c r="AO32" s="23"/>
      <c r="AP32" s="23"/>
      <c r="AQ32" s="23"/>
      <c r="AR32" s="23"/>
      <c r="AS32" s="23"/>
      <c r="AT32" s="23"/>
      <c r="AU32" s="23"/>
      <c r="AV32" s="23"/>
      <c r="AW32" s="23"/>
      <c r="AX32" s="23"/>
      <c r="AY32" s="23"/>
      <c r="AZ32" s="23"/>
      <c r="BA32" s="23"/>
      <c r="BB32" s="23"/>
      <c r="BC32" s="23"/>
      <c r="BD32" s="23"/>
    </row>
    <row r="33" spans="1:56" s="17" customFormat="1" ht="21" customHeight="1" x14ac:dyDescent="0.4">
      <c r="A33" s="23" t="str">
        <f t="shared" si="7"/>
        <v>19</v>
      </c>
      <c r="B33" s="17">
        <v>19</v>
      </c>
      <c r="C33" s="81" t="str">
        <f>IFERROR(VLOOKUP(A33,'8県まとめ'!B:M,2,0),"")</f>
        <v/>
      </c>
      <c r="D33" s="82"/>
      <c r="E33" s="83"/>
      <c r="F33" s="84" t="str">
        <f>IFERROR(VLOOKUP(A33,'8県まとめ'!B:M,8,0),"")</f>
        <v/>
      </c>
      <c r="G33" s="85"/>
      <c r="H33" s="86"/>
      <c r="I33" s="87"/>
      <c r="J33" s="88" t="str">
        <f>IFERROR(VLOOKUP(A33,'8県まとめ'!B:M,9,0),"")</f>
        <v/>
      </c>
      <c r="K33" s="89"/>
      <c r="L33" s="89"/>
      <c r="M33" s="84" t="str">
        <f>IFERROR(VLOOKUP(A33,'8県まとめ'!B:M,12,0),"")</f>
        <v/>
      </c>
      <c r="N33" s="85"/>
      <c r="O33" s="86"/>
      <c r="P33" s="87"/>
      <c r="Q33" s="90" t="str">
        <f t="shared" si="8"/>
        <v/>
      </c>
      <c r="R33" s="91"/>
      <c r="S33" s="70" t="s">
        <v>23</v>
      </c>
      <c r="T33" s="92" t="str">
        <f t="shared" si="9"/>
        <v/>
      </c>
      <c r="U33" s="93"/>
      <c r="V33" s="93"/>
      <c r="W33" s="93"/>
      <c r="X33" s="71" t="s">
        <v>29</v>
      </c>
      <c r="Y33" s="23" t="str">
        <f t="shared" si="10"/>
        <v/>
      </c>
      <c r="Z33" s="47"/>
      <c r="AA33" s="47"/>
      <c r="AB33" s="47"/>
      <c r="AC33" s="47"/>
      <c r="AD33" s="59" t="str">
        <f t="shared" si="11"/>
        <v>対象外</v>
      </c>
      <c r="AE33" s="60" t="str">
        <f>IFERROR(VLOOKUP(A33,'8県まとめ'!B:N,13,0),"")</f>
        <v/>
      </c>
      <c r="AF33" s="61" t="str">
        <f t="shared" si="12"/>
        <v/>
      </c>
      <c r="AG33" s="47"/>
      <c r="AH33" s="47"/>
      <c r="AI33" s="47"/>
      <c r="AJ33" s="47"/>
      <c r="AK33" s="47"/>
      <c r="AL33" s="47"/>
      <c r="AM33" s="47"/>
      <c r="AN33" s="47"/>
      <c r="AO33" s="23"/>
      <c r="AP33" s="23"/>
      <c r="AQ33" s="23"/>
      <c r="AR33" s="23"/>
      <c r="AS33" s="23"/>
      <c r="AT33" s="23"/>
      <c r="AU33" s="23"/>
      <c r="AV33" s="23"/>
      <c r="AW33" s="23"/>
      <c r="AX33" s="23"/>
      <c r="AY33" s="23"/>
      <c r="AZ33" s="23"/>
      <c r="BA33" s="23"/>
      <c r="BB33" s="23"/>
      <c r="BC33" s="23"/>
      <c r="BD33" s="23"/>
    </row>
    <row r="34" spans="1:56" s="17" customFormat="1" ht="21" customHeight="1" x14ac:dyDescent="0.4">
      <c r="A34" s="23" t="str">
        <f t="shared" si="7"/>
        <v>20</v>
      </c>
      <c r="B34" s="17">
        <v>20</v>
      </c>
      <c r="C34" s="81" t="str">
        <f>IFERROR(VLOOKUP(A34,'8県まとめ'!B:M,2,0),"")</f>
        <v/>
      </c>
      <c r="D34" s="82"/>
      <c r="E34" s="83"/>
      <c r="F34" s="84" t="str">
        <f>IFERROR(VLOOKUP(A34,'8県まとめ'!B:M,8,0),"")</f>
        <v/>
      </c>
      <c r="G34" s="85"/>
      <c r="H34" s="86"/>
      <c r="I34" s="87"/>
      <c r="J34" s="88" t="str">
        <f>IFERROR(VLOOKUP(A34,'8県まとめ'!B:M,9,0),"")</f>
        <v/>
      </c>
      <c r="K34" s="89"/>
      <c r="L34" s="89"/>
      <c r="M34" s="84" t="str">
        <f>IFERROR(VLOOKUP(A34,'8県まとめ'!B:M,12,0),"")</f>
        <v/>
      </c>
      <c r="N34" s="85"/>
      <c r="O34" s="86"/>
      <c r="P34" s="87"/>
      <c r="Q34" s="90" t="str">
        <f t="shared" si="8"/>
        <v/>
      </c>
      <c r="R34" s="91"/>
      <c r="S34" s="70" t="s">
        <v>23</v>
      </c>
      <c r="T34" s="92" t="str">
        <f t="shared" si="9"/>
        <v/>
      </c>
      <c r="U34" s="93"/>
      <c r="V34" s="93"/>
      <c r="W34" s="93"/>
      <c r="X34" s="71" t="s">
        <v>29</v>
      </c>
      <c r="Y34" s="23" t="str">
        <f t="shared" si="10"/>
        <v/>
      </c>
      <c r="Z34" s="47"/>
      <c r="AA34" s="47"/>
      <c r="AB34" s="47"/>
      <c r="AC34" s="47"/>
      <c r="AD34" s="59" t="str">
        <f t="shared" si="11"/>
        <v>対象外</v>
      </c>
      <c r="AE34" s="60" t="str">
        <f>IFERROR(VLOOKUP(A34,'8県まとめ'!B:N,13,0),"")</f>
        <v/>
      </c>
      <c r="AF34" s="61" t="str">
        <f t="shared" si="12"/>
        <v/>
      </c>
      <c r="AG34" s="47"/>
      <c r="AH34" s="47"/>
      <c r="AI34" s="47"/>
      <c r="AJ34" s="47"/>
      <c r="AK34" s="47"/>
      <c r="AL34" s="47"/>
      <c r="AM34" s="47"/>
      <c r="AN34" s="47"/>
      <c r="AO34" s="23"/>
      <c r="AP34" s="23"/>
      <c r="AQ34" s="23"/>
      <c r="AR34" s="23"/>
      <c r="AS34" s="23"/>
      <c r="AT34" s="23"/>
      <c r="AU34" s="23"/>
      <c r="AV34" s="23"/>
      <c r="AW34" s="23"/>
      <c r="AX34" s="23"/>
      <c r="AY34" s="23"/>
      <c r="AZ34" s="23"/>
      <c r="BA34" s="23"/>
      <c r="BB34" s="23"/>
      <c r="BC34" s="23"/>
      <c r="BD34" s="23"/>
    </row>
    <row r="35" spans="1:56" s="17" customFormat="1" ht="21" customHeight="1" x14ac:dyDescent="0.4">
      <c r="A35" s="23" t="str">
        <f t="shared" si="7"/>
        <v>21</v>
      </c>
      <c r="B35" s="17">
        <v>21</v>
      </c>
      <c r="C35" s="81" t="str">
        <f>IFERROR(VLOOKUP(A35,'8県まとめ'!B:M,2,0),"")</f>
        <v/>
      </c>
      <c r="D35" s="82"/>
      <c r="E35" s="83"/>
      <c r="F35" s="84" t="str">
        <f>IFERROR(VLOOKUP(A35,'8県まとめ'!B:M,8,0),"")</f>
        <v/>
      </c>
      <c r="G35" s="85"/>
      <c r="H35" s="86"/>
      <c r="I35" s="87"/>
      <c r="J35" s="88" t="str">
        <f>IFERROR(VLOOKUP(A35,'8県まとめ'!B:M,9,0),"")</f>
        <v/>
      </c>
      <c r="K35" s="89"/>
      <c r="L35" s="89"/>
      <c r="M35" s="84" t="str">
        <f>IFERROR(VLOOKUP(A35,'8県まとめ'!B:M,12,0),"")</f>
        <v/>
      </c>
      <c r="N35" s="85"/>
      <c r="O35" s="86"/>
      <c r="P35" s="87"/>
      <c r="Q35" s="90" t="str">
        <f t="shared" si="8"/>
        <v/>
      </c>
      <c r="R35" s="91"/>
      <c r="S35" s="70" t="s">
        <v>23</v>
      </c>
      <c r="T35" s="92" t="str">
        <f t="shared" si="9"/>
        <v/>
      </c>
      <c r="U35" s="93"/>
      <c r="V35" s="93"/>
      <c r="W35" s="93"/>
      <c r="X35" s="71" t="s">
        <v>29</v>
      </c>
      <c r="Y35" s="23" t="str">
        <f t="shared" si="10"/>
        <v/>
      </c>
      <c r="Z35" s="47"/>
      <c r="AA35" s="47"/>
      <c r="AB35" s="47"/>
      <c r="AC35" s="47"/>
      <c r="AD35" s="59" t="str">
        <f t="shared" si="11"/>
        <v>対象外</v>
      </c>
      <c r="AE35" s="60" t="str">
        <f>IFERROR(VLOOKUP(A35,'8県まとめ'!B:N,13,0),"")</f>
        <v/>
      </c>
      <c r="AF35" s="61" t="str">
        <f t="shared" si="12"/>
        <v/>
      </c>
      <c r="AG35" s="47"/>
      <c r="AH35" s="47"/>
      <c r="AI35" s="47"/>
      <c r="AJ35" s="47"/>
      <c r="AK35" s="47"/>
      <c r="AL35" s="47"/>
      <c r="AM35" s="47"/>
      <c r="AN35" s="47"/>
      <c r="AO35" s="23"/>
      <c r="AP35" s="23"/>
      <c r="AQ35" s="23"/>
      <c r="AR35" s="23"/>
      <c r="AS35" s="23"/>
      <c r="AT35" s="23"/>
      <c r="AU35" s="23"/>
      <c r="AV35" s="23"/>
      <c r="AW35" s="23"/>
      <c r="AX35" s="23"/>
      <c r="AY35" s="23"/>
      <c r="AZ35" s="23"/>
      <c r="BA35" s="23"/>
      <c r="BB35" s="23"/>
      <c r="BC35" s="23"/>
      <c r="BD35" s="23"/>
    </row>
    <row r="36" spans="1:56" s="17" customFormat="1" ht="21" customHeight="1" x14ac:dyDescent="0.4">
      <c r="A36" s="23" t="str">
        <f t="shared" si="7"/>
        <v>22</v>
      </c>
      <c r="B36" s="17">
        <v>22</v>
      </c>
      <c r="C36" s="81" t="str">
        <f>IFERROR(VLOOKUP(A36,'8県まとめ'!B:M,2,0),"")</f>
        <v/>
      </c>
      <c r="D36" s="82"/>
      <c r="E36" s="83"/>
      <c r="F36" s="84" t="str">
        <f>IFERROR(VLOOKUP(A36,'8県まとめ'!B:M,8,0),"")</f>
        <v/>
      </c>
      <c r="G36" s="85"/>
      <c r="H36" s="86"/>
      <c r="I36" s="87"/>
      <c r="J36" s="88" t="str">
        <f>IFERROR(VLOOKUP(A36,'8県まとめ'!B:M,9,0),"")</f>
        <v/>
      </c>
      <c r="K36" s="89"/>
      <c r="L36" s="89"/>
      <c r="M36" s="84" t="str">
        <f>IFERROR(VLOOKUP(A36,'8県まとめ'!B:M,12,0),"")</f>
        <v/>
      </c>
      <c r="N36" s="85"/>
      <c r="O36" s="86"/>
      <c r="P36" s="87"/>
      <c r="Q36" s="90" t="str">
        <f t="shared" si="8"/>
        <v/>
      </c>
      <c r="R36" s="91"/>
      <c r="S36" s="70" t="s">
        <v>23</v>
      </c>
      <c r="T36" s="92" t="str">
        <f t="shared" si="9"/>
        <v/>
      </c>
      <c r="U36" s="93"/>
      <c r="V36" s="93"/>
      <c r="W36" s="93"/>
      <c r="X36" s="71" t="s">
        <v>29</v>
      </c>
      <c r="Y36" s="23" t="str">
        <f t="shared" si="10"/>
        <v/>
      </c>
      <c r="Z36" s="47"/>
      <c r="AA36" s="47"/>
      <c r="AB36" s="47"/>
      <c r="AC36" s="47"/>
      <c r="AD36" s="59" t="str">
        <f t="shared" si="11"/>
        <v>対象外</v>
      </c>
      <c r="AE36" s="60" t="str">
        <f>IFERROR(VLOOKUP(A36,'8県まとめ'!B:N,13,0),"")</f>
        <v/>
      </c>
      <c r="AF36" s="61" t="str">
        <f t="shared" si="12"/>
        <v/>
      </c>
      <c r="AG36" s="47"/>
      <c r="AH36" s="47"/>
      <c r="AI36" s="47"/>
      <c r="AJ36" s="47"/>
      <c r="AK36" s="47"/>
      <c r="AL36" s="47"/>
      <c r="AM36" s="47"/>
      <c r="AN36" s="47"/>
      <c r="AO36" s="23"/>
      <c r="AP36" s="23"/>
      <c r="AQ36" s="23"/>
      <c r="AR36" s="23"/>
      <c r="AS36" s="23"/>
      <c r="AT36" s="23"/>
      <c r="AU36" s="23"/>
      <c r="AV36" s="23"/>
      <c r="AW36" s="23"/>
      <c r="AX36" s="23"/>
      <c r="AY36" s="23"/>
      <c r="AZ36" s="23"/>
      <c r="BA36" s="23"/>
      <c r="BB36" s="23"/>
      <c r="BC36" s="23"/>
      <c r="BD36" s="23"/>
    </row>
    <row r="37" spans="1:56" s="17" customFormat="1" ht="21" customHeight="1" x14ac:dyDescent="0.4">
      <c r="A37" s="23" t="str">
        <f t="shared" ref="A37:A41" si="13">IF($AC$9=0,B37,
IF($AJ$8="旧ルール",$G$10&amp;"(旧)"&amp;$AM$8&amp;B37,$G$10&amp;$AM$8&amp;B37))</f>
        <v>23</v>
      </c>
      <c r="B37" s="17">
        <v>23</v>
      </c>
      <c r="C37" s="81" t="str">
        <f>IFERROR(VLOOKUP(A37,'8県まとめ'!B:M,2,0),"")</f>
        <v/>
      </c>
      <c r="D37" s="82"/>
      <c r="E37" s="83"/>
      <c r="F37" s="84" t="str">
        <f>IFERROR(VLOOKUP(A37,'8県まとめ'!B:M,8,0),"")</f>
        <v/>
      </c>
      <c r="G37" s="85"/>
      <c r="H37" s="159"/>
      <c r="I37" s="160"/>
      <c r="J37" s="88" t="str">
        <f>IFERROR(VLOOKUP(A37,'8県まとめ'!B:M,9,0),"")</f>
        <v/>
      </c>
      <c r="K37" s="89"/>
      <c r="L37" s="89"/>
      <c r="M37" s="84" t="str">
        <f>IFERROR(VLOOKUP(A37,'8県まとめ'!B:M,12,0),"")</f>
        <v/>
      </c>
      <c r="N37" s="85"/>
      <c r="O37" s="159"/>
      <c r="P37" s="160"/>
      <c r="Q37" s="90" t="str">
        <f t="shared" ref="Q37:Q41" si="14">+IF(OR(H37=0,O37=0),"",
IF(AE37&gt;0.01,ROUNDUP(H37-O37*AE37,2),H37-O37))</f>
        <v/>
      </c>
      <c r="R37" s="91"/>
      <c r="S37" s="70" t="s">
        <v>23</v>
      </c>
      <c r="T37" s="92" t="str">
        <f t="shared" ref="T37:T41" si="15">+IF(OR(AD37="対象外",C37="",Q37&gt;0.01,Q37="",$T$10=""),"",
IF((ROUNDDOWN((-1*Q37*$T$10)*1.1,0))&gt;100000,100000,ROUNDDOWN((-1*Q37*$T$10)*1.1,0)))</f>
        <v/>
      </c>
      <c r="U37" s="93"/>
      <c r="V37" s="93"/>
      <c r="W37" s="93"/>
      <c r="X37" s="71" t="s">
        <v>29</v>
      </c>
      <c r="Y37" s="23" t="str">
        <f t="shared" ref="Y37:Y41" si="16">+IF(OR(H37=0,O37=0),"",
IF(AE37&gt;0.01,"←比較対象日の実際の発電量の"&amp;AE37*100&amp;"％で計算しています。",""))</f>
        <v/>
      </c>
      <c r="Z37" s="47"/>
      <c r="AA37" s="47"/>
      <c r="AB37" s="47"/>
      <c r="AC37" s="47"/>
      <c r="AD37" s="59" t="str">
        <f t="shared" ref="AD37:AD41" si="17">+IF(C37="","対象外",
IF(C37-$AN$8&lt;0,"対象外","対象"))</f>
        <v>対象外</v>
      </c>
      <c r="AE37" s="60" t="str">
        <f>IFERROR(VLOOKUP(A37,'8県まとめ'!B:N,13,0),"")</f>
        <v/>
      </c>
      <c r="AF37" s="61" t="str">
        <f t="shared" ref="AF37:AF41" si="18">IF(T37="","",Q37)</f>
        <v/>
      </c>
      <c r="AG37" s="47"/>
      <c r="AH37" s="47"/>
      <c r="AI37" s="47"/>
      <c r="AJ37" s="47"/>
      <c r="AK37" s="47"/>
      <c r="AL37" s="47"/>
      <c r="AM37" s="47"/>
      <c r="AN37" s="47"/>
      <c r="AO37" s="23"/>
      <c r="AP37" s="23"/>
      <c r="AQ37" s="23"/>
      <c r="AR37" s="23"/>
      <c r="AS37" s="23"/>
      <c r="AT37" s="23"/>
      <c r="AU37" s="23"/>
      <c r="AV37" s="23"/>
      <c r="AW37" s="23"/>
      <c r="AX37" s="23"/>
      <c r="AY37" s="23"/>
      <c r="AZ37" s="23"/>
      <c r="BA37" s="23"/>
      <c r="BB37" s="23"/>
      <c r="BC37" s="23"/>
      <c r="BD37" s="23"/>
    </row>
    <row r="38" spans="1:56" s="17" customFormat="1" ht="21" customHeight="1" x14ac:dyDescent="0.4">
      <c r="A38" s="23" t="str">
        <f t="shared" si="13"/>
        <v>24</v>
      </c>
      <c r="B38" s="17">
        <v>24</v>
      </c>
      <c r="C38" s="81" t="str">
        <f>IFERROR(VLOOKUP(A38,'8県まとめ'!B:M,2,0),"")</f>
        <v/>
      </c>
      <c r="D38" s="82"/>
      <c r="E38" s="83"/>
      <c r="F38" s="84" t="str">
        <f>IFERROR(VLOOKUP(A38,'8県まとめ'!B:M,8,0),"")</f>
        <v/>
      </c>
      <c r="G38" s="85"/>
      <c r="H38" s="159"/>
      <c r="I38" s="160"/>
      <c r="J38" s="88" t="str">
        <f>IFERROR(VLOOKUP(A38,'8県まとめ'!B:M,9,0),"")</f>
        <v/>
      </c>
      <c r="K38" s="89"/>
      <c r="L38" s="89"/>
      <c r="M38" s="84" t="str">
        <f>IFERROR(VLOOKUP(A38,'8県まとめ'!B:M,12,0),"")</f>
        <v/>
      </c>
      <c r="N38" s="85"/>
      <c r="O38" s="159"/>
      <c r="P38" s="160"/>
      <c r="Q38" s="90" t="str">
        <f t="shared" si="14"/>
        <v/>
      </c>
      <c r="R38" s="91"/>
      <c r="S38" s="70" t="s">
        <v>23</v>
      </c>
      <c r="T38" s="92" t="str">
        <f t="shared" si="15"/>
        <v/>
      </c>
      <c r="U38" s="93"/>
      <c r="V38" s="93"/>
      <c r="W38" s="93"/>
      <c r="X38" s="71" t="s">
        <v>29</v>
      </c>
      <c r="Y38" s="23" t="str">
        <f t="shared" si="16"/>
        <v/>
      </c>
      <c r="Z38" s="47"/>
      <c r="AA38" s="47"/>
      <c r="AB38" s="47"/>
      <c r="AC38" s="47"/>
      <c r="AD38" s="59" t="str">
        <f t="shared" si="17"/>
        <v>対象外</v>
      </c>
      <c r="AE38" s="60" t="str">
        <f>IFERROR(VLOOKUP(A38,'8県まとめ'!B:N,13,0),"")</f>
        <v/>
      </c>
      <c r="AF38" s="61" t="str">
        <f t="shared" si="18"/>
        <v/>
      </c>
      <c r="AG38" s="47"/>
      <c r="AH38" s="47"/>
      <c r="AI38" s="47"/>
      <c r="AJ38" s="47"/>
      <c r="AK38" s="47"/>
      <c r="AL38" s="47"/>
      <c r="AM38" s="47"/>
      <c r="AN38" s="47"/>
      <c r="AO38" s="23"/>
      <c r="AP38" s="23"/>
      <c r="AQ38" s="23"/>
      <c r="AR38" s="23"/>
      <c r="AS38" s="23"/>
      <c r="AT38" s="23"/>
      <c r="AU38" s="23"/>
      <c r="AV38" s="23"/>
      <c r="AW38" s="23"/>
      <c r="AX38" s="23"/>
      <c r="AY38" s="23"/>
      <c r="AZ38" s="23"/>
      <c r="BA38" s="23"/>
      <c r="BB38" s="23"/>
      <c r="BC38" s="23"/>
      <c r="BD38" s="23"/>
    </row>
    <row r="39" spans="1:56" s="17" customFormat="1" ht="21" customHeight="1" x14ac:dyDescent="0.4">
      <c r="A39" s="23" t="str">
        <f t="shared" si="13"/>
        <v>25</v>
      </c>
      <c r="B39" s="17">
        <v>25</v>
      </c>
      <c r="C39" s="81" t="str">
        <f>IFERROR(VLOOKUP(A39,'8県まとめ'!B:M,2,0),"")</f>
        <v/>
      </c>
      <c r="D39" s="82"/>
      <c r="E39" s="83"/>
      <c r="F39" s="84" t="str">
        <f>IFERROR(VLOOKUP(A39,'8県まとめ'!B:M,8,0),"")</f>
        <v/>
      </c>
      <c r="G39" s="85"/>
      <c r="H39" s="86"/>
      <c r="I39" s="87"/>
      <c r="J39" s="88" t="str">
        <f>IFERROR(VLOOKUP(A39,'8県まとめ'!B:M,9,0),"")</f>
        <v/>
      </c>
      <c r="K39" s="89"/>
      <c r="L39" s="89"/>
      <c r="M39" s="84" t="str">
        <f>IFERROR(VLOOKUP(A39,'8県まとめ'!B:M,12,0),"")</f>
        <v/>
      </c>
      <c r="N39" s="85"/>
      <c r="O39" s="86"/>
      <c r="P39" s="87"/>
      <c r="Q39" s="90" t="str">
        <f t="shared" si="14"/>
        <v/>
      </c>
      <c r="R39" s="91"/>
      <c r="S39" s="70" t="s">
        <v>23</v>
      </c>
      <c r="T39" s="92" t="str">
        <f t="shared" si="15"/>
        <v/>
      </c>
      <c r="U39" s="93"/>
      <c r="V39" s="93"/>
      <c r="W39" s="93"/>
      <c r="X39" s="71" t="s">
        <v>29</v>
      </c>
      <c r="Y39" s="23" t="str">
        <f t="shared" si="16"/>
        <v/>
      </c>
      <c r="Z39" s="47"/>
      <c r="AA39" s="47"/>
      <c r="AB39" s="47"/>
      <c r="AC39" s="47"/>
      <c r="AD39" s="59" t="str">
        <f t="shared" si="17"/>
        <v>対象外</v>
      </c>
      <c r="AE39" s="60" t="str">
        <f>IFERROR(VLOOKUP(A39,'8県まとめ'!B:N,13,0),"")</f>
        <v/>
      </c>
      <c r="AF39" s="61" t="str">
        <f t="shared" si="18"/>
        <v/>
      </c>
      <c r="AG39" s="47"/>
      <c r="AH39" s="47"/>
      <c r="AI39" s="47"/>
      <c r="AJ39" s="47"/>
      <c r="AK39" s="47"/>
      <c r="AL39" s="47"/>
      <c r="AM39" s="47"/>
      <c r="AN39" s="47"/>
      <c r="AO39" s="23"/>
      <c r="AP39" s="23"/>
      <c r="AQ39" s="23"/>
      <c r="AR39" s="23"/>
      <c r="AS39" s="23"/>
      <c r="AT39" s="23"/>
      <c r="AU39" s="23"/>
      <c r="AV39" s="23"/>
      <c r="AW39" s="23"/>
      <c r="AX39" s="23"/>
      <c r="AY39" s="23"/>
      <c r="AZ39" s="23"/>
      <c r="BA39" s="23"/>
      <c r="BB39" s="23"/>
      <c r="BC39" s="23"/>
      <c r="BD39" s="23"/>
    </row>
    <row r="40" spans="1:56" s="17" customFormat="1" ht="21" customHeight="1" x14ac:dyDescent="0.4">
      <c r="A40" s="23" t="str">
        <f t="shared" si="13"/>
        <v>26</v>
      </c>
      <c r="B40" s="17">
        <v>26</v>
      </c>
      <c r="C40" s="81" t="str">
        <f>IFERROR(VLOOKUP(A40,'8県まとめ'!B:M,2,0),"")</f>
        <v/>
      </c>
      <c r="D40" s="82"/>
      <c r="E40" s="83"/>
      <c r="F40" s="84" t="str">
        <f>IFERROR(VLOOKUP(A40,'8県まとめ'!B:M,8,0),"")</f>
        <v/>
      </c>
      <c r="G40" s="85"/>
      <c r="H40" s="86"/>
      <c r="I40" s="87"/>
      <c r="J40" s="88" t="str">
        <f>IFERROR(VLOOKUP(A40,'8県まとめ'!B:M,9,0),"")</f>
        <v/>
      </c>
      <c r="K40" s="89"/>
      <c r="L40" s="89"/>
      <c r="M40" s="84" t="str">
        <f>IFERROR(VLOOKUP(A40,'8県まとめ'!B:M,12,0),"")</f>
        <v/>
      </c>
      <c r="N40" s="85"/>
      <c r="O40" s="86"/>
      <c r="P40" s="87"/>
      <c r="Q40" s="90" t="str">
        <f t="shared" si="14"/>
        <v/>
      </c>
      <c r="R40" s="91"/>
      <c r="S40" s="70" t="s">
        <v>23</v>
      </c>
      <c r="T40" s="92" t="str">
        <f t="shared" si="15"/>
        <v/>
      </c>
      <c r="U40" s="93"/>
      <c r="V40" s="93"/>
      <c r="W40" s="93"/>
      <c r="X40" s="71" t="s">
        <v>29</v>
      </c>
      <c r="Y40" s="23" t="str">
        <f t="shared" si="16"/>
        <v/>
      </c>
      <c r="Z40" s="47"/>
      <c r="AA40" s="47"/>
      <c r="AB40" s="47"/>
      <c r="AC40" s="47"/>
      <c r="AD40" s="59" t="str">
        <f t="shared" si="17"/>
        <v>対象外</v>
      </c>
      <c r="AE40" s="60" t="str">
        <f>IFERROR(VLOOKUP(A40,'8県まとめ'!B:N,13,0),"")</f>
        <v/>
      </c>
      <c r="AF40" s="61" t="str">
        <f t="shared" si="18"/>
        <v/>
      </c>
      <c r="AG40" s="47"/>
      <c r="AH40" s="47"/>
      <c r="AI40" s="47"/>
      <c r="AJ40" s="47"/>
      <c r="AK40" s="47"/>
      <c r="AL40" s="47"/>
      <c r="AM40" s="47"/>
      <c r="AN40" s="47"/>
      <c r="AO40" s="23"/>
      <c r="AP40" s="23"/>
      <c r="AQ40" s="23"/>
      <c r="AR40" s="23"/>
      <c r="AS40" s="23"/>
      <c r="AT40" s="23"/>
      <c r="AU40" s="23"/>
      <c r="AV40" s="23"/>
      <c r="AW40" s="23"/>
      <c r="AX40" s="23"/>
      <c r="AY40" s="23"/>
      <c r="AZ40" s="23"/>
      <c r="BA40" s="23"/>
      <c r="BB40" s="23"/>
      <c r="BC40" s="23"/>
      <c r="BD40" s="23"/>
    </row>
    <row r="41" spans="1:56" s="17" customFormat="1" ht="21" customHeight="1" x14ac:dyDescent="0.4">
      <c r="A41" s="23" t="str">
        <f t="shared" si="13"/>
        <v>27</v>
      </c>
      <c r="B41" s="17">
        <v>27</v>
      </c>
      <c r="C41" s="81" t="str">
        <f>IFERROR(VLOOKUP(A41,'8県まとめ'!B:M,2,0),"")</f>
        <v/>
      </c>
      <c r="D41" s="82"/>
      <c r="E41" s="83"/>
      <c r="F41" s="84" t="str">
        <f>IFERROR(VLOOKUP(A41,'8県まとめ'!B:M,8,0),"")</f>
        <v/>
      </c>
      <c r="G41" s="85"/>
      <c r="H41" s="86"/>
      <c r="I41" s="87"/>
      <c r="J41" s="88" t="str">
        <f>IFERROR(VLOOKUP(A41,'8県まとめ'!B:M,9,0),"")</f>
        <v/>
      </c>
      <c r="K41" s="89"/>
      <c r="L41" s="89"/>
      <c r="M41" s="84" t="str">
        <f>IFERROR(VLOOKUP(A41,'8県まとめ'!B:M,12,0),"")</f>
        <v/>
      </c>
      <c r="N41" s="85"/>
      <c r="O41" s="86"/>
      <c r="P41" s="87"/>
      <c r="Q41" s="90" t="str">
        <f t="shared" si="14"/>
        <v/>
      </c>
      <c r="R41" s="91"/>
      <c r="S41" s="70" t="s">
        <v>23</v>
      </c>
      <c r="T41" s="92" t="str">
        <f t="shared" si="15"/>
        <v/>
      </c>
      <c r="U41" s="93"/>
      <c r="V41" s="93"/>
      <c r="W41" s="93"/>
      <c r="X41" s="71" t="s">
        <v>29</v>
      </c>
      <c r="Y41" s="23" t="str">
        <f t="shared" si="16"/>
        <v/>
      </c>
      <c r="Z41" s="47"/>
      <c r="AA41" s="47"/>
      <c r="AB41" s="47"/>
      <c r="AC41" s="47"/>
      <c r="AD41" s="59" t="str">
        <f t="shared" si="17"/>
        <v>対象外</v>
      </c>
      <c r="AE41" s="60" t="str">
        <f>IFERROR(VLOOKUP(A41,'8県まとめ'!B:N,13,0),"")</f>
        <v/>
      </c>
      <c r="AF41" s="61" t="str">
        <f t="shared" si="18"/>
        <v/>
      </c>
      <c r="AG41" s="47"/>
      <c r="AH41" s="47"/>
      <c r="AI41" s="47"/>
      <c r="AJ41" s="47"/>
      <c r="AK41" s="47"/>
      <c r="AL41" s="47"/>
      <c r="AM41" s="47"/>
      <c r="AN41" s="47"/>
      <c r="AO41" s="23"/>
      <c r="AP41" s="23"/>
      <c r="AQ41" s="23"/>
      <c r="AR41" s="23"/>
      <c r="AS41" s="23"/>
      <c r="AT41" s="23"/>
      <c r="AU41" s="23"/>
      <c r="AV41" s="23"/>
      <c r="AW41" s="23"/>
      <c r="AX41" s="23"/>
      <c r="AY41" s="23"/>
      <c r="AZ41" s="23"/>
      <c r="BA41" s="23"/>
      <c r="BB41" s="23"/>
      <c r="BC41" s="23"/>
      <c r="BD41" s="23"/>
    </row>
    <row r="42" spans="1:56" s="17" customFormat="1" ht="21" customHeight="1" x14ac:dyDescent="0.4">
      <c r="A42" s="23" t="str">
        <f t="shared" si="7"/>
        <v>28</v>
      </c>
      <c r="B42" s="17">
        <v>28</v>
      </c>
      <c r="C42" s="81" t="str">
        <f>IFERROR(VLOOKUP(A42,'8県まとめ'!B:M,2,0),"")</f>
        <v/>
      </c>
      <c r="D42" s="82"/>
      <c r="E42" s="83"/>
      <c r="F42" s="84" t="str">
        <f>IFERROR(VLOOKUP(A42,'8県まとめ'!B:M,8,0),"")</f>
        <v/>
      </c>
      <c r="G42" s="85"/>
      <c r="H42" s="86"/>
      <c r="I42" s="87"/>
      <c r="J42" s="88" t="str">
        <f>IFERROR(VLOOKUP(A42,'8県まとめ'!B:M,9,0),"")</f>
        <v/>
      </c>
      <c r="K42" s="89"/>
      <c r="L42" s="89"/>
      <c r="M42" s="84" t="str">
        <f>IFERROR(VLOOKUP(A42,'8県まとめ'!B:M,12,0),"")</f>
        <v/>
      </c>
      <c r="N42" s="85"/>
      <c r="O42" s="86"/>
      <c r="P42" s="87"/>
      <c r="Q42" s="90" t="str">
        <f t="shared" si="8"/>
        <v/>
      </c>
      <c r="R42" s="91"/>
      <c r="S42" s="70" t="s">
        <v>23</v>
      </c>
      <c r="T42" s="92" t="str">
        <f t="shared" si="9"/>
        <v/>
      </c>
      <c r="U42" s="93"/>
      <c r="V42" s="93"/>
      <c r="W42" s="93"/>
      <c r="X42" s="71" t="s">
        <v>29</v>
      </c>
      <c r="Y42" s="23" t="str">
        <f t="shared" si="10"/>
        <v/>
      </c>
      <c r="Z42" s="47"/>
      <c r="AA42" s="47"/>
      <c r="AB42" s="47"/>
      <c r="AC42" s="47"/>
      <c r="AD42" s="59" t="str">
        <f t="shared" si="11"/>
        <v>対象外</v>
      </c>
      <c r="AE42" s="60" t="str">
        <f>IFERROR(VLOOKUP(A42,'8県まとめ'!B:N,13,0),"")</f>
        <v/>
      </c>
      <c r="AF42" s="61" t="str">
        <f t="shared" si="12"/>
        <v/>
      </c>
      <c r="AG42" s="47"/>
      <c r="AH42" s="47"/>
      <c r="AI42" s="47"/>
      <c r="AJ42" s="47"/>
      <c r="AK42" s="47"/>
      <c r="AL42" s="47"/>
      <c r="AM42" s="47"/>
      <c r="AN42" s="47"/>
      <c r="AO42" s="23"/>
      <c r="AP42" s="23"/>
      <c r="AQ42" s="23"/>
      <c r="AR42" s="23"/>
      <c r="AS42" s="23"/>
      <c r="AT42" s="23"/>
      <c r="AU42" s="23"/>
      <c r="AV42" s="23"/>
      <c r="AW42" s="23"/>
      <c r="AX42" s="23"/>
      <c r="AY42" s="23"/>
      <c r="AZ42" s="23"/>
      <c r="BA42" s="23"/>
      <c r="BB42" s="23"/>
      <c r="BC42" s="23"/>
      <c r="BD42" s="23"/>
    </row>
    <row r="43" spans="1:56" s="17" customFormat="1" ht="21" customHeight="1" x14ac:dyDescent="0.4">
      <c r="A43" s="23" t="str">
        <f t="shared" si="7"/>
        <v>29</v>
      </c>
      <c r="B43" s="17">
        <v>29</v>
      </c>
      <c r="C43" s="81" t="str">
        <f>IFERROR(VLOOKUP(A43,'8県まとめ'!B:M,2,0),"")</f>
        <v/>
      </c>
      <c r="D43" s="82"/>
      <c r="E43" s="83"/>
      <c r="F43" s="84" t="str">
        <f>IFERROR(VLOOKUP(A43,'8県まとめ'!B:M,8,0),"")</f>
        <v/>
      </c>
      <c r="G43" s="85"/>
      <c r="H43" s="86"/>
      <c r="I43" s="87"/>
      <c r="J43" s="88" t="str">
        <f>IFERROR(VLOOKUP(A43,'8県まとめ'!B:M,9,0),"")</f>
        <v/>
      </c>
      <c r="K43" s="89"/>
      <c r="L43" s="89"/>
      <c r="M43" s="84" t="str">
        <f>IFERROR(VLOOKUP(A43,'8県まとめ'!B:M,12,0),"")</f>
        <v/>
      </c>
      <c r="N43" s="85"/>
      <c r="O43" s="86"/>
      <c r="P43" s="87"/>
      <c r="Q43" s="90" t="str">
        <f t="shared" si="8"/>
        <v/>
      </c>
      <c r="R43" s="91"/>
      <c r="S43" s="70" t="s">
        <v>23</v>
      </c>
      <c r="T43" s="92" t="str">
        <f t="shared" si="9"/>
        <v/>
      </c>
      <c r="U43" s="93"/>
      <c r="V43" s="93"/>
      <c r="W43" s="93"/>
      <c r="X43" s="71" t="s">
        <v>29</v>
      </c>
      <c r="Y43" s="23" t="str">
        <f t="shared" si="10"/>
        <v/>
      </c>
      <c r="Z43" s="47"/>
      <c r="AA43" s="47"/>
      <c r="AB43" s="47"/>
      <c r="AC43" s="47"/>
      <c r="AD43" s="59" t="str">
        <f t="shared" si="11"/>
        <v>対象外</v>
      </c>
      <c r="AE43" s="60" t="str">
        <f>IFERROR(VLOOKUP(A43,'8県まとめ'!B:N,13,0),"")</f>
        <v/>
      </c>
      <c r="AF43" s="61" t="str">
        <f t="shared" si="12"/>
        <v/>
      </c>
      <c r="AG43" s="47"/>
      <c r="AH43" s="47"/>
      <c r="AI43" s="47"/>
      <c r="AJ43" s="47"/>
      <c r="AK43" s="47"/>
      <c r="AL43" s="47"/>
      <c r="AM43" s="47"/>
      <c r="AN43" s="47"/>
      <c r="AO43" s="23"/>
      <c r="AP43" s="23"/>
      <c r="AQ43" s="23"/>
      <c r="AR43" s="23"/>
      <c r="AS43" s="23"/>
      <c r="AT43" s="23"/>
      <c r="AU43" s="23"/>
      <c r="AV43" s="23"/>
      <c r="AW43" s="23"/>
      <c r="AX43" s="23"/>
      <c r="AY43" s="23"/>
      <c r="AZ43" s="23"/>
      <c r="BA43" s="23"/>
      <c r="BB43" s="23"/>
      <c r="BC43" s="23"/>
      <c r="BD43" s="23"/>
    </row>
    <row r="44" spans="1:56" s="17" customFormat="1" ht="21" customHeight="1" x14ac:dyDescent="0.4">
      <c r="A44" s="23" t="str">
        <f t="shared" si="6"/>
        <v>30</v>
      </c>
      <c r="B44" s="17">
        <v>30</v>
      </c>
      <c r="C44" s="81" t="str">
        <f>IFERROR(VLOOKUP(A44,'8県まとめ'!B:M,2,0),"")</f>
        <v/>
      </c>
      <c r="D44" s="82"/>
      <c r="E44" s="83"/>
      <c r="F44" s="84" t="str">
        <f>IFERROR(VLOOKUP(A44,'8県まとめ'!B:M,8,0),"")</f>
        <v/>
      </c>
      <c r="G44" s="85"/>
      <c r="H44" s="86"/>
      <c r="I44" s="87"/>
      <c r="J44" s="88" t="str">
        <f>IFERROR(VLOOKUP(A44,'8県まとめ'!B:M,9,0),"")</f>
        <v/>
      </c>
      <c r="K44" s="89"/>
      <c r="L44" s="89"/>
      <c r="M44" s="84" t="str">
        <f>IFERROR(VLOOKUP(A44,'8県まとめ'!B:M,12,0),"")</f>
        <v/>
      </c>
      <c r="N44" s="85"/>
      <c r="O44" s="86"/>
      <c r="P44" s="87"/>
      <c r="Q44" s="90" t="str">
        <f t="shared" si="0"/>
        <v/>
      </c>
      <c r="R44" s="91"/>
      <c r="S44" s="70" t="s">
        <v>23</v>
      </c>
      <c r="T44" s="92" t="str">
        <f t="shared" si="1"/>
        <v/>
      </c>
      <c r="U44" s="93"/>
      <c r="V44" s="93"/>
      <c r="W44" s="93"/>
      <c r="X44" s="71" t="s">
        <v>29</v>
      </c>
      <c r="Y44" s="23" t="str">
        <f t="shared" si="2"/>
        <v/>
      </c>
      <c r="Z44" s="47"/>
      <c r="AA44" s="47"/>
      <c r="AB44" s="47"/>
      <c r="AC44" s="47"/>
      <c r="AD44" s="59" t="str">
        <f t="shared" si="3"/>
        <v>対象外</v>
      </c>
      <c r="AE44" s="60" t="str">
        <f>IFERROR(VLOOKUP(A44,'8県まとめ'!B:N,13,0),"")</f>
        <v/>
      </c>
      <c r="AF44" s="61" t="str">
        <f t="shared" si="5"/>
        <v/>
      </c>
      <c r="AG44" s="47"/>
      <c r="AH44" s="47"/>
      <c r="AI44" s="47"/>
      <c r="AJ44" s="47"/>
      <c r="AK44" s="47"/>
      <c r="AL44" s="47"/>
      <c r="AM44" s="47"/>
      <c r="AN44" s="47"/>
      <c r="AO44" s="23"/>
      <c r="AP44" s="23"/>
      <c r="AQ44" s="23"/>
      <c r="AR44" s="23"/>
      <c r="AS44" s="23"/>
      <c r="AT44" s="23"/>
      <c r="AU44" s="23"/>
      <c r="AV44" s="23"/>
      <c r="AW44" s="23"/>
      <c r="AX44" s="23"/>
      <c r="AY44" s="23"/>
      <c r="AZ44" s="23"/>
      <c r="BA44" s="23"/>
      <c r="BB44" s="23"/>
      <c r="BC44" s="23"/>
      <c r="BD44" s="23"/>
    </row>
    <row r="45" spans="1:56" s="17" customFormat="1" ht="21" customHeight="1" x14ac:dyDescent="0.4">
      <c r="A45" s="23" t="str">
        <f t="shared" si="6"/>
        <v>31</v>
      </c>
      <c r="B45" s="17">
        <v>31</v>
      </c>
      <c r="C45" s="81" t="str">
        <f>IFERROR(VLOOKUP(A45,'8県まとめ'!B:M,2,0),"")</f>
        <v/>
      </c>
      <c r="D45" s="82"/>
      <c r="E45" s="83"/>
      <c r="F45" s="84" t="str">
        <f>IFERROR(VLOOKUP(A45,'8県まとめ'!B:M,8,0),"")</f>
        <v/>
      </c>
      <c r="G45" s="85"/>
      <c r="H45" s="86"/>
      <c r="I45" s="87"/>
      <c r="J45" s="88" t="str">
        <f>IFERROR(VLOOKUP(A45,'8県まとめ'!B:M,9,0),"")</f>
        <v/>
      </c>
      <c r="K45" s="89"/>
      <c r="L45" s="89"/>
      <c r="M45" s="84" t="str">
        <f>IFERROR(VLOOKUP(A45,'8県まとめ'!B:M,12,0),"")</f>
        <v/>
      </c>
      <c r="N45" s="85"/>
      <c r="O45" s="86"/>
      <c r="P45" s="87"/>
      <c r="Q45" s="90" t="str">
        <f t="shared" si="0"/>
        <v/>
      </c>
      <c r="R45" s="91"/>
      <c r="S45" s="70" t="s">
        <v>23</v>
      </c>
      <c r="T45" s="92" t="str">
        <f t="shared" si="1"/>
        <v/>
      </c>
      <c r="U45" s="93"/>
      <c r="V45" s="93"/>
      <c r="W45" s="93"/>
      <c r="X45" s="71" t="s">
        <v>29</v>
      </c>
      <c r="Y45" s="23" t="str">
        <f t="shared" si="2"/>
        <v/>
      </c>
      <c r="Z45" s="47"/>
      <c r="AA45" s="47"/>
      <c r="AB45" s="47"/>
      <c r="AC45" s="47"/>
      <c r="AD45" s="59" t="str">
        <f t="shared" si="3"/>
        <v>対象外</v>
      </c>
      <c r="AE45" s="60" t="str">
        <f>IFERROR(VLOOKUP(A45,'8県まとめ'!B:N,13,0),"")</f>
        <v/>
      </c>
      <c r="AF45" s="61" t="str">
        <f t="shared" si="5"/>
        <v/>
      </c>
      <c r="AG45" s="47"/>
      <c r="AH45" s="47"/>
      <c r="AI45" s="47"/>
      <c r="AJ45" s="47"/>
      <c r="AK45" s="47"/>
      <c r="AL45" s="47"/>
      <c r="AM45" s="47"/>
      <c r="AN45" s="47"/>
      <c r="AO45" s="23"/>
      <c r="AP45" s="23"/>
      <c r="AQ45" s="23"/>
      <c r="AR45" s="23"/>
      <c r="AS45" s="23"/>
      <c r="AT45" s="23"/>
      <c r="AU45" s="23"/>
      <c r="AV45" s="23"/>
      <c r="AW45" s="23"/>
      <c r="AX45" s="23"/>
      <c r="AY45" s="23"/>
      <c r="AZ45" s="23"/>
      <c r="BA45" s="23"/>
      <c r="BB45" s="23"/>
      <c r="BC45" s="23"/>
      <c r="BD45" s="23"/>
    </row>
    <row r="46" spans="1:56" s="17" customFormat="1" ht="21" customHeight="1" x14ac:dyDescent="0.4">
      <c r="A46" s="23" t="str">
        <f t="shared" si="6"/>
        <v>32</v>
      </c>
      <c r="B46" s="17">
        <v>32</v>
      </c>
      <c r="C46" s="81" t="str">
        <f>IFERROR(VLOOKUP(A46,'8県まとめ'!B:M,2,0),"")</f>
        <v/>
      </c>
      <c r="D46" s="82"/>
      <c r="E46" s="83"/>
      <c r="F46" s="84" t="str">
        <f>IFERROR(VLOOKUP(A46,'8県まとめ'!B:M,8,0),"")</f>
        <v/>
      </c>
      <c r="G46" s="85"/>
      <c r="H46" s="86"/>
      <c r="I46" s="87"/>
      <c r="J46" s="88" t="str">
        <f>IFERROR(VLOOKUP(A46,'8県まとめ'!B:M,9,0),"")</f>
        <v/>
      </c>
      <c r="K46" s="89"/>
      <c r="L46" s="89"/>
      <c r="M46" s="84" t="str">
        <f>IFERROR(VLOOKUP(A46,'8県まとめ'!B:M,12,0),"")</f>
        <v/>
      </c>
      <c r="N46" s="85"/>
      <c r="O46" s="86"/>
      <c r="P46" s="87"/>
      <c r="Q46" s="90" t="str">
        <f t="shared" si="0"/>
        <v/>
      </c>
      <c r="R46" s="91"/>
      <c r="S46" s="70" t="s">
        <v>23</v>
      </c>
      <c r="T46" s="92" t="str">
        <f t="shared" si="1"/>
        <v/>
      </c>
      <c r="U46" s="93"/>
      <c r="V46" s="93"/>
      <c r="W46" s="93"/>
      <c r="X46" s="71" t="s">
        <v>29</v>
      </c>
      <c r="Y46" s="23" t="str">
        <f t="shared" si="2"/>
        <v/>
      </c>
      <c r="Z46" s="47"/>
      <c r="AA46" s="47"/>
      <c r="AB46" s="47"/>
      <c r="AC46" s="47"/>
      <c r="AD46" s="59" t="str">
        <f t="shared" si="3"/>
        <v>対象外</v>
      </c>
      <c r="AE46" s="60" t="str">
        <f>IFERROR(VLOOKUP(A46,'8県まとめ'!B:N,13,0),"")</f>
        <v/>
      </c>
      <c r="AF46" s="61" t="str">
        <f t="shared" si="5"/>
        <v/>
      </c>
      <c r="AG46" s="47"/>
      <c r="AH46" s="47"/>
      <c r="AI46" s="47"/>
      <c r="AJ46" s="47"/>
      <c r="AK46" s="47"/>
      <c r="AL46" s="47"/>
      <c r="AM46" s="47"/>
      <c r="AN46" s="47"/>
      <c r="AO46" s="23"/>
      <c r="AP46" s="23"/>
      <c r="AQ46" s="23"/>
      <c r="AR46" s="23"/>
      <c r="AS46" s="23"/>
      <c r="AT46" s="23"/>
      <c r="AU46" s="23"/>
      <c r="AV46" s="23"/>
      <c r="AW46" s="23"/>
      <c r="AX46" s="23"/>
      <c r="AY46" s="23"/>
      <c r="AZ46" s="23"/>
      <c r="BA46" s="23"/>
      <c r="BB46" s="23"/>
      <c r="BC46" s="23"/>
      <c r="BD46" s="23"/>
    </row>
    <row r="47" spans="1:56" s="17" customFormat="1" ht="21" customHeight="1" x14ac:dyDescent="0.4">
      <c r="A47" s="23" t="str">
        <f t="shared" si="6"/>
        <v>33</v>
      </c>
      <c r="B47" s="17">
        <v>33</v>
      </c>
      <c r="C47" s="81" t="str">
        <f>IFERROR(VLOOKUP(A47,'8県まとめ'!B:M,2,0),"")</f>
        <v/>
      </c>
      <c r="D47" s="82"/>
      <c r="E47" s="83"/>
      <c r="F47" s="84" t="str">
        <f>IFERROR(VLOOKUP(A47,'8県まとめ'!B:M,8,0),"")</f>
        <v/>
      </c>
      <c r="G47" s="85"/>
      <c r="H47" s="86"/>
      <c r="I47" s="87"/>
      <c r="J47" s="88" t="str">
        <f>IFERROR(VLOOKUP(A47,'8県まとめ'!B:M,9,0),"")</f>
        <v/>
      </c>
      <c r="K47" s="89"/>
      <c r="L47" s="89"/>
      <c r="M47" s="84" t="str">
        <f>IFERROR(VLOOKUP(A47,'8県まとめ'!B:M,12,0),"")</f>
        <v/>
      </c>
      <c r="N47" s="85"/>
      <c r="O47" s="86"/>
      <c r="P47" s="87"/>
      <c r="Q47" s="90" t="str">
        <f t="shared" si="0"/>
        <v/>
      </c>
      <c r="R47" s="91"/>
      <c r="S47" s="70" t="s">
        <v>23</v>
      </c>
      <c r="T47" s="92" t="str">
        <f t="shared" si="1"/>
        <v/>
      </c>
      <c r="U47" s="93"/>
      <c r="V47" s="93"/>
      <c r="W47" s="93"/>
      <c r="X47" s="71" t="s">
        <v>29</v>
      </c>
      <c r="Y47" s="23" t="str">
        <f t="shared" si="2"/>
        <v/>
      </c>
      <c r="Z47" s="47"/>
      <c r="AA47" s="47"/>
      <c r="AB47" s="47"/>
      <c r="AC47" s="47"/>
      <c r="AD47" s="59" t="str">
        <f t="shared" si="3"/>
        <v>対象外</v>
      </c>
      <c r="AE47" s="60" t="str">
        <f>IFERROR(VLOOKUP(A47,'8県まとめ'!B:N,13,0),"")</f>
        <v/>
      </c>
      <c r="AF47" s="61" t="str">
        <f t="shared" si="5"/>
        <v/>
      </c>
      <c r="AG47" s="47"/>
      <c r="AH47" s="47"/>
      <c r="AI47" s="47"/>
      <c r="AJ47" s="47"/>
      <c r="AK47" s="47"/>
      <c r="AL47" s="47"/>
      <c r="AM47" s="47"/>
      <c r="AN47" s="47"/>
      <c r="AO47" s="23"/>
      <c r="AP47" s="23"/>
      <c r="AQ47" s="23"/>
      <c r="AR47" s="23"/>
      <c r="AS47" s="23"/>
      <c r="AT47" s="23"/>
      <c r="AU47" s="23"/>
      <c r="AV47" s="23"/>
      <c r="AW47" s="23"/>
      <c r="AX47" s="23"/>
      <c r="AY47" s="23"/>
      <c r="AZ47" s="23"/>
      <c r="BA47" s="23"/>
      <c r="BB47" s="23"/>
      <c r="BC47" s="23"/>
      <c r="BD47" s="23"/>
    </row>
    <row r="48" spans="1:56" s="17" customFormat="1" ht="21" customHeight="1" x14ac:dyDescent="0.4">
      <c r="A48" s="23" t="str">
        <f t="shared" si="6"/>
        <v>34</v>
      </c>
      <c r="B48" s="17">
        <v>34</v>
      </c>
      <c r="C48" s="81" t="str">
        <f>IFERROR(VLOOKUP(A48,'8県まとめ'!B:M,2,0),"")</f>
        <v/>
      </c>
      <c r="D48" s="82"/>
      <c r="E48" s="83"/>
      <c r="F48" s="84" t="str">
        <f>IFERROR(VLOOKUP(A48,'8県まとめ'!B:M,8,0),"")</f>
        <v/>
      </c>
      <c r="G48" s="85"/>
      <c r="H48" s="86"/>
      <c r="I48" s="87"/>
      <c r="J48" s="88" t="str">
        <f>IFERROR(VLOOKUP(A48,'8県まとめ'!B:M,9,0),"")</f>
        <v/>
      </c>
      <c r="K48" s="89"/>
      <c r="L48" s="89"/>
      <c r="M48" s="84" t="str">
        <f>IFERROR(VLOOKUP(A48,'8県まとめ'!B:M,12,0),"")</f>
        <v/>
      </c>
      <c r="N48" s="85"/>
      <c r="O48" s="86"/>
      <c r="P48" s="87"/>
      <c r="Q48" s="90" t="str">
        <f t="shared" si="0"/>
        <v/>
      </c>
      <c r="R48" s="91"/>
      <c r="S48" s="70" t="s">
        <v>23</v>
      </c>
      <c r="T48" s="92" t="str">
        <f t="shared" si="1"/>
        <v/>
      </c>
      <c r="U48" s="93"/>
      <c r="V48" s="93"/>
      <c r="W48" s="93"/>
      <c r="X48" s="71" t="s">
        <v>29</v>
      </c>
      <c r="Y48" s="23" t="str">
        <f t="shared" si="2"/>
        <v/>
      </c>
      <c r="Z48" s="47"/>
      <c r="AA48" s="47"/>
      <c r="AB48" s="47"/>
      <c r="AC48" s="47"/>
      <c r="AD48" s="59" t="str">
        <f t="shared" si="3"/>
        <v>対象外</v>
      </c>
      <c r="AE48" s="60" t="str">
        <f>IFERROR(VLOOKUP(A48,'8県まとめ'!B:N,13,0),"")</f>
        <v/>
      </c>
      <c r="AF48" s="61" t="str">
        <f t="shared" si="5"/>
        <v/>
      </c>
      <c r="AG48" s="47"/>
      <c r="AH48" s="47"/>
      <c r="AI48" s="47"/>
      <c r="AJ48" s="47"/>
      <c r="AK48" s="47"/>
      <c r="AL48" s="47"/>
      <c r="AM48" s="47"/>
      <c r="AN48" s="47"/>
      <c r="AO48" s="23"/>
      <c r="AP48" s="23"/>
      <c r="AQ48" s="23"/>
      <c r="AR48" s="23"/>
      <c r="AS48" s="23"/>
      <c r="AT48" s="23"/>
      <c r="AU48" s="23"/>
      <c r="AV48" s="23"/>
      <c r="AW48" s="23"/>
      <c r="AX48" s="23"/>
      <c r="AY48" s="23"/>
      <c r="AZ48" s="23"/>
      <c r="BA48" s="23"/>
      <c r="BB48" s="23"/>
      <c r="BC48" s="23"/>
      <c r="BD48" s="23"/>
    </row>
    <row r="49" spans="1:56" s="17" customFormat="1" ht="21" customHeight="1" thickBot="1" x14ac:dyDescent="0.45">
      <c r="A49" s="23" t="str">
        <f t="shared" si="6"/>
        <v>35</v>
      </c>
      <c r="B49" s="17">
        <v>35</v>
      </c>
      <c r="C49" s="81" t="str">
        <f>IFERROR(VLOOKUP(A49,'8県まとめ'!B:M,2,0),"")</f>
        <v/>
      </c>
      <c r="D49" s="82"/>
      <c r="E49" s="83"/>
      <c r="F49" s="84" t="str">
        <f>IFERROR(VLOOKUP(A49,'8県まとめ'!B:M,8,0),"")</f>
        <v/>
      </c>
      <c r="G49" s="85"/>
      <c r="H49" s="86"/>
      <c r="I49" s="87"/>
      <c r="J49" s="88" t="str">
        <f>IFERROR(VLOOKUP(A49,'8県まとめ'!B:M,9,0),"")</f>
        <v/>
      </c>
      <c r="K49" s="89"/>
      <c r="L49" s="89"/>
      <c r="M49" s="84" t="str">
        <f>IFERROR(VLOOKUP(A49,'8県まとめ'!B:M,12,0),"")</f>
        <v/>
      </c>
      <c r="N49" s="85"/>
      <c r="O49" s="86"/>
      <c r="P49" s="87"/>
      <c r="Q49" s="90" t="str">
        <f t="shared" si="0"/>
        <v/>
      </c>
      <c r="R49" s="91"/>
      <c r="S49" s="70" t="s">
        <v>23</v>
      </c>
      <c r="T49" s="92" t="str">
        <f t="shared" si="1"/>
        <v/>
      </c>
      <c r="U49" s="93"/>
      <c r="V49" s="93"/>
      <c r="W49" s="93"/>
      <c r="X49" s="71" t="s">
        <v>29</v>
      </c>
      <c r="Y49" s="23" t="str">
        <f t="shared" si="2"/>
        <v/>
      </c>
      <c r="Z49" s="47"/>
      <c r="AA49" s="47"/>
      <c r="AB49" s="47"/>
      <c r="AC49" s="47"/>
      <c r="AD49" s="59" t="str">
        <f t="shared" si="3"/>
        <v>対象外</v>
      </c>
      <c r="AE49" s="60" t="str">
        <f>IFERROR(VLOOKUP(A49,'8県まとめ'!B:N,13,0),"")</f>
        <v/>
      </c>
      <c r="AF49" s="61" t="str">
        <f t="shared" si="5"/>
        <v/>
      </c>
      <c r="AG49" s="47"/>
      <c r="AH49" s="47"/>
      <c r="AI49" s="47"/>
      <c r="AJ49" s="47"/>
      <c r="AK49" s="47"/>
      <c r="AL49" s="47"/>
      <c r="AM49" s="47"/>
      <c r="AN49" s="47"/>
      <c r="AO49" s="23"/>
      <c r="AP49" s="23"/>
      <c r="AQ49" s="23"/>
      <c r="AR49" s="23"/>
      <c r="AS49" s="23"/>
      <c r="AT49" s="23"/>
      <c r="AU49" s="23"/>
      <c r="AV49" s="23"/>
      <c r="AW49" s="23"/>
      <c r="AX49" s="23"/>
      <c r="AY49" s="23"/>
      <c r="AZ49" s="23"/>
      <c r="BA49" s="23"/>
      <c r="BB49" s="23"/>
      <c r="BC49" s="23"/>
      <c r="BD49" s="23"/>
    </row>
    <row r="50" spans="1:56" ht="21" customHeight="1" thickBot="1" x14ac:dyDescent="0.45">
      <c r="C50" s="95" t="s">
        <v>1154</v>
      </c>
      <c r="D50" s="95"/>
      <c r="E50" s="95"/>
      <c r="F50" s="95"/>
      <c r="G50" s="95"/>
      <c r="H50" s="95"/>
      <c r="I50" s="95"/>
      <c r="J50" s="95"/>
      <c r="K50" s="95"/>
      <c r="L50" s="95"/>
      <c r="M50" s="95"/>
      <c r="N50" s="95"/>
      <c r="O50" s="95"/>
      <c r="P50" s="95"/>
      <c r="Q50" s="140" t="s">
        <v>36</v>
      </c>
      <c r="R50" s="140"/>
      <c r="S50" s="141"/>
      <c r="T50" s="142">
        <f>SUM(T15:W49)</f>
        <v>0</v>
      </c>
      <c r="U50" s="143"/>
      <c r="V50" s="143"/>
      <c r="W50" s="143"/>
      <c r="X50" s="26" t="s">
        <v>29</v>
      </c>
      <c r="Y50" s="23"/>
      <c r="Z50" s="47"/>
      <c r="AA50" s="47"/>
      <c r="AB50" s="47"/>
      <c r="AC50" s="47"/>
      <c r="AD50" s="23"/>
      <c r="AE50" s="23"/>
      <c r="AF50" s="62">
        <f>SUM(AF15:AF49)</f>
        <v>0</v>
      </c>
      <c r="AG50" s="47"/>
      <c r="AH50" s="47"/>
      <c r="AI50" s="47"/>
      <c r="AJ50" s="47"/>
      <c r="AK50" s="47"/>
      <c r="AL50" s="47"/>
      <c r="AM50" s="47"/>
      <c r="AN50" s="47"/>
    </row>
    <row r="51" spans="1:56" ht="61.5" customHeight="1" x14ac:dyDescent="0.4">
      <c r="C51" s="96"/>
      <c r="D51" s="96"/>
      <c r="E51" s="96"/>
      <c r="F51" s="96"/>
      <c r="G51" s="96"/>
      <c r="H51" s="96"/>
      <c r="I51" s="96"/>
      <c r="J51" s="96"/>
      <c r="K51" s="96"/>
      <c r="L51" s="96"/>
      <c r="M51" s="96"/>
      <c r="N51" s="96"/>
      <c r="O51" s="96"/>
      <c r="P51" s="96"/>
      <c r="Q51" s="57"/>
      <c r="R51" s="57"/>
      <c r="S51" s="57"/>
      <c r="T51" s="27"/>
      <c r="U51" s="94">
        <f>+AF50</f>
        <v>0</v>
      </c>
      <c r="V51" s="94"/>
      <c r="W51" s="94"/>
      <c r="X51" s="56" t="s">
        <v>159</v>
      </c>
      <c r="Z51" s="47"/>
      <c r="AA51" s="47"/>
      <c r="AB51" s="47"/>
      <c r="AC51" s="47"/>
      <c r="AD51" s="47"/>
      <c r="AE51" s="47"/>
      <c r="AF51" s="47"/>
      <c r="AG51" s="47"/>
      <c r="AH51" s="47"/>
      <c r="AI51" s="47"/>
      <c r="AJ51" s="47"/>
      <c r="AK51" s="47"/>
      <c r="AL51" s="47"/>
      <c r="AM51" s="47"/>
      <c r="AN51" s="47"/>
    </row>
    <row r="52" spans="1:56" ht="31.5" customHeight="1" x14ac:dyDescent="0.4">
      <c r="C52" s="96"/>
      <c r="D52" s="96"/>
      <c r="E52" s="96"/>
      <c r="F52" s="96"/>
      <c r="G52" s="96"/>
      <c r="H52" s="96"/>
      <c r="I52" s="96"/>
      <c r="J52" s="96"/>
      <c r="K52" s="96"/>
      <c r="L52" s="96"/>
      <c r="M52" s="96"/>
      <c r="N52" s="96"/>
      <c r="O52" s="96"/>
      <c r="P52" s="96"/>
      <c r="Q52" s="57"/>
      <c r="R52" s="57"/>
      <c r="S52" s="57"/>
      <c r="T52" s="27"/>
      <c r="U52" s="74"/>
      <c r="V52" s="74"/>
      <c r="W52" s="74"/>
      <c r="X52" s="56"/>
      <c r="Z52" s="47"/>
      <c r="AA52" s="47"/>
      <c r="AB52" s="47"/>
      <c r="AC52" s="47"/>
      <c r="AD52" s="47"/>
      <c r="AE52" s="47"/>
      <c r="AF52" s="47"/>
      <c r="AG52" s="47"/>
      <c r="AH52" s="47"/>
      <c r="AI52" s="47"/>
      <c r="AJ52" s="47"/>
      <c r="AK52" s="47"/>
      <c r="AL52" s="47"/>
      <c r="AM52" s="47"/>
      <c r="AN52" s="47"/>
    </row>
    <row r="53" spans="1:56" ht="8.4499999999999993" customHeight="1" x14ac:dyDescent="0.4"/>
    <row r="54" spans="1:56" x14ac:dyDescent="0.4">
      <c r="C54" s="144" t="s">
        <v>37</v>
      </c>
      <c r="D54" s="145"/>
      <c r="E54" s="135"/>
      <c r="F54" s="135"/>
      <c r="G54" s="135"/>
      <c r="H54" s="135"/>
      <c r="I54" s="135"/>
      <c r="J54" s="137"/>
      <c r="K54" s="150" t="s">
        <v>38</v>
      </c>
      <c r="L54" s="151"/>
      <c r="M54" s="152"/>
      <c r="N54" s="153"/>
      <c r="O54" s="153"/>
      <c r="P54" s="153"/>
      <c r="Q54" s="153"/>
      <c r="R54" s="153"/>
      <c r="S54" s="28"/>
    </row>
    <row r="55" spans="1:56" x14ac:dyDescent="0.4">
      <c r="C55" s="146"/>
      <c r="D55" s="147"/>
      <c r="E55" s="135"/>
      <c r="F55" s="135"/>
      <c r="G55" s="135"/>
      <c r="H55" s="135"/>
      <c r="I55" s="135"/>
      <c r="J55" s="137"/>
      <c r="K55" s="156" t="s">
        <v>39</v>
      </c>
      <c r="L55" s="157"/>
      <c r="M55" s="154"/>
      <c r="N55" s="155"/>
      <c r="O55" s="155"/>
      <c r="P55" s="155"/>
      <c r="Q55" s="155"/>
      <c r="R55" s="155"/>
      <c r="S55" s="29" t="s">
        <v>40</v>
      </c>
    </row>
    <row r="56" spans="1:56" ht="18.75" customHeight="1" x14ac:dyDescent="0.4">
      <c r="C56" s="146"/>
      <c r="D56" s="147"/>
      <c r="E56" s="135" t="s">
        <v>41</v>
      </c>
      <c r="F56" s="135"/>
      <c r="G56" s="136" t="s">
        <v>42</v>
      </c>
      <c r="H56" s="136"/>
      <c r="I56" s="136"/>
      <c r="J56" s="136"/>
      <c r="K56" s="136"/>
      <c r="L56" s="135" t="s">
        <v>43</v>
      </c>
      <c r="M56" s="30"/>
      <c r="N56" s="31"/>
      <c r="O56" s="31"/>
      <c r="P56" s="31"/>
      <c r="Q56" s="31"/>
      <c r="R56" s="31"/>
      <c r="S56" s="28"/>
    </row>
    <row r="57" spans="1:56" x14ac:dyDescent="0.4">
      <c r="C57" s="148"/>
      <c r="D57" s="149"/>
      <c r="E57" s="32" t="s">
        <v>44</v>
      </c>
      <c r="F57" s="33" t="s">
        <v>45</v>
      </c>
      <c r="G57" s="136"/>
      <c r="H57" s="136"/>
      <c r="I57" s="136"/>
      <c r="J57" s="136"/>
      <c r="K57" s="136"/>
      <c r="L57" s="135"/>
      <c r="M57" s="34"/>
      <c r="N57" s="35"/>
      <c r="O57" s="35"/>
      <c r="P57" s="35"/>
      <c r="Q57" s="35"/>
      <c r="R57" s="35"/>
      <c r="S57" s="36"/>
    </row>
    <row r="58" spans="1:56" ht="18.75" customHeight="1" x14ac:dyDescent="0.4">
      <c r="C58" s="135" t="s">
        <v>47</v>
      </c>
      <c r="D58" s="135"/>
      <c r="E58" s="135"/>
      <c r="F58" s="136" t="s">
        <v>48</v>
      </c>
      <c r="G58" s="136"/>
      <c r="H58" s="136"/>
      <c r="I58" s="136"/>
      <c r="J58" s="136"/>
      <c r="K58" s="135" t="s">
        <v>49</v>
      </c>
      <c r="L58" s="30"/>
      <c r="M58" s="31"/>
      <c r="N58" s="31"/>
      <c r="O58" s="31"/>
      <c r="P58" s="31"/>
      <c r="Q58" s="31"/>
      <c r="R58" s="31"/>
      <c r="S58" s="37"/>
      <c r="U58" s="78" t="s">
        <v>46</v>
      </c>
      <c r="V58" s="78"/>
      <c r="W58" s="78"/>
      <c r="X58" s="78"/>
    </row>
    <row r="59" spans="1:56" x14ac:dyDescent="0.4">
      <c r="C59" s="135"/>
      <c r="D59" s="135"/>
      <c r="E59" s="135"/>
      <c r="F59" s="136"/>
      <c r="G59" s="136"/>
      <c r="H59" s="136"/>
      <c r="I59" s="136"/>
      <c r="J59" s="136"/>
      <c r="K59" s="135"/>
      <c r="L59" s="34"/>
      <c r="M59" s="35"/>
      <c r="N59" s="35"/>
      <c r="O59" s="35"/>
      <c r="P59" s="35"/>
      <c r="Q59" s="35"/>
      <c r="R59" s="38"/>
      <c r="S59" s="39"/>
      <c r="U59" s="75" t="s">
        <v>50</v>
      </c>
      <c r="V59" s="75"/>
      <c r="W59" s="76" t="s">
        <v>51</v>
      </c>
      <c r="X59" s="77"/>
    </row>
    <row r="60" spans="1:56" ht="45" customHeight="1" x14ac:dyDescent="0.4">
      <c r="C60" s="137" t="s">
        <v>52</v>
      </c>
      <c r="D60" s="138"/>
      <c r="E60" s="139"/>
      <c r="F60" s="132" t="s">
        <v>53</v>
      </c>
      <c r="G60" s="133"/>
      <c r="H60" s="133"/>
      <c r="I60" s="133"/>
      <c r="J60" s="133"/>
      <c r="K60" s="133"/>
      <c r="L60" s="133"/>
      <c r="M60" s="133"/>
      <c r="N60" s="133"/>
      <c r="O60" s="133"/>
      <c r="P60" s="133"/>
      <c r="Q60" s="133"/>
      <c r="R60" s="133"/>
      <c r="S60" s="134"/>
      <c r="U60" s="79"/>
      <c r="V60" s="80"/>
      <c r="W60" s="79"/>
      <c r="X60" s="80"/>
    </row>
    <row r="61" spans="1:56" ht="9.9499999999999993" customHeight="1" x14ac:dyDescent="0.4">
      <c r="B61" s="40"/>
      <c r="C61" s="40"/>
      <c r="D61" s="40"/>
      <c r="E61" s="40"/>
      <c r="F61" s="40"/>
      <c r="G61" s="40"/>
      <c r="H61" s="40"/>
      <c r="I61" s="40"/>
      <c r="J61" s="40"/>
      <c r="K61" s="40"/>
      <c r="L61" s="40"/>
      <c r="M61" s="40"/>
      <c r="N61" s="40"/>
      <c r="O61" s="40"/>
      <c r="P61" s="40"/>
      <c r="Q61" s="40"/>
      <c r="R61" s="40"/>
      <c r="S61" s="40"/>
      <c r="T61" s="40"/>
      <c r="U61" s="40"/>
      <c r="V61" s="40"/>
      <c r="W61" s="40"/>
      <c r="X61" s="40"/>
    </row>
    <row r="62" spans="1:56" ht="9.9499999999999993" customHeight="1" x14ac:dyDescent="0.4"/>
    <row r="63" spans="1:56" ht="21.6" customHeight="1" x14ac:dyDescent="0.4">
      <c r="C63" s="1" t="s">
        <v>54</v>
      </c>
      <c r="F63" s="1" t="s">
        <v>1120</v>
      </c>
    </row>
    <row r="64" spans="1:56" ht="21.6" customHeight="1" x14ac:dyDescent="0.4">
      <c r="C64" s="1" t="s">
        <v>55</v>
      </c>
      <c r="F64" s="1" t="s">
        <v>1156</v>
      </c>
    </row>
    <row r="65" ht="21.6" customHeight="1" x14ac:dyDescent="0.4"/>
  </sheetData>
  <sheetProtection algorithmName="SHA-512" hashValue="FyCVfIb+Ljfl2j7C5PfWgDEn5umvbnKjQOdUCfLzIOgWkK9l3zAHQKbqQw71LW42e/xw7r8A6iZzfKhx3So+LA==" saltValue="1LCDqBYhSbgULYhgSQ3NeA==" spinCount="100000" sheet="1" selectLockedCells="1"/>
  <autoFilter ref="B13:X51" xr:uid="{00000000-0009-0000-0000-000000000000}">
    <filterColumn colId="1" showButton="0"/>
    <filterColumn colId="2" showButton="0"/>
    <filterColumn colId="4" showButton="0"/>
    <filterColumn colId="6" showButton="0"/>
    <filterColumn colId="8" showButton="0"/>
    <filterColumn colId="9" showButton="0"/>
    <filterColumn colId="11" showButton="0"/>
    <filterColumn colId="13" showButton="0"/>
    <filterColumn colId="15" showButton="0"/>
    <filterColumn colId="18" showButton="0"/>
    <filterColumn colId="19" showButton="0"/>
    <filterColumn colId="20" showButton="0"/>
    <filterColumn colId="21" showButton="0"/>
  </autoFilter>
  <mergeCells count="344">
    <mergeCell ref="C41:E41"/>
    <mergeCell ref="F41:G41"/>
    <mergeCell ref="H41:I41"/>
    <mergeCell ref="J41:L41"/>
    <mergeCell ref="M41:N41"/>
    <mergeCell ref="O41:P41"/>
    <mergeCell ref="Q41:R41"/>
    <mergeCell ref="T41:W41"/>
    <mergeCell ref="C39:E39"/>
    <mergeCell ref="F39:G39"/>
    <mergeCell ref="H39:I39"/>
    <mergeCell ref="J39:L39"/>
    <mergeCell ref="M39:N39"/>
    <mergeCell ref="O39:P39"/>
    <mergeCell ref="Q39:R39"/>
    <mergeCell ref="T39:W39"/>
    <mergeCell ref="C40:E40"/>
    <mergeCell ref="F40:G40"/>
    <mergeCell ref="H40:I40"/>
    <mergeCell ref="J40:L40"/>
    <mergeCell ref="M40:N40"/>
    <mergeCell ref="O40:P40"/>
    <mergeCell ref="Q40:R40"/>
    <mergeCell ref="T40:W40"/>
    <mergeCell ref="C37:E37"/>
    <mergeCell ref="F37:G37"/>
    <mergeCell ref="H37:I37"/>
    <mergeCell ref="J37:L37"/>
    <mergeCell ref="M37:N37"/>
    <mergeCell ref="O37:P37"/>
    <mergeCell ref="Q37:R37"/>
    <mergeCell ref="T37:W37"/>
    <mergeCell ref="C38:E38"/>
    <mergeCell ref="F38:G38"/>
    <mergeCell ref="H38:I38"/>
    <mergeCell ref="J38:L38"/>
    <mergeCell ref="M38:N38"/>
    <mergeCell ref="O38:P38"/>
    <mergeCell ref="Q38:R38"/>
    <mergeCell ref="T38:W38"/>
    <mergeCell ref="C42:E42"/>
    <mergeCell ref="F42:G42"/>
    <mergeCell ref="H42:I42"/>
    <mergeCell ref="J42:L42"/>
    <mergeCell ref="M42:N42"/>
    <mergeCell ref="O42:P42"/>
    <mergeCell ref="Q42:R42"/>
    <mergeCell ref="T42:W42"/>
    <mergeCell ref="C43:E43"/>
    <mergeCell ref="F43:G43"/>
    <mergeCell ref="H43:I43"/>
    <mergeCell ref="J43:L43"/>
    <mergeCell ref="M43:N43"/>
    <mergeCell ref="O43:P43"/>
    <mergeCell ref="Q43:R43"/>
    <mergeCell ref="T43:W43"/>
    <mergeCell ref="C35:E35"/>
    <mergeCell ref="F35:G35"/>
    <mergeCell ref="H35:I35"/>
    <mergeCell ref="J35:L35"/>
    <mergeCell ref="M35:N35"/>
    <mergeCell ref="O35:P35"/>
    <mergeCell ref="Q35:R35"/>
    <mergeCell ref="T35:W35"/>
    <mergeCell ref="C36:E36"/>
    <mergeCell ref="F36:G36"/>
    <mergeCell ref="H36:I36"/>
    <mergeCell ref="J36:L36"/>
    <mergeCell ref="M36:N36"/>
    <mergeCell ref="O36:P36"/>
    <mergeCell ref="Q36:R36"/>
    <mergeCell ref="T36:W36"/>
    <mergeCell ref="C33:E33"/>
    <mergeCell ref="F33:G33"/>
    <mergeCell ref="H33:I33"/>
    <mergeCell ref="J33:L33"/>
    <mergeCell ref="M33:N33"/>
    <mergeCell ref="O33:P33"/>
    <mergeCell ref="Q33:R33"/>
    <mergeCell ref="T33:W33"/>
    <mergeCell ref="C34:E34"/>
    <mergeCell ref="F34:G34"/>
    <mergeCell ref="H34:I34"/>
    <mergeCell ref="J34:L34"/>
    <mergeCell ref="M34:N34"/>
    <mergeCell ref="O34:P34"/>
    <mergeCell ref="Q34:R34"/>
    <mergeCell ref="T34:W34"/>
    <mergeCell ref="C31:E31"/>
    <mergeCell ref="F31:G31"/>
    <mergeCell ref="H31:I31"/>
    <mergeCell ref="J31:L31"/>
    <mergeCell ref="M31:N31"/>
    <mergeCell ref="O31:P31"/>
    <mergeCell ref="Q31:R31"/>
    <mergeCell ref="T31:W31"/>
    <mergeCell ref="C32:E32"/>
    <mergeCell ref="F32:G32"/>
    <mergeCell ref="H32:I32"/>
    <mergeCell ref="J32:L32"/>
    <mergeCell ref="M32:N32"/>
    <mergeCell ref="O32:P32"/>
    <mergeCell ref="Q32:R32"/>
    <mergeCell ref="T32:W32"/>
    <mergeCell ref="C29:E29"/>
    <mergeCell ref="F29:G29"/>
    <mergeCell ref="H29:I29"/>
    <mergeCell ref="J29:L29"/>
    <mergeCell ref="M29:N29"/>
    <mergeCell ref="O29:P29"/>
    <mergeCell ref="Q29:R29"/>
    <mergeCell ref="T29:W29"/>
    <mergeCell ref="C30:E30"/>
    <mergeCell ref="F30:G30"/>
    <mergeCell ref="H30:I30"/>
    <mergeCell ref="J30:L30"/>
    <mergeCell ref="M30:N30"/>
    <mergeCell ref="O30:P30"/>
    <mergeCell ref="Q30:R30"/>
    <mergeCell ref="T30:W30"/>
    <mergeCell ref="C27:E27"/>
    <mergeCell ref="F27:G27"/>
    <mergeCell ref="H27:I27"/>
    <mergeCell ref="J27:L27"/>
    <mergeCell ref="M27:N27"/>
    <mergeCell ref="O27:P27"/>
    <mergeCell ref="Q27:R27"/>
    <mergeCell ref="T27:W27"/>
    <mergeCell ref="C28:E28"/>
    <mergeCell ref="F28:G28"/>
    <mergeCell ref="H28:I28"/>
    <mergeCell ref="J28:L28"/>
    <mergeCell ref="M28:N28"/>
    <mergeCell ref="O28:P28"/>
    <mergeCell ref="Q28:R28"/>
    <mergeCell ref="T28:W28"/>
    <mergeCell ref="C25:E25"/>
    <mergeCell ref="F25:G25"/>
    <mergeCell ref="H25:I25"/>
    <mergeCell ref="J25:L25"/>
    <mergeCell ref="M25:N25"/>
    <mergeCell ref="O25:P25"/>
    <mergeCell ref="Q25:R25"/>
    <mergeCell ref="T25:W25"/>
    <mergeCell ref="C26:E26"/>
    <mergeCell ref="F26:G26"/>
    <mergeCell ref="H26:I26"/>
    <mergeCell ref="J26:L26"/>
    <mergeCell ref="M26:N26"/>
    <mergeCell ref="O26:P26"/>
    <mergeCell ref="Q26:R26"/>
    <mergeCell ref="T26:W26"/>
    <mergeCell ref="B3:X4"/>
    <mergeCell ref="C24:E24"/>
    <mergeCell ref="F24:G24"/>
    <mergeCell ref="H24:I24"/>
    <mergeCell ref="J24:L24"/>
    <mergeCell ref="M24:N24"/>
    <mergeCell ref="O24:P24"/>
    <mergeCell ref="Q24:R24"/>
    <mergeCell ref="T24:W24"/>
    <mergeCell ref="H23:I23"/>
    <mergeCell ref="J23:L23"/>
    <mergeCell ref="M23:N23"/>
    <mergeCell ref="O23:P23"/>
    <mergeCell ref="T21:W21"/>
    <mergeCell ref="C22:E22"/>
    <mergeCell ref="F22:G22"/>
    <mergeCell ref="H22:I22"/>
    <mergeCell ref="J22:L22"/>
    <mergeCell ref="M22:N22"/>
    <mergeCell ref="O22:P22"/>
    <mergeCell ref="Q22:R22"/>
    <mergeCell ref="T22:W22"/>
    <mergeCell ref="Q23:R23"/>
    <mergeCell ref="T23:W23"/>
    <mergeCell ref="M20:N20"/>
    <mergeCell ref="O20:P20"/>
    <mergeCell ref="Q20:R20"/>
    <mergeCell ref="T20:W20"/>
    <mergeCell ref="M54:R55"/>
    <mergeCell ref="K55:L55"/>
    <mergeCell ref="E56:F56"/>
    <mergeCell ref="G56:K57"/>
    <mergeCell ref="C19:E19"/>
    <mergeCell ref="F19:G19"/>
    <mergeCell ref="H19:I19"/>
    <mergeCell ref="J19:L19"/>
    <mergeCell ref="M19:N19"/>
    <mergeCell ref="O19:P19"/>
    <mergeCell ref="Q19:R19"/>
    <mergeCell ref="C21:E21"/>
    <mergeCell ref="F21:G21"/>
    <mergeCell ref="H21:I21"/>
    <mergeCell ref="J21:L21"/>
    <mergeCell ref="M21:N21"/>
    <mergeCell ref="O21:P21"/>
    <mergeCell ref="Q21:R21"/>
    <mergeCell ref="C23:E23"/>
    <mergeCell ref="F23:G23"/>
    <mergeCell ref="AA3:AE3"/>
    <mergeCell ref="F60:S60"/>
    <mergeCell ref="L56:L57"/>
    <mergeCell ref="C58:E59"/>
    <mergeCell ref="F58:J59"/>
    <mergeCell ref="K58:K59"/>
    <mergeCell ref="C60:E60"/>
    <mergeCell ref="Q50:S50"/>
    <mergeCell ref="T50:W50"/>
    <mergeCell ref="C54:D57"/>
    <mergeCell ref="E54:J55"/>
    <mergeCell ref="K54:L54"/>
    <mergeCell ref="Q17:R17"/>
    <mergeCell ref="T17:W17"/>
    <mergeCell ref="C18:E18"/>
    <mergeCell ref="F18:G18"/>
    <mergeCell ref="H18:I18"/>
    <mergeCell ref="J18:L18"/>
    <mergeCell ref="T19:W19"/>
    <mergeCell ref="C20:E20"/>
    <mergeCell ref="F20:G20"/>
    <mergeCell ref="H20:I20"/>
    <mergeCell ref="J20:L20"/>
    <mergeCell ref="M18:N18"/>
    <mergeCell ref="O18:P18"/>
    <mergeCell ref="Q16:R16"/>
    <mergeCell ref="T16:W16"/>
    <mergeCell ref="C17:E17"/>
    <mergeCell ref="F17:G17"/>
    <mergeCell ref="H17:I17"/>
    <mergeCell ref="J17:L17"/>
    <mergeCell ref="M17:N17"/>
    <mergeCell ref="O17:P17"/>
    <mergeCell ref="Q18:R18"/>
    <mergeCell ref="T18:W18"/>
    <mergeCell ref="C16:E16"/>
    <mergeCell ref="F16:G16"/>
    <mergeCell ref="H16:I16"/>
    <mergeCell ref="J16:L16"/>
    <mergeCell ref="M16:N16"/>
    <mergeCell ref="O16:P16"/>
    <mergeCell ref="C15:E15"/>
    <mergeCell ref="F15:G15"/>
    <mergeCell ref="H15:I15"/>
    <mergeCell ref="J15:L15"/>
    <mergeCell ref="M15:N15"/>
    <mergeCell ref="O15:P15"/>
    <mergeCell ref="T13:X14"/>
    <mergeCell ref="B13:B14"/>
    <mergeCell ref="C13:E14"/>
    <mergeCell ref="F13:G14"/>
    <mergeCell ref="H13:I14"/>
    <mergeCell ref="J13:L14"/>
    <mergeCell ref="M13:N14"/>
    <mergeCell ref="Q15:R15"/>
    <mergeCell ref="T15:W15"/>
    <mergeCell ref="M12:N12"/>
    <mergeCell ref="O12:P12"/>
    <mergeCell ref="C11:G11"/>
    <mergeCell ref="H11:I11"/>
    <mergeCell ref="J11:N11"/>
    <mergeCell ref="O11:P11"/>
    <mergeCell ref="O13:P14"/>
    <mergeCell ref="Q13:R14"/>
    <mergeCell ref="S13:S14"/>
    <mergeCell ref="AD5:AE6"/>
    <mergeCell ref="C6:F7"/>
    <mergeCell ref="G6:J6"/>
    <mergeCell ref="K6:V6"/>
    <mergeCell ref="G7:J7"/>
    <mergeCell ref="K7:T7"/>
    <mergeCell ref="U7:V7"/>
    <mergeCell ref="Q11:S12"/>
    <mergeCell ref="T11:X12"/>
    <mergeCell ref="C10:F10"/>
    <mergeCell ref="G10:H10"/>
    <mergeCell ref="I10:L10"/>
    <mergeCell ref="M10:O10"/>
    <mergeCell ref="P10:S10"/>
    <mergeCell ref="T10:U10"/>
    <mergeCell ref="C8:F8"/>
    <mergeCell ref="G8:L8"/>
    <mergeCell ref="M8:P8"/>
    <mergeCell ref="Q8:T8"/>
    <mergeCell ref="U8:V8"/>
    <mergeCell ref="C12:E12"/>
    <mergeCell ref="F12:G12"/>
    <mergeCell ref="H12:I12"/>
    <mergeCell ref="J12:L12"/>
    <mergeCell ref="C44:E44"/>
    <mergeCell ref="F44:G44"/>
    <mergeCell ref="H44:I44"/>
    <mergeCell ref="J44:L44"/>
    <mergeCell ref="M44:N44"/>
    <mergeCell ref="O44:P44"/>
    <mergeCell ref="Q44:R44"/>
    <mergeCell ref="T44:W44"/>
    <mergeCell ref="C45:E45"/>
    <mergeCell ref="F45:G45"/>
    <mergeCell ref="H45:I45"/>
    <mergeCell ref="J45:L45"/>
    <mergeCell ref="M45:N45"/>
    <mergeCell ref="O45:P45"/>
    <mergeCell ref="Q45:R45"/>
    <mergeCell ref="T45:W45"/>
    <mergeCell ref="C46:E46"/>
    <mergeCell ref="F46:G46"/>
    <mergeCell ref="H46:I46"/>
    <mergeCell ref="J46:L46"/>
    <mergeCell ref="M46:N46"/>
    <mergeCell ref="O46:P46"/>
    <mergeCell ref="Q46:R46"/>
    <mergeCell ref="T46:W46"/>
    <mergeCell ref="C47:E47"/>
    <mergeCell ref="F47:G47"/>
    <mergeCell ref="H47:I47"/>
    <mergeCell ref="J47:L47"/>
    <mergeCell ref="M47:N47"/>
    <mergeCell ref="O47:P47"/>
    <mergeCell ref="Q47:R47"/>
    <mergeCell ref="T47:W47"/>
    <mergeCell ref="U59:V59"/>
    <mergeCell ref="W59:X59"/>
    <mergeCell ref="U58:X58"/>
    <mergeCell ref="U60:V60"/>
    <mergeCell ref="W60:X60"/>
    <mergeCell ref="C48:E48"/>
    <mergeCell ref="F48:G48"/>
    <mergeCell ref="H48:I48"/>
    <mergeCell ref="J48:L48"/>
    <mergeCell ref="M48:N48"/>
    <mergeCell ref="O48:P48"/>
    <mergeCell ref="Q48:R48"/>
    <mergeCell ref="T48:W48"/>
    <mergeCell ref="C49:E49"/>
    <mergeCell ref="F49:G49"/>
    <mergeCell ref="H49:I49"/>
    <mergeCell ref="J49:L49"/>
    <mergeCell ref="M49:N49"/>
    <mergeCell ref="O49:P49"/>
    <mergeCell ref="Q49:R49"/>
    <mergeCell ref="T49:W49"/>
    <mergeCell ref="U51:W51"/>
    <mergeCell ref="C50:P52"/>
  </mergeCells>
  <phoneticPr fontId="4"/>
  <dataValidations count="1">
    <dataValidation imeMode="on" allowBlank="1" showInputMessage="1" showErrorMessage="1" sqref="AC5:AC6" xr:uid="{00000000-0002-0000-0000-000000000000}"/>
  </dataValidations>
  <printOptions horizontalCentered="1"/>
  <pageMargins left="0.31496062992125984" right="0.31496062992125984" top="0.55118110236220474" bottom="0.55118110236220474" header="0.31496062992125984" footer="0.31496062992125984"/>
  <pageSetup paperSize="9" scale="90" orientation="portrait" r:id="rId1"/>
  <headerFooter>
    <oddFooter>&amp;C&amp;P/&amp;N&amp;R九州_009</oddFooter>
  </headerFooter>
  <rowBreaks count="1" manualBreakCount="1">
    <brk id="39" min="1" max="2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59"/>
  <sheetViews>
    <sheetView workbookViewId="0">
      <pane ySplit="2" topLeftCell="A331" activePane="bottomLeft" state="frozen"/>
      <selection activeCell="B336" sqref="B336:C336"/>
      <selection pane="bottomLeft" activeCell="B336" sqref="B336:C336"/>
    </sheetView>
  </sheetViews>
  <sheetFormatPr defaultColWidth="9" defaultRowHeight="18.75" x14ac:dyDescent="0.4"/>
  <cols>
    <col min="1" max="1" width="23.25" style="14" bestFit="1" customWidth="1"/>
    <col min="2" max="2" width="14.75" bestFit="1" customWidth="1"/>
    <col min="3" max="3" width="9.375" bestFit="1" customWidth="1"/>
    <col min="4" max="4" width="25.5" bestFit="1" customWidth="1"/>
    <col min="5" max="5" width="11.375" style="13" bestFit="1" customWidth="1"/>
    <col min="6" max="6" width="7.5" bestFit="1" customWidth="1"/>
    <col min="7" max="7" width="10.375" bestFit="1" customWidth="1"/>
    <col min="8" max="8" width="7.125" bestFit="1" customWidth="1"/>
    <col min="9" max="9" width="13" bestFit="1" customWidth="1"/>
    <col min="10" max="10" width="5.25" style="69" bestFit="1" customWidth="1"/>
    <col min="12" max="12" width="7.125" bestFit="1" customWidth="1"/>
    <col min="13" max="13" width="13" style="49" bestFit="1" customWidth="1"/>
    <col min="17" max="18" width="12" customWidth="1"/>
    <col min="20" max="20" width="10.375" bestFit="1" customWidth="1"/>
    <col min="21" max="21" width="10.25" customWidth="1"/>
  </cols>
  <sheetData>
    <row r="1" spans="1:21" x14ac:dyDescent="0.4">
      <c r="A1" s="14">
        <v>0</v>
      </c>
    </row>
    <row r="2" spans="1:21" x14ac:dyDescent="0.4">
      <c r="A2" s="14" t="s">
        <v>128</v>
      </c>
      <c r="B2" s="1" t="s">
        <v>134</v>
      </c>
      <c r="C2" s="1" t="s">
        <v>135</v>
      </c>
      <c r="D2" s="1" t="s">
        <v>136</v>
      </c>
      <c r="E2" s="16" t="s">
        <v>137</v>
      </c>
      <c r="F2" s="1" t="s">
        <v>138</v>
      </c>
      <c r="G2" s="1" t="s">
        <v>139</v>
      </c>
      <c r="H2" s="1" t="s">
        <v>140</v>
      </c>
      <c r="I2" t="s">
        <v>141</v>
      </c>
      <c r="J2" s="51" t="s">
        <v>142</v>
      </c>
      <c r="K2" s="1" t="s">
        <v>7</v>
      </c>
      <c r="L2" s="1" t="s">
        <v>122</v>
      </c>
      <c r="M2" s="49" t="s">
        <v>147</v>
      </c>
      <c r="N2" s="1" t="s">
        <v>145</v>
      </c>
      <c r="O2" s="1" t="s">
        <v>1140</v>
      </c>
      <c r="Q2" s="19" t="s">
        <v>6</v>
      </c>
      <c r="R2" s="19" t="s">
        <v>7</v>
      </c>
      <c r="T2" s="19" t="s">
        <v>125</v>
      </c>
      <c r="U2" s="19" t="s">
        <v>126</v>
      </c>
    </row>
    <row r="3" spans="1:21" x14ac:dyDescent="0.4">
      <c r="A3" s="14" t="str">
        <f>+B3&amp;C3</f>
        <v>002015ｻ612AUYGCuUn</v>
      </c>
      <c r="B3" s="17" t="s">
        <v>160</v>
      </c>
      <c r="C3" s="1" t="s">
        <v>161</v>
      </c>
      <c r="D3" s="1" t="s">
        <v>162</v>
      </c>
      <c r="E3" s="16">
        <v>42256</v>
      </c>
      <c r="F3" s="45">
        <v>15.75</v>
      </c>
      <c r="G3" s="1" t="s">
        <v>163</v>
      </c>
      <c r="H3" s="1" t="s">
        <v>164</v>
      </c>
      <c r="I3" t="s">
        <v>165</v>
      </c>
      <c r="J3" s="24" t="s">
        <v>166</v>
      </c>
      <c r="K3" s="1" t="str">
        <f t="shared" ref="K3:K66" si="0">+VLOOKUP(H3,$Q$2:$R$10,2,0)</f>
        <v>熊本市</v>
      </c>
      <c r="L3" s="1" t="str">
        <f>VLOOKUP(G3,$T$2:$U$6,2,0)</f>
        <v>低</v>
      </c>
      <c r="M3" s="49">
        <v>42256</v>
      </c>
      <c r="N3">
        <f>COUNTIF(C:C,C3)</f>
        <v>1</v>
      </c>
      <c r="O3">
        <f>COUNTIF(B:B,B3)</f>
        <v>1</v>
      </c>
      <c r="Q3" s="20" t="s">
        <v>12</v>
      </c>
      <c r="R3" s="6" t="s">
        <v>13</v>
      </c>
      <c r="T3" s="19" t="s">
        <v>123</v>
      </c>
      <c r="U3" s="19" t="s">
        <v>118</v>
      </c>
    </row>
    <row r="4" spans="1:21" x14ac:dyDescent="0.4">
      <c r="A4" s="14" t="str">
        <f t="shared" ref="A4:A67" si="1">+B4&amp;C4</f>
        <v>002015ｻ609AｱD5AiF9</v>
      </c>
      <c r="B4" s="17" t="s">
        <v>167</v>
      </c>
      <c r="C4" s="1" t="s">
        <v>168</v>
      </c>
      <c r="D4" s="1" t="s">
        <v>169</v>
      </c>
      <c r="E4" s="16">
        <v>42271</v>
      </c>
      <c r="F4" s="45">
        <v>54</v>
      </c>
      <c r="G4" s="1" t="s">
        <v>163</v>
      </c>
      <c r="H4" s="1" t="s">
        <v>170</v>
      </c>
      <c r="I4" t="s">
        <v>165</v>
      </c>
      <c r="J4" s="24" t="s">
        <v>166</v>
      </c>
      <c r="K4" s="1" t="str">
        <f t="shared" si="0"/>
        <v>大分市</v>
      </c>
      <c r="L4" s="1" t="str">
        <f t="shared" ref="L4:L67" si="2">VLOOKUP(G4,$T$2:$U$6,2,0)</f>
        <v>低</v>
      </c>
      <c r="M4" s="49">
        <v>42271</v>
      </c>
      <c r="N4">
        <f t="shared" ref="N4:N66" si="3">COUNTIF(C:C,C4)</f>
        <v>1</v>
      </c>
      <c r="O4">
        <f t="shared" ref="O4:O67" si="4">COUNTIF(B:B,B4)</f>
        <v>1</v>
      </c>
      <c r="Q4" s="20" t="s">
        <v>17</v>
      </c>
      <c r="R4" s="6" t="s">
        <v>13</v>
      </c>
      <c r="T4" s="19" t="s">
        <v>124</v>
      </c>
      <c r="U4" s="19" t="s">
        <v>120</v>
      </c>
    </row>
    <row r="5" spans="1:21" x14ac:dyDescent="0.4">
      <c r="A5" s="14" t="str">
        <f t="shared" si="1"/>
        <v>002014J60407</v>
      </c>
      <c r="B5" s="17" t="s">
        <v>171</v>
      </c>
      <c r="C5" s="72"/>
      <c r="D5" s="1" t="s">
        <v>172</v>
      </c>
      <c r="E5" s="16">
        <v>42276</v>
      </c>
      <c r="F5" s="45">
        <v>24.5</v>
      </c>
      <c r="G5" s="1" t="s">
        <v>163</v>
      </c>
      <c r="H5" s="1" t="s">
        <v>164</v>
      </c>
      <c r="I5" t="s">
        <v>165</v>
      </c>
      <c r="J5" s="24" t="s">
        <v>173</v>
      </c>
      <c r="K5" s="1" t="str">
        <f t="shared" si="0"/>
        <v>熊本市</v>
      </c>
      <c r="L5" s="1" t="str">
        <f t="shared" si="2"/>
        <v>低</v>
      </c>
      <c r="M5" s="49">
        <v>42276</v>
      </c>
      <c r="N5">
        <f t="shared" si="3"/>
        <v>0</v>
      </c>
      <c r="O5">
        <f t="shared" si="4"/>
        <v>1</v>
      </c>
      <c r="Q5" s="20" t="s">
        <v>20</v>
      </c>
      <c r="R5" s="6" t="s">
        <v>21</v>
      </c>
      <c r="T5" s="19"/>
      <c r="U5" s="19"/>
    </row>
    <row r="6" spans="1:21" x14ac:dyDescent="0.4">
      <c r="A6" s="14" t="str">
        <f t="shared" si="1"/>
        <v>002014J60807</v>
      </c>
      <c r="B6" s="15" t="s">
        <v>174</v>
      </c>
      <c r="C6" s="1"/>
      <c r="D6" s="1" t="s">
        <v>172</v>
      </c>
      <c r="E6" s="16">
        <v>42276</v>
      </c>
      <c r="F6" s="45">
        <v>112</v>
      </c>
      <c r="G6" s="1" t="s">
        <v>121</v>
      </c>
      <c r="H6" s="1" t="s">
        <v>164</v>
      </c>
      <c r="I6" t="s">
        <v>165</v>
      </c>
      <c r="J6" s="24" t="s">
        <v>173</v>
      </c>
      <c r="K6" s="1" t="str">
        <f t="shared" si="0"/>
        <v>熊本市</v>
      </c>
      <c r="L6" s="1" t="str">
        <f t="shared" si="2"/>
        <v>高</v>
      </c>
      <c r="M6" s="49">
        <v>42276</v>
      </c>
      <c r="N6">
        <f t="shared" si="3"/>
        <v>0</v>
      </c>
      <c r="O6">
        <f t="shared" si="4"/>
        <v>1</v>
      </c>
      <c r="Q6" s="20" t="s">
        <v>25</v>
      </c>
      <c r="R6" s="6" t="s">
        <v>26</v>
      </c>
      <c r="T6" s="19"/>
      <c r="U6" s="19"/>
    </row>
    <row r="7" spans="1:21" x14ac:dyDescent="0.4">
      <c r="A7" s="14" t="str">
        <f t="shared" si="1"/>
        <v>002015ｻ609AｲCHx5hJ</v>
      </c>
      <c r="B7" s="15" t="s">
        <v>175</v>
      </c>
      <c r="C7" s="1" t="s">
        <v>176</v>
      </c>
      <c r="D7" s="1" t="s">
        <v>177</v>
      </c>
      <c r="E7" s="16">
        <v>42285</v>
      </c>
      <c r="F7" s="45">
        <v>49.5</v>
      </c>
      <c r="G7" s="1" t="s">
        <v>163</v>
      </c>
      <c r="H7" s="1" t="s">
        <v>164</v>
      </c>
      <c r="I7" t="s">
        <v>165</v>
      </c>
      <c r="J7" s="24" t="s">
        <v>166</v>
      </c>
      <c r="K7" s="1" t="str">
        <f t="shared" si="0"/>
        <v>熊本市</v>
      </c>
      <c r="L7" s="1" t="str">
        <f t="shared" si="2"/>
        <v>低</v>
      </c>
      <c r="M7" s="49">
        <v>42285</v>
      </c>
      <c r="N7">
        <f t="shared" si="3"/>
        <v>1</v>
      </c>
      <c r="O7">
        <f t="shared" si="4"/>
        <v>1</v>
      </c>
      <c r="Q7" s="20" t="s">
        <v>27</v>
      </c>
      <c r="R7" s="6" t="s">
        <v>28</v>
      </c>
    </row>
    <row r="8" spans="1:21" x14ac:dyDescent="0.4">
      <c r="A8" s="14" t="str">
        <f t="shared" si="1"/>
        <v>002015ｻ706BBo3XkBv</v>
      </c>
      <c r="B8" s="15" t="s">
        <v>178</v>
      </c>
      <c r="C8" s="1" t="s">
        <v>179</v>
      </c>
      <c r="D8" s="1" t="s">
        <v>180</v>
      </c>
      <c r="E8" s="16">
        <v>42328</v>
      </c>
      <c r="F8" s="45">
        <v>21.84</v>
      </c>
      <c r="G8" s="1" t="s">
        <v>163</v>
      </c>
      <c r="H8" s="1" t="s">
        <v>164</v>
      </c>
      <c r="I8" t="s">
        <v>165</v>
      </c>
      <c r="J8" s="24" t="s">
        <v>181</v>
      </c>
      <c r="K8" s="1" t="str">
        <f t="shared" si="0"/>
        <v>熊本市</v>
      </c>
      <c r="L8" s="1" t="str">
        <f t="shared" si="2"/>
        <v>低</v>
      </c>
      <c r="M8" s="49">
        <v>42328</v>
      </c>
      <c r="N8">
        <f t="shared" si="3"/>
        <v>1</v>
      </c>
      <c r="O8">
        <f t="shared" si="4"/>
        <v>1</v>
      </c>
      <c r="Q8" s="20" t="s">
        <v>30</v>
      </c>
      <c r="R8" s="6" t="s">
        <v>31</v>
      </c>
    </row>
    <row r="9" spans="1:21" x14ac:dyDescent="0.4">
      <c r="A9" s="14" t="str">
        <f t="shared" si="1"/>
        <v>002015ｻ612AV4tFjaN</v>
      </c>
      <c r="B9" t="s">
        <v>182</v>
      </c>
      <c r="C9" s="1" t="s">
        <v>183</v>
      </c>
      <c r="D9" s="1" t="s">
        <v>184</v>
      </c>
      <c r="E9" s="16">
        <v>42347</v>
      </c>
      <c r="F9" s="45">
        <v>25.74</v>
      </c>
      <c r="G9" s="1" t="s">
        <v>163</v>
      </c>
      <c r="H9" s="1" t="s">
        <v>164</v>
      </c>
      <c r="I9" t="s">
        <v>165</v>
      </c>
      <c r="J9" s="24" t="s">
        <v>166</v>
      </c>
      <c r="K9" s="1" t="str">
        <f t="shared" si="0"/>
        <v>熊本市</v>
      </c>
      <c r="L9" s="1" t="str">
        <f t="shared" si="2"/>
        <v>低</v>
      </c>
      <c r="M9" s="49">
        <v>42347</v>
      </c>
      <c r="N9">
        <f t="shared" si="3"/>
        <v>1</v>
      </c>
      <c r="O9">
        <f t="shared" si="4"/>
        <v>1</v>
      </c>
      <c r="Q9" s="20" t="s">
        <v>32</v>
      </c>
      <c r="R9" s="6" t="s">
        <v>33</v>
      </c>
    </row>
    <row r="10" spans="1:21" x14ac:dyDescent="0.4">
      <c r="A10" s="14" t="str">
        <f t="shared" si="1"/>
        <v>002015ｻ609Aｳ1BgP5N</v>
      </c>
      <c r="B10" s="18" t="s">
        <v>185</v>
      </c>
      <c r="C10" s="1" t="s">
        <v>186</v>
      </c>
      <c r="D10" s="1" t="s">
        <v>187</v>
      </c>
      <c r="E10" s="16">
        <v>42350</v>
      </c>
      <c r="F10" s="45">
        <v>49</v>
      </c>
      <c r="G10" s="1" t="s">
        <v>163</v>
      </c>
      <c r="H10" s="1" t="s">
        <v>164</v>
      </c>
      <c r="I10" t="s">
        <v>165</v>
      </c>
      <c r="J10" s="24" t="s">
        <v>173</v>
      </c>
      <c r="K10" s="1" t="str">
        <f t="shared" si="0"/>
        <v>熊本市</v>
      </c>
      <c r="L10" s="1" t="str">
        <f t="shared" si="2"/>
        <v>低</v>
      </c>
      <c r="M10" s="49">
        <v>42350</v>
      </c>
      <c r="N10">
        <f t="shared" si="3"/>
        <v>1</v>
      </c>
      <c r="O10">
        <f t="shared" si="4"/>
        <v>1</v>
      </c>
      <c r="Q10" s="20" t="s">
        <v>34</v>
      </c>
      <c r="R10" s="6" t="s">
        <v>35</v>
      </c>
    </row>
    <row r="11" spans="1:21" x14ac:dyDescent="0.4">
      <c r="A11" s="14" t="str">
        <f t="shared" si="1"/>
        <v>002015ｻ709CASBRJtK</v>
      </c>
      <c r="B11" s="18" t="s">
        <v>188</v>
      </c>
      <c r="C11" s="1" t="s">
        <v>189</v>
      </c>
      <c r="D11" s="1" t="s">
        <v>190</v>
      </c>
      <c r="E11" s="16">
        <v>42352</v>
      </c>
      <c r="F11" s="45">
        <v>58.24</v>
      </c>
      <c r="G11" s="1" t="s">
        <v>163</v>
      </c>
      <c r="H11" s="1" t="s">
        <v>131</v>
      </c>
      <c r="I11" t="s">
        <v>165</v>
      </c>
      <c r="J11" s="24" t="s">
        <v>181</v>
      </c>
      <c r="K11" s="1" t="str">
        <f t="shared" si="0"/>
        <v>福岡市</v>
      </c>
      <c r="L11" s="1" t="str">
        <f t="shared" si="2"/>
        <v>低</v>
      </c>
      <c r="M11" s="49">
        <v>42352</v>
      </c>
      <c r="N11">
        <f t="shared" si="3"/>
        <v>1</v>
      </c>
      <c r="O11">
        <f t="shared" si="4"/>
        <v>1</v>
      </c>
      <c r="Q11" s="1"/>
      <c r="R11" s="1"/>
    </row>
    <row r="12" spans="1:21" x14ac:dyDescent="0.4">
      <c r="A12" s="14" t="str">
        <f t="shared" si="1"/>
        <v>002015U00044Y8q92R</v>
      </c>
      <c r="B12" t="s">
        <v>191</v>
      </c>
      <c r="C12" t="s">
        <v>192</v>
      </c>
      <c r="D12" t="s">
        <v>193</v>
      </c>
      <c r="E12" s="13">
        <v>42353</v>
      </c>
      <c r="F12" s="46">
        <v>50</v>
      </c>
      <c r="G12" t="s">
        <v>163</v>
      </c>
      <c r="H12" t="s">
        <v>131</v>
      </c>
      <c r="I12" t="s">
        <v>165</v>
      </c>
      <c r="J12" s="69" t="s">
        <v>173</v>
      </c>
      <c r="K12" s="1" t="str">
        <f t="shared" si="0"/>
        <v>福岡市</v>
      </c>
      <c r="L12" s="1" t="str">
        <f t="shared" si="2"/>
        <v>低</v>
      </c>
      <c r="M12" s="49">
        <v>42353</v>
      </c>
      <c r="N12">
        <f t="shared" si="3"/>
        <v>1</v>
      </c>
      <c r="O12">
        <f t="shared" si="4"/>
        <v>1</v>
      </c>
    </row>
    <row r="13" spans="1:21" x14ac:dyDescent="0.4">
      <c r="A13" s="14" t="str">
        <f t="shared" si="1"/>
        <v>002015U00045p3yT2K</v>
      </c>
      <c r="B13" t="s">
        <v>194</v>
      </c>
      <c r="C13" t="s">
        <v>195</v>
      </c>
      <c r="D13" t="s">
        <v>193</v>
      </c>
      <c r="E13" s="13">
        <v>42353</v>
      </c>
      <c r="F13" s="46">
        <v>50</v>
      </c>
      <c r="G13" t="s">
        <v>163</v>
      </c>
      <c r="H13" t="s">
        <v>131</v>
      </c>
      <c r="I13" t="s">
        <v>165</v>
      </c>
      <c r="J13" s="69" t="s">
        <v>173</v>
      </c>
      <c r="K13" s="1" t="str">
        <f t="shared" si="0"/>
        <v>福岡市</v>
      </c>
      <c r="L13" s="1" t="str">
        <f t="shared" si="2"/>
        <v>低</v>
      </c>
      <c r="M13" s="49">
        <v>42353</v>
      </c>
      <c r="N13">
        <f t="shared" si="3"/>
        <v>1</v>
      </c>
      <c r="O13">
        <f t="shared" si="4"/>
        <v>1</v>
      </c>
    </row>
    <row r="14" spans="1:21" x14ac:dyDescent="0.4">
      <c r="A14" s="14" t="str">
        <f t="shared" si="1"/>
        <v>002015U00046tpikNX</v>
      </c>
      <c r="B14" t="s">
        <v>196</v>
      </c>
      <c r="C14" t="s">
        <v>197</v>
      </c>
      <c r="D14" t="s">
        <v>198</v>
      </c>
      <c r="E14" s="13">
        <v>42353</v>
      </c>
      <c r="F14" s="46">
        <v>50</v>
      </c>
      <c r="G14" t="s">
        <v>163</v>
      </c>
      <c r="H14" t="s">
        <v>131</v>
      </c>
      <c r="I14" t="s">
        <v>165</v>
      </c>
      <c r="J14" s="69" t="s">
        <v>173</v>
      </c>
      <c r="K14" s="1" t="str">
        <f t="shared" si="0"/>
        <v>福岡市</v>
      </c>
      <c r="L14" s="1" t="str">
        <f t="shared" si="2"/>
        <v>低</v>
      </c>
      <c r="M14" s="49">
        <v>42353</v>
      </c>
      <c r="N14">
        <f t="shared" si="3"/>
        <v>1</v>
      </c>
      <c r="O14">
        <f t="shared" si="4"/>
        <v>1</v>
      </c>
    </row>
    <row r="15" spans="1:21" x14ac:dyDescent="0.4">
      <c r="A15" s="14" t="str">
        <f t="shared" si="1"/>
        <v>002015U00047KZ5xFM</v>
      </c>
      <c r="B15" t="s">
        <v>199</v>
      </c>
      <c r="C15" t="s">
        <v>200</v>
      </c>
      <c r="D15" t="s">
        <v>201</v>
      </c>
      <c r="E15" s="13">
        <v>42353</v>
      </c>
      <c r="F15" s="46">
        <v>50</v>
      </c>
      <c r="G15" t="s">
        <v>163</v>
      </c>
      <c r="H15" t="s">
        <v>131</v>
      </c>
      <c r="I15" t="s">
        <v>165</v>
      </c>
      <c r="J15" s="69" t="s">
        <v>173</v>
      </c>
      <c r="K15" s="1" t="str">
        <f t="shared" si="0"/>
        <v>福岡市</v>
      </c>
      <c r="L15" s="1" t="str">
        <f t="shared" si="2"/>
        <v>低</v>
      </c>
      <c r="M15" s="49">
        <v>42353</v>
      </c>
      <c r="N15">
        <f t="shared" si="3"/>
        <v>1</v>
      </c>
      <c r="O15">
        <f t="shared" si="4"/>
        <v>1</v>
      </c>
    </row>
    <row r="16" spans="1:21" x14ac:dyDescent="0.4">
      <c r="A16" s="14" t="str">
        <f t="shared" si="1"/>
        <v>002015U000489SM2EK</v>
      </c>
      <c r="B16" t="s">
        <v>202</v>
      </c>
      <c r="C16" t="s">
        <v>203</v>
      </c>
      <c r="D16" t="s">
        <v>204</v>
      </c>
      <c r="E16" s="13">
        <v>42353</v>
      </c>
      <c r="F16" s="46">
        <v>50</v>
      </c>
      <c r="G16" t="s">
        <v>163</v>
      </c>
      <c r="H16" t="s">
        <v>131</v>
      </c>
      <c r="I16" t="s">
        <v>165</v>
      </c>
      <c r="J16" s="69" t="s">
        <v>173</v>
      </c>
      <c r="K16" s="1" t="str">
        <f t="shared" si="0"/>
        <v>福岡市</v>
      </c>
      <c r="L16" s="1" t="str">
        <f t="shared" si="2"/>
        <v>低</v>
      </c>
      <c r="M16" s="49">
        <v>42353</v>
      </c>
      <c r="N16">
        <f t="shared" si="3"/>
        <v>1</v>
      </c>
      <c r="O16">
        <f t="shared" si="4"/>
        <v>1</v>
      </c>
    </row>
    <row r="17" spans="1:15" x14ac:dyDescent="0.4">
      <c r="A17" s="14" t="str">
        <f t="shared" si="1"/>
        <v>002015U00049KMV5Kj</v>
      </c>
      <c r="B17" t="s">
        <v>205</v>
      </c>
      <c r="C17" t="s">
        <v>206</v>
      </c>
      <c r="D17" t="s">
        <v>207</v>
      </c>
      <c r="E17" s="13">
        <v>42353</v>
      </c>
      <c r="F17" s="46">
        <v>50</v>
      </c>
      <c r="G17" t="s">
        <v>163</v>
      </c>
      <c r="H17" t="s">
        <v>131</v>
      </c>
      <c r="I17" t="s">
        <v>165</v>
      </c>
      <c r="J17" s="69" t="s">
        <v>173</v>
      </c>
      <c r="K17" s="1" t="str">
        <f t="shared" si="0"/>
        <v>福岡市</v>
      </c>
      <c r="L17" s="1" t="str">
        <f t="shared" si="2"/>
        <v>低</v>
      </c>
      <c r="M17" s="49">
        <v>42353</v>
      </c>
      <c r="N17">
        <f t="shared" si="3"/>
        <v>1</v>
      </c>
      <c r="O17">
        <f t="shared" si="4"/>
        <v>1</v>
      </c>
    </row>
    <row r="18" spans="1:15" x14ac:dyDescent="0.4">
      <c r="A18" s="14" t="str">
        <f t="shared" si="1"/>
        <v>002015U00050WnYq8P</v>
      </c>
      <c r="B18" t="s">
        <v>208</v>
      </c>
      <c r="C18" t="s">
        <v>209</v>
      </c>
      <c r="D18" t="s">
        <v>210</v>
      </c>
      <c r="E18" s="13">
        <v>42353</v>
      </c>
      <c r="F18" s="46">
        <v>50</v>
      </c>
      <c r="G18" t="s">
        <v>163</v>
      </c>
      <c r="H18" t="s">
        <v>131</v>
      </c>
      <c r="I18" t="s">
        <v>165</v>
      </c>
      <c r="J18" s="69" t="s">
        <v>173</v>
      </c>
      <c r="K18" s="1" t="str">
        <f t="shared" si="0"/>
        <v>福岡市</v>
      </c>
      <c r="L18" s="1" t="str">
        <f t="shared" si="2"/>
        <v>低</v>
      </c>
      <c r="M18" s="49">
        <v>42353</v>
      </c>
      <c r="N18">
        <f t="shared" si="3"/>
        <v>1</v>
      </c>
      <c r="O18">
        <f t="shared" si="4"/>
        <v>1</v>
      </c>
    </row>
    <row r="19" spans="1:15" x14ac:dyDescent="0.4">
      <c r="A19" s="14" t="str">
        <f t="shared" si="1"/>
        <v>002015U00051c4xULq</v>
      </c>
      <c r="B19" t="s">
        <v>211</v>
      </c>
      <c r="C19" t="s">
        <v>212</v>
      </c>
      <c r="D19" t="s">
        <v>213</v>
      </c>
      <c r="E19" s="13">
        <v>42353</v>
      </c>
      <c r="F19" s="46">
        <v>50</v>
      </c>
      <c r="G19" t="s">
        <v>163</v>
      </c>
      <c r="H19" t="s">
        <v>131</v>
      </c>
      <c r="I19" t="s">
        <v>165</v>
      </c>
      <c r="J19" s="69" t="s">
        <v>173</v>
      </c>
      <c r="K19" s="1" t="str">
        <f t="shared" si="0"/>
        <v>福岡市</v>
      </c>
      <c r="L19" s="1" t="str">
        <f t="shared" si="2"/>
        <v>低</v>
      </c>
      <c r="M19" s="49">
        <v>42353</v>
      </c>
      <c r="N19">
        <f t="shared" si="3"/>
        <v>1</v>
      </c>
      <c r="O19">
        <f t="shared" si="4"/>
        <v>1</v>
      </c>
    </row>
    <row r="20" spans="1:15" x14ac:dyDescent="0.4">
      <c r="A20" s="14" t="str">
        <f t="shared" si="1"/>
        <v>002015U00052PYocLC</v>
      </c>
      <c r="B20" t="s">
        <v>214</v>
      </c>
      <c r="C20" t="s">
        <v>215</v>
      </c>
      <c r="D20" t="s">
        <v>213</v>
      </c>
      <c r="E20" s="13">
        <v>42353</v>
      </c>
      <c r="F20" s="46">
        <v>50</v>
      </c>
      <c r="G20" t="s">
        <v>163</v>
      </c>
      <c r="H20" t="s">
        <v>131</v>
      </c>
      <c r="I20" t="s">
        <v>165</v>
      </c>
      <c r="J20" s="69" t="s">
        <v>173</v>
      </c>
      <c r="K20" s="1" t="str">
        <f t="shared" si="0"/>
        <v>福岡市</v>
      </c>
      <c r="L20" s="1" t="str">
        <f t="shared" si="2"/>
        <v>低</v>
      </c>
      <c r="M20" s="49">
        <v>42353</v>
      </c>
      <c r="N20">
        <f t="shared" si="3"/>
        <v>1</v>
      </c>
      <c r="O20">
        <f t="shared" si="4"/>
        <v>1</v>
      </c>
    </row>
    <row r="21" spans="1:15" x14ac:dyDescent="0.4">
      <c r="A21" s="14" t="str">
        <f t="shared" si="1"/>
        <v>002015U00053m5FenL</v>
      </c>
      <c r="B21" t="s">
        <v>216</v>
      </c>
      <c r="C21" t="s">
        <v>217</v>
      </c>
      <c r="D21" t="s">
        <v>218</v>
      </c>
      <c r="E21" s="13">
        <v>42353</v>
      </c>
      <c r="F21" s="46">
        <v>50</v>
      </c>
      <c r="G21" t="s">
        <v>163</v>
      </c>
      <c r="H21" t="s">
        <v>131</v>
      </c>
      <c r="I21" t="s">
        <v>165</v>
      </c>
      <c r="J21" s="69" t="s">
        <v>173</v>
      </c>
      <c r="K21" s="1" t="str">
        <f t="shared" si="0"/>
        <v>福岡市</v>
      </c>
      <c r="L21" s="1" t="str">
        <f t="shared" si="2"/>
        <v>低</v>
      </c>
      <c r="M21" s="49">
        <v>42353</v>
      </c>
      <c r="N21">
        <f t="shared" si="3"/>
        <v>1</v>
      </c>
      <c r="O21">
        <f t="shared" si="4"/>
        <v>1</v>
      </c>
    </row>
    <row r="22" spans="1:15" x14ac:dyDescent="0.4">
      <c r="A22" s="14" t="str">
        <f t="shared" si="1"/>
        <v>002015U000545s3xXM</v>
      </c>
      <c r="B22" t="s">
        <v>219</v>
      </c>
      <c r="C22" t="s">
        <v>220</v>
      </c>
      <c r="D22" t="s">
        <v>198</v>
      </c>
      <c r="E22" s="13">
        <v>42353</v>
      </c>
      <c r="F22" s="46">
        <v>50</v>
      </c>
      <c r="G22" t="s">
        <v>163</v>
      </c>
      <c r="H22" t="s">
        <v>131</v>
      </c>
      <c r="I22" t="s">
        <v>165</v>
      </c>
      <c r="J22" s="69" t="s">
        <v>173</v>
      </c>
      <c r="K22" s="1" t="str">
        <f t="shared" si="0"/>
        <v>福岡市</v>
      </c>
      <c r="L22" s="1" t="str">
        <f t="shared" si="2"/>
        <v>低</v>
      </c>
      <c r="M22" s="49">
        <v>42353</v>
      </c>
      <c r="N22">
        <f t="shared" si="3"/>
        <v>1</v>
      </c>
      <c r="O22">
        <f t="shared" si="4"/>
        <v>1</v>
      </c>
    </row>
    <row r="23" spans="1:15" x14ac:dyDescent="0.4">
      <c r="A23" s="14" t="str">
        <f t="shared" si="1"/>
        <v>002015U00055kfu6X3</v>
      </c>
      <c r="B23" t="s">
        <v>221</v>
      </c>
      <c r="C23" t="s">
        <v>222</v>
      </c>
      <c r="D23" t="s">
        <v>198</v>
      </c>
      <c r="E23" s="13">
        <v>42353</v>
      </c>
      <c r="F23" s="46">
        <v>50</v>
      </c>
      <c r="G23" t="s">
        <v>163</v>
      </c>
      <c r="H23" t="s">
        <v>131</v>
      </c>
      <c r="I23" t="s">
        <v>165</v>
      </c>
      <c r="J23" s="69" t="s">
        <v>173</v>
      </c>
      <c r="K23" s="1" t="str">
        <f t="shared" si="0"/>
        <v>福岡市</v>
      </c>
      <c r="L23" s="1" t="str">
        <f t="shared" si="2"/>
        <v>低</v>
      </c>
      <c r="M23" s="49">
        <v>42353</v>
      </c>
      <c r="N23">
        <f t="shared" si="3"/>
        <v>1</v>
      </c>
      <c r="O23">
        <f t="shared" si="4"/>
        <v>1</v>
      </c>
    </row>
    <row r="24" spans="1:15" x14ac:dyDescent="0.4">
      <c r="A24" s="14" t="str">
        <f t="shared" si="1"/>
        <v>002015U00056KuMKEM</v>
      </c>
      <c r="B24" t="s">
        <v>223</v>
      </c>
      <c r="C24" t="s">
        <v>224</v>
      </c>
      <c r="D24" t="s">
        <v>198</v>
      </c>
      <c r="E24" s="13">
        <v>42353</v>
      </c>
      <c r="F24" s="46">
        <v>50</v>
      </c>
      <c r="G24" t="s">
        <v>163</v>
      </c>
      <c r="H24" t="s">
        <v>131</v>
      </c>
      <c r="I24" t="s">
        <v>165</v>
      </c>
      <c r="J24" s="69" t="s">
        <v>173</v>
      </c>
      <c r="K24" s="1" t="str">
        <f t="shared" si="0"/>
        <v>福岡市</v>
      </c>
      <c r="L24" s="1" t="str">
        <f t="shared" si="2"/>
        <v>低</v>
      </c>
      <c r="M24" s="49">
        <v>42353</v>
      </c>
      <c r="N24">
        <f t="shared" si="3"/>
        <v>1</v>
      </c>
      <c r="O24">
        <f t="shared" si="4"/>
        <v>1</v>
      </c>
    </row>
    <row r="25" spans="1:15" x14ac:dyDescent="0.4">
      <c r="A25" s="14" t="str">
        <f t="shared" si="1"/>
        <v>002015U00058PRgLxw</v>
      </c>
      <c r="B25" t="s">
        <v>225</v>
      </c>
      <c r="C25" t="s">
        <v>226</v>
      </c>
      <c r="D25" t="s">
        <v>227</v>
      </c>
      <c r="E25" s="13">
        <v>42353</v>
      </c>
      <c r="F25" s="46">
        <v>50</v>
      </c>
      <c r="G25" t="s">
        <v>163</v>
      </c>
      <c r="H25" t="s">
        <v>131</v>
      </c>
      <c r="I25" t="s">
        <v>165</v>
      </c>
      <c r="J25" s="69" t="s">
        <v>173</v>
      </c>
      <c r="K25" s="1" t="str">
        <f t="shared" si="0"/>
        <v>福岡市</v>
      </c>
      <c r="L25" s="1" t="str">
        <f t="shared" si="2"/>
        <v>低</v>
      </c>
      <c r="M25" s="49">
        <v>42353</v>
      </c>
      <c r="N25">
        <f t="shared" si="3"/>
        <v>1</v>
      </c>
      <c r="O25">
        <f t="shared" si="4"/>
        <v>1</v>
      </c>
    </row>
    <row r="26" spans="1:15" x14ac:dyDescent="0.4">
      <c r="A26" s="14" t="str">
        <f t="shared" si="1"/>
        <v>002015U00059c36Nxz</v>
      </c>
      <c r="B26" t="s">
        <v>228</v>
      </c>
      <c r="C26" t="s">
        <v>229</v>
      </c>
      <c r="D26" t="s">
        <v>198</v>
      </c>
      <c r="E26" s="13">
        <v>42353</v>
      </c>
      <c r="F26" s="46">
        <v>50</v>
      </c>
      <c r="G26" t="s">
        <v>163</v>
      </c>
      <c r="H26" t="s">
        <v>131</v>
      </c>
      <c r="I26" t="s">
        <v>165</v>
      </c>
      <c r="J26" s="69" t="s">
        <v>173</v>
      </c>
      <c r="K26" s="1" t="str">
        <f t="shared" si="0"/>
        <v>福岡市</v>
      </c>
      <c r="L26" s="1" t="str">
        <f t="shared" si="2"/>
        <v>低</v>
      </c>
      <c r="M26" s="49">
        <v>42353</v>
      </c>
      <c r="N26">
        <f t="shared" si="3"/>
        <v>1</v>
      </c>
      <c r="O26">
        <f t="shared" si="4"/>
        <v>1</v>
      </c>
    </row>
    <row r="27" spans="1:15" x14ac:dyDescent="0.4">
      <c r="A27" s="14" t="str">
        <f t="shared" si="1"/>
        <v>002015U000603yaRTc</v>
      </c>
      <c r="B27" t="s">
        <v>230</v>
      </c>
      <c r="C27" t="s">
        <v>231</v>
      </c>
      <c r="D27" t="s">
        <v>232</v>
      </c>
      <c r="E27" s="13">
        <v>42353</v>
      </c>
      <c r="F27" s="46">
        <v>50</v>
      </c>
      <c r="G27" t="s">
        <v>163</v>
      </c>
      <c r="H27" t="s">
        <v>131</v>
      </c>
      <c r="I27" t="s">
        <v>165</v>
      </c>
      <c r="J27" s="69" t="s">
        <v>173</v>
      </c>
      <c r="K27" s="1" t="str">
        <f t="shared" si="0"/>
        <v>福岡市</v>
      </c>
      <c r="L27" s="1" t="str">
        <f t="shared" si="2"/>
        <v>低</v>
      </c>
      <c r="M27" s="49">
        <v>42353</v>
      </c>
      <c r="N27">
        <f t="shared" si="3"/>
        <v>1</v>
      </c>
      <c r="O27">
        <f t="shared" si="4"/>
        <v>1</v>
      </c>
    </row>
    <row r="28" spans="1:15" x14ac:dyDescent="0.4">
      <c r="A28" s="14" t="str">
        <f t="shared" si="1"/>
        <v>002015U00061tYjLGa</v>
      </c>
      <c r="B28" t="s">
        <v>233</v>
      </c>
      <c r="C28" t="s">
        <v>234</v>
      </c>
      <c r="D28" t="s">
        <v>232</v>
      </c>
      <c r="E28" s="13">
        <v>42353</v>
      </c>
      <c r="F28" s="46">
        <v>50</v>
      </c>
      <c r="G28" t="s">
        <v>163</v>
      </c>
      <c r="H28" t="s">
        <v>131</v>
      </c>
      <c r="I28" t="s">
        <v>165</v>
      </c>
      <c r="J28" s="69" t="s">
        <v>173</v>
      </c>
      <c r="K28" s="1" t="str">
        <f t="shared" si="0"/>
        <v>福岡市</v>
      </c>
      <c r="L28" s="1" t="str">
        <f t="shared" si="2"/>
        <v>低</v>
      </c>
      <c r="M28" s="49">
        <v>42353</v>
      </c>
      <c r="N28">
        <f t="shared" si="3"/>
        <v>1</v>
      </c>
      <c r="O28">
        <f t="shared" si="4"/>
        <v>1</v>
      </c>
    </row>
    <row r="29" spans="1:15" x14ac:dyDescent="0.4">
      <c r="A29" s="14" t="str">
        <f t="shared" si="1"/>
        <v>002015U00062HbZzM2</v>
      </c>
      <c r="B29" t="s">
        <v>235</v>
      </c>
      <c r="C29" t="s">
        <v>236</v>
      </c>
      <c r="D29" t="s">
        <v>237</v>
      </c>
      <c r="E29" s="13">
        <v>42353</v>
      </c>
      <c r="F29" s="46">
        <v>50</v>
      </c>
      <c r="G29" t="s">
        <v>163</v>
      </c>
      <c r="H29" t="s">
        <v>131</v>
      </c>
      <c r="I29" t="s">
        <v>165</v>
      </c>
      <c r="J29" s="69" t="s">
        <v>173</v>
      </c>
      <c r="K29" s="1" t="str">
        <f t="shared" si="0"/>
        <v>福岡市</v>
      </c>
      <c r="L29" s="1" t="str">
        <f t="shared" si="2"/>
        <v>低</v>
      </c>
      <c r="M29" s="49">
        <v>42353</v>
      </c>
      <c r="N29">
        <f t="shared" si="3"/>
        <v>1</v>
      </c>
      <c r="O29">
        <f t="shared" si="4"/>
        <v>1</v>
      </c>
    </row>
    <row r="30" spans="1:15" x14ac:dyDescent="0.4">
      <c r="A30" s="14" t="str">
        <f t="shared" si="1"/>
        <v>002015U000632QoFY9</v>
      </c>
      <c r="B30" t="s">
        <v>238</v>
      </c>
      <c r="C30" t="s">
        <v>239</v>
      </c>
      <c r="D30" t="s">
        <v>237</v>
      </c>
      <c r="E30" s="13">
        <v>42353</v>
      </c>
      <c r="F30" s="46">
        <v>50</v>
      </c>
      <c r="G30" t="s">
        <v>163</v>
      </c>
      <c r="H30" t="s">
        <v>131</v>
      </c>
      <c r="I30" t="s">
        <v>165</v>
      </c>
      <c r="J30" s="69" t="s">
        <v>173</v>
      </c>
      <c r="K30" s="1" t="str">
        <f t="shared" si="0"/>
        <v>福岡市</v>
      </c>
      <c r="L30" s="1" t="str">
        <f t="shared" si="2"/>
        <v>低</v>
      </c>
      <c r="M30" s="49">
        <v>42353</v>
      </c>
      <c r="N30">
        <f t="shared" si="3"/>
        <v>1</v>
      </c>
      <c r="O30">
        <f t="shared" si="4"/>
        <v>1</v>
      </c>
    </row>
    <row r="31" spans="1:15" x14ac:dyDescent="0.4">
      <c r="A31" s="14" t="str">
        <f t="shared" si="1"/>
        <v>002015ｻ710CB2j8gLQ</v>
      </c>
      <c r="B31" t="s">
        <v>240</v>
      </c>
      <c r="C31" t="s">
        <v>241</v>
      </c>
      <c r="D31" t="s">
        <v>242</v>
      </c>
      <c r="E31" s="13">
        <v>42395</v>
      </c>
      <c r="F31" s="46">
        <v>15.6</v>
      </c>
      <c r="G31" t="s">
        <v>163</v>
      </c>
      <c r="H31" t="s">
        <v>164</v>
      </c>
      <c r="I31" t="s">
        <v>165</v>
      </c>
      <c r="J31" s="69" t="s">
        <v>181</v>
      </c>
      <c r="K31" s="1" t="str">
        <f t="shared" si="0"/>
        <v>熊本市</v>
      </c>
      <c r="L31" s="1" t="str">
        <f t="shared" si="2"/>
        <v>低</v>
      </c>
      <c r="M31" s="49">
        <v>42395</v>
      </c>
      <c r="N31">
        <f t="shared" si="3"/>
        <v>1</v>
      </c>
      <c r="O31">
        <f t="shared" si="4"/>
        <v>1</v>
      </c>
    </row>
    <row r="32" spans="1:15" x14ac:dyDescent="0.4">
      <c r="A32" s="14" t="str">
        <f t="shared" si="1"/>
        <v>002015ｻ710CCd26kBK</v>
      </c>
      <c r="B32" t="s">
        <v>243</v>
      </c>
      <c r="C32" t="s">
        <v>244</v>
      </c>
      <c r="D32" t="s">
        <v>242</v>
      </c>
      <c r="E32" s="13">
        <v>42395</v>
      </c>
      <c r="F32" s="46">
        <v>12.48</v>
      </c>
      <c r="G32" t="s">
        <v>163</v>
      </c>
      <c r="H32" t="s">
        <v>164</v>
      </c>
      <c r="I32" t="s">
        <v>165</v>
      </c>
      <c r="J32" s="69" t="s">
        <v>181</v>
      </c>
      <c r="K32" s="1" t="str">
        <f t="shared" si="0"/>
        <v>熊本市</v>
      </c>
      <c r="L32" s="1" t="str">
        <f t="shared" si="2"/>
        <v>低</v>
      </c>
      <c r="M32" s="49">
        <v>42395</v>
      </c>
      <c r="N32">
        <f t="shared" si="3"/>
        <v>1</v>
      </c>
      <c r="O32">
        <f t="shared" si="4"/>
        <v>1</v>
      </c>
    </row>
    <row r="33" spans="1:15" x14ac:dyDescent="0.4">
      <c r="A33" s="14" t="str">
        <f t="shared" si="1"/>
        <v>002015ｻ710CDAiEH27</v>
      </c>
      <c r="B33" t="s">
        <v>245</v>
      </c>
      <c r="C33" t="s">
        <v>246</v>
      </c>
      <c r="D33" t="s">
        <v>242</v>
      </c>
      <c r="E33" s="13">
        <v>42395</v>
      </c>
      <c r="F33" s="46">
        <v>12.48</v>
      </c>
      <c r="G33" t="s">
        <v>163</v>
      </c>
      <c r="H33" t="s">
        <v>164</v>
      </c>
      <c r="I33" t="s">
        <v>165</v>
      </c>
      <c r="J33" s="69" t="s">
        <v>181</v>
      </c>
      <c r="K33" s="1" t="str">
        <f t="shared" si="0"/>
        <v>熊本市</v>
      </c>
      <c r="L33" s="1" t="str">
        <f t="shared" si="2"/>
        <v>低</v>
      </c>
      <c r="M33" s="49">
        <v>42395</v>
      </c>
      <c r="N33">
        <f t="shared" si="3"/>
        <v>1</v>
      </c>
      <c r="O33">
        <f t="shared" si="4"/>
        <v>1</v>
      </c>
    </row>
    <row r="34" spans="1:15" x14ac:dyDescent="0.4">
      <c r="A34" s="14" t="str">
        <f t="shared" si="1"/>
        <v>002015ｻ710CAwEZj6e</v>
      </c>
      <c r="B34" t="s">
        <v>247</v>
      </c>
      <c r="C34" t="s">
        <v>248</v>
      </c>
      <c r="D34" t="s">
        <v>242</v>
      </c>
      <c r="E34" s="13">
        <v>42398</v>
      </c>
      <c r="F34" s="46">
        <v>24.96</v>
      </c>
      <c r="G34" t="s">
        <v>163</v>
      </c>
      <c r="H34" t="s">
        <v>164</v>
      </c>
      <c r="I34" t="s">
        <v>165</v>
      </c>
      <c r="J34" s="69" t="s">
        <v>181</v>
      </c>
      <c r="K34" s="1" t="str">
        <f t="shared" si="0"/>
        <v>熊本市</v>
      </c>
      <c r="L34" s="1" t="str">
        <f t="shared" si="2"/>
        <v>低</v>
      </c>
      <c r="M34" s="49">
        <v>42398</v>
      </c>
      <c r="N34">
        <f t="shared" si="3"/>
        <v>1</v>
      </c>
      <c r="O34">
        <f t="shared" si="4"/>
        <v>1</v>
      </c>
    </row>
    <row r="35" spans="1:15" x14ac:dyDescent="0.4">
      <c r="A35" s="14" t="str">
        <f t="shared" si="1"/>
        <v>002015ｻ710CEKNF5Kp</v>
      </c>
      <c r="B35" t="s">
        <v>249</v>
      </c>
      <c r="C35" t="s">
        <v>250</v>
      </c>
      <c r="D35" t="s">
        <v>251</v>
      </c>
      <c r="E35" s="13">
        <v>42425</v>
      </c>
      <c r="F35" s="46">
        <v>43.68</v>
      </c>
      <c r="G35" t="s">
        <v>163</v>
      </c>
      <c r="H35" t="s">
        <v>131</v>
      </c>
      <c r="I35" t="s">
        <v>165</v>
      </c>
      <c r="J35" s="69" t="s">
        <v>181</v>
      </c>
      <c r="K35" s="1" t="str">
        <f t="shared" si="0"/>
        <v>福岡市</v>
      </c>
      <c r="L35" s="1" t="str">
        <f t="shared" si="2"/>
        <v>低</v>
      </c>
      <c r="M35" s="49">
        <v>42425</v>
      </c>
      <c r="N35">
        <f t="shared" si="3"/>
        <v>1</v>
      </c>
      <c r="O35">
        <f t="shared" si="4"/>
        <v>1</v>
      </c>
    </row>
    <row r="36" spans="1:15" x14ac:dyDescent="0.4">
      <c r="A36" s="14" t="str">
        <f t="shared" si="1"/>
        <v>002015ｻ710CJdeHpWX</v>
      </c>
      <c r="B36" t="s">
        <v>252</v>
      </c>
      <c r="C36" t="s">
        <v>253</v>
      </c>
      <c r="D36" t="s">
        <v>254</v>
      </c>
      <c r="E36" s="13">
        <v>42425</v>
      </c>
      <c r="F36" s="46">
        <v>56.16</v>
      </c>
      <c r="G36" t="s">
        <v>163</v>
      </c>
      <c r="H36" t="s">
        <v>131</v>
      </c>
      <c r="I36" t="s">
        <v>165</v>
      </c>
      <c r="J36" s="69" t="s">
        <v>181</v>
      </c>
      <c r="K36" s="1" t="str">
        <f t="shared" si="0"/>
        <v>福岡市</v>
      </c>
      <c r="L36" s="1" t="str">
        <f t="shared" si="2"/>
        <v>低</v>
      </c>
      <c r="M36" s="49">
        <v>42425</v>
      </c>
      <c r="N36">
        <f t="shared" si="3"/>
        <v>1</v>
      </c>
      <c r="O36">
        <f t="shared" si="4"/>
        <v>1</v>
      </c>
    </row>
    <row r="37" spans="1:15" x14ac:dyDescent="0.4">
      <c r="A37" s="14" t="str">
        <f t="shared" si="1"/>
        <v>002015ｻ710CH2gUysv</v>
      </c>
      <c r="B37" t="s">
        <v>255</v>
      </c>
      <c r="C37" t="s">
        <v>256</v>
      </c>
      <c r="D37" t="s">
        <v>257</v>
      </c>
      <c r="E37" s="13">
        <v>42430</v>
      </c>
      <c r="F37" s="46">
        <v>58.24</v>
      </c>
      <c r="G37" t="s">
        <v>163</v>
      </c>
      <c r="H37" t="s">
        <v>131</v>
      </c>
      <c r="I37" t="s">
        <v>165</v>
      </c>
      <c r="J37" s="69" t="s">
        <v>181</v>
      </c>
      <c r="K37" s="1" t="str">
        <f t="shared" si="0"/>
        <v>福岡市</v>
      </c>
      <c r="L37" s="1" t="str">
        <f t="shared" si="2"/>
        <v>低</v>
      </c>
      <c r="M37" s="49">
        <v>42430</v>
      </c>
      <c r="N37">
        <f t="shared" si="3"/>
        <v>1</v>
      </c>
      <c r="O37">
        <f t="shared" si="4"/>
        <v>1</v>
      </c>
    </row>
    <row r="38" spans="1:15" x14ac:dyDescent="0.4">
      <c r="A38" s="14" t="str">
        <f t="shared" si="1"/>
        <v>002015U0005775od5h</v>
      </c>
      <c r="B38" t="s">
        <v>258</v>
      </c>
      <c r="C38" t="s">
        <v>259</v>
      </c>
      <c r="D38" t="s">
        <v>260</v>
      </c>
      <c r="E38" s="13">
        <v>42430</v>
      </c>
      <c r="F38" s="46">
        <v>50</v>
      </c>
      <c r="G38" t="s">
        <v>163</v>
      </c>
      <c r="H38" t="s">
        <v>131</v>
      </c>
      <c r="I38" t="s">
        <v>165</v>
      </c>
      <c r="J38" s="69" t="s">
        <v>173</v>
      </c>
      <c r="K38" s="1" t="str">
        <f t="shared" si="0"/>
        <v>福岡市</v>
      </c>
      <c r="L38" s="1" t="str">
        <f t="shared" si="2"/>
        <v>低</v>
      </c>
      <c r="M38" s="49">
        <v>42430</v>
      </c>
      <c r="N38">
        <f t="shared" si="3"/>
        <v>1</v>
      </c>
      <c r="O38">
        <f t="shared" si="4"/>
        <v>1</v>
      </c>
    </row>
    <row r="39" spans="1:15" x14ac:dyDescent="0.4">
      <c r="A39" s="14" t="str">
        <f t="shared" si="1"/>
        <v>002015ｻ711CHuuKM5Q</v>
      </c>
      <c r="B39" t="s">
        <v>261</v>
      </c>
      <c r="C39" t="s">
        <v>262</v>
      </c>
      <c r="D39" t="s">
        <v>263</v>
      </c>
      <c r="E39" s="13">
        <v>42432</v>
      </c>
      <c r="F39" s="46">
        <v>11.44</v>
      </c>
      <c r="G39" t="s">
        <v>163</v>
      </c>
      <c r="H39" t="s">
        <v>264</v>
      </c>
      <c r="I39" t="s">
        <v>165</v>
      </c>
      <c r="J39" s="69" t="s">
        <v>181</v>
      </c>
      <c r="K39" s="1" t="str">
        <f t="shared" si="0"/>
        <v>福岡市</v>
      </c>
      <c r="L39" s="1" t="str">
        <f t="shared" si="2"/>
        <v>低</v>
      </c>
      <c r="M39" s="49">
        <v>42432</v>
      </c>
      <c r="N39">
        <f t="shared" si="3"/>
        <v>1</v>
      </c>
      <c r="O39">
        <f t="shared" si="4"/>
        <v>1</v>
      </c>
    </row>
    <row r="40" spans="1:15" x14ac:dyDescent="0.4">
      <c r="A40" s="14" t="str">
        <f t="shared" si="1"/>
        <v>002015ｻ712CANSLsbp</v>
      </c>
      <c r="B40" t="s">
        <v>265</v>
      </c>
      <c r="C40" t="s">
        <v>266</v>
      </c>
      <c r="D40" t="s">
        <v>267</v>
      </c>
      <c r="E40" s="13">
        <v>42433</v>
      </c>
      <c r="F40" s="46">
        <v>16.12</v>
      </c>
      <c r="G40" t="s">
        <v>163</v>
      </c>
      <c r="H40" t="s">
        <v>170</v>
      </c>
      <c r="I40" t="s">
        <v>165</v>
      </c>
      <c r="J40" s="69" t="s">
        <v>181</v>
      </c>
      <c r="K40" s="1" t="str">
        <f t="shared" si="0"/>
        <v>大分市</v>
      </c>
      <c r="L40" s="1" t="str">
        <f t="shared" si="2"/>
        <v>低</v>
      </c>
      <c r="M40" s="49">
        <v>42433</v>
      </c>
      <c r="N40">
        <f t="shared" si="3"/>
        <v>1</v>
      </c>
      <c r="O40">
        <f t="shared" si="4"/>
        <v>1</v>
      </c>
    </row>
    <row r="41" spans="1:15" x14ac:dyDescent="0.4">
      <c r="A41" s="14" t="str">
        <f t="shared" si="1"/>
        <v>002015ｻ710CFkQYJDf</v>
      </c>
      <c r="B41" t="s">
        <v>268</v>
      </c>
      <c r="C41" t="s">
        <v>269</v>
      </c>
      <c r="D41" t="s">
        <v>270</v>
      </c>
      <c r="E41" s="13">
        <v>42436</v>
      </c>
      <c r="F41" s="46">
        <v>56.16</v>
      </c>
      <c r="G41" t="s">
        <v>163</v>
      </c>
      <c r="H41" t="s">
        <v>271</v>
      </c>
      <c r="I41" t="s">
        <v>165</v>
      </c>
      <c r="J41" s="69" t="s">
        <v>181</v>
      </c>
      <c r="K41" s="1" t="str">
        <f t="shared" si="0"/>
        <v>宮崎市</v>
      </c>
      <c r="L41" s="1" t="str">
        <f t="shared" si="2"/>
        <v>低</v>
      </c>
      <c r="M41" s="49">
        <v>42436</v>
      </c>
      <c r="N41">
        <f t="shared" si="3"/>
        <v>1</v>
      </c>
      <c r="O41">
        <f t="shared" si="4"/>
        <v>1</v>
      </c>
    </row>
    <row r="42" spans="1:15" x14ac:dyDescent="0.4">
      <c r="A42" s="14" t="str">
        <f t="shared" si="1"/>
        <v>002016ｻ801CBRJSJCA</v>
      </c>
      <c r="B42" t="s">
        <v>272</v>
      </c>
      <c r="C42" t="s">
        <v>273</v>
      </c>
      <c r="D42" t="s">
        <v>274</v>
      </c>
      <c r="E42" s="13">
        <v>42446</v>
      </c>
      <c r="F42" s="46">
        <v>36.4</v>
      </c>
      <c r="G42" t="s">
        <v>163</v>
      </c>
      <c r="H42" t="s">
        <v>164</v>
      </c>
      <c r="I42" t="s">
        <v>165</v>
      </c>
      <c r="J42" s="69" t="s">
        <v>181</v>
      </c>
      <c r="K42" s="1" t="str">
        <f t="shared" si="0"/>
        <v>熊本市</v>
      </c>
      <c r="L42" s="1" t="str">
        <f t="shared" si="2"/>
        <v>低</v>
      </c>
      <c r="M42" s="49">
        <v>42446</v>
      </c>
      <c r="N42">
        <f t="shared" si="3"/>
        <v>1</v>
      </c>
      <c r="O42">
        <f t="shared" si="4"/>
        <v>1</v>
      </c>
    </row>
    <row r="43" spans="1:15" x14ac:dyDescent="0.4">
      <c r="A43" s="14" t="str">
        <f t="shared" si="1"/>
        <v>002015ｻ711CJj3K4rB</v>
      </c>
      <c r="B43" t="s">
        <v>275</v>
      </c>
      <c r="C43" t="s">
        <v>276</v>
      </c>
      <c r="D43" t="s">
        <v>263</v>
      </c>
      <c r="E43" s="13">
        <v>42447</v>
      </c>
      <c r="F43" s="46">
        <v>12.48</v>
      </c>
      <c r="G43" t="s">
        <v>163</v>
      </c>
      <c r="H43" t="s">
        <v>264</v>
      </c>
      <c r="I43" t="s">
        <v>165</v>
      </c>
      <c r="J43" s="69" t="s">
        <v>181</v>
      </c>
      <c r="K43" s="1" t="str">
        <f t="shared" si="0"/>
        <v>福岡市</v>
      </c>
      <c r="L43" s="1" t="str">
        <f t="shared" si="2"/>
        <v>低</v>
      </c>
      <c r="M43" s="49">
        <v>42447</v>
      </c>
      <c r="N43">
        <f t="shared" si="3"/>
        <v>1</v>
      </c>
      <c r="O43">
        <f t="shared" si="4"/>
        <v>1</v>
      </c>
    </row>
    <row r="44" spans="1:15" x14ac:dyDescent="0.4">
      <c r="A44" s="14" t="str">
        <f t="shared" si="1"/>
        <v>002016ｻ710CK7qJAAP</v>
      </c>
      <c r="B44" t="s">
        <v>277</v>
      </c>
      <c r="C44" t="s">
        <v>278</v>
      </c>
      <c r="D44" t="s">
        <v>263</v>
      </c>
      <c r="E44" s="13">
        <v>42451</v>
      </c>
      <c r="F44" s="46">
        <v>58.24</v>
      </c>
      <c r="G44" t="s">
        <v>163</v>
      </c>
      <c r="H44" t="s">
        <v>264</v>
      </c>
      <c r="I44" t="s">
        <v>165</v>
      </c>
      <c r="J44" s="69" t="s">
        <v>181</v>
      </c>
      <c r="K44" s="1" t="str">
        <f t="shared" si="0"/>
        <v>福岡市</v>
      </c>
      <c r="L44" s="1" t="str">
        <f t="shared" si="2"/>
        <v>低</v>
      </c>
      <c r="M44" s="49">
        <v>42451</v>
      </c>
      <c r="N44">
        <f t="shared" si="3"/>
        <v>1</v>
      </c>
      <c r="O44">
        <f t="shared" si="4"/>
        <v>1</v>
      </c>
    </row>
    <row r="45" spans="1:15" x14ac:dyDescent="0.4">
      <c r="A45" s="14" t="str">
        <f t="shared" si="1"/>
        <v>002015ｻ711CMXyNzsx</v>
      </c>
      <c r="B45" t="s">
        <v>279</v>
      </c>
      <c r="C45" t="s">
        <v>280</v>
      </c>
      <c r="D45" t="s">
        <v>281</v>
      </c>
      <c r="E45" s="13">
        <v>42454</v>
      </c>
      <c r="F45" s="46">
        <v>56.16</v>
      </c>
      <c r="G45" t="s">
        <v>163</v>
      </c>
      <c r="H45" t="s">
        <v>131</v>
      </c>
      <c r="I45" t="s">
        <v>165</v>
      </c>
      <c r="J45" s="69" t="s">
        <v>181</v>
      </c>
      <c r="K45" s="1" t="str">
        <f t="shared" si="0"/>
        <v>福岡市</v>
      </c>
      <c r="L45" s="1" t="str">
        <f t="shared" si="2"/>
        <v>低</v>
      </c>
      <c r="M45" s="49">
        <v>42454</v>
      </c>
      <c r="N45">
        <f t="shared" si="3"/>
        <v>1</v>
      </c>
      <c r="O45">
        <f t="shared" si="4"/>
        <v>1</v>
      </c>
    </row>
    <row r="46" spans="1:15" x14ac:dyDescent="0.4">
      <c r="A46" s="14" t="str">
        <f t="shared" si="1"/>
        <v>002016ｻ711CNPLV6zh</v>
      </c>
      <c r="B46" t="s">
        <v>282</v>
      </c>
      <c r="C46" t="s">
        <v>283</v>
      </c>
      <c r="D46" t="s">
        <v>284</v>
      </c>
      <c r="E46" s="13">
        <v>42459</v>
      </c>
      <c r="F46" s="46">
        <v>10.14</v>
      </c>
      <c r="G46" t="s">
        <v>163</v>
      </c>
      <c r="H46" t="s">
        <v>264</v>
      </c>
      <c r="I46" t="s">
        <v>165</v>
      </c>
      <c r="J46" s="69" t="s">
        <v>181</v>
      </c>
      <c r="K46" s="1" t="str">
        <f t="shared" si="0"/>
        <v>福岡市</v>
      </c>
      <c r="L46" s="1" t="str">
        <f t="shared" si="2"/>
        <v>低</v>
      </c>
      <c r="M46" s="49">
        <v>42459</v>
      </c>
      <c r="N46">
        <f t="shared" si="3"/>
        <v>1</v>
      </c>
      <c r="O46">
        <f t="shared" si="4"/>
        <v>1</v>
      </c>
    </row>
    <row r="47" spans="1:15" x14ac:dyDescent="0.4">
      <c r="A47" s="14" t="str">
        <f t="shared" si="1"/>
        <v>002015ｻ712CBGFMtLE</v>
      </c>
      <c r="B47" t="s">
        <v>285</v>
      </c>
      <c r="C47" t="s">
        <v>286</v>
      </c>
      <c r="D47" t="s">
        <v>287</v>
      </c>
      <c r="E47" s="13">
        <v>42460</v>
      </c>
      <c r="F47" s="46">
        <v>12.48</v>
      </c>
      <c r="G47" t="s">
        <v>163</v>
      </c>
      <c r="H47" t="s">
        <v>131</v>
      </c>
      <c r="I47" t="s">
        <v>165</v>
      </c>
      <c r="J47" s="69" t="s">
        <v>181</v>
      </c>
      <c r="K47" s="1" t="str">
        <f t="shared" si="0"/>
        <v>福岡市</v>
      </c>
      <c r="L47" s="1" t="str">
        <f t="shared" si="2"/>
        <v>低</v>
      </c>
      <c r="M47" s="49">
        <v>42460</v>
      </c>
      <c r="N47">
        <f t="shared" si="3"/>
        <v>1</v>
      </c>
      <c r="O47">
        <f t="shared" si="4"/>
        <v>1</v>
      </c>
    </row>
    <row r="48" spans="1:15" x14ac:dyDescent="0.4">
      <c r="A48" s="14" t="str">
        <f t="shared" si="1"/>
        <v>002015ｻ712CDGwPkZD</v>
      </c>
      <c r="B48" t="s">
        <v>288</v>
      </c>
      <c r="C48" t="s">
        <v>289</v>
      </c>
      <c r="D48" t="s">
        <v>290</v>
      </c>
      <c r="E48" s="13">
        <v>42460</v>
      </c>
      <c r="F48" s="46">
        <v>37.44</v>
      </c>
      <c r="G48" t="s">
        <v>163</v>
      </c>
      <c r="H48" t="s">
        <v>264</v>
      </c>
      <c r="I48" t="s">
        <v>165</v>
      </c>
      <c r="J48" s="69" t="s">
        <v>181</v>
      </c>
      <c r="K48" s="1" t="str">
        <f t="shared" si="0"/>
        <v>福岡市</v>
      </c>
      <c r="L48" s="1" t="str">
        <f t="shared" si="2"/>
        <v>低</v>
      </c>
      <c r="M48" s="49">
        <v>42460</v>
      </c>
      <c r="N48">
        <f t="shared" si="3"/>
        <v>1</v>
      </c>
      <c r="O48">
        <f t="shared" si="4"/>
        <v>1</v>
      </c>
    </row>
    <row r="49" spans="1:15" x14ac:dyDescent="0.4">
      <c r="A49" s="14" t="str">
        <f t="shared" si="1"/>
        <v>002015ｻ712CCFuDYdJ</v>
      </c>
      <c r="B49" t="s">
        <v>291</v>
      </c>
      <c r="C49" t="s">
        <v>292</v>
      </c>
      <c r="D49" t="s">
        <v>293</v>
      </c>
      <c r="E49" s="13">
        <v>42474</v>
      </c>
      <c r="F49" s="46">
        <v>46.8</v>
      </c>
      <c r="G49" t="s">
        <v>163</v>
      </c>
      <c r="H49" t="s">
        <v>131</v>
      </c>
      <c r="I49" t="s">
        <v>165</v>
      </c>
      <c r="J49" s="69" t="s">
        <v>181</v>
      </c>
      <c r="K49" s="1" t="str">
        <f t="shared" si="0"/>
        <v>福岡市</v>
      </c>
      <c r="L49" s="1" t="str">
        <f t="shared" si="2"/>
        <v>低</v>
      </c>
      <c r="M49" s="49">
        <v>42474</v>
      </c>
      <c r="N49">
        <f t="shared" si="3"/>
        <v>1</v>
      </c>
      <c r="O49">
        <f t="shared" si="4"/>
        <v>1</v>
      </c>
    </row>
    <row r="50" spans="1:15" x14ac:dyDescent="0.4">
      <c r="A50" s="14" t="str">
        <f t="shared" si="1"/>
        <v>002015ｻ711CBLHvqE7</v>
      </c>
      <c r="B50" t="s">
        <v>294</v>
      </c>
      <c r="C50" t="s">
        <v>295</v>
      </c>
      <c r="D50" t="s">
        <v>296</v>
      </c>
      <c r="E50" s="13">
        <v>42486</v>
      </c>
      <c r="F50" s="46">
        <v>11.44</v>
      </c>
      <c r="G50" t="s">
        <v>163</v>
      </c>
      <c r="H50" t="s">
        <v>170</v>
      </c>
      <c r="I50" t="s">
        <v>165</v>
      </c>
      <c r="J50" s="69" t="s">
        <v>181</v>
      </c>
      <c r="K50" s="1" t="str">
        <f t="shared" si="0"/>
        <v>大分市</v>
      </c>
      <c r="L50" s="1" t="str">
        <f t="shared" si="2"/>
        <v>低</v>
      </c>
      <c r="M50" s="49">
        <v>42486</v>
      </c>
      <c r="N50">
        <f t="shared" si="3"/>
        <v>1</v>
      </c>
      <c r="O50">
        <f t="shared" si="4"/>
        <v>1</v>
      </c>
    </row>
    <row r="51" spans="1:15" x14ac:dyDescent="0.4">
      <c r="A51" s="14" t="str">
        <f t="shared" si="1"/>
        <v>002016ｻ801CCB5xbwb</v>
      </c>
      <c r="B51" t="s">
        <v>297</v>
      </c>
      <c r="C51" t="s">
        <v>298</v>
      </c>
      <c r="D51" t="s">
        <v>299</v>
      </c>
      <c r="E51" s="13">
        <v>42488</v>
      </c>
      <c r="F51" s="46">
        <v>56.16</v>
      </c>
      <c r="G51" t="s">
        <v>163</v>
      </c>
      <c r="H51" t="s">
        <v>131</v>
      </c>
      <c r="I51" t="s">
        <v>165</v>
      </c>
      <c r="J51" s="69" t="s">
        <v>181</v>
      </c>
      <c r="K51" s="1" t="str">
        <f t="shared" si="0"/>
        <v>福岡市</v>
      </c>
      <c r="L51" s="1" t="str">
        <f t="shared" si="2"/>
        <v>低</v>
      </c>
      <c r="M51" s="49">
        <v>42488</v>
      </c>
      <c r="N51">
        <f t="shared" si="3"/>
        <v>1</v>
      </c>
      <c r="O51">
        <f t="shared" si="4"/>
        <v>1</v>
      </c>
    </row>
    <row r="52" spans="1:15" x14ac:dyDescent="0.4">
      <c r="A52" s="14" t="str">
        <f t="shared" si="1"/>
        <v>002016ｻ801CDKY76M3</v>
      </c>
      <c r="B52" t="s">
        <v>300</v>
      </c>
      <c r="C52" t="s">
        <v>301</v>
      </c>
      <c r="D52" t="s">
        <v>302</v>
      </c>
      <c r="E52" s="13">
        <v>42492</v>
      </c>
      <c r="F52" s="46">
        <v>10.08</v>
      </c>
      <c r="G52" t="s">
        <v>163</v>
      </c>
      <c r="H52" t="s">
        <v>131</v>
      </c>
      <c r="I52" t="s">
        <v>165</v>
      </c>
      <c r="J52" s="69" t="s">
        <v>181</v>
      </c>
      <c r="K52" s="1" t="str">
        <f t="shared" si="0"/>
        <v>福岡市</v>
      </c>
      <c r="L52" s="1" t="str">
        <f t="shared" si="2"/>
        <v>低</v>
      </c>
      <c r="M52" s="49">
        <v>42492</v>
      </c>
      <c r="N52">
        <f t="shared" si="3"/>
        <v>1</v>
      </c>
      <c r="O52">
        <f t="shared" si="4"/>
        <v>1</v>
      </c>
    </row>
    <row r="53" spans="1:15" x14ac:dyDescent="0.4">
      <c r="A53" s="14" t="str">
        <f t="shared" si="1"/>
        <v>002016ｻ711CP1AG9L5</v>
      </c>
      <c r="B53" t="s">
        <v>303</v>
      </c>
      <c r="C53" t="s">
        <v>304</v>
      </c>
      <c r="D53" t="s">
        <v>263</v>
      </c>
      <c r="E53" s="13">
        <v>42508</v>
      </c>
      <c r="F53" s="46">
        <v>22.1</v>
      </c>
      <c r="G53" t="s">
        <v>163</v>
      </c>
      <c r="H53" t="s">
        <v>264</v>
      </c>
      <c r="I53" t="s">
        <v>165</v>
      </c>
      <c r="J53" s="69" t="s">
        <v>181</v>
      </c>
      <c r="K53" s="1" t="str">
        <f t="shared" si="0"/>
        <v>福岡市</v>
      </c>
      <c r="L53" s="1" t="str">
        <f t="shared" si="2"/>
        <v>低</v>
      </c>
      <c r="M53" s="49">
        <v>42508</v>
      </c>
      <c r="N53">
        <f t="shared" si="3"/>
        <v>1</v>
      </c>
      <c r="O53">
        <f t="shared" si="4"/>
        <v>1</v>
      </c>
    </row>
    <row r="54" spans="1:15" x14ac:dyDescent="0.4">
      <c r="A54" s="14" t="str">
        <f t="shared" si="1"/>
        <v>002016ｻ801CE9NLFfJ</v>
      </c>
      <c r="B54" t="s">
        <v>305</v>
      </c>
      <c r="C54" t="s">
        <v>306</v>
      </c>
      <c r="D54" t="s">
        <v>307</v>
      </c>
      <c r="E54" s="13">
        <v>42509</v>
      </c>
      <c r="F54" s="46">
        <v>56.16</v>
      </c>
      <c r="G54" t="s">
        <v>163</v>
      </c>
      <c r="H54" t="s">
        <v>264</v>
      </c>
      <c r="I54" t="s">
        <v>165</v>
      </c>
      <c r="J54" s="69" t="s">
        <v>181</v>
      </c>
      <c r="K54" s="1" t="str">
        <f t="shared" si="0"/>
        <v>福岡市</v>
      </c>
      <c r="L54" s="1" t="str">
        <f t="shared" si="2"/>
        <v>低</v>
      </c>
      <c r="M54" s="49">
        <v>42509</v>
      </c>
      <c r="N54">
        <f t="shared" si="3"/>
        <v>1</v>
      </c>
      <c r="O54">
        <f t="shared" si="4"/>
        <v>1</v>
      </c>
    </row>
    <row r="55" spans="1:15" x14ac:dyDescent="0.4">
      <c r="A55" s="14" t="str">
        <f t="shared" si="1"/>
        <v>002016ｻ801CAjR6E1h</v>
      </c>
      <c r="B55" t="s">
        <v>308</v>
      </c>
      <c r="C55" t="s">
        <v>309</v>
      </c>
      <c r="D55" t="s">
        <v>310</v>
      </c>
      <c r="E55" s="13">
        <v>42514</v>
      </c>
      <c r="F55" s="46">
        <v>10.07</v>
      </c>
      <c r="G55" t="s">
        <v>163</v>
      </c>
      <c r="H55" t="s">
        <v>164</v>
      </c>
      <c r="I55" t="s">
        <v>165</v>
      </c>
      <c r="J55" s="69" t="s">
        <v>181</v>
      </c>
      <c r="K55" s="1" t="str">
        <f t="shared" si="0"/>
        <v>熊本市</v>
      </c>
      <c r="L55" s="1" t="str">
        <f t="shared" si="2"/>
        <v>低</v>
      </c>
      <c r="M55" s="49">
        <v>42514</v>
      </c>
      <c r="N55">
        <f t="shared" si="3"/>
        <v>1</v>
      </c>
      <c r="O55">
        <f t="shared" si="4"/>
        <v>1</v>
      </c>
    </row>
    <row r="56" spans="1:15" x14ac:dyDescent="0.4">
      <c r="A56" s="14" t="str">
        <f t="shared" si="1"/>
        <v>002016ｻ801CIFQzRkY</v>
      </c>
      <c r="B56" t="s">
        <v>311</v>
      </c>
      <c r="C56" t="s">
        <v>312</v>
      </c>
      <c r="D56" t="s">
        <v>270</v>
      </c>
      <c r="E56" s="13">
        <v>42522</v>
      </c>
      <c r="F56" s="46">
        <v>42.4</v>
      </c>
      <c r="G56" t="s">
        <v>163</v>
      </c>
      <c r="H56" t="s">
        <v>131</v>
      </c>
      <c r="I56" t="s">
        <v>165</v>
      </c>
      <c r="J56" s="69" t="s">
        <v>181</v>
      </c>
      <c r="K56" s="1" t="str">
        <f t="shared" si="0"/>
        <v>福岡市</v>
      </c>
      <c r="L56" s="1" t="str">
        <f t="shared" si="2"/>
        <v>低</v>
      </c>
      <c r="M56" s="49">
        <v>42522</v>
      </c>
      <c r="N56">
        <f t="shared" si="3"/>
        <v>1</v>
      </c>
      <c r="O56">
        <f t="shared" si="4"/>
        <v>1</v>
      </c>
    </row>
    <row r="57" spans="1:15" x14ac:dyDescent="0.4">
      <c r="A57" s="14" t="str">
        <f t="shared" si="1"/>
        <v>002016ｻ801CJoUdudz</v>
      </c>
      <c r="B57" t="s">
        <v>313</v>
      </c>
      <c r="C57" t="s">
        <v>314</v>
      </c>
      <c r="D57" t="s">
        <v>270</v>
      </c>
      <c r="E57" s="13">
        <v>42522</v>
      </c>
      <c r="F57" s="46">
        <v>42.4</v>
      </c>
      <c r="G57" t="s">
        <v>163</v>
      </c>
      <c r="H57" t="s">
        <v>131</v>
      </c>
      <c r="I57" t="s">
        <v>165</v>
      </c>
      <c r="J57" s="69" t="s">
        <v>181</v>
      </c>
      <c r="K57" s="1" t="str">
        <f t="shared" si="0"/>
        <v>福岡市</v>
      </c>
      <c r="L57" s="1" t="str">
        <f t="shared" si="2"/>
        <v>低</v>
      </c>
      <c r="M57" s="49">
        <v>42522</v>
      </c>
      <c r="N57">
        <f t="shared" si="3"/>
        <v>1</v>
      </c>
      <c r="O57">
        <f t="shared" si="4"/>
        <v>1</v>
      </c>
    </row>
    <row r="58" spans="1:15" x14ac:dyDescent="0.4">
      <c r="A58" s="14" t="str">
        <f t="shared" si="1"/>
        <v>002016ｻ711CO4NN7CJ</v>
      </c>
      <c r="B58" t="s">
        <v>315</v>
      </c>
      <c r="C58" t="s">
        <v>316</v>
      </c>
      <c r="D58" t="s">
        <v>263</v>
      </c>
      <c r="E58" s="13">
        <v>42522</v>
      </c>
      <c r="F58" s="46">
        <v>17.16</v>
      </c>
      <c r="G58" t="s">
        <v>163</v>
      </c>
      <c r="H58" t="s">
        <v>264</v>
      </c>
      <c r="I58" t="s">
        <v>165</v>
      </c>
      <c r="J58" s="69" t="s">
        <v>181</v>
      </c>
      <c r="K58" s="1" t="str">
        <f t="shared" si="0"/>
        <v>福岡市</v>
      </c>
      <c r="L58" s="1" t="str">
        <f t="shared" si="2"/>
        <v>低</v>
      </c>
      <c r="M58" s="49">
        <v>42522</v>
      </c>
      <c r="N58">
        <f t="shared" si="3"/>
        <v>1</v>
      </c>
      <c r="O58">
        <f t="shared" si="4"/>
        <v>1</v>
      </c>
    </row>
    <row r="59" spans="1:15" x14ac:dyDescent="0.4">
      <c r="A59" s="14" t="str">
        <f t="shared" si="1"/>
        <v>002016ｻ803BAmfgejM</v>
      </c>
      <c r="B59" t="s">
        <v>317</v>
      </c>
      <c r="C59" t="s">
        <v>318</v>
      </c>
      <c r="D59" t="s">
        <v>319</v>
      </c>
      <c r="E59" s="13">
        <v>42581</v>
      </c>
      <c r="F59" s="46">
        <v>57.24</v>
      </c>
      <c r="G59" t="s">
        <v>163</v>
      </c>
      <c r="H59" t="s">
        <v>320</v>
      </c>
      <c r="I59" t="s">
        <v>165</v>
      </c>
      <c r="J59" s="69" t="s">
        <v>173</v>
      </c>
      <c r="K59" s="1" t="str">
        <f t="shared" si="0"/>
        <v>佐賀市</v>
      </c>
      <c r="L59" s="1" t="str">
        <f t="shared" si="2"/>
        <v>低</v>
      </c>
      <c r="M59" s="49">
        <v>42581</v>
      </c>
      <c r="N59">
        <f t="shared" si="3"/>
        <v>1</v>
      </c>
      <c r="O59">
        <f t="shared" si="4"/>
        <v>1</v>
      </c>
    </row>
    <row r="60" spans="1:15" x14ac:dyDescent="0.4">
      <c r="A60" s="14" t="str">
        <f t="shared" si="1"/>
        <v>002016ｻ803BDcyDBud</v>
      </c>
      <c r="B60" t="s">
        <v>321</v>
      </c>
      <c r="C60" t="s">
        <v>322</v>
      </c>
      <c r="D60" t="s">
        <v>323</v>
      </c>
      <c r="E60" s="13">
        <v>42581</v>
      </c>
      <c r="F60" s="46">
        <v>57.24</v>
      </c>
      <c r="G60" t="s">
        <v>163</v>
      </c>
      <c r="H60" t="s">
        <v>320</v>
      </c>
      <c r="I60" t="s">
        <v>165</v>
      </c>
      <c r="J60" s="69" t="s">
        <v>173</v>
      </c>
      <c r="K60" s="1" t="str">
        <f t="shared" si="0"/>
        <v>佐賀市</v>
      </c>
      <c r="L60" s="1" t="str">
        <f t="shared" si="2"/>
        <v>低</v>
      </c>
      <c r="M60" s="49">
        <v>42581</v>
      </c>
      <c r="N60">
        <f t="shared" si="3"/>
        <v>1</v>
      </c>
      <c r="O60">
        <f t="shared" si="4"/>
        <v>1</v>
      </c>
    </row>
    <row r="61" spans="1:15" x14ac:dyDescent="0.4">
      <c r="A61" s="14" t="str">
        <f t="shared" si="1"/>
        <v>002016ｻ803BE5EFwBh</v>
      </c>
      <c r="B61" t="s">
        <v>324</v>
      </c>
      <c r="C61" t="s">
        <v>325</v>
      </c>
      <c r="D61" t="s">
        <v>326</v>
      </c>
      <c r="E61" s="13">
        <v>42581</v>
      </c>
      <c r="F61" s="46">
        <v>57.24</v>
      </c>
      <c r="G61" t="s">
        <v>163</v>
      </c>
      <c r="H61" t="s">
        <v>320</v>
      </c>
      <c r="I61" t="s">
        <v>165</v>
      </c>
      <c r="J61" s="69" t="s">
        <v>173</v>
      </c>
      <c r="K61" s="1" t="str">
        <f t="shared" si="0"/>
        <v>佐賀市</v>
      </c>
      <c r="L61" s="1" t="str">
        <f t="shared" si="2"/>
        <v>低</v>
      </c>
      <c r="M61" s="49">
        <v>42581</v>
      </c>
      <c r="N61">
        <f t="shared" si="3"/>
        <v>1</v>
      </c>
      <c r="O61">
        <f t="shared" si="4"/>
        <v>1</v>
      </c>
    </row>
    <row r="62" spans="1:15" x14ac:dyDescent="0.4">
      <c r="A62" s="14" t="str">
        <f t="shared" si="1"/>
        <v>002016ｻ803CAiANFtB</v>
      </c>
      <c r="B62" t="s">
        <v>327</v>
      </c>
      <c r="C62" t="s">
        <v>328</v>
      </c>
      <c r="D62" t="s">
        <v>329</v>
      </c>
      <c r="E62" s="13">
        <v>42581</v>
      </c>
      <c r="F62" s="46">
        <v>57.24</v>
      </c>
      <c r="G62" t="s">
        <v>163</v>
      </c>
      <c r="H62" t="s">
        <v>320</v>
      </c>
      <c r="I62" t="s">
        <v>165</v>
      </c>
      <c r="J62" s="69" t="s">
        <v>173</v>
      </c>
      <c r="K62" s="1" t="str">
        <f t="shared" si="0"/>
        <v>佐賀市</v>
      </c>
      <c r="L62" s="1" t="str">
        <f t="shared" si="2"/>
        <v>低</v>
      </c>
      <c r="M62" s="49">
        <v>42581</v>
      </c>
      <c r="N62">
        <f t="shared" si="3"/>
        <v>1</v>
      </c>
      <c r="O62">
        <f t="shared" si="4"/>
        <v>1</v>
      </c>
    </row>
    <row r="63" spans="1:15" x14ac:dyDescent="0.4">
      <c r="A63" s="14" t="str">
        <f t="shared" si="1"/>
        <v>002016ｻ803CBnmhDGU</v>
      </c>
      <c r="B63" t="s">
        <v>330</v>
      </c>
      <c r="C63" t="s">
        <v>331</v>
      </c>
      <c r="D63" t="s">
        <v>332</v>
      </c>
      <c r="E63" s="13">
        <v>42581</v>
      </c>
      <c r="F63" s="46">
        <v>57.24</v>
      </c>
      <c r="G63" t="s">
        <v>163</v>
      </c>
      <c r="H63" t="s">
        <v>320</v>
      </c>
      <c r="I63" t="s">
        <v>165</v>
      </c>
      <c r="J63" s="69" t="s">
        <v>173</v>
      </c>
      <c r="K63" s="1" t="str">
        <f t="shared" si="0"/>
        <v>佐賀市</v>
      </c>
      <c r="L63" s="1" t="str">
        <f t="shared" si="2"/>
        <v>低</v>
      </c>
      <c r="M63" s="49">
        <v>42581</v>
      </c>
      <c r="N63">
        <f t="shared" si="3"/>
        <v>1</v>
      </c>
      <c r="O63">
        <f t="shared" si="4"/>
        <v>1</v>
      </c>
    </row>
    <row r="64" spans="1:15" x14ac:dyDescent="0.4">
      <c r="A64" s="14" t="str">
        <f t="shared" si="1"/>
        <v>002016ｻ803CC1uPf2n</v>
      </c>
      <c r="B64" t="s">
        <v>333</v>
      </c>
      <c r="C64" t="s">
        <v>334</v>
      </c>
      <c r="D64" t="s">
        <v>323</v>
      </c>
      <c r="E64" s="13">
        <v>42581</v>
      </c>
      <c r="F64" s="46">
        <v>57.24</v>
      </c>
      <c r="G64" t="s">
        <v>163</v>
      </c>
      <c r="H64" t="s">
        <v>320</v>
      </c>
      <c r="I64" t="s">
        <v>165</v>
      </c>
      <c r="J64" s="69" t="s">
        <v>173</v>
      </c>
      <c r="K64" s="1" t="str">
        <f t="shared" si="0"/>
        <v>佐賀市</v>
      </c>
      <c r="L64" s="1" t="str">
        <f t="shared" si="2"/>
        <v>低</v>
      </c>
      <c r="M64" s="49">
        <v>42581</v>
      </c>
      <c r="N64">
        <f t="shared" si="3"/>
        <v>1</v>
      </c>
      <c r="O64">
        <f t="shared" si="4"/>
        <v>1</v>
      </c>
    </row>
    <row r="65" spans="1:15" x14ac:dyDescent="0.4">
      <c r="A65" s="14" t="str">
        <f t="shared" si="1"/>
        <v>002016ｻ803CE5xLHPp</v>
      </c>
      <c r="B65" t="s">
        <v>335</v>
      </c>
      <c r="C65" t="s">
        <v>336</v>
      </c>
      <c r="D65" t="s">
        <v>337</v>
      </c>
      <c r="E65" s="13">
        <v>42581</v>
      </c>
      <c r="F65" s="46">
        <v>57.24</v>
      </c>
      <c r="G65" t="s">
        <v>163</v>
      </c>
      <c r="H65" t="s">
        <v>320</v>
      </c>
      <c r="I65" t="s">
        <v>165</v>
      </c>
      <c r="J65" s="69" t="s">
        <v>173</v>
      </c>
      <c r="K65" s="1" t="str">
        <f t="shared" si="0"/>
        <v>佐賀市</v>
      </c>
      <c r="L65" s="1" t="str">
        <f t="shared" si="2"/>
        <v>低</v>
      </c>
      <c r="M65" s="49">
        <v>42581</v>
      </c>
      <c r="N65">
        <f t="shared" si="3"/>
        <v>1</v>
      </c>
      <c r="O65">
        <f t="shared" si="4"/>
        <v>1</v>
      </c>
    </row>
    <row r="66" spans="1:15" x14ac:dyDescent="0.4">
      <c r="A66" s="14" t="str">
        <f t="shared" si="1"/>
        <v>002016ｻ804CFtYuzQ3</v>
      </c>
      <c r="B66" t="s">
        <v>338</v>
      </c>
      <c r="C66" t="s">
        <v>339</v>
      </c>
      <c r="D66" t="s">
        <v>340</v>
      </c>
      <c r="E66" s="13">
        <v>42587</v>
      </c>
      <c r="F66" s="46">
        <v>19.079999999999998</v>
      </c>
      <c r="G66" t="s">
        <v>163</v>
      </c>
      <c r="H66" t="s">
        <v>341</v>
      </c>
      <c r="I66" t="s">
        <v>165</v>
      </c>
      <c r="J66" s="69" t="s">
        <v>342</v>
      </c>
      <c r="K66" s="1" t="str">
        <f t="shared" si="0"/>
        <v>長崎市</v>
      </c>
      <c r="L66" s="1" t="str">
        <f t="shared" si="2"/>
        <v>低</v>
      </c>
      <c r="M66" s="49">
        <v>42587</v>
      </c>
      <c r="N66">
        <f t="shared" si="3"/>
        <v>1</v>
      </c>
      <c r="O66">
        <f t="shared" si="4"/>
        <v>1</v>
      </c>
    </row>
    <row r="67" spans="1:15" x14ac:dyDescent="0.4">
      <c r="A67" s="14" t="str">
        <f t="shared" si="1"/>
        <v>002016ｻ804CBoVeNqW</v>
      </c>
      <c r="B67" t="s">
        <v>343</v>
      </c>
      <c r="C67" t="s">
        <v>344</v>
      </c>
      <c r="D67" t="s">
        <v>345</v>
      </c>
      <c r="E67" s="13">
        <v>42604</v>
      </c>
      <c r="F67" s="46">
        <v>57.24</v>
      </c>
      <c r="G67" t="s">
        <v>163</v>
      </c>
      <c r="H67" t="s">
        <v>131</v>
      </c>
      <c r="I67" t="s">
        <v>165</v>
      </c>
      <c r="J67" s="69" t="s">
        <v>342</v>
      </c>
      <c r="K67" s="1" t="str">
        <f t="shared" ref="K67:K130" si="5">+VLOOKUP(H67,$Q$2:$R$10,2,0)</f>
        <v>福岡市</v>
      </c>
      <c r="L67" s="1" t="str">
        <f t="shared" si="2"/>
        <v>低</v>
      </c>
      <c r="M67" s="49">
        <v>42604</v>
      </c>
      <c r="N67">
        <f t="shared" ref="N67:N130" si="6">COUNTIF(C:C,C67)</f>
        <v>1</v>
      </c>
      <c r="O67">
        <f t="shared" si="4"/>
        <v>1</v>
      </c>
    </row>
    <row r="68" spans="1:15" x14ac:dyDescent="0.4">
      <c r="A68" s="14" t="str">
        <f t="shared" ref="A68:A131" si="7">+B68&amp;C68</f>
        <v>002015ｻ711CD8KYFHF</v>
      </c>
      <c r="B68" t="s">
        <v>346</v>
      </c>
      <c r="C68" t="s">
        <v>347</v>
      </c>
      <c r="D68" t="s">
        <v>242</v>
      </c>
      <c r="E68" s="13">
        <v>42607</v>
      </c>
      <c r="F68" s="46">
        <v>17.16</v>
      </c>
      <c r="G68" t="s">
        <v>163</v>
      </c>
      <c r="H68" t="s">
        <v>164</v>
      </c>
      <c r="I68" t="s">
        <v>165</v>
      </c>
      <c r="J68" s="69" t="s">
        <v>181</v>
      </c>
      <c r="K68" s="1" t="str">
        <f t="shared" si="5"/>
        <v>熊本市</v>
      </c>
      <c r="L68" s="1" t="str">
        <f t="shared" ref="L68:L131" si="8">VLOOKUP(G68,$T$2:$U$6,2,0)</f>
        <v>低</v>
      </c>
      <c r="M68" s="49">
        <v>42607</v>
      </c>
      <c r="N68">
        <f t="shared" si="6"/>
        <v>1</v>
      </c>
      <c r="O68">
        <f t="shared" ref="O68:O131" si="9">COUNTIF(B:B,B68)</f>
        <v>1</v>
      </c>
    </row>
    <row r="69" spans="1:15" x14ac:dyDescent="0.4">
      <c r="A69" s="14" t="str">
        <f t="shared" si="7"/>
        <v>002015ｻ711CC1kh4N7</v>
      </c>
      <c r="B69" t="s">
        <v>348</v>
      </c>
      <c r="C69" t="s">
        <v>349</v>
      </c>
      <c r="D69" t="s">
        <v>350</v>
      </c>
      <c r="E69" s="13">
        <v>42609</v>
      </c>
      <c r="F69" s="46">
        <v>609.96</v>
      </c>
      <c r="G69" t="s">
        <v>121</v>
      </c>
      <c r="H69" t="s">
        <v>131</v>
      </c>
      <c r="I69" t="s">
        <v>165</v>
      </c>
      <c r="J69" s="69" t="s">
        <v>166</v>
      </c>
      <c r="K69" s="1" t="str">
        <f t="shared" si="5"/>
        <v>福岡市</v>
      </c>
      <c r="L69" s="1" t="str">
        <f t="shared" si="8"/>
        <v>高</v>
      </c>
      <c r="M69" s="49">
        <v>42609</v>
      </c>
      <c r="N69">
        <f t="shared" si="6"/>
        <v>1</v>
      </c>
      <c r="O69">
        <f t="shared" si="9"/>
        <v>1</v>
      </c>
    </row>
    <row r="70" spans="1:15" x14ac:dyDescent="0.4">
      <c r="A70" s="14" t="str">
        <f t="shared" si="7"/>
        <v>002016ｻ806CALWvkhE</v>
      </c>
      <c r="B70" t="s">
        <v>351</v>
      </c>
      <c r="C70" t="s">
        <v>352</v>
      </c>
      <c r="D70" t="s">
        <v>353</v>
      </c>
      <c r="E70" s="13">
        <v>42611</v>
      </c>
      <c r="F70" s="46">
        <v>25.44</v>
      </c>
      <c r="G70" t="s">
        <v>163</v>
      </c>
      <c r="H70" t="s">
        <v>131</v>
      </c>
      <c r="I70" t="s">
        <v>165</v>
      </c>
      <c r="J70" s="69" t="s">
        <v>342</v>
      </c>
      <c r="K70" s="1" t="str">
        <f t="shared" si="5"/>
        <v>福岡市</v>
      </c>
      <c r="L70" s="1" t="str">
        <f t="shared" si="8"/>
        <v>低</v>
      </c>
      <c r="M70" s="49">
        <v>42611</v>
      </c>
      <c r="N70">
        <f t="shared" si="6"/>
        <v>1</v>
      </c>
      <c r="O70">
        <f t="shared" si="9"/>
        <v>1</v>
      </c>
    </row>
    <row r="71" spans="1:15" x14ac:dyDescent="0.4">
      <c r="A71" s="14" t="str">
        <f t="shared" si="7"/>
        <v>002015ｻ710CG58GFof</v>
      </c>
      <c r="B71" t="s">
        <v>354</v>
      </c>
      <c r="C71" t="s">
        <v>355</v>
      </c>
      <c r="D71" t="s">
        <v>242</v>
      </c>
      <c r="E71" s="13">
        <v>42614</v>
      </c>
      <c r="F71" s="46">
        <v>24.96</v>
      </c>
      <c r="G71" t="s">
        <v>163</v>
      </c>
      <c r="H71" t="s">
        <v>164</v>
      </c>
      <c r="I71" t="s">
        <v>165</v>
      </c>
      <c r="J71" s="69" t="s">
        <v>181</v>
      </c>
      <c r="K71" s="1" t="str">
        <f t="shared" si="5"/>
        <v>熊本市</v>
      </c>
      <c r="L71" s="1" t="str">
        <f t="shared" si="8"/>
        <v>低</v>
      </c>
      <c r="M71" s="49">
        <v>42614</v>
      </c>
      <c r="N71">
        <f t="shared" si="6"/>
        <v>1</v>
      </c>
      <c r="O71">
        <f t="shared" si="9"/>
        <v>1</v>
      </c>
    </row>
    <row r="72" spans="1:15" x14ac:dyDescent="0.4">
      <c r="A72" s="14" t="str">
        <f t="shared" si="7"/>
        <v>002016ｻ801CGJyELgK</v>
      </c>
      <c r="B72" t="s">
        <v>356</v>
      </c>
      <c r="C72" t="s">
        <v>357</v>
      </c>
      <c r="D72" t="s">
        <v>358</v>
      </c>
      <c r="E72" s="13">
        <v>42615</v>
      </c>
      <c r="F72" s="46">
        <v>17.489999999999998</v>
      </c>
      <c r="G72" t="s">
        <v>163</v>
      </c>
      <c r="H72" t="s">
        <v>164</v>
      </c>
      <c r="I72" t="s">
        <v>165</v>
      </c>
      <c r="J72" s="69" t="s">
        <v>181</v>
      </c>
      <c r="K72" s="1" t="str">
        <f t="shared" si="5"/>
        <v>熊本市</v>
      </c>
      <c r="L72" s="1" t="str">
        <f t="shared" si="8"/>
        <v>低</v>
      </c>
      <c r="M72" s="49">
        <v>42615</v>
      </c>
      <c r="N72">
        <f t="shared" si="6"/>
        <v>1</v>
      </c>
      <c r="O72">
        <f t="shared" si="9"/>
        <v>1</v>
      </c>
    </row>
    <row r="73" spans="1:15" x14ac:dyDescent="0.4">
      <c r="A73" s="14" t="str">
        <f t="shared" si="7"/>
        <v>002016ｻ805BATg2ch9</v>
      </c>
      <c r="B73" t="s">
        <v>359</v>
      </c>
      <c r="C73" t="s">
        <v>360</v>
      </c>
      <c r="D73" t="s">
        <v>361</v>
      </c>
      <c r="E73" s="13">
        <v>42620</v>
      </c>
      <c r="F73" s="46">
        <v>59.36</v>
      </c>
      <c r="G73" t="s">
        <v>163</v>
      </c>
      <c r="H73" t="s">
        <v>131</v>
      </c>
      <c r="I73" t="s">
        <v>165</v>
      </c>
      <c r="J73" s="69" t="s">
        <v>342</v>
      </c>
      <c r="K73" s="1" t="str">
        <f t="shared" si="5"/>
        <v>福岡市</v>
      </c>
      <c r="L73" s="1" t="str">
        <f t="shared" si="8"/>
        <v>低</v>
      </c>
      <c r="M73" s="49">
        <v>42620</v>
      </c>
      <c r="N73">
        <f t="shared" si="6"/>
        <v>1</v>
      </c>
      <c r="O73">
        <f t="shared" si="9"/>
        <v>1</v>
      </c>
    </row>
    <row r="74" spans="1:15" x14ac:dyDescent="0.4">
      <c r="A74" s="14" t="str">
        <f t="shared" si="7"/>
        <v>002016ｻ806CBKQRDfG</v>
      </c>
      <c r="B74" t="s">
        <v>362</v>
      </c>
      <c r="C74" t="s">
        <v>363</v>
      </c>
      <c r="D74" t="s">
        <v>364</v>
      </c>
      <c r="E74" s="13">
        <v>42621</v>
      </c>
      <c r="F74" s="46">
        <v>23.85</v>
      </c>
      <c r="G74" t="s">
        <v>163</v>
      </c>
      <c r="H74" t="s">
        <v>264</v>
      </c>
      <c r="I74" t="s">
        <v>165</v>
      </c>
      <c r="J74" s="69" t="s">
        <v>342</v>
      </c>
      <c r="K74" s="1" t="str">
        <f t="shared" si="5"/>
        <v>福岡市</v>
      </c>
      <c r="L74" s="1" t="str">
        <f t="shared" si="8"/>
        <v>低</v>
      </c>
      <c r="M74" s="49">
        <v>42621</v>
      </c>
      <c r="N74">
        <f t="shared" si="6"/>
        <v>1</v>
      </c>
      <c r="O74">
        <f t="shared" si="9"/>
        <v>1</v>
      </c>
    </row>
    <row r="75" spans="1:15" x14ac:dyDescent="0.4">
      <c r="A75" s="14" t="str">
        <f t="shared" si="7"/>
        <v>002016ｻ806CDF57jxd</v>
      </c>
      <c r="B75" t="s">
        <v>365</v>
      </c>
      <c r="C75" t="s">
        <v>366</v>
      </c>
      <c r="D75" t="s">
        <v>367</v>
      </c>
      <c r="E75" s="13">
        <v>42621</v>
      </c>
      <c r="F75" s="46">
        <v>25.44</v>
      </c>
      <c r="G75" t="s">
        <v>163</v>
      </c>
      <c r="H75" t="s">
        <v>131</v>
      </c>
      <c r="I75" t="s">
        <v>165</v>
      </c>
      <c r="J75" s="69" t="s">
        <v>342</v>
      </c>
      <c r="K75" s="1" t="str">
        <f t="shared" si="5"/>
        <v>福岡市</v>
      </c>
      <c r="L75" s="1" t="str">
        <f t="shared" si="8"/>
        <v>低</v>
      </c>
      <c r="M75" s="49">
        <v>42621</v>
      </c>
      <c r="N75">
        <f t="shared" si="6"/>
        <v>1</v>
      </c>
      <c r="O75">
        <f t="shared" si="9"/>
        <v>1</v>
      </c>
    </row>
    <row r="76" spans="1:15" x14ac:dyDescent="0.4">
      <c r="A76" s="14" t="str">
        <f t="shared" si="7"/>
        <v>002016ｻ804CEeST8kw</v>
      </c>
      <c r="B76" t="s">
        <v>368</v>
      </c>
      <c r="C76" t="s">
        <v>369</v>
      </c>
      <c r="D76" t="s">
        <v>370</v>
      </c>
      <c r="E76" s="13">
        <v>42625</v>
      </c>
      <c r="F76" s="46">
        <v>57.24</v>
      </c>
      <c r="G76" t="s">
        <v>163</v>
      </c>
      <c r="H76" t="s">
        <v>131</v>
      </c>
      <c r="I76" t="s">
        <v>165</v>
      </c>
      <c r="J76" s="69" t="s">
        <v>342</v>
      </c>
      <c r="K76" s="1" t="str">
        <f t="shared" si="5"/>
        <v>福岡市</v>
      </c>
      <c r="L76" s="1" t="str">
        <f t="shared" si="8"/>
        <v>低</v>
      </c>
      <c r="M76" s="49">
        <v>42625</v>
      </c>
      <c r="N76">
        <f t="shared" si="6"/>
        <v>1</v>
      </c>
      <c r="O76">
        <f t="shared" si="9"/>
        <v>1</v>
      </c>
    </row>
    <row r="77" spans="1:15" x14ac:dyDescent="0.4">
      <c r="A77" s="14" t="str">
        <f t="shared" si="7"/>
        <v>002016ｻ806BA3hA1MH</v>
      </c>
      <c r="B77" t="s">
        <v>371</v>
      </c>
      <c r="C77" t="s">
        <v>372</v>
      </c>
      <c r="D77" t="s">
        <v>373</v>
      </c>
      <c r="E77" s="13">
        <v>42633</v>
      </c>
      <c r="F77" s="46">
        <v>55.65</v>
      </c>
      <c r="G77" t="s">
        <v>163</v>
      </c>
      <c r="H77" t="s">
        <v>131</v>
      </c>
      <c r="I77" t="s">
        <v>165</v>
      </c>
      <c r="J77" s="69" t="s">
        <v>342</v>
      </c>
      <c r="K77" s="1" t="str">
        <f t="shared" si="5"/>
        <v>福岡市</v>
      </c>
      <c r="L77" s="1" t="str">
        <f t="shared" si="8"/>
        <v>低</v>
      </c>
      <c r="M77" s="49">
        <v>42633</v>
      </c>
      <c r="N77">
        <f t="shared" si="6"/>
        <v>1</v>
      </c>
      <c r="O77">
        <f t="shared" si="9"/>
        <v>1</v>
      </c>
    </row>
    <row r="78" spans="1:15" x14ac:dyDescent="0.4">
      <c r="A78" s="14" t="str">
        <f t="shared" si="7"/>
        <v>002016ｻ807CBYQJVxG</v>
      </c>
      <c r="B78" t="s">
        <v>374</v>
      </c>
      <c r="C78" t="s">
        <v>375</v>
      </c>
      <c r="D78" t="s">
        <v>376</v>
      </c>
      <c r="E78" s="13">
        <v>42640</v>
      </c>
      <c r="F78" s="46">
        <v>18.285</v>
      </c>
      <c r="G78" t="s">
        <v>163</v>
      </c>
      <c r="H78" t="s">
        <v>264</v>
      </c>
      <c r="I78" t="s">
        <v>165</v>
      </c>
      <c r="J78" s="69" t="s">
        <v>342</v>
      </c>
      <c r="K78" s="1" t="str">
        <f t="shared" si="5"/>
        <v>福岡市</v>
      </c>
      <c r="L78" s="1" t="str">
        <f t="shared" si="8"/>
        <v>低</v>
      </c>
      <c r="M78" s="49">
        <v>42640</v>
      </c>
      <c r="N78">
        <f t="shared" si="6"/>
        <v>1</v>
      </c>
      <c r="O78">
        <f t="shared" si="9"/>
        <v>1</v>
      </c>
    </row>
    <row r="79" spans="1:15" x14ac:dyDescent="0.4">
      <c r="A79" s="14" t="str">
        <f t="shared" si="7"/>
        <v>002016ｻ807BH7Am7pH</v>
      </c>
      <c r="B79" t="s">
        <v>377</v>
      </c>
      <c r="C79" t="s">
        <v>378</v>
      </c>
      <c r="D79" t="s">
        <v>379</v>
      </c>
      <c r="E79" s="13">
        <v>42654</v>
      </c>
      <c r="F79" s="46">
        <v>19.079999999999998</v>
      </c>
      <c r="G79" t="s">
        <v>163</v>
      </c>
      <c r="H79" t="s">
        <v>264</v>
      </c>
      <c r="I79" t="s">
        <v>165</v>
      </c>
      <c r="J79" s="69" t="s">
        <v>342</v>
      </c>
      <c r="K79" s="1" t="str">
        <f t="shared" si="5"/>
        <v>福岡市</v>
      </c>
      <c r="L79" s="1" t="str">
        <f t="shared" si="8"/>
        <v>低</v>
      </c>
      <c r="M79" s="49">
        <v>42654</v>
      </c>
      <c r="N79">
        <f t="shared" si="6"/>
        <v>1</v>
      </c>
      <c r="O79">
        <f t="shared" si="9"/>
        <v>1</v>
      </c>
    </row>
    <row r="80" spans="1:15" x14ac:dyDescent="0.4">
      <c r="A80" s="14" t="str">
        <f t="shared" si="7"/>
        <v>002016ｻ806BFvekAGX</v>
      </c>
      <c r="B80" t="s">
        <v>380</v>
      </c>
      <c r="C80" t="s">
        <v>381</v>
      </c>
      <c r="D80" t="s">
        <v>382</v>
      </c>
      <c r="E80" s="13">
        <v>42663</v>
      </c>
      <c r="F80" s="46">
        <v>57.24</v>
      </c>
      <c r="G80" t="s">
        <v>163</v>
      </c>
      <c r="H80" t="s">
        <v>264</v>
      </c>
      <c r="I80" t="s">
        <v>165</v>
      </c>
      <c r="J80" s="69" t="s">
        <v>342</v>
      </c>
      <c r="K80" s="1" t="str">
        <f t="shared" si="5"/>
        <v>福岡市</v>
      </c>
      <c r="L80" s="1" t="str">
        <f t="shared" si="8"/>
        <v>低</v>
      </c>
      <c r="M80" s="49">
        <v>42663</v>
      </c>
      <c r="N80">
        <f t="shared" si="6"/>
        <v>1</v>
      </c>
      <c r="O80">
        <f t="shared" si="9"/>
        <v>1</v>
      </c>
    </row>
    <row r="81" spans="1:15" x14ac:dyDescent="0.4">
      <c r="A81" s="14" t="str">
        <f t="shared" si="7"/>
        <v>002016ｻ807CGJjmQYk</v>
      </c>
      <c r="B81" t="s">
        <v>383</v>
      </c>
      <c r="C81" t="s">
        <v>384</v>
      </c>
      <c r="D81" t="s">
        <v>385</v>
      </c>
      <c r="E81" s="13">
        <v>42683</v>
      </c>
      <c r="F81" s="46">
        <v>29.15</v>
      </c>
      <c r="G81" t="s">
        <v>163</v>
      </c>
      <c r="H81" t="s">
        <v>131</v>
      </c>
      <c r="I81" t="s">
        <v>165</v>
      </c>
      <c r="J81" s="69" t="s">
        <v>342</v>
      </c>
      <c r="K81" s="1" t="str">
        <f t="shared" si="5"/>
        <v>福岡市</v>
      </c>
      <c r="L81" s="1" t="str">
        <f t="shared" si="8"/>
        <v>低</v>
      </c>
      <c r="M81" s="49">
        <v>42683</v>
      </c>
      <c r="N81">
        <f t="shared" si="6"/>
        <v>1</v>
      </c>
      <c r="O81">
        <f t="shared" si="9"/>
        <v>1</v>
      </c>
    </row>
    <row r="82" spans="1:15" x14ac:dyDescent="0.4">
      <c r="A82" s="14" t="str">
        <f t="shared" si="7"/>
        <v>002016ｻ804CHAXQEYj</v>
      </c>
      <c r="B82" t="s">
        <v>386</v>
      </c>
      <c r="C82" t="s">
        <v>387</v>
      </c>
      <c r="D82" t="s">
        <v>340</v>
      </c>
      <c r="E82" s="13">
        <v>42699</v>
      </c>
      <c r="F82" s="46">
        <v>15.9</v>
      </c>
      <c r="G82" t="s">
        <v>163</v>
      </c>
      <c r="H82" t="s">
        <v>264</v>
      </c>
      <c r="I82" t="s">
        <v>165</v>
      </c>
      <c r="J82" s="69" t="s">
        <v>342</v>
      </c>
      <c r="K82" s="1" t="str">
        <f t="shared" si="5"/>
        <v>福岡市</v>
      </c>
      <c r="L82" s="1" t="str">
        <f t="shared" si="8"/>
        <v>低</v>
      </c>
      <c r="M82" s="49">
        <v>42699</v>
      </c>
      <c r="N82">
        <f t="shared" si="6"/>
        <v>1</v>
      </c>
      <c r="O82">
        <f t="shared" si="9"/>
        <v>1</v>
      </c>
    </row>
    <row r="83" spans="1:15" x14ac:dyDescent="0.4">
      <c r="A83" s="14" t="str">
        <f t="shared" si="7"/>
        <v>002016ｻ809CArJE7qD</v>
      </c>
      <c r="B83" t="s">
        <v>388</v>
      </c>
      <c r="C83" t="s">
        <v>389</v>
      </c>
      <c r="D83" t="s">
        <v>390</v>
      </c>
      <c r="E83" s="13">
        <v>42713</v>
      </c>
      <c r="F83" s="46">
        <v>59.36</v>
      </c>
      <c r="G83" t="s">
        <v>163</v>
      </c>
      <c r="H83" t="s">
        <v>131</v>
      </c>
      <c r="I83" t="s">
        <v>165</v>
      </c>
      <c r="J83" s="69" t="s">
        <v>342</v>
      </c>
      <c r="K83" s="1" t="str">
        <f t="shared" si="5"/>
        <v>福岡市</v>
      </c>
      <c r="L83" s="1" t="str">
        <f t="shared" si="8"/>
        <v>低</v>
      </c>
      <c r="M83" s="49">
        <v>42713</v>
      </c>
      <c r="N83">
        <f t="shared" si="6"/>
        <v>1</v>
      </c>
      <c r="O83">
        <f t="shared" si="9"/>
        <v>1</v>
      </c>
    </row>
    <row r="84" spans="1:15" x14ac:dyDescent="0.4">
      <c r="A84" s="14" t="str">
        <f t="shared" si="7"/>
        <v>002016ｻ808CBTJLDsF</v>
      </c>
      <c r="B84" t="s">
        <v>391</v>
      </c>
      <c r="C84" t="s">
        <v>392</v>
      </c>
      <c r="D84" t="s">
        <v>393</v>
      </c>
      <c r="E84" s="13">
        <v>42730</v>
      </c>
      <c r="F84" s="46">
        <v>10.07</v>
      </c>
      <c r="G84" t="s">
        <v>163</v>
      </c>
      <c r="H84" t="s">
        <v>264</v>
      </c>
      <c r="I84" t="s">
        <v>165</v>
      </c>
      <c r="J84" s="69" t="s">
        <v>342</v>
      </c>
      <c r="K84" s="1" t="str">
        <f t="shared" si="5"/>
        <v>福岡市</v>
      </c>
      <c r="L84" s="1" t="str">
        <f t="shared" si="8"/>
        <v>低</v>
      </c>
      <c r="M84" s="49">
        <v>42730</v>
      </c>
      <c r="N84">
        <f t="shared" si="6"/>
        <v>1</v>
      </c>
      <c r="O84">
        <f t="shared" si="9"/>
        <v>1</v>
      </c>
    </row>
    <row r="85" spans="1:15" x14ac:dyDescent="0.4">
      <c r="A85" s="14" t="str">
        <f t="shared" si="7"/>
        <v>002016ｻ810CAoZq1af</v>
      </c>
      <c r="B85" t="s">
        <v>394</v>
      </c>
      <c r="C85" t="s">
        <v>395</v>
      </c>
      <c r="D85" t="s">
        <v>396</v>
      </c>
      <c r="E85" s="13">
        <v>42730</v>
      </c>
      <c r="F85" s="46">
        <v>12.72</v>
      </c>
      <c r="G85" t="s">
        <v>163</v>
      </c>
      <c r="H85" t="s">
        <v>131</v>
      </c>
      <c r="I85" t="s">
        <v>165</v>
      </c>
      <c r="J85" s="69" t="s">
        <v>342</v>
      </c>
      <c r="K85" s="1" t="str">
        <f t="shared" si="5"/>
        <v>福岡市</v>
      </c>
      <c r="L85" s="1" t="str">
        <f t="shared" si="8"/>
        <v>低</v>
      </c>
      <c r="M85" s="49">
        <v>42730</v>
      </c>
      <c r="N85">
        <f t="shared" si="6"/>
        <v>1</v>
      </c>
      <c r="O85">
        <f t="shared" si="9"/>
        <v>1</v>
      </c>
    </row>
    <row r="86" spans="1:15" x14ac:dyDescent="0.4">
      <c r="A86" s="14" t="str">
        <f t="shared" si="7"/>
        <v>002016ｻ808CA3pSMKK</v>
      </c>
      <c r="B86" t="s">
        <v>397</v>
      </c>
      <c r="C86" t="s">
        <v>398</v>
      </c>
      <c r="D86" t="s">
        <v>399</v>
      </c>
      <c r="E86" s="13">
        <v>42733</v>
      </c>
      <c r="F86" s="46">
        <v>12.72</v>
      </c>
      <c r="G86" t="s">
        <v>163</v>
      </c>
      <c r="H86" t="s">
        <v>264</v>
      </c>
      <c r="I86" t="s">
        <v>165</v>
      </c>
      <c r="J86" s="69" t="s">
        <v>342</v>
      </c>
      <c r="K86" s="1" t="str">
        <f t="shared" si="5"/>
        <v>福岡市</v>
      </c>
      <c r="L86" s="1" t="str">
        <f t="shared" si="8"/>
        <v>低</v>
      </c>
      <c r="M86" s="49">
        <v>42733</v>
      </c>
      <c r="N86">
        <f t="shared" si="6"/>
        <v>1</v>
      </c>
      <c r="O86">
        <f t="shared" si="9"/>
        <v>1</v>
      </c>
    </row>
    <row r="87" spans="1:15" x14ac:dyDescent="0.4">
      <c r="A87" s="14" t="str">
        <f t="shared" si="7"/>
        <v>002016ｻ810CGLgtLBN</v>
      </c>
      <c r="B87" t="s">
        <v>400</v>
      </c>
      <c r="C87" t="s">
        <v>401</v>
      </c>
      <c r="D87" t="s">
        <v>402</v>
      </c>
      <c r="E87" s="13">
        <v>42765</v>
      </c>
      <c r="F87" s="46">
        <v>29.68</v>
      </c>
      <c r="G87" t="s">
        <v>163</v>
      </c>
      <c r="H87" t="s">
        <v>264</v>
      </c>
      <c r="I87" t="s">
        <v>165</v>
      </c>
      <c r="J87" s="69" t="s">
        <v>342</v>
      </c>
      <c r="K87" s="1" t="str">
        <f t="shared" si="5"/>
        <v>福岡市</v>
      </c>
      <c r="L87" s="1" t="str">
        <f t="shared" si="8"/>
        <v>低</v>
      </c>
      <c r="M87" s="49">
        <v>42765</v>
      </c>
      <c r="N87">
        <f t="shared" si="6"/>
        <v>1</v>
      </c>
      <c r="O87">
        <f t="shared" si="9"/>
        <v>1</v>
      </c>
    </row>
    <row r="88" spans="1:15" x14ac:dyDescent="0.4">
      <c r="A88" s="14" t="str">
        <f t="shared" si="7"/>
        <v>002016ｻ810CD3QB2PK</v>
      </c>
      <c r="B88" t="s">
        <v>403</v>
      </c>
      <c r="C88" t="s">
        <v>404</v>
      </c>
      <c r="D88" t="s">
        <v>405</v>
      </c>
      <c r="E88" s="13">
        <v>42769</v>
      </c>
      <c r="F88" s="46">
        <v>31.8</v>
      </c>
      <c r="G88" t="s">
        <v>163</v>
      </c>
      <c r="H88" t="s">
        <v>170</v>
      </c>
      <c r="I88" t="s">
        <v>165</v>
      </c>
      <c r="J88" s="69" t="s">
        <v>342</v>
      </c>
      <c r="K88" s="1" t="str">
        <f t="shared" si="5"/>
        <v>大分市</v>
      </c>
      <c r="L88" s="1" t="str">
        <f t="shared" si="8"/>
        <v>低</v>
      </c>
      <c r="M88" s="49">
        <v>42769</v>
      </c>
      <c r="N88">
        <f t="shared" si="6"/>
        <v>1</v>
      </c>
      <c r="O88">
        <f t="shared" si="9"/>
        <v>1</v>
      </c>
    </row>
    <row r="89" spans="1:15" x14ac:dyDescent="0.4">
      <c r="A89" s="14" t="str">
        <f t="shared" si="7"/>
        <v>002016ｻ810CFv4jK2e</v>
      </c>
      <c r="B89" t="s">
        <v>406</v>
      </c>
      <c r="C89" t="s">
        <v>407</v>
      </c>
      <c r="D89" t="s">
        <v>405</v>
      </c>
      <c r="E89" s="13">
        <v>42769</v>
      </c>
      <c r="F89" s="46">
        <v>17.489999999999998</v>
      </c>
      <c r="G89" t="s">
        <v>163</v>
      </c>
      <c r="H89" t="s">
        <v>170</v>
      </c>
      <c r="I89" t="s">
        <v>165</v>
      </c>
      <c r="J89" s="69" t="s">
        <v>342</v>
      </c>
      <c r="K89" s="1" t="str">
        <f t="shared" si="5"/>
        <v>大分市</v>
      </c>
      <c r="L89" s="1" t="str">
        <f t="shared" si="8"/>
        <v>低</v>
      </c>
      <c r="M89" s="49">
        <v>42769</v>
      </c>
      <c r="N89">
        <f t="shared" si="6"/>
        <v>1</v>
      </c>
      <c r="O89">
        <f t="shared" si="9"/>
        <v>1</v>
      </c>
    </row>
    <row r="90" spans="1:15" x14ac:dyDescent="0.4">
      <c r="A90" s="14" t="str">
        <f t="shared" si="7"/>
        <v>002016ｻ810CLQnZFKo</v>
      </c>
      <c r="B90" t="s">
        <v>408</v>
      </c>
      <c r="C90" t="s">
        <v>409</v>
      </c>
      <c r="D90" t="s">
        <v>410</v>
      </c>
      <c r="E90" s="13">
        <v>42779</v>
      </c>
      <c r="F90" s="46">
        <v>10.335000000000001</v>
      </c>
      <c r="G90" t="s">
        <v>163</v>
      </c>
      <c r="H90" t="s">
        <v>131</v>
      </c>
      <c r="I90" t="s">
        <v>165</v>
      </c>
      <c r="J90" s="69" t="s">
        <v>342</v>
      </c>
      <c r="K90" s="1" t="str">
        <f t="shared" si="5"/>
        <v>福岡市</v>
      </c>
      <c r="L90" s="1" t="str">
        <f t="shared" si="8"/>
        <v>低</v>
      </c>
      <c r="M90" s="49">
        <v>42779</v>
      </c>
      <c r="N90">
        <f t="shared" si="6"/>
        <v>1</v>
      </c>
      <c r="O90">
        <f t="shared" si="9"/>
        <v>1</v>
      </c>
    </row>
    <row r="91" spans="1:15" x14ac:dyDescent="0.4">
      <c r="A91" s="14" t="str">
        <f t="shared" si="7"/>
        <v>002016ｻ811CG2f4YFN</v>
      </c>
      <c r="B91" t="s">
        <v>411</v>
      </c>
      <c r="C91" t="s">
        <v>412</v>
      </c>
      <c r="D91" t="s">
        <v>413</v>
      </c>
      <c r="E91" s="13">
        <v>42779</v>
      </c>
      <c r="F91" s="46">
        <v>11.13</v>
      </c>
      <c r="G91" t="s">
        <v>163</v>
      </c>
      <c r="H91" t="s">
        <v>264</v>
      </c>
      <c r="I91" t="s">
        <v>165</v>
      </c>
      <c r="J91" s="69" t="s">
        <v>342</v>
      </c>
      <c r="K91" s="1" t="str">
        <f t="shared" si="5"/>
        <v>福岡市</v>
      </c>
      <c r="L91" s="1" t="str">
        <f t="shared" si="8"/>
        <v>低</v>
      </c>
      <c r="M91" s="49">
        <v>42779</v>
      </c>
      <c r="N91">
        <f t="shared" si="6"/>
        <v>1</v>
      </c>
      <c r="O91">
        <f t="shared" si="9"/>
        <v>1</v>
      </c>
    </row>
    <row r="92" spans="1:15" x14ac:dyDescent="0.4">
      <c r="A92" s="14" t="str">
        <f t="shared" si="7"/>
        <v>002016ｻ810CCBHNEgY</v>
      </c>
      <c r="B92" t="s">
        <v>414</v>
      </c>
      <c r="C92" t="s">
        <v>415</v>
      </c>
      <c r="D92" t="s">
        <v>416</v>
      </c>
      <c r="E92" s="13">
        <v>42780</v>
      </c>
      <c r="F92" s="46">
        <v>57.24</v>
      </c>
      <c r="G92" t="s">
        <v>163</v>
      </c>
      <c r="H92" t="s">
        <v>131</v>
      </c>
      <c r="I92" t="s">
        <v>165</v>
      </c>
      <c r="J92" s="69" t="s">
        <v>342</v>
      </c>
      <c r="K92" s="1" t="str">
        <f t="shared" si="5"/>
        <v>福岡市</v>
      </c>
      <c r="L92" s="1" t="str">
        <f t="shared" si="8"/>
        <v>低</v>
      </c>
      <c r="M92" s="49">
        <v>42780</v>
      </c>
      <c r="N92">
        <f t="shared" si="6"/>
        <v>1</v>
      </c>
      <c r="O92">
        <f t="shared" si="9"/>
        <v>1</v>
      </c>
    </row>
    <row r="93" spans="1:15" x14ac:dyDescent="0.4">
      <c r="A93" s="14" t="str">
        <f t="shared" si="7"/>
        <v>002016ｻ811CIhsmASc</v>
      </c>
      <c r="B93" t="s">
        <v>417</v>
      </c>
      <c r="C93" t="s">
        <v>418</v>
      </c>
      <c r="D93" t="s">
        <v>416</v>
      </c>
      <c r="E93" s="13">
        <v>42780</v>
      </c>
      <c r="F93" s="46">
        <v>19.079999999999998</v>
      </c>
      <c r="G93" t="s">
        <v>163</v>
      </c>
      <c r="H93" t="s">
        <v>131</v>
      </c>
      <c r="I93" t="s">
        <v>165</v>
      </c>
      <c r="J93" s="69" t="s">
        <v>342</v>
      </c>
      <c r="K93" s="1" t="str">
        <f t="shared" si="5"/>
        <v>福岡市</v>
      </c>
      <c r="L93" s="1" t="str">
        <f t="shared" si="8"/>
        <v>低</v>
      </c>
      <c r="M93" s="49">
        <v>42780</v>
      </c>
      <c r="N93">
        <f t="shared" si="6"/>
        <v>1</v>
      </c>
      <c r="O93">
        <f t="shared" si="9"/>
        <v>1</v>
      </c>
    </row>
    <row r="94" spans="1:15" x14ac:dyDescent="0.4">
      <c r="A94" s="14" t="str">
        <f t="shared" si="7"/>
        <v>002016ｻ810CP2kVHdM</v>
      </c>
      <c r="B94" t="s">
        <v>419</v>
      </c>
      <c r="C94" t="s">
        <v>420</v>
      </c>
      <c r="D94" t="s">
        <v>421</v>
      </c>
      <c r="E94" s="13">
        <v>42780</v>
      </c>
      <c r="F94" s="46">
        <v>18.02</v>
      </c>
      <c r="G94" t="s">
        <v>163</v>
      </c>
      <c r="H94" t="s">
        <v>131</v>
      </c>
      <c r="I94" t="s">
        <v>165</v>
      </c>
      <c r="J94" s="69" t="s">
        <v>342</v>
      </c>
      <c r="K94" s="1" t="str">
        <f t="shared" si="5"/>
        <v>福岡市</v>
      </c>
      <c r="L94" s="1" t="str">
        <f t="shared" si="8"/>
        <v>低</v>
      </c>
      <c r="M94" s="49">
        <v>42780</v>
      </c>
      <c r="N94">
        <f t="shared" si="6"/>
        <v>1</v>
      </c>
      <c r="O94">
        <f t="shared" si="9"/>
        <v>1</v>
      </c>
    </row>
    <row r="95" spans="1:15" x14ac:dyDescent="0.4">
      <c r="A95" s="14" t="str">
        <f t="shared" si="7"/>
        <v>002016ｻ812CGtxeLae</v>
      </c>
      <c r="B95" t="s">
        <v>422</v>
      </c>
      <c r="C95" t="s">
        <v>423</v>
      </c>
      <c r="D95" t="s">
        <v>424</v>
      </c>
      <c r="E95" s="13">
        <v>42783</v>
      </c>
      <c r="F95" s="46">
        <v>12.72</v>
      </c>
      <c r="G95" t="s">
        <v>163</v>
      </c>
      <c r="H95" t="s">
        <v>264</v>
      </c>
      <c r="I95" t="s">
        <v>165</v>
      </c>
      <c r="J95" s="69" t="s">
        <v>342</v>
      </c>
      <c r="K95" s="1" t="str">
        <f t="shared" si="5"/>
        <v>福岡市</v>
      </c>
      <c r="L95" s="1" t="str">
        <f t="shared" si="8"/>
        <v>低</v>
      </c>
      <c r="M95" s="49">
        <v>42783</v>
      </c>
      <c r="N95">
        <f t="shared" si="6"/>
        <v>1</v>
      </c>
      <c r="O95">
        <f t="shared" si="9"/>
        <v>1</v>
      </c>
    </row>
    <row r="96" spans="1:15" x14ac:dyDescent="0.4">
      <c r="A96" s="14" t="str">
        <f t="shared" si="7"/>
        <v>002016ｻ808CDciT27F</v>
      </c>
      <c r="B96" t="s">
        <v>425</v>
      </c>
      <c r="C96" t="s">
        <v>426</v>
      </c>
      <c r="D96" t="s">
        <v>427</v>
      </c>
      <c r="E96" s="13">
        <v>42786</v>
      </c>
      <c r="F96" s="46">
        <v>29.15</v>
      </c>
      <c r="G96" t="s">
        <v>163</v>
      </c>
      <c r="H96" t="s">
        <v>131</v>
      </c>
      <c r="I96" t="s">
        <v>165</v>
      </c>
      <c r="J96" s="69" t="s">
        <v>342</v>
      </c>
      <c r="K96" s="1" t="str">
        <f t="shared" si="5"/>
        <v>福岡市</v>
      </c>
      <c r="L96" s="1" t="str">
        <f t="shared" si="8"/>
        <v>低</v>
      </c>
      <c r="M96" s="49">
        <v>42786</v>
      </c>
      <c r="N96">
        <f t="shared" si="6"/>
        <v>1</v>
      </c>
      <c r="O96">
        <f t="shared" si="9"/>
        <v>1</v>
      </c>
    </row>
    <row r="97" spans="1:15" x14ac:dyDescent="0.4">
      <c r="A97" s="14" t="str">
        <f t="shared" si="7"/>
        <v>002016ｻ808CE9CsSSX</v>
      </c>
      <c r="B97" t="s">
        <v>428</v>
      </c>
      <c r="C97" t="s">
        <v>429</v>
      </c>
      <c r="D97" t="s">
        <v>427</v>
      </c>
      <c r="E97" s="13">
        <v>42786</v>
      </c>
      <c r="F97" s="46">
        <v>24.645</v>
      </c>
      <c r="G97" t="s">
        <v>163</v>
      </c>
      <c r="H97" t="s">
        <v>131</v>
      </c>
      <c r="I97" t="s">
        <v>165</v>
      </c>
      <c r="J97" s="69" t="s">
        <v>342</v>
      </c>
      <c r="K97" s="1" t="str">
        <f t="shared" si="5"/>
        <v>福岡市</v>
      </c>
      <c r="L97" s="1" t="str">
        <f t="shared" si="8"/>
        <v>低</v>
      </c>
      <c r="M97" s="49">
        <v>42786</v>
      </c>
      <c r="N97">
        <f t="shared" si="6"/>
        <v>1</v>
      </c>
      <c r="O97">
        <f t="shared" si="9"/>
        <v>1</v>
      </c>
    </row>
    <row r="98" spans="1:15" x14ac:dyDescent="0.4">
      <c r="A98" s="14" t="str">
        <f t="shared" si="7"/>
        <v>002016ｻ810COJSGM7e</v>
      </c>
      <c r="B98" t="s">
        <v>430</v>
      </c>
      <c r="C98" t="s">
        <v>431</v>
      </c>
      <c r="D98" t="s">
        <v>421</v>
      </c>
      <c r="E98" s="13">
        <v>42786</v>
      </c>
      <c r="F98" s="46">
        <v>19.079999999999998</v>
      </c>
      <c r="G98" t="s">
        <v>163</v>
      </c>
      <c r="H98" t="s">
        <v>264</v>
      </c>
      <c r="I98" t="s">
        <v>165</v>
      </c>
      <c r="J98" s="69" t="s">
        <v>342</v>
      </c>
      <c r="K98" s="1" t="str">
        <f t="shared" si="5"/>
        <v>福岡市</v>
      </c>
      <c r="L98" s="1" t="str">
        <f t="shared" si="8"/>
        <v>低</v>
      </c>
      <c r="M98" s="49">
        <v>42786</v>
      </c>
      <c r="N98">
        <f t="shared" si="6"/>
        <v>1</v>
      </c>
      <c r="O98">
        <f t="shared" si="9"/>
        <v>1</v>
      </c>
    </row>
    <row r="99" spans="1:15" x14ac:dyDescent="0.4">
      <c r="A99" s="14" t="str">
        <f t="shared" si="7"/>
        <v>002016ｻ809CE5zdzW5</v>
      </c>
      <c r="B99" t="s">
        <v>432</v>
      </c>
      <c r="C99" t="s">
        <v>433</v>
      </c>
      <c r="D99" t="s">
        <v>434</v>
      </c>
      <c r="E99" s="13">
        <v>42793</v>
      </c>
      <c r="F99" s="46">
        <v>36.04</v>
      </c>
      <c r="G99" t="s">
        <v>163</v>
      </c>
      <c r="H99" t="s">
        <v>320</v>
      </c>
      <c r="I99" t="s">
        <v>165</v>
      </c>
      <c r="J99" s="69" t="s">
        <v>342</v>
      </c>
      <c r="K99" s="1" t="str">
        <f t="shared" si="5"/>
        <v>佐賀市</v>
      </c>
      <c r="L99" s="1" t="str">
        <f t="shared" si="8"/>
        <v>低</v>
      </c>
      <c r="M99" s="49">
        <v>42793</v>
      </c>
      <c r="N99">
        <f t="shared" si="6"/>
        <v>1</v>
      </c>
      <c r="O99">
        <f t="shared" si="9"/>
        <v>1</v>
      </c>
    </row>
    <row r="100" spans="1:15" x14ac:dyDescent="0.4">
      <c r="A100" s="14" t="str">
        <f t="shared" si="7"/>
        <v>002016ｻ811CCeAXLNZ</v>
      </c>
      <c r="B100" t="s">
        <v>435</v>
      </c>
      <c r="C100" t="s">
        <v>436</v>
      </c>
      <c r="D100" t="s">
        <v>437</v>
      </c>
      <c r="E100" s="13">
        <v>42794</v>
      </c>
      <c r="F100" s="46">
        <v>10.6</v>
      </c>
      <c r="G100" t="s">
        <v>163</v>
      </c>
      <c r="H100" t="s">
        <v>131</v>
      </c>
      <c r="I100" t="s">
        <v>165</v>
      </c>
      <c r="J100" s="69" t="s">
        <v>342</v>
      </c>
      <c r="K100" s="1" t="str">
        <f t="shared" si="5"/>
        <v>福岡市</v>
      </c>
      <c r="L100" s="1" t="str">
        <f t="shared" si="8"/>
        <v>低</v>
      </c>
      <c r="M100" s="49">
        <v>42794</v>
      </c>
      <c r="N100">
        <f t="shared" si="6"/>
        <v>1</v>
      </c>
      <c r="O100">
        <f t="shared" si="9"/>
        <v>1</v>
      </c>
    </row>
    <row r="101" spans="1:15" x14ac:dyDescent="0.4">
      <c r="A101" s="14" t="str">
        <f t="shared" si="7"/>
        <v>002016ｻ812CHRTJo7f</v>
      </c>
      <c r="B101" t="s">
        <v>438</v>
      </c>
      <c r="C101" t="s">
        <v>439</v>
      </c>
      <c r="D101" t="s">
        <v>440</v>
      </c>
      <c r="E101" s="13">
        <v>42795</v>
      </c>
      <c r="F101" s="46">
        <v>21.73</v>
      </c>
      <c r="G101" t="s">
        <v>163</v>
      </c>
      <c r="H101" t="s">
        <v>264</v>
      </c>
      <c r="I101" t="s">
        <v>165</v>
      </c>
      <c r="J101" s="69" t="s">
        <v>342</v>
      </c>
      <c r="K101" s="1" t="str">
        <f t="shared" si="5"/>
        <v>福岡市</v>
      </c>
      <c r="L101" s="1" t="str">
        <f t="shared" si="8"/>
        <v>低</v>
      </c>
      <c r="M101" s="49">
        <v>42795</v>
      </c>
      <c r="N101">
        <f t="shared" si="6"/>
        <v>1</v>
      </c>
      <c r="O101">
        <f t="shared" si="9"/>
        <v>1</v>
      </c>
    </row>
    <row r="102" spans="1:15" x14ac:dyDescent="0.4">
      <c r="A102" s="14" t="str">
        <f t="shared" si="7"/>
        <v>002016ｻ806CEy3aFfa</v>
      </c>
      <c r="B102" t="s">
        <v>441</v>
      </c>
      <c r="C102" t="s">
        <v>442</v>
      </c>
      <c r="D102" t="s">
        <v>443</v>
      </c>
      <c r="E102" s="13">
        <v>42797</v>
      </c>
      <c r="F102" s="46">
        <v>12.72</v>
      </c>
      <c r="G102" t="s">
        <v>163</v>
      </c>
      <c r="H102" t="s">
        <v>264</v>
      </c>
      <c r="I102" t="s">
        <v>165</v>
      </c>
      <c r="J102" s="69" t="s">
        <v>342</v>
      </c>
      <c r="K102" s="1" t="str">
        <f t="shared" si="5"/>
        <v>福岡市</v>
      </c>
      <c r="L102" s="1" t="str">
        <f t="shared" si="8"/>
        <v>低</v>
      </c>
      <c r="M102" s="49">
        <v>42797</v>
      </c>
      <c r="N102">
        <f t="shared" si="6"/>
        <v>1</v>
      </c>
      <c r="O102">
        <f t="shared" si="9"/>
        <v>1</v>
      </c>
    </row>
    <row r="103" spans="1:15" x14ac:dyDescent="0.4">
      <c r="A103" s="14" t="str">
        <f t="shared" si="7"/>
        <v>002016ｻ811CPmhRAJn</v>
      </c>
      <c r="B103" t="s">
        <v>444</v>
      </c>
      <c r="C103" t="s">
        <v>445</v>
      </c>
      <c r="D103" t="s">
        <v>446</v>
      </c>
      <c r="E103" s="13">
        <v>42800</v>
      </c>
      <c r="F103" s="46">
        <v>57.24</v>
      </c>
      <c r="G103" t="s">
        <v>163</v>
      </c>
      <c r="H103" t="s">
        <v>131</v>
      </c>
      <c r="I103" t="s">
        <v>165</v>
      </c>
      <c r="J103" s="69" t="s">
        <v>342</v>
      </c>
      <c r="K103" s="1" t="str">
        <f t="shared" si="5"/>
        <v>福岡市</v>
      </c>
      <c r="L103" s="1" t="str">
        <f t="shared" si="8"/>
        <v>低</v>
      </c>
      <c r="M103" s="49">
        <v>42800</v>
      </c>
      <c r="N103">
        <f t="shared" si="6"/>
        <v>1</v>
      </c>
      <c r="O103">
        <f t="shared" si="9"/>
        <v>1</v>
      </c>
    </row>
    <row r="104" spans="1:15" x14ac:dyDescent="0.4">
      <c r="A104" s="14" t="str">
        <f t="shared" si="7"/>
        <v>002016ｻ811CO2g8VKJ</v>
      </c>
      <c r="B104" t="s">
        <v>447</v>
      </c>
      <c r="C104" t="s">
        <v>448</v>
      </c>
      <c r="D104" t="s">
        <v>449</v>
      </c>
      <c r="E104" s="13">
        <v>42802</v>
      </c>
      <c r="F104" s="46">
        <v>38.159999999999997</v>
      </c>
      <c r="G104" t="s">
        <v>163</v>
      </c>
      <c r="H104" t="s">
        <v>131</v>
      </c>
      <c r="I104" t="s">
        <v>165</v>
      </c>
      <c r="J104" s="69" t="s">
        <v>342</v>
      </c>
      <c r="K104" s="1" t="str">
        <f t="shared" si="5"/>
        <v>福岡市</v>
      </c>
      <c r="L104" s="1" t="str">
        <f t="shared" si="8"/>
        <v>低</v>
      </c>
      <c r="M104" s="49">
        <v>42802</v>
      </c>
      <c r="N104">
        <f t="shared" si="6"/>
        <v>1</v>
      </c>
      <c r="O104">
        <f t="shared" si="9"/>
        <v>1</v>
      </c>
    </row>
    <row r="105" spans="1:15" x14ac:dyDescent="0.4">
      <c r="A105" s="14" t="str">
        <f t="shared" si="7"/>
        <v>002016ｻ812CLJ72nxo</v>
      </c>
      <c r="B105" t="s">
        <v>450</v>
      </c>
      <c r="C105" t="s">
        <v>451</v>
      </c>
      <c r="D105" t="s">
        <v>452</v>
      </c>
      <c r="E105" s="13">
        <v>42809</v>
      </c>
      <c r="F105" s="46">
        <v>17.489999999999998</v>
      </c>
      <c r="G105" t="s">
        <v>163</v>
      </c>
      <c r="H105" t="s">
        <v>131</v>
      </c>
      <c r="I105" t="s">
        <v>165</v>
      </c>
      <c r="J105" s="69" t="s">
        <v>342</v>
      </c>
      <c r="K105" s="1" t="str">
        <f t="shared" si="5"/>
        <v>福岡市</v>
      </c>
      <c r="L105" s="1" t="str">
        <f t="shared" si="8"/>
        <v>低</v>
      </c>
      <c r="M105" s="49">
        <v>42809</v>
      </c>
      <c r="N105">
        <f t="shared" si="6"/>
        <v>1</v>
      </c>
      <c r="O105">
        <f t="shared" si="9"/>
        <v>1</v>
      </c>
    </row>
    <row r="106" spans="1:15" x14ac:dyDescent="0.4">
      <c r="A106" s="14" t="str">
        <f t="shared" si="7"/>
        <v>002016ｻ812CBFCNhCa</v>
      </c>
      <c r="B106" t="s">
        <v>453</v>
      </c>
      <c r="C106" t="s">
        <v>454</v>
      </c>
      <c r="D106" t="s">
        <v>455</v>
      </c>
      <c r="E106" s="13">
        <v>42810</v>
      </c>
      <c r="F106" s="46">
        <v>67.84</v>
      </c>
      <c r="G106" t="s">
        <v>163</v>
      </c>
      <c r="H106" t="s">
        <v>131</v>
      </c>
      <c r="I106" t="s">
        <v>165</v>
      </c>
      <c r="J106" s="69" t="s">
        <v>342</v>
      </c>
      <c r="K106" s="1" t="str">
        <f t="shared" si="5"/>
        <v>福岡市</v>
      </c>
      <c r="L106" s="1" t="str">
        <f t="shared" si="8"/>
        <v>低</v>
      </c>
      <c r="M106" s="49">
        <v>42810</v>
      </c>
      <c r="N106">
        <f t="shared" si="6"/>
        <v>1</v>
      </c>
      <c r="O106">
        <f t="shared" si="9"/>
        <v>1</v>
      </c>
    </row>
    <row r="107" spans="1:15" x14ac:dyDescent="0.4">
      <c r="A107" s="14" t="str">
        <f t="shared" si="7"/>
        <v>002016ｻ806BGSV9E12</v>
      </c>
      <c r="B107" t="s">
        <v>456</v>
      </c>
      <c r="C107" t="s">
        <v>457</v>
      </c>
      <c r="D107" t="s">
        <v>458</v>
      </c>
      <c r="E107" s="13">
        <v>42815</v>
      </c>
      <c r="F107" s="46">
        <v>76.319999999999993</v>
      </c>
      <c r="G107" t="s">
        <v>163</v>
      </c>
      <c r="H107" t="s">
        <v>131</v>
      </c>
      <c r="I107" t="s">
        <v>165</v>
      </c>
      <c r="J107" s="69" t="s">
        <v>342</v>
      </c>
      <c r="K107" s="1" t="str">
        <f t="shared" si="5"/>
        <v>福岡市</v>
      </c>
      <c r="L107" s="1" t="str">
        <f t="shared" si="8"/>
        <v>低</v>
      </c>
      <c r="M107" s="49">
        <v>42815</v>
      </c>
      <c r="N107">
        <f t="shared" si="6"/>
        <v>1</v>
      </c>
      <c r="O107">
        <f t="shared" si="9"/>
        <v>1</v>
      </c>
    </row>
    <row r="108" spans="1:15" x14ac:dyDescent="0.4">
      <c r="A108" s="14" t="str">
        <f t="shared" si="7"/>
        <v>002016ｻ806BHWCMkxD</v>
      </c>
      <c r="B108" t="s">
        <v>459</v>
      </c>
      <c r="C108" t="s">
        <v>460</v>
      </c>
      <c r="D108" t="s">
        <v>458</v>
      </c>
      <c r="E108" s="13">
        <v>42815</v>
      </c>
      <c r="F108" s="46">
        <v>76.319999999999993</v>
      </c>
      <c r="G108" t="s">
        <v>163</v>
      </c>
      <c r="H108" t="s">
        <v>131</v>
      </c>
      <c r="I108" t="s">
        <v>165</v>
      </c>
      <c r="J108" s="69" t="s">
        <v>342</v>
      </c>
      <c r="K108" s="1" t="str">
        <f t="shared" si="5"/>
        <v>福岡市</v>
      </c>
      <c r="L108" s="1" t="str">
        <f t="shared" si="8"/>
        <v>低</v>
      </c>
      <c r="M108" s="49">
        <v>42815</v>
      </c>
      <c r="N108">
        <f t="shared" si="6"/>
        <v>1</v>
      </c>
      <c r="O108">
        <f t="shared" si="9"/>
        <v>1</v>
      </c>
    </row>
    <row r="109" spans="1:15" x14ac:dyDescent="0.4">
      <c r="A109" s="14" t="str">
        <f t="shared" si="7"/>
        <v>002016ｻ806BIJEWSAv</v>
      </c>
      <c r="B109" t="s">
        <v>461</v>
      </c>
      <c r="C109" t="s">
        <v>462</v>
      </c>
      <c r="D109" t="s">
        <v>463</v>
      </c>
      <c r="E109" s="13">
        <v>42815</v>
      </c>
      <c r="F109" s="46">
        <v>76.319999999999993</v>
      </c>
      <c r="G109" t="s">
        <v>163</v>
      </c>
      <c r="H109" t="s">
        <v>131</v>
      </c>
      <c r="I109" t="s">
        <v>165</v>
      </c>
      <c r="J109" s="69" t="s">
        <v>342</v>
      </c>
      <c r="K109" s="1" t="str">
        <f t="shared" si="5"/>
        <v>福岡市</v>
      </c>
      <c r="L109" s="1" t="str">
        <f t="shared" si="8"/>
        <v>低</v>
      </c>
      <c r="M109" s="49">
        <v>42815</v>
      </c>
      <c r="N109">
        <f t="shared" si="6"/>
        <v>1</v>
      </c>
      <c r="O109">
        <f t="shared" si="9"/>
        <v>1</v>
      </c>
    </row>
    <row r="110" spans="1:15" x14ac:dyDescent="0.4">
      <c r="A110" s="14" t="str">
        <f t="shared" si="7"/>
        <v>002016ｻ811CNJcTqSc</v>
      </c>
      <c r="B110" t="s">
        <v>464</v>
      </c>
      <c r="C110" t="s">
        <v>465</v>
      </c>
      <c r="D110" t="s">
        <v>466</v>
      </c>
      <c r="E110" s="13">
        <v>42816</v>
      </c>
      <c r="F110" s="46">
        <v>44.52</v>
      </c>
      <c r="G110" t="s">
        <v>163</v>
      </c>
      <c r="H110" t="s">
        <v>131</v>
      </c>
      <c r="I110" t="s">
        <v>165</v>
      </c>
      <c r="J110" s="69" t="s">
        <v>342</v>
      </c>
      <c r="K110" s="1" t="str">
        <f t="shared" si="5"/>
        <v>福岡市</v>
      </c>
      <c r="L110" s="1" t="str">
        <f t="shared" si="8"/>
        <v>低</v>
      </c>
      <c r="M110" s="49">
        <v>42816</v>
      </c>
      <c r="N110">
        <f t="shared" si="6"/>
        <v>1</v>
      </c>
      <c r="O110">
        <f t="shared" si="9"/>
        <v>1</v>
      </c>
    </row>
    <row r="111" spans="1:15" x14ac:dyDescent="0.4">
      <c r="A111" s="14" t="str">
        <f t="shared" si="7"/>
        <v>002016ｻ810CSQZdfDJ</v>
      </c>
      <c r="B111" t="s">
        <v>467</v>
      </c>
      <c r="C111" t="s">
        <v>468</v>
      </c>
      <c r="D111" t="s">
        <v>469</v>
      </c>
      <c r="E111" s="13">
        <v>42817</v>
      </c>
      <c r="F111" s="46">
        <v>85.86</v>
      </c>
      <c r="G111" t="s">
        <v>163</v>
      </c>
      <c r="H111" t="s">
        <v>131</v>
      </c>
      <c r="I111" t="s">
        <v>165</v>
      </c>
      <c r="J111" s="69" t="s">
        <v>342</v>
      </c>
      <c r="K111" s="1" t="str">
        <f t="shared" si="5"/>
        <v>福岡市</v>
      </c>
      <c r="L111" s="1" t="str">
        <f t="shared" si="8"/>
        <v>低</v>
      </c>
      <c r="M111" s="49">
        <v>42817</v>
      </c>
      <c r="N111">
        <f t="shared" si="6"/>
        <v>1</v>
      </c>
      <c r="O111">
        <f t="shared" si="9"/>
        <v>1</v>
      </c>
    </row>
    <row r="112" spans="1:15" x14ac:dyDescent="0.4">
      <c r="A112" s="14" t="str">
        <f t="shared" si="7"/>
        <v>002017ｻ901CRko1E9k</v>
      </c>
      <c r="B112" t="s">
        <v>470</v>
      </c>
      <c r="C112" t="s">
        <v>471</v>
      </c>
      <c r="D112" t="s">
        <v>472</v>
      </c>
      <c r="E112" s="13">
        <v>42818</v>
      </c>
      <c r="F112" s="46">
        <v>37.1</v>
      </c>
      <c r="G112" t="s">
        <v>163</v>
      </c>
      <c r="H112" t="s">
        <v>131</v>
      </c>
      <c r="I112" t="s">
        <v>165</v>
      </c>
      <c r="J112" s="69" t="s">
        <v>342</v>
      </c>
      <c r="K112" s="1" t="str">
        <f t="shared" si="5"/>
        <v>福岡市</v>
      </c>
      <c r="L112" s="1" t="str">
        <f t="shared" si="8"/>
        <v>低</v>
      </c>
      <c r="M112" s="49">
        <v>42818</v>
      </c>
      <c r="N112">
        <f t="shared" si="6"/>
        <v>1</v>
      </c>
      <c r="O112">
        <f t="shared" si="9"/>
        <v>1</v>
      </c>
    </row>
    <row r="113" spans="1:15" x14ac:dyDescent="0.4">
      <c r="A113" s="14" t="str">
        <f t="shared" si="7"/>
        <v>002017ｻ901CSRJZT6C</v>
      </c>
      <c r="B113" t="s">
        <v>473</v>
      </c>
      <c r="C113" t="s">
        <v>474</v>
      </c>
      <c r="D113" t="s">
        <v>472</v>
      </c>
      <c r="E113" s="13">
        <v>42818</v>
      </c>
      <c r="F113" s="46">
        <v>29.68</v>
      </c>
      <c r="G113" t="s">
        <v>163</v>
      </c>
      <c r="H113" t="s">
        <v>131</v>
      </c>
      <c r="I113" t="s">
        <v>165</v>
      </c>
      <c r="J113" s="69" t="s">
        <v>342</v>
      </c>
      <c r="K113" s="1" t="str">
        <f t="shared" si="5"/>
        <v>福岡市</v>
      </c>
      <c r="L113" s="1" t="str">
        <f t="shared" si="8"/>
        <v>低</v>
      </c>
      <c r="M113" s="49">
        <v>42818</v>
      </c>
      <c r="N113">
        <f t="shared" si="6"/>
        <v>1</v>
      </c>
      <c r="O113">
        <f t="shared" si="9"/>
        <v>1</v>
      </c>
    </row>
    <row r="114" spans="1:15" x14ac:dyDescent="0.4">
      <c r="A114" s="14" t="str">
        <f t="shared" si="7"/>
        <v>002016ｻ812CC6BXGfs</v>
      </c>
      <c r="B114" t="s">
        <v>475</v>
      </c>
      <c r="C114" t="s">
        <v>476</v>
      </c>
      <c r="D114" t="s">
        <v>477</v>
      </c>
      <c r="E114" s="13">
        <v>42822</v>
      </c>
      <c r="F114" s="46">
        <v>10.6</v>
      </c>
      <c r="G114" t="s">
        <v>163</v>
      </c>
      <c r="H114" t="s">
        <v>264</v>
      </c>
      <c r="I114" t="s">
        <v>165</v>
      </c>
      <c r="J114" s="69" t="s">
        <v>342</v>
      </c>
      <c r="K114" s="1" t="str">
        <f t="shared" si="5"/>
        <v>福岡市</v>
      </c>
      <c r="L114" s="1" t="str">
        <f t="shared" si="8"/>
        <v>低</v>
      </c>
      <c r="M114" s="49">
        <v>42822</v>
      </c>
      <c r="N114">
        <f t="shared" si="6"/>
        <v>1</v>
      </c>
      <c r="O114">
        <f t="shared" si="9"/>
        <v>1</v>
      </c>
    </row>
    <row r="115" spans="1:15" x14ac:dyDescent="0.4">
      <c r="A115" s="14" t="str">
        <f t="shared" si="7"/>
        <v>002016ｻ812CKhUV2t7</v>
      </c>
      <c r="B115" t="s">
        <v>478</v>
      </c>
      <c r="C115" t="s">
        <v>479</v>
      </c>
      <c r="D115" t="s">
        <v>452</v>
      </c>
      <c r="E115" s="13">
        <v>42822</v>
      </c>
      <c r="F115" s="46">
        <v>17.489999999999998</v>
      </c>
      <c r="G115" t="s">
        <v>163</v>
      </c>
      <c r="H115" t="s">
        <v>131</v>
      </c>
      <c r="I115" t="s">
        <v>165</v>
      </c>
      <c r="J115" s="69" t="s">
        <v>342</v>
      </c>
      <c r="K115" s="1" t="str">
        <f t="shared" si="5"/>
        <v>福岡市</v>
      </c>
      <c r="L115" s="1" t="str">
        <f t="shared" si="8"/>
        <v>低</v>
      </c>
      <c r="M115" s="49">
        <v>42822</v>
      </c>
      <c r="N115">
        <f t="shared" si="6"/>
        <v>1</v>
      </c>
      <c r="O115">
        <f t="shared" si="9"/>
        <v>1</v>
      </c>
    </row>
    <row r="116" spans="1:15" x14ac:dyDescent="0.4">
      <c r="A116" s="14" t="str">
        <f t="shared" si="7"/>
        <v>002017ｻ901CGMK1k9p</v>
      </c>
      <c r="B116" t="s">
        <v>480</v>
      </c>
      <c r="C116" t="s">
        <v>481</v>
      </c>
      <c r="D116" t="s">
        <v>482</v>
      </c>
      <c r="E116" s="13">
        <v>42822</v>
      </c>
      <c r="F116" s="46">
        <v>41.34</v>
      </c>
      <c r="G116" t="s">
        <v>163</v>
      </c>
      <c r="H116" t="s">
        <v>131</v>
      </c>
      <c r="I116" t="s">
        <v>165</v>
      </c>
      <c r="J116" s="69" t="s">
        <v>342</v>
      </c>
      <c r="K116" s="1" t="str">
        <f t="shared" si="5"/>
        <v>福岡市</v>
      </c>
      <c r="L116" s="1" t="str">
        <f t="shared" si="8"/>
        <v>低</v>
      </c>
      <c r="M116" s="49">
        <v>42822</v>
      </c>
      <c r="N116">
        <f t="shared" si="6"/>
        <v>1</v>
      </c>
      <c r="O116">
        <f t="shared" si="9"/>
        <v>1</v>
      </c>
    </row>
    <row r="117" spans="1:15" x14ac:dyDescent="0.4">
      <c r="A117" s="14" t="str">
        <f t="shared" si="7"/>
        <v>002017ｻ811CWPMbL2N</v>
      </c>
      <c r="B117" t="s">
        <v>483</v>
      </c>
      <c r="C117" t="s">
        <v>484</v>
      </c>
      <c r="D117" t="s">
        <v>485</v>
      </c>
      <c r="E117" s="13">
        <v>42828</v>
      </c>
      <c r="F117" s="46">
        <v>11.13</v>
      </c>
      <c r="G117" t="s">
        <v>163</v>
      </c>
      <c r="H117" t="s">
        <v>264</v>
      </c>
      <c r="I117" t="s">
        <v>165</v>
      </c>
      <c r="J117" s="69" t="s">
        <v>342</v>
      </c>
      <c r="K117" s="1" t="str">
        <f t="shared" si="5"/>
        <v>福岡市</v>
      </c>
      <c r="L117" s="1" t="str">
        <f t="shared" si="8"/>
        <v>低</v>
      </c>
      <c r="M117" s="49">
        <v>42828</v>
      </c>
      <c r="N117">
        <f t="shared" si="6"/>
        <v>1</v>
      </c>
      <c r="O117">
        <f t="shared" si="9"/>
        <v>1</v>
      </c>
    </row>
    <row r="118" spans="1:15" x14ac:dyDescent="0.4">
      <c r="A118" s="14" t="str">
        <f t="shared" si="7"/>
        <v>002017ｻ901CKAJVJL1</v>
      </c>
      <c r="B118" t="s">
        <v>486</v>
      </c>
      <c r="C118" t="s">
        <v>487</v>
      </c>
      <c r="D118" t="s">
        <v>488</v>
      </c>
      <c r="E118" s="13">
        <v>42830</v>
      </c>
      <c r="F118" s="46">
        <v>17.489999999999998</v>
      </c>
      <c r="G118" t="s">
        <v>163</v>
      </c>
      <c r="H118" t="s">
        <v>264</v>
      </c>
      <c r="I118" t="s">
        <v>165</v>
      </c>
      <c r="J118" s="69" t="s">
        <v>342</v>
      </c>
      <c r="K118" s="1" t="str">
        <f t="shared" si="5"/>
        <v>福岡市</v>
      </c>
      <c r="L118" s="1" t="str">
        <f t="shared" si="8"/>
        <v>低</v>
      </c>
      <c r="M118" s="49">
        <v>42830</v>
      </c>
      <c r="N118">
        <f t="shared" si="6"/>
        <v>1</v>
      </c>
      <c r="O118">
        <f t="shared" si="9"/>
        <v>1</v>
      </c>
    </row>
    <row r="119" spans="1:15" x14ac:dyDescent="0.4">
      <c r="A119" s="14" t="str">
        <f t="shared" si="7"/>
        <v>002016ｻ811CDsxJ4ZL</v>
      </c>
      <c r="B119" t="s">
        <v>489</v>
      </c>
      <c r="C119" t="s">
        <v>490</v>
      </c>
      <c r="D119" t="s">
        <v>491</v>
      </c>
      <c r="E119" s="13">
        <v>42831</v>
      </c>
      <c r="F119" s="46">
        <v>85.86</v>
      </c>
      <c r="G119" t="s">
        <v>163</v>
      </c>
      <c r="H119" t="s">
        <v>131</v>
      </c>
      <c r="I119" t="s">
        <v>165</v>
      </c>
      <c r="J119" s="69" t="s">
        <v>342</v>
      </c>
      <c r="K119" s="1" t="str">
        <f t="shared" si="5"/>
        <v>福岡市</v>
      </c>
      <c r="L119" s="1" t="str">
        <f t="shared" si="8"/>
        <v>低</v>
      </c>
      <c r="M119" s="49">
        <v>42831</v>
      </c>
      <c r="N119">
        <f t="shared" si="6"/>
        <v>1</v>
      </c>
      <c r="O119">
        <f t="shared" si="9"/>
        <v>1</v>
      </c>
    </row>
    <row r="120" spans="1:15" x14ac:dyDescent="0.4">
      <c r="A120" s="14" t="str">
        <f t="shared" si="7"/>
        <v>002016ｻ812CE97NZJV</v>
      </c>
      <c r="B120" t="s">
        <v>492</v>
      </c>
      <c r="C120" t="s">
        <v>493</v>
      </c>
      <c r="D120" t="s">
        <v>494</v>
      </c>
      <c r="E120" s="13">
        <v>42837</v>
      </c>
      <c r="F120" s="46">
        <v>38.954999999999998</v>
      </c>
      <c r="G120" t="s">
        <v>163</v>
      </c>
      <c r="H120" t="s">
        <v>131</v>
      </c>
      <c r="I120" t="s">
        <v>165</v>
      </c>
      <c r="J120" s="69" t="s">
        <v>342</v>
      </c>
      <c r="K120" s="1" t="str">
        <f t="shared" si="5"/>
        <v>福岡市</v>
      </c>
      <c r="L120" s="1" t="str">
        <f t="shared" si="8"/>
        <v>低</v>
      </c>
      <c r="M120" s="49">
        <v>42837</v>
      </c>
      <c r="N120">
        <f t="shared" si="6"/>
        <v>1</v>
      </c>
      <c r="O120">
        <f t="shared" si="9"/>
        <v>1</v>
      </c>
    </row>
    <row r="121" spans="1:15" x14ac:dyDescent="0.4">
      <c r="A121" s="14" t="str">
        <f t="shared" si="7"/>
        <v>002016ｻ809CC71jwNN</v>
      </c>
      <c r="B121" t="s">
        <v>495</v>
      </c>
      <c r="C121" t="s">
        <v>496</v>
      </c>
      <c r="D121" t="s">
        <v>497</v>
      </c>
      <c r="E121" s="13">
        <v>42842</v>
      </c>
      <c r="F121" s="46">
        <v>10.07</v>
      </c>
      <c r="G121" t="s">
        <v>163</v>
      </c>
      <c r="H121" t="s">
        <v>164</v>
      </c>
      <c r="I121" t="s">
        <v>165</v>
      </c>
      <c r="J121" s="69" t="s">
        <v>342</v>
      </c>
      <c r="K121" s="1" t="str">
        <f t="shared" si="5"/>
        <v>熊本市</v>
      </c>
      <c r="L121" s="1" t="str">
        <f t="shared" si="8"/>
        <v>低</v>
      </c>
      <c r="M121" s="49">
        <v>42842</v>
      </c>
      <c r="N121">
        <f t="shared" si="6"/>
        <v>1</v>
      </c>
      <c r="O121">
        <f t="shared" si="9"/>
        <v>1</v>
      </c>
    </row>
    <row r="122" spans="1:15" x14ac:dyDescent="0.4">
      <c r="A122" s="14" t="str">
        <f t="shared" si="7"/>
        <v>002017ｻ901CQeGQAiM</v>
      </c>
      <c r="B122" t="s">
        <v>498</v>
      </c>
      <c r="C122" t="s">
        <v>499</v>
      </c>
      <c r="D122" t="s">
        <v>500</v>
      </c>
      <c r="E122" s="13">
        <v>42844</v>
      </c>
      <c r="F122" s="46">
        <v>30.475000000000001</v>
      </c>
      <c r="G122" t="s">
        <v>163</v>
      </c>
      <c r="H122" t="s">
        <v>131</v>
      </c>
      <c r="I122" t="s">
        <v>165</v>
      </c>
      <c r="J122" s="69" t="s">
        <v>342</v>
      </c>
      <c r="K122" s="1" t="str">
        <f t="shared" si="5"/>
        <v>福岡市</v>
      </c>
      <c r="L122" s="1" t="str">
        <f t="shared" si="8"/>
        <v>低</v>
      </c>
      <c r="M122" s="49">
        <v>42844</v>
      </c>
      <c r="N122">
        <f t="shared" si="6"/>
        <v>1</v>
      </c>
      <c r="O122">
        <f t="shared" si="9"/>
        <v>1</v>
      </c>
    </row>
    <row r="123" spans="1:15" x14ac:dyDescent="0.4">
      <c r="A123" s="14" t="str">
        <f t="shared" si="7"/>
        <v>002016ｻ807BKMaZMMB</v>
      </c>
      <c r="B123" t="s">
        <v>501</v>
      </c>
      <c r="C123" t="s">
        <v>502</v>
      </c>
      <c r="D123" t="s">
        <v>503</v>
      </c>
      <c r="E123" s="13">
        <v>42845</v>
      </c>
      <c r="F123" s="46">
        <v>85.86</v>
      </c>
      <c r="G123" t="s">
        <v>163</v>
      </c>
      <c r="H123" t="s">
        <v>131</v>
      </c>
      <c r="I123" t="s">
        <v>165</v>
      </c>
      <c r="J123" s="69" t="s">
        <v>342</v>
      </c>
      <c r="K123" s="1" t="str">
        <f t="shared" si="5"/>
        <v>福岡市</v>
      </c>
      <c r="L123" s="1" t="str">
        <f t="shared" si="8"/>
        <v>低</v>
      </c>
      <c r="M123" s="49">
        <v>42845</v>
      </c>
      <c r="N123">
        <f t="shared" si="6"/>
        <v>1</v>
      </c>
      <c r="O123">
        <f t="shared" si="9"/>
        <v>1</v>
      </c>
    </row>
    <row r="124" spans="1:15" x14ac:dyDescent="0.4">
      <c r="A124" s="14" t="str">
        <f t="shared" si="7"/>
        <v>002016ｻ810CQ6BDEUE</v>
      </c>
      <c r="B124" t="s">
        <v>504</v>
      </c>
      <c r="C124" t="s">
        <v>505</v>
      </c>
      <c r="D124" t="s">
        <v>506</v>
      </c>
      <c r="E124" s="13">
        <v>42851</v>
      </c>
      <c r="F124" s="46">
        <v>57.24</v>
      </c>
      <c r="G124" t="s">
        <v>163</v>
      </c>
      <c r="H124" t="s">
        <v>170</v>
      </c>
      <c r="I124" t="s">
        <v>165</v>
      </c>
      <c r="J124" s="69" t="s">
        <v>342</v>
      </c>
      <c r="K124" s="1" t="str">
        <f t="shared" si="5"/>
        <v>大分市</v>
      </c>
      <c r="L124" s="1" t="str">
        <f t="shared" si="8"/>
        <v>低</v>
      </c>
      <c r="M124" s="49">
        <v>42851</v>
      </c>
      <c r="N124">
        <f t="shared" si="6"/>
        <v>1</v>
      </c>
      <c r="O124">
        <f t="shared" si="9"/>
        <v>1</v>
      </c>
    </row>
    <row r="125" spans="1:15" x14ac:dyDescent="0.4">
      <c r="A125" s="14" t="str">
        <f t="shared" si="7"/>
        <v>002017ｻ901CLGLrMfN</v>
      </c>
      <c r="B125" t="s">
        <v>507</v>
      </c>
      <c r="C125" t="s">
        <v>508</v>
      </c>
      <c r="D125" t="s">
        <v>413</v>
      </c>
      <c r="E125" s="13">
        <v>42863</v>
      </c>
      <c r="F125" s="46">
        <v>82.68</v>
      </c>
      <c r="G125" t="s">
        <v>163</v>
      </c>
      <c r="H125" t="s">
        <v>264</v>
      </c>
      <c r="I125" t="s">
        <v>165</v>
      </c>
      <c r="J125" s="69" t="s">
        <v>342</v>
      </c>
      <c r="K125" s="1" t="str">
        <f t="shared" si="5"/>
        <v>福岡市</v>
      </c>
      <c r="L125" s="1" t="str">
        <f t="shared" si="8"/>
        <v>低</v>
      </c>
      <c r="M125" s="49">
        <v>42863</v>
      </c>
      <c r="N125">
        <f t="shared" si="6"/>
        <v>1</v>
      </c>
      <c r="O125">
        <f t="shared" si="9"/>
        <v>1</v>
      </c>
    </row>
    <row r="126" spans="1:15" x14ac:dyDescent="0.4">
      <c r="A126" s="14" t="str">
        <f t="shared" si="7"/>
        <v>002017ｻ811CX2wwBPJ</v>
      </c>
      <c r="B126" t="s">
        <v>509</v>
      </c>
      <c r="C126" t="s">
        <v>510</v>
      </c>
      <c r="D126" t="s">
        <v>511</v>
      </c>
      <c r="E126" s="13">
        <v>42864</v>
      </c>
      <c r="F126" s="46">
        <v>14.84</v>
      </c>
      <c r="G126" t="s">
        <v>163</v>
      </c>
      <c r="H126" t="s">
        <v>264</v>
      </c>
      <c r="I126" t="s">
        <v>165</v>
      </c>
      <c r="J126" s="69" t="s">
        <v>342</v>
      </c>
      <c r="K126" s="1" t="str">
        <f t="shared" si="5"/>
        <v>福岡市</v>
      </c>
      <c r="L126" s="1" t="str">
        <f t="shared" si="8"/>
        <v>低</v>
      </c>
      <c r="M126" s="49">
        <v>42864</v>
      </c>
      <c r="N126">
        <f t="shared" si="6"/>
        <v>1</v>
      </c>
      <c r="O126">
        <f t="shared" si="9"/>
        <v>1</v>
      </c>
    </row>
    <row r="127" spans="1:15" x14ac:dyDescent="0.4">
      <c r="A127" s="14" t="str">
        <f t="shared" si="7"/>
        <v>002016ｻ812CF5Fb5tC</v>
      </c>
      <c r="B127" t="s">
        <v>512</v>
      </c>
      <c r="C127" t="s">
        <v>513</v>
      </c>
      <c r="D127" t="s">
        <v>514</v>
      </c>
      <c r="E127" s="13">
        <v>42864</v>
      </c>
      <c r="F127" s="46">
        <v>12.72</v>
      </c>
      <c r="G127" t="s">
        <v>163</v>
      </c>
      <c r="H127" t="s">
        <v>264</v>
      </c>
      <c r="I127" t="s">
        <v>165</v>
      </c>
      <c r="J127" s="69" t="s">
        <v>342</v>
      </c>
      <c r="K127" s="1" t="str">
        <f t="shared" si="5"/>
        <v>福岡市</v>
      </c>
      <c r="L127" s="1" t="str">
        <f t="shared" si="8"/>
        <v>低</v>
      </c>
      <c r="M127" s="49">
        <v>42864</v>
      </c>
      <c r="N127">
        <f t="shared" si="6"/>
        <v>1</v>
      </c>
      <c r="O127">
        <f t="shared" si="9"/>
        <v>1</v>
      </c>
    </row>
    <row r="128" spans="1:15" x14ac:dyDescent="0.4">
      <c r="A128" s="14" t="str">
        <f t="shared" si="7"/>
        <v>002016ｻ810CB6GwZ6J</v>
      </c>
      <c r="B128" t="s">
        <v>515</v>
      </c>
      <c r="C128" t="s">
        <v>516</v>
      </c>
      <c r="D128" t="s">
        <v>517</v>
      </c>
      <c r="E128" s="13">
        <v>42868</v>
      </c>
      <c r="F128" s="46">
        <v>59.36</v>
      </c>
      <c r="G128" t="s">
        <v>163</v>
      </c>
      <c r="H128" t="s">
        <v>164</v>
      </c>
      <c r="I128" t="s">
        <v>165</v>
      </c>
      <c r="J128" s="69" t="s">
        <v>342</v>
      </c>
      <c r="K128" s="1" t="str">
        <f t="shared" si="5"/>
        <v>熊本市</v>
      </c>
      <c r="L128" s="1" t="str">
        <f t="shared" si="8"/>
        <v>低</v>
      </c>
      <c r="M128" s="49">
        <v>42868</v>
      </c>
      <c r="N128">
        <f t="shared" si="6"/>
        <v>1</v>
      </c>
      <c r="O128">
        <f t="shared" si="9"/>
        <v>1</v>
      </c>
    </row>
    <row r="129" spans="1:15" x14ac:dyDescent="0.4">
      <c r="A129" s="14" t="str">
        <f t="shared" si="7"/>
        <v>002016ｻ807BIsPeTUU</v>
      </c>
      <c r="B129" t="s">
        <v>518</v>
      </c>
      <c r="C129" t="s">
        <v>519</v>
      </c>
      <c r="D129" t="s">
        <v>503</v>
      </c>
      <c r="E129" s="13">
        <v>42873</v>
      </c>
      <c r="F129" s="46">
        <v>66.78</v>
      </c>
      <c r="G129" t="s">
        <v>163</v>
      </c>
      <c r="H129" t="s">
        <v>131</v>
      </c>
      <c r="I129" t="s">
        <v>165</v>
      </c>
      <c r="J129" s="69" t="s">
        <v>342</v>
      </c>
      <c r="K129" s="1" t="str">
        <f t="shared" si="5"/>
        <v>福岡市</v>
      </c>
      <c r="L129" s="1" t="str">
        <f t="shared" si="8"/>
        <v>低</v>
      </c>
      <c r="M129" s="49">
        <v>42873</v>
      </c>
      <c r="N129">
        <f t="shared" si="6"/>
        <v>1</v>
      </c>
      <c r="O129">
        <f t="shared" si="9"/>
        <v>1</v>
      </c>
    </row>
    <row r="130" spans="1:15" x14ac:dyDescent="0.4">
      <c r="A130" s="14" t="str">
        <f t="shared" si="7"/>
        <v>002017ｻ905COFBYBHf</v>
      </c>
      <c r="B130" t="s">
        <v>520</v>
      </c>
      <c r="C130" t="s">
        <v>521</v>
      </c>
      <c r="D130" t="s">
        <v>382</v>
      </c>
      <c r="E130" s="13">
        <v>42915</v>
      </c>
      <c r="F130" s="46">
        <v>29.16</v>
      </c>
      <c r="G130" t="s">
        <v>163</v>
      </c>
      <c r="H130" t="s">
        <v>264</v>
      </c>
      <c r="I130" t="s">
        <v>165</v>
      </c>
      <c r="J130" s="69" t="s">
        <v>342</v>
      </c>
      <c r="K130" s="1" t="str">
        <f t="shared" si="5"/>
        <v>福岡市</v>
      </c>
      <c r="L130" s="1" t="str">
        <f t="shared" si="8"/>
        <v>低</v>
      </c>
      <c r="M130" s="49">
        <v>42915</v>
      </c>
      <c r="N130">
        <f t="shared" si="6"/>
        <v>1</v>
      </c>
      <c r="O130">
        <f t="shared" si="9"/>
        <v>1</v>
      </c>
    </row>
    <row r="131" spans="1:15" x14ac:dyDescent="0.4">
      <c r="A131" s="14" t="str">
        <f t="shared" si="7"/>
        <v>002016ｻ808CFwyXZJd</v>
      </c>
      <c r="B131" t="s">
        <v>522</v>
      </c>
      <c r="C131" t="s">
        <v>523</v>
      </c>
      <c r="D131" t="s">
        <v>524</v>
      </c>
      <c r="E131" s="13">
        <v>42921</v>
      </c>
      <c r="F131" s="46">
        <v>27.03</v>
      </c>
      <c r="G131" t="s">
        <v>163</v>
      </c>
      <c r="H131" t="s">
        <v>164</v>
      </c>
      <c r="I131" t="s">
        <v>165</v>
      </c>
      <c r="J131" s="69" t="s">
        <v>342</v>
      </c>
      <c r="K131" s="1" t="str">
        <f t="shared" ref="K131:K194" si="10">+VLOOKUP(H131,$Q$2:$R$10,2,0)</f>
        <v>熊本市</v>
      </c>
      <c r="L131" s="1" t="str">
        <f t="shared" si="8"/>
        <v>低</v>
      </c>
      <c r="M131" s="49">
        <v>42921</v>
      </c>
      <c r="N131">
        <f t="shared" ref="N131:N194" si="11">COUNTIF(C:C,C131)</f>
        <v>1</v>
      </c>
      <c r="O131">
        <f t="shared" si="9"/>
        <v>1</v>
      </c>
    </row>
    <row r="132" spans="1:15" x14ac:dyDescent="0.4">
      <c r="A132" s="14" t="str">
        <f t="shared" ref="A132:A195" si="12">+B132&amp;C132</f>
        <v>002017ｻ812CQAMtUji</v>
      </c>
      <c r="B132" t="s">
        <v>525</v>
      </c>
      <c r="C132" t="s">
        <v>526</v>
      </c>
      <c r="D132" t="s">
        <v>319</v>
      </c>
      <c r="E132" s="13">
        <v>42934</v>
      </c>
      <c r="F132" s="46">
        <v>17.754999999999999</v>
      </c>
      <c r="G132" t="s">
        <v>163</v>
      </c>
      <c r="H132" t="s">
        <v>264</v>
      </c>
      <c r="I132" t="s">
        <v>165</v>
      </c>
      <c r="J132" s="69" t="s">
        <v>342</v>
      </c>
      <c r="K132" s="1" t="str">
        <f t="shared" si="10"/>
        <v>福岡市</v>
      </c>
      <c r="L132" s="1" t="str">
        <f t="shared" ref="L132:L195" si="13">VLOOKUP(G132,$T$2:$U$6,2,0)</f>
        <v>低</v>
      </c>
      <c r="M132" s="49">
        <v>42934</v>
      </c>
      <c r="N132">
        <f t="shared" si="11"/>
        <v>1</v>
      </c>
      <c r="O132">
        <f t="shared" ref="O132:O195" si="14">COUNTIF(B:B,B132)</f>
        <v>1</v>
      </c>
    </row>
    <row r="133" spans="1:15" x14ac:dyDescent="0.4">
      <c r="A133" s="14" t="str">
        <f t="shared" si="12"/>
        <v>002017ｻ902CB5HfpwX</v>
      </c>
      <c r="B133" t="s">
        <v>527</v>
      </c>
      <c r="C133" t="s">
        <v>528</v>
      </c>
      <c r="D133" t="s">
        <v>529</v>
      </c>
      <c r="E133" s="13">
        <v>42950</v>
      </c>
      <c r="F133" s="46">
        <v>85.86</v>
      </c>
      <c r="G133" t="s">
        <v>163</v>
      </c>
      <c r="H133" t="s">
        <v>131</v>
      </c>
      <c r="I133" t="s">
        <v>165</v>
      </c>
      <c r="J133" s="69" t="s">
        <v>530</v>
      </c>
      <c r="K133" s="1" t="str">
        <f t="shared" si="10"/>
        <v>福岡市</v>
      </c>
      <c r="L133" s="1" t="str">
        <f t="shared" si="13"/>
        <v>低</v>
      </c>
      <c r="M133" s="49">
        <v>42950</v>
      </c>
      <c r="N133">
        <f t="shared" si="11"/>
        <v>1</v>
      </c>
      <c r="O133">
        <f t="shared" si="14"/>
        <v>1</v>
      </c>
    </row>
    <row r="134" spans="1:15" x14ac:dyDescent="0.4">
      <c r="A134" s="14" t="str">
        <f t="shared" si="12"/>
        <v>002017ｻ904CHbus56K</v>
      </c>
      <c r="B134" t="s">
        <v>531</v>
      </c>
      <c r="C134" t="s">
        <v>532</v>
      </c>
      <c r="D134" t="s">
        <v>533</v>
      </c>
      <c r="E134" s="13">
        <v>42954</v>
      </c>
      <c r="F134" s="46">
        <v>19.440000000000001</v>
      </c>
      <c r="G134" t="s">
        <v>163</v>
      </c>
      <c r="H134" t="s">
        <v>131</v>
      </c>
      <c r="I134" t="s">
        <v>165</v>
      </c>
      <c r="J134" s="69" t="s">
        <v>530</v>
      </c>
      <c r="K134" s="1" t="str">
        <f t="shared" si="10"/>
        <v>福岡市</v>
      </c>
      <c r="L134" s="1" t="str">
        <f t="shared" si="13"/>
        <v>低</v>
      </c>
      <c r="M134" s="49">
        <v>42954</v>
      </c>
      <c r="N134">
        <f t="shared" si="11"/>
        <v>1</v>
      </c>
      <c r="O134">
        <f t="shared" si="14"/>
        <v>1</v>
      </c>
    </row>
    <row r="135" spans="1:15" x14ac:dyDescent="0.4">
      <c r="A135" s="14" t="str">
        <f t="shared" si="12"/>
        <v>002017ｻ904CJkmr9Me</v>
      </c>
      <c r="B135" t="s">
        <v>534</v>
      </c>
      <c r="C135" t="s">
        <v>535</v>
      </c>
      <c r="D135" t="s">
        <v>536</v>
      </c>
      <c r="E135" s="13">
        <v>42975</v>
      </c>
      <c r="F135" s="46">
        <v>43.74</v>
      </c>
      <c r="G135" t="s">
        <v>163</v>
      </c>
      <c r="H135" t="s">
        <v>131</v>
      </c>
      <c r="I135" t="s">
        <v>165</v>
      </c>
      <c r="J135" s="69" t="s">
        <v>530</v>
      </c>
      <c r="K135" s="1" t="str">
        <f t="shared" si="10"/>
        <v>福岡市</v>
      </c>
      <c r="L135" s="1" t="str">
        <f t="shared" si="13"/>
        <v>低</v>
      </c>
      <c r="M135" s="49">
        <v>42975</v>
      </c>
      <c r="N135">
        <f t="shared" si="11"/>
        <v>1</v>
      </c>
      <c r="O135">
        <f t="shared" si="14"/>
        <v>1</v>
      </c>
    </row>
    <row r="136" spans="1:15" x14ac:dyDescent="0.4">
      <c r="A136" s="14" t="str">
        <f t="shared" si="12"/>
        <v>002017ｻ904CIqBLPrt</v>
      </c>
      <c r="B136" t="s">
        <v>537</v>
      </c>
      <c r="C136" t="s">
        <v>538</v>
      </c>
      <c r="D136" t="s">
        <v>539</v>
      </c>
      <c r="E136" s="13">
        <v>42983</v>
      </c>
      <c r="F136" s="46">
        <v>12.96</v>
      </c>
      <c r="G136" t="s">
        <v>163</v>
      </c>
      <c r="H136" t="s">
        <v>264</v>
      </c>
      <c r="I136" t="s">
        <v>165</v>
      </c>
      <c r="J136" s="69" t="s">
        <v>530</v>
      </c>
      <c r="K136" s="1" t="str">
        <f t="shared" si="10"/>
        <v>福岡市</v>
      </c>
      <c r="L136" s="1" t="str">
        <f t="shared" si="13"/>
        <v>低</v>
      </c>
      <c r="M136" s="49">
        <v>42983</v>
      </c>
      <c r="N136">
        <f t="shared" si="11"/>
        <v>1</v>
      </c>
      <c r="O136">
        <f t="shared" si="14"/>
        <v>1</v>
      </c>
    </row>
    <row r="137" spans="1:15" x14ac:dyDescent="0.4">
      <c r="A137" s="14" t="str">
        <f t="shared" si="12"/>
        <v>002017ｻ905BBTgrNye</v>
      </c>
      <c r="B137" t="s">
        <v>540</v>
      </c>
      <c r="C137" t="s">
        <v>541</v>
      </c>
      <c r="D137" t="s">
        <v>542</v>
      </c>
      <c r="E137" s="13">
        <v>42993</v>
      </c>
      <c r="F137" s="46">
        <v>12.15</v>
      </c>
      <c r="G137" t="s">
        <v>163</v>
      </c>
      <c r="H137" t="s">
        <v>264</v>
      </c>
      <c r="I137" t="s">
        <v>165</v>
      </c>
      <c r="J137" s="69" t="s">
        <v>530</v>
      </c>
      <c r="K137" s="1" t="str">
        <f t="shared" si="10"/>
        <v>福岡市</v>
      </c>
      <c r="L137" s="1" t="str">
        <f t="shared" si="13"/>
        <v>低</v>
      </c>
      <c r="M137" s="49">
        <v>42993</v>
      </c>
      <c r="N137">
        <f t="shared" si="11"/>
        <v>1</v>
      </c>
      <c r="O137">
        <f t="shared" si="14"/>
        <v>1</v>
      </c>
    </row>
    <row r="138" spans="1:15" x14ac:dyDescent="0.4">
      <c r="A138" s="14" t="str">
        <f t="shared" si="12"/>
        <v>002017ｻ907CCKwHLNT</v>
      </c>
      <c r="B138" t="s">
        <v>543</v>
      </c>
      <c r="C138" t="s">
        <v>544</v>
      </c>
      <c r="D138" t="s">
        <v>545</v>
      </c>
      <c r="E138" s="13">
        <v>42998</v>
      </c>
      <c r="F138" s="46">
        <v>58.32</v>
      </c>
      <c r="G138" t="s">
        <v>163</v>
      </c>
      <c r="H138" t="s">
        <v>131</v>
      </c>
      <c r="I138" t="s">
        <v>165</v>
      </c>
      <c r="J138" s="69" t="s">
        <v>530</v>
      </c>
      <c r="K138" s="1" t="str">
        <f t="shared" si="10"/>
        <v>福岡市</v>
      </c>
      <c r="L138" s="1" t="str">
        <f t="shared" si="13"/>
        <v>低</v>
      </c>
      <c r="M138" s="49">
        <v>42998</v>
      </c>
      <c r="N138">
        <f t="shared" si="11"/>
        <v>1</v>
      </c>
      <c r="O138">
        <f t="shared" si="14"/>
        <v>1</v>
      </c>
    </row>
    <row r="139" spans="1:15" x14ac:dyDescent="0.4">
      <c r="A139" s="14" t="str">
        <f t="shared" si="12"/>
        <v>002017ｻ906BDdK1KfK</v>
      </c>
      <c r="B139" t="s">
        <v>546</v>
      </c>
      <c r="C139" t="s">
        <v>547</v>
      </c>
      <c r="D139" t="s">
        <v>548</v>
      </c>
      <c r="E139" s="13">
        <v>43025</v>
      </c>
      <c r="F139" s="46">
        <v>29.16</v>
      </c>
      <c r="G139" t="s">
        <v>163</v>
      </c>
      <c r="H139" t="s">
        <v>264</v>
      </c>
      <c r="I139" t="s">
        <v>165</v>
      </c>
      <c r="J139" s="69" t="s">
        <v>530</v>
      </c>
      <c r="K139" s="1" t="str">
        <f t="shared" si="10"/>
        <v>福岡市</v>
      </c>
      <c r="L139" s="1" t="str">
        <f t="shared" si="13"/>
        <v>低</v>
      </c>
      <c r="M139" s="49">
        <v>43025</v>
      </c>
      <c r="N139">
        <f t="shared" si="11"/>
        <v>1</v>
      </c>
      <c r="O139">
        <f t="shared" si="14"/>
        <v>1</v>
      </c>
    </row>
    <row r="140" spans="1:15" x14ac:dyDescent="0.4">
      <c r="A140" s="14" t="str">
        <f t="shared" si="12"/>
        <v>002017ｻ907CB5RhNiT</v>
      </c>
      <c r="B140" t="s">
        <v>549</v>
      </c>
      <c r="C140" t="s">
        <v>550</v>
      </c>
      <c r="D140" t="s">
        <v>551</v>
      </c>
      <c r="E140" s="13">
        <v>43032</v>
      </c>
      <c r="F140" s="46">
        <v>36.450000000000003</v>
      </c>
      <c r="G140" t="s">
        <v>163</v>
      </c>
      <c r="H140" t="s">
        <v>131</v>
      </c>
      <c r="I140" t="s">
        <v>165</v>
      </c>
      <c r="J140" s="69" t="s">
        <v>530</v>
      </c>
      <c r="K140" s="1" t="str">
        <f t="shared" si="10"/>
        <v>福岡市</v>
      </c>
      <c r="L140" s="1" t="str">
        <f t="shared" si="13"/>
        <v>低</v>
      </c>
      <c r="M140" s="49">
        <v>43032</v>
      </c>
      <c r="N140">
        <f t="shared" si="11"/>
        <v>1</v>
      </c>
      <c r="O140">
        <f t="shared" si="14"/>
        <v>1</v>
      </c>
    </row>
    <row r="141" spans="1:15" x14ac:dyDescent="0.4">
      <c r="A141" s="14" t="str">
        <f t="shared" si="12"/>
        <v>002017ｻ906BBaYGbzv</v>
      </c>
      <c r="B141" t="s">
        <v>552</v>
      </c>
      <c r="C141" t="s">
        <v>553</v>
      </c>
      <c r="D141" t="s">
        <v>554</v>
      </c>
      <c r="E141" s="13">
        <v>43060</v>
      </c>
      <c r="F141" s="46">
        <v>77.760000000000005</v>
      </c>
      <c r="G141" t="s">
        <v>163</v>
      </c>
      <c r="H141" t="s">
        <v>264</v>
      </c>
      <c r="I141" t="s">
        <v>165</v>
      </c>
      <c r="J141" s="69" t="s">
        <v>530</v>
      </c>
      <c r="K141" s="1" t="str">
        <f t="shared" si="10"/>
        <v>福岡市</v>
      </c>
      <c r="L141" s="1" t="str">
        <f t="shared" si="13"/>
        <v>低</v>
      </c>
      <c r="M141" s="49">
        <v>43060</v>
      </c>
      <c r="N141">
        <f t="shared" si="11"/>
        <v>1</v>
      </c>
      <c r="O141">
        <f t="shared" si="14"/>
        <v>1</v>
      </c>
    </row>
    <row r="142" spans="1:15" x14ac:dyDescent="0.4">
      <c r="A142" s="14" t="str">
        <f t="shared" si="12"/>
        <v>002016ｻ812CNz7a8JY</v>
      </c>
      <c r="B142" t="s">
        <v>555</v>
      </c>
      <c r="C142" t="s">
        <v>556</v>
      </c>
      <c r="D142" t="s">
        <v>557</v>
      </c>
      <c r="E142" s="13">
        <v>43074</v>
      </c>
      <c r="F142" s="46">
        <v>62.64</v>
      </c>
      <c r="G142" t="s">
        <v>163</v>
      </c>
      <c r="H142" t="s">
        <v>131</v>
      </c>
      <c r="I142" t="s">
        <v>165</v>
      </c>
      <c r="J142" s="69" t="s">
        <v>173</v>
      </c>
      <c r="K142" s="1" t="str">
        <f t="shared" si="10"/>
        <v>福岡市</v>
      </c>
      <c r="L142" s="1" t="str">
        <f t="shared" si="13"/>
        <v>低</v>
      </c>
      <c r="M142" s="49">
        <v>43074</v>
      </c>
      <c r="N142">
        <f t="shared" si="11"/>
        <v>1</v>
      </c>
      <c r="O142">
        <f t="shared" si="14"/>
        <v>1</v>
      </c>
    </row>
    <row r="143" spans="1:15" x14ac:dyDescent="0.4">
      <c r="A143" s="14" t="str">
        <f t="shared" si="12"/>
        <v>002016ｻ812COkKABo1</v>
      </c>
      <c r="B143" t="s">
        <v>558</v>
      </c>
      <c r="C143" t="s">
        <v>559</v>
      </c>
      <c r="D143" t="s">
        <v>557</v>
      </c>
      <c r="E143" s="13">
        <v>43074</v>
      </c>
      <c r="F143" s="46">
        <v>60.48</v>
      </c>
      <c r="G143" t="s">
        <v>163</v>
      </c>
      <c r="H143" t="s">
        <v>131</v>
      </c>
      <c r="I143" t="s">
        <v>165</v>
      </c>
      <c r="J143" s="69" t="s">
        <v>173</v>
      </c>
      <c r="K143" s="1" t="str">
        <f t="shared" si="10"/>
        <v>福岡市</v>
      </c>
      <c r="L143" s="1" t="str">
        <f t="shared" si="13"/>
        <v>低</v>
      </c>
      <c r="M143" s="49">
        <v>43074</v>
      </c>
      <c r="N143">
        <f t="shared" si="11"/>
        <v>1</v>
      </c>
      <c r="O143">
        <f t="shared" si="14"/>
        <v>1</v>
      </c>
    </row>
    <row r="144" spans="1:15" x14ac:dyDescent="0.4">
      <c r="A144" s="14" t="str">
        <f t="shared" si="12"/>
        <v>002017ｻ906BAy5bC9T</v>
      </c>
      <c r="B144" t="s">
        <v>560</v>
      </c>
      <c r="C144" t="s">
        <v>561</v>
      </c>
      <c r="D144" t="s">
        <v>562</v>
      </c>
      <c r="E144" s="13">
        <v>43077</v>
      </c>
      <c r="F144" s="46">
        <v>87.48</v>
      </c>
      <c r="G144" t="s">
        <v>163</v>
      </c>
      <c r="H144" t="s">
        <v>264</v>
      </c>
      <c r="I144" t="s">
        <v>165</v>
      </c>
      <c r="J144" s="69" t="s">
        <v>530</v>
      </c>
      <c r="K144" s="1" t="str">
        <f t="shared" si="10"/>
        <v>福岡市</v>
      </c>
      <c r="L144" s="1" t="str">
        <f t="shared" si="13"/>
        <v>低</v>
      </c>
      <c r="M144" s="49">
        <v>43077</v>
      </c>
      <c r="N144">
        <f t="shared" si="11"/>
        <v>1</v>
      </c>
      <c r="O144">
        <f t="shared" si="14"/>
        <v>1</v>
      </c>
    </row>
    <row r="145" spans="1:15" x14ac:dyDescent="0.4">
      <c r="A145" s="14" t="str">
        <f t="shared" si="12"/>
        <v>002016ｻ810CHjC13ww</v>
      </c>
      <c r="B145" t="s">
        <v>563</v>
      </c>
      <c r="C145" t="s">
        <v>564</v>
      </c>
      <c r="D145" t="s">
        <v>565</v>
      </c>
      <c r="E145" s="13">
        <v>43112</v>
      </c>
      <c r="F145" s="46">
        <v>52.92</v>
      </c>
      <c r="G145" t="s">
        <v>163</v>
      </c>
      <c r="H145" t="s">
        <v>170</v>
      </c>
      <c r="I145" t="s">
        <v>165</v>
      </c>
      <c r="J145" s="69" t="s">
        <v>173</v>
      </c>
      <c r="K145" s="1" t="str">
        <f t="shared" si="10"/>
        <v>大分市</v>
      </c>
      <c r="L145" s="1" t="str">
        <f t="shared" si="13"/>
        <v>低</v>
      </c>
      <c r="M145" s="49">
        <v>43112</v>
      </c>
      <c r="N145">
        <f t="shared" si="11"/>
        <v>1</v>
      </c>
      <c r="O145">
        <f t="shared" si="14"/>
        <v>1</v>
      </c>
    </row>
    <row r="146" spans="1:15" x14ac:dyDescent="0.4">
      <c r="A146" s="14" t="str">
        <f t="shared" si="12"/>
        <v>002017ｻ910BBFEBV5D</v>
      </c>
      <c r="B146" t="s">
        <v>566</v>
      </c>
      <c r="C146" t="s">
        <v>567</v>
      </c>
      <c r="D146" t="s">
        <v>568</v>
      </c>
      <c r="E146" s="13">
        <v>43160</v>
      </c>
      <c r="F146" s="46">
        <v>87.48</v>
      </c>
      <c r="G146" t="s">
        <v>163</v>
      </c>
      <c r="H146" t="s">
        <v>131</v>
      </c>
      <c r="I146" t="s">
        <v>165</v>
      </c>
      <c r="J146" s="69" t="s">
        <v>530</v>
      </c>
      <c r="K146" s="1" t="str">
        <f t="shared" si="10"/>
        <v>福岡市</v>
      </c>
      <c r="L146" s="1" t="str">
        <f t="shared" si="13"/>
        <v>低</v>
      </c>
      <c r="M146" s="49">
        <v>43160</v>
      </c>
      <c r="N146">
        <f t="shared" si="11"/>
        <v>1</v>
      </c>
      <c r="O146">
        <f t="shared" si="14"/>
        <v>1</v>
      </c>
    </row>
    <row r="147" spans="1:15" x14ac:dyDescent="0.4">
      <c r="A147" s="14" t="str">
        <f t="shared" si="12"/>
        <v>002017ｻ909BHAcjLAe</v>
      </c>
      <c r="B147" t="s">
        <v>569</v>
      </c>
      <c r="C147" t="s">
        <v>570</v>
      </c>
      <c r="D147" t="s">
        <v>571</v>
      </c>
      <c r="E147" s="13">
        <v>43161</v>
      </c>
      <c r="F147" s="46">
        <v>23.22</v>
      </c>
      <c r="G147" t="s">
        <v>163</v>
      </c>
      <c r="H147" t="s">
        <v>170</v>
      </c>
      <c r="I147" t="s">
        <v>165</v>
      </c>
      <c r="J147" s="69">
        <v>21</v>
      </c>
      <c r="K147" s="1" t="str">
        <f t="shared" si="10"/>
        <v>大分市</v>
      </c>
      <c r="L147" s="1" t="str">
        <f t="shared" si="13"/>
        <v>低</v>
      </c>
      <c r="M147" s="49">
        <v>43161</v>
      </c>
      <c r="N147">
        <f t="shared" si="11"/>
        <v>1</v>
      </c>
      <c r="O147">
        <f t="shared" si="14"/>
        <v>1</v>
      </c>
    </row>
    <row r="148" spans="1:15" x14ac:dyDescent="0.4">
      <c r="A148" s="14" t="str">
        <f t="shared" si="12"/>
        <v>002017ｻ904CCHg2CvN</v>
      </c>
      <c r="B148" t="s">
        <v>572</v>
      </c>
      <c r="C148" t="s">
        <v>573</v>
      </c>
      <c r="D148" t="s">
        <v>437</v>
      </c>
      <c r="E148" s="13">
        <v>43164</v>
      </c>
      <c r="F148" s="46">
        <v>11.925000000000001</v>
      </c>
      <c r="G148" t="s">
        <v>163</v>
      </c>
      <c r="H148" t="s">
        <v>264</v>
      </c>
      <c r="I148" t="s">
        <v>165</v>
      </c>
      <c r="J148" s="69" t="s">
        <v>342</v>
      </c>
      <c r="K148" s="1" t="str">
        <f t="shared" si="10"/>
        <v>福岡市</v>
      </c>
      <c r="L148" s="1" t="str">
        <f t="shared" si="13"/>
        <v>低</v>
      </c>
      <c r="M148" s="49">
        <v>43164</v>
      </c>
      <c r="N148">
        <f t="shared" si="11"/>
        <v>1</v>
      </c>
      <c r="O148">
        <f t="shared" si="14"/>
        <v>1</v>
      </c>
    </row>
    <row r="149" spans="1:15" x14ac:dyDescent="0.4">
      <c r="A149" s="14" t="str">
        <f t="shared" si="12"/>
        <v>002017ｻ912BGK1pWX5</v>
      </c>
      <c r="B149" t="s">
        <v>574</v>
      </c>
      <c r="C149" t="s">
        <v>575</v>
      </c>
      <c r="D149" t="s">
        <v>576</v>
      </c>
      <c r="E149" s="13">
        <v>43164</v>
      </c>
      <c r="F149" s="46">
        <v>12.42</v>
      </c>
      <c r="G149" t="s">
        <v>163</v>
      </c>
      <c r="H149" t="s">
        <v>264</v>
      </c>
      <c r="I149" t="s">
        <v>165</v>
      </c>
      <c r="J149" s="69" t="s">
        <v>530</v>
      </c>
      <c r="K149" s="1" t="str">
        <f t="shared" si="10"/>
        <v>福岡市</v>
      </c>
      <c r="L149" s="1" t="str">
        <f t="shared" si="13"/>
        <v>低</v>
      </c>
      <c r="M149" s="49">
        <v>43164</v>
      </c>
      <c r="N149">
        <f t="shared" si="11"/>
        <v>1</v>
      </c>
      <c r="O149">
        <f t="shared" si="14"/>
        <v>1</v>
      </c>
    </row>
    <row r="150" spans="1:15" x14ac:dyDescent="0.4">
      <c r="A150" s="14" t="str">
        <f t="shared" si="12"/>
        <v>002017ｻ912BINiV5me</v>
      </c>
      <c r="B150" t="s">
        <v>577</v>
      </c>
      <c r="C150" t="s">
        <v>578</v>
      </c>
      <c r="D150" t="s">
        <v>576</v>
      </c>
      <c r="E150" s="13">
        <v>43164</v>
      </c>
      <c r="F150" s="46">
        <v>16.2</v>
      </c>
      <c r="G150" t="s">
        <v>163</v>
      </c>
      <c r="H150" t="s">
        <v>264</v>
      </c>
      <c r="I150" t="s">
        <v>165</v>
      </c>
      <c r="J150" s="69" t="s">
        <v>530</v>
      </c>
      <c r="K150" s="1" t="str">
        <f t="shared" si="10"/>
        <v>福岡市</v>
      </c>
      <c r="L150" s="1" t="str">
        <f t="shared" si="13"/>
        <v>低</v>
      </c>
      <c r="M150" s="49">
        <v>43164</v>
      </c>
      <c r="N150">
        <f t="shared" si="11"/>
        <v>1</v>
      </c>
      <c r="O150">
        <f t="shared" si="14"/>
        <v>1</v>
      </c>
    </row>
    <row r="151" spans="1:15" x14ac:dyDescent="0.4">
      <c r="A151" s="14" t="str">
        <f t="shared" si="12"/>
        <v>002017ｻ912BHABWdLS</v>
      </c>
      <c r="B151" t="s">
        <v>579</v>
      </c>
      <c r="C151" t="s">
        <v>580</v>
      </c>
      <c r="D151" t="s">
        <v>576</v>
      </c>
      <c r="E151" s="13">
        <v>43165</v>
      </c>
      <c r="F151" s="46">
        <v>12.96</v>
      </c>
      <c r="G151" t="s">
        <v>163</v>
      </c>
      <c r="H151" t="s">
        <v>264</v>
      </c>
      <c r="I151" t="s">
        <v>165</v>
      </c>
      <c r="J151" s="69" t="s">
        <v>530</v>
      </c>
      <c r="K151" s="1" t="str">
        <f t="shared" si="10"/>
        <v>福岡市</v>
      </c>
      <c r="L151" s="1" t="str">
        <f t="shared" si="13"/>
        <v>低</v>
      </c>
      <c r="M151" s="49">
        <v>43165</v>
      </c>
      <c r="N151">
        <f t="shared" si="11"/>
        <v>1</v>
      </c>
      <c r="O151">
        <f t="shared" si="14"/>
        <v>1</v>
      </c>
    </row>
    <row r="152" spans="1:15" x14ac:dyDescent="0.4">
      <c r="A152" s="14" t="str">
        <f t="shared" si="12"/>
        <v>002017ｻ912BJQsomwu</v>
      </c>
      <c r="B152" t="s">
        <v>581</v>
      </c>
      <c r="C152" t="s">
        <v>582</v>
      </c>
      <c r="D152" t="s">
        <v>576</v>
      </c>
      <c r="E152" s="13">
        <v>43166</v>
      </c>
      <c r="F152" s="46">
        <v>12.96</v>
      </c>
      <c r="G152" t="s">
        <v>163</v>
      </c>
      <c r="H152" t="s">
        <v>264</v>
      </c>
      <c r="I152" t="s">
        <v>165</v>
      </c>
      <c r="J152" s="69" t="s">
        <v>530</v>
      </c>
      <c r="K152" s="1" t="str">
        <f t="shared" si="10"/>
        <v>福岡市</v>
      </c>
      <c r="L152" s="1" t="str">
        <f t="shared" si="13"/>
        <v>低</v>
      </c>
      <c r="M152" s="49">
        <v>43166</v>
      </c>
      <c r="N152">
        <f t="shared" si="11"/>
        <v>1</v>
      </c>
      <c r="O152">
        <f t="shared" si="14"/>
        <v>1</v>
      </c>
    </row>
    <row r="153" spans="1:15" x14ac:dyDescent="0.4">
      <c r="A153" s="14" t="str">
        <f t="shared" si="12"/>
        <v>002017ｻ909CBCgfdKV</v>
      </c>
      <c r="B153" t="s">
        <v>583</v>
      </c>
      <c r="C153" t="s">
        <v>584</v>
      </c>
      <c r="D153" t="s">
        <v>585</v>
      </c>
      <c r="E153" s="13">
        <v>43167</v>
      </c>
      <c r="F153" s="46">
        <v>84.24</v>
      </c>
      <c r="G153" t="s">
        <v>163</v>
      </c>
      <c r="H153" t="s">
        <v>264</v>
      </c>
      <c r="I153" t="s">
        <v>165</v>
      </c>
      <c r="J153" s="69" t="s">
        <v>530</v>
      </c>
      <c r="K153" s="1" t="str">
        <f t="shared" si="10"/>
        <v>福岡市</v>
      </c>
      <c r="L153" s="1" t="str">
        <f t="shared" si="13"/>
        <v>低</v>
      </c>
      <c r="M153" s="49">
        <v>43167</v>
      </c>
      <c r="N153">
        <f t="shared" si="11"/>
        <v>1</v>
      </c>
      <c r="O153">
        <f t="shared" si="14"/>
        <v>1</v>
      </c>
    </row>
    <row r="154" spans="1:15" x14ac:dyDescent="0.4">
      <c r="A154" s="14" t="str">
        <f t="shared" si="12"/>
        <v>002017ｻ911BF3CdXqS</v>
      </c>
      <c r="B154" t="s">
        <v>586</v>
      </c>
      <c r="C154" t="s">
        <v>587</v>
      </c>
      <c r="D154" t="s">
        <v>588</v>
      </c>
      <c r="E154" s="13">
        <v>43167</v>
      </c>
      <c r="F154" s="46">
        <v>58.32</v>
      </c>
      <c r="G154" t="s">
        <v>163</v>
      </c>
      <c r="H154" t="s">
        <v>264</v>
      </c>
      <c r="I154" t="s">
        <v>165</v>
      </c>
      <c r="J154" s="69" t="s">
        <v>530</v>
      </c>
      <c r="K154" s="1" t="str">
        <f t="shared" si="10"/>
        <v>福岡市</v>
      </c>
      <c r="L154" s="1" t="str">
        <f t="shared" si="13"/>
        <v>低</v>
      </c>
      <c r="M154" s="49">
        <v>43167</v>
      </c>
      <c r="N154">
        <f t="shared" si="11"/>
        <v>1</v>
      </c>
      <c r="O154">
        <f t="shared" si="14"/>
        <v>1</v>
      </c>
    </row>
    <row r="155" spans="1:15" x14ac:dyDescent="0.4">
      <c r="A155" s="14" t="str">
        <f t="shared" si="12"/>
        <v>002017ｻ908CE357YNk</v>
      </c>
      <c r="B155" t="s">
        <v>589</v>
      </c>
      <c r="C155" t="s">
        <v>590</v>
      </c>
      <c r="D155" t="s">
        <v>591</v>
      </c>
      <c r="E155" s="13">
        <v>43172</v>
      </c>
      <c r="F155" s="46">
        <v>12.96</v>
      </c>
      <c r="G155" t="s">
        <v>163</v>
      </c>
      <c r="H155" t="s">
        <v>131</v>
      </c>
      <c r="I155" t="s">
        <v>165</v>
      </c>
      <c r="J155" s="69" t="s">
        <v>530</v>
      </c>
      <c r="K155" s="1" t="str">
        <f t="shared" si="10"/>
        <v>福岡市</v>
      </c>
      <c r="L155" s="1" t="str">
        <f t="shared" si="13"/>
        <v>低</v>
      </c>
      <c r="M155" s="49">
        <v>43172</v>
      </c>
      <c r="N155">
        <f t="shared" si="11"/>
        <v>1</v>
      </c>
      <c r="O155">
        <f t="shared" si="14"/>
        <v>1</v>
      </c>
    </row>
    <row r="156" spans="1:15" x14ac:dyDescent="0.4">
      <c r="A156" s="14" t="str">
        <f t="shared" si="12"/>
        <v>002017ｻ902CCC3L5ZM</v>
      </c>
      <c r="B156" t="s">
        <v>592</v>
      </c>
      <c r="C156" t="s">
        <v>593</v>
      </c>
      <c r="D156" t="s">
        <v>594</v>
      </c>
      <c r="E156" s="13">
        <v>43174</v>
      </c>
      <c r="F156" s="46">
        <v>38.880000000000003</v>
      </c>
      <c r="G156" t="s">
        <v>163</v>
      </c>
      <c r="H156" t="s">
        <v>131</v>
      </c>
      <c r="I156" t="s">
        <v>165</v>
      </c>
      <c r="J156" s="69" t="s">
        <v>342</v>
      </c>
      <c r="K156" s="1" t="str">
        <f t="shared" si="10"/>
        <v>福岡市</v>
      </c>
      <c r="L156" s="1" t="str">
        <f t="shared" si="13"/>
        <v>低</v>
      </c>
      <c r="M156" s="49">
        <v>43174</v>
      </c>
      <c r="N156">
        <f t="shared" si="11"/>
        <v>1</v>
      </c>
      <c r="O156">
        <f t="shared" si="14"/>
        <v>1</v>
      </c>
    </row>
    <row r="157" spans="1:15" x14ac:dyDescent="0.4">
      <c r="A157" s="14" t="str">
        <f t="shared" si="12"/>
        <v>002017ｻ911BC168Q7f</v>
      </c>
      <c r="B157" t="s">
        <v>595</v>
      </c>
      <c r="C157" t="s">
        <v>596</v>
      </c>
      <c r="D157" t="s">
        <v>597</v>
      </c>
      <c r="E157" s="13">
        <v>43175</v>
      </c>
      <c r="F157" s="46">
        <v>35.64</v>
      </c>
      <c r="G157" t="s">
        <v>163</v>
      </c>
      <c r="H157" t="s">
        <v>264</v>
      </c>
      <c r="I157" t="s">
        <v>165</v>
      </c>
      <c r="J157" s="69" t="s">
        <v>530</v>
      </c>
      <c r="K157" s="1" t="str">
        <f t="shared" si="10"/>
        <v>福岡市</v>
      </c>
      <c r="L157" s="1" t="str">
        <f t="shared" si="13"/>
        <v>低</v>
      </c>
      <c r="M157" s="49">
        <v>43175</v>
      </c>
      <c r="N157">
        <f t="shared" si="11"/>
        <v>1</v>
      </c>
      <c r="O157">
        <f t="shared" si="14"/>
        <v>1</v>
      </c>
    </row>
    <row r="158" spans="1:15" x14ac:dyDescent="0.4">
      <c r="A158" s="14" t="str">
        <f t="shared" si="12"/>
        <v>002017ｻ911BDEbqQxU</v>
      </c>
      <c r="B158" t="s">
        <v>598</v>
      </c>
      <c r="C158" t="s">
        <v>599</v>
      </c>
      <c r="D158" t="s">
        <v>597</v>
      </c>
      <c r="E158" s="13">
        <v>43175</v>
      </c>
      <c r="F158" s="46">
        <v>14.58</v>
      </c>
      <c r="G158" t="s">
        <v>163</v>
      </c>
      <c r="H158" t="s">
        <v>264</v>
      </c>
      <c r="I158" t="s">
        <v>165</v>
      </c>
      <c r="J158" s="69" t="s">
        <v>530</v>
      </c>
      <c r="K158" s="1" t="str">
        <f t="shared" si="10"/>
        <v>福岡市</v>
      </c>
      <c r="L158" s="1" t="str">
        <f t="shared" si="13"/>
        <v>低</v>
      </c>
      <c r="M158" s="49">
        <v>43175</v>
      </c>
      <c r="N158">
        <f t="shared" si="11"/>
        <v>1</v>
      </c>
      <c r="O158">
        <f t="shared" si="14"/>
        <v>1</v>
      </c>
    </row>
    <row r="159" spans="1:15" x14ac:dyDescent="0.4">
      <c r="A159" s="14" t="str">
        <f t="shared" si="12"/>
        <v>002017ｻ911BGKFmt1F</v>
      </c>
      <c r="B159" t="s">
        <v>600</v>
      </c>
      <c r="C159" t="s">
        <v>601</v>
      </c>
      <c r="D159" t="s">
        <v>602</v>
      </c>
      <c r="E159" s="13">
        <v>43178</v>
      </c>
      <c r="F159" s="46">
        <v>40.5</v>
      </c>
      <c r="G159" t="s">
        <v>163</v>
      </c>
      <c r="H159" t="s">
        <v>131</v>
      </c>
      <c r="I159" t="s">
        <v>165</v>
      </c>
      <c r="J159" s="69" t="s">
        <v>530</v>
      </c>
      <c r="K159" s="1" t="str">
        <f t="shared" si="10"/>
        <v>福岡市</v>
      </c>
      <c r="L159" s="1" t="str">
        <f t="shared" si="13"/>
        <v>低</v>
      </c>
      <c r="M159" s="49">
        <v>43178</v>
      </c>
      <c r="N159">
        <f t="shared" si="11"/>
        <v>1</v>
      </c>
      <c r="O159">
        <f t="shared" si="14"/>
        <v>1</v>
      </c>
    </row>
    <row r="160" spans="1:15" x14ac:dyDescent="0.4">
      <c r="A160" s="14" t="str">
        <f t="shared" si="12"/>
        <v>002017ｻ908CB1GNaGu</v>
      </c>
      <c r="B160" t="s">
        <v>603</v>
      </c>
      <c r="C160" t="s">
        <v>604</v>
      </c>
      <c r="D160" t="s">
        <v>605</v>
      </c>
      <c r="E160" s="13">
        <v>43185</v>
      </c>
      <c r="F160" s="46">
        <v>87.48</v>
      </c>
      <c r="G160" t="s">
        <v>163</v>
      </c>
      <c r="H160" t="s">
        <v>606</v>
      </c>
      <c r="I160" t="s">
        <v>165</v>
      </c>
      <c r="J160" s="69" t="s">
        <v>530</v>
      </c>
      <c r="K160" s="1" t="str">
        <f t="shared" si="10"/>
        <v>鹿児島市</v>
      </c>
      <c r="L160" s="1" t="str">
        <f t="shared" si="13"/>
        <v>低</v>
      </c>
      <c r="M160" s="49">
        <v>43185</v>
      </c>
      <c r="N160">
        <f t="shared" si="11"/>
        <v>1</v>
      </c>
      <c r="O160">
        <f t="shared" si="14"/>
        <v>1</v>
      </c>
    </row>
    <row r="161" spans="1:15" x14ac:dyDescent="0.4">
      <c r="A161" s="14" t="str">
        <f t="shared" si="12"/>
        <v>002016ｻ807CAHbGNDY</v>
      </c>
      <c r="B161" t="s">
        <v>607</v>
      </c>
      <c r="C161" t="s">
        <v>608</v>
      </c>
      <c r="D161" t="s">
        <v>609</v>
      </c>
      <c r="E161" s="13">
        <v>43186</v>
      </c>
      <c r="F161" s="46">
        <v>306.18</v>
      </c>
      <c r="G161" t="s">
        <v>121</v>
      </c>
      <c r="H161" t="s">
        <v>264</v>
      </c>
      <c r="I161" t="s">
        <v>165</v>
      </c>
      <c r="J161" s="69" t="s">
        <v>166</v>
      </c>
      <c r="K161" s="1" t="str">
        <f t="shared" si="10"/>
        <v>福岡市</v>
      </c>
      <c r="L161" s="1" t="str">
        <f t="shared" si="13"/>
        <v>高</v>
      </c>
      <c r="M161" s="49">
        <v>43186</v>
      </c>
      <c r="N161">
        <f t="shared" si="11"/>
        <v>1</v>
      </c>
      <c r="O161">
        <f t="shared" si="14"/>
        <v>1</v>
      </c>
    </row>
    <row r="162" spans="1:15" x14ac:dyDescent="0.4">
      <c r="A162" s="14" t="str">
        <f t="shared" si="12"/>
        <v>002017ｻ912BEfRAkji</v>
      </c>
      <c r="B162" t="s">
        <v>610</v>
      </c>
      <c r="C162" t="s">
        <v>611</v>
      </c>
      <c r="D162" t="s">
        <v>612</v>
      </c>
      <c r="E162" s="13">
        <v>43187</v>
      </c>
      <c r="F162" s="46">
        <v>32.4</v>
      </c>
      <c r="G162" t="s">
        <v>163</v>
      </c>
      <c r="H162" t="s">
        <v>131</v>
      </c>
      <c r="I162" t="s">
        <v>165</v>
      </c>
      <c r="J162" s="69" t="s">
        <v>530</v>
      </c>
      <c r="K162" s="1" t="str">
        <f t="shared" si="10"/>
        <v>福岡市</v>
      </c>
      <c r="L162" s="1" t="str">
        <f t="shared" si="13"/>
        <v>低</v>
      </c>
      <c r="M162" s="49">
        <v>43187</v>
      </c>
      <c r="N162">
        <f t="shared" si="11"/>
        <v>1</v>
      </c>
      <c r="O162">
        <f t="shared" si="14"/>
        <v>1</v>
      </c>
    </row>
    <row r="163" spans="1:15" x14ac:dyDescent="0.4">
      <c r="A163" s="14" t="str">
        <f t="shared" si="12"/>
        <v>002017ｻ912BA279P8M</v>
      </c>
      <c r="B163" t="s">
        <v>613</v>
      </c>
      <c r="C163" t="s">
        <v>614</v>
      </c>
      <c r="D163" t="s">
        <v>615</v>
      </c>
      <c r="E163" s="13">
        <v>43188</v>
      </c>
      <c r="F163" s="46">
        <v>87.48</v>
      </c>
      <c r="G163" t="s">
        <v>163</v>
      </c>
      <c r="H163" t="s">
        <v>131</v>
      </c>
      <c r="I163" t="s">
        <v>165</v>
      </c>
      <c r="J163" s="69" t="s">
        <v>530</v>
      </c>
      <c r="K163" s="1" t="str">
        <f t="shared" si="10"/>
        <v>福岡市</v>
      </c>
      <c r="L163" s="1" t="str">
        <f t="shared" si="13"/>
        <v>低</v>
      </c>
      <c r="M163" s="49">
        <v>43188</v>
      </c>
      <c r="N163">
        <f t="shared" si="11"/>
        <v>1</v>
      </c>
      <c r="O163">
        <f t="shared" si="14"/>
        <v>1</v>
      </c>
    </row>
    <row r="164" spans="1:15" x14ac:dyDescent="0.4">
      <c r="A164" s="14" t="str">
        <f t="shared" si="12"/>
        <v>002018ｻ001BAWQtYGF</v>
      </c>
      <c r="B164" t="s">
        <v>616</v>
      </c>
      <c r="C164" t="s">
        <v>617</v>
      </c>
      <c r="D164" t="s">
        <v>618</v>
      </c>
      <c r="E164" s="13">
        <v>43192</v>
      </c>
      <c r="F164" s="46">
        <v>77.760000000000005</v>
      </c>
      <c r="G164" t="s">
        <v>163</v>
      </c>
      <c r="H164" t="s">
        <v>264</v>
      </c>
      <c r="I164" t="s">
        <v>165</v>
      </c>
      <c r="J164" s="69" t="s">
        <v>530</v>
      </c>
      <c r="K164" s="1" t="str">
        <f t="shared" si="10"/>
        <v>福岡市</v>
      </c>
      <c r="L164" s="1" t="str">
        <f t="shared" si="13"/>
        <v>低</v>
      </c>
      <c r="M164" s="49">
        <v>43192</v>
      </c>
      <c r="N164">
        <f t="shared" si="11"/>
        <v>1</v>
      </c>
      <c r="O164">
        <f t="shared" si="14"/>
        <v>1</v>
      </c>
    </row>
    <row r="165" spans="1:15" x14ac:dyDescent="0.4">
      <c r="A165" s="14" t="str">
        <f t="shared" si="12"/>
        <v>002017ｻ909BCt6Gke6</v>
      </c>
      <c r="B165" t="s">
        <v>619</v>
      </c>
      <c r="C165" t="s">
        <v>620</v>
      </c>
      <c r="D165" t="s">
        <v>621</v>
      </c>
      <c r="E165" s="13">
        <v>43195</v>
      </c>
      <c r="F165" s="46">
        <v>25.92</v>
      </c>
      <c r="G165" t="s">
        <v>163</v>
      </c>
      <c r="H165" t="s">
        <v>170</v>
      </c>
      <c r="I165" t="s">
        <v>165</v>
      </c>
      <c r="J165" s="69" t="s">
        <v>530</v>
      </c>
      <c r="K165" s="1" t="str">
        <f t="shared" si="10"/>
        <v>大分市</v>
      </c>
      <c r="L165" s="1" t="str">
        <f t="shared" si="13"/>
        <v>低</v>
      </c>
      <c r="M165" s="49">
        <v>43195</v>
      </c>
      <c r="N165">
        <f t="shared" si="11"/>
        <v>1</v>
      </c>
      <c r="O165">
        <f t="shared" si="14"/>
        <v>1</v>
      </c>
    </row>
    <row r="166" spans="1:15" x14ac:dyDescent="0.4">
      <c r="A166" s="14" t="str">
        <f t="shared" si="12"/>
        <v>002017ｻ909BD4fBGXC</v>
      </c>
      <c r="B166" t="s">
        <v>622</v>
      </c>
      <c r="C166" t="s">
        <v>623</v>
      </c>
      <c r="D166" t="s">
        <v>621</v>
      </c>
      <c r="E166" s="13">
        <v>43195</v>
      </c>
      <c r="F166" s="46">
        <v>20.25</v>
      </c>
      <c r="G166" t="s">
        <v>163</v>
      </c>
      <c r="H166" t="s">
        <v>170</v>
      </c>
      <c r="I166" t="s">
        <v>165</v>
      </c>
      <c r="J166" s="69" t="s">
        <v>530</v>
      </c>
      <c r="K166" s="1" t="str">
        <f t="shared" si="10"/>
        <v>大分市</v>
      </c>
      <c r="L166" s="1" t="str">
        <f t="shared" si="13"/>
        <v>低</v>
      </c>
      <c r="M166" s="49">
        <v>43195</v>
      </c>
      <c r="N166">
        <f t="shared" si="11"/>
        <v>1</v>
      </c>
      <c r="O166">
        <f t="shared" si="14"/>
        <v>1</v>
      </c>
    </row>
    <row r="167" spans="1:15" x14ac:dyDescent="0.4">
      <c r="A167" s="14" t="str">
        <f t="shared" si="12"/>
        <v>002017ｻ911BLybZHWK</v>
      </c>
      <c r="B167" t="s">
        <v>624</v>
      </c>
      <c r="C167" t="s">
        <v>625</v>
      </c>
      <c r="D167" t="s">
        <v>257</v>
      </c>
      <c r="E167" s="13">
        <v>43195</v>
      </c>
      <c r="F167" s="46">
        <v>19.440000000000001</v>
      </c>
      <c r="G167" t="s">
        <v>163</v>
      </c>
      <c r="H167" t="s">
        <v>131</v>
      </c>
      <c r="I167" t="s">
        <v>165</v>
      </c>
      <c r="J167" s="69" t="s">
        <v>530</v>
      </c>
      <c r="K167" s="1" t="str">
        <f t="shared" si="10"/>
        <v>福岡市</v>
      </c>
      <c r="L167" s="1" t="str">
        <f t="shared" si="13"/>
        <v>低</v>
      </c>
      <c r="M167" s="49">
        <v>43195</v>
      </c>
      <c r="N167">
        <f t="shared" si="11"/>
        <v>1</v>
      </c>
      <c r="O167">
        <f t="shared" si="14"/>
        <v>1</v>
      </c>
    </row>
    <row r="168" spans="1:15" x14ac:dyDescent="0.4">
      <c r="A168" s="14" t="str">
        <f t="shared" si="12"/>
        <v>002017ｻ911BM1mC34M</v>
      </c>
      <c r="B168" t="s">
        <v>626</v>
      </c>
      <c r="C168" t="s">
        <v>627</v>
      </c>
      <c r="D168" t="s">
        <v>257</v>
      </c>
      <c r="E168" s="13">
        <v>43195</v>
      </c>
      <c r="F168" s="46">
        <v>10.26</v>
      </c>
      <c r="G168" t="s">
        <v>163</v>
      </c>
      <c r="H168" t="s">
        <v>131</v>
      </c>
      <c r="I168" t="s">
        <v>165</v>
      </c>
      <c r="J168" s="69" t="s">
        <v>530</v>
      </c>
      <c r="K168" s="1" t="str">
        <f t="shared" si="10"/>
        <v>福岡市</v>
      </c>
      <c r="L168" s="1" t="str">
        <f t="shared" si="13"/>
        <v>低</v>
      </c>
      <c r="M168" s="49">
        <v>43195</v>
      </c>
      <c r="N168">
        <f t="shared" si="11"/>
        <v>1</v>
      </c>
      <c r="O168">
        <f t="shared" si="14"/>
        <v>1</v>
      </c>
    </row>
    <row r="169" spans="1:15" x14ac:dyDescent="0.4">
      <c r="A169" s="14" t="str">
        <f t="shared" si="12"/>
        <v>002017ｻ909BEpf3EL5</v>
      </c>
      <c r="B169" t="s">
        <v>628</v>
      </c>
      <c r="C169" t="s">
        <v>629</v>
      </c>
      <c r="D169" t="s">
        <v>621</v>
      </c>
      <c r="E169" s="13">
        <v>43196</v>
      </c>
      <c r="F169" s="46">
        <v>16.2</v>
      </c>
      <c r="G169" t="s">
        <v>163</v>
      </c>
      <c r="H169" t="s">
        <v>170</v>
      </c>
      <c r="I169" t="s">
        <v>165</v>
      </c>
      <c r="J169" s="69" t="s">
        <v>530</v>
      </c>
      <c r="K169" s="1" t="str">
        <f t="shared" si="10"/>
        <v>大分市</v>
      </c>
      <c r="L169" s="1" t="str">
        <f t="shared" si="13"/>
        <v>低</v>
      </c>
      <c r="M169" s="49">
        <v>43196</v>
      </c>
      <c r="N169">
        <f t="shared" si="11"/>
        <v>1</v>
      </c>
      <c r="O169">
        <f t="shared" si="14"/>
        <v>1</v>
      </c>
    </row>
    <row r="170" spans="1:15" x14ac:dyDescent="0.4">
      <c r="A170" s="14" t="str">
        <f t="shared" si="12"/>
        <v>002017ｻ907BFigZMHa</v>
      </c>
      <c r="B170" t="s">
        <v>630</v>
      </c>
      <c r="C170" t="s">
        <v>631</v>
      </c>
      <c r="D170" t="s">
        <v>466</v>
      </c>
      <c r="E170" s="13">
        <v>43199</v>
      </c>
      <c r="F170" s="46">
        <v>45.36</v>
      </c>
      <c r="G170" t="s">
        <v>163</v>
      </c>
      <c r="H170" t="s">
        <v>131</v>
      </c>
      <c r="I170" t="s">
        <v>165</v>
      </c>
      <c r="J170" s="69" t="s">
        <v>530</v>
      </c>
      <c r="K170" s="1" t="str">
        <f t="shared" si="10"/>
        <v>福岡市</v>
      </c>
      <c r="L170" s="1" t="str">
        <f t="shared" si="13"/>
        <v>低</v>
      </c>
      <c r="M170" s="49">
        <v>43199</v>
      </c>
      <c r="N170">
        <f t="shared" si="11"/>
        <v>1</v>
      </c>
      <c r="O170">
        <f t="shared" si="14"/>
        <v>1</v>
      </c>
    </row>
    <row r="171" spans="1:15" x14ac:dyDescent="0.4">
      <c r="A171" s="14" t="str">
        <f t="shared" si="12"/>
        <v>002017ｻ907CDJPswbQ</v>
      </c>
      <c r="B171" t="s">
        <v>632</v>
      </c>
      <c r="C171" t="s">
        <v>633</v>
      </c>
      <c r="D171" t="s">
        <v>634</v>
      </c>
      <c r="E171" s="13">
        <v>43199</v>
      </c>
      <c r="F171" s="46">
        <v>87.48</v>
      </c>
      <c r="G171" t="s">
        <v>163</v>
      </c>
      <c r="H171" t="s">
        <v>131</v>
      </c>
      <c r="I171" t="s">
        <v>165</v>
      </c>
      <c r="J171" s="69" t="s">
        <v>530</v>
      </c>
      <c r="K171" s="1" t="str">
        <f t="shared" si="10"/>
        <v>福岡市</v>
      </c>
      <c r="L171" s="1" t="str">
        <f t="shared" si="13"/>
        <v>低</v>
      </c>
      <c r="M171" s="49">
        <v>43199</v>
      </c>
      <c r="N171">
        <f t="shared" si="11"/>
        <v>1</v>
      </c>
      <c r="O171">
        <f t="shared" si="14"/>
        <v>1</v>
      </c>
    </row>
    <row r="172" spans="1:15" x14ac:dyDescent="0.4">
      <c r="A172" s="14" t="str">
        <f t="shared" si="12"/>
        <v>002017ｻ912BKbEkZvL</v>
      </c>
      <c r="B172" t="s">
        <v>635</v>
      </c>
      <c r="C172" t="s">
        <v>636</v>
      </c>
      <c r="D172" t="s">
        <v>637</v>
      </c>
      <c r="E172" s="13">
        <v>43207</v>
      </c>
      <c r="F172" s="46">
        <v>28.62</v>
      </c>
      <c r="G172" t="s">
        <v>163</v>
      </c>
      <c r="H172" t="s">
        <v>170</v>
      </c>
      <c r="I172" t="s">
        <v>165</v>
      </c>
      <c r="J172" s="69" t="s">
        <v>530</v>
      </c>
      <c r="K172" s="1" t="str">
        <f t="shared" si="10"/>
        <v>大分市</v>
      </c>
      <c r="L172" s="1" t="str">
        <f t="shared" si="13"/>
        <v>低</v>
      </c>
      <c r="M172" s="49">
        <v>43207</v>
      </c>
      <c r="N172">
        <f t="shared" si="11"/>
        <v>1</v>
      </c>
      <c r="O172">
        <f t="shared" si="14"/>
        <v>1</v>
      </c>
    </row>
    <row r="173" spans="1:15" x14ac:dyDescent="0.4">
      <c r="A173" s="14" t="str">
        <f t="shared" si="12"/>
        <v>002017ｻ912BNrLT4i9</v>
      </c>
      <c r="B173" t="s">
        <v>638</v>
      </c>
      <c r="C173" t="s">
        <v>639</v>
      </c>
      <c r="D173" t="s">
        <v>640</v>
      </c>
      <c r="E173" s="13">
        <v>43208</v>
      </c>
      <c r="F173" s="46">
        <v>38.880000000000003</v>
      </c>
      <c r="G173" t="s">
        <v>163</v>
      </c>
      <c r="H173" t="s">
        <v>131</v>
      </c>
      <c r="I173" t="s">
        <v>165</v>
      </c>
      <c r="J173" s="69" t="s">
        <v>530</v>
      </c>
      <c r="K173" s="1" t="str">
        <f t="shared" si="10"/>
        <v>福岡市</v>
      </c>
      <c r="L173" s="1" t="str">
        <f t="shared" si="13"/>
        <v>低</v>
      </c>
      <c r="M173" s="49">
        <v>43208</v>
      </c>
      <c r="N173">
        <f t="shared" si="11"/>
        <v>1</v>
      </c>
      <c r="O173">
        <f t="shared" si="14"/>
        <v>1</v>
      </c>
    </row>
    <row r="174" spans="1:15" x14ac:dyDescent="0.4">
      <c r="A174" s="14" t="str">
        <f t="shared" si="12"/>
        <v>002017ｻ910BCyc6bSM</v>
      </c>
      <c r="B174" t="s">
        <v>641</v>
      </c>
      <c r="C174" t="s">
        <v>642</v>
      </c>
      <c r="D174" t="s">
        <v>643</v>
      </c>
      <c r="E174" s="13">
        <v>43216</v>
      </c>
      <c r="F174" s="46">
        <v>67.5</v>
      </c>
      <c r="G174" t="s">
        <v>163</v>
      </c>
      <c r="H174" t="s">
        <v>131</v>
      </c>
      <c r="I174" t="s">
        <v>165</v>
      </c>
      <c r="J174" s="69" t="s">
        <v>530</v>
      </c>
      <c r="K174" s="1" t="str">
        <f t="shared" si="10"/>
        <v>福岡市</v>
      </c>
      <c r="L174" s="1" t="str">
        <f t="shared" si="13"/>
        <v>低</v>
      </c>
      <c r="M174" s="49">
        <v>43216</v>
      </c>
      <c r="N174">
        <f t="shared" si="11"/>
        <v>1</v>
      </c>
      <c r="O174">
        <f t="shared" si="14"/>
        <v>1</v>
      </c>
    </row>
    <row r="175" spans="1:15" x14ac:dyDescent="0.4">
      <c r="A175" s="14" t="str">
        <f t="shared" si="12"/>
        <v>002017ｻ912BFCPP6JS</v>
      </c>
      <c r="B175" t="s">
        <v>644</v>
      </c>
      <c r="C175" t="s">
        <v>645</v>
      </c>
      <c r="D175" t="s">
        <v>646</v>
      </c>
      <c r="E175" s="13">
        <v>43221</v>
      </c>
      <c r="F175" s="46">
        <v>21.87</v>
      </c>
      <c r="G175" t="s">
        <v>163</v>
      </c>
      <c r="H175" t="s">
        <v>131</v>
      </c>
      <c r="I175" t="s">
        <v>165</v>
      </c>
      <c r="J175" s="69" t="s">
        <v>530</v>
      </c>
      <c r="K175" s="1" t="str">
        <f t="shared" si="10"/>
        <v>福岡市</v>
      </c>
      <c r="L175" s="1" t="str">
        <f t="shared" si="13"/>
        <v>低</v>
      </c>
      <c r="M175" s="49">
        <v>43221</v>
      </c>
      <c r="N175">
        <f t="shared" si="11"/>
        <v>1</v>
      </c>
      <c r="O175">
        <f t="shared" si="14"/>
        <v>1</v>
      </c>
    </row>
    <row r="176" spans="1:15" x14ac:dyDescent="0.4">
      <c r="A176" s="14" t="str">
        <f t="shared" si="12"/>
        <v>002018ｻ002BLJDzohf</v>
      </c>
      <c r="B176" t="s">
        <v>647</v>
      </c>
      <c r="C176" t="s">
        <v>648</v>
      </c>
      <c r="D176" t="s">
        <v>649</v>
      </c>
      <c r="E176" s="13">
        <v>43227</v>
      </c>
      <c r="F176" s="46">
        <v>15.39</v>
      </c>
      <c r="G176" t="s">
        <v>163</v>
      </c>
      <c r="H176" t="s">
        <v>341</v>
      </c>
      <c r="I176" t="s">
        <v>165</v>
      </c>
      <c r="J176" s="69" t="s">
        <v>530</v>
      </c>
      <c r="K176" s="1" t="str">
        <f t="shared" si="10"/>
        <v>長崎市</v>
      </c>
      <c r="L176" s="1" t="str">
        <f t="shared" si="13"/>
        <v>低</v>
      </c>
      <c r="M176" s="49">
        <v>43227</v>
      </c>
      <c r="N176">
        <f t="shared" si="11"/>
        <v>1</v>
      </c>
      <c r="O176">
        <f t="shared" si="14"/>
        <v>1</v>
      </c>
    </row>
    <row r="177" spans="1:15" x14ac:dyDescent="0.4">
      <c r="A177" s="14" t="str">
        <f t="shared" si="12"/>
        <v>002018ｻ911BNUeaKpp</v>
      </c>
      <c r="B177" t="s">
        <v>650</v>
      </c>
      <c r="C177" t="s">
        <v>651</v>
      </c>
      <c r="D177" t="s">
        <v>652</v>
      </c>
      <c r="E177" s="13">
        <v>43230</v>
      </c>
      <c r="F177" s="46">
        <v>17.010000000000002</v>
      </c>
      <c r="G177" t="s">
        <v>163</v>
      </c>
      <c r="H177" t="s">
        <v>164</v>
      </c>
      <c r="I177" t="s">
        <v>165</v>
      </c>
      <c r="J177" s="69" t="s">
        <v>530</v>
      </c>
      <c r="K177" s="1" t="str">
        <f t="shared" si="10"/>
        <v>熊本市</v>
      </c>
      <c r="L177" s="1" t="str">
        <f t="shared" si="13"/>
        <v>低</v>
      </c>
      <c r="M177" s="49">
        <v>43230</v>
      </c>
      <c r="N177">
        <f t="shared" si="11"/>
        <v>1</v>
      </c>
      <c r="O177">
        <f t="shared" si="14"/>
        <v>1</v>
      </c>
    </row>
    <row r="178" spans="1:15" x14ac:dyDescent="0.4">
      <c r="A178" s="14" t="str">
        <f t="shared" si="12"/>
        <v>002017ｻ912BDQsfWLe</v>
      </c>
      <c r="B178" t="s">
        <v>653</v>
      </c>
      <c r="C178" t="s">
        <v>654</v>
      </c>
      <c r="D178" t="s">
        <v>655</v>
      </c>
      <c r="E178" s="13">
        <v>43234</v>
      </c>
      <c r="F178" s="46">
        <v>23.49</v>
      </c>
      <c r="G178" t="s">
        <v>163</v>
      </c>
      <c r="H178" t="s">
        <v>164</v>
      </c>
      <c r="I178" t="s">
        <v>165</v>
      </c>
      <c r="J178" s="69" t="s">
        <v>530</v>
      </c>
      <c r="K178" s="1" t="str">
        <f t="shared" si="10"/>
        <v>熊本市</v>
      </c>
      <c r="L178" s="1" t="str">
        <f t="shared" si="13"/>
        <v>低</v>
      </c>
      <c r="M178" s="49">
        <v>43234</v>
      </c>
      <c r="N178">
        <f t="shared" si="11"/>
        <v>1</v>
      </c>
      <c r="O178">
        <f t="shared" si="14"/>
        <v>1</v>
      </c>
    </row>
    <row r="179" spans="1:15" x14ac:dyDescent="0.4">
      <c r="A179" s="14" t="str">
        <f t="shared" si="12"/>
        <v>002018ｻ911BOdc79hK</v>
      </c>
      <c r="B179" t="s">
        <v>656</v>
      </c>
      <c r="C179" t="s">
        <v>657</v>
      </c>
      <c r="D179" t="s">
        <v>658</v>
      </c>
      <c r="E179" s="13">
        <v>43251</v>
      </c>
      <c r="F179" s="46">
        <v>10.8</v>
      </c>
      <c r="G179" t="s">
        <v>163</v>
      </c>
      <c r="H179" t="s">
        <v>164</v>
      </c>
      <c r="I179" t="s">
        <v>165</v>
      </c>
      <c r="J179" s="69" t="s">
        <v>530</v>
      </c>
      <c r="K179" s="1" t="str">
        <f t="shared" si="10"/>
        <v>熊本市</v>
      </c>
      <c r="L179" s="1" t="str">
        <f t="shared" si="13"/>
        <v>低</v>
      </c>
      <c r="M179" s="49">
        <v>43251</v>
      </c>
      <c r="N179">
        <f t="shared" si="11"/>
        <v>1</v>
      </c>
      <c r="O179">
        <f t="shared" si="14"/>
        <v>1</v>
      </c>
    </row>
    <row r="180" spans="1:15" x14ac:dyDescent="0.4">
      <c r="A180" s="14" t="str">
        <f t="shared" si="12"/>
        <v>002017ｻ908BApjpJvd</v>
      </c>
      <c r="B180" t="s">
        <v>659</v>
      </c>
      <c r="C180" t="s">
        <v>660</v>
      </c>
      <c r="D180" t="s">
        <v>661</v>
      </c>
      <c r="E180" s="13">
        <v>43252</v>
      </c>
      <c r="F180" s="46">
        <v>87.48</v>
      </c>
      <c r="G180" t="s">
        <v>163</v>
      </c>
      <c r="H180" t="s">
        <v>341</v>
      </c>
      <c r="I180" t="s">
        <v>165</v>
      </c>
      <c r="J180" s="69" t="s">
        <v>342</v>
      </c>
      <c r="K180" s="1" t="str">
        <f t="shared" si="10"/>
        <v>長崎市</v>
      </c>
      <c r="L180" s="1" t="str">
        <f t="shared" si="13"/>
        <v>低</v>
      </c>
      <c r="M180" s="49">
        <v>43252</v>
      </c>
      <c r="N180">
        <f t="shared" si="11"/>
        <v>1</v>
      </c>
      <c r="O180">
        <f t="shared" si="14"/>
        <v>1</v>
      </c>
    </row>
    <row r="181" spans="1:15" x14ac:dyDescent="0.4">
      <c r="A181" s="14" t="str">
        <f t="shared" si="12"/>
        <v>002017ｻ909BGoT2LFt</v>
      </c>
      <c r="B181" t="s">
        <v>662</v>
      </c>
      <c r="C181" t="s">
        <v>663</v>
      </c>
      <c r="D181" t="s">
        <v>571</v>
      </c>
      <c r="E181" s="13">
        <v>43252</v>
      </c>
      <c r="F181" s="46">
        <v>87.48</v>
      </c>
      <c r="G181" t="s">
        <v>163</v>
      </c>
      <c r="H181" t="s">
        <v>131</v>
      </c>
      <c r="I181" t="s">
        <v>165</v>
      </c>
      <c r="J181" s="69" t="s">
        <v>530</v>
      </c>
      <c r="K181" s="1" t="str">
        <f t="shared" si="10"/>
        <v>福岡市</v>
      </c>
      <c r="L181" s="1" t="str">
        <f t="shared" si="13"/>
        <v>低</v>
      </c>
      <c r="M181" s="49">
        <v>43252</v>
      </c>
      <c r="N181">
        <f t="shared" si="11"/>
        <v>1</v>
      </c>
      <c r="O181">
        <f t="shared" si="14"/>
        <v>1</v>
      </c>
    </row>
    <row r="182" spans="1:15" x14ac:dyDescent="0.4">
      <c r="A182" s="14" t="str">
        <f t="shared" si="12"/>
        <v>002018ｻ002BDEMXuRL</v>
      </c>
      <c r="B182" t="s">
        <v>664</v>
      </c>
      <c r="C182" t="s">
        <v>665</v>
      </c>
      <c r="D182" t="s">
        <v>666</v>
      </c>
      <c r="E182" s="13">
        <v>43253</v>
      </c>
      <c r="F182" s="46">
        <v>54.27</v>
      </c>
      <c r="G182" t="s">
        <v>163</v>
      </c>
      <c r="H182" t="s">
        <v>170</v>
      </c>
      <c r="I182" t="s">
        <v>165</v>
      </c>
      <c r="J182" s="69" t="s">
        <v>530</v>
      </c>
      <c r="K182" s="1" t="str">
        <f t="shared" si="10"/>
        <v>大分市</v>
      </c>
      <c r="L182" s="1" t="str">
        <f t="shared" si="13"/>
        <v>低</v>
      </c>
      <c r="M182" s="49">
        <v>43253</v>
      </c>
      <c r="N182">
        <f t="shared" si="11"/>
        <v>1</v>
      </c>
      <c r="O182">
        <f t="shared" si="14"/>
        <v>1</v>
      </c>
    </row>
    <row r="183" spans="1:15" x14ac:dyDescent="0.4">
      <c r="A183" s="14" t="str">
        <f t="shared" si="12"/>
        <v>002018ｻ004BCB9GbJs</v>
      </c>
      <c r="B183" t="s">
        <v>667</v>
      </c>
      <c r="C183" t="s">
        <v>668</v>
      </c>
      <c r="D183" t="s">
        <v>669</v>
      </c>
      <c r="E183" s="13">
        <v>43255</v>
      </c>
      <c r="F183" s="46">
        <v>87.48</v>
      </c>
      <c r="G183" t="s">
        <v>163</v>
      </c>
      <c r="H183" t="s">
        <v>264</v>
      </c>
      <c r="I183" t="s">
        <v>165</v>
      </c>
      <c r="J183" s="69" t="s">
        <v>530</v>
      </c>
      <c r="K183" s="1" t="str">
        <f t="shared" si="10"/>
        <v>福岡市</v>
      </c>
      <c r="L183" s="1" t="str">
        <f t="shared" si="13"/>
        <v>低</v>
      </c>
      <c r="M183" s="49">
        <v>43255</v>
      </c>
      <c r="N183">
        <f t="shared" si="11"/>
        <v>1</v>
      </c>
      <c r="O183">
        <f t="shared" si="14"/>
        <v>1</v>
      </c>
    </row>
    <row r="184" spans="1:15" x14ac:dyDescent="0.4">
      <c r="A184" s="14" t="str">
        <f t="shared" si="12"/>
        <v>002017ｻ909BAJbdGMH</v>
      </c>
      <c r="B184" t="s">
        <v>670</v>
      </c>
      <c r="C184" t="s">
        <v>671</v>
      </c>
      <c r="D184" t="s">
        <v>672</v>
      </c>
      <c r="E184" s="13">
        <v>43262</v>
      </c>
      <c r="F184" s="46">
        <v>68.040000000000006</v>
      </c>
      <c r="G184" t="s">
        <v>163</v>
      </c>
      <c r="H184" t="s">
        <v>170</v>
      </c>
      <c r="I184" t="s">
        <v>165</v>
      </c>
      <c r="J184" s="69" t="s">
        <v>530</v>
      </c>
      <c r="K184" s="1" t="str">
        <f t="shared" si="10"/>
        <v>大分市</v>
      </c>
      <c r="L184" s="1" t="str">
        <f t="shared" si="13"/>
        <v>低</v>
      </c>
      <c r="M184" s="49">
        <v>43262</v>
      </c>
      <c r="N184">
        <f t="shared" si="11"/>
        <v>1</v>
      </c>
      <c r="O184">
        <f t="shared" si="14"/>
        <v>1</v>
      </c>
    </row>
    <row r="185" spans="1:15" x14ac:dyDescent="0.4">
      <c r="A185" s="14" t="str">
        <f t="shared" si="12"/>
        <v>002017ｻ910BDW89CxU</v>
      </c>
      <c r="B185" t="s">
        <v>673</v>
      </c>
      <c r="C185" t="s">
        <v>674</v>
      </c>
      <c r="D185" t="s">
        <v>675</v>
      </c>
      <c r="E185" s="13">
        <v>43299</v>
      </c>
      <c r="F185" s="46">
        <v>87.48</v>
      </c>
      <c r="G185" t="s">
        <v>163</v>
      </c>
      <c r="H185" t="s">
        <v>164</v>
      </c>
      <c r="I185" t="s">
        <v>165</v>
      </c>
      <c r="J185" s="69" t="s">
        <v>530</v>
      </c>
      <c r="K185" s="1" t="str">
        <f t="shared" si="10"/>
        <v>熊本市</v>
      </c>
      <c r="L185" s="1" t="str">
        <f t="shared" si="13"/>
        <v>低</v>
      </c>
      <c r="M185" s="49">
        <v>43299</v>
      </c>
      <c r="N185">
        <f t="shared" si="11"/>
        <v>1</v>
      </c>
      <c r="O185">
        <f t="shared" si="14"/>
        <v>1</v>
      </c>
    </row>
    <row r="186" spans="1:15" x14ac:dyDescent="0.4">
      <c r="A186" s="14" t="str">
        <f t="shared" si="12"/>
        <v>002017ｻ911BALiGS3c</v>
      </c>
      <c r="B186" t="s">
        <v>676</v>
      </c>
      <c r="C186" t="s">
        <v>677</v>
      </c>
      <c r="D186" t="s">
        <v>678</v>
      </c>
      <c r="E186" s="13">
        <v>43316</v>
      </c>
      <c r="F186" s="46">
        <v>87.48</v>
      </c>
      <c r="G186" t="s">
        <v>163</v>
      </c>
      <c r="H186" t="s">
        <v>170</v>
      </c>
      <c r="I186" t="s">
        <v>165</v>
      </c>
      <c r="J186" s="69" t="s">
        <v>530</v>
      </c>
      <c r="K186" s="1" t="str">
        <f t="shared" si="10"/>
        <v>大分市</v>
      </c>
      <c r="L186" s="1" t="str">
        <f t="shared" si="13"/>
        <v>低</v>
      </c>
      <c r="M186" s="49">
        <v>43316</v>
      </c>
      <c r="N186">
        <f t="shared" si="11"/>
        <v>1</v>
      </c>
      <c r="O186">
        <f t="shared" si="14"/>
        <v>1</v>
      </c>
    </row>
    <row r="187" spans="1:15" x14ac:dyDescent="0.4">
      <c r="A187" s="14" t="str">
        <f t="shared" si="12"/>
        <v>002017ｻ910BA2ncj7L</v>
      </c>
      <c r="B187" t="s">
        <v>679</v>
      </c>
      <c r="C187" t="s">
        <v>680</v>
      </c>
      <c r="D187" t="s">
        <v>681</v>
      </c>
      <c r="E187" s="13">
        <v>43341</v>
      </c>
      <c r="F187" s="46">
        <v>43.2</v>
      </c>
      <c r="G187" t="s">
        <v>163</v>
      </c>
      <c r="H187" t="s">
        <v>164</v>
      </c>
      <c r="I187" t="s">
        <v>165</v>
      </c>
      <c r="J187" s="69" t="s">
        <v>530</v>
      </c>
      <c r="K187" s="1" t="str">
        <f t="shared" si="10"/>
        <v>熊本市</v>
      </c>
      <c r="L187" s="1" t="str">
        <f t="shared" si="13"/>
        <v>低</v>
      </c>
      <c r="M187" s="49">
        <v>43341</v>
      </c>
      <c r="N187">
        <f t="shared" si="11"/>
        <v>1</v>
      </c>
      <c r="O187">
        <f t="shared" si="14"/>
        <v>1</v>
      </c>
    </row>
    <row r="188" spans="1:15" x14ac:dyDescent="0.4">
      <c r="A188" s="14" t="str">
        <f t="shared" si="12"/>
        <v>002017ｻ912BBnyL2UN</v>
      </c>
      <c r="B188" t="s">
        <v>682</v>
      </c>
      <c r="C188" t="s">
        <v>683</v>
      </c>
      <c r="D188" t="s">
        <v>684</v>
      </c>
      <c r="E188" s="13">
        <v>43353</v>
      </c>
      <c r="F188" s="46">
        <v>87.48</v>
      </c>
      <c r="G188" t="s">
        <v>163</v>
      </c>
      <c r="H188" t="s">
        <v>341</v>
      </c>
      <c r="I188" t="s">
        <v>165</v>
      </c>
      <c r="J188" s="69" t="s">
        <v>530</v>
      </c>
      <c r="K188" s="1" t="str">
        <f t="shared" si="10"/>
        <v>長崎市</v>
      </c>
      <c r="L188" s="1" t="str">
        <f t="shared" si="13"/>
        <v>低</v>
      </c>
      <c r="M188" s="49">
        <v>43353</v>
      </c>
      <c r="N188">
        <f t="shared" si="11"/>
        <v>1</v>
      </c>
      <c r="O188">
        <f t="shared" si="14"/>
        <v>1</v>
      </c>
    </row>
    <row r="189" spans="1:15" x14ac:dyDescent="0.4">
      <c r="A189" s="14" t="str">
        <f t="shared" si="12"/>
        <v>002018ｻ003BAHCrSW1</v>
      </c>
      <c r="B189" t="s">
        <v>685</v>
      </c>
      <c r="C189" t="s">
        <v>686</v>
      </c>
      <c r="D189" t="s">
        <v>687</v>
      </c>
      <c r="E189" s="13">
        <v>43374</v>
      </c>
      <c r="F189" s="46">
        <v>87.48</v>
      </c>
      <c r="G189" t="s">
        <v>163</v>
      </c>
      <c r="H189" t="s">
        <v>341</v>
      </c>
      <c r="I189" t="s">
        <v>165</v>
      </c>
      <c r="J189" s="69" t="s">
        <v>530</v>
      </c>
      <c r="K189" s="1" t="str">
        <f t="shared" si="10"/>
        <v>長崎市</v>
      </c>
      <c r="L189" s="1" t="str">
        <f t="shared" si="13"/>
        <v>低</v>
      </c>
      <c r="M189" s="49">
        <v>43374</v>
      </c>
      <c r="N189">
        <f t="shared" si="11"/>
        <v>1</v>
      </c>
      <c r="O189">
        <f t="shared" si="14"/>
        <v>1</v>
      </c>
    </row>
    <row r="190" spans="1:15" x14ac:dyDescent="0.4">
      <c r="A190" s="14" t="str">
        <f t="shared" si="12"/>
        <v>002018ｻ006BCMSC26D</v>
      </c>
      <c r="B190" t="s">
        <v>688</v>
      </c>
      <c r="C190" t="s">
        <v>689</v>
      </c>
      <c r="D190" t="s">
        <v>690</v>
      </c>
      <c r="E190" s="13">
        <v>43416</v>
      </c>
      <c r="F190" s="46">
        <v>58.32</v>
      </c>
      <c r="G190" t="s">
        <v>163</v>
      </c>
      <c r="H190" t="s">
        <v>170</v>
      </c>
      <c r="I190" t="s">
        <v>165</v>
      </c>
      <c r="J190" s="69" t="s">
        <v>530</v>
      </c>
      <c r="K190" s="1" t="str">
        <f t="shared" si="10"/>
        <v>大分市</v>
      </c>
      <c r="L190" s="1" t="str">
        <f t="shared" si="13"/>
        <v>低</v>
      </c>
      <c r="M190" s="49">
        <v>43416</v>
      </c>
      <c r="N190">
        <f t="shared" si="11"/>
        <v>1</v>
      </c>
      <c r="O190">
        <f t="shared" si="14"/>
        <v>1</v>
      </c>
    </row>
    <row r="191" spans="1:15" x14ac:dyDescent="0.4">
      <c r="A191" s="14" t="str">
        <f t="shared" si="12"/>
        <v>002018ｻ002BFcNhHNK</v>
      </c>
      <c r="B191" t="s">
        <v>691</v>
      </c>
      <c r="C191" t="s">
        <v>692</v>
      </c>
      <c r="D191" t="s">
        <v>693</v>
      </c>
      <c r="E191" s="13">
        <v>43432</v>
      </c>
      <c r="F191" s="46">
        <v>87.48</v>
      </c>
      <c r="G191" t="s">
        <v>163</v>
      </c>
      <c r="H191" t="s">
        <v>131</v>
      </c>
      <c r="I191" t="s">
        <v>165</v>
      </c>
      <c r="J191" s="69" t="s">
        <v>694</v>
      </c>
      <c r="K191" s="1" t="str">
        <f t="shared" si="10"/>
        <v>福岡市</v>
      </c>
      <c r="L191" s="1" t="str">
        <f t="shared" si="13"/>
        <v>低</v>
      </c>
      <c r="M191" s="49">
        <v>43432</v>
      </c>
      <c r="N191">
        <f t="shared" si="11"/>
        <v>1</v>
      </c>
      <c r="O191">
        <f t="shared" si="14"/>
        <v>1</v>
      </c>
    </row>
    <row r="192" spans="1:15" x14ac:dyDescent="0.4">
      <c r="A192" s="14" t="str">
        <f t="shared" si="12"/>
        <v>002018ｻ002BN9K76KU</v>
      </c>
      <c r="B192" t="s">
        <v>695</v>
      </c>
      <c r="C192" t="s">
        <v>696</v>
      </c>
      <c r="D192" t="s">
        <v>697</v>
      </c>
      <c r="E192" s="13">
        <v>43433</v>
      </c>
      <c r="F192" s="46">
        <v>27.27</v>
      </c>
      <c r="G192" t="s">
        <v>163</v>
      </c>
      <c r="H192" t="s">
        <v>264</v>
      </c>
      <c r="I192" t="s">
        <v>165</v>
      </c>
      <c r="J192" s="69" t="s">
        <v>694</v>
      </c>
      <c r="K192" s="1" t="str">
        <f t="shared" si="10"/>
        <v>福岡市</v>
      </c>
      <c r="L192" s="1" t="str">
        <f t="shared" si="13"/>
        <v>低</v>
      </c>
      <c r="M192" s="49">
        <v>43433</v>
      </c>
      <c r="N192">
        <f t="shared" si="11"/>
        <v>1</v>
      </c>
      <c r="O192">
        <f t="shared" si="14"/>
        <v>1</v>
      </c>
    </row>
    <row r="193" spans="1:15" x14ac:dyDescent="0.4">
      <c r="A193" s="14" t="str">
        <f t="shared" si="12"/>
        <v>002018ｻ002BOKPkaDJ</v>
      </c>
      <c r="B193" t="s">
        <v>698</v>
      </c>
      <c r="C193" t="s">
        <v>699</v>
      </c>
      <c r="D193" t="s">
        <v>661</v>
      </c>
      <c r="E193" s="13">
        <v>43448</v>
      </c>
      <c r="F193" s="46">
        <v>87.48</v>
      </c>
      <c r="G193" t="s">
        <v>163</v>
      </c>
      <c r="H193" t="s">
        <v>341</v>
      </c>
      <c r="I193" t="s">
        <v>165</v>
      </c>
      <c r="J193" s="69" t="s">
        <v>530</v>
      </c>
      <c r="K193" s="1" t="str">
        <f t="shared" si="10"/>
        <v>長崎市</v>
      </c>
      <c r="L193" s="1" t="str">
        <f t="shared" si="13"/>
        <v>低</v>
      </c>
      <c r="M193" s="49">
        <v>43448</v>
      </c>
      <c r="N193">
        <f t="shared" si="11"/>
        <v>1</v>
      </c>
      <c r="O193">
        <f t="shared" si="14"/>
        <v>1</v>
      </c>
    </row>
    <row r="194" spans="1:15" x14ac:dyDescent="0.4">
      <c r="A194" s="14" t="str">
        <f t="shared" si="12"/>
        <v>002018ｻ003BSQdt2gx</v>
      </c>
      <c r="B194" t="s">
        <v>700</v>
      </c>
      <c r="C194" t="s">
        <v>701</v>
      </c>
      <c r="D194" t="s">
        <v>702</v>
      </c>
      <c r="E194" s="13">
        <v>43441</v>
      </c>
      <c r="F194" s="46">
        <v>29.7</v>
      </c>
      <c r="G194" t="s">
        <v>163</v>
      </c>
      <c r="H194" t="s">
        <v>606</v>
      </c>
      <c r="I194" t="s">
        <v>165</v>
      </c>
      <c r="J194" s="69" t="s">
        <v>694</v>
      </c>
      <c r="K194" s="1" t="str">
        <f t="shared" si="10"/>
        <v>鹿児島市</v>
      </c>
      <c r="L194" s="1" t="str">
        <f t="shared" si="13"/>
        <v>低</v>
      </c>
      <c r="M194" s="49">
        <v>43441</v>
      </c>
      <c r="N194">
        <f t="shared" si="11"/>
        <v>1</v>
      </c>
      <c r="O194">
        <f t="shared" si="14"/>
        <v>1</v>
      </c>
    </row>
    <row r="195" spans="1:15" x14ac:dyDescent="0.4">
      <c r="A195" s="14" t="str">
        <f t="shared" si="12"/>
        <v>002018ｻ003BT1WqQFJ</v>
      </c>
      <c r="B195" t="s">
        <v>703</v>
      </c>
      <c r="C195" t="s">
        <v>704</v>
      </c>
      <c r="D195" t="s">
        <v>702</v>
      </c>
      <c r="E195" s="13">
        <v>43441</v>
      </c>
      <c r="F195" s="46">
        <v>39.6</v>
      </c>
      <c r="G195" t="s">
        <v>163</v>
      </c>
      <c r="H195" t="s">
        <v>606</v>
      </c>
      <c r="I195" t="s">
        <v>165</v>
      </c>
      <c r="J195" s="69" t="s">
        <v>694</v>
      </c>
      <c r="K195" s="1" t="str">
        <f t="shared" ref="K195:K245" si="15">+VLOOKUP(H195,$Q$2:$R$10,2,0)</f>
        <v>鹿児島市</v>
      </c>
      <c r="L195" s="1" t="str">
        <f t="shared" si="13"/>
        <v>低</v>
      </c>
      <c r="M195" s="49">
        <v>43441</v>
      </c>
      <c r="N195">
        <f t="shared" ref="N195:N245" si="16">COUNTIF(C:C,C195)</f>
        <v>1</v>
      </c>
      <c r="O195">
        <f t="shared" si="14"/>
        <v>1</v>
      </c>
    </row>
    <row r="196" spans="1:15" x14ac:dyDescent="0.4">
      <c r="A196" s="14" t="str">
        <f t="shared" ref="A196:A259" si="17">+B196&amp;C196</f>
        <v>002018ｻ003BUtoJogV</v>
      </c>
      <c r="B196" t="s">
        <v>705</v>
      </c>
      <c r="C196" t="s">
        <v>706</v>
      </c>
      <c r="D196" t="s">
        <v>702</v>
      </c>
      <c r="E196" s="13">
        <v>43439</v>
      </c>
      <c r="F196" s="46">
        <v>18.7</v>
      </c>
      <c r="G196" t="s">
        <v>163</v>
      </c>
      <c r="H196" t="s">
        <v>264</v>
      </c>
      <c r="I196" t="s">
        <v>165</v>
      </c>
      <c r="J196" s="69" t="s">
        <v>694</v>
      </c>
      <c r="K196" s="1" t="str">
        <f t="shared" si="15"/>
        <v>福岡市</v>
      </c>
      <c r="L196" s="1" t="str">
        <f t="shared" ref="L196:L245" si="18">VLOOKUP(G196,$T$2:$U$6,2,0)</f>
        <v>低</v>
      </c>
      <c r="M196" s="49">
        <v>43439</v>
      </c>
      <c r="N196">
        <f t="shared" si="16"/>
        <v>1</v>
      </c>
      <c r="O196">
        <f t="shared" ref="O196:O259" si="19">COUNTIF(B:B,B196)</f>
        <v>1</v>
      </c>
    </row>
    <row r="197" spans="1:15" x14ac:dyDescent="0.4">
      <c r="A197" s="14" t="str">
        <f t="shared" si="17"/>
        <v>002018ｻ004BE1nXwFT</v>
      </c>
      <c r="B197" t="s">
        <v>707</v>
      </c>
      <c r="C197" t="s">
        <v>708</v>
      </c>
      <c r="D197" t="s">
        <v>709</v>
      </c>
      <c r="E197" s="13">
        <v>43439</v>
      </c>
      <c r="F197" s="46">
        <v>89.1</v>
      </c>
      <c r="G197" t="s">
        <v>163</v>
      </c>
      <c r="H197" t="s">
        <v>131</v>
      </c>
      <c r="I197" t="s">
        <v>165</v>
      </c>
      <c r="J197" s="69" t="s">
        <v>694</v>
      </c>
      <c r="K197" s="1" t="str">
        <f t="shared" si="15"/>
        <v>福岡市</v>
      </c>
      <c r="L197" s="1" t="str">
        <f t="shared" si="18"/>
        <v>低</v>
      </c>
      <c r="M197" s="49">
        <v>43439</v>
      </c>
      <c r="N197">
        <f t="shared" si="16"/>
        <v>1</v>
      </c>
      <c r="O197">
        <f t="shared" si="19"/>
        <v>1</v>
      </c>
    </row>
    <row r="198" spans="1:15" x14ac:dyDescent="0.4">
      <c r="A198" s="14" t="str">
        <f t="shared" si="17"/>
        <v>002017ｻ911BHhxiNLP</v>
      </c>
      <c r="B198" t="s">
        <v>710</v>
      </c>
      <c r="C198" t="s">
        <v>711</v>
      </c>
      <c r="D198" t="s">
        <v>712</v>
      </c>
      <c r="E198" s="13">
        <v>43437</v>
      </c>
      <c r="F198" s="46">
        <v>87.48</v>
      </c>
      <c r="G198" t="s">
        <v>163</v>
      </c>
      <c r="H198" t="s">
        <v>170</v>
      </c>
      <c r="I198" t="s">
        <v>165</v>
      </c>
      <c r="J198" s="69" t="s">
        <v>530</v>
      </c>
      <c r="K198" s="1" t="str">
        <f t="shared" si="15"/>
        <v>大分市</v>
      </c>
      <c r="L198" s="1" t="str">
        <f t="shared" si="18"/>
        <v>低</v>
      </c>
      <c r="M198" s="49">
        <v>43437</v>
      </c>
      <c r="N198">
        <f t="shared" si="16"/>
        <v>1</v>
      </c>
      <c r="O198">
        <f t="shared" si="19"/>
        <v>1</v>
      </c>
    </row>
    <row r="199" spans="1:15" x14ac:dyDescent="0.4">
      <c r="A199" s="14" t="str">
        <f t="shared" si="17"/>
        <v>002018ｻ003BRT49DGS</v>
      </c>
      <c r="B199" t="s">
        <v>713</v>
      </c>
      <c r="C199" t="s">
        <v>714</v>
      </c>
      <c r="D199" t="s">
        <v>715</v>
      </c>
      <c r="E199" s="13">
        <v>43461</v>
      </c>
      <c r="F199" s="46">
        <v>69.849999999999994</v>
      </c>
      <c r="G199" t="s">
        <v>163</v>
      </c>
      <c r="H199" t="s">
        <v>320</v>
      </c>
      <c r="I199" t="s">
        <v>165</v>
      </c>
      <c r="J199" s="69" t="s">
        <v>694</v>
      </c>
      <c r="K199" s="1" t="str">
        <f t="shared" si="15"/>
        <v>佐賀市</v>
      </c>
      <c r="L199" s="1" t="str">
        <f t="shared" si="18"/>
        <v>低</v>
      </c>
      <c r="M199" s="49">
        <v>43461</v>
      </c>
      <c r="N199">
        <f t="shared" si="16"/>
        <v>1</v>
      </c>
      <c r="O199">
        <f t="shared" si="19"/>
        <v>1</v>
      </c>
    </row>
    <row r="200" spans="1:15" x14ac:dyDescent="0.4">
      <c r="A200" s="14" t="str">
        <f t="shared" si="17"/>
        <v>002018ｻ004BBJHDNM6</v>
      </c>
      <c r="B200" t="s">
        <v>716</v>
      </c>
      <c r="C200" t="s">
        <v>717</v>
      </c>
      <c r="D200" t="s">
        <v>718</v>
      </c>
      <c r="E200" s="13">
        <v>43462</v>
      </c>
      <c r="F200" s="46">
        <v>11</v>
      </c>
      <c r="G200" t="s">
        <v>163</v>
      </c>
      <c r="H200" t="s">
        <v>164</v>
      </c>
      <c r="I200" t="s">
        <v>165</v>
      </c>
      <c r="J200" s="69" t="s">
        <v>694</v>
      </c>
      <c r="K200" s="1" t="str">
        <f t="shared" si="15"/>
        <v>熊本市</v>
      </c>
      <c r="L200" s="1" t="str">
        <f t="shared" si="18"/>
        <v>低</v>
      </c>
      <c r="M200" s="49">
        <v>43462</v>
      </c>
      <c r="N200">
        <f t="shared" si="16"/>
        <v>1</v>
      </c>
      <c r="O200">
        <f t="shared" si="19"/>
        <v>1</v>
      </c>
    </row>
    <row r="201" spans="1:15" x14ac:dyDescent="0.4">
      <c r="A201" s="14" t="str">
        <f t="shared" si="17"/>
        <v>002018ｻ003BF1Jnscp</v>
      </c>
      <c r="B201" t="s">
        <v>719</v>
      </c>
      <c r="C201" t="s">
        <v>720</v>
      </c>
      <c r="D201" t="s">
        <v>721</v>
      </c>
      <c r="E201" s="13">
        <v>43509</v>
      </c>
      <c r="F201" s="46">
        <v>26.4</v>
      </c>
      <c r="G201" t="s">
        <v>163</v>
      </c>
      <c r="H201" t="s">
        <v>264</v>
      </c>
      <c r="I201" t="s">
        <v>165</v>
      </c>
      <c r="J201" s="69" t="s">
        <v>694</v>
      </c>
      <c r="K201" s="1" t="str">
        <f t="shared" si="15"/>
        <v>福岡市</v>
      </c>
      <c r="L201" s="1" t="str">
        <f t="shared" si="18"/>
        <v>低</v>
      </c>
      <c r="M201" s="49">
        <v>43509</v>
      </c>
      <c r="N201">
        <f t="shared" si="16"/>
        <v>1</v>
      </c>
      <c r="O201">
        <f t="shared" si="19"/>
        <v>1</v>
      </c>
    </row>
    <row r="202" spans="1:15" x14ac:dyDescent="0.4">
      <c r="A202" s="14" t="str">
        <f t="shared" si="17"/>
        <v>002018ｻ003BGZHD5JZ</v>
      </c>
      <c r="B202" t="s">
        <v>722</v>
      </c>
      <c r="C202" t="s">
        <v>723</v>
      </c>
      <c r="D202" t="s">
        <v>721</v>
      </c>
      <c r="E202" s="13">
        <v>43508</v>
      </c>
      <c r="F202" s="46">
        <v>26.4</v>
      </c>
      <c r="G202" t="s">
        <v>163</v>
      </c>
      <c r="H202" t="s">
        <v>264</v>
      </c>
      <c r="I202" t="s">
        <v>165</v>
      </c>
      <c r="J202" s="69" t="s">
        <v>694</v>
      </c>
      <c r="K202" s="1" t="str">
        <f t="shared" si="15"/>
        <v>福岡市</v>
      </c>
      <c r="L202" s="1" t="str">
        <f t="shared" si="18"/>
        <v>低</v>
      </c>
      <c r="M202" s="49">
        <v>43508</v>
      </c>
      <c r="N202">
        <f t="shared" si="16"/>
        <v>1</v>
      </c>
      <c r="O202">
        <f t="shared" si="19"/>
        <v>1</v>
      </c>
    </row>
    <row r="203" spans="1:15" x14ac:dyDescent="0.4">
      <c r="A203" s="14" t="str">
        <f t="shared" si="17"/>
        <v>002018ｻ005BANC7wJ6</v>
      </c>
      <c r="B203" t="s">
        <v>724</v>
      </c>
      <c r="C203" t="s">
        <v>725</v>
      </c>
      <c r="D203" t="s">
        <v>726</v>
      </c>
      <c r="E203" s="13">
        <v>43497</v>
      </c>
      <c r="F203" s="46">
        <v>76.724999999999994</v>
      </c>
      <c r="G203" t="s">
        <v>163</v>
      </c>
      <c r="H203" t="s">
        <v>131</v>
      </c>
      <c r="I203" t="s">
        <v>165</v>
      </c>
      <c r="J203" s="69" t="s">
        <v>694</v>
      </c>
      <c r="K203" s="1" t="str">
        <f t="shared" si="15"/>
        <v>福岡市</v>
      </c>
      <c r="L203" s="1" t="str">
        <f t="shared" si="18"/>
        <v>低</v>
      </c>
      <c r="M203" s="49">
        <v>43497</v>
      </c>
      <c r="N203">
        <f t="shared" si="16"/>
        <v>1</v>
      </c>
      <c r="O203">
        <f t="shared" si="19"/>
        <v>1</v>
      </c>
    </row>
    <row r="204" spans="1:15" x14ac:dyDescent="0.4">
      <c r="A204" s="14" t="str">
        <f t="shared" si="17"/>
        <v>002017ｻ905CCE6XiRF</v>
      </c>
      <c r="B204" t="s">
        <v>727</v>
      </c>
      <c r="C204" t="s">
        <v>728</v>
      </c>
      <c r="D204" t="s">
        <v>729</v>
      </c>
      <c r="E204" s="13">
        <v>43493</v>
      </c>
      <c r="F204" s="46">
        <v>79.2</v>
      </c>
      <c r="G204" t="s">
        <v>163</v>
      </c>
      <c r="H204" t="s">
        <v>170</v>
      </c>
      <c r="I204" t="s">
        <v>165</v>
      </c>
      <c r="J204" s="69" t="s">
        <v>173</v>
      </c>
      <c r="K204" s="1" t="str">
        <f t="shared" si="15"/>
        <v>大分市</v>
      </c>
      <c r="L204" s="1" t="str">
        <f t="shared" si="18"/>
        <v>低</v>
      </c>
      <c r="M204" s="49">
        <v>43493</v>
      </c>
      <c r="N204">
        <f t="shared" si="16"/>
        <v>1</v>
      </c>
      <c r="O204">
        <f t="shared" si="19"/>
        <v>1</v>
      </c>
    </row>
    <row r="205" spans="1:15" x14ac:dyDescent="0.4">
      <c r="A205" s="14" t="str">
        <f t="shared" si="17"/>
        <v>002018ｻ003BI1DGQRD</v>
      </c>
      <c r="B205" t="s">
        <v>730</v>
      </c>
      <c r="C205" t="s">
        <v>731</v>
      </c>
      <c r="D205" t="s">
        <v>721</v>
      </c>
      <c r="E205" s="13">
        <v>43509</v>
      </c>
      <c r="F205" s="46">
        <v>15.4</v>
      </c>
      <c r="G205" t="s">
        <v>163</v>
      </c>
      <c r="H205" t="s">
        <v>264</v>
      </c>
      <c r="I205" t="s">
        <v>165</v>
      </c>
      <c r="J205" s="69" t="s">
        <v>694</v>
      </c>
      <c r="K205" s="1" t="str">
        <f t="shared" si="15"/>
        <v>福岡市</v>
      </c>
      <c r="L205" s="1" t="str">
        <f t="shared" si="18"/>
        <v>低</v>
      </c>
      <c r="M205" s="49">
        <v>43509</v>
      </c>
      <c r="N205">
        <f t="shared" si="16"/>
        <v>1</v>
      </c>
      <c r="O205">
        <f t="shared" si="19"/>
        <v>1</v>
      </c>
    </row>
    <row r="206" spans="1:15" x14ac:dyDescent="0.4">
      <c r="A206" s="14" t="str">
        <f t="shared" si="17"/>
        <v>002018ｻ003BJ9eKYCu</v>
      </c>
      <c r="B206" t="s">
        <v>732</v>
      </c>
      <c r="C206" t="s">
        <v>733</v>
      </c>
      <c r="D206" t="s">
        <v>721</v>
      </c>
      <c r="E206" s="13">
        <v>43509</v>
      </c>
      <c r="F206" s="46">
        <v>26.4</v>
      </c>
      <c r="G206" t="s">
        <v>163</v>
      </c>
      <c r="H206" t="s">
        <v>264</v>
      </c>
      <c r="I206" t="s">
        <v>165</v>
      </c>
      <c r="J206" s="69" t="s">
        <v>694</v>
      </c>
      <c r="K206" s="1" t="str">
        <f t="shared" si="15"/>
        <v>福岡市</v>
      </c>
      <c r="L206" s="1" t="str">
        <f t="shared" si="18"/>
        <v>低</v>
      </c>
      <c r="M206" s="49">
        <v>43509</v>
      </c>
      <c r="N206">
        <f t="shared" si="16"/>
        <v>1</v>
      </c>
      <c r="O206">
        <f t="shared" si="19"/>
        <v>1</v>
      </c>
    </row>
    <row r="207" spans="1:15" x14ac:dyDescent="0.4">
      <c r="A207" s="14" t="str">
        <f t="shared" si="17"/>
        <v>002018ｻ003BKGCUE3q</v>
      </c>
      <c r="B207" t="s">
        <v>734</v>
      </c>
      <c r="C207" t="s">
        <v>735</v>
      </c>
      <c r="D207" t="s">
        <v>721</v>
      </c>
      <c r="E207" s="13">
        <v>43509</v>
      </c>
      <c r="F207" s="46">
        <v>36.299999999999997</v>
      </c>
      <c r="G207" t="s">
        <v>163</v>
      </c>
      <c r="H207" t="s">
        <v>264</v>
      </c>
      <c r="I207" t="s">
        <v>165</v>
      </c>
      <c r="J207" s="69" t="s">
        <v>694</v>
      </c>
      <c r="K207" s="1" t="str">
        <f t="shared" si="15"/>
        <v>福岡市</v>
      </c>
      <c r="L207" s="1" t="str">
        <f t="shared" si="18"/>
        <v>低</v>
      </c>
      <c r="M207" s="49">
        <v>43509</v>
      </c>
      <c r="N207">
        <f t="shared" si="16"/>
        <v>1</v>
      </c>
      <c r="O207">
        <f t="shared" si="19"/>
        <v>1</v>
      </c>
    </row>
    <row r="208" spans="1:15" x14ac:dyDescent="0.4">
      <c r="A208" s="14" t="str">
        <f t="shared" si="17"/>
        <v>002018ｻ006BA96e87V</v>
      </c>
      <c r="B208" t="s">
        <v>736</v>
      </c>
      <c r="C208" t="s">
        <v>737</v>
      </c>
      <c r="D208" t="s">
        <v>738</v>
      </c>
      <c r="E208" s="13">
        <v>43517</v>
      </c>
      <c r="F208" s="46">
        <v>79.2</v>
      </c>
      <c r="G208" t="s">
        <v>163</v>
      </c>
      <c r="H208" t="s">
        <v>170</v>
      </c>
      <c r="I208" t="s">
        <v>165</v>
      </c>
      <c r="J208" s="69" t="s">
        <v>694</v>
      </c>
      <c r="K208" s="1" t="str">
        <f t="shared" si="15"/>
        <v>大分市</v>
      </c>
      <c r="L208" s="1" t="str">
        <f t="shared" si="18"/>
        <v>低</v>
      </c>
      <c r="M208" s="49">
        <v>43517</v>
      </c>
      <c r="N208">
        <f t="shared" si="16"/>
        <v>1</v>
      </c>
      <c r="O208">
        <f t="shared" si="19"/>
        <v>1</v>
      </c>
    </row>
    <row r="209" spans="1:15" x14ac:dyDescent="0.4">
      <c r="A209" s="14" t="str">
        <f t="shared" si="17"/>
        <v>002018ｻ009BGbNLDFw</v>
      </c>
      <c r="B209" t="s">
        <v>739</v>
      </c>
      <c r="C209" t="s">
        <v>740</v>
      </c>
      <c r="D209" t="s">
        <v>741</v>
      </c>
      <c r="E209" s="13">
        <v>43536</v>
      </c>
      <c r="F209" s="46">
        <v>23.1</v>
      </c>
      <c r="G209" t="s">
        <v>163</v>
      </c>
      <c r="H209" t="s">
        <v>320</v>
      </c>
      <c r="I209" t="s">
        <v>165</v>
      </c>
      <c r="J209" s="69" t="s">
        <v>694</v>
      </c>
      <c r="K209" s="1" t="str">
        <f t="shared" si="15"/>
        <v>佐賀市</v>
      </c>
      <c r="L209" s="1" t="str">
        <f t="shared" si="18"/>
        <v>低</v>
      </c>
      <c r="M209" s="49">
        <v>43536</v>
      </c>
      <c r="N209">
        <f t="shared" si="16"/>
        <v>1</v>
      </c>
      <c r="O209">
        <f t="shared" si="19"/>
        <v>1</v>
      </c>
    </row>
    <row r="210" spans="1:15" x14ac:dyDescent="0.4">
      <c r="A210" s="14" t="str">
        <f t="shared" si="17"/>
        <v>002018ｻ009BHcSuLSH</v>
      </c>
      <c r="B210" t="s">
        <v>742</v>
      </c>
      <c r="C210" t="s">
        <v>743</v>
      </c>
      <c r="D210" t="s">
        <v>741</v>
      </c>
      <c r="E210" s="13">
        <v>43537</v>
      </c>
      <c r="F210" s="46">
        <v>39.6</v>
      </c>
      <c r="G210" t="s">
        <v>163</v>
      </c>
      <c r="H210" t="s">
        <v>320</v>
      </c>
      <c r="I210" t="s">
        <v>165</v>
      </c>
      <c r="J210" s="69" t="s">
        <v>694</v>
      </c>
      <c r="K210" s="1" t="str">
        <f t="shared" si="15"/>
        <v>佐賀市</v>
      </c>
      <c r="L210" s="1" t="str">
        <f t="shared" si="18"/>
        <v>低</v>
      </c>
      <c r="M210" s="49">
        <v>43537</v>
      </c>
      <c r="N210">
        <f t="shared" si="16"/>
        <v>1</v>
      </c>
      <c r="O210">
        <f t="shared" si="19"/>
        <v>1</v>
      </c>
    </row>
    <row r="211" spans="1:15" x14ac:dyDescent="0.4">
      <c r="A211" s="14" t="str">
        <f t="shared" si="17"/>
        <v>002018ｻ009BKvDKhiL</v>
      </c>
      <c r="B211" t="s">
        <v>744</v>
      </c>
      <c r="C211" t="s">
        <v>745</v>
      </c>
      <c r="D211" t="s">
        <v>746</v>
      </c>
      <c r="E211" s="13">
        <v>43564</v>
      </c>
      <c r="F211" s="46">
        <v>89.1</v>
      </c>
      <c r="G211" t="s">
        <v>163</v>
      </c>
      <c r="H211" t="s">
        <v>170</v>
      </c>
      <c r="I211" t="s">
        <v>165</v>
      </c>
      <c r="J211" s="69" t="s">
        <v>694</v>
      </c>
      <c r="K211" s="1" t="str">
        <f t="shared" si="15"/>
        <v>大分市</v>
      </c>
      <c r="L211" s="1" t="str">
        <f t="shared" si="18"/>
        <v>低</v>
      </c>
      <c r="M211" s="49">
        <v>43564</v>
      </c>
      <c r="N211">
        <f t="shared" si="16"/>
        <v>1</v>
      </c>
      <c r="O211">
        <f t="shared" si="19"/>
        <v>1</v>
      </c>
    </row>
    <row r="212" spans="1:15" x14ac:dyDescent="0.4">
      <c r="A212" s="14" t="str">
        <f t="shared" si="17"/>
        <v>002018ｻ011BEE1c82k</v>
      </c>
      <c r="B212" t="s">
        <v>747</v>
      </c>
      <c r="C212" t="s">
        <v>748</v>
      </c>
      <c r="D212" t="s">
        <v>749</v>
      </c>
      <c r="E212" s="13">
        <v>43538</v>
      </c>
      <c r="F212" s="46">
        <v>14.574999999999999</v>
      </c>
      <c r="G212" t="s">
        <v>163</v>
      </c>
      <c r="H212" t="s">
        <v>320</v>
      </c>
      <c r="I212" t="s">
        <v>165</v>
      </c>
      <c r="J212" s="69" t="s">
        <v>694</v>
      </c>
      <c r="K212" s="1" t="str">
        <f t="shared" si="15"/>
        <v>佐賀市</v>
      </c>
      <c r="L212" s="1" t="str">
        <f t="shared" si="18"/>
        <v>低</v>
      </c>
      <c r="M212" s="49">
        <v>43538</v>
      </c>
      <c r="N212">
        <f t="shared" si="16"/>
        <v>1</v>
      </c>
      <c r="O212">
        <f t="shared" si="19"/>
        <v>1</v>
      </c>
    </row>
    <row r="213" spans="1:15" x14ac:dyDescent="0.4">
      <c r="A213" s="14" t="str">
        <f t="shared" si="17"/>
        <v>002018ｻ011BFxNaUi2</v>
      </c>
      <c r="B213" t="s">
        <v>750</v>
      </c>
      <c r="C213" t="s">
        <v>751</v>
      </c>
      <c r="D213" t="s">
        <v>749</v>
      </c>
      <c r="E213" s="13">
        <v>43538</v>
      </c>
      <c r="F213" s="46">
        <v>11.824999999999999</v>
      </c>
      <c r="G213" t="s">
        <v>163</v>
      </c>
      <c r="H213" t="s">
        <v>320</v>
      </c>
      <c r="I213" t="s">
        <v>165</v>
      </c>
      <c r="J213" s="69" t="s">
        <v>694</v>
      </c>
      <c r="K213" s="1" t="str">
        <f t="shared" si="15"/>
        <v>佐賀市</v>
      </c>
      <c r="L213" s="1" t="str">
        <f t="shared" si="18"/>
        <v>低</v>
      </c>
      <c r="M213" s="49">
        <v>43538</v>
      </c>
      <c r="N213">
        <f t="shared" si="16"/>
        <v>1</v>
      </c>
      <c r="O213">
        <f t="shared" si="19"/>
        <v>1</v>
      </c>
    </row>
    <row r="214" spans="1:15" x14ac:dyDescent="0.4">
      <c r="A214" s="14" t="str">
        <f t="shared" si="17"/>
        <v>002018ｻ011BHf6P2sL</v>
      </c>
      <c r="B214" t="s">
        <v>752</v>
      </c>
      <c r="C214" t="s">
        <v>753</v>
      </c>
      <c r="D214" t="s">
        <v>754</v>
      </c>
      <c r="E214" s="13">
        <v>43571</v>
      </c>
      <c r="F214" s="46">
        <v>25.3</v>
      </c>
      <c r="G214" t="s">
        <v>163</v>
      </c>
      <c r="H214" t="s">
        <v>264</v>
      </c>
      <c r="I214" t="s">
        <v>165</v>
      </c>
      <c r="J214" s="69" t="s">
        <v>694</v>
      </c>
      <c r="K214" s="1" t="str">
        <f t="shared" si="15"/>
        <v>福岡市</v>
      </c>
      <c r="L214" s="1" t="str">
        <f t="shared" si="18"/>
        <v>低</v>
      </c>
      <c r="M214" s="49">
        <v>43571</v>
      </c>
      <c r="N214">
        <f t="shared" si="16"/>
        <v>1</v>
      </c>
      <c r="O214">
        <f t="shared" si="19"/>
        <v>1</v>
      </c>
    </row>
    <row r="215" spans="1:15" x14ac:dyDescent="0.4">
      <c r="A215" s="14" t="str">
        <f t="shared" si="17"/>
        <v>002018ｻ011BIFf5MpR</v>
      </c>
      <c r="B215" t="s">
        <v>755</v>
      </c>
      <c r="C215" t="s">
        <v>756</v>
      </c>
      <c r="D215" t="s">
        <v>754</v>
      </c>
      <c r="E215" s="13">
        <v>43572</v>
      </c>
      <c r="F215" s="46">
        <v>44.274999999999999</v>
      </c>
      <c r="G215" t="s">
        <v>163</v>
      </c>
      <c r="H215" t="s">
        <v>320</v>
      </c>
      <c r="I215" t="s">
        <v>165</v>
      </c>
      <c r="J215" s="69" t="s">
        <v>694</v>
      </c>
      <c r="K215" s="1" t="str">
        <f t="shared" si="15"/>
        <v>佐賀市</v>
      </c>
      <c r="L215" s="1" t="str">
        <f t="shared" si="18"/>
        <v>低</v>
      </c>
      <c r="M215" s="49">
        <v>43572</v>
      </c>
      <c r="N215">
        <f t="shared" si="16"/>
        <v>1</v>
      </c>
      <c r="O215">
        <f t="shared" si="19"/>
        <v>1</v>
      </c>
    </row>
    <row r="216" spans="1:15" x14ac:dyDescent="0.4">
      <c r="A216" s="14" t="str">
        <f t="shared" si="17"/>
        <v>002018ｻ011BJ6Z35tu</v>
      </c>
      <c r="B216" t="s">
        <v>757</v>
      </c>
      <c r="C216" t="s">
        <v>758</v>
      </c>
      <c r="D216" t="s">
        <v>754</v>
      </c>
      <c r="E216" s="13">
        <v>43570</v>
      </c>
      <c r="F216" s="46">
        <v>52.25</v>
      </c>
      <c r="G216" t="s">
        <v>163</v>
      </c>
      <c r="H216" t="s">
        <v>320</v>
      </c>
      <c r="I216" t="s">
        <v>165</v>
      </c>
      <c r="J216" s="69" t="s">
        <v>694</v>
      </c>
      <c r="K216" s="1" t="str">
        <f t="shared" si="15"/>
        <v>佐賀市</v>
      </c>
      <c r="L216" s="1" t="str">
        <f t="shared" si="18"/>
        <v>低</v>
      </c>
      <c r="M216" s="49">
        <v>43570</v>
      </c>
      <c r="N216">
        <f t="shared" si="16"/>
        <v>1</v>
      </c>
      <c r="O216">
        <f t="shared" si="19"/>
        <v>1</v>
      </c>
    </row>
    <row r="217" spans="1:15" x14ac:dyDescent="0.4">
      <c r="A217" s="14" t="str">
        <f t="shared" si="17"/>
        <v>002018ｻ011BKRNY772</v>
      </c>
      <c r="B217" t="s">
        <v>759</v>
      </c>
      <c r="C217" t="s">
        <v>760</v>
      </c>
      <c r="D217" t="s">
        <v>754</v>
      </c>
      <c r="E217" s="13">
        <v>43570</v>
      </c>
      <c r="F217" s="46">
        <v>69.3</v>
      </c>
      <c r="G217" t="s">
        <v>163</v>
      </c>
      <c r="H217" t="s">
        <v>320</v>
      </c>
      <c r="I217" t="s">
        <v>165</v>
      </c>
      <c r="J217" s="69" t="s">
        <v>694</v>
      </c>
      <c r="K217" s="1" t="str">
        <f t="shared" si="15"/>
        <v>佐賀市</v>
      </c>
      <c r="L217" s="1" t="str">
        <f t="shared" si="18"/>
        <v>低</v>
      </c>
      <c r="M217" s="49">
        <v>43570</v>
      </c>
      <c r="N217">
        <f t="shared" si="16"/>
        <v>1</v>
      </c>
      <c r="O217">
        <f t="shared" si="19"/>
        <v>1</v>
      </c>
    </row>
    <row r="218" spans="1:15" x14ac:dyDescent="0.4">
      <c r="A218" s="14" t="str">
        <f t="shared" si="17"/>
        <v>002018ｻ012BCm4M8qF</v>
      </c>
      <c r="B218" t="s">
        <v>761</v>
      </c>
      <c r="C218" t="s">
        <v>762</v>
      </c>
      <c r="D218" t="s">
        <v>763</v>
      </c>
      <c r="E218" s="13">
        <v>43568</v>
      </c>
      <c r="F218" s="46">
        <v>25.85</v>
      </c>
      <c r="G218" t="s">
        <v>163</v>
      </c>
      <c r="H218" t="s">
        <v>320</v>
      </c>
      <c r="I218" t="s">
        <v>165</v>
      </c>
      <c r="J218" s="69" t="s">
        <v>694</v>
      </c>
      <c r="K218" s="1" t="str">
        <f t="shared" si="15"/>
        <v>佐賀市</v>
      </c>
      <c r="L218" s="1" t="str">
        <f t="shared" si="18"/>
        <v>低</v>
      </c>
      <c r="M218" s="49">
        <v>43568</v>
      </c>
      <c r="N218">
        <f t="shared" si="16"/>
        <v>1</v>
      </c>
      <c r="O218">
        <f t="shared" si="19"/>
        <v>1</v>
      </c>
    </row>
    <row r="219" spans="1:15" x14ac:dyDescent="0.4">
      <c r="A219" s="14" t="str">
        <f t="shared" si="17"/>
        <v>002018ｻ006BBgxJBNh</v>
      </c>
      <c r="B219" t="s">
        <v>764</v>
      </c>
      <c r="C219" t="s">
        <v>765</v>
      </c>
      <c r="D219" t="s">
        <v>766</v>
      </c>
      <c r="E219" s="13">
        <v>43439</v>
      </c>
      <c r="F219" s="46">
        <v>38.5</v>
      </c>
      <c r="G219" t="s">
        <v>163</v>
      </c>
      <c r="H219" t="s">
        <v>264</v>
      </c>
      <c r="I219" t="s">
        <v>165</v>
      </c>
      <c r="J219" s="69" t="s">
        <v>694</v>
      </c>
      <c r="K219" s="1" t="str">
        <f t="shared" si="15"/>
        <v>福岡市</v>
      </c>
      <c r="L219" s="1" t="str">
        <f t="shared" si="18"/>
        <v>低</v>
      </c>
      <c r="M219" s="49">
        <v>43439</v>
      </c>
      <c r="N219">
        <f t="shared" si="16"/>
        <v>1</v>
      </c>
      <c r="O219">
        <f t="shared" si="19"/>
        <v>1</v>
      </c>
    </row>
    <row r="220" spans="1:15" x14ac:dyDescent="0.4">
      <c r="A220" s="14" t="str">
        <f t="shared" si="17"/>
        <v>002018ｻ007BDivbC3v</v>
      </c>
      <c r="B220" t="s">
        <v>767</v>
      </c>
      <c r="C220" t="s">
        <v>768</v>
      </c>
      <c r="D220" t="s">
        <v>769</v>
      </c>
      <c r="E220" s="13">
        <v>43498</v>
      </c>
      <c r="F220" s="46">
        <v>19.8</v>
      </c>
      <c r="G220" t="s">
        <v>163</v>
      </c>
      <c r="H220" t="s">
        <v>341</v>
      </c>
      <c r="I220" t="s">
        <v>165</v>
      </c>
      <c r="J220" s="69" t="s">
        <v>694</v>
      </c>
      <c r="K220" s="1" t="str">
        <f t="shared" si="15"/>
        <v>長崎市</v>
      </c>
      <c r="L220" s="1" t="str">
        <f t="shared" si="18"/>
        <v>低</v>
      </c>
      <c r="M220" s="49">
        <v>43498</v>
      </c>
      <c r="N220">
        <f t="shared" si="16"/>
        <v>1</v>
      </c>
      <c r="O220">
        <f t="shared" si="19"/>
        <v>1</v>
      </c>
    </row>
    <row r="221" spans="1:15" x14ac:dyDescent="0.4">
      <c r="A221" s="14" t="str">
        <f t="shared" si="17"/>
        <v>002018ｻ007BF85L7bA</v>
      </c>
      <c r="B221" t="s">
        <v>770</v>
      </c>
      <c r="C221" t="s">
        <v>771</v>
      </c>
      <c r="D221" t="s">
        <v>257</v>
      </c>
      <c r="E221" s="13">
        <v>43528</v>
      </c>
      <c r="F221" s="46">
        <v>69.3</v>
      </c>
      <c r="G221" t="s">
        <v>163</v>
      </c>
      <c r="H221" t="s">
        <v>131</v>
      </c>
      <c r="I221" t="s">
        <v>165</v>
      </c>
      <c r="J221" s="69" t="s">
        <v>694</v>
      </c>
      <c r="K221" s="1" t="str">
        <f t="shared" si="15"/>
        <v>福岡市</v>
      </c>
      <c r="L221" s="1" t="str">
        <f t="shared" si="18"/>
        <v>低</v>
      </c>
      <c r="M221" s="49">
        <v>43528</v>
      </c>
      <c r="N221">
        <f t="shared" si="16"/>
        <v>1</v>
      </c>
      <c r="O221">
        <f t="shared" si="19"/>
        <v>1</v>
      </c>
    </row>
    <row r="222" spans="1:15" x14ac:dyDescent="0.4">
      <c r="A222" s="14" t="str">
        <f t="shared" si="17"/>
        <v>002018ｻ007BHJMG7DD</v>
      </c>
      <c r="B222" t="s">
        <v>772</v>
      </c>
      <c r="C222" t="s">
        <v>773</v>
      </c>
      <c r="D222" t="s">
        <v>774</v>
      </c>
      <c r="E222" s="13">
        <v>43537</v>
      </c>
      <c r="F222" s="46">
        <v>89.1</v>
      </c>
      <c r="G222" t="s">
        <v>163</v>
      </c>
      <c r="H222" t="s">
        <v>131</v>
      </c>
      <c r="I222" t="s">
        <v>165</v>
      </c>
      <c r="J222" s="69" t="s">
        <v>694</v>
      </c>
      <c r="K222" s="1" t="str">
        <f t="shared" si="15"/>
        <v>福岡市</v>
      </c>
      <c r="L222" s="1" t="str">
        <f t="shared" si="18"/>
        <v>低</v>
      </c>
      <c r="M222" s="49">
        <v>43537</v>
      </c>
      <c r="N222">
        <f t="shared" si="16"/>
        <v>1</v>
      </c>
      <c r="O222">
        <f t="shared" si="19"/>
        <v>1</v>
      </c>
    </row>
    <row r="223" spans="1:15" x14ac:dyDescent="0.4">
      <c r="A223" s="14" t="str">
        <f t="shared" si="17"/>
        <v>002018ｻ008BCb1LCiW</v>
      </c>
      <c r="B223" t="s">
        <v>775</v>
      </c>
      <c r="C223" t="s">
        <v>776</v>
      </c>
      <c r="D223" t="s">
        <v>777</v>
      </c>
      <c r="E223" s="13">
        <v>43528</v>
      </c>
      <c r="F223" s="46">
        <v>24.75</v>
      </c>
      <c r="G223" t="s">
        <v>163</v>
      </c>
      <c r="H223" t="s">
        <v>320</v>
      </c>
      <c r="I223" t="s">
        <v>165</v>
      </c>
      <c r="J223" s="69" t="s">
        <v>694</v>
      </c>
      <c r="K223" s="1" t="str">
        <f t="shared" si="15"/>
        <v>佐賀市</v>
      </c>
      <c r="L223" s="1" t="str">
        <f t="shared" si="18"/>
        <v>低</v>
      </c>
      <c r="M223" s="49">
        <v>43528</v>
      </c>
      <c r="N223">
        <f t="shared" si="16"/>
        <v>1</v>
      </c>
      <c r="O223">
        <f t="shared" si="19"/>
        <v>1</v>
      </c>
    </row>
    <row r="224" spans="1:15" x14ac:dyDescent="0.4">
      <c r="A224" s="14" t="str">
        <f t="shared" si="17"/>
        <v>002018ｻ008BESNerJN</v>
      </c>
      <c r="B224" t="s">
        <v>778</v>
      </c>
      <c r="C224" t="s">
        <v>779</v>
      </c>
      <c r="D224" t="s">
        <v>780</v>
      </c>
      <c r="E224" s="13">
        <v>43524</v>
      </c>
      <c r="F224" s="46">
        <v>18.7</v>
      </c>
      <c r="G224" t="s">
        <v>163</v>
      </c>
      <c r="H224" t="s">
        <v>320</v>
      </c>
      <c r="I224" t="s">
        <v>165</v>
      </c>
      <c r="J224" s="69" t="s">
        <v>694</v>
      </c>
      <c r="K224" s="1" t="str">
        <f t="shared" si="15"/>
        <v>佐賀市</v>
      </c>
      <c r="L224" s="1" t="str">
        <f t="shared" si="18"/>
        <v>低</v>
      </c>
      <c r="M224" s="49">
        <v>43524</v>
      </c>
      <c r="N224">
        <f t="shared" si="16"/>
        <v>1</v>
      </c>
      <c r="O224">
        <f t="shared" si="19"/>
        <v>1</v>
      </c>
    </row>
    <row r="225" spans="1:15" x14ac:dyDescent="0.4">
      <c r="A225" s="14" t="str">
        <f t="shared" si="17"/>
        <v>002018ｻ009BEMWJij7</v>
      </c>
      <c r="B225" t="s">
        <v>781</v>
      </c>
      <c r="C225" t="s">
        <v>782</v>
      </c>
      <c r="D225" t="s">
        <v>783</v>
      </c>
      <c r="E225" s="13">
        <v>43532</v>
      </c>
      <c r="F225" s="46">
        <v>26.4</v>
      </c>
      <c r="G225" t="s">
        <v>163</v>
      </c>
      <c r="H225" t="s">
        <v>320</v>
      </c>
      <c r="I225" t="s">
        <v>165</v>
      </c>
      <c r="J225" s="69" t="s">
        <v>694</v>
      </c>
      <c r="K225" s="1" t="str">
        <f t="shared" si="15"/>
        <v>佐賀市</v>
      </c>
      <c r="L225" s="1" t="str">
        <f t="shared" si="18"/>
        <v>低</v>
      </c>
      <c r="M225" s="49">
        <v>43532</v>
      </c>
      <c r="N225">
        <f t="shared" si="16"/>
        <v>1</v>
      </c>
      <c r="O225">
        <f t="shared" si="19"/>
        <v>1</v>
      </c>
    </row>
    <row r="226" spans="1:15" x14ac:dyDescent="0.4">
      <c r="A226" s="14" t="str">
        <f t="shared" si="17"/>
        <v>002018ｻ009BFFVeU6A</v>
      </c>
      <c r="B226" t="s">
        <v>784</v>
      </c>
      <c r="C226" t="s">
        <v>785</v>
      </c>
      <c r="D226" t="s">
        <v>783</v>
      </c>
      <c r="E226" s="13">
        <v>43525</v>
      </c>
      <c r="F226" s="46">
        <v>39.6</v>
      </c>
      <c r="G226" t="s">
        <v>163</v>
      </c>
      <c r="H226" t="s">
        <v>320</v>
      </c>
      <c r="I226" t="s">
        <v>165</v>
      </c>
      <c r="J226" s="69" t="s">
        <v>694</v>
      </c>
      <c r="K226" s="1" t="str">
        <f t="shared" si="15"/>
        <v>佐賀市</v>
      </c>
      <c r="L226" s="1" t="str">
        <f t="shared" si="18"/>
        <v>低</v>
      </c>
      <c r="M226" s="49">
        <v>43525</v>
      </c>
      <c r="N226">
        <f t="shared" si="16"/>
        <v>1</v>
      </c>
      <c r="O226">
        <f t="shared" si="19"/>
        <v>1</v>
      </c>
    </row>
    <row r="227" spans="1:15" x14ac:dyDescent="0.4">
      <c r="A227" s="14" t="str">
        <f t="shared" si="17"/>
        <v>002018ｻ010BHGGRGSF</v>
      </c>
      <c r="B227" t="s">
        <v>786</v>
      </c>
      <c r="C227" t="s">
        <v>787</v>
      </c>
      <c r="D227" t="s">
        <v>788</v>
      </c>
      <c r="E227" s="13">
        <v>43525</v>
      </c>
      <c r="F227" s="46">
        <v>17.600000000000001</v>
      </c>
      <c r="G227" t="s">
        <v>163</v>
      </c>
      <c r="H227" t="s">
        <v>320</v>
      </c>
      <c r="I227" t="s">
        <v>165</v>
      </c>
      <c r="J227" s="69" t="s">
        <v>694</v>
      </c>
      <c r="K227" s="1" t="str">
        <f t="shared" si="15"/>
        <v>佐賀市</v>
      </c>
      <c r="L227" s="1" t="str">
        <f t="shared" si="18"/>
        <v>低</v>
      </c>
      <c r="M227" s="49">
        <v>43525</v>
      </c>
      <c r="N227">
        <f t="shared" si="16"/>
        <v>1</v>
      </c>
      <c r="O227">
        <f t="shared" si="19"/>
        <v>1</v>
      </c>
    </row>
    <row r="228" spans="1:15" x14ac:dyDescent="0.4">
      <c r="A228" s="14" t="str">
        <f t="shared" si="17"/>
        <v>002018ｻ010BI7XDp1N</v>
      </c>
      <c r="B228" t="s">
        <v>789</v>
      </c>
      <c r="C228" t="s">
        <v>790</v>
      </c>
      <c r="D228" t="s">
        <v>788</v>
      </c>
      <c r="E228" s="13">
        <v>43577</v>
      </c>
      <c r="F228" s="46">
        <v>47.85</v>
      </c>
      <c r="G228" t="s">
        <v>163</v>
      </c>
      <c r="H228" t="s">
        <v>320</v>
      </c>
      <c r="I228" t="s">
        <v>165</v>
      </c>
      <c r="J228" s="69" t="s">
        <v>694</v>
      </c>
      <c r="K228" s="1" t="str">
        <f t="shared" si="15"/>
        <v>佐賀市</v>
      </c>
      <c r="L228" s="1" t="str">
        <f t="shared" si="18"/>
        <v>低</v>
      </c>
      <c r="M228" s="49">
        <v>43577</v>
      </c>
      <c r="N228">
        <f t="shared" si="16"/>
        <v>1</v>
      </c>
      <c r="O228">
        <f t="shared" si="19"/>
        <v>1</v>
      </c>
    </row>
    <row r="229" spans="1:15" x14ac:dyDescent="0.4">
      <c r="A229" s="14" t="str">
        <f t="shared" si="17"/>
        <v>002018ｻ012BDSbgbGn</v>
      </c>
      <c r="B229" t="s">
        <v>791</v>
      </c>
      <c r="C229" t="s">
        <v>792</v>
      </c>
      <c r="D229" t="s">
        <v>793</v>
      </c>
      <c r="E229" s="13">
        <v>43525</v>
      </c>
      <c r="F229" s="46">
        <v>15.4</v>
      </c>
      <c r="G229" t="s">
        <v>163</v>
      </c>
      <c r="H229" t="s">
        <v>264</v>
      </c>
      <c r="I229" t="s">
        <v>165</v>
      </c>
      <c r="J229" s="69" t="s">
        <v>694</v>
      </c>
      <c r="K229" s="1" t="str">
        <f t="shared" si="15"/>
        <v>福岡市</v>
      </c>
      <c r="L229" s="1" t="str">
        <f t="shared" si="18"/>
        <v>低</v>
      </c>
      <c r="M229" s="49">
        <v>43525</v>
      </c>
      <c r="N229">
        <f t="shared" si="16"/>
        <v>1</v>
      </c>
      <c r="O229">
        <f t="shared" si="19"/>
        <v>1</v>
      </c>
    </row>
    <row r="230" spans="1:15" x14ac:dyDescent="0.4">
      <c r="A230" s="14" t="str">
        <f t="shared" si="17"/>
        <v>002018ｻ007BCNNErK5</v>
      </c>
      <c r="B230" t="s">
        <v>794</v>
      </c>
      <c r="C230" t="s">
        <v>795</v>
      </c>
      <c r="D230" t="s">
        <v>769</v>
      </c>
      <c r="E230" s="13">
        <v>43607</v>
      </c>
      <c r="F230" s="46">
        <v>14.85</v>
      </c>
      <c r="G230" t="s">
        <v>163</v>
      </c>
      <c r="H230" t="s">
        <v>341</v>
      </c>
      <c r="I230" t="s">
        <v>165</v>
      </c>
      <c r="J230" s="69" t="s">
        <v>694</v>
      </c>
      <c r="K230" s="1" t="str">
        <f t="shared" si="15"/>
        <v>長崎市</v>
      </c>
      <c r="L230" s="1" t="str">
        <f t="shared" si="18"/>
        <v>低</v>
      </c>
      <c r="M230" s="49">
        <v>43607</v>
      </c>
      <c r="N230">
        <f t="shared" si="16"/>
        <v>1</v>
      </c>
      <c r="O230">
        <f t="shared" si="19"/>
        <v>1</v>
      </c>
    </row>
    <row r="231" spans="1:15" x14ac:dyDescent="0.4">
      <c r="A231" s="14" t="str">
        <f t="shared" si="17"/>
        <v>002018ｻ007BE38uQNK</v>
      </c>
      <c r="B231" t="s">
        <v>796</v>
      </c>
      <c r="C231" t="s">
        <v>797</v>
      </c>
      <c r="D231" t="s">
        <v>798</v>
      </c>
      <c r="E231" s="13">
        <v>43607</v>
      </c>
      <c r="F231" s="46">
        <v>30.8</v>
      </c>
      <c r="G231" t="s">
        <v>163</v>
      </c>
      <c r="H231" t="s">
        <v>341</v>
      </c>
      <c r="I231" t="s">
        <v>165</v>
      </c>
      <c r="J231" s="69" t="s">
        <v>694</v>
      </c>
      <c r="K231" s="1" t="str">
        <f t="shared" si="15"/>
        <v>長崎市</v>
      </c>
      <c r="L231" s="1" t="str">
        <f t="shared" si="18"/>
        <v>低</v>
      </c>
      <c r="M231" s="49">
        <v>43607</v>
      </c>
      <c r="N231">
        <f t="shared" si="16"/>
        <v>1</v>
      </c>
      <c r="O231">
        <f t="shared" si="19"/>
        <v>1</v>
      </c>
    </row>
    <row r="232" spans="1:15" x14ac:dyDescent="0.4">
      <c r="A232" s="14" t="str">
        <f t="shared" si="17"/>
        <v>002018ｻ008BHC3ySNy</v>
      </c>
      <c r="B232" t="s">
        <v>799</v>
      </c>
      <c r="C232" t="s">
        <v>800</v>
      </c>
      <c r="D232" t="s">
        <v>801</v>
      </c>
      <c r="E232" s="13">
        <v>43614</v>
      </c>
      <c r="F232" s="46">
        <v>72.599999999999994</v>
      </c>
      <c r="G232" t="s">
        <v>163</v>
      </c>
      <c r="H232" t="s">
        <v>320</v>
      </c>
      <c r="I232" t="s">
        <v>165</v>
      </c>
      <c r="J232" s="69" t="s">
        <v>694</v>
      </c>
      <c r="K232" s="1" t="str">
        <f t="shared" si="15"/>
        <v>佐賀市</v>
      </c>
      <c r="L232" s="1" t="str">
        <f t="shared" si="18"/>
        <v>低</v>
      </c>
      <c r="M232" s="49">
        <v>43614</v>
      </c>
      <c r="N232">
        <f t="shared" si="16"/>
        <v>1</v>
      </c>
      <c r="O232">
        <f t="shared" si="19"/>
        <v>1</v>
      </c>
    </row>
    <row r="233" spans="1:15" x14ac:dyDescent="0.4">
      <c r="A233" s="14" t="str">
        <f t="shared" si="17"/>
        <v>002018ｻ011BAY58Cqq</v>
      </c>
      <c r="B233" t="s">
        <v>802</v>
      </c>
      <c r="C233" t="s">
        <v>803</v>
      </c>
      <c r="D233" t="s">
        <v>804</v>
      </c>
      <c r="E233" s="13">
        <v>43607</v>
      </c>
      <c r="F233" s="46">
        <v>23.925000000000001</v>
      </c>
      <c r="G233" t="s">
        <v>163</v>
      </c>
      <c r="H233" t="s">
        <v>341</v>
      </c>
      <c r="I233" t="s">
        <v>165</v>
      </c>
      <c r="J233" s="69" t="s">
        <v>694</v>
      </c>
      <c r="K233" s="1" t="str">
        <f t="shared" si="15"/>
        <v>長崎市</v>
      </c>
      <c r="L233" s="1" t="str">
        <f t="shared" si="18"/>
        <v>低</v>
      </c>
      <c r="M233" s="49">
        <v>43607</v>
      </c>
      <c r="N233">
        <f t="shared" si="16"/>
        <v>1</v>
      </c>
      <c r="O233">
        <f t="shared" si="19"/>
        <v>1</v>
      </c>
    </row>
    <row r="234" spans="1:15" x14ac:dyDescent="0.4">
      <c r="A234" s="14" t="str">
        <f t="shared" si="17"/>
        <v>002019ｻ003BY8WJKLX</v>
      </c>
      <c r="B234" t="s">
        <v>805</v>
      </c>
      <c r="C234" t="s">
        <v>806</v>
      </c>
      <c r="D234" t="s">
        <v>807</v>
      </c>
      <c r="E234" s="13">
        <v>43647</v>
      </c>
      <c r="F234" s="46">
        <v>87.48</v>
      </c>
      <c r="G234" t="s">
        <v>163</v>
      </c>
      <c r="H234" t="s">
        <v>170</v>
      </c>
      <c r="I234" t="s">
        <v>165</v>
      </c>
      <c r="J234" s="69" t="s">
        <v>530</v>
      </c>
      <c r="K234" s="1" t="str">
        <f t="shared" si="15"/>
        <v>大分市</v>
      </c>
      <c r="L234" s="1" t="str">
        <f t="shared" si="18"/>
        <v>低</v>
      </c>
      <c r="M234" s="49">
        <v>43647</v>
      </c>
      <c r="N234">
        <f t="shared" si="16"/>
        <v>1</v>
      </c>
      <c r="O234">
        <f t="shared" si="19"/>
        <v>1</v>
      </c>
    </row>
    <row r="235" spans="1:15" x14ac:dyDescent="0.4">
      <c r="A235" s="14" t="str">
        <f t="shared" si="17"/>
        <v>002019ｻ003BZ8ptTdV</v>
      </c>
      <c r="B235" t="s">
        <v>808</v>
      </c>
      <c r="C235" t="s">
        <v>809</v>
      </c>
      <c r="D235" t="s">
        <v>807</v>
      </c>
      <c r="E235" s="13">
        <v>43647</v>
      </c>
      <c r="F235" s="46">
        <v>87.48</v>
      </c>
      <c r="G235" t="s">
        <v>163</v>
      </c>
      <c r="H235" t="s">
        <v>170</v>
      </c>
      <c r="I235" t="s">
        <v>165</v>
      </c>
      <c r="J235" s="69" t="s">
        <v>530</v>
      </c>
      <c r="K235" s="1" t="str">
        <f t="shared" si="15"/>
        <v>大分市</v>
      </c>
      <c r="L235" s="1" t="str">
        <f t="shared" si="18"/>
        <v>低</v>
      </c>
      <c r="M235" s="49">
        <v>43647</v>
      </c>
      <c r="N235">
        <f t="shared" si="16"/>
        <v>1</v>
      </c>
      <c r="O235">
        <f t="shared" si="19"/>
        <v>1</v>
      </c>
    </row>
    <row r="236" spans="1:15" x14ac:dyDescent="0.4">
      <c r="A236" s="14" t="str">
        <f t="shared" si="17"/>
        <v>002018ｻ008BAAzME7N</v>
      </c>
      <c r="B236" t="s">
        <v>810</v>
      </c>
      <c r="C236" t="s">
        <v>811</v>
      </c>
      <c r="D236" t="s">
        <v>812</v>
      </c>
      <c r="E236" s="13">
        <v>43622</v>
      </c>
      <c r="F236" s="46">
        <v>36.299999999999997</v>
      </c>
      <c r="G236" t="s">
        <v>163</v>
      </c>
      <c r="H236" t="s">
        <v>164</v>
      </c>
      <c r="I236" t="s">
        <v>165</v>
      </c>
      <c r="J236" s="69" t="s">
        <v>694</v>
      </c>
      <c r="K236" s="1" t="str">
        <f t="shared" si="15"/>
        <v>熊本市</v>
      </c>
      <c r="L236" s="1" t="str">
        <f t="shared" si="18"/>
        <v>低</v>
      </c>
      <c r="M236" s="49">
        <v>43622</v>
      </c>
      <c r="N236">
        <f t="shared" si="16"/>
        <v>1</v>
      </c>
      <c r="O236">
        <f t="shared" si="19"/>
        <v>1</v>
      </c>
    </row>
    <row r="237" spans="1:15" x14ac:dyDescent="0.4">
      <c r="A237" s="14" t="str">
        <f t="shared" si="17"/>
        <v>002018ｻ009BJRaMg2c</v>
      </c>
      <c r="B237" t="s">
        <v>813</v>
      </c>
      <c r="C237" t="s">
        <v>814</v>
      </c>
      <c r="D237" t="s">
        <v>746</v>
      </c>
      <c r="E237" s="13">
        <v>43619</v>
      </c>
      <c r="F237" s="46">
        <v>79.2</v>
      </c>
      <c r="G237" t="s">
        <v>163</v>
      </c>
      <c r="H237" t="s">
        <v>170</v>
      </c>
      <c r="I237" t="s">
        <v>165</v>
      </c>
      <c r="J237" s="69" t="s">
        <v>694</v>
      </c>
      <c r="K237" s="1" t="str">
        <f t="shared" si="15"/>
        <v>大分市</v>
      </c>
      <c r="L237" s="1" t="str">
        <f t="shared" si="18"/>
        <v>低</v>
      </c>
      <c r="M237" s="49">
        <v>43619</v>
      </c>
      <c r="N237">
        <f t="shared" si="16"/>
        <v>1</v>
      </c>
      <c r="O237">
        <f t="shared" si="19"/>
        <v>1</v>
      </c>
    </row>
    <row r="238" spans="1:15" x14ac:dyDescent="0.4">
      <c r="A238" s="14" t="str">
        <f t="shared" si="17"/>
        <v>002018ｻ010BCMkNX8S</v>
      </c>
      <c r="B238" t="s">
        <v>815</v>
      </c>
      <c r="C238" t="s">
        <v>816</v>
      </c>
      <c r="D238" t="s">
        <v>817</v>
      </c>
      <c r="E238" s="13">
        <v>43615</v>
      </c>
      <c r="F238" s="46">
        <v>89.1</v>
      </c>
      <c r="G238" t="s">
        <v>163</v>
      </c>
      <c r="H238" t="s">
        <v>320</v>
      </c>
      <c r="I238" t="s">
        <v>165</v>
      </c>
      <c r="J238" s="69" t="s">
        <v>694</v>
      </c>
      <c r="K238" s="1" t="str">
        <f t="shared" si="15"/>
        <v>佐賀市</v>
      </c>
      <c r="L238" s="1" t="str">
        <f t="shared" si="18"/>
        <v>低</v>
      </c>
      <c r="M238" s="49">
        <v>43615</v>
      </c>
      <c r="N238">
        <f t="shared" si="16"/>
        <v>1</v>
      </c>
      <c r="O238">
        <f t="shared" si="19"/>
        <v>1</v>
      </c>
    </row>
    <row r="239" spans="1:15" x14ac:dyDescent="0.4">
      <c r="A239" s="14" t="str">
        <f t="shared" si="17"/>
        <v>002018ｻ012BBY1oMCD</v>
      </c>
      <c r="B239" t="s">
        <v>818</v>
      </c>
      <c r="C239" t="s">
        <v>819</v>
      </c>
      <c r="D239" t="s">
        <v>820</v>
      </c>
      <c r="E239" s="13">
        <v>43626</v>
      </c>
      <c r="F239" s="46">
        <v>89.1</v>
      </c>
      <c r="G239" t="s">
        <v>163</v>
      </c>
      <c r="H239" t="s">
        <v>320</v>
      </c>
      <c r="I239" t="s">
        <v>165</v>
      </c>
      <c r="J239" s="69" t="s">
        <v>694</v>
      </c>
      <c r="K239" s="1" t="str">
        <f t="shared" si="15"/>
        <v>佐賀市</v>
      </c>
      <c r="L239" s="1" t="str">
        <f t="shared" si="18"/>
        <v>低</v>
      </c>
      <c r="M239" s="49">
        <v>43626</v>
      </c>
      <c r="N239">
        <f t="shared" si="16"/>
        <v>1</v>
      </c>
      <c r="O239">
        <f t="shared" si="19"/>
        <v>1</v>
      </c>
    </row>
    <row r="240" spans="1:15" x14ac:dyDescent="0.4">
      <c r="A240" s="14" t="str">
        <f t="shared" si="17"/>
        <v>002018ｻ012BEqoEFLL</v>
      </c>
      <c r="B240" t="s">
        <v>821</v>
      </c>
      <c r="C240" t="s">
        <v>822</v>
      </c>
      <c r="D240" t="s">
        <v>823</v>
      </c>
      <c r="E240" s="13">
        <v>43635</v>
      </c>
      <c r="F240" s="46">
        <v>57.2</v>
      </c>
      <c r="G240" t="s">
        <v>163</v>
      </c>
      <c r="H240" t="s">
        <v>170</v>
      </c>
      <c r="I240" t="s">
        <v>165</v>
      </c>
      <c r="J240" s="69" t="s">
        <v>694</v>
      </c>
      <c r="K240" s="1" t="str">
        <f t="shared" si="15"/>
        <v>大分市</v>
      </c>
      <c r="L240" s="1" t="str">
        <f t="shared" si="18"/>
        <v>低</v>
      </c>
      <c r="M240" s="49">
        <v>43635</v>
      </c>
      <c r="N240">
        <f t="shared" si="16"/>
        <v>1</v>
      </c>
      <c r="O240">
        <f t="shared" si="19"/>
        <v>1</v>
      </c>
    </row>
    <row r="241" spans="1:15" x14ac:dyDescent="0.4">
      <c r="A241" s="14" t="str">
        <f t="shared" si="17"/>
        <v>002017ｻ901CNx7x5m9</v>
      </c>
      <c r="B241" t="s">
        <v>824</v>
      </c>
      <c r="C241" t="s">
        <v>825</v>
      </c>
      <c r="D241" t="s">
        <v>826</v>
      </c>
      <c r="E241" s="13">
        <v>43628</v>
      </c>
      <c r="F241" s="46">
        <v>32.130000000000003</v>
      </c>
      <c r="G241" t="s">
        <v>163</v>
      </c>
      <c r="H241" t="s">
        <v>170</v>
      </c>
      <c r="I241" t="s">
        <v>165</v>
      </c>
      <c r="J241" s="69" t="s">
        <v>342</v>
      </c>
      <c r="K241" s="1" t="str">
        <f t="shared" si="15"/>
        <v>大分市</v>
      </c>
      <c r="L241" s="1" t="str">
        <f t="shared" si="18"/>
        <v>低</v>
      </c>
      <c r="M241" s="49">
        <v>43628</v>
      </c>
      <c r="N241">
        <f t="shared" si="16"/>
        <v>1</v>
      </c>
      <c r="O241">
        <f t="shared" si="19"/>
        <v>1</v>
      </c>
    </row>
    <row r="242" spans="1:15" x14ac:dyDescent="0.4">
      <c r="A242" s="14" t="str">
        <f t="shared" si="17"/>
        <v>002017ｻ902CDyALMJF</v>
      </c>
      <c r="B242" t="s">
        <v>827</v>
      </c>
      <c r="C242" t="s">
        <v>828</v>
      </c>
      <c r="D242" t="s">
        <v>829</v>
      </c>
      <c r="E242" s="13">
        <v>43165</v>
      </c>
      <c r="F242" s="46">
        <v>53.94</v>
      </c>
      <c r="G242" t="s">
        <v>163</v>
      </c>
      <c r="H242" t="s">
        <v>341</v>
      </c>
      <c r="I242" t="s">
        <v>165</v>
      </c>
      <c r="J242" s="69" t="s">
        <v>166</v>
      </c>
      <c r="K242" s="1" t="str">
        <f t="shared" si="15"/>
        <v>長崎市</v>
      </c>
      <c r="L242" s="1" t="str">
        <f t="shared" si="18"/>
        <v>低</v>
      </c>
      <c r="M242" s="49">
        <v>43165</v>
      </c>
      <c r="N242">
        <f t="shared" si="16"/>
        <v>1</v>
      </c>
      <c r="O242">
        <f t="shared" si="19"/>
        <v>1</v>
      </c>
    </row>
    <row r="243" spans="1:15" x14ac:dyDescent="0.4">
      <c r="A243" s="14" t="str">
        <f t="shared" si="17"/>
        <v>002018ｵ010ASFAN2PN</v>
      </c>
      <c r="B243" t="s">
        <v>830</v>
      </c>
      <c r="C243" t="s">
        <v>831</v>
      </c>
      <c r="D243" t="s">
        <v>832</v>
      </c>
      <c r="E243" s="13">
        <v>43705</v>
      </c>
      <c r="F243" s="46">
        <v>89.1</v>
      </c>
      <c r="G243" t="s">
        <v>163</v>
      </c>
      <c r="H243" t="s">
        <v>320</v>
      </c>
      <c r="I243" t="s">
        <v>165</v>
      </c>
      <c r="J243" s="69" t="s">
        <v>694</v>
      </c>
      <c r="K243" s="1" t="str">
        <f t="shared" si="15"/>
        <v>佐賀市</v>
      </c>
      <c r="L243" s="1" t="str">
        <f t="shared" si="18"/>
        <v>低</v>
      </c>
      <c r="M243" s="49">
        <v>43705</v>
      </c>
      <c r="N243">
        <f t="shared" si="16"/>
        <v>1</v>
      </c>
      <c r="O243">
        <f t="shared" si="19"/>
        <v>1</v>
      </c>
    </row>
    <row r="244" spans="1:15" x14ac:dyDescent="0.4">
      <c r="A244" s="14" t="str">
        <f t="shared" si="17"/>
        <v>002018ｻ009BBNag3Kw</v>
      </c>
      <c r="B244" t="s">
        <v>833</v>
      </c>
      <c r="C244" t="s">
        <v>834</v>
      </c>
      <c r="D244" t="s">
        <v>835</v>
      </c>
      <c r="E244" s="13">
        <v>43679</v>
      </c>
      <c r="F244" s="46">
        <v>79.2</v>
      </c>
      <c r="G244" t="s">
        <v>163</v>
      </c>
      <c r="H244" t="s">
        <v>131</v>
      </c>
      <c r="I244" t="s">
        <v>165</v>
      </c>
      <c r="J244" s="69" t="s">
        <v>694</v>
      </c>
      <c r="K244" s="1" t="str">
        <f t="shared" si="15"/>
        <v>福岡市</v>
      </c>
      <c r="L244" s="1" t="str">
        <f t="shared" si="18"/>
        <v>低</v>
      </c>
      <c r="M244" s="49">
        <v>43679</v>
      </c>
      <c r="N244">
        <f t="shared" si="16"/>
        <v>1</v>
      </c>
      <c r="O244">
        <f t="shared" si="19"/>
        <v>1</v>
      </c>
    </row>
    <row r="245" spans="1:15" x14ac:dyDescent="0.4">
      <c r="A245" s="14" t="str">
        <f t="shared" si="17"/>
        <v>002019ｻ009BLTAALuL</v>
      </c>
      <c r="B245" t="s">
        <v>836</v>
      </c>
      <c r="C245" t="s">
        <v>837</v>
      </c>
      <c r="D245" t="s">
        <v>749</v>
      </c>
      <c r="E245" s="13">
        <v>43684</v>
      </c>
      <c r="F245" s="46">
        <v>27.225000000000001</v>
      </c>
      <c r="G245" t="s">
        <v>163</v>
      </c>
      <c r="H245" t="s">
        <v>320</v>
      </c>
      <c r="I245" t="s">
        <v>165</v>
      </c>
      <c r="J245" s="69" t="s">
        <v>694</v>
      </c>
      <c r="K245" s="1" t="str">
        <f t="shared" si="15"/>
        <v>佐賀市</v>
      </c>
      <c r="L245" s="1" t="str">
        <f t="shared" si="18"/>
        <v>低</v>
      </c>
      <c r="M245" s="49">
        <v>43684</v>
      </c>
      <c r="N245">
        <f t="shared" si="16"/>
        <v>1</v>
      </c>
      <c r="O245">
        <f t="shared" si="19"/>
        <v>1</v>
      </c>
    </row>
    <row r="246" spans="1:15" x14ac:dyDescent="0.4">
      <c r="A246" s="14" t="str">
        <f t="shared" si="17"/>
        <v>002019ｻ011BODP2H2g</v>
      </c>
      <c r="B246" t="s">
        <v>838</v>
      </c>
      <c r="C246" t="s">
        <v>839</v>
      </c>
      <c r="D246" t="s">
        <v>840</v>
      </c>
      <c r="E246" s="13">
        <v>43714</v>
      </c>
      <c r="F246" s="46">
        <v>89.1</v>
      </c>
      <c r="G246" t="s">
        <v>163</v>
      </c>
      <c r="H246" t="s">
        <v>320</v>
      </c>
      <c r="I246" t="s">
        <v>165</v>
      </c>
      <c r="J246" s="69" t="s">
        <v>694</v>
      </c>
      <c r="K246" s="1" t="str">
        <f t="shared" ref="K246:K309" si="20">+VLOOKUP(H246,$Q$2:$R$10,2,0)</f>
        <v>佐賀市</v>
      </c>
      <c r="L246" s="1" t="str">
        <f t="shared" ref="L246:L309" si="21">VLOOKUP(G246,$T$2:$U$6,2,0)</f>
        <v>低</v>
      </c>
      <c r="M246" s="49">
        <v>43714</v>
      </c>
      <c r="N246">
        <f t="shared" ref="N246:N309" si="22">COUNTIF(C:C,C246)</f>
        <v>1</v>
      </c>
      <c r="O246">
        <f t="shared" si="19"/>
        <v>1</v>
      </c>
    </row>
    <row r="247" spans="1:15" x14ac:dyDescent="0.4">
      <c r="A247" s="14" t="str">
        <f t="shared" si="17"/>
        <v>002019ｻ102BAwGBKW1</v>
      </c>
      <c r="B247" t="s">
        <v>841</v>
      </c>
      <c r="C247" t="s">
        <v>842</v>
      </c>
      <c r="D247" t="s">
        <v>843</v>
      </c>
      <c r="E247" s="13">
        <v>43704</v>
      </c>
      <c r="F247" s="46">
        <v>17.64</v>
      </c>
      <c r="G247" t="s">
        <v>163</v>
      </c>
      <c r="H247" t="s">
        <v>320</v>
      </c>
      <c r="I247" t="s">
        <v>165</v>
      </c>
      <c r="J247" s="69" t="s">
        <v>844</v>
      </c>
      <c r="K247" s="1" t="str">
        <f t="shared" si="20"/>
        <v>佐賀市</v>
      </c>
      <c r="L247" s="1" t="str">
        <f t="shared" si="21"/>
        <v>低</v>
      </c>
      <c r="M247" s="49">
        <v>43704</v>
      </c>
      <c r="N247">
        <f t="shared" si="22"/>
        <v>1</v>
      </c>
      <c r="O247">
        <f t="shared" si="19"/>
        <v>1</v>
      </c>
    </row>
    <row r="248" spans="1:15" x14ac:dyDescent="0.4">
      <c r="A248" s="14" t="str">
        <f t="shared" si="17"/>
        <v>002019ｻ103BCgLaMKK</v>
      </c>
      <c r="B248" t="s">
        <v>845</v>
      </c>
      <c r="C248" t="s">
        <v>846</v>
      </c>
      <c r="D248" t="s">
        <v>847</v>
      </c>
      <c r="E248" s="13">
        <v>43704</v>
      </c>
      <c r="F248" s="46">
        <v>22.68</v>
      </c>
      <c r="G248" t="s">
        <v>163</v>
      </c>
      <c r="H248" t="s">
        <v>320</v>
      </c>
      <c r="I248" t="s">
        <v>165</v>
      </c>
      <c r="J248" s="69" t="s">
        <v>844</v>
      </c>
      <c r="K248" s="1" t="str">
        <f t="shared" si="20"/>
        <v>佐賀市</v>
      </c>
      <c r="L248" s="1" t="str">
        <f t="shared" si="21"/>
        <v>低</v>
      </c>
      <c r="M248" s="49">
        <v>43704</v>
      </c>
      <c r="N248">
        <f t="shared" si="22"/>
        <v>1</v>
      </c>
      <c r="O248">
        <f t="shared" si="19"/>
        <v>1</v>
      </c>
    </row>
    <row r="249" spans="1:15" x14ac:dyDescent="0.4">
      <c r="A249" s="14" t="str">
        <f t="shared" si="17"/>
        <v>002017ｻ911BIfJgoCk</v>
      </c>
      <c r="B249" t="s">
        <v>848</v>
      </c>
      <c r="C249" t="s">
        <v>849</v>
      </c>
      <c r="D249" t="s">
        <v>712</v>
      </c>
      <c r="E249" s="13">
        <v>43717</v>
      </c>
      <c r="F249" s="46">
        <v>87.48</v>
      </c>
      <c r="G249" t="s">
        <v>163</v>
      </c>
      <c r="H249" t="s">
        <v>170</v>
      </c>
      <c r="I249" t="s">
        <v>165</v>
      </c>
      <c r="J249" s="69" t="s">
        <v>530</v>
      </c>
      <c r="K249" s="1" t="str">
        <f t="shared" si="20"/>
        <v>大分市</v>
      </c>
      <c r="L249" s="1" t="str">
        <f t="shared" si="21"/>
        <v>低</v>
      </c>
      <c r="M249" s="49">
        <v>43717</v>
      </c>
      <c r="N249">
        <f t="shared" si="22"/>
        <v>1</v>
      </c>
      <c r="O249">
        <f t="shared" si="19"/>
        <v>1</v>
      </c>
    </row>
    <row r="250" spans="1:15" x14ac:dyDescent="0.4">
      <c r="A250" s="14" t="str">
        <f t="shared" si="17"/>
        <v>002017ｻ912BCqv15NS</v>
      </c>
      <c r="B250" t="s">
        <v>850</v>
      </c>
      <c r="C250" t="s">
        <v>851</v>
      </c>
      <c r="D250" t="s">
        <v>684</v>
      </c>
      <c r="E250" s="13">
        <v>43711</v>
      </c>
      <c r="F250" s="46">
        <v>87.48</v>
      </c>
      <c r="G250" t="s">
        <v>163</v>
      </c>
      <c r="H250" t="s">
        <v>341</v>
      </c>
      <c r="I250" t="s">
        <v>165</v>
      </c>
      <c r="J250" s="69" t="s">
        <v>530</v>
      </c>
      <c r="K250" s="1" t="str">
        <f t="shared" si="20"/>
        <v>長崎市</v>
      </c>
      <c r="L250" s="1" t="str">
        <f t="shared" si="21"/>
        <v>低</v>
      </c>
      <c r="M250" s="49">
        <v>43711</v>
      </c>
      <c r="N250">
        <f t="shared" si="22"/>
        <v>1</v>
      </c>
      <c r="O250">
        <f t="shared" si="19"/>
        <v>1</v>
      </c>
    </row>
    <row r="251" spans="1:15" x14ac:dyDescent="0.4">
      <c r="A251" s="14" t="str">
        <f t="shared" si="17"/>
        <v>002018ｻ011BCqJ5KNK</v>
      </c>
      <c r="B251" t="s">
        <v>852</v>
      </c>
      <c r="C251" t="s">
        <v>853</v>
      </c>
      <c r="D251" t="s">
        <v>854</v>
      </c>
      <c r="E251" s="13">
        <v>43732</v>
      </c>
      <c r="F251" s="46">
        <v>17.600000000000001</v>
      </c>
      <c r="G251" t="s">
        <v>163</v>
      </c>
      <c r="H251" t="s">
        <v>320</v>
      </c>
      <c r="I251" t="s">
        <v>165</v>
      </c>
      <c r="J251" s="69" t="s">
        <v>694</v>
      </c>
      <c r="K251" s="1" t="str">
        <f t="shared" si="20"/>
        <v>佐賀市</v>
      </c>
      <c r="L251" s="1" t="str">
        <f t="shared" si="21"/>
        <v>低</v>
      </c>
      <c r="M251" s="49">
        <v>43732</v>
      </c>
      <c r="N251">
        <f t="shared" si="22"/>
        <v>1</v>
      </c>
      <c r="O251">
        <f t="shared" si="19"/>
        <v>1</v>
      </c>
    </row>
    <row r="252" spans="1:15" x14ac:dyDescent="0.4">
      <c r="A252" s="14" t="str">
        <f t="shared" si="17"/>
        <v>002017ｻ911BBHP3VvP</v>
      </c>
      <c r="B252" t="s">
        <v>855</v>
      </c>
      <c r="C252" t="s">
        <v>856</v>
      </c>
      <c r="D252" t="s">
        <v>857</v>
      </c>
      <c r="E252" s="13">
        <v>43738</v>
      </c>
      <c r="F252" s="46">
        <v>77.760000000000005</v>
      </c>
      <c r="G252" t="s">
        <v>163</v>
      </c>
      <c r="H252" t="s">
        <v>164</v>
      </c>
      <c r="I252" t="s">
        <v>165</v>
      </c>
      <c r="J252" s="69" t="s">
        <v>530</v>
      </c>
      <c r="K252" s="1" t="str">
        <f t="shared" si="20"/>
        <v>熊本市</v>
      </c>
      <c r="L252" s="1" t="str">
        <f t="shared" si="21"/>
        <v>低</v>
      </c>
      <c r="M252" s="49">
        <v>43738</v>
      </c>
      <c r="N252">
        <f t="shared" si="22"/>
        <v>1</v>
      </c>
      <c r="O252">
        <f t="shared" si="19"/>
        <v>1</v>
      </c>
    </row>
    <row r="253" spans="1:15" x14ac:dyDescent="0.4">
      <c r="A253" s="14" t="str">
        <f t="shared" si="17"/>
        <v>002017ｻ911BEs4VubV</v>
      </c>
      <c r="B253" t="s">
        <v>858</v>
      </c>
      <c r="C253" t="s">
        <v>859</v>
      </c>
      <c r="D253" t="s">
        <v>860</v>
      </c>
      <c r="E253" s="13">
        <v>43738</v>
      </c>
      <c r="F253" s="46">
        <v>77.760000000000005</v>
      </c>
      <c r="G253" t="s">
        <v>163</v>
      </c>
      <c r="H253" t="s">
        <v>164</v>
      </c>
      <c r="I253" t="s">
        <v>165</v>
      </c>
      <c r="J253" s="69" t="s">
        <v>530</v>
      </c>
      <c r="K253" s="1" t="str">
        <f t="shared" si="20"/>
        <v>熊本市</v>
      </c>
      <c r="L253" s="1" t="str">
        <f t="shared" si="21"/>
        <v>低</v>
      </c>
      <c r="M253" s="49">
        <v>43738</v>
      </c>
      <c r="N253">
        <f t="shared" si="22"/>
        <v>1</v>
      </c>
      <c r="O253">
        <f t="shared" si="19"/>
        <v>1</v>
      </c>
    </row>
    <row r="254" spans="1:15" x14ac:dyDescent="0.4">
      <c r="A254" s="14" t="str">
        <f t="shared" si="17"/>
        <v>002018ｻ011BDKCxNSK</v>
      </c>
      <c r="B254" t="s">
        <v>861</v>
      </c>
      <c r="C254" t="s">
        <v>862</v>
      </c>
      <c r="D254" t="s">
        <v>854</v>
      </c>
      <c r="E254" s="13">
        <v>43759</v>
      </c>
      <c r="F254" s="46">
        <v>11</v>
      </c>
      <c r="G254" t="s">
        <v>163</v>
      </c>
      <c r="H254" t="s">
        <v>320</v>
      </c>
      <c r="I254" t="s">
        <v>165</v>
      </c>
      <c r="J254" s="69" t="s">
        <v>694</v>
      </c>
      <c r="K254" s="1" t="str">
        <f t="shared" si="20"/>
        <v>佐賀市</v>
      </c>
      <c r="L254" s="1" t="str">
        <f t="shared" si="21"/>
        <v>低</v>
      </c>
      <c r="M254" s="49">
        <v>43759</v>
      </c>
      <c r="N254">
        <f t="shared" si="22"/>
        <v>1</v>
      </c>
      <c r="O254">
        <f t="shared" si="19"/>
        <v>1</v>
      </c>
    </row>
    <row r="255" spans="1:15" x14ac:dyDescent="0.4">
      <c r="A255" s="14" t="str">
        <f t="shared" si="17"/>
        <v>002019ｻ103BAsab8ZK</v>
      </c>
      <c r="B255" t="s">
        <v>863</v>
      </c>
      <c r="C255" t="s">
        <v>864</v>
      </c>
      <c r="D255" t="s">
        <v>865</v>
      </c>
      <c r="E255" s="13">
        <v>43763</v>
      </c>
      <c r="F255" s="46">
        <v>25.2</v>
      </c>
      <c r="G255" t="s">
        <v>163</v>
      </c>
      <c r="H255" t="s">
        <v>264</v>
      </c>
      <c r="I255" t="s">
        <v>165</v>
      </c>
      <c r="J255" s="69" t="s">
        <v>844</v>
      </c>
      <c r="K255" s="1" t="str">
        <f t="shared" si="20"/>
        <v>福岡市</v>
      </c>
      <c r="L255" s="1" t="str">
        <f t="shared" si="21"/>
        <v>低</v>
      </c>
      <c r="M255" s="49">
        <v>43763</v>
      </c>
      <c r="N255">
        <f t="shared" si="22"/>
        <v>1</v>
      </c>
      <c r="O255">
        <f t="shared" si="19"/>
        <v>1</v>
      </c>
    </row>
    <row r="256" spans="1:15" x14ac:dyDescent="0.4">
      <c r="A256" s="14" t="str">
        <f t="shared" si="17"/>
        <v>002019ｻ104BCe9QmYX</v>
      </c>
      <c r="B256" t="s">
        <v>866</v>
      </c>
      <c r="C256" t="s">
        <v>867</v>
      </c>
      <c r="D256" t="s">
        <v>868</v>
      </c>
      <c r="E256" s="13">
        <v>43794</v>
      </c>
      <c r="F256" s="46">
        <v>20.16</v>
      </c>
      <c r="G256" t="s">
        <v>163</v>
      </c>
      <c r="H256" t="s">
        <v>320</v>
      </c>
      <c r="I256" t="s">
        <v>165</v>
      </c>
      <c r="J256" s="69" t="s">
        <v>844</v>
      </c>
      <c r="K256" s="1" t="str">
        <f t="shared" si="20"/>
        <v>佐賀市</v>
      </c>
      <c r="L256" s="1" t="str">
        <f t="shared" si="21"/>
        <v>低</v>
      </c>
      <c r="M256" s="49">
        <v>43794</v>
      </c>
      <c r="N256">
        <f t="shared" si="22"/>
        <v>1</v>
      </c>
      <c r="O256">
        <f t="shared" si="19"/>
        <v>1</v>
      </c>
    </row>
    <row r="257" spans="1:15" x14ac:dyDescent="0.4">
      <c r="A257" s="14" t="str">
        <f t="shared" si="17"/>
        <v>002019ｻ105BBSNrtne</v>
      </c>
      <c r="B257" t="s">
        <v>869</v>
      </c>
      <c r="C257" t="s">
        <v>870</v>
      </c>
      <c r="D257" t="s">
        <v>871</v>
      </c>
      <c r="E257" s="13">
        <v>43789</v>
      </c>
      <c r="F257" s="46">
        <v>18.899999999999999</v>
      </c>
      <c r="G257" t="s">
        <v>163</v>
      </c>
      <c r="H257" t="s">
        <v>131</v>
      </c>
      <c r="I257" t="s">
        <v>165</v>
      </c>
      <c r="J257" s="69" t="s">
        <v>844</v>
      </c>
      <c r="K257" s="1" t="str">
        <f t="shared" si="20"/>
        <v>福岡市</v>
      </c>
      <c r="L257" s="1" t="str">
        <f t="shared" si="21"/>
        <v>低</v>
      </c>
      <c r="M257" s="49">
        <v>43789</v>
      </c>
      <c r="N257">
        <f t="shared" si="22"/>
        <v>1</v>
      </c>
      <c r="O257">
        <f t="shared" si="19"/>
        <v>1</v>
      </c>
    </row>
    <row r="258" spans="1:15" x14ac:dyDescent="0.4">
      <c r="A258" s="14" t="str">
        <f t="shared" si="17"/>
        <v>002019ｻ105BCfZm23L</v>
      </c>
      <c r="B258" t="s">
        <v>872</v>
      </c>
      <c r="C258" t="s">
        <v>873</v>
      </c>
      <c r="D258" t="s">
        <v>871</v>
      </c>
      <c r="E258" s="13">
        <v>43789</v>
      </c>
      <c r="F258" s="46">
        <v>16.38</v>
      </c>
      <c r="G258" t="s">
        <v>163</v>
      </c>
      <c r="H258" t="s">
        <v>131</v>
      </c>
      <c r="I258" t="s">
        <v>165</v>
      </c>
      <c r="J258" s="69" t="s">
        <v>844</v>
      </c>
      <c r="K258" s="1" t="str">
        <f t="shared" si="20"/>
        <v>福岡市</v>
      </c>
      <c r="L258" s="1" t="str">
        <f t="shared" si="21"/>
        <v>低</v>
      </c>
      <c r="M258" s="49">
        <v>43789</v>
      </c>
      <c r="N258">
        <f t="shared" si="22"/>
        <v>1</v>
      </c>
      <c r="O258">
        <f t="shared" si="19"/>
        <v>1</v>
      </c>
    </row>
    <row r="259" spans="1:15" x14ac:dyDescent="0.4">
      <c r="A259" s="14" t="str">
        <f t="shared" si="17"/>
        <v>002019ｻ104BBvbH56m</v>
      </c>
      <c r="B259" t="s">
        <v>874</v>
      </c>
      <c r="C259" t="s">
        <v>875</v>
      </c>
      <c r="D259" t="s">
        <v>876</v>
      </c>
      <c r="E259" s="13">
        <v>43818</v>
      </c>
      <c r="F259" s="46">
        <v>18.899999999999999</v>
      </c>
      <c r="G259" t="s">
        <v>163</v>
      </c>
      <c r="H259" t="s">
        <v>320</v>
      </c>
      <c r="I259" t="s">
        <v>165</v>
      </c>
      <c r="J259" s="69" t="s">
        <v>844</v>
      </c>
      <c r="K259" s="1" t="str">
        <f t="shared" si="20"/>
        <v>佐賀市</v>
      </c>
      <c r="L259" s="1" t="str">
        <f t="shared" si="21"/>
        <v>低</v>
      </c>
      <c r="M259" s="49">
        <v>43818</v>
      </c>
      <c r="N259">
        <f t="shared" si="22"/>
        <v>1</v>
      </c>
      <c r="O259">
        <f t="shared" si="19"/>
        <v>1</v>
      </c>
    </row>
    <row r="260" spans="1:15" x14ac:dyDescent="0.4">
      <c r="A260" s="14" t="str">
        <f t="shared" ref="A260:A323" si="23">+B260&amp;C260</f>
        <v>002019ｻ105BFFMaAAe</v>
      </c>
      <c r="B260" t="s">
        <v>877</v>
      </c>
      <c r="C260" t="s">
        <v>878</v>
      </c>
      <c r="D260" t="s">
        <v>879</v>
      </c>
      <c r="E260" s="13">
        <v>43818</v>
      </c>
      <c r="F260" s="46">
        <v>10.08</v>
      </c>
      <c r="G260" t="s">
        <v>163</v>
      </c>
      <c r="H260" t="s">
        <v>320</v>
      </c>
      <c r="I260" t="s">
        <v>165</v>
      </c>
      <c r="J260" s="69" t="s">
        <v>844</v>
      </c>
      <c r="K260" s="1" t="str">
        <f t="shared" si="20"/>
        <v>佐賀市</v>
      </c>
      <c r="L260" s="1" t="str">
        <f t="shared" si="21"/>
        <v>低</v>
      </c>
      <c r="M260" s="49">
        <v>43818</v>
      </c>
      <c r="N260">
        <f t="shared" si="22"/>
        <v>1</v>
      </c>
      <c r="O260">
        <f t="shared" ref="O260:O323" si="24">COUNTIF(B:B,B260)</f>
        <v>1</v>
      </c>
    </row>
    <row r="261" spans="1:15" x14ac:dyDescent="0.4">
      <c r="A261" s="14" t="str">
        <f t="shared" si="23"/>
        <v>002018ｻ012BIAKqYd5</v>
      </c>
      <c r="B261" t="s">
        <v>880</v>
      </c>
      <c r="C261" t="s">
        <v>881</v>
      </c>
      <c r="D261" t="s">
        <v>882</v>
      </c>
      <c r="E261" s="13">
        <v>43878</v>
      </c>
      <c r="F261" s="46">
        <v>22</v>
      </c>
      <c r="G261" t="s">
        <v>163</v>
      </c>
      <c r="H261" t="s">
        <v>320</v>
      </c>
      <c r="I261" t="s">
        <v>165</v>
      </c>
      <c r="J261" s="69" t="s">
        <v>694</v>
      </c>
      <c r="K261" s="1" t="str">
        <f t="shared" si="20"/>
        <v>佐賀市</v>
      </c>
      <c r="L261" s="1" t="str">
        <f t="shared" si="21"/>
        <v>低</v>
      </c>
      <c r="M261" s="49">
        <v>43878</v>
      </c>
      <c r="N261">
        <f t="shared" si="22"/>
        <v>1</v>
      </c>
      <c r="O261">
        <f t="shared" si="24"/>
        <v>1</v>
      </c>
    </row>
    <row r="262" spans="1:15" x14ac:dyDescent="0.4">
      <c r="A262" s="14" t="str">
        <f t="shared" si="23"/>
        <v>002019N106BD3ykLXU</v>
      </c>
      <c r="B262" t="s">
        <v>883</v>
      </c>
      <c r="C262" t="s">
        <v>884</v>
      </c>
      <c r="D262" t="s">
        <v>885</v>
      </c>
      <c r="E262" s="13">
        <v>43864</v>
      </c>
      <c r="F262" s="46">
        <v>37.799999999999997</v>
      </c>
      <c r="G262" t="s">
        <v>163</v>
      </c>
      <c r="H262" t="s">
        <v>320</v>
      </c>
      <c r="I262" t="s">
        <v>165</v>
      </c>
      <c r="J262" s="69" t="s">
        <v>844</v>
      </c>
      <c r="K262" s="1" t="str">
        <f t="shared" si="20"/>
        <v>佐賀市</v>
      </c>
      <c r="L262" s="1" t="str">
        <f t="shared" si="21"/>
        <v>低</v>
      </c>
      <c r="M262" s="49">
        <v>43864</v>
      </c>
      <c r="N262">
        <f t="shared" si="22"/>
        <v>1</v>
      </c>
      <c r="O262">
        <f t="shared" si="24"/>
        <v>1</v>
      </c>
    </row>
    <row r="263" spans="1:15" x14ac:dyDescent="0.4">
      <c r="A263" s="14" t="str">
        <f t="shared" si="23"/>
        <v>002019N107BIcpxpsy</v>
      </c>
      <c r="B263" t="s">
        <v>886</v>
      </c>
      <c r="C263" t="s">
        <v>887</v>
      </c>
      <c r="D263" t="s">
        <v>888</v>
      </c>
      <c r="E263" s="13">
        <v>43861</v>
      </c>
      <c r="F263" s="46">
        <v>30.24</v>
      </c>
      <c r="G263" t="s">
        <v>163</v>
      </c>
      <c r="H263" t="s">
        <v>341</v>
      </c>
      <c r="I263" t="s">
        <v>165</v>
      </c>
      <c r="J263" s="69" t="s">
        <v>844</v>
      </c>
      <c r="K263" s="1" t="str">
        <f t="shared" si="20"/>
        <v>長崎市</v>
      </c>
      <c r="L263" s="1" t="str">
        <f t="shared" si="21"/>
        <v>低</v>
      </c>
      <c r="M263" s="49">
        <v>43861</v>
      </c>
      <c r="N263">
        <f t="shared" si="22"/>
        <v>1</v>
      </c>
      <c r="O263">
        <f t="shared" si="24"/>
        <v>1</v>
      </c>
    </row>
    <row r="264" spans="1:15" x14ac:dyDescent="0.4">
      <c r="A264" s="14" t="str">
        <f t="shared" si="23"/>
        <v>002019N108BHPLKpQp</v>
      </c>
      <c r="B264" t="s">
        <v>889</v>
      </c>
      <c r="C264" t="s">
        <v>890</v>
      </c>
      <c r="D264" t="s">
        <v>891</v>
      </c>
      <c r="E264" s="13">
        <v>43861</v>
      </c>
      <c r="F264" s="46">
        <v>23.31</v>
      </c>
      <c r="G264" t="s">
        <v>163</v>
      </c>
      <c r="H264" t="s">
        <v>341</v>
      </c>
      <c r="I264" t="s">
        <v>165</v>
      </c>
      <c r="J264" s="69" t="s">
        <v>844</v>
      </c>
      <c r="K264" s="1" t="str">
        <f t="shared" si="20"/>
        <v>長崎市</v>
      </c>
      <c r="L264" s="1" t="str">
        <f t="shared" si="21"/>
        <v>低</v>
      </c>
      <c r="M264" s="49">
        <v>43861</v>
      </c>
      <c r="N264">
        <f t="shared" si="22"/>
        <v>1</v>
      </c>
      <c r="O264">
        <f t="shared" si="24"/>
        <v>1</v>
      </c>
    </row>
    <row r="265" spans="1:15" x14ac:dyDescent="0.4">
      <c r="A265" s="14" t="str">
        <f t="shared" si="23"/>
        <v>002019N107BFoMH3bb</v>
      </c>
      <c r="B265" t="s">
        <v>892</v>
      </c>
      <c r="C265" t="s">
        <v>893</v>
      </c>
      <c r="D265" t="s">
        <v>894</v>
      </c>
      <c r="E265" s="13">
        <v>43893</v>
      </c>
      <c r="F265" s="46">
        <v>90.72</v>
      </c>
      <c r="G265" t="s">
        <v>163</v>
      </c>
      <c r="H265" t="s">
        <v>264</v>
      </c>
      <c r="I265" t="s">
        <v>165</v>
      </c>
      <c r="J265" s="69" t="s">
        <v>844</v>
      </c>
      <c r="K265" s="1" t="str">
        <f t="shared" si="20"/>
        <v>福岡市</v>
      </c>
      <c r="L265" s="1" t="str">
        <f t="shared" si="21"/>
        <v>低</v>
      </c>
      <c r="M265" s="49">
        <v>43893</v>
      </c>
      <c r="N265">
        <f t="shared" si="22"/>
        <v>1</v>
      </c>
      <c r="O265">
        <f t="shared" si="24"/>
        <v>1</v>
      </c>
    </row>
    <row r="266" spans="1:15" x14ac:dyDescent="0.4">
      <c r="A266" s="14" t="str">
        <f t="shared" si="23"/>
        <v>002019N109BDccovNV</v>
      </c>
      <c r="B266" t="s">
        <v>895</v>
      </c>
      <c r="C266" t="s">
        <v>896</v>
      </c>
      <c r="D266" t="s">
        <v>897</v>
      </c>
      <c r="E266" s="13">
        <v>43878</v>
      </c>
      <c r="F266" s="46">
        <v>27.72</v>
      </c>
      <c r="G266" t="s">
        <v>163</v>
      </c>
      <c r="H266" t="s">
        <v>264</v>
      </c>
      <c r="I266" t="s">
        <v>165</v>
      </c>
      <c r="J266" s="69" t="s">
        <v>844</v>
      </c>
      <c r="K266" s="1" t="str">
        <f t="shared" si="20"/>
        <v>福岡市</v>
      </c>
      <c r="L266" s="1" t="str">
        <f t="shared" si="21"/>
        <v>低</v>
      </c>
      <c r="M266" s="49">
        <v>43878</v>
      </c>
      <c r="N266">
        <f t="shared" si="22"/>
        <v>1</v>
      </c>
      <c r="O266">
        <f t="shared" si="24"/>
        <v>1</v>
      </c>
    </row>
    <row r="267" spans="1:15" x14ac:dyDescent="0.4">
      <c r="A267" s="14" t="str">
        <f t="shared" si="23"/>
        <v>002019N109BPbAK233</v>
      </c>
      <c r="B267" t="s">
        <v>898</v>
      </c>
      <c r="C267" t="s">
        <v>899</v>
      </c>
      <c r="D267" t="s">
        <v>900</v>
      </c>
      <c r="E267" s="13">
        <v>43894</v>
      </c>
      <c r="F267" s="46">
        <v>17.010000000000002</v>
      </c>
      <c r="G267" t="s">
        <v>163</v>
      </c>
      <c r="H267" t="s">
        <v>320</v>
      </c>
      <c r="I267" t="s">
        <v>165</v>
      </c>
      <c r="J267" s="69" t="s">
        <v>844</v>
      </c>
      <c r="K267" s="1" t="str">
        <f t="shared" si="20"/>
        <v>佐賀市</v>
      </c>
      <c r="L267" s="1" t="str">
        <f t="shared" si="21"/>
        <v>低</v>
      </c>
      <c r="M267" s="49">
        <v>43894</v>
      </c>
      <c r="N267">
        <f t="shared" si="22"/>
        <v>1</v>
      </c>
      <c r="O267">
        <f t="shared" si="24"/>
        <v>1</v>
      </c>
    </row>
    <row r="268" spans="1:15" x14ac:dyDescent="0.4">
      <c r="A268" s="14" t="str">
        <f t="shared" si="23"/>
        <v>002019N110BEXM4hK3</v>
      </c>
      <c r="B268" t="s">
        <v>901</v>
      </c>
      <c r="C268" t="s">
        <v>902</v>
      </c>
      <c r="D268" t="s">
        <v>903</v>
      </c>
      <c r="E268" s="13">
        <v>43886</v>
      </c>
      <c r="F268" s="46">
        <v>89.1</v>
      </c>
      <c r="G268" t="s">
        <v>163</v>
      </c>
      <c r="H268" t="s">
        <v>131</v>
      </c>
      <c r="I268" t="s">
        <v>165</v>
      </c>
      <c r="J268" s="69" t="s">
        <v>694</v>
      </c>
      <c r="K268" s="1" t="str">
        <f t="shared" si="20"/>
        <v>福岡市</v>
      </c>
      <c r="L268" s="1" t="str">
        <f t="shared" si="21"/>
        <v>低</v>
      </c>
      <c r="M268" s="49">
        <v>43886</v>
      </c>
      <c r="N268">
        <f t="shared" si="22"/>
        <v>1</v>
      </c>
      <c r="O268">
        <f t="shared" si="24"/>
        <v>1</v>
      </c>
    </row>
    <row r="269" spans="1:15" x14ac:dyDescent="0.4">
      <c r="A269" s="14" t="str">
        <f t="shared" si="23"/>
        <v>002019N112BA5bc5jx</v>
      </c>
      <c r="B269" t="s">
        <v>904</v>
      </c>
      <c r="C269" t="s">
        <v>905</v>
      </c>
      <c r="D269" t="s">
        <v>906</v>
      </c>
      <c r="E269" s="13">
        <v>43890</v>
      </c>
      <c r="F269" s="46">
        <v>12.6</v>
      </c>
      <c r="G269" t="s">
        <v>163</v>
      </c>
      <c r="H269" t="s">
        <v>320</v>
      </c>
      <c r="I269" t="s">
        <v>165</v>
      </c>
      <c r="J269" s="69" t="s">
        <v>844</v>
      </c>
      <c r="K269" s="1" t="str">
        <f t="shared" si="20"/>
        <v>佐賀市</v>
      </c>
      <c r="L269" s="1" t="str">
        <f t="shared" si="21"/>
        <v>低</v>
      </c>
      <c r="M269" s="49">
        <v>43890</v>
      </c>
      <c r="N269">
        <f t="shared" si="22"/>
        <v>1</v>
      </c>
      <c r="O269">
        <f t="shared" si="24"/>
        <v>1</v>
      </c>
    </row>
    <row r="270" spans="1:15" x14ac:dyDescent="0.4">
      <c r="A270" s="14" t="str">
        <f t="shared" si="23"/>
        <v>2018ES0037gMgPev</v>
      </c>
      <c r="B270" t="s">
        <v>907</v>
      </c>
      <c r="C270" t="s">
        <v>908</v>
      </c>
      <c r="D270" t="s">
        <v>909</v>
      </c>
      <c r="E270" s="13">
        <v>43312</v>
      </c>
      <c r="F270" s="46">
        <v>257.04000000000002</v>
      </c>
      <c r="G270" t="s">
        <v>163</v>
      </c>
      <c r="H270" t="s">
        <v>131</v>
      </c>
      <c r="I270" t="s">
        <v>165</v>
      </c>
      <c r="J270" s="69">
        <v>36</v>
      </c>
      <c r="K270" s="1" t="str">
        <f t="shared" si="20"/>
        <v>福岡市</v>
      </c>
      <c r="L270" s="1" t="str">
        <f t="shared" si="21"/>
        <v>低</v>
      </c>
      <c r="M270" s="49">
        <v>43677</v>
      </c>
      <c r="N270">
        <f t="shared" si="22"/>
        <v>1</v>
      </c>
      <c r="O270">
        <f t="shared" si="24"/>
        <v>1</v>
      </c>
    </row>
    <row r="271" spans="1:15" x14ac:dyDescent="0.4">
      <c r="A271" s="14" t="str">
        <f t="shared" si="23"/>
        <v>2018ES0036DmUh8c</v>
      </c>
      <c r="B271" t="s">
        <v>910</v>
      </c>
      <c r="C271" t="s">
        <v>911</v>
      </c>
      <c r="D271" t="s">
        <v>132</v>
      </c>
      <c r="E271" s="13">
        <v>43343</v>
      </c>
      <c r="F271" s="46">
        <v>342.72</v>
      </c>
      <c r="G271" t="s">
        <v>163</v>
      </c>
      <c r="H271" t="s">
        <v>131</v>
      </c>
      <c r="I271" t="s">
        <v>165</v>
      </c>
      <c r="J271" s="69">
        <v>36</v>
      </c>
      <c r="K271" s="1" t="str">
        <f t="shared" si="20"/>
        <v>福岡市</v>
      </c>
      <c r="L271" s="1" t="str">
        <f t="shared" si="21"/>
        <v>低</v>
      </c>
      <c r="M271" s="49">
        <v>43708</v>
      </c>
      <c r="N271">
        <f t="shared" si="22"/>
        <v>1</v>
      </c>
      <c r="O271">
        <f t="shared" si="24"/>
        <v>1</v>
      </c>
    </row>
    <row r="272" spans="1:15" x14ac:dyDescent="0.4">
      <c r="A272" s="14" t="str">
        <f t="shared" si="23"/>
        <v>2018ES0035zjWg18</v>
      </c>
      <c r="B272" t="s">
        <v>912</v>
      </c>
      <c r="C272" t="s">
        <v>913</v>
      </c>
      <c r="D272" t="s">
        <v>914</v>
      </c>
      <c r="E272" s="13">
        <v>43343</v>
      </c>
      <c r="F272" s="46">
        <v>257.04000000000002</v>
      </c>
      <c r="G272" t="s">
        <v>163</v>
      </c>
      <c r="H272" t="s">
        <v>131</v>
      </c>
      <c r="I272" t="s">
        <v>165</v>
      </c>
      <c r="J272" s="69">
        <v>36</v>
      </c>
      <c r="K272" s="1" t="str">
        <f t="shared" si="20"/>
        <v>福岡市</v>
      </c>
      <c r="L272" s="1" t="str">
        <f t="shared" si="21"/>
        <v>低</v>
      </c>
      <c r="M272" s="49">
        <v>43708</v>
      </c>
      <c r="N272">
        <f t="shared" si="22"/>
        <v>1</v>
      </c>
      <c r="O272">
        <f t="shared" si="24"/>
        <v>1</v>
      </c>
    </row>
    <row r="273" spans="1:15" x14ac:dyDescent="0.4">
      <c r="A273" s="14" t="str">
        <f t="shared" si="23"/>
        <v>2018ES0033nGEyvN</v>
      </c>
      <c r="B273" t="s">
        <v>915</v>
      </c>
      <c r="C273" t="s">
        <v>916</v>
      </c>
      <c r="D273" t="s">
        <v>917</v>
      </c>
      <c r="E273" s="13">
        <v>43376</v>
      </c>
      <c r="F273" s="46">
        <v>95.2</v>
      </c>
      <c r="G273" t="s">
        <v>163</v>
      </c>
      <c r="H273" t="s">
        <v>131</v>
      </c>
      <c r="I273" t="s">
        <v>165</v>
      </c>
      <c r="J273" s="69">
        <v>36</v>
      </c>
      <c r="K273" s="1" t="str">
        <f t="shared" si="20"/>
        <v>福岡市</v>
      </c>
      <c r="L273" s="1" t="str">
        <f t="shared" si="21"/>
        <v>低</v>
      </c>
      <c r="M273" s="49">
        <v>43741</v>
      </c>
      <c r="N273">
        <f t="shared" si="22"/>
        <v>1</v>
      </c>
      <c r="O273">
        <f t="shared" si="24"/>
        <v>1</v>
      </c>
    </row>
    <row r="274" spans="1:15" x14ac:dyDescent="0.4">
      <c r="A274" s="14" t="str">
        <f t="shared" si="23"/>
        <v>2018ES0032ENUSXw</v>
      </c>
      <c r="B274" t="s">
        <v>918</v>
      </c>
      <c r="C274" t="s">
        <v>919</v>
      </c>
      <c r="D274" t="s">
        <v>920</v>
      </c>
      <c r="E274" s="13">
        <v>43312</v>
      </c>
      <c r="F274" s="46">
        <v>95.2</v>
      </c>
      <c r="G274" t="s">
        <v>163</v>
      </c>
      <c r="H274" t="s">
        <v>131</v>
      </c>
      <c r="I274" t="s">
        <v>165</v>
      </c>
      <c r="J274" s="69">
        <v>36</v>
      </c>
      <c r="K274" s="1" t="str">
        <f t="shared" si="20"/>
        <v>福岡市</v>
      </c>
      <c r="L274" s="1" t="str">
        <f t="shared" si="21"/>
        <v>低</v>
      </c>
      <c r="M274" s="49">
        <v>43677</v>
      </c>
      <c r="N274">
        <f t="shared" si="22"/>
        <v>1</v>
      </c>
      <c r="O274">
        <f t="shared" si="24"/>
        <v>1</v>
      </c>
    </row>
    <row r="275" spans="1:15" x14ac:dyDescent="0.4">
      <c r="A275" s="14" t="str">
        <f t="shared" si="23"/>
        <v>2018ES0034VYB7CP</v>
      </c>
      <c r="B275" t="s">
        <v>921</v>
      </c>
      <c r="C275" t="s">
        <v>922</v>
      </c>
      <c r="D275" t="s">
        <v>923</v>
      </c>
      <c r="E275" s="13">
        <v>43376</v>
      </c>
      <c r="F275" s="46">
        <v>95.2</v>
      </c>
      <c r="G275" t="s">
        <v>163</v>
      </c>
      <c r="H275" t="s">
        <v>131</v>
      </c>
      <c r="I275" t="s">
        <v>165</v>
      </c>
      <c r="J275" s="69">
        <v>36</v>
      </c>
      <c r="K275" s="1" t="str">
        <f t="shared" si="20"/>
        <v>福岡市</v>
      </c>
      <c r="L275" s="1" t="str">
        <f t="shared" si="21"/>
        <v>低</v>
      </c>
      <c r="M275" s="49">
        <v>43741</v>
      </c>
      <c r="N275">
        <f t="shared" si="22"/>
        <v>1</v>
      </c>
      <c r="O275">
        <f t="shared" si="24"/>
        <v>1</v>
      </c>
    </row>
    <row r="276" spans="1:15" x14ac:dyDescent="0.4">
      <c r="A276" s="14" t="str">
        <f t="shared" si="23"/>
        <v>2018ES0031gKeYFK</v>
      </c>
      <c r="B276" t="s">
        <v>924</v>
      </c>
      <c r="C276" t="s">
        <v>925</v>
      </c>
      <c r="D276" t="s">
        <v>926</v>
      </c>
      <c r="E276" s="13">
        <v>43312</v>
      </c>
      <c r="F276" s="46">
        <v>285.60000000000002</v>
      </c>
      <c r="G276" t="s">
        <v>163</v>
      </c>
      <c r="H276" t="s">
        <v>131</v>
      </c>
      <c r="I276" t="s">
        <v>165</v>
      </c>
      <c r="J276" s="69">
        <v>36</v>
      </c>
      <c r="K276" s="1" t="str">
        <f t="shared" si="20"/>
        <v>福岡市</v>
      </c>
      <c r="L276" s="1" t="str">
        <f t="shared" si="21"/>
        <v>低</v>
      </c>
      <c r="M276" s="49">
        <v>43677</v>
      </c>
      <c r="N276">
        <f t="shared" si="22"/>
        <v>1</v>
      </c>
      <c r="O276">
        <f t="shared" si="24"/>
        <v>1</v>
      </c>
    </row>
    <row r="277" spans="1:15" x14ac:dyDescent="0.4">
      <c r="A277" s="14" t="str">
        <f t="shared" si="23"/>
        <v>2018ES0030F5vFP3</v>
      </c>
      <c r="B277" t="s">
        <v>927</v>
      </c>
      <c r="C277" t="s">
        <v>928</v>
      </c>
      <c r="D277" t="s">
        <v>929</v>
      </c>
      <c r="E277" s="13">
        <v>43312</v>
      </c>
      <c r="F277" s="46">
        <v>380.8</v>
      </c>
      <c r="G277" t="s">
        <v>163</v>
      </c>
      <c r="H277" t="s">
        <v>131</v>
      </c>
      <c r="I277" t="s">
        <v>165</v>
      </c>
      <c r="J277" s="69">
        <v>36</v>
      </c>
      <c r="K277" s="1" t="str">
        <f t="shared" si="20"/>
        <v>福岡市</v>
      </c>
      <c r="L277" s="1" t="str">
        <f t="shared" si="21"/>
        <v>低</v>
      </c>
      <c r="M277" s="49">
        <v>43677</v>
      </c>
      <c r="N277">
        <f t="shared" si="22"/>
        <v>1</v>
      </c>
      <c r="O277">
        <f t="shared" si="24"/>
        <v>1</v>
      </c>
    </row>
    <row r="278" spans="1:15" x14ac:dyDescent="0.4">
      <c r="A278" s="14" t="str">
        <f t="shared" si="23"/>
        <v>2018ES0029FtvuoC</v>
      </c>
      <c r="B278" t="s">
        <v>930</v>
      </c>
      <c r="C278" t="s">
        <v>931</v>
      </c>
      <c r="D278" t="s">
        <v>932</v>
      </c>
      <c r="E278" s="13">
        <v>43312</v>
      </c>
      <c r="F278" s="46">
        <v>952</v>
      </c>
      <c r="G278" t="s">
        <v>163</v>
      </c>
      <c r="H278" t="s">
        <v>131</v>
      </c>
      <c r="I278" t="s">
        <v>165</v>
      </c>
      <c r="J278" s="69">
        <v>36</v>
      </c>
      <c r="K278" s="1" t="str">
        <f t="shared" si="20"/>
        <v>福岡市</v>
      </c>
      <c r="L278" s="1" t="str">
        <f t="shared" si="21"/>
        <v>低</v>
      </c>
      <c r="M278" s="49">
        <v>43677</v>
      </c>
      <c r="N278">
        <f t="shared" si="22"/>
        <v>1</v>
      </c>
      <c r="O278">
        <f t="shared" si="24"/>
        <v>1</v>
      </c>
    </row>
    <row r="279" spans="1:15" x14ac:dyDescent="0.4">
      <c r="A279" s="14" t="str">
        <f t="shared" si="23"/>
        <v>2019ES00407J9uNr</v>
      </c>
      <c r="B279" t="s">
        <v>933</v>
      </c>
      <c r="C279" t="s">
        <v>934</v>
      </c>
      <c r="D279" t="s">
        <v>935</v>
      </c>
      <c r="E279" s="13">
        <v>43495</v>
      </c>
      <c r="F279" s="46">
        <v>555.75</v>
      </c>
      <c r="G279" t="s">
        <v>163</v>
      </c>
      <c r="H279" t="s">
        <v>936</v>
      </c>
      <c r="I279" t="s">
        <v>165</v>
      </c>
      <c r="J279" s="69">
        <v>36</v>
      </c>
      <c r="K279" s="1" t="str">
        <f t="shared" si="20"/>
        <v>鹿児島市</v>
      </c>
      <c r="L279" s="1" t="str">
        <f t="shared" si="21"/>
        <v>低</v>
      </c>
      <c r="M279" s="49">
        <v>43860</v>
      </c>
      <c r="N279">
        <f t="shared" si="22"/>
        <v>1</v>
      </c>
      <c r="O279">
        <f t="shared" si="24"/>
        <v>1</v>
      </c>
    </row>
    <row r="280" spans="1:15" x14ac:dyDescent="0.4">
      <c r="A280" s="14" t="str">
        <f t="shared" si="23"/>
        <v>2019ES0046vhUfG6</v>
      </c>
      <c r="B280" t="s">
        <v>937</v>
      </c>
      <c r="C280" t="s">
        <v>938</v>
      </c>
      <c r="D280" t="s">
        <v>939</v>
      </c>
      <c r="E280" s="13">
        <v>43546</v>
      </c>
      <c r="F280" s="46">
        <v>280.08</v>
      </c>
      <c r="G280" t="s">
        <v>163</v>
      </c>
      <c r="H280" t="s">
        <v>271</v>
      </c>
      <c r="I280" t="s">
        <v>165</v>
      </c>
      <c r="J280" s="69">
        <v>36</v>
      </c>
      <c r="K280" s="1" t="str">
        <f t="shared" si="20"/>
        <v>宮崎市</v>
      </c>
      <c r="L280" s="1" t="str">
        <f t="shared" si="21"/>
        <v>低</v>
      </c>
      <c r="M280" s="49">
        <v>43546</v>
      </c>
      <c r="N280">
        <f t="shared" si="22"/>
        <v>1</v>
      </c>
      <c r="O280">
        <f t="shared" si="24"/>
        <v>1</v>
      </c>
    </row>
    <row r="281" spans="1:15" x14ac:dyDescent="0.4">
      <c r="A281" s="14" t="str">
        <f t="shared" si="23"/>
        <v>2019ES0049T2rjEN</v>
      </c>
      <c r="B281" t="s">
        <v>940</v>
      </c>
      <c r="C281" t="s">
        <v>941</v>
      </c>
      <c r="D281" t="s">
        <v>942</v>
      </c>
      <c r="E281" s="13">
        <v>43554</v>
      </c>
      <c r="F281" s="46">
        <v>93.6</v>
      </c>
      <c r="G281" t="s">
        <v>163</v>
      </c>
      <c r="H281" t="s">
        <v>271</v>
      </c>
      <c r="I281" t="s">
        <v>165</v>
      </c>
      <c r="J281" s="69">
        <v>36</v>
      </c>
      <c r="K281" s="1" t="str">
        <f t="shared" si="20"/>
        <v>宮崎市</v>
      </c>
      <c r="L281" s="1" t="str">
        <f t="shared" si="21"/>
        <v>低</v>
      </c>
      <c r="M281" s="49">
        <v>43554</v>
      </c>
      <c r="N281">
        <f t="shared" si="22"/>
        <v>1</v>
      </c>
      <c r="O281">
        <f t="shared" si="24"/>
        <v>1</v>
      </c>
    </row>
    <row r="282" spans="1:15" x14ac:dyDescent="0.4">
      <c r="A282" s="14" t="str">
        <f t="shared" si="23"/>
        <v>2019ES00484fFa59</v>
      </c>
      <c r="B282" t="s">
        <v>943</v>
      </c>
      <c r="C282" t="s">
        <v>944</v>
      </c>
      <c r="D282" t="s">
        <v>945</v>
      </c>
      <c r="E282" s="13">
        <v>43554</v>
      </c>
      <c r="F282" s="46">
        <v>93.6</v>
      </c>
      <c r="G282" t="s">
        <v>163</v>
      </c>
      <c r="H282" t="s">
        <v>271</v>
      </c>
      <c r="I282" t="s">
        <v>165</v>
      </c>
      <c r="J282" s="69">
        <v>36</v>
      </c>
      <c r="K282" s="1" t="str">
        <f t="shared" si="20"/>
        <v>宮崎市</v>
      </c>
      <c r="L282" s="1" t="str">
        <f t="shared" si="21"/>
        <v>低</v>
      </c>
      <c r="M282" s="49">
        <v>43554</v>
      </c>
      <c r="N282">
        <f t="shared" si="22"/>
        <v>1</v>
      </c>
      <c r="O282">
        <f t="shared" si="24"/>
        <v>1</v>
      </c>
    </row>
    <row r="283" spans="1:15" x14ac:dyDescent="0.4">
      <c r="A283" s="14" t="str">
        <f t="shared" si="23"/>
        <v>2019ES0047W7QN8B</v>
      </c>
      <c r="B283" t="s">
        <v>946</v>
      </c>
      <c r="C283" t="s">
        <v>947</v>
      </c>
      <c r="D283" t="s">
        <v>948</v>
      </c>
      <c r="E283" s="13">
        <v>43546</v>
      </c>
      <c r="F283" s="46">
        <v>374.4</v>
      </c>
      <c r="G283" t="s">
        <v>163</v>
      </c>
      <c r="H283" t="s">
        <v>271</v>
      </c>
      <c r="I283" t="s">
        <v>165</v>
      </c>
      <c r="J283" s="69">
        <v>36</v>
      </c>
      <c r="K283" s="1" t="str">
        <f t="shared" si="20"/>
        <v>宮崎市</v>
      </c>
      <c r="L283" s="1" t="str">
        <f t="shared" si="21"/>
        <v>低</v>
      </c>
      <c r="M283" s="49">
        <v>43546</v>
      </c>
      <c r="N283">
        <f t="shared" si="22"/>
        <v>1</v>
      </c>
      <c r="O283">
        <f t="shared" si="24"/>
        <v>1</v>
      </c>
    </row>
    <row r="284" spans="1:15" x14ac:dyDescent="0.4">
      <c r="A284" s="14" t="str">
        <f t="shared" si="23"/>
        <v>2019ES0050jqkS2W</v>
      </c>
      <c r="B284" t="s">
        <v>949</v>
      </c>
      <c r="C284" t="s">
        <v>950</v>
      </c>
      <c r="D284" t="s">
        <v>951</v>
      </c>
      <c r="E284" s="13">
        <v>43554</v>
      </c>
      <c r="F284" s="46">
        <v>93.6</v>
      </c>
      <c r="G284" t="s">
        <v>163</v>
      </c>
      <c r="H284" t="s">
        <v>271</v>
      </c>
      <c r="I284" t="s">
        <v>165</v>
      </c>
      <c r="J284" s="69">
        <v>36</v>
      </c>
      <c r="K284" s="1" t="str">
        <f t="shared" si="20"/>
        <v>宮崎市</v>
      </c>
      <c r="L284" s="1" t="str">
        <f t="shared" si="21"/>
        <v>低</v>
      </c>
      <c r="M284" s="49">
        <v>43554</v>
      </c>
      <c r="N284">
        <f t="shared" si="22"/>
        <v>1</v>
      </c>
      <c r="O284">
        <f t="shared" si="24"/>
        <v>1</v>
      </c>
    </row>
    <row r="285" spans="1:15" x14ac:dyDescent="0.4">
      <c r="A285" s="14" t="str">
        <f t="shared" si="23"/>
        <v>2019ES0053HyGhQB</v>
      </c>
      <c r="B285" t="s">
        <v>952</v>
      </c>
      <c r="C285" t="s">
        <v>953</v>
      </c>
      <c r="D285" t="s">
        <v>954</v>
      </c>
      <c r="E285" s="13">
        <v>43555</v>
      </c>
      <c r="F285" s="46">
        <v>233.28</v>
      </c>
      <c r="G285" t="s">
        <v>163</v>
      </c>
      <c r="H285" t="s">
        <v>271</v>
      </c>
      <c r="I285" t="s">
        <v>165</v>
      </c>
      <c r="J285" s="69">
        <v>36</v>
      </c>
      <c r="K285" s="1" t="str">
        <f t="shared" si="20"/>
        <v>宮崎市</v>
      </c>
      <c r="L285" s="1" t="str">
        <f t="shared" si="21"/>
        <v>低</v>
      </c>
      <c r="M285" s="49">
        <v>43555</v>
      </c>
      <c r="N285">
        <f t="shared" si="22"/>
        <v>1</v>
      </c>
      <c r="O285">
        <f t="shared" si="24"/>
        <v>1</v>
      </c>
    </row>
    <row r="286" spans="1:15" x14ac:dyDescent="0.4">
      <c r="A286" s="14" t="str">
        <f t="shared" si="23"/>
        <v>2019ES00546WQ6zc</v>
      </c>
      <c r="B286" t="s">
        <v>955</v>
      </c>
      <c r="C286" t="s">
        <v>956</v>
      </c>
      <c r="D286" t="s">
        <v>957</v>
      </c>
      <c r="E286" s="13">
        <v>43555</v>
      </c>
      <c r="F286" s="46">
        <v>77.760000000000005</v>
      </c>
      <c r="G286" t="s">
        <v>163</v>
      </c>
      <c r="H286" t="s">
        <v>271</v>
      </c>
      <c r="I286" t="s">
        <v>165</v>
      </c>
      <c r="J286" s="69">
        <v>36</v>
      </c>
      <c r="K286" s="1" t="str">
        <f t="shared" si="20"/>
        <v>宮崎市</v>
      </c>
      <c r="L286" s="1" t="str">
        <f t="shared" si="21"/>
        <v>低</v>
      </c>
      <c r="M286" s="49">
        <v>43555</v>
      </c>
      <c r="N286">
        <f t="shared" si="22"/>
        <v>1</v>
      </c>
      <c r="O286">
        <f t="shared" si="24"/>
        <v>1</v>
      </c>
    </row>
    <row r="287" spans="1:15" x14ac:dyDescent="0.4">
      <c r="A287" s="14" t="str">
        <f t="shared" si="23"/>
        <v>2019ES0052FtfiJp</v>
      </c>
      <c r="B287" t="s">
        <v>958</v>
      </c>
      <c r="C287" t="s">
        <v>959</v>
      </c>
      <c r="D287" t="s">
        <v>942</v>
      </c>
      <c r="E287" s="13">
        <v>43555</v>
      </c>
      <c r="F287" s="46">
        <v>155.52000000000001</v>
      </c>
      <c r="G287" t="s">
        <v>163</v>
      </c>
      <c r="H287" t="s">
        <v>271</v>
      </c>
      <c r="I287" t="s">
        <v>165</v>
      </c>
      <c r="J287" s="69">
        <v>36</v>
      </c>
      <c r="K287" s="1" t="str">
        <f t="shared" si="20"/>
        <v>宮崎市</v>
      </c>
      <c r="L287" s="1" t="str">
        <f t="shared" si="21"/>
        <v>低</v>
      </c>
      <c r="M287" s="49">
        <v>43555</v>
      </c>
      <c r="N287">
        <f t="shared" si="22"/>
        <v>1</v>
      </c>
      <c r="O287">
        <f t="shared" si="24"/>
        <v>1</v>
      </c>
    </row>
    <row r="288" spans="1:15" x14ac:dyDescent="0.4">
      <c r="A288" s="14" t="str">
        <f t="shared" si="23"/>
        <v>2019ES00511s4Mpg</v>
      </c>
      <c r="B288" t="s">
        <v>960</v>
      </c>
      <c r="C288" t="s">
        <v>961</v>
      </c>
      <c r="D288" t="s">
        <v>962</v>
      </c>
      <c r="E288" s="13">
        <v>43555</v>
      </c>
      <c r="F288" s="46">
        <v>233.28</v>
      </c>
      <c r="G288" t="s">
        <v>163</v>
      </c>
      <c r="H288" t="s">
        <v>271</v>
      </c>
      <c r="I288" t="s">
        <v>165</v>
      </c>
      <c r="J288" s="69">
        <v>36</v>
      </c>
      <c r="K288" s="1" t="str">
        <f t="shared" si="20"/>
        <v>宮崎市</v>
      </c>
      <c r="L288" s="1" t="str">
        <f t="shared" si="21"/>
        <v>低</v>
      </c>
      <c r="M288" s="49">
        <v>43555</v>
      </c>
      <c r="N288">
        <f t="shared" si="22"/>
        <v>1</v>
      </c>
      <c r="O288">
        <f t="shared" si="24"/>
        <v>1</v>
      </c>
    </row>
    <row r="289" spans="1:16" x14ac:dyDescent="0.4">
      <c r="A289" s="14" t="str">
        <f t="shared" si="23"/>
        <v>2019ES00666cNNiD</v>
      </c>
      <c r="B289" t="s">
        <v>963</v>
      </c>
      <c r="C289" t="s">
        <v>964</v>
      </c>
      <c r="D289" t="s">
        <v>948</v>
      </c>
      <c r="E289" s="13">
        <v>43586</v>
      </c>
      <c r="F289" s="46">
        <v>241.92</v>
      </c>
      <c r="G289" t="s">
        <v>163</v>
      </c>
      <c r="H289" t="s">
        <v>271</v>
      </c>
      <c r="I289" t="s">
        <v>165</v>
      </c>
      <c r="J289" s="69">
        <v>36</v>
      </c>
      <c r="K289" s="1" t="str">
        <f t="shared" si="20"/>
        <v>宮崎市</v>
      </c>
      <c r="L289" s="1" t="str">
        <f t="shared" si="21"/>
        <v>低</v>
      </c>
      <c r="M289" s="49">
        <v>43586</v>
      </c>
      <c r="N289">
        <f t="shared" si="22"/>
        <v>1</v>
      </c>
      <c r="O289">
        <f t="shared" si="24"/>
        <v>1</v>
      </c>
    </row>
    <row r="290" spans="1:16" x14ac:dyDescent="0.4">
      <c r="A290" s="14" t="str">
        <f t="shared" si="23"/>
        <v>2019ES00678e9NcF</v>
      </c>
      <c r="B290" t="s">
        <v>965</v>
      </c>
      <c r="C290" t="s">
        <v>966</v>
      </c>
      <c r="D290" t="s">
        <v>967</v>
      </c>
      <c r="E290" s="13">
        <v>43586</v>
      </c>
      <c r="F290" s="46">
        <v>161.28</v>
      </c>
      <c r="G290" t="s">
        <v>163</v>
      </c>
      <c r="H290" t="s">
        <v>271</v>
      </c>
      <c r="I290" t="s">
        <v>165</v>
      </c>
      <c r="J290" s="69">
        <v>36</v>
      </c>
      <c r="K290" s="1" t="str">
        <f t="shared" si="20"/>
        <v>宮崎市</v>
      </c>
      <c r="L290" s="1" t="str">
        <f t="shared" si="21"/>
        <v>低</v>
      </c>
      <c r="M290" s="49">
        <v>43586</v>
      </c>
      <c r="N290">
        <f t="shared" si="22"/>
        <v>1</v>
      </c>
      <c r="O290">
        <f t="shared" si="24"/>
        <v>1</v>
      </c>
    </row>
    <row r="291" spans="1:16" x14ac:dyDescent="0.4">
      <c r="A291" s="14" t="str">
        <f t="shared" si="23"/>
        <v>2019ES00689YJJTF</v>
      </c>
      <c r="B291" t="s">
        <v>968</v>
      </c>
      <c r="C291" t="s">
        <v>969</v>
      </c>
      <c r="D291" t="s">
        <v>970</v>
      </c>
      <c r="E291" s="13">
        <v>43586</v>
      </c>
      <c r="F291" s="46">
        <v>161.28</v>
      </c>
      <c r="G291" t="s">
        <v>163</v>
      </c>
      <c r="H291" t="s">
        <v>271</v>
      </c>
      <c r="I291" t="s">
        <v>165</v>
      </c>
      <c r="J291" s="69">
        <v>36</v>
      </c>
      <c r="K291" s="1" t="str">
        <f t="shared" si="20"/>
        <v>宮崎市</v>
      </c>
      <c r="L291" s="1" t="str">
        <f t="shared" si="21"/>
        <v>低</v>
      </c>
      <c r="M291" s="49">
        <v>43586</v>
      </c>
      <c r="N291">
        <f t="shared" si="22"/>
        <v>1</v>
      </c>
      <c r="O291">
        <f t="shared" si="24"/>
        <v>1</v>
      </c>
    </row>
    <row r="292" spans="1:16" x14ac:dyDescent="0.4">
      <c r="A292" s="14" t="str">
        <f t="shared" si="23"/>
        <v>2019ES0069EuFHfM</v>
      </c>
      <c r="B292" t="s">
        <v>971</v>
      </c>
      <c r="C292" t="s">
        <v>972</v>
      </c>
      <c r="D292" t="s">
        <v>973</v>
      </c>
      <c r="E292" s="13">
        <v>43586</v>
      </c>
      <c r="F292" s="46">
        <v>80.64</v>
      </c>
      <c r="G292" t="s">
        <v>163</v>
      </c>
      <c r="H292" t="s">
        <v>271</v>
      </c>
      <c r="I292" t="s">
        <v>165</v>
      </c>
      <c r="J292" s="69">
        <v>36</v>
      </c>
      <c r="K292" s="1" t="str">
        <f t="shared" si="20"/>
        <v>宮崎市</v>
      </c>
      <c r="L292" s="1" t="str">
        <f t="shared" si="21"/>
        <v>低</v>
      </c>
      <c r="M292" s="49">
        <v>43586</v>
      </c>
      <c r="N292">
        <f t="shared" si="22"/>
        <v>1</v>
      </c>
      <c r="O292">
        <f t="shared" si="24"/>
        <v>1</v>
      </c>
    </row>
    <row r="293" spans="1:16" x14ac:dyDescent="0.4">
      <c r="A293" s="14" t="str">
        <f t="shared" si="23"/>
        <v>2019ES0070ZHW1Jx</v>
      </c>
      <c r="B293" t="s">
        <v>974</v>
      </c>
      <c r="C293" t="s">
        <v>975</v>
      </c>
      <c r="D293" t="s">
        <v>976</v>
      </c>
      <c r="E293" s="13">
        <v>43586</v>
      </c>
      <c r="F293" s="46">
        <v>80.64</v>
      </c>
      <c r="G293" t="s">
        <v>163</v>
      </c>
      <c r="H293" t="s">
        <v>271</v>
      </c>
      <c r="I293" t="s">
        <v>165</v>
      </c>
      <c r="J293" s="69">
        <v>36</v>
      </c>
      <c r="K293" s="1" t="str">
        <f t="shared" si="20"/>
        <v>宮崎市</v>
      </c>
      <c r="L293" s="1" t="str">
        <f t="shared" si="21"/>
        <v>低</v>
      </c>
      <c r="M293" s="49">
        <v>43586</v>
      </c>
      <c r="N293">
        <f t="shared" si="22"/>
        <v>1</v>
      </c>
      <c r="O293">
        <f t="shared" si="24"/>
        <v>1</v>
      </c>
    </row>
    <row r="294" spans="1:16" x14ac:dyDescent="0.4">
      <c r="A294" s="14" t="str">
        <f t="shared" si="23"/>
        <v>2019ES007118MRz8</v>
      </c>
      <c r="B294" t="s">
        <v>977</v>
      </c>
      <c r="C294" t="s">
        <v>978</v>
      </c>
      <c r="D294" t="s">
        <v>979</v>
      </c>
      <c r="E294" s="13">
        <v>43586</v>
      </c>
      <c r="F294" s="46">
        <v>80.64</v>
      </c>
      <c r="G294" t="s">
        <v>163</v>
      </c>
      <c r="H294" t="s">
        <v>271</v>
      </c>
      <c r="I294" t="s">
        <v>165</v>
      </c>
      <c r="J294" s="69">
        <v>36</v>
      </c>
      <c r="K294" s="1" t="str">
        <f t="shared" si="20"/>
        <v>宮崎市</v>
      </c>
      <c r="L294" s="1" t="str">
        <f t="shared" si="21"/>
        <v>低</v>
      </c>
      <c r="M294" s="49">
        <v>43586</v>
      </c>
      <c r="N294">
        <f t="shared" si="22"/>
        <v>1</v>
      </c>
      <c r="O294">
        <f t="shared" si="24"/>
        <v>1</v>
      </c>
    </row>
    <row r="295" spans="1:16" x14ac:dyDescent="0.4">
      <c r="A295" s="14" t="str">
        <f t="shared" si="23"/>
        <v>2019ES0072FmNWBk</v>
      </c>
      <c r="B295" t="s">
        <v>133</v>
      </c>
      <c r="C295" t="s">
        <v>144</v>
      </c>
      <c r="D295" t="s">
        <v>132</v>
      </c>
      <c r="E295" s="13">
        <v>43605</v>
      </c>
      <c r="F295" s="46">
        <v>750</v>
      </c>
      <c r="G295" t="s">
        <v>121</v>
      </c>
      <c r="H295" t="s">
        <v>131</v>
      </c>
      <c r="I295" s="14" t="s">
        <v>130</v>
      </c>
      <c r="J295" s="69">
        <v>36</v>
      </c>
      <c r="K295" s="1" t="str">
        <f t="shared" si="20"/>
        <v>福岡市</v>
      </c>
      <c r="L295" s="1" t="str">
        <f t="shared" si="21"/>
        <v>高</v>
      </c>
      <c r="M295" s="49">
        <v>43605</v>
      </c>
      <c r="N295">
        <f t="shared" si="22"/>
        <v>1</v>
      </c>
      <c r="O295">
        <f t="shared" si="24"/>
        <v>1</v>
      </c>
    </row>
    <row r="296" spans="1:16" x14ac:dyDescent="0.4">
      <c r="A296" s="14" t="str">
        <f t="shared" si="23"/>
        <v>002019N107BAGeN4tc</v>
      </c>
      <c r="B296" t="s">
        <v>983</v>
      </c>
      <c r="C296" t="s">
        <v>984</v>
      </c>
      <c r="D296" t="s">
        <v>985</v>
      </c>
      <c r="E296" s="13">
        <v>43917</v>
      </c>
      <c r="F296">
        <v>17.64</v>
      </c>
      <c r="G296" t="s">
        <v>163</v>
      </c>
      <c r="H296" t="s">
        <v>131</v>
      </c>
      <c r="I296" t="s">
        <v>981</v>
      </c>
      <c r="J296" s="69">
        <v>14</v>
      </c>
      <c r="K296" s="1" t="str">
        <f t="shared" si="20"/>
        <v>福岡市</v>
      </c>
      <c r="L296" s="1" t="str">
        <f t="shared" si="21"/>
        <v>低</v>
      </c>
      <c r="M296" s="49">
        <v>43917</v>
      </c>
      <c r="N296" s="17">
        <f t="shared" si="22"/>
        <v>1</v>
      </c>
      <c r="O296">
        <f t="shared" si="24"/>
        <v>1</v>
      </c>
    </row>
    <row r="297" spans="1:16" x14ac:dyDescent="0.4">
      <c r="A297" s="14" t="str">
        <f t="shared" si="23"/>
        <v>002019N108BB53Mt7C</v>
      </c>
      <c r="B297" t="s">
        <v>986</v>
      </c>
      <c r="C297" t="s">
        <v>987</v>
      </c>
      <c r="D297" t="s">
        <v>988</v>
      </c>
      <c r="E297" s="13">
        <v>43909</v>
      </c>
      <c r="F297">
        <v>20.16</v>
      </c>
      <c r="G297" t="s">
        <v>163</v>
      </c>
      <c r="H297" t="s">
        <v>980</v>
      </c>
      <c r="I297" t="s">
        <v>981</v>
      </c>
      <c r="J297" s="69">
        <v>14</v>
      </c>
      <c r="K297" s="1" t="str">
        <f t="shared" si="20"/>
        <v>佐賀市</v>
      </c>
      <c r="L297" s="1" t="str">
        <f t="shared" si="21"/>
        <v>低</v>
      </c>
      <c r="M297" s="49">
        <v>43909</v>
      </c>
      <c r="N297" s="17">
        <f t="shared" si="22"/>
        <v>1</v>
      </c>
      <c r="O297">
        <f t="shared" si="24"/>
        <v>1</v>
      </c>
    </row>
    <row r="298" spans="1:16" x14ac:dyDescent="0.4">
      <c r="A298" s="14" t="str">
        <f t="shared" si="23"/>
        <v>002019N108BGGBBSUk</v>
      </c>
      <c r="B298" t="s">
        <v>989</v>
      </c>
      <c r="C298" t="s">
        <v>990</v>
      </c>
      <c r="D298" t="s">
        <v>991</v>
      </c>
      <c r="E298" s="13">
        <v>43915</v>
      </c>
      <c r="F298">
        <v>16.38</v>
      </c>
      <c r="G298" t="s">
        <v>163</v>
      </c>
      <c r="H298" t="s">
        <v>980</v>
      </c>
      <c r="I298" t="s">
        <v>981</v>
      </c>
      <c r="J298" s="69">
        <v>14</v>
      </c>
      <c r="K298" s="1" t="str">
        <f t="shared" si="20"/>
        <v>佐賀市</v>
      </c>
      <c r="L298" s="1" t="str">
        <f t="shared" si="21"/>
        <v>低</v>
      </c>
      <c r="M298" s="49">
        <v>43915</v>
      </c>
      <c r="N298" s="17">
        <f t="shared" si="22"/>
        <v>1</v>
      </c>
      <c r="O298">
        <f t="shared" si="24"/>
        <v>1</v>
      </c>
    </row>
    <row r="299" spans="1:16" x14ac:dyDescent="0.4">
      <c r="A299" s="14" t="str">
        <f t="shared" si="23"/>
        <v>002019N107BB1imvL4</v>
      </c>
      <c r="B299" t="s">
        <v>992</v>
      </c>
      <c r="C299" t="s">
        <v>993</v>
      </c>
      <c r="D299" t="s">
        <v>994</v>
      </c>
      <c r="E299" s="13">
        <v>43908</v>
      </c>
      <c r="F299">
        <v>11.34</v>
      </c>
      <c r="G299" t="s">
        <v>163</v>
      </c>
      <c r="H299" t="s">
        <v>980</v>
      </c>
      <c r="I299" t="s">
        <v>981</v>
      </c>
      <c r="J299" s="69">
        <v>14</v>
      </c>
      <c r="K299" s="1" t="str">
        <f t="shared" si="20"/>
        <v>佐賀市</v>
      </c>
      <c r="L299" s="1" t="str">
        <f t="shared" si="21"/>
        <v>低</v>
      </c>
      <c r="M299" s="49">
        <v>43908</v>
      </c>
      <c r="N299" s="17">
        <f t="shared" si="22"/>
        <v>1</v>
      </c>
      <c r="O299">
        <f t="shared" si="24"/>
        <v>1</v>
      </c>
    </row>
    <row r="300" spans="1:16" s="17" customFormat="1" x14ac:dyDescent="0.4">
      <c r="A300" s="48" t="str">
        <f t="shared" si="23"/>
        <v>002019N106BCNftTEF</v>
      </c>
      <c r="B300" t="s">
        <v>995</v>
      </c>
      <c r="C300" t="s">
        <v>996</v>
      </c>
      <c r="D300" t="s">
        <v>997</v>
      </c>
      <c r="E300" s="13">
        <v>43902</v>
      </c>
      <c r="F300">
        <v>94.5</v>
      </c>
      <c r="G300" t="s">
        <v>163</v>
      </c>
      <c r="H300" t="s">
        <v>131</v>
      </c>
      <c r="I300" t="s">
        <v>981</v>
      </c>
      <c r="J300" s="69">
        <v>14</v>
      </c>
      <c r="K300" s="1" t="str">
        <f t="shared" si="20"/>
        <v>福岡市</v>
      </c>
      <c r="L300" s="1" t="str">
        <f t="shared" si="21"/>
        <v>低</v>
      </c>
      <c r="M300" s="49">
        <v>43902</v>
      </c>
      <c r="N300" s="17">
        <f t="shared" si="22"/>
        <v>1</v>
      </c>
      <c r="O300">
        <f t="shared" si="24"/>
        <v>1</v>
      </c>
      <c r="P300"/>
    </row>
    <row r="301" spans="1:16" x14ac:dyDescent="0.4">
      <c r="A301" s="48" t="str">
        <f t="shared" si="23"/>
        <v>002020N101BA3r1PGL</v>
      </c>
      <c r="B301" t="s">
        <v>998</v>
      </c>
      <c r="C301" t="s">
        <v>999</v>
      </c>
      <c r="D301" t="s">
        <v>1000</v>
      </c>
      <c r="E301" s="13">
        <v>43945</v>
      </c>
      <c r="F301">
        <v>49.5</v>
      </c>
      <c r="G301" t="s">
        <v>163</v>
      </c>
      <c r="H301" t="s">
        <v>980</v>
      </c>
      <c r="I301" t="s">
        <v>981</v>
      </c>
      <c r="J301" s="69">
        <v>18</v>
      </c>
      <c r="K301" s="1" t="str">
        <f t="shared" si="20"/>
        <v>佐賀市</v>
      </c>
      <c r="L301" s="1" t="str">
        <f t="shared" si="21"/>
        <v>低</v>
      </c>
      <c r="M301" s="49">
        <v>43945</v>
      </c>
      <c r="N301" s="17">
        <f t="shared" si="22"/>
        <v>1</v>
      </c>
      <c r="O301">
        <f t="shared" si="24"/>
        <v>1</v>
      </c>
    </row>
    <row r="302" spans="1:16" x14ac:dyDescent="0.4">
      <c r="A302" s="48" t="str">
        <f t="shared" si="23"/>
        <v>002019N109B1DNvbfJ</v>
      </c>
      <c r="B302" t="s">
        <v>1001</v>
      </c>
      <c r="C302" t="s">
        <v>1002</v>
      </c>
      <c r="D302" t="s">
        <v>1003</v>
      </c>
      <c r="E302" s="13">
        <v>43927</v>
      </c>
      <c r="F302">
        <v>17.64</v>
      </c>
      <c r="G302" t="s">
        <v>163</v>
      </c>
      <c r="H302" t="s">
        <v>264</v>
      </c>
      <c r="I302" t="s">
        <v>981</v>
      </c>
      <c r="J302" s="69">
        <v>14</v>
      </c>
      <c r="K302" s="1" t="str">
        <f t="shared" si="20"/>
        <v>福岡市</v>
      </c>
      <c r="L302" s="1" t="str">
        <f t="shared" si="21"/>
        <v>低</v>
      </c>
      <c r="M302" s="49">
        <v>43927</v>
      </c>
      <c r="N302" s="17">
        <f t="shared" si="22"/>
        <v>1</v>
      </c>
      <c r="O302">
        <f t="shared" si="24"/>
        <v>1</v>
      </c>
    </row>
    <row r="303" spans="1:16" x14ac:dyDescent="0.4">
      <c r="A303" s="48" t="str">
        <f t="shared" si="23"/>
        <v>002019N106BBM43KES</v>
      </c>
      <c r="B303" t="s">
        <v>1004</v>
      </c>
      <c r="C303" t="s">
        <v>1005</v>
      </c>
      <c r="D303" t="s">
        <v>1006</v>
      </c>
      <c r="E303" s="13">
        <v>43926</v>
      </c>
      <c r="F303">
        <v>10.08</v>
      </c>
      <c r="G303" t="s">
        <v>163</v>
      </c>
      <c r="H303" t="s">
        <v>980</v>
      </c>
      <c r="I303" t="s">
        <v>981</v>
      </c>
      <c r="J303" s="69">
        <v>14</v>
      </c>
      <c r="K303" s="1" t="str">
        <f t="shared" si="20"/>
        <v>佐賀市</v>
      </c>
      <c r="L303" s="1" t="str">
        <f t="shared" si="21"/>
        <v>低</v>
      </c>
      <c r="M303" s="49">
        <v>43926</v>
      </c>
      <c r="N303" s="17">
        <f t="shared" si="22"/>
        <v>1</v>
      </c>
      <c r="O303">
        <f t="shared" si="24"/>
        <v>1</v>
      </c>
    </row>
    <row r="304" spans="1:16" x14ac:dyDescent="0.4">
      <c r="A304" s="48" t="str">
        <f t="shared" si="23"/>
        <v>002019N109B4hgH43W</v>
      </c>
      <c r="B304" t="s">
        <v>1007</v>
      </c>
      <c r="C304" t="s">
        <v>1008</v>
      </c>
      <c r="D304" t="s">
        <v>1009</v>
      </c>
      <c r="E304" s="13">
        <v>43949</v>
      </c>
      <c r="F304">
        <v>90.72</v>
      </c>
      <c r="G304" t="s">
        <v>163</v>
      </c>
      <c r="H304" t="s">
        <v>264</v>
      </c>
      <c r="I304" t="s">
        <v>981</v>
      </c>
      <c r="J304" s="69">
        <v>14</v>
      </c>
      <c r="K304" s="1" t="str">
        <f t="shared" si="20"/>
        <v>福岡市</v>
      </c>
      <c r="L304" s="1" t="str">
        <f t="shared" si="21"/>
        <v>低</v>
      </c>
      <c r="M304" s="49">
        <v>43949</v>
      </c>
      <c r="N304" s="17">
        <f t="shared" si="22"/>
        <v>1</v>
      </c>
      <c r="O304">
        <f t="shared" si="24"/>
        <v>1</v>
      </c>
    </row>
    <row r="305" spans="1:15" x14ac:dyDescent="0.4">
      <c r="A305" s="48" t="str">
        <f t="shared" si="23"/>
        <v>002019N109B5bDKsK6</v>
      </c>
      <c r="B305" t="s">
        <v>1010</v>
      </c>
      <c r="C305" t="s">
        <v>1011</v>
      </c>
      <c r="D305" t="s">
        <v>1009</v>
      </c>
      <c r="E305" s="13">
        <v>43949</v>
      </c>
      <c r="F305">
        <v>90.72</v>
      </c>
      <c r="G305" t="s">
        <v>163</v>
      </c>
      <c r="H305" t="s">
        <v>131</v>
      </c>
      <c r="I305" t="s">
        <v>981</v>
      </c>
      <c r="J305" s="69">
        <v>14</v>
      </c>
      <c r="K305" s="1" t="str">
        <f t="shared" si="20"/>
        <v>福岡市</v>
      </c>
      <c r="L305" s="1" t="str">
        <f t="shared" si="21"/>
        <v>低</v>
      </c>
      <c r="M305" s="49">
        <v>43949</v>
      </c>
      <c r="N305" s="17">
        <f t="shared" si="22"/>
        <v>1</v>
      </c>
      <c r="O305">
        <f t="shared" si="24"/>
        <v>1</v>
      </c>
    </row>
    <row r="306" spans="1:15" x14ac:dyDescent="0.4">
      <c r="A306" s="48" t="str">
        <f t="shared" si="23"/>
        <v>002019N111BJJJQP9Y</v>
      </c>
      <c r="B306" t="s">
        <v>1012</v>
      </c>
      <c r="C306" t="s">
        <v>1013</v>
      </c>
      <c r="D306" t="s">
        <v>1014</v>
      </c>
      <c r="E306" s="13">
        <v>43970</v>
      </c>
      <c r="F306">
        <v>17.64</v>
      </c>
      <c r="G306" t="s">
        <v>163</v>
      </c>
      <c r="H306" t="s">
        <v>980</v>
      </c>
      <c r="I306" t="s">
        <v>981</v>
      </c>
      <c r="J306" s="69">
        <v>14</v>
      </c>
      <c r="K306" s="1" t="str">
        <f t="shared" si="20"/>
        <v>佐賀市</v>
      </c>
      <c r="L306" s="1" t="str">
        <f t="shared" si="21"/>
        <v>低</v>
      </c>
      <c r="M306" s="49">
        <v>43970</v>
      </c>
      <c r="N306" s="17">
        <f t="shared" si="22"/>
        <v>1</v>
      </c>
      <c r="O306">
        <f t="shared" si="24"/>
        <v>1</v>
      </c>
    </row>
    <row r="307" spans="1:15" x14ac:dyDescent="0.4">
      <c r="A307" s="48" t="str">
        <f t="shared" si="23"/>
        <v>002019N108BErKwyDu</v>
      </c>
      <c r="B307" t="s">
        <v>1015</v>
      </c>
      <c r="C307" t="s">
        <v>1016</v>
      </c>
      <c r="D307" t="s">
        <v>1017</v>
      </c>
      <c r="E307" s="13">
        <v>44020</v>
      </c>
      <c r="F307">
        <v>89.1</v>
      </c>
      <c r="G307" t="s">
        <v>163</v>
      </c>
      <c r="H307" t="s">
        <v>1018</v>
      </c>
      <c r="I307" t="s">
        <v>981</v>
      </c>
      <c r="J307" s="69">
        <v>21</v>
      </c>
      <c r="K307" s="1" t="str">
        <f t="shared" si="20"/>
        <v>大分市</v>
      </c>
      <c r="L307" s="1" t="str">
        <f t="shared" si="21"/>
        <v>低</v>
      </c>
      <c r="M307" s="49">
        <v>44020</v>
      </c>
      <c r="N307" s="17">
        <f t="shared" si="22"/>
        <v>1</v>
      </c>
      <c r="O307">
        <f t="shared" si="24"/>
        <v>1</v>
      </c>
    </row>
    <row r="308" spans="1:15" x14ac:dyDescent="0.4">
      <c r="A308" s="48" t="str">
        <f t="shared" si="23"/>
        <v>002019N108BIJNcA3i</v>
      </c>
      <c r="B308" t="s">
        <v>1019</v>
      </c>
      <c r="C308" t="s">
        <v>1020</v>
      </c>
      <c r="D308" t="s">
        <v>1021</v>
      </c>
      <c r="E308" s="13">
        <v>44045</v>
      </c>
      <c r="F308">
        <v>670.32</v>
      </c>
      <c r="G308" t="s">
        <v>121</v>
      </c>
      <c r="H308" t="s">
        <v>980</v>
      </c>
      <c r="I308" t="s">
        <v>981</v>
      </c>
      <c r="J308" s="69">
        <v>14</v>
      </c>
      <c r="K308" s="1" t="str">
        <f t="shared" si="20"/>
        <v>佐賀市</v>
      </c>
      <c r="L308" s="1" t="str">
        <f t="shared" si="21"/>
        <v>高</v>
      </c>
      <c r="M308" s="49">
        <v>44045</v>
      </c>
      <c r="N308" s="17">
        <f t="shared" si="22"/>
        <v>1</v>
      </c>
      <c r="O308">
        <f t="shared" si="24"/>
        <v>1</v>
      </c>
    </row>
    <row r="309" spans="1:15" x14ac:dyDescent="0.4">
      <c r="A309" s="48" t="str">
        <f t="shared" si="23"/>
        <v>002020U00087AjNNLV</v>
      </c>
      <c r="B309" t="s">
        <v>1022</v>
      </c>
      <c r="C309" t="s">
        <v>1023</v>
      </c>
      <c r="D309" t="s">
        <v>1024</v>
      </c>
      <c r="E309" s="13">
        <v>43917</v>
      </c>
      <c r="F309">
        <v>428.4</v>
      </c>
      <c r="G309" t="s">
        <v>121</v>
      </c>
      <c r="H309" t="s">
        <v>1025</v>
      </c>
      <c r="I309" t="s">
        <v>981</v>
      </c>
      <c r="J309" s="69">
        <v>36</v>
      </c>
      <c r="K309" s="1" t="str">
        <f t="shared" si="20"/>
        <v>熊本市</v>
      </c>
      <c r="L309" s="1" t="str">
        <f t="shared" si="21"/>
        <v>高</v>
      </c>
      <c r="M309" s="49">
        <v>44012</v>
      </c>
      <c r="N309" s="17">
        <f t="shared" si="22"/>
        <v>1</v>
      </c>
      <c r="O309">
        <f t="shared" si="24"/>
        <v>1</v>
      </c>
    </row>
    <row r="310" spans="1:15" x14ac:dyDescent="0.4">
      <c r="A310" s="48" t="str">
        <f t="shared" si="23"/>
        <v>002020U00088EEMHwJ</v>
      </c>
      <c r="B310" t="s">
        <v>1026</v>
      </c>
      <c r="C310" t="s">
        <v>1027</v>
      </c>
      <c r="D310" t="s">
        <v>1024</v>
      </c>
      <c r="E310" s="13">
        <v>43917</v>
      </c>
      <c r="F310">
        <v>598.5</v>
      </c>
      <c r="G310" t="s">
        <v>121</v>
      </c>
      <c r="H310" t="s">
        <v>1025</v>
      </c>
      <c r="I310" t="s">
        <v>981</v>
      </c>
      <c r="J310" s="69">
        <v>36</v>
      </c>
      <c r="K310" s="1" t="str">
        <f t="shared" ref="K310:K320" si="25">+VLOOKUP(H310,$Q$2:$R$10,2,0)</f>
        <v>熊本市</v>
      </c>
      <c r="L310" s="1" t="str">
        <f t="shared" ref="L310:L320" si="26">VLOOKUP(G310,$T$2:$U$6,2,0)</f>
        <v>高</v>
      </c>
      <c r="M310" s="49">
        <v>44012</v>
      </c>
      <c r="N310" s="17">
        <f t="shared" ref="N310:N320" si="27">COUNTIF(C:C,C310)</f>
        <v>1</v>
      </c>
      <c r="O310">
        <f t="shared" si="24"/>
        <v>1</v>
      </c>
    </row>
    <row r="311" spans="1:15" x14ac:dyDescent="0.4">
      <c r="A311" s="48" t="str">
        <f t="shared" si="23"/>
        <v>002020U00079</v>
      </c>
      <c r="B311" t="s">
        <v>1028</v>
      </c>
      <c r="D311" t="s">
        <v>1029</v>
      </c>
      <c r="E311" s="13">
        <v>44006</v>
      </c>
      <c r="F311">
        <v>1020.6</v>
      </c>
      <c r="G311" t="s">
        <v>121</v>
      </c>
      <c r="H311" t="s">
        <v>982</v>
      </c>
      <c r="I311" t="s">
        <v>981</v>
      </c>
      <c r="J311" s="69">
        <v>21</v>
      </c>
      <c r="K311" s="1" t="str">
        <f t="shared" si="25"/>
        <v>長崎市</v>
      </c>
      <c r="L311" s="1" t="str">
        <f t="shared" si="26"/>
        <v>高</v>
      </c>
      <c r="M311" s="49">
        <v>44043</v>
      </c>
      <c r="N311" s="17">
        <f t="shared" si="27"/>
        <v>0</v>
      </c>
      <c r="O311">
        <f t="shared" si="24"/>
        <v>1</v>
      </c>
    </row>
    <row r="312" spans="1:15" x14ac:dyDescent="0.4">
      <c r="A312" s="48" t="str">
        <f t="shared" si="23"/>
        <v>002020U00081YNyM5A</v>
      </c>
      <c r="B312" t="s">
        <v>1030</v>
      </c>
      <c r="C312" t="s">
        <v>1031</v>
      </c>
      <c r="D312" t="s">
        <v>1032</v>
      </c>
      <c r="E312" s="13">
        <v>44032</v>
      </c>
      <c r="F312">
        <v>369.5</v>
      </c>
      <c r="G312" t="s">
        <v>121</v>
      </c>
      <c r="H312" t="s">
        <v>1033</v>
      </c>
      <c r="I312" t="s">
        <v>981</v>
      </c>
      <c r="J312" s="69">
        <v>21</v>
      </c>
      <c r="K312" s="1" t="str">
        <f t="shared" si="25"/>
        <v>宮崎市</v>
      </c>
      <c r="L312" s="1" t="str">
        <f t="shared" si="26"/>
        <v>高</v>
      </c>
      <c r="M312" s="49">
        <v>44042</v>
      </c>
      <c r="N312" s="17">
        <f t="shared" si="27"/>
        <v>1</v>
      </c>
      <c r="O312">
        <f t="shared" si="24"/>
        <v>1</v>
      </c>
    </row>
    <row r="313" spans="1:15" x14ac:dyDescent="0.4">
      <c r="A313" s="48" t="str">
        <f t="shared" si="23"/>
        <v>002020U00085K11jxx</v>
      </c>
      <c r="B313" t="s">
        <v>1034</v>
      </c>
      <c r="C313" t="s">
        <v>1035</v>
      </c>
      <c r="D313" t="s">
        <v>1036</v>
      </c>
      <c r="E313" s="13">
        <v>44027</v>
      </c>
      <c r="F313">
        <v>839.16</v>
      </c>
      <c r="G313" t="s">
        <v>121</v>
      </c>
      <c r="H313" t="s">
        <v>1037</v>
      </c>
      <c r="I313" t="s">
        <v>981</v>
      </c>
      <c r="J313" s="69">
        <v>21</v>
      </c>
      <c r="K313" s="1" t="str">
        <f t="shared" si="25"/>
        <v>鹿児島市</v>
      </c>
      <c r="L313" s="1" t="str">
        <f t="shared" si="26"/>
        <v>高</v>
      </c>
      <c r="M313" s="49">
        <v>44043</v>
      </c>
      <c r="N313" s="17">
        <f t="shared" si="27"/>
        <v>1</v>
      </c>
      <c r="O313">
        <f t="shared" si="24"/>
        <v>1</v>
      </c>
    </row>
    <row r="314" spans="1:15" x14ac:dyDescent="0.4">
      <c r="A314" s="48" t="str">
        <f t="shared" si="23"/>
        <v>002020U00091i5kK16</v>
      </c>
      <c r="B314" t="s">
        <v>1038</v>
      </c>
      <c r="C314" t="s">
        <v>1039</v>
      </c>
      <c r="D314" t="s">
        <v>1040</v>
      </c>
      <c r="E314" s="13">
        <v>43949</v>
      </c>
      <c r="F314">
        <v>691.74</v>
      </c>
      <c r="G314" t="s">
        <v>121</v>
      </c>
      <c r="H314" t="s">
        <v>264</v>
      </c>
      <c r="I314" t="s">
        <v>981</v>
      </c>
      <c r="J314" s="69">
        <v>18</v>
      </c>
      <c r="K314" s="1" t="str">
        <f t="shared" si="25"/>
        <v>福岡市</v>
      </c>
      <c r="L314" s="1" t="str">
        <f t="shared" si="26"/>
        <v>高</v>
      </c>
      <c r="M314" s="49">
        <v>44043</v>
      </c>
      <c r="N314" s="17">
        <f t="shared" si="27"/>
        <v>1</v>
      </c>
      <c r="O314">
        <f t="shared" si="24"/>
        <v>1</v>
      </c>
    </row>
    <row r="315" spans="1:15" x14ac:dyDescent="0.4">
      <c r="A315" s="48" t="str">
        <f t="shared" si="23"/>
        <v>2020ES0076iaxLFH</v>
      </c>
      <c r="B315" t="s">
        <v>1041</v>
      </c>
      <c r="C315" t="s">
        <v>1042</v>
      </c>
      <c r="D315" t="s">
        <v>1043</v>
      </c>
      <c r="E315" s="13">
        <v>43924</v>
      </c>
      <c r="F315">
        <v>665</v>
      </c>
      <c r="G315" t="s">
        <v>121</v>
      </c>
      <c r="H315" t="s">
        <v>1025</v>
      </c>
      <c r="I315" t="s">
        <v>981</v>
      </c>
      <c r="J315" s="69">
        <v>18</v>
      </c>
      <c r="K315" s="1" t="str">
        <f t="shared" si="25"/>
        <v>熊本市</v>
      </c>
      <c r="L315" s="1" t="str">
        <f t="shared" si="26"/>
        <v>高</v>
      </c>
      <c r="M315" s="49">
        <v>43924</v>
      </c>
      <c r="N315" s="17">
        <f t="shared" si="27"/>
        <v>1</v>
      </c>
      <c r="O315">
        <f t="shared" si="24"/>
        <v>1</v>
      </c>
    </row>
    <row r="316" spans="1:15" x14ac:dyDescent="0.4">
      <c r="A316" s="48" t="str">
        <f t="shared" si="23"/>
        <v>2020ES0079LZAC3D</v>
      </c>
      <c r="B316" t="s">
        <v>1044</v>
      </c>
      <c r="C316" t="s">
        <v>1045</v>
      </c>
      <c r="D316" t="s">
        <v>948</v>
      </c>
      <c r="E316" s="13">
        <v>44052</v>
      </c>
      <c r="F316">
        <v>435</v>
      </c>
      <c r="G316" t="s">
        <v>121</v>
      </c>
      <c r="H316" t="s">
        <v>1025</v>
      </c>
      <c r="I316" t="s">
        <v>981</v>
      </c>
      <c r="J316" s="69">
        <v>18</v>
      </c>
      <c r="K316" s="1" t="str">
        <f t="shared" si="25"/>
        <v>熊本市</v>
      </c>
      <c r="L316" s="1" t="str">
        <f t="shared" si="26"/>
        <v>高</v>
      </c>
      <c r="M316" s="49">
        <v>44052</v>
      </c>
      <c r="N316" s="17">
        <f t="shared" si="27"/>
        <v>1</v>
      </c>
      <c r="O316">
        <f t="shared" si="24"/>
        <v>1</v>
      </c>
    </row>
    <row r="317" spans="1:15" x14ac:dyDescent="0.4">
      <c r="A317" s="48" t="str">
        <f t="shared" si="23"/>
        <v>002020N201BPPLELhZ</v>
      </c>
      <c r="B317" t="s">
        <v>1050</v>
      </c>
      <c r="C317" t="s">
        <v>1051</v>
      </c>
      <c r="D317" t="s">
        <v>1047</v>
      </c>
      <c r="E317" s="13">
        <v>44171</v>
      </c>
      <c r="F317">
        <v>75.900000000000006</v>
      </c>
      <c r="G317" t="s">
        <v>163</v>
      </c>
      <c r="H317" t="s">
        <v>264</v>
      </c>
      <c r="I317" t="s">
        <v>981</v>
      </c>
      <c r="J317" s="69" t="s">
        <v>694</v>
      </c>
      <c r="K317" s="1" t="str">
        <f t="shared" si="25"/>
        <v>福岡市</v>
      </c>
      <c r="L317" s="1" t="str">
        <f t="shared" si="26"/>
        <v>低</v>
      </c>
      <c r="M317" s="49">
        <v>44171</v>
      </c>
      <c r="N317" s="17">
        <f t="shared" si="27"/>
        <v>1</v>
      </c>
      <c r="O317">
        <f t="shared" si="24"/>
        <v>1</v>
      </c>
    </row>
    <row r="318" spans="1:15" x14ac:dyDescent="0.4">
      <c r="A318" s="48" t="str">
        <f t="shared" si="23"/>
        <v>002020N901BADdHLRw</v>
      </c>
      <c r="B318" t="s">
        <v>1052</v>
      </c>
      <c r="C318" t="s">
        <v>1053</v>
      </c>
      <c r="D318" t="s">
        <v>1048</v>
      </c>
      <c r="E318" s="13">
        <v>44109</v>
      </c>
      <c r="F318">
        <v>22.68</v>
      </c>
      <c r="G318" t="s">
        <v>163</v>
      </c>
      <c r="H318" t="s">
        <v>131</v>
      </c>
      <c r="I318" t="s">
        <v>981</v>
      </c>
      <c r="J318" s="69" t="s">
        <v>173</v>
      </c>
      <c r="K318" s="1" t="str">
        <f t="shared" si="25"/>
        <v>福岡市</v>
      </c>
      <c r="L318" s="1" t="str">
        <f t="shared" si="26"/>
        <v>低</v>
      </c>
      <c r="M318" s="49">
        <v>44109</v>
      </c>
      <c r="N318" s="17">
        <f t="shared" si="27"/>
        <v>1</v>
      </c>
      <c r="O318">
        <f t="shared" si="24"/>
        <v>1</v>
      </c>
    </row>
    <row r="319" spans="1:15" x14ac:dyDescent="0.4">
      <c r="A319" s="48" t="str">
        <f t="shared" si="23"/>
        <v>002020N901BBLGHuzu</v>
      </c>
      <c r="B319" t="s">
        <v>1054</v>
      </c>
      <c r="C319" t="s">
        <v>1055</v>
      </c>
      <c r="D319" t="s">
        <v>1048</v>
      </c>
      <c r="E319" s="13">
        <v>44109</v>
      </c>
      <c r="F319">
        <v>51.03</v>
      </c>
      <c r="G319" t="s">
        <v>163</v>
      </c>
      <c r="H319" t="s">
        <v>131</v>
      </c>
      <c r="I319" t="s">
        <v>981</v>
      </c>
      <c r="J319" s="69" t="s">
        <v>173</v>
      </c>
      <c r="K319" s="1" t="str">
        <f t="shared" si="25"/>
        <v>福岡市</v>
      </c>
      <c r="L319" s="1" t="str">
        <f t="shared" si="26"/>
        <v>低</v>
      </c>
      <c r="M319" s="49">
        <v>44109</v>
      </c>
      <c r="N319" s="17">
        <f t="shared" si="27"/>
        <v>1</v>
      </c>
      <c r="O319">
        <f t="shared" si="24"/>
        <v>1</v>
      </c>
    </row>
    <row r="320" spans="1:15" x14ac:dyDescent="0.4">
      <c r="A320" s="48" t="str">
        <f t="shared" si="23"/>
        <v>002020N112BQHT3wzT</v>
      </c>
      <c r="B320" t="s">
        <v>1074</v>
      </c>
      <c r="C320" t="s">
        <v>1075</v>
      </c>
      <c r="D320" t="s">
        <v>1049</v>
      </c>
      <c r="E320" s="13">
        <v>44340</v>
      </c>
      <c r="F320">
        <v>89.1</v>
      </c>
      <c r="G320" t="s">
        <v>163</v>
      </c>
      <c r="H320" t="s">
        <v>980</v>
      </c>
      <c r="I320" t="s">
        <v>981</v>
      </c>
      <c r="J320" s="69" t="s">
        <v>694</v>
      </c>
      <c r="K320" s="1" t="str">
        <f t="shared" si="25"/>
        <v>佐賀市</v>
      </c>
      <c r="L320" s="1" t="str">
        <f t="shared" si="26"/>
        <v>低</v>
      </c>
      <c r="M320" s="49">
        <v>44340</v>
      </c>
      <c r="N320" s="17">
        <f t="shared" si="27"/>
        <v>1</v>
      </c>
      <c r="O320">
        <f t="shared" si="24"/>
        <v>1</v>
      </c>
    </row>
    <row r="321" spans="1:15" x14ac:dyDescent="0.4">
      <c r="A321" s="48" t="str">
        <f t="shared" si="23"/>
        <v>002020U00093gXLu9J</v>
      </c>
      <c r="B321" t="s">
        <v>1056</v>
      </c>
      <c r="C321" t="s">
        <v>1057</v>
      </c>
      <c r="D321" t="s">
        <v>1058</v>
      </c>
      <c r="E321" s="13">
        <v>43909</v>
      </c>
      <c r="F321">
        <v>691.2</v>
      </c>
      <c r="G321" t="s">
        <v>121</v>
      </c>
      <c r="H321" t="s">
        <v>980</v>
      </c>
      <c r="I321" t="s">
        <v>981</v>
      </c>
      <c r="J321" s="69" t="s">
        <v>173</v>
      </c>
      <c r="K321" s="1" t="str">
        <f t="shared" ref="K321:K330" si="28">+VLOOKUP(H321,$Q$2:$R$10,2,0)</f>
        <v>佐賀市</v>
      </c>
      <c r="L321" s="1" t="str">
        <f t="shared" ref="L321:L330" si="29">VLOOKUP(G321,$T$2:$U$6,2,0)</f>
        <v>高</v>
      </c>
      <c r="M321" s="49">
        <v>43909</v>
      </c>
      <c r="N321" s="17">
        <f t="shared" ref="N321:N330" si="30">COUNTIF(C:C,C321)</f>
        <v>1</v>
      </c>
      <c r="O321">
        <f t="shared" si="24"/>
        <v>1</v>
      </c>
    </row>
    <row r="322" spans="1:15" x14ac:dyDescent="0.4">
      <c r="A322" s="48" t="str">
        <f t="shared" si="23"/>
        <v>002021MS0423C1QN3M</v>
      </c>
      <c r="B322" t="s">
        <v>1059</v>
      </c>
      <c r="C322" t="s">
        <v>1060</v>
      </c>
      <c r="D322" t="s">
        <v>1061</v>
      </c>
      <c r="E322" s="13">
        <v>44252</v>
      </c>
      <c r="F322">
        <v>774.9</v>
      </c>
      <c r="G322" t="s">
        <v>121</v>
      </c>
      <c r="H322" t="s">
        <v>1033</v>
      </c>
      <c r="I322" t="s">
        <v>981</v>
      </c>
      <c r="J322" s="69" t="s">
        <v>166</v>
      </c>
      <c r="K322" s="1" t="str">
        <f t="shared" si="28"/>
        <v>宮崎市</v>
      </c>
      <c r="L322" s="1" t="str">
        <f t="shared" si="29"/>
        <v>高</v>
      </c>
      <c r="M322" s="49">
        <v>44252</v>
      </c>
      <c r="N322" s="17">
        <f t="shared" si="30"/>
        <v>1</v>
      </c>
      <c r="O322">
        <f t="shared" si="24"/>
        <v>1</v>
      </c>
    </row>
    <row r="323" spans="1:15" x14ac:dyDescent="0.4">
      <c r="A323" s="48" t="str">
        <f t="shared" si="23"/>
        <v>2020ES0082M47yJM</v>
      </c>
      <c r="B323" t="s">
        <v>1083</v>
      </c>
      <c r="C323" t="s">
        <v>1084</v>
      </c>
      <c r="D323" t="s">
        <v>1085</v>
      </c>
      <c r="E323" s="13">
        <v>44144</v>
      </c>
      <c r="F323">
        <v>508</v>
      </c>
      <c r="G323" t="s">
        <v>121</v>
      </c>
      <c r="H323" t="s">
        <v>1025</v>
      </c>
      <c r="I323" t="s">
        <v>981</v>
      </c>
      <c r="J323" s="69">
        <v>18</v>
      </c>
      <c r="K323" s="1" t="str">
        <f t="shared" si="28"/>
        <v>熊本市</v>
      </c>
      <c r="L323" s="1" t="str">
        <f t="shared" si="29"/>
        <v>高</v>
      </c>
      <c r="M323" s="49">
        <v>44144</v>
      </c>
      <c r="N323" s="17">
        <f t="shared" si="30"/>
        <v>1</v>
      </c>
      <c r="O323">
        <f t="shared" si="24"/>
        <v>1</v>
      </c>
    </row>
    <row r="324" spans="1:15" x14ac:dyDescent="0.4">
      <c r="A324" s="48" t="str">
        <f t="shared" ref="A324:A359" si="31">+B324&amp;C324</f>
        <v>2020ES0080CHr9Lf</v>
      </c>
      <c r="B324" t="s">
        <v>1062</v>
      </c>
      <c r="C324" t="s">
        <v>1063</v>
      </c>
      <c r="D324" t="s">
        <v>1064</v>
      </c>
      <c r="E324" s="13">
        <v>44166</v>
      </c>
      <c r="F324">
        <v>749</v>
      </c>
      <c r="G324" t="s">
        <v>121</v>
      </c>
      <c r="H324" t="s">
        <v>264</v>
      </c>
      <c r="I324" t="s">
        <v>981</v>
      </c>
      <c r="J324" s="69">
        <v>18</v>
      </c>
      <c r="K324" s="1" t="str">
        <f t="shared" si="28"/>
        <v>福岡市</v>
      </c>
      <c r="L324" s="1" t="str">
        <f t="shared" si="29"/>
        <v>高</v>
      </c>
      <c r="M324" s="49">
        <v>44166</v>
      </c>
      <c r="N324" s="17">
        <f t="shared" si="30"/>
        <v>1</v>
      </c>
      <c r="O324">
        <f t="shared" ref="O324:O359" si="32">COUNTIF(B:B,B324)</f>
        <v>1</v>
      </c>
    </row>
    <row r="325" spans="1:15" x14ac:dyDescent="0.4">
      <c r="A325" s="48" t="str">
        <f t="shared" si="31"/>
        <v>2020ES0081qkE48F</v>
      </c>
      <c r="B325" t="s">
        <v>1065</v>
      </c>
      <c r="C325" t="s">
        <v>1076</v>
      </c>
      <c r="D325" t="s">
        <v>1064</v>
      </c>
      <c r="E325" s="13">
        <v>44288</v>
      </c>
      <c r="F325">
        <v>665</v>
      </c>
      <c r="G325" t="s">
        <v>121</v>
      </c>
      <c r="H325" t="s">
        <v>1025</v>
      </c>
      <c r="I325" t="s">
        <v>981</v>
      </c>
      <c r="J325" s="69">
        <v>18</v>
      </c>
      <c r="K325" s="1" t="str">
        <f t="shared" si="28"/>
        <v>熊本市</v>
      </c>
      <c r="L325" s="1" t="str">
        <f t="shared" si="29"/>
        <v>高</v>
      </c>
      <c r="M325" s="49">
        <v>44288</v>
      </c>
      <c r="N325" s="17">
        <f t="shared" si="30"/>
        <v>1</v>
      </c>
      <c r="O325">
        <f t="shared" si="32"/>
        <v>1</v>
      </c>
    </row>
    <row r="326" spans="1:15" x14ac:dyDescent="0.4">
      <c r="A326" s="48" t="str">
        <f t="shared" si="31"/>
        <v>2021ES0087f6dN5h</v>
      </c>
      <c r="B326" t="s">
        <v>1066</v>
      </c>
      <c r="C326" t="s">
        <v>1077</v>
      </c>
      <c r="D326" t="s">
        <v>1067</v>
      </c>
      <c r="E326" s="13">
        <v>44288</v>
      </c>
      <c r="F326">
        <v>388</v>
      </c>
      <c r="G326" t="s">
        <v>121</v>
      </c>
      <c r="H326" t="s">
        <v>1025</v>
      </c>
      <c r="I326" t="s">
        <v>981</v>
      </c>
      <c r="J326" s="69">
        <v>18</v>
      </c>
      <c r="K326" s="1" t="str">
        <f t="shared" si="28"/>
        <v>熊本市</v>
      </c>
      <c r="L326" s="1" t="str">
        <f t="shared" si="29"/>
        <v>高</v>
      </c>
      <c r="M326" s="49">
        <v>44288</v>
      </c>
      <c r="N326" s="17">
        <f t="shared" si="30"/>
        <v>1</v>
      </c>
      <c r="O326">
        <f t="shared" si="32"/>
        <v>1</v>
      </c>
    </row>
    <row r="327" spans="1:15" x14ac:dyDescent="0.4">
      <c r="A327" s="48" t="str">
        <f t="shared" si="31"/>
        <v>2021ES0088Tc4pnV</v>
      </c>
      <c r="B327" t="s">
        <v>1068</v>
      </c>
      <c r="C327" t="s">
        <v>1078</v>
      </c>
      <c r="D327" t="s">
        <v>1067</v>
      </c>
      <c r="E327" s="13">
        <v>44288</v>
      </c>
      <c r="F327">
        <v>284</v>
      </c>
      <c r="G327" t="s">
        <v>121</v>
      </c>
      <c r="H327" t="s">
        <v>1025</v>
      </c>
      <c r="I327" t="s">
        <v>981</v>
      </c>
      <c r="J327" s="69">
        <v>18</v>
      </c>
      <c r="K327" s="1" t="str">
        <f t="shared" si="28"/>
        <v>熊本市</v>
      </c>
      <c r="L327" s="1" t="str">
        <f t="shared" si="29"/>
        <v>高</v>
      </c>
      <c r="M327" s="49">
        <v>44288</v>
      </c>
      <c r="N327" s="17">
        <f t="shared" si="30"/>
        <v>1</v>
      </c>
      <c r="O327">
        <f t="shared" si="32"/>
        <v>1</v>
      </c>
    </row>
    <row r="328" spans="1:15" x14ac:dyDescent="0.4">
      <c r="A328" s="48" t="str">
        <f t="shared" si="31"/>
        <v>2021ES0089B1WLwA</v>
      </c>
      <c r="B328" t="s">
        <v>1069</v>
      </c>
      <c r="C328" t="s">
        <v>1079</v>
      </c>
      <c r="D328" t="s">
        <v>1070</v>
      </c>
      <c r="E328" s="13">
        <v>44288</v>
      </c>
      <c r="F328">
        <v>299</v>
      </c>
      <c r="G328" t="s">
        <v>121</v>
      </c>
      <c r="H328" t="s">
        <v>1025</v>
      </c>
      <c r="I328" t="s">
        <v>981</v>
      </c>
      <c r="J328" s="69">
        <v>18</v>
      </c>
      <c r="K328" s="1" t="str">
        <f t="shared" si="28"/>
        <v>熊本市</v>
      </c>
      <c r="L328" s="1" t="str">
        <f t="shared" si="29"/>
        <v>高</v>
      </c>
      <c r="M328" s="49">
        <v>44288</v>
      </c>
      <c r="N328" s="17">
        <f t="shared" si="30"/>
        <v>1</v>
      </c>
      <c r="O328">
        <f t="shared" si="32"/>
        <v>1</v>
      </c>
    </row>
    <row r="329" spans="1:15" x14ac:dyDescent="0.4">
      <c r="A329" s="48" t="str">
        <f t="shared" si="31"/>
        <v>002012U00069TGYGDu</v>
      </c>
      <c r="B329" t="s">
        <v>1082</v>
      </c>
      <c r="C329" t="s">
        <v>1080</v>
      </c>
      <c r="D329" t="s">
        <v>1071</v>
      </c>
      <c r="E329" s="13">
        <v>43215</v>
      </c>
      <c r="F329">
        <v>1274.4000000000001</v>
      </c>
      <c r="G329" t="s">
        <v>121</v>
      </c>
      <c r="H329" t="s">
        <v>936</v>
      </c>
      <c r="I329" t="s">
        <v>981</v>
      </c>
      <c r="J329" s="69">
        <v>36</v>
      </c>
      <c r="K329" s="1" t="str">
        <f t="shared" si="28"/>
        <v>鹿児島市</v>
      </c>
      <c r="L329" s="1" t="str">
        <f t="shared" si="29"/>
        <v>高</v>
      </c>
      <c r="M329" s="49">
        <v>44311</v>
      </c>
      <c r="N329" s="17">
        <f t="shared" si="30"/>
        <v>1</v>
      </c>
      <c r="O329">
        <f t="shared" si="32"/>
        <v>1</v>
      </c>
    </row>
    <row r="330" spans="1:15" x14ac:dyDescent="0.4">
      <c r="A330" s="63" t="str">
        <f t="shared" si="31"/>
        <v>2021ES0086Hnh4NU</v>
      </c>
      <c r="B330" s="64" t="s">
        <v>1072</v>
      </c>
      <c r="C330" s="64" t="s">
        <v>1081</v>
      </c>
      <c r="D330" s="64" t="s">
        <v>1073</v>
      </c>
      <c r="E330" s="65">
        <v>44393</v>
      </c>
      <c r="F330" s="64">
        <v>673.2</v>
      </c>
      <c r="G330" s="64" t="s">
        <v>121</v>
      </c>
      <c r="H330" s="64" t="s">
        <v>1025</v>
      </c>
      <c r="I330" s="64" t="s">
        <v>981</v>
      </c>
      <c r="J330" s="73">
        <v>18</v>
      </c>
      <c r="K330" s="66" t="str">
        <f t="shared" si="28"/>
        <v>熊本市</v>
      </c>
      <c r="L330" s="66" t="str">
        <f t="shared" si="29"/>
        <v>高</v>
      </c>
      <c r="M330" s="67">
        <v>44393</v>
      </c>
      <c r="N330" s="68">
        <f t="shared" si="30"/>
        <v>1</v>
      </c>
      <c r="O330" s="68">
        <f t="shared" si="32"/>
        <v>1</v>
      </c>
    </row>
    <row r="331" spans="1:15" x14ac:dyDescent="0.4">
      <c r="A331" s="48" t="str">
        <f t="shared" si="31"/>
        <v>002020N201BOX2aBWY</v>
      </c>
      <c r="B331" t="s">
        <v>1086</v>
      </c>
      <c r="C331" t="s">
        <v>1096</v>
      </c>
      <c r="D331" t="s">
        <v>1047</v>
      </c>
      <c r="E331" s="13">
        <v>44601</v>
      </c>
      <c r="F331">
        <v>89.1</v>
      </c>
      <c r="G331" t="s">
        <v>163</v>
      </c>
      <c r="H331" t="s">
        <v>264</v>
      </c>
      <c r="I331" t="s">
        <v>981</v>
      </c>
      <c r="J331" s="69" t="s">
        <v>694</v>
      </c>
      <c r="K331" s="1" t="str">
        <f t="shared" ref="K331" si="33">+VLOOKUP(H331,$Q$2:$R$10,2,0)</f>
        <v>福岡市</v>
      </c>
      <c r="L331" s="1" t="str">
        <f t="shared" ref="L331" si="34">VLOOKUP(G331,$T$2:$U$6,2,0)</f>
        <v>低</v>
      </c>
      <c r="M331" s="49">
        <v>44601</v>
      </c>
      <c r="N331" s="17">
        <f t="shared" ref="N331" si="35">COUNTIF(C:C,C331)</f>
        <v>1</v>
      </c>
      <c r="O331" s="17">
        <f t="shared" si="32"/>
        <v>1</v>
      </c>
    </row>
    <row r="332" spans="1:15" x14ac:dyDescent="0.4">
      <c r="A332" s="48" t="str">
        <f t="shared" ref="A332:A348" si="36">+B332&amp;C332</f>
        <v>002022SW0035dKU5wu</v>
      </c>
      <c r="B332" t="s">
        <v>1087</v>
      </c>
      <c r="C332" t="s">
        <v>1097</v>
      </c>
      <c r="D332" t="s">
        <v>1092</v>
      </c>
      <c r="E332" s="13">
        <v>42705</v>
      </c>
      <c r="F332">
        <v>364</v>
      </c>
      <c r="G332" t="s">
        <v>121</v>
      </c>
      <c r="H332" t="s">
        <v>1037</v>
      </c>
      <c r="I332" t="s">
        <v>981</v>
      </c>
      <c r="J332" s="69" t="s">
        <v>173</v>
      </c>
      <c r="K332" s="1" t="str">
        <f t="shared" ref="K332:K347" si="37">+VLOOKUP(H332,$Q$2:$R$10,2,0)</f>
        <v>鹿児島市</v>
      </c>
      <c r="L332" s="1" t="str">
        <f t="shared" ref="L332:L347" si="38">VLOOKUP(G332,$T$2:$U$6,2,0)</f>
        <v>高</v>
      </c>
      <c r="M332" s="49">
        <v>44651</v>
      </c>
      <c r="N332" s="17">
        <f t="shared" ref="N332:N347" si="39">COUNTIF(C:C,C332)</f>
        <v>1</v>
      </c>
      <c r="O332">
        <f t="shared" ref="O332:O348" si="40">COUNTIF(B:B,B332)</f>
        <v>1</v>
      </c>
    </row>
    <row r="333" spans="1:15" x14ac:dyDescent="0.4">
      <c r="A333" s="48" t="str">
        <f t="shared" si="36"/>
        <v>2021ES0091yjzJDA</v>
      </c>
      <c r="B333" t="s">
        <v>1088</v>
      </c>
      <c r="C333" t="s">
        <v>1098</v>
      </c>
      <c r="D333" t="s">
        <v>1095</v>
      </c>
      <c r="E333" s="13">
        <v>44441</v>
      </c>
      <c r="F333">
        <v>163.19999999999999</v>
      </c>
      <c r="G333" t="s">
        <v>121</v>
      </c>
      <c r="H333" t="s">
        <v>264</v>
      </c>
      <c r="I333" t="s">
        <v>981</v>
      </c>
      <c r="J333" s="69">
        <v>14</v>
      </c>
      <c r="K333" s="1" t="str">
        <f t="shared" si="37"/>
        <v>福岡市</v>
      </c>
      <c r="L333" s="1" t="str">
        <f t="shared" si="38"/>
        <v>高</v>
      </c>
      <c r="M333" s="49">
        <v>44441</v>
      </c>
      <c r="N333" s="17">
        <f t="shared" si="39"/>
        <v>1</v>
      </c>
      <c r="O333">
        <f t="shared" si="40"/>
        <v>1</v>
      </c>
    </row>
    <row r="334" spans="1:15" x14ac:dyDescent="0.4">
      <c r="A334" s="48" t="str">
        <f t="shared" si="36"/>
        <v>2021ES0092Q4PdFH</v>
      </c>
      <c r="B334" t="s">
        <v>1089</v>
      </c>
      <c r="C334" t="s">
        <v>1099</v>
      </c>
      <c r="D334" t="s">
        <v>1095</v>
      </c>
      <c r="E334" s="13">
        <v>44441</v>
      </c>
      <c r="F334">
        <v>374.4</v>
      </c>
      <c r="G334" t="s">
        <v>121</v>
      </c>
      <c r="H334" t="s">
        <v>264</v>
      </c>
      <c r="I334" t="s">
        <v>981</v>
      </c>
      <c r="J334" s="69">
        <v>12</v>
      </c>
      <c r="K334" s="1" t="str">
        <f t="shared" si="37"/>
        <v>福岡市</v>
      </c>
      <c r="L334" s="1" t="str">
        <f t="shared" si="38"/>
        <v>高</v>
      </c>
      <c r="M334" s="49">
        <v>44441</v>
      </c>
      <c r="N334" s="17">
        <f t="shared" si="39"/>
        <v>1</v>
      </c>
      <c r="O334">
        <f t="shared" si="40"/>
        <v>1</v>
      </c>
    </row>
    <row r="335" spans="1:15" x14ac:dyDescent="0.4">
      <c r="A335" s="48" t="str">
        <f t="shared" si="36"/>
        <v>2021ES0090AUBQnM</v>
      </c>
      <c r="B335" t="s">
        <v>1090</v>
      </c>
      <c r="C335" t="s">
        <v>1100</v>
      </c>
      <c r="D335" t="s">
        <v>1095</v>
      </c>
      <c r="E335" s="13">
        <v>44441</v>
      </c>
      <c r="F335">
        <v>336</v>
      </c>
      <c r="G335" t="s">
        <v>121</v>
      </c>
      <c r="H335" t="s">
        <v>264</v>
      </c>
      <c r="I335" t="s">
        <v>981</v>
      </c>
      <c r="J335" s="69">
        <v>12</v>
      </c>
      <c r="K335" s="1" t="str">
        <f t="shared" si="37"/>
        <v>福岡市</v>
      </c>
      <c r="L335" s="1" t="str">
        <f t="shared" si="38"/>
        <v>高</v>
      </c>
      <c r="M335" s="49">
        <v>44441</v>
      </c>
      <c r="N335" s="17">
        <f t="shared" si="39"/>
        <v>1</v>
      </c>
      <c r="O335">
        <f t="shared" si="40"/>
        <v>1</v>
      </c>
    </row>
    <row r="336" spans="1:15" x14ac:dyDescent="0.4">
      <c r="A336" s="63" t="str">
        <f t="shared" si="36"/>
        <v>2021ES0094LLMSRb</v>
      </c>
      <c r="B336" s="64" t="s">
        <v>1091</v>
      </c>
      <c r="C336" s="64" t="s">
        <v>1101</v>
      </c>
      <c r="D336" s="64" t="s">
        <v>1095</v>
      </c>
      <c r="E336" s="65">
        <v>44594</v>
      </c>
      <c r="F336" s="64">
        <v>211.2</v>
      </c>
      <c r="G336" s="64" t="s">
        <v>121</v>
      </c>
      <c r="H336" s="64" t="s">
        <v>1128</v>
      </c>
      <c r="I336" s="64" t="s">
        <v>981</v>
      </c>
      <c r="J336" s="73">
        <v>14</v>
      </c>
      <c r="K336" s="66" t="str">
        <f t="shared" si="37"/>
        <v>福岡市</v>
      </c>
      <c r="L336" s="66" t="str">
        <f t="shared" si="38"/>
        <v>高</v>
      </c>
      <c r="M336" s="67">
        <v>44594</v>
      </c>
      <c r="N336" s="68">
        <f t="shared" si="39"/>
        <v>1</v>
      </c>
      <c r="O336" s="68">
        <f t="shared" si="40"/>
        <v>1</v>
      </c>
    </row>
    <row r="337" spans="1:15" x14ac:dyDescent="0.4">
      <c r="A337" s="48" t="str">
        <f t="shared" si="36"/>
        <v>002019N112BFGH9kDk</v>
      </c>
      <c r="B337" t="s">
        <v>1129</v>
      </c>
      <c r="C337" t="s">
        <v>1141</v>
      </c>
      <c r="D337" t="s">
        <v>1139</v>
      </c>
      <c r="E337" s="13">
        <v>44957</v>
      </c>
      <c r="F337">
        <v>51.06</v>
      </c>
      <c r="G337" t="s">
        <v>163</v>
      </c>
      <c r="H337" t="s">
        <v>1018</v>
      </c>
      <c r="I337" t="s">
        <v>981</v>
      </c>
      <c r="J337" s="69" t="s">
        <v>173</v>
      </c>
      <c r="K337" s="1" t="str">
        <f t="shared" si="37"/>
        <v>大分市</v>
      </c>
      <c r="L337" s="1" t="str">
        <f t="shared" si="38"/>
        <v>低</v>
      </c>
      <c r="M337" s="49">
        <v>44957</v>
      </c>
      <c r="N337" s="17">
        <f t="shared" si="39"/>
        <v>1</v>
      </c>
      <c r="O337" s="17">
        <f t="shared" si="40"/>
        <v>1</v>
      </c>
    </row>
    <row r="338" spans="1:15" x14ac:dyDescent="0.4">
      <c r="A338" s="48" t="str">
        <f t="shared" si="36"/>
        <v>002019N112BGE5SCaH</v>
      </c>
      <c r="B338" t="s">
        <v>1130</v>
      </c>
      <c r="C338" t="s">
        <v>1142</v>
      </c>
      <c r="D338" t="s">
        <v>1139</v>
      </c>
      <c r="E338" s="13">
        <v>44957</v>
      </c>
      <c r="F338">
        <v>51.06</v>
      </c>
      <c r="G338" t="s">
        <v>163</v>
      </c>
      <c r="H338" t="s">
        <v>1018</v>
      </c>
      <c r="I338" t="s">
        <v>981</v>
      </c>
      <c r="J338" s="69" t="s">
        <v>173</v>
      </c>
      <c r="K338" s="1" t="str">
        <f t="shared" si="37"/>
        <v>大分市</v>
      </c>
      <c r="L338" s="1" t="str">
        <f t="shared" si="38"/>
        <v>低</v>
      </c>
      <c r="M338" s="49">
        <v>44957</v>
      </c>
      <c r="N338" s="17">
        <f t="shared" si="39"/>
        <v>1</v>
      </c>
      <c r="O338">
        <f t="shared" si="40"/>
        <v>1</v>
      </c>
    </row>
    <row r="339" spans="1:15" x14ac:dyDescent="0.4">
      <c r="A339" s="48" t="str">
        <f t="shared" si="36"/>
        <v>002019N112BHRa8h8C</v>
      </c>
      <c r="B339" t="s">
        <v>1131</v>
      </c>
      <c r="C339" t="s">
        <v>1143</v>
      </c>
      <c r="D339" t="s">
        <v>1139</v>
      </c>
      <c r="E339" s="13">
        <v>44957</v>
      </c>
      <c r="F339">
        <v>51.06</v>
      </c>
      <c r="G339" t="s">
        <v>163</v>
      </c>
      <c r="H339" t="s">
        <v>1018</v>
      </c>
      <c r="I339" t="s">
        <v>981</v>
      </c>
      <c r="J339" s="69" t="s">
        <v>173</v>
      </c>
      <c r="K339" s="1" t="str">
        <f t="shared" si="37"/>
        <v>大分市</v>
      </c>
      <c r="L339" s="1" t="str">
        <f t="shared" si="38"/>
        <v>低</v>
      </c>
      <c r="M339" s="49">
        <v>44957</v>
      </c>
      <c r="N339" s="17">
        <f t="shared" si="39"/>
        <v>1</v>
      </c>
      <c r="O339">
        <f t="shared" si="40"/>
        <v>1</v>
      </c>
    </row>
    <row r="340" spans="1:15" x14ac:dyDescent="0.4">
      <c r="A340" s="48" t="str">
        <f t="shared" si="36"/>
        <v>002019N112BINAJA6X</v>
      </c>
      <c r="B340" t="s">
        <v>1132</v>
      </c>
      <c r="C340" t="s">
        <v>1144</v>
      </c>
      <c r="D340" t="s">
        <v>1139</v>
      </c>
      <c r="E340" s="13">
        <v>44957</v>
      </c>
      <c r="F340">
        <v>51.06</v>
      </c>
      <c r="G340" t="s">
        <v>163</v>
      </c>
      <c r="H340" t="s">
        <v>1018</v>
      </c>
      <c r="I340" t="s">
        <v>981</v>
      </c>
      <c r="J340" s="69" t="s">
        <v>173</v>
      </c>
      <c r="K340" s="1" t="str">
        <f t="shared" si="37"/>
        <v>大分市</v>
      </c>
      <c r="L340" s="1" t="str">
        <f t="shared" si="38"/>
        <v>低</v>
      </c>
      <c r="M340" s="49">
        <v>44957</v>
      </c>
      <c r="N340" s="17">
        <f t="shared" si="39"/>
        <v>1</v>
      </c>
      <c r="O340">
        <f t="shared" si="40"/>
        <v>1</v>
      </c>
    </row>
    <row r="341" spans="1:15" x14ac:dyDescent="0.4">
      <c r="A341" s="48" t="str">
        <f t="shared" si="36"/>
        <v>002019N112BJJ7bXtF</v>
      </c>
      <c r="B341" t="s">
        <v>1133</v>
      </c>
      <c r="C341" t="s">
        <v>1145</v>
      </c>
      <c r="D341" t="s">
        <v>1139</v>
      </c>
      <c r="E341" s="13">
        <v>44957</v>
      </c>
      <c r="F341">
        <v>51.06</v>
      </c>
      <c r="G341" t="s">
        <v>163</v>
      </c>
      <c r="H341" t="s">
        <v>1018</v>
      </c>
      <c r="I341" t="s">
        <v>981</v>
      </c>
      <c r="J341" s="69" t="s">
        <v>173</v>
      </c>
      <c r="K341" s="1" t="str">
        <f t="shared" si="37"/>
        <v>大分市</v>
      </c>
      <c r="L341" s="1" t="str">
        <f t="shared" si="38"/>
        <v>低</v>
      </c>
      <c r="M341" s="49">
        <v>44957</v>
      </c>
      <c r="N341" s="17">
        <f t="shared" si="39"/>
        <v>1</v>
      </c>
      <c r="O341">
        <f t="shared" si="40"/>
        <v>1</v>
      </c>
    </row>
    <row r="342" spans="1:15" x14ac:dyDescent="0.4">
      <c r="A342" s="48" t="str">
        <f t="shared" si="36"/>
        <v>002019N112BKHoZ9hy</v>
      </c>
      <c r="B342" t="s">
        <v>1134</v>
      </c>
      <c r="C342" t="s">
        <v>1146</v>
      </c>
      <c r="D342" t="s">
        <v>1139</v>
      </c>
      <c r="E342" s="13">
        <v>44957</v>
      </c>
      <c r="F342">
        <v>51.06</v>
      </c>
      <c r="G342" t="s">
        <v>163</v>
      </c>
      <c r="H342" t="s">
        <v>1018</v>
      </c>
      <c r="I342" t="s">
        <v>981</v>
      </c>
      <c r="J342" s="69" t="s">
        <v>173</v>
      </c>
      <c r="K342" s="1" t="str">
        <f t="shared" si="37"/>
        <v>大分市</v>
      </c>
      <c r="L342" s="1" t="str">
        <f t="shared" si="38"/>
        <v>低</v>
      </c>
      <c r="M342" s="49">
        <v>44957</v>
      </c>
      <c r="N342" s="17">
        <f t="shared" si="39"/>
        <v>1</v>
      </c>
      <c r="O342">
        <f t="shared" si="40"/>
        <v>1</v>
      </c>
    </row>
    <row r="343" spans="1:15" x14ac:dyDescent="0.4">
      <c r="A343" s="48" t="str">
        <f t="shared" si="36"/>
        <v>002019N112BLpM2bj2</v>
      </c>
      <c r="B343" t="s">
        <v>1135</v>
      </c>
      <c r="C343" t="s">
        <v>1147</v>
      </c>
      <c r="D343" t="s">
        <v>1139</v>
      </c>
      <c r="E343" s="13">
        <v>44957</v>
      </c>
      <c r="F343">
        <v>51.06</v>
      </c>
      <c r="G343" t="s">
        <v>163</v>
      </c>
      <c r="H343" t="s">
        <v>1018</v>
      </c>
      <c r="I343" t="s">
        <v>981</v>
      </c>
      <c r="J343" s="69" t="s">
        <v>173</v>
      </c>
      <c r="K343" s="1" t="str">
        <f t="shared" si="37"/>
        <v>大分市</v>
      </c>
      <c r="L343" s="1" t="str">
        <f t="shared" si="38"/>
        <v>低</v>
      </c>
      <c r="M343" s="49">
        <v>44957</v>
      </c>
      <c r="N343" s="17">
        <f t="shared" si="39"/>
        <v>1</v>
      </c>
      <c r="O343">
        <f t="shared" si="40"/>
        <v>1</v>
      </c>
    </row>
    <row r="344" spans="1:15" x14ac:dyDescent="0.4">
      <c r="A344" s="48" t="str">
        <f t="shared" si="36"/>
        <v>002019N112BM1N26Tb</v>
      </c>
      <c r="B344" t="s">
        <v>1136</v>
      </c>
      <c r="C344" t="s">
        <v>1148</v>
      </c>
      <c r="D344" t="s">
        <v>1139</v>
      </c>
      <c r="E344" s="13">
        <v>44957</v>
      </c>
      <c r="F344">
        <v>51.06</v>
      </c>
      <c r="G344" t="s">
        <v>163</v>
      </c>
      <c r="H344" t="s">
        <v>1018</v>
      </c>
      <c r="I344" t="s">
        <v>981</v>
      </c>
      <c r="J344" s="69" t="s">
        <v>173</v>
      </c>
      <c r="K344" s="1" t="str">
        <f t="shared" si="37"/>
        <v>大分市</v>
      </c>
      <c r="L344" s="1" t="str">
        <f t="shared" si="38"/>
        <v>低</v>
      </c>
      <c r="M344" s="49">
        <v>44957</v>
      </c>
      <c r="N344" s="17">
        <f t="shared" si="39"/>
        <v>1</v>
      </c>
      <c r="O344">
        <f t="shared" si="40"/>
        <v>1</v>
      </c>
    </row>
    <row r="345" spans="1:15" x14ac:dyDescent="0.4">
      <c r="A345" s="48" t="str">
        <f t="shared" si="36"/>
        <v>002012SW0037tPFEiu</v>
      </c>
      <c r="B345" t="s">
        <v>1137</v>
      </c>
      <c r="C345" t="s">
        <v>1149</v>
      </c>
      <c r="D345" t="s">
        <v>1093</v>
      </c>
      <c r="E345" s="13">
        <v>44006</v>
      </c>
      <c r="F345">
        <v>1020.6</v>
      </c>
      <c r="G345" t="s">
        <v>121</v>
      </c>
      <c r="H345" t="s">
        <v>982</v>
      </c>
      <c r="I345" t="s">
        <v>981</v>
      </c>
      <c r="J345" s="69" t="s">
        <v>530</v>
      </c>
      <c r="K345" s="1" t="str">
        <f t="shared" si="37"/>
        <v>長崎市</v>
      </c>
      <c r="L345" s="1" t="str">
        <f t="shared" si="38"/>
        <v>高</v>
      </c>
      <c r="M345" s="49">
        <v>44712</v>
      </c>
      <c r="N345" s="17">
        <f t="shared" si="39"/>
        <v>1</v>
      </c>
      <c r="O345">
        <f t="shared" si="40"/>
        <v>1</v>
      </c>
    </row>
    <row r="346" spans="1:15" x14ac:dyDescent="0.4">
      <c r="A346" s="48" t="str">
        <f t="shared" si="36"/>
        <v>002012SE0016ZHUjwQ</v>
      </c>
      <c r="B346" t="s">
        <v>1138</v>
      </c>
      <c r="C346" t="s">
        <v>1150</v>
      </c>
      <c r="D346" t="s">
        <v>1094</v>
      </c>
      <c r="E346" s="13">
        <v>42643</v>
      </c>
      <c r="F346">
        <v>343.2</v>
      </c>
      <c r="G346" t="s">
        <v>121</v>
      </c>
      <c r="H346" t="s">
        <v>1025</v>
      </c>
      <c r="I346" t="s">
        <v>981</v>
      </c>
      <c r="J346" s="69" t="s">
        <v>173</v>
      </c>
      <c r="K346" s="1" t="str">
        <f t="shared" si="37"/>
        <v>熊本市</v>
      </c>
      <c r="L346" s="1" t="str">
        <f t="shared" si="38"/>
        <v>高</v>
      </c>
      <c r="M346" s="49">
        <v>44799</v>
      </c>
      <c r="N346" s="17">
        <f t="shared" si="39"/>
        <v>1</v>
      </c>
      <c r="O346">
        <f t="shared" si="40"/>
        <v>1</v>
      </c>
    </row>
    <row r="347" spans="1:15" x14ac:dyDescent="0.4">
      <c r="A347" s="48" t="str">
        <f t="shared" si="36"/>
        <v>002021N201BQFHqN4p</v>
      </c>
      <c r="B347" t="s">
        <v>1151</v>
      </c>
      <c r="C347" t="s">
        <v>1152</v>
      </c>
      <c r="D347" t="s">
        <v>1153</v>
      </c>
      <c r="E347" s="13">
        <v>44333</v>
      </c>
      <c r="F347">
        <v>90.72</v>
      </c>
      <c r="G347" t="s">
        <v>163</v>
      </c>
      <c r="H347" t="s">
        <v>980</v>
      </c>
      <c r="I347" t="s">
        <v>981</v>
      </c>
      <c r="J347" s="69" t="s">
        <v>694</v>
      </c>
      <c r="K347" s="1" t="str">
        <f t="shared" si="37"/>
        <v>佐賀市</v>
      </c>
      <c r="L347" s="1" t="str">
        <f t="shared" si="38"/>
        <v>低</v>
      </c>
      <c r="M347" s="49">
        <v>44333</v>
      </c>
      <c r="N347" s="17">
        <f t="shared" si="39"/>
        <v>1</v>
      </c>
      <c r="O347">
        <f t="shared" si="40"/>
        <v>1</v>
      </c>
    </row>
    <row r="348" spans="1:15" x14ac:dyDescent="0.4">
      <c r="A348" s="48" t="str">
        <f t="shared" si="36"/>
        <v/>
      </c>
      <c r="K348" s="1"/>
      <c r="L348" s="1"/>
      <c r="N348" s="17"/>
      <c r="O348">
        <f t="shared" si="40"/>
        <v>0</v>
      </c>
    </row>
    <row r="349" spans="1:15" x14ac:dyDescent="0.4">
      <c r="A349" s="48" t="str">
        <f t="shared" ref="A349:A350" si="41">+B349&amp;C349</f>
        <v/>
      </c>
      <c r="K349" s="1"/>
      <c r="L349" s="1"/>
      <c r="N349" s="17"/>
      <c r="O349">
        <f t="shared" ref="O349:O350" si="42">COUNTIF(B:B,B349)</f>
        <v>0</v>
      </c>
    </row>
    <row r="350" spans="1:15" x14ac:dyDescent="0.4">
      <c r="A350" s="48" t="str">
        <f t="shared" si="41"/>
        <v/>
      </c>
      <c r="K350" s="1"/>
      <c r="L350" s="1"/>
      <c r="N350" s="17"/>
      <c r="O350">
        <f t="shared" si="42"/>
        <v>0</v>
      </c>
    </row>
    <row r="351" spans="1:15" x14ac:dyDescent="0.4">
      <c r="A351" s="48" t="str">
        <f t="shared" si="31"/>
        <v/>
      </c>
      <c r="K351" s="1"/>
      <c r="L351" s="1"/>
      <c r="N351" s="17"/>
      <c r="O351">
        <f t="shared" si="32"/>
        <v>0</v>
      </c>
    </row>
    <row r="352" spans="1:15" x14ac:dyDescent="0.4">
      <c r="A352" s="48" t="str">
        <f t="shared" si="31"/>
        <v/>
      </c>
      <c r="K352" s="1"/>
      <c r="L352" s="1"/>
      <c r="N352" s="17"/>
      <c r="O352">
        <f t="shared" si="32"/>
        <v>0</v>
      </c>
    </row>
    <row r="353" spans="1:15" x14ac:dyDescent="0.4">
      <c r="A353" s="48" t="str">
        <f t="shared" si="31"/>
        <v/>
      </c>
      <c r="K353" s="1"/>
      <c r="L353" s="1"/>
      <c r="N353" s="17"/>
      <c r="O353">
        <f t="shared" si="32"/>
        <v>0</v>
      </c>
    </row>
    <row r="354" spans="1:15" x14ac:dyDescent="0.4">
      <c r="A354" s="48" t="str">
        <f t="shared" si="31"/>
        <v/>
      </c>
      <c r="K354" s="1"/>
      <c r="L354" s="1"/>
      <c r="N354" s="17"/>
      <c r="O354">
        <f t="shared" si="32"/>
        <v>0</v>
      </c>
    </row>
    <row r="355" spans="1:15" x14ac:dyDescent="0.4">
      <c r="A355" s="48" t="str">
        <f t="shared" si="31"/>
        <v/>
      </c>
      <c r="K355" s="1"/>
      <c r="L355" s="1"/>
      <c r="N355" s="17"/>
      <c r="O355">
        <f t="shared" si="32"/>
        <v>0</v>
      </c>
    </row>
    <row r="356" spans="1:15" x14ac:dyDescent="0.4">
      <c r="A356" s="48" t="str">
        <f t="shared" si="31"/>
        <v/>
      </c>
      <c r="K356" s="1"/>
      <c r="L356" s="1"/>
      <c r="N356" s="17"/>
      <c r="O356">
        <f t="shared" si="32"/>
        <v>0</v>
      </c>
    </row>
    <row r="357" spans="1:15" x14ac:dyDescent="0.4">
      <c r="A357" s="48" t="str">
        <f t="shared" si="31"/>
        <v/>
      </c>
      <c r="K357" s="1"/>
      <c r="L357" s="1"/>
      <c r="N357" s="17"/>
      <c r="O357">
        <f t="shared" si="32"/>
        <v>0</v>
      </c>
    </row>
    <row r="358" spans="1:15" x14ac:dyDescent="0.4">
      <c r="A358" s="48" t="str">
        <f t="shared" si="31"/>
        <v/>
      </c>
      <c r="K358" s="1"/>
      <c r="L358" s="1"/>
      <c r="N358" s="17"/>
      <c r="O358">
        <f t="shared" si="32"/>
        <v>0</v>
      </c>
    </row>
    <row r="359" spans="1:15" x14ac:dyDescent="0.4">
      <c r="A359" s="48" t="str">
        <f t="shared" si="31"/>
        <v/>
      </c>
      <c r="K359" s="1"/>
      <c r="L359" s="1"/>
      <c r="N359" s="17"/>
      <c r="O359">
        <f t="shared" si="32"/>
        <v>0</v>
      </c>
    </row>
  </sheetData>
  <autoFilter ref="A2:U359" xr:uid="{00000000-0001-0000-0100-000000000000}"/>
  <phoneticPr fontId="3"/>
  <conditionalFormatting sqref="B3:B296 B330:B345">
    <cfRule type="duplicateValues" dxfId="16" priority="18"/>
  </conditionalFormatting>
  <conditionalFormatting sqref="B296:B300">
    <cfRule type="duplicateValues" dxfId="15" priority="17"/>
  </conditionalFormatting>
  <conditionalFormatting sqref="B301">
    <cfRule type="duplicateValues" dxfId="14" priority="16"/>
  </conditionalFormatting>
  <conditionalFormatting sqref="B302">
    <cfRule type="duplicateValues" dxfId="13" priority="15"/>
  </conditionalFormatting>
  <conditionalFormatting sqref="B303">
    <cfRule type="duplicateValues" dxfId="12" priority="14"/>
  </conditionalFormatting>
  <conditionalFormatting sqref="B304">
    <cfRule type="duplicateValues" dxfId="11" priority="13"/>
  </conditionalFormatting>
  <conditionalFormatting sqref="B304:B306">
    <cfRule type="duplicateValues" dxfId="10" priority="12"/>
  </conditionalFormatting>
  <conditionalFormatting sqref="B307">
    <cfRule type="duplicateValues" dxfId="9" priority="11"/>
  </conditionalFormatting>
  <conditionalFormatting sqref="B308">
    <cfRule type="duplicateValues" dxfId="8" priority="10"/>
  </conditionalFormatting>
  <conditionalFormatting sqref="B308:B317">
    <cfRule type="duplicateValues" dxfId="7" priority="9"/>
  </conditionalFormatting>
  <conditionalFormatting sqref="B300">
    <cfRule type="duplicateValues" dxfId="6" priority="8"/>
  </conditionalFormatting>
  <conditionalFormatting sqref="B301">
    <cfRule type="duplicateValues" dxfId="5" priority="7"/>
  </conditionalFormatting>
  <conditionalFormatting sqref="B302">
    <cfRule type="duplicateValues" dxfId="4" priority="6"/>
  </conditionalFormatting>
  <conditionalFormatting sqref="B303">
    <cfRule type="duplicateValues" dxfId="3" priority="5"/>
  </conditionalFormatting>
  <conditionalFormatting sqref="B306">
    <cfRule type="duplicateValues" dxfId="2" priority="4"/>
  </conditionalFormatting>
  <conditionalFormatting sqref="B307">
    <cfRule type="duplicateValues" dxfId="1" priority="3"/>
  </conditionalFormatting>
  <conditionalFormatting sqref="C1:C1048576">
    <cfRule type="duplicateValues" dxfId="0" priority="1"/>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8"/>
  <sheetViews>
    <sheetView workbookViewId="0">
      <selection activeCell="B336" sqref="B336:C336"/>
    </sheetView>
  </sheetViews>
  <sheetFormatPr defaultRowHeight="18.75" x14ac:dyDescent="0.4"/>
  <sheetData>
    <row r="1" spans="1:11" x14ac:dyDescent="0.4">
      <c r="A1" t="s">
        <v>56</v>
      </c>
      <c r="B1">
        <f t="shared" ref="B1:B11" si="0">+CODE(A1)</f>
        <v>97</v>
      </c>
      <c r="C1" t="s">
        <v>82</v>
      </c>
      <c r="D1">
        <f t="shared" ref="D1:D8" si="1">+CODE(C1)</f>
        <v>65</v>
      </c>
      <c r="E1">
        <v>0</v>
      </c>
      <c r="F1" t="s">
        <v>108</v>
      </c>
      <c r="H1">
        <v>1</v>
      </c>
      <c r="I1" t="str">
        <f ca="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HCi2Bk</v>
      </c>
      <c r="J1">
        <f ca="1">COUNTIF(I:I,I1)</f>
        <v>1</v>
      </c>
      <c r="K1" t="str">
        <f ca="1">+IF(J1=1,"OK","ダブり")</f>
        <v>OK</v>
      </c>
    </row>
    <row r="2" spans="1:11" x14ac:dyDescent="0.4">
      <c r="A2" t="s">
        <v>57</v>
      </c>
      <c r="B2">
        <f t="shared" si="0"/>
        <v>98</v>
      </c>
      <c r="C2" t="s">
        <v>83</v>
      </c>
      <c r="D2">
        <f t="shared" si="1"/>
        <v>66</v>
      </c>
      <c r="E2">
        <v>1</v>
      </c>
      <c r="F2">
        <f t="shared" ref="F2:F10" si="2">+CODE(E2)</f>
        <v>49</v>
      </c>
      <c r="H2">
        <v>2</v>
      </c>
      <c r="I2" t="str">
        <f t="shared" ref="I2:I65" ca="1" si="3">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RG1LpM</v>
      </c>
      <c r="J2">
        <f t="shared" ref="J2:J26" ca="1" si="4">COUNTIF(I:I,I2)</f>
        <v>1</v>
      </c>
      <c r="K2" t="str">
        <f t="shared" ref="K2:K26" ca="1" si="5">+IF(J2=1,"OK","ダブり")</f>
        <v>OK</v>
      </c>
    </row>
    <row r="3" spans="1:11" x14ac:dyDescent="0.4">
      <c r="A3" t="s">
        <v>58</v>
      </c>
      <c r="B3">
        <f t="shared" si="0"/>
        <v>99</v>
      </c>
      <c r="C3" t="s">
        <v>84</v>
      </c>
      <c r="D3">
        <f t="shared" si="1"/>
        <v>67</v>
      </c>
      <c r="E3">
        <v>2</v>
      </c>
      <c r="F3">
        <f t="shared" si="2"/>
        <v>50</v>
      </c>
      <c r="H3">
        <v>3</v>
      </c>
      <c r="I3" t="str">
        <f t="shared" ca="1" si="3"/>
        <v>crBDVC</v>
      </c>
      <c r="J3">
        <f t="shared" ca="1" si="4"/>
        <v>1</v>
      </c>
      <c r="K3" t="str">
        <f t="shared" ca="1" si="5"/>
        <v>OK</v>
      </c>
    </row>
    <row r="4" spans="1:11" x14ac:dyDescent="0.4">
      <c r="A4" t="s">
        <v>59</v>
      </c>
      <c r="B4">
        <f t="shared" si="0"/>
        <v>100</v>
      </c>
      <c r="C4" t="s">
        <v>85</v>
      </c>
      <c r="D4">
        <f t="shared" si="1"/>
        <v>68</v>
      </c>
      <c r="E4">
        <v>3</v>
      </c>
      <c r="F4">
        <f t="shared" si="2"/>
        <v>51</v>
      </c>
      <c r="H4">
        <v>4</v>
      </c>
      <c r="I4" t="str">
        <f t="shared" ca="1" si="3"/>
        <v>8g7ooi</v>
      </c>
      <c r="J4">
        <f t="shared" ca="1" si="4"/>
        <v>1</v>
      </c>
      <c r="K4" t="str">
        <f t="shared" ca="1" si="5"/>
        <v>OK</v>
      </c>
    </row>
    <row r="5" spans="1:11" x14ac:dyDescent="0.4">
      <c r="A5" t="s">
        <v>60</v>
      </c>
      <c r="B5">
        <f t="shared" si="0"/>
        <v>101</v>
      </c>
      <c r="C5" t="s">
        <v>86</v>
      </c>
      <c r="D5">
        <f t="shared" si="1"/>
        <v>69</v>
      </c>
      <c r="E5">
        <v>4</v>
      </c>
      <c r="F5">
        <f t="shared" si="2"/>
        <v>52</v>
      </c>
      <c r="H5">
        <v>5</v>
      </c>
      <c r="I5" t="str">
        <f t="shared" ca="1" si="3"/>
        <v>4qjoA6</v>
      </c>
      <c r="J5">
        <f t="shared" ca="1" si="4"/>
        <v>1</v>
      </c>
      <c r="K5" t="str">
        <f t="shared" ca="1" si="5"/>
        <v>OK</v>
      </c>
    </row>
    <row r="6" spans="1:11" x14ac:dyDescent="0.4">
      <c r="A6" t="s">
        <v>61</v>
      </c>
      <c r="B6">
        <f t="shared" si="0"/>
        <v>102</v>
      </c>
      <c r="C6" t="s">
        <v>87</v>
      </c>
      <c r="D6">
        <f t="shared" si="1"/>
        <v>70</v>
      </c>
      <c r="E6">
        <v>5</v>
      </c>
      <c r="F6">
        <f t="shared" si="2"/>
        <v>53</v>
      </c>
      <c r="H6">
        <v>6</v>
      </c>
      <c r="I6" t="str">
        <f t="shared" ca="1" si="3"/>
        <v>gKJ3iS</v>
      </c>
      <c r="J6">
        <f t="shared" ca="1" si="4"/>
        <v>1</v>
      </c>
      <c r="K6" t="str">
        <f t="shared" ca="1" si="5"/>
        <v>OK</v>
      </c>
    </row>
    <row r="7" spans="1:11" x14ac:dyDescent="0.4">
      <c r="A7" t="s">
        <v>62</v>
      </c>
      <c r="B7">
        <f t="shared" si="0"/>
        <v>103</v>
      </c>
      <c r="C7" t="s">
        <v>88</v>
      </c>
      <c r="D7">
        <f t="shared" si="1"/>
        <v>71</v>
      </c>
      <c r="E7">
        <v>6</v>
      </c>
      <c r="F7">
        <f t="shared" si="2"/>
        <v>54</v>
      </c>
      <c r="H7">
        <v>7</v>
      </c>
      <c r="I7" t="str">
        <f t="shared" ca="1" si="3"/>
        <v>JTqcKe</v>
      </c>
      <c r="J7">
        <f t="shared" ca="1" si="4"/>
        <v>1</v>
      </c>
      <c r="K7" t="str">
        <f t="shared" ca="1" si="5"/>
        <v>OK</v>
      </c>
    </row>
    <row r="8" spans="1:11" x14ac:dyDescent="0.4">
      <c r="A8" t="s">
        <v>63</v>
      </c>
      <c r="B8">
        <f t="shared" si="0"/>
        <v>104</v>
      </c>
      <c r="C8" t="s">
        <v>89</v>
      </c>
      <c r="D8">
        <f t="shared" si="1"/>
        <v>72</v>
      </c>
      <c r="E8">
        <v>7</v>
      </c>
      <c r="F8">
        <f t="shared" si="2"/>
        <v>55</v>
      </c>
      <c r="H8">
        <v>8</v>
      </c>
      <c r="I8" t="str">
        <f t="shared" ca="1" si="3"/>
        <v>jRLXMQ</v>
      </c>
      <c r="J8">
        <f t="shared" ca="1" si="4"/>
        <v>1</v>
      </c>
      <c r="K8" t="str">
        <f t="shared" ca="1" si="5"/>
        <v>OK</v>
      </c>
    </row>
    <row r="9" spans="1:11" x14ac:dyDescent="0.4">
      <c r="A9" t="s">
        <v>64</v>
      </c>
      <c r="B9">
        <f t="shared" si="0"/>
        <v>105</v>
      </c>
      <c r="C9" t="s">
        <v>90</v>
      </c>
      <c r="D9" t="s">
        <v>108</v>
      </c>
      <c r="E9">
        <v>8</v>
      </c>
      <c r="F9">
        <f t="shared" si="2"/>
        <v>56</v>
      </c>
      <c r="H9">
        <v>9</v>
      </c>
      <c r="I9" t="str">
        <f t="shared" ca="1" si="3"/>
        <v>nd8oGK</v>
      </c>
      <c r="J9">
        <f t="shared" ca="1" si="4"/>
        <v>1</v>
      </c>
      <c r="K9" t="str">
        <f t="shared" ca="1" si="5"/>
        <v>OK</v>
      </c>
    </row>
    <row r="10" spans="1:11" x14ac:dyDescent="0.4">
      <c r="A10" t="s">
        <v>65</v>
      </c>
      <c r="B10">
        <f t="shared" si="0"/>
        <v>106</v>
      </c>
      <c r="C10" t="s">
        <v>91</v>
      </c>
      <c r="D10">
        <f>+CODE(C10)</f>
        <v>74</v>
      </c>
      <c r="E10">
        <v>9</v>
      </c>
      <c r="F10">
        <f t="shared" si="2"/>
        <v>57</v>
      </c>
      <c r="H10">
        <v>10</v>
      </c>
      <c r="I10" t="str">
        <f t="shared" ca="1" si="3"/>
        <v>UdLAbM</v>
      </c>
      <c r="J10">
        <f t="shared" ca="1" si="4"/>
        <v>1</v>
      </c>
      <c r="K10" t="str">
        <f t="shared" ca="1" si="5"/>
        <v>OK</v>
      </c>
    </row>
    <row r="11" spans="1:11" x14ac:dyDescent="0.4">
      <c r="A11" t="s">
        <v>66</v>
      </c>
      <c r="B11">
        <f t="shared" si="0"/>
        <v>107</v>
      </c>
      <c r="C11" t="s">
        <v>92</v>
      </c>
      <c r="D11">
        <f>+CODE(C11)</f>
        <v>75</v>
      </c>
      <c r="H11">
        <v>11</v>
      </c>
      <c r="I11" t="str">
        <f t="shared" ca="1" si="3"/>
        <v>237RaV</v>
      </c>
      <c r="J11">
        <f t="shared" ca="1" si="4"/>
        <v>1</v>
      </c>
      <c r="K11" t="str">
        <f t="shared" ca="1" si="5"/>
        <v>OK</v>
      </c>
    </row>
    <row r="12" spans="1:11" x14ac:dyDescent="0.4">
      <c r="A12" t="s">
        <v>67</v>
      </c>
      <c r="B12" t="s">
        <v>108</v>
      </c>
      <c r="C12" t="s">
        <v>93</v>
      </c>
      <c r="D12">
        <f>+CODE(C12)</f>
        <v>76</v>
      </c>
      <c r="H12">
        <v>12</v>
      </c>
      <c r="I12" t="str">
        <f t="shared" ca="1" si="3"/>
        <v>j8xYV1</v>
      </c>
      <c r="J12">
        <f t="shared" ca="1" si="4"/>
        <v>1</v>
      </c>
      <c r="K12" t="str">
        <f t="shared" ca="1" si="5"/>
        <v>OK</v>
      </c>
    </row>
    <row r="13" spans="1:11" x14ac:dyDescent="0.4">
      <c r="A13" t="s">
        <v>68</v>
      </c>
      <c r="B13">
        <f t="shared" ref="B13:B26" si="6">+CODE(A13)</f>
        <v>109</v>
      </c>
      <c r="C13" t="s">
        <v>94</v>
      </c>
      <c r="D13">
        <f>+CODE(C13)</f>
        <v>77</v>
      </c>
      <c r="H13">
        <v>13</v>
      </c>
      <c r="I13" t="str">
        <f t="shared" ca="1" si="3"/>
        <v>1HqKKq</v>
      </c>
      <c r="J13">
        <f t="shared" ca="1" si="4"/>
        <v>1</v>
      </c>
      <c r="K13" t="str">
        <f t="shared" ca="1" si="5"/>
        <v>OK</v>
      </c>
    </row>
    <row r="14" spans="1:11" x14ac:dyDescent="0.4">
      <c r="A14" t="s">
        <v>69</v>
      </c>
      <c r="B14">
        <f t="shared" si="6"/>
        <v>110</v>
      </c>
      <c r="C14" t="s">
        <v>95</v>
      </c>
      <c r="D14">
        <f>+CODE(C14)</f>
        <v>78</v>
      </c>
      <c r="H14">
        <v>14</v>
      </c>
      <c r="I14" t="str">
        <f t="shared" ca="1" si="3"/>
        <v>7XhH3n</v>
      </c>
      <c r="J14">
        <f t="shared" ca="1" si="4"/>
        <v>1</v>
      </c>
      <c r="K14" t="str">
        <f t="shared" ca="1" si="5"/>
        <v>OK</v>
      </c>
    </row>
    <row r="15" spans="1:11" x14ac:dyDescent="0.4">
      <c r="A15" t="s">
        <v>70</v>
      </c>
      <c r="B15">
        <f t="shared" si="6"/>
        <v>111</v>
      </c>
      <c r="C15" t="s">
        <v>96</v>
      </c>
      <c r="D15" t="s">
        <v>108</v>
      </c>
      <c r="H15">
        <v>15</v>
      </c>
      <c r="I15" t="str">
        <f t="shared" ca="1" si="3"/>
        <v>uFsHPj</v>
      </c>
      <c r="J15">
        <f t="shared" ca="1" si="4"/>
        <v>1</v>
      </c>
      <c r="K15" t="str">
        <f t="shared" ca="1" si="5"/>
        <v>OK</v>
      </c>
    </row>
    <row r="16" spans="1:11" x14ac:dyDescent="0.4">
      <c r="A16" t="s">
        <v>71</v>
      </c>
      <c r="B16">
        <f t="shared" si="6"/>
        <v>112</v>
      </c>
      <c r="C16" t="s">
        <v>97</v>
      </c>
      <c r="D16">
        <f t="shared" ref="D16:D26" si="7">+CODE(C16)</f>
        <v>80</v>
      </c>
      <c r="H16">
        <v>16</v>
      </c>
      <c r="I16" t="str">
        <f t="shared" ca="1" si="3"/>
        <v>qPZ3Lr</v>
      </c>
      <c r="J16">
        <f t="shared" ca="1" si="4"/>
        <v>1</v>
      </c>
      <c r="K16" t="str">
        <f t="shared" ca="1" si="5"/>
        <v>OK</v>
      </c>
    </row>
    <row r="17" spans="1:11" x14ac:dyDescent="0.4">
      <c r="A17" t="s">
        <v>72</v>
      </c>
      <c r="B17">
        <f t="shared" si="6"/>
        <v>113</v>
      </c>
      <c r="C17" t="s">
        <v>98</v>
      </c>
      <c r="D17">
        <f t="shared" si="7"/>
        <v>81</v>
      </c>
      <c r="H17">
        <v>17</v>
      </c>
      <c r="I17" t="str">
        <f t="shared" ca="1" si="3"/>
        <v>irQGMB</v>
      </c>
      <c r="J17">
        <f t="shared" ca="1" si="4"/>
        <v>1</v>
      </c>
      <c r="K17" t="str">
        <f t="shared" ca="1" si="5"/>
        <v>OK</v>
      </c>
    </row>
    <row r="18" spans="1:11" x14ac:dyDescent="0.4">
      <c r="A18" t="s">
        <v>73</v>
      </c>
      <c r="B18">
        <f t="shared" si="6"/>
        <v>114</v>
      </c>
      <c r="C18" t="s">
        <v>99</v>
      </c>
      <c r="D18">
        <f t="shared" si="7"/>
        <v>82</v>
      </c>
      <c r="H18">
        <v>18</v>
      </c>
      <c r="I18" t="str">
        <f t="shared" ca="1" si="3"/>
        <v>D9dA9v</v>
      </c>
      <c r="J18">
        <f t="shared" ca="1" si="4"/>
        <v>1</v>
      </c>
      <c r="K18" t="str">
        <f t="shared" ca="1" si="5"/>
        <v>OK</v>
      </c>
    </row>
    <row r="19" spans="1:11" x14ac:dyDescent="0.4">
      <c r="A19" t="s">
        <v>74</v>
      </c>
      <c r="B19">
        <f t="shared" si="6"/>
        <v>115</v>
      </c>
      <c r="C19" t="s">
        <v>100</v>
      </c>
      <c r="D19">
        <f t="shared" si="7"/>
        <v>83</v>
      </c>
      <c r="H19">
        <v>19</v>
      </c>
      <c r="I19" t="str">
        <f t="shared" ca="1" si="3"/>
        <v>g2sNRZ</v>
      </c>
      <c r="J19">
        <f t="shared" ca="1" si="4"/>
        <v>1</v>
      </c>
      <c r="K19" t="str">
        <f t="shared" ca="1" si="5"/>
        <v>OK</v>
      </c>
    </row>
    <row r="20" spans="1:11" x14ac:dyDescent="0.4">
      <c r="A20" t="s">
        <v>75</v>
      </c>
      <c r="B20">
        <f t="shared" si="6"/>
        <v>116</v>
      </c>
      <c r="C20" t="s">
        <v>101</v>
      </c>
      <c r="D20">
        <f t="shared" si="7"/>
        <v>84</v>
      </c>
      <c r="H20">
        <v>20</v>
      </c>
      <c r="I20" t="str">
        <f t="shared" ca="1" si="3"/>
        <v>HavwaL</v>
      </c>
      <c r="J20">
        <f t="shared" ca="1" si="4"/>
        <v>1</v>
      </c>
      <c r="K20" t="str">
        <f t="shared" ca="1" si="5"/>
        <v>OK</v>
      </c>
    </row>
    <row r="21" spans="1:11" x14ac:dyDescent="0.4">
      <c r="A21" t="s">
        <v>76</v>
      </c>
      <c r="B21">
        <f t="shared" si="6"/>
        <v>117</v>
      </c>
      <c r="C21" t="s">
        <v>102</v>
      </c>
      <c r="D21">
        <f t="shared" si="7"/>
        <v>85</v>
      </c>
      <c r="H21">
        <v>21</v>
      </c>
      <c r="I21" t="str">
        <f t="shared" ca="1" si="3"/>
        <v>KpLnwR</v>
      </c>
      <c r="J21">
        <f t="shared" ca="1" si="4"/>
        <v>1</v>
      </c>
      <c r="K21" t="str">
        <f t="shared" ca="1" si="5"/>
        <v>OK</v>
      </c>
    </row>
    <row r="22" spans="1:11" x14ac:dyDescent="0.4">
      <c r="A22" t="s">
        <v>77</v>
      </c>
      <c r="B22">
        <f t="shared" si="6"/>
        <v>118</v>
      </c>
      <c r="C22" t="s">
        <v>103</v>
      </c>
      <c r="D22">
        <f t="shared" si="7"/>
        <v>86</v>
      </c>
      <c r="H22">
        <v>22</v>
      </c>
      <c r="I22" t="str">
        <f t="shared" ca="1" si="3"/>
        <v>Z5SMxG</v>
      </c>
      <c r="J22">
        <f t="shared" ca="1" si="4"/>
        <v>1</v>
      </c>
      <c r="K22" t="str">
        <f t="shared" ca="1" si="5"/>
        <v>OK</v>
      </c>
    </row>
    <row r="23" spans="1:11" x14ac:dyDescent="0.4">
      <c r="A23" t="s">
        <v>78</v>
      </c>
      <c r="B23">
        <f t="shared" si="6"/>
        <v>119</v>
      </c>
      <c r="C23" t="s">
        <v>104</v>
      </c>
      <c r="D23">
        <f t="shared" si="7"/>
        <v>87</v>
      </c>
      <c r="H23">
        <v>23</v>
      </c>
      <c r="I23" t="str">
        <f t="shared" ca="1" si="3"/>
        <v>deCN7x</v>
      </c>
      <c r="J23">
        <f t="shared" ca="1" si="4"/>
        <v>1</v>
      </c>
      <c r="K23" t="str">
        <f t="shared" ca="1" si="5"/>
        <v>OK</v>
      </c>
    </row>
    <row r="24" spans="1:11" x14ac:dyDescent="0.4">
      <c r="A24" t="s">
        <v>79</v>
      </c>
      <c r="B24">
        <f t="shared" si="6"/>
        <v>120</v>
      </c>
      <c r="C24" t="s">
        <v>105</v>
      </c>
      <c r="D24">
        <f t="shared" si="7"/>
        <v>88</v>
      </c>
      <c r="H24">
        <v>24</v>
      </c>
      <c r="I24" t="str">
        <f t="shared" ca="1" si="3"/>
        <v>efiujx</v>
      </c>
      <c r="J24">
        <f t="shared" ca="1" si="4"/>
        <v>1</v>
      </c>
      <c r="K24" t="str">
        <f t="shared" ca="1" si="5"/>
        <v>OK</v>
      </c>
    </row>
    <row r="25" spans="1:11" x14ac:dyDescent="0.4">
      <c r="A25" t="s">
        <v>80</v>
      </c>
      <c r="B25">
        <f t="shared" si="6"/>
        <v>121</v>
      </c>
      <c r="C25" t="s">
        <v>106</v>
      </c>
      <c r="D25">
        <f t="shared" si="7"/>
        <v>89</v>
      </c>
      <c r="H25">
        <v>25</v>
      </c>
      <c r="I25" t="str">
        <f t="shared" ca="1" si="3"/>
        <v>7qsq1b</v>
      </c>
      <c r="J25">
        <f t="shared" ca="1" si="4"/>
        <v>1</v>
      </c>
      <c r="K25" t="str">
        <f t="shared" ca="1" si="5"/>
        <v>OK</v>
      </c>
    </row>
    <row r="26" spans="1:11" x14ac:dyDescent="0.4">
      <c r="A26" t="s">
        <v>81</v>
      </c>
      <c r="B26">
        <f t="shared" si="6"/>
        <v>122</v>
      </c>
      <c r="C26" t="s">
        <v>107</v>
      </c>
      <c r="D26">
        <f t="shared" si="7"/>
        <v>90</v>
      </c>
      <c r="H26">
        <v>26</v>
      </c>
      <c r="I26" t="str">
        <f t="shared" ca="1" si="3"/>
        <v>9SeMnF</v>
      </c>
      <c r="J26">
        <f t="shared" ca="1" si="4"/>
        <v>1</v>
      </c>
      <c r="K26" t="str">
        <f t="shared" ca="1" si="5"/>
        <v>OK</v>
      </c>
    </row>
    <row r="27" spans="1:11" x14ac:dyDescent="0.4">
      <c r="H27">
        <v>27</v>
      </c>
      <c r="I27" t="str">
        <f t="shared" ca="1" si="3"/>
        <v>BT9vzW</v>
      </c>
      <c r="J27">
        <f t="shared" ref="J27:J51" ca="1" si="8">COUNTIF(I:I,I27)</f>
        <v>1</v>
      </c>
      <c r="K27" t="str">
        <f t="shared" ref="K27:K51" ca="1" si="9">+IF(J27=1,"OK","ダブり")</f>
        <v>OK</v>
      </c>
    </row>
    <row r="28" spans="1:11" x14ac:dyDescent="0.4">
      <c r="H28">
        <v>28</v>
      </c>
      <c r="I28" t="str">
        <f t="shared" ca="1" si="3"/>
        <v>CadLL4</v>
      </c>
      <c r="J28">
        <f t="shared" ca="1" si="8"/>
        <v>1</v>
      </c>
      <c r="K28" t="str">
        <f t="shared" ca="1" si="9"/>
        <v>OK</v>
      </c>
    </row>
    <row r="29" spans="1:11" x14ac:dyDescent="0.4">
      <c r="H29">
        <v>29</v>
      </c>
      <c r="I29" t="str">
        <f t="shared" ca="1" si="3"/>
        <v>4SM2ZA</v>
      </c>
      <c r="J29">
        <f t="shared" ca="1" si="8"/>
        <v>1</v>
      </c>
      <c r="K29" t="str">
        <f t="shared" ca="1" si="9"/>
        <v>OK</v>
      </c>
    </row>
    <row r="30" spans="1:11" x14ac:dyDescent="0.4">
      <c r="H30">
        <v>30</v>
      </c>
      <c r="I30" t="str">
        <f t="shared" ca="1" si="3"/>
        <v>YJPgx5</v>
      </c>
      <c r="J30">
        <f t="shared" ca="1" si="8"/>
        <v>1</v>
      </c>
      <c r="K30" t="str">
        <f t="shared" ca="1" si="9"/>
        <v>OK</v>
      </c>
    </row>
    <row r="31" spans="1:11" x14ac:dyDescent="0.4">
      <c r="H31">
        <v>31</v>
      </c>
      <c r="I31" t="str">
        <f t="shared" ca="1" si="3"/>
        <v>JoCEAv</v>
      </c>
      <c r="J31">
        <f t="shared" ca="1" si="8"/>
        <v>1</v>
      </c>
      <c r="K31" t="str">
        <f t="shared" ca="1" si="9"/>
        <v>OK</v>
      </c>
    </row>
    <row r="32" spans="1:11" x14ac:dyDescent="0.4">
      <c r="H32">
        <v>32</v>
      </c>
      <c r="I32" t="str">
        <f t="shared" ca="1" si="3"/>
        <v>tjFNZB</v>
      </c>
      <c r="J32">
        <f t="shared" ca="1" si="8"/>
        <v>1</v>
      </c>
      <c r="K32" t="str">
        <f t="shared" ca="1" si="9"/>
        <v>OK</v>
      </c>
    </row>
    <row r="33" spans="8:11" x14ac:dyDescent="0.4">
      <c r="H33">
        <v>33</v>
      </c>
      <c r="I33" t="str">
        <f t="shared" ca="1" si="3"/>
        <v>kK7zLS</v>
      </c>
      <c r="J33">
        <f t="shared" ca="1" si="8"/>
        <v>1</v>
      </c>
      <c r="K33" t="str">
        <f t="shared" ca="1" si="9"/>
        <v>OK</v>
      </c>
    </row>
    <row r="34" spans="8:11" x14ac:dyDescent="0.4">
      <c r="H34">
        <v>34</v>
      </c>
      <c r="I34" t="str">
        <f t="shared" ca="1" si="3"/>
        <v>LJUTaH</v>
      </c>
      <c r="J34">
        <f t="shared" ca="1" si="8"/>
        <v>1</v>
      </c>
      <c r="K34" t="str">
        <f t="shared" ca="1" si="9"/>
        <v>OK</v>
      </c>
    </row>
    <row r="35" spans="8:11" x14ac:dyDescent="0.4">
      <c r="H35">
        <v>35</v>
      </c>
      <c r="I35" t="str">
        <f t="shared" ca="1" si="3"/>
        <v>WuPScx</v>
      </c>
      <c r="J35">
        <f t="shared" ca="1" si="8"/>
        <v>1</v>
      </c>
      <c r="K35" t="str">
        <f t="shared" ca="1" si="9"/>
        <v>OK</v>
      </c>
    </row>
    <row r="36" spans="8:11" x14ac:dyDescent="0.4">
      <c r="H36">
        <v>36</v>
      </c>
      <c r="I36" t="str">
        <f t="shared" ca="1" si="3"/>
        <v>uJHuRf</v>
      </c>
      <c r="J36">
        <f t="shared" ca="1" si="8"/>
        <v>1</v>
      </c>
      <c r="K36" t="str">
        <f t="shared" ca="1" si="9"/>
        <v>OK</v>
      </c>
    </row>
    <row r="37" spans="8:11" x14ac:dyDescent="0.4">
      <c r="H37">
        <v>37</v>
      </c>
      <c r="I37" t="str">
        <f t="shared" ca="1" si="3"/>
        <v>bDK6Bt</v>
      </c>
      <c r="J37">
        <f t="shared" ca="1" si="8"/>
        <v>1</v>
      </c>
      <c r="K37" t="str">
        <f t="shared" ca="1" si="9"/>
        <v>OK</v>
      </c>
    </row>
    <row r="38" spans="8:11" x14ac:dyDescent="0.4">
      <c r="H38">
        <v>38</v>
      </c>
      <c r="I38" t="str">
        <f t="shared" ca="1" si="3"/>
        <v>YL27yY</v>
      </c>
      <c r="J38">
        <f t="shared" ca="1" si="8"/>
        <v>1</v>
      </c>
      <c r="K38" t="str">
        <f t="shared" ca="1" si="9"/>
        <v>OK</v>
      </c>
    </row>
    <row r="39" spans="8:11" x14ac:dyDescent="0.4">
      <c r="H39">
        <v>39</v>
      </c>
      <c r="I39" t="str">
        <f t="shared" ca="1" si="3"/>
        <v>WL4pSq</v>
      </c>
      <c r="J39">
        <f t="shared" ca="1" si="8"/>
        <v>1</v>
      </c>
      <c r="K39" t="str">
        <f t="shared" ca="1" si="9"/>
        <v>OK</v>
      </c>
    </row>
    <row r="40" spans="8:11" x14ac:dyDescent="0.4">
      <c r="H40">
        <v>40</v>
      </c>
      <c r="I40" t="str">
        <f t="shared" ca="1" si="3"/>
        <v>FcK6ay</v>
      </c>
      <c r="J40">
        <f t="shared" ca="1" si="8"/>
        <v>1</v>
      </c>
      <c r="K40" t="str">
        <f t="shared" ca="1" si="9"/>
        <v>OK</v>
      </c>
    </row>
    <row r="41" spans="8:11" x14ac:dyDescent="0.4">
      <c r="H41">
        <v>41</v>
      </c>
      <c r="I41" t="str">
        <f t="shared" ca="1" si="3"/>
        <v>XYHLN6</v>
      </c>
      <c r="J41">
        <f t="shared" ca="1" si="8"/>
        <v>1</v>
      </c>
      <c r="K41" t="str">
        <f t="shared" ca="1" si="9"/>
        <v>OK</v>
      </c>
    </row>
    <row r="42" spans="8:11" x14ac:dyDescent="0.4">
      <c r="H42">
        <v>42</v>
      </c>
      <c r="I42" t="str">
        <f t="shared" ca="1" si="3"/>
        <v>2MJmot</v>
      </c>
      <c r="J42">
        <f t="shared" ca="1" si="8"/>
        <v>1</v>
      </c>
      <c r="K42" t="str">
        <f t="shared" ca="1" si="9"/>
        <v>OK</v>
      </c>
    </row>
    <row r="43" spans="8:11" x14ac:dyDescent="0.4">
      <c r="H43">
        <v>43</v>
      </c>
      <c r="I43" t="str">
        <f t="shared" ca="1" si="3"/>
        <v>Po2mBu</v>
      </c>
      <c r="J43">
        <f t="shared" ca="1" si="8"/>
        <v>1</v>
      </c>
      <c r="K43" t="str">
        <f t="shared" ca="1" si="9"/>
        <v>OK</v>
      </c>
    </row>
    <row r="44" spans="8:11" x14ac:dyDescent="0.4">
      <c r="H44">
        <v>44</v>
      </c>
      <c r="I44" t="str">
        <f t="shared" ca="1" si="3"/>
        <v>KQFCnP</v>
      </c>
      <c r="J44">
        <f t="shared" ca="1" si="8"/>
        <v>1</v>
      </c>
      <c r="K44" t="str">
        <f t="shared" ca="1" si="9"/>
        <v>OK</v>
      </c>
    </row>
    <row r="45" spans="8:11" x14ac:dyDescent="0.4">
      <c r="H45">
        <v>45</v>
      </c>
      <c r="I45" t="str">
        <f t="shared" ca="1" si="3"/>
        <v>dznhkC</v>
      </c>
      <c r="J45">
        <f t="shared" ca="1" si="8"/>
        <v>1</v>
      </c>
      <c r="K45" t="str">
        <f t="shared" ca="1" si="9"/>
        <v>OK</v>
      </c>
    </row>
    <row r="46" spans="8:11" x14ac:dyDescent="0.4">
      <c r="H46">
        <v>46</v>
      </c>
      <c r="I46" t="str">
        <f t="shared" ca="1" si="3"/>
        <v>xjJLwg</v>
      </c>
      <c r="J46">
        <f t="shared" ca="1" si="8"/>
        <v>1</v>
      </c>
      <c r="K46" t="str">
        <f t="shared" ca="1" si="9"/>
        <v>OK</v>
      </c>
    </row>
    <row r="47" spans="8:11" x14ac:dyDescent="0.4">
      <c r="H47">
        <v>47</v>
      </c>
      <c r="I47" t="str">
        <f t="shared" ca="1" si="3"/>
        <v>Zz1CEf</v>
      </c>
      <c r="J47">
        <f t="shared" ca="1" si="8"/>
        <v>1</v>
      </c>
      <c r="K47" t="str">
        <f t="shared" ca="1" si="9"/>
        <v>OK</v>
      </c>
    </row>
    <row r="48" spans="8:11" x14ac:dyDescent="0.4">
      <c r="H48">
        <v>48</v>
      </c>
      <c r="I48" t="str">
        <f t="shared" ca="1" si="3"/>
        <v>NwJE91</v>
      </c>
      <c r="J48">
        <f t="shared" ca="1" si="8"/>
        <v>1</v>
      </c>
      <c r="K48" t="str">
        <f t="shared" ca="1" si="9"/>
        <v>OK</v>
      </c>
    </row>
    <row r="49" spans="8:11" x14ac:dyDescent="0.4">
      <c r="H49">
        <v>49</v>
      </c>
      <c r="I49" t="str">
        <f t="shared" ca="1" si="3"/>
        <v>rVcdyH</v>
      </c>
      <c r="J49">
        <f t="shared" ca="1" si="8"/>
        <v>1</v>
      </c>
      <c r="K49" t="str">
        <f t="shared" ca="1" si="9"/>
        <v>OK</v>
      </c>
    </row>
    <row r="50" spans="8:11" x14ac:dyDescent="0.4">
      <c r="H50">
        <v>50</v>
      </c>
      <c r="I50" t="str">
        <f t="shared" ca="1" si="3"/>
        <v>nDKFwT</v>
      </c>
      <c r="J50">
        <f t="shared" ca="1" si="8"/>
        <v>1</v>
      </c>
      <c r="K50" t="str">
        <f t="shared" ca="1" si="9"/>
        <v>OK</v>
      </c>
    </row>
    <row r="51" spans="8:11" x14ac:dyDescent="0.4">
      <c r="H51">
        <v>51</v>
      </c>
      <c r="I51" t="str">
        <f t="shared" ca="1" si="3"/>
        <v>9KQe93</v>
      </c>
      <c r="J51">
        <f t="shared" ca="1" si="8"/>
        <v>1</v>
      </c>
      <c r="K51" t="str">
        <f t="shared" ca="1" si="9"/>
        <v>OK</v>
      </c>
    </row>
    <row r="52" spans="8:11" x14ac:dyDescent="0.4">
      <c r="H52">
        <v>52</v>
      </c>
      <c r="I52" t="str">
        <f t="shared" ca="1" si="3"/>
        <v>RnTNCc</v>
      </c>
      <c r="J52">
        <f t="shared" ref="J52:J111" ca="1" si="10">COUNTIF(I:I,I52)</f>
        <v>1</v>
      </c>
      <c r="K52" t="str">
        <f t="shared" ref="K52:K111" ca="1" si="11">+IF(J52=1,"OK","ダブり")</f>
        <v>OK</v>
      </c>
    </row>
    <row r="53" spans="8:11" x14ac:dyDescent="0.4">
      <c r="H53">
        <v>53</v>
      </c>
      <c r="I53" t="str">
        <f t="shared" ca="1" si="3"/>
        <v>76G8Dv</v>
      </c>
      <c r="J53">
        <f t="shared" ca="1" si="10"/>
        <v>1</v>
      </c>
      <c r="K53" t="str">
        <f t="shared" ca="1" si="11"/>
        <v>OK</v>
      </c>
    </row>
    <row r="54" spans="8:11" x14ac:dyDescent="0.4">
      <c r="H54">
        <v>54</v>
      </c>
      <c r="I54" t="str">
        <f t="shared" ca="1" si="3"/>
        <v>CgWhZv</v>
      </c>
      <c r="J54">
        <f t="shared" ca="1" si="10"/>
        <v>1</v>
      </c>
      <c r="K54" t="str">
        <f t="shared" ca="1" si="11"/>
        <v>OK</v>
      </c>
    </row>
    <row r="55" spans="8:11" x14ac:dyDescent="0.4">
      <c r="H55">
        <v>55</v>
      </c>
      <c r="I55" t="str">
        <f t="shared" ca="1" si="3"/>
        <v>VPbXJX</v>
      </c>
      <c r="J55">
        <f t="shared" ca="1" si="10"/>
        <v>1</v>
      </c>
      <c r="K55" t="str">
        <f t="shared" ca="1" si="11"/>
        <v>OK</v>
      </c>
    </row>
    <row r="56" spans="8:11" x14ac:dyDescent="0.4">
      <c r="H56">
        <v>56</v>
      </c>
      <c r="I56" t="str">
        <f t="shared" ca="1" si="3"/>
        <v>cJBhqA</v>
      </c>
      <c r="J56">
        <f t="shared" ca="1" si="10"/>
        <v>1</v>
      </c>
      <c r="K56" t="str">
        <f t="shared" ca="1" si="11"/>
        <v>OK</v>
      </c>
    </row>
    <row r="57" spans="8:11" x14ac:dyDescent="0.4">
      <c r="H57">
        <v>57</v>
      </c>
      <c r="I57" t="str">
        <f t="shared" ca="1" si="3"/>
        <v>xNTJKD</v>
      </c>
      <c r="J57">
        <f t="shared" ca="1" si="10"/>
        <v>1</v>
      </c>
      <c r="K57" t="str">
        <f t="shared" ca="1" si="11"/>
        <v>OK</v>
      </c>
    </row>
    <row r="58" spans="8:11" x14ac:dyDescent="0.4">
      <c r="H58">
        <v>58</v>
      </c>
      <c r="I58" t="str">
        <f t="shared" ca="1" si="3"/>
        <v>iF5y1R</v>
      </c>
      <c r="J58">
        <f t="shared" ca="1" si="10"/>
        <v>1</v>
      </c>
      <c r="K58" t="str">
        <f t="shared" ca="1" si="11"/>
        <v>OK</v>
      </c>
    </row>
    <row r="59" spans="8:11" x14ac:dyDescent="0.4">
      <c r="H59">
        <v>59</v>
      </c>
      <c r="I59" t="str">
        <f t="shared" ca="1" si="3"/>
        <v>5CJsih</v>
      </c>
      <c r="J59">
        <f t="shared" ca="1" si="10"/>
        <v>1</v>
      </c>
      <c r="K59" t="str">
        <f t="shared" ca="1" si="11"/>
        <v>OK</v>
      </c>
    </row>
    <row r="60" spans="8:11" x14ac:dyDescent="0.4">
      <c r="H60">
        <v>60</v>
      </c>
      <c r="I60" t="str">
        <f t="shared" ca="1" si="3"/>
        <v>XNUZMY</v>
      </c>
      <c r="J60">
        <f t="shared" ca="1" si="10"/>
        <v>1</v>
      </c>
      <c r="K60" t="str">
        <f t="shared" ca="1" si="11"/>
        <v>OK</v>
      </c>
    </row>
    <row r="61" spans="8:11" x14ac:dyDescent="0.4">
      <c r="H61">
        <v>61</v>
      </c>
      <c r="I61" t="str">
        <f t="shared" ca="1" si="3"/>
        <v>MW1L59</v>
      </c>
      <c r="J61">
        <f t="shared" ca="1" si="10"/>
        <v>1</v>
      </c>
      <c r="K61" t="str">
        <f t="shared" ca="1" si="11"/>
        <v>OK</v>
      </c>
    </row>
    <row r="62" spans="8:11" x14ac:dyDescent="0.4">
      <c r="H62">
        <v>62</v>
      </c>
      <c r="I62" t="str">
        <f t="shared" ca="1" si="3"/>
        <v>MQBDqe</v>
      </c>
      <c r="J62">
        <f t="shared" ca="1" si="10"/>
        <v>1</v>
      </c>
      <c r="K62" t="str">
        <f t="shared" ca="1" si="11"/>
        <v>OK</v>
      </c>
    </row>
    <row r="63" spans="8:11" x14ac:dyDescent="0.4">
      <c r="H63">
        <v>63</v>
      </c>
      <c r="I63" t="str">
        <f t="shared" ca="1" si="3"/>
        <v>kHF9KN</v>
      </c>
      <c r="J63">
        <f t="shared" ca="1" si="10"/>
        <v>1</v>
      </c>
      <c r="K63" t="str">
        <f t="shared" ca="1" si="11"/>
        <v>OK</v>
      </c>
    </row>
    <row r="64" spans="8:11" x14ac:dyDescent="0.4">
      <c r="H64">
        <v>64</v>
      </c>
      <c r="I64" t="str">
        <f t="shared" ca="1" si="3"/>
        <v>g54GGk</v>
      </c>
      <c r="J64">
        <f t="shared" ca="1" si="10"/>
        <v>1</v>
      </c>
      <c r="K64" t="str">
        <f t="shared" ca="1" si="11"/>
        <v>OK</v>
      </c>
    </row>
    <row r="65" spans="8:11" x14ac:dyDescent="0.4">
      <c r="H65">
        <v>65</v>
      </c>
      <c r="I65" t="str">
        <f t="shared" ca="1" si="3"/>
        <v>kBaqcS</v>
      </c>
      <c r="J65">
        <f t="shared" ca="1" si="10"/>
        <v>1</v>
      </c>
      <c r="K65" t="str">
        <f t="shared" ca="1" si="11"/>
        <v>OK</v>
      </c>
    </row>
    <row r="66" spans="8:11" x14ac:dyDescent="0.4">
      <c r="H66">
        <v>66</v>
      </c>
      <c r="I66" t="str">
        <f t="shared" ref="I66:I129" ca="1" si="12">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LX4PAB</v>
      </c>
      <c r="J66">
        <f t="shared" ca="1" si="10"/>
        <v>1</v>
      </c>
      <c r="K66" t="str">
        <f t="shared" ca="1" si="11"/>
        <v>OK</v>
      </c>
    </row>
    <row r="67" spans="8:11" x14ac:dyDescent="0.4">
      <c r="H67">
        <v>67</v>
      </c>
      <c r="I67" t="str">
        <f t="shared" ca="1" si="12"/>
        <v>1aMcyR</v>
      </c>
      <c r="J67">
        <f t="shared" ca="1" si="10"/>
        <v>1</v>
      </c>
      <c r="K67" t="str">
        <f t="shared" ca="1" si="11"/>
        <v>OK</v>
      </c>
    </row>
    <row r="68" spans="8:11" x14ac:dyDescent="0.4">
      <c r="H68">
        <v>68</v>
      </c>
      <c r="I68" t="str">
        <f t="shared" ca="1" si="12"/>
        <v>3VUWF1</v>
      </c>
      <c r="J68">
        <f t="shared" ca="1" si="10"/>
        <v>1</v>
      </c>
      <c r="K68" t="str">
        <f t="shared" ca="1" si="11"/>
        <v>OK</v>
      </c>
    </row>
    <row r="69" spans="8:11" x14ac:dyDescent="0.4">
      <c r="H69">
        <v>69</v>
      </c>
      <c r="I69" t="str">
        <f t="shared" ca="1" si="12"/>
        <v>PxJZKj</v>
      </c>
      <c r="J69">
        <f t="shared" ca="1" si="10"/>
        <v>1</v>
      </c>
      <c r="K69" t="str">
        <f t="shared" ca="1" si="11"/>
        <v>OK</v>
      </c>
    </row>
    <row r="70" spans="8:11" x14ac:dyDescent="0.4">
      <c r="H70">
        <v>70</v>
      </c>
      <c r="I70" t="str">
        <f t="shared" ca="1" si="12"/>
        <v>tG74WZ</v>
      </c>
      <c r="J70">
        <f t="shared" ca="1" si="10"/>
        <v>1</v>
      </c>
      <c r="K70" t="str">
        <f t="shared" ca="1" si="11"/>
        <v>OK</v>
      </c>
    </row>
    <row r="71" spans="8:11" x14ac:dyDescent="0.4">
      <c r="H71">
        <v>71</v>
      </c>
      <c r="I71" t="str">
        <f t="shared" ca="1" si="12"/>
        <v>NACBES</v>
      </c>
      <c r="J71">
        <f t="shared" ca="1" si="10"/>
        <v>1</v>
      </c>
      <c r="K71" t="str">
        <f t="shared" ca="1" si="11"/>
        <v>OK</v>
      </c>
    </row>
    <row r="72" spans="8:11" x14ac:dyDescent="0.4">
      <c r="H72">
        <v>72</v>
      </c>
      <c r="I72" t="str">
        <f t="shared" ca="1" si="12"/>
        <v>1Q1cXy</v>
      </c>
      <c r="J72">
        <f t="shared" ca="1" si="10"/>
        <v>1</v>
      </c>
      <c r="K72" t="str">
        <f t="shared" ca="1" si="11"/>
        <v>OK</v>
      </c>
    </row>
    <row r="73" spans="8:11" x14ac:dyDescent="0.4">
      <c r="H73">
        <v>73</v>
      </c>
      <c r="I73" t="str">
        <f t="shared" ca="1" si="12"/>
        <v>AnB34F</v>
      </c>
      <c r="J73">
        <f t="shared" ca="1" si="10"/>
        <v>1</v>
      </c>
      <c r="K73" t="str">
        <f t="shared" ca="1" si="11"/>
        <v>OK</v>
      </c>
    </row>
    <row r="74" spans="8:11" x14ac:dyDescent="0.4">
      <c r="H74">
        <v>74</v>
      </c>
      <c r="I74" t="str">
        <f t="shared" ca="1" si="12"/>
        <v>Ne2tVh</v>
      </c>
      <c r="J74">
        <f t="shared" ca="1" si="10"/>
        <v>1</v>
      </c>
      <c r="K74" t="str">
        <f t="shared" ca="1" si="11"/>
        <v>OK</v>
      </c>
    </row>
    <row r="75" spans="8:11" x14ac:dyDescent="0.4">
      <c r="H75">
        <v>75</v>
      </c>
      <c r="I75" t="str">
        <f t="shared" ca="1" si="12"/>
        <v>QKeDzJ</v>
      </c>
      <c r="J75">
        <f t="shared" ca="1" si="10"/>
        <v>1</v>
      </c>
      <c r="K75" t="str">
        <f t="shared" ca="1" si="11"/>
        <v>OK</v>
      </c>
    </row>
    <row r="76" spans="8:11" x14ac:dyDescent="0.4">
      <c r="H76">
        <v>76</v>
      </c>
      <c r="I76" t="str">
        <f t="shared" ca="1" si="12"/>
        <v>dJn9Eu</v>
      </c>
      <c r="J76">
        <f t="shared" ca="1" si="10"/>
        <v>1</v>
      </c>
      <c r="K76" t="str">
        <f t="shared" ca="1" si="11"/>
        <v>OK</v>
      </c>
    </row>
    <row r="77" spans="8:11" x14ac:dyDescent="0.4">
      <c r="H77">
        <v>77</v>
      </c>
      <c r="I77" t="str">
        <f t="shared" ca="1" si="12"/>
        <v>aAf1E4</v>
      </c>
      <c r="J77">
        <f t="shared" ca="1" si="10"/>
        <v>1</v>
      </c>
      <c r="K77" t="str">
        <f t="shared" ca="1" si="11"/>
        <v>OK</v>
      </c>
    </row>
    <row r="78" spans="8:11" x14ac:dyDescent="0.4">
      <c r="H78">
        <v>78</v>
      </c>
      <c r="I78" t="str">
        <f t="shared" ca="1" si="12"/>
        <v>kmkscj</v>
      </c>
      <c r="J78">
        <f t="shared" ca="1" si="10"/>
        <v>1</v>
      </c>
      <c r="K78" t="str">
        <f t="shared" ca="1" si="11"/>
        <v>OK</v>
      </c>
    </row>
    <row r="79" spans="8:11" x14ac:dyDescent="0.4">
      <c r="H79">
        <v>79</v>
      </c>
      <c r="I79" t="str">
        <f t="shared" ca="1" si="12"/>
        <v>LNUCyS</v>
      </c>
      <c r="J79">
        <f t="shared" ca="1" si="10"/>
        <v>1</v>
      </c>
      <c r="K79" t="str">
        <f t="shared" ca="1" si="11"/>
        <v>OK</v>
      </c>
    </row>
    <row r="80" spans="8:11" x14ac:dyDescent="0.4">
      <c r="H80">
        <v>80</v>
      </c>
      <c r="I80" t="str">
        <f t="shared" ca="1" si="12"/>
        <v>kvgmJS</v>
      </c>
      <c r="J80">
        <f t="shared" ca="1" si="10"/>
        <v>1</v>
      </c>
      <c r="K80" t="str">
        <f t="shared" ca="1" si="11"/>
        <v>OK</v>
      </c>
    </row>
    <row r="81" spans="8:11" x14ac:dyDescent="0.4">
      <c r="H81">
        <v>81</v>
      </c>
      <c r="I81" t="str">
        <f t="shared" ca="1" si="12"/>
        <v>bzYNyZ</v>
      </c>
      <c r="J81">
        <f t="shared" ca="1" si="10"/>
        <v>1</v>
      </c>
      <c r="K81" t="str">
        <f t="shared" ca="1" si="11"/>
        <v>OK</v>
      </c>
    </row>
    <row r="82" spans="8:11" x14ac:dyDescent="0.4">
      <c r="H82">
        <v>82</v>
      </c>
      <c r="I82" t="str">
        <f t="shared" ca="1" si="12"/>
        <v>3s4kCo</v>
      </c>
      <c r="J82">
        <f t="shared" ca="1" si="10"/>
        <v>1</v>
      </c>
      <c r="K82" t="str">
        <f t="shared" ca="1" si="11"/>
        <v>OK</v>
      </c>
    </row>
    <row r="83" spans="8:11" x14ac:dyDescent="0.4">
      <c r="H83">
        <v>83</v>
      </c>
      <c r="I83" t="str">
        <f t="shared" ca="1" si="12"/>
        <v>1k1d2k</v>
      </c>
      <c r="J83">
        <f t="shared" ca="1" si="10"/>
        <v>1</v>
      </c>
      <c r="K83" t="str">
        <f t="shared" ca="1" si="11"/>
        <v>OK</v>
      </c>
    </row>
    <row r="84" spans="8:11" x14ac:dyDescent="0.4">
      <c r="H84">
        <v>84</v>
      </c>
      <c r="I84" t="str">
        <f t="shared" ca="1" si="12"/>
        <v>GiZ9Bb</v>
      </c>
      <c r="J84">
        <f t="shared" ca="1" si="10"/>
        <v>1</v>
      </c>
      <c r="K84" t="str">
        <f t="shared" ca="1" si="11"/>
        <v>OK</v>
      </c>
    </row>
    <row r="85" spans="8:11" x14ac:dyDescent="0.4">
      <c r="H85">
        <v>85</v>
      </c>
      <c r="I85" t="str">
        <f t="shared" ca="1" si="12"/>
        <v>CD7MTG</v>
      </c>
      <c r="J85">
        <f t="shared" ca="1" si="10"/>
        <v>1</v>
      </c>
      <c r="K85" t="str">
        <f t="shared" ca="1" si="11"/>
        <v>OK</v>
      </c>
    </row>
    <row r="86" spans="8:11" x14ac:dyDescent="0.4">
      <c r="H86">
        <v>86</v>
      </c>
      <c r="I86" t="str">
        <f t="shared" ca="1" si="12"/>
        <v>emhKMt</v>
      </c>
      <c r="J86">
        <f t="shared" ca="1" si="10"/>
        <v>1</v>
      </c>
      <c r="K86" t="str">
        <f t="shared" ca="1" si="11"/>
        <v>OK</v>
      </c>
    </row>
    <row r="87" spans="8:11" x14ac:dyDescent="0.4">
      <c r="H87">
        <v>87</v>
      </c>
      <c r="I87" t="str">
        <f t="shared" ca="1" si="12"/>
        <v>pphgdX</v>
      </c>
      <c r="J87">
        <f t="shared" ca="1" si="10"/>
        <v>1</v>
      </c>
      <c r="K87" t="str">
        <f t="shared" ca="1" si="11"/>
        <v>OK</v>
      </c>
    </row>
    <row r="88" spans="8:11" x14ac:dyDescent="0.4">
      <c r="H88">
        <v>88</v>
      </c>
      <c r="I88" t="str">
        <f t="shared" ca="1" si="12"/>
        <v>H7zuxd</v>
      </c>
      <c r="J88">
        <f t="shared" ca="1" si="10"/>
        <v>1</v>
      </c>
      <c r="K88" t="str">
        <f t="shared" ca="1" si="11"/>
        <v>OK</v>
      </c>
    </row>
    <row r="89" spans="8:11" x14ac:dyDescent="0.4">
      <c r="H89">
        <v>89</v>
      </c>
      <c r="I89" t="str">
        <f t="shared" ca="1" si="12"/>
        <v>USdj8J</v>
      </c>
      <c r="J89">
        <f t="shared" ca="1" si="10"/>
        <v>1</v>
      </c>
      <c r="K89" t="str">
        <f t="shared" ca="1" si="11"/>
        <v>OK</v>
      </c>
    </row>
    <row r="90" spans="8:11" x14ac:dyDescent="0.4">
      <c r="H90">
        <v>90</v>
      </c>
      <c r="I90" t="str">
        <f t="shared" ca="1" si="12"/>
        <v>a5omVg</v>
      </c>
      <c r="J90">
        <f t="shared" ca="1" si="10"/>
        <v>1</v>
      </c>
      <c r="K90" t="str">
        <f t="shared" ca="1" si="11"/>
        <v>OK</v>
      </c>
    </row>
    <row r="91" spans="8:11" x14ac:dyDescent="0.4">
      <c r="H91">
        <v>91</v>
      </c>
      <c r="I91" t="str">
        <f t="shared" ca="1" si="12"/>
        <v>5SFJmi</v>
      </c>
      <c r="J91">
        <f t="shared" ca="1" si="10"/>
        <v>1</v>
      </c>
      <c r="K91" t="str">
        <f t="shared" ca="1" si="11"/>
        <v>OK</v>
      </c>
    </row>
    <row r="92" spans="8:11" x14ac:dyDescent="0.4">
      <c r="H92">
        <v>92</v>
      </c>
      <c r="I92" t="str">
        <f t="shared" ca="1" si="12"/>
        <v>agKCGX</v>
      </c>
      <c r="J92">
        <f t="shared" ca="1" si="10"/>
        <v>1</v>
      </c>
      <c r="K92" t="str">
        <f t="shared" ca="1" si="11"/>
        <v>OK</v>
      </c>
    </row>
    <row r="93" spans="8:11" x14ac:dyDescent="0.4">
      <c r="H93">
        <v>93</v>
      </c>
      <c r="I93" t="str">
        <f t="shared" ca="1" si="12"/>
        <v>5c3ntp</v>
      </c>
      <c r="J93">
        <f t="shared" ca="1" si="10"/>
        <v>1</v>
      </c>
      <c r="K93" t="str">
        <f t="shared" ca="1" si="11"/>
        <v>OK</v>
      </c>
    </row>
    <row r="94" spans="8:11" x14ac:dyDescent="0.4">
      <c r="H94">
        <v>94</v>
      </c>
      <c r="I94" t="str">
        <f t="shared" ca="1" si="12"/>
        <v>EXxeBN</v>
      </c>
      <c r="J94">
        <f t="shared" ca="1" si="10"/>
        <v>1</v>
      </c>
      <c r="K94" t="str">
        <f t="shared" ca="1" si="11"/>
        <v>OK</v>
      </c>
    </row>
    <row r="95" spans="8:11" x14ac:dyDescent="0.4">
      <c r="H95">
        <v>95</v>
      </c>
      <c r="I95" t="str">
        <f t="shared" ca="1" si="12"/>
        <v>YJ73V4</v>
      </c>
      <c r="J95">
        <f t="shared" ca="1" si="10"/>
        <v>1</v>
      </c>
      <c r="K95" t="str">
        <f t="shared" ca="1" si="11"/>
        <v>OK</v>
      </c>
    </row>
    <row r="96" spans="8:11" x14ac:dyDescent="0.4">
      <c r="H96">
        <v>96</v>
      </c>
      <c r="I96" t="str">
        <f t="shared" ca="1" si="12"/>
        <v>WLq81k</v>
      </c>
      <c r="J96">
        <f t="shared" ca="1" si="10"/>
        <v>1</v>
      </c>
      <c r="K96" t="str">
        <f t="shared" ca="1" si="11"/>
        <v>OK</v>
      </c>
    </row>
    <row r="97" spans="8:11" x14ac:dyDescent="0.4">
      <c r="H97">
        <v>97</v>
      </c>
      <c r="I97" t="str">
        <f t="shared" ca="1" si="12"/>
        <v>9FQLYJ</v>
      </c>
      <c r="J97">
        <f t="shared" ca="1" si="10"/>
        <v>1</v>
      </c>
      <c r="K97" t="str">
        <f t="shared" ca="1" si="11"/>
        <v>OK</v>
      </c>
    </row>
    <row r="98" spans="8:11" x14ac:dyDescent="0.4">
      <c r="H98">
        <v>98</v>
      </c>
      <c r="I98" t="str">
        <f t="shared" ca="1" si="12"/>
        <v>2JVPW5</v>
      </c>
      <c r="J98">
        <f t="shared" ca="1" si="10"/>
        <v>1</v>
      </c>
      <c r="K98" t="str">
        <f t="shared" ca="1" si="11"/>
        <v>OK</v>
      </c>
    </row>
    <row r="99" spans="8:11" x14ac:dyDescent="0.4">
      <c r="H99">
        <v>99</v>
      </c>
      <c r="I99" t="str">
        <f t="shared" ca="1" si="12"/>
        <v>mPpv5u</v>
      </c>
      <c r="J99">
        <f t="shared" ca="1" si="10"/>
        <v>1</v>
      </c>
      <c r="K99" t="str">
        <f t="shared" ca="1" si="11"/>
        <v>OK</v>
      </c>
    </row>
    <row r="100" spans="8:11" x14ac:dyDescent="0.4">
      <c r="H100">
        <v>100</v>
      </c>
      <c r="I100" t="str">
        <f t="shared" ca="1" si="12"/>
        <v>FG7VJM</v>
      </c>
      <c r="J100">
        <f t="shared" ca="1" si="10"/>
        <v>1</v>
      </c>
      <c r="K100" t="str">
        <f t="shared" ca="1" si="11"/>
        <v>OK</v>
      </c>
    </row>
    <row r="101" spans="8:11" x14ac:dyDescent="0.4">
      <c r="H101">
        <v>101</v>
      </c>
      <c r="I101" t="str">
        <f t="shared" ca="1" si="12"/>
        <v>dgWoPM</v>
      </c>
      <c r="J101">
        <f t="shared" ca="1" si="10"/>
        <v>1</v>
      </c>
      <c r="K101" t="str">
        <f t="shared" ca="1" si="11"/>
        <v>OK</v>
      </c>
    </row>
    <row r="102" spans="8:11" x14ac:dyDescent="0.4">
      <c r="H102">
        <v>102</v>
      </c>
      <c r="I102" t="str">
        <f t="shared" ca="1" si="12"/>
        <v>75CqDL</v>
      </c>
      <c r="J102">
        <f t="shared" ca="1" si="10"/>
        <v>1</v>
      </c>
      <c r="K102" t="str">
        <f t="shared" ca="1" si="11"/>
        <v>OK</v>
      </c>
    </row>
    <row r="103" spans="8:11" x14ac:dyDescent="0.4">
      <c r="H103">
        <v>103</v>
      </c>
      <c r="I103" t="str">
        <f t="shared" ca="1" si="12"/>
        <v>Eq85DL</v>
      </c>
      <c r="J103">
        <f t="shared" ca="1" si="10"/>
        <v>1</v>
      </c>
      <c r="K103" t="str">
        <f t="shared" ca="1" si="11"/>
        <v>OK</v>
      </c>
    </row>
    <row r="104" spans="8:11" x14ac:dyDescent="0.4">
      <c r="H104">
        <v>104</v>
      </c>
      <c r="I104" t="str">
        <f t="shared" ca="1" si="12"/>
        <v>4XxxRW</v>
      </c>
      <c r="J104">
        <f t="shared" ca="1" si="10"/>
        <v>1</v>
      </c>
      <c r="K104" t="str">
        <f t="shared" ca="1" si="11"/>
        <v>OK</v>
      </c>
    </row>
    <row r="105" spans="8:11" x14ac:dyDescent="0.4">
      <c r="H105">
        <v>105</v>
      </c>
      <c r="I105" t="str">
        <f t="shared" ca="1" si="12"/>
        <v>jYQ13v</v>
      </c>
      <c r="J105">
        <f t="shared" ca="1" si="10"/>
        <v>1</v>
      </c>
      <c r="K105" t="str">
        <f t="shared" ca="1" si="11"/>
        <v>OK</v>
      </c>
    </row>
    <row r="106" spans="8:11" x14ac:dyDescent="0.4">
      <c r="H106">
        <v>106</v>
      </c>
      <c r="I106" t="str">
        <f t="shared" ca="1" si="12"/>
        <v>sTZgu3</v>
      </c>
      <c r="J106">
        <f t="shared" ca="1" si="10"/>
        <v>1</v>
      </c>
      <c r="K106" t="str">
        <f t="shared" ca="1" si="11"/>
        <v>OK</v>
      </c>
    </row>
    <row r="107" spans="8:11" x14ac:dyDescent="0.4">
      <c r="H107">
        <v>107</v>
      </c>
      <c r="I107" t="str">
        <f t="shared" ca="1" si="12"/>
        <v>j3qJ8C</v>
      </c>
      <c r="J107">
        <f t="shared" ca="1" si="10"/>
        <v>1</v>
      </c>
      <c r="K107" t="str">
        <f t="shared" ca="1" si="11"/>
        <v>OK</v>
      </c>
    </row>
    <row r="108" spans="8:11" x14ac:dyDescent="0.4">
      <c r="H108">
        <v>108</v>
      </c>
      <c r="I108" t="str">
        <f t="shared" ca="1" si="12"/>
        <v>Fj8DRQ</v>
      </c>
      <c r="J108">
        <f t="shared" ca="1" si="10"/>
        <v>1</v>
      </c>
      <c r="K108" t="str">
        <f t="shared" ca="1" si="11"/>
        <v>OK</v>
      </c>
    </row>
    <row r="109" spans="8:11" x14ac:dyDescent="0.4">
      <c r="H109">
        <v>109</v>
      </c>
      <c r="I109" t="str">
        <f t="shared" ca="1" si="12"/>
        <v>JH7A74</v>
      </c>
      <c r="J109">
        <f t="shared" ca="1" si="10"/>
        <v>1</v>
      </c>
      <c r="K109" t="str">
        <f t="shared" ca="1" si="11"/>
        <v>OK</v>
      </c>
    </row>
    <row r="110" spans="8:11" x14ac:dyDescent="0.4">
      <c r="H110">
        <v>110</v>
      </c>
      <c r="I110" t="str">
        <f t="shared" ca="1" si="12"/>
        <v>1dYRWE</v>
      </c>
      <c r="J110">
        <f t="shared" ca="1" si="10"/>
        <v>1</v>
      </c>
      <c r="K110" t="str">
        <f t="shared" ca="1" si="11"/>
        <v>OK</v>
      </c>
    </row>
    <row r="111" spans="8:11" x14ac:dyDescent="0.4">
      <c r="H111">
        <v>111</v>
      </c>
      <c r="I111" t="str">
        <f t="shared" ca="1" si="12"/>
        <v>rY7e2F</v>
      </c>
      <c r="J111">
        <f t="shared" ca="1" si="10"/>
        <v>1</v>
      </c>
      <c r="K111" t="str">
        <f t="shared" ca="1" si="11"/>
        <v>OK</v>
      </c>
    </row>
    <row r="112" spans="8:11" x14ac:dyDescent="0.4">
      <c r="H112">
        <v>112</v>
      </c>
      <c r="I112" t="str">
        <f t="shared" ca="1" si="12"/>
        <v>FoMHyv</v>
      </c>
      <c r="J112">
        <f t="shared" ref="J112:J175" ca="1" si="13">COUNTIF(I:I,I112)</f>
        <v>1</v>
      </c>
      <c r="K112" t="str">
        <f t="shared" ref="K112:K175" ca="1" si="14">+IF(J112=1,"OK","ダブり")</f>
        <v>OK</v>
      </c>
    </row>
    <row r="113" spans="8:11" x14ac:dyDescent="0.4">
      <c r="H113">
        <v>113</v>
      </c>
      <c r="I113" t="str">
        <f t="shared" ca="1" si="12"/>
        <v>eWdJnN</v>
      </c>
      <c r="J113">
        <f t="shared" ca="1" si="13"/>
        <v>1</v>
      </c>
      <c r="K113" t="str">
        <f t="shared" ca="1" si="14"/>
        <v>OK</v>
      </c>
    </row>
    <row r="114" spans="8:11" x14ac:dyDescent="0.4">
      <c r="H114">
        <v>114</v>
      </c>
      <c r="I114" t="str">
        <f t="shared" ca="1" si="12"/>
        <v>EkNnyo</v>
      </c>
      <c r="J114">
        <f t="shared" ca="1" si="13"/>
        <v>1</v>
      </c>
      <c r="K114" t="str">
        <f t="shared" ca="1" si="14"/>
        <v>OK</v>
      </c>
    </row>
    <row r="115" spans="8:11" x14ac:dyDescent="0.4">
      <c r="H115">
        <v>115</v>
      </c>
      <c r="I115" t="str">
        <f t="shared" ca="1" si="12"/>
        <v>XpNpMK</v>
      </c>
      <c r="J115">
        <f t="shared" ca="1" si="13"/>
        <v>1</v>
      </c>
      <c r="K115" t="str">
        <f t="shared" ca="1" si="14"/>
        <v>OK</v>
      </c>
    </row>
    <row r="116" spans="8:11" x14ac:dyDescent="0.4">
      <c r="H116">
        <v>116</v>
      </c>
      <c r="I116" t="str">
        <f t="shared" ca="1" si="12"/>
        <v>cNLoB4</v>
      </c>
      <c r="J116">
        <f t="shared" ca="1" si="13"/>
        <v>1</v>
      </c>
      <c r="K116" t="str">
        <f t="shared" ca="1" si="14"/>
        <v>OK</v>
      </c>
    </row>
    <row r="117" spans="8:11" x14ac:dyDescent="0.4">
      <c r="H117">
        <v>117</v>
      </c>
      <c r="I117" t="str">
        <f t="shared" ca="1" si="12"/>
        <v>ZNJPQw</v>
      </c>
      <c r="J117">
        <f t="shared" ca="1" si="13"/>
        <v>1</v>
      </c>
      <c r="K117" t="str">
        <f t="shared" ca="1" si="14"/>
        <v>OK</v>
      </c>
    </row>
    <row r="118" spans="8:11" x14ac:dyDescent="0.4">
      <c r="H118">
        <v>118</v>
      </c>
      <c r="I118" t="str">
        <f t="shared" ca="1" si="12"/>
        <v>p1kNXX</v>
      </c>
      <c r="J118">
        <f t="shared" ca="1" si="13"/>
        <v>1</v>
      </c>
      <c r="K118" t="str">
        <f t="shared" ca="1" si="14"/>
        <v>OK</v>
      </c>
    </row>
    <row r="119" spans="8:11" x14ac:dyDescent="0.4">
      <c r="H119">
        <v>119</v>
      </c>
      <c r="I119" t="str">
        <f t="shared" ca="1" si="12"/>
        <v>Gj6qAQ</v>
      </c>
      <c r="J119">
        <f t="shared" ca="1" si="13"/>
        <v>1</v>
      </c>
      <c r="K119" t="str">
        <f t="shared" ca="1" si="14"/>
        <v>OK</v>
      </c>
    </row>
    <row r="120" spans="8:11" x14ac:dyDescent="0.4">
      <c r="H120">
        <v>120</v>
      </c>
      <c r="I120" t="str">
        <f t="shared" ca="1" si="12"/>
        <v>LZdRdD</v>
      </c>
      <c r="J120">
        <f t="shared" ca="1" si="13"/>
        <v>1</v>
      </c>
      <c r="K120" t="str">
        <f t="shared" ca="1" si="14"/>
        <v>OK</v>
      </c>
    </row>
    <row r="121" spans="8:11" x14ac:dyDescent="0.4">
      <c r="H121">
        <v>121</v>
      </c>
      <c r="I121" t="str">
        <f t="shared" ca="1" si="12"/>
        <v>kyhMN9</v>
      </c>
      <c r="J121">
        <f t="shared" ca="1" si="13"/>
        <v>1</v>
      </c>
      <c r="K121" t="str">
        <f t="shared" ca="1" si="14"/>
        <v>OK</v>
      </c>
    </row>
    <row r="122" spans="8:11" x14ac:dyDescent="0.4">
      <c r="H122">
        <v>122</v>
      </c>
      <c r="I122" t="str">
        <f t="shared" ca="1" si="12"/>
        <v>b11FG6</v>
      </c>
      <c r="J122">
        <f t="shared" ca="1" si="13"/>
        <v>1</v>
      </c>
      <c r="K122" t="str">
        <f t="shared" ca="1" si="14"/>
        <v>OK</v>
      </c>
    </row>
    <row r="123" spans="8:11" x14ac:dyDescent="0.4">
      <c r="H123">
        <v>123</v>
      </c>
      <c r="I123" t="str">
        <f t="shared" ca="1" si="12"/>
        <v>MA7a3f</v>
      </c>
      <c r="J123">
        <f t="shared" ca="1" si="13"/>
        <v>1</v>
      </c>
      <c r="K123" t="str">
        <f t="shared" ca="1" si="14"/>
        <v>OK</v>
      </c>
    </row>
    <row r="124" spans="8:11" x14ac:dyDescent="0.4">
      <c r="H124">
        <v>124</v>
      </c>
      <c r="I124" t="str">
        <f t="shared" ca="1" si="12"/>
        <v>w93LkK</v>
      </c>
      <c r="J124">
        <f t="shared" ca="1" si="13"/>
        <v>1</v>
      </c>
      <c r="K124" t="str">
        <f t="shared" ca="1" si="14"/>
        <v>OK</v>
      </c>
    </row>
    <row r="125" spans="8:11" x14ac:dyDescent="0.4">
      <c r="H125">
        <v>125</v>
      </c>
      <c r="I125" t="str">
        <f t="shared" ca="1" si="12"/>
        <v>NUeNjc</v>
      </c>
      <c r="J125">
        <f t="shared" ca="1" si="13"/>
        <v>1</v>
      </c>
      <c r="K125" t="str">
        <f t="shared" ca="1" si="14"/>
        <v>OK</v>
      </c>
    </row>
    <row r="126" spans="8:11" x14ac:dyDescent="0.4">
      <c r="H126">
        <v>126</v>
      </c>
      <c r="I126" t="str">
        <f t="shared" ca="1" si="12"/>
        <v>1EPrgz</v>
      </c>
      <c r="J126">
        <f t="shared" ca="1" si="13"/>
        <v>1</v>
      </c>
      <c r="K126" t="str">
        <f t="shared" ca="1" si="14"/>
        <v>OK</v>
      </c>
    </row>
    <row r="127" spans="8:11" x14ac:dyDescent="0.4">
      <c r="H127">
        <v>127</v>
      </c>
      <c r="I127" t="str">
        <f t="shared" ca="1" si="12"/>
        <v>o3cy24</v>
      </c>
      <c r="J127">
        <f t="shared" ca="1" si="13"/>
        <v>1</v>
      </c>
      <c r="K127" t="str">
        <f t="shared" ca="1" si="14"/>
        <v>OK</v>
      </c>
    </row>
    <row r="128" spans="8:11" x14ac:dyDescent="0.4">
      <c r="H128">
        <v>128</v>
      </c>
      <c r="I128" t="str">
        <f t="shared" ca="1" si="12"/>
        <v>TLgREw</v>
      </c>
      <c r="J128">
        <f t="shared" ca="1" si="13"/>
        <v>1</v>
      </c>
      <c r="K128" t="str">
        <f t="shared" ca="1" si="14"/>
        <v>OK</v>
      </c>
    </row>
    <row r="129" spans="8:11" x14ac:dyDescent="0.4">
      <c r="H129">
        <v>129</v>
      </c>
      <c r="I129" t="str">
        <f t="shared" ca="1" si="12"/>
        <v>HdYNj1</v>
      </c>
      <c r="J129">
        <f t="shared" ca="1" si="13"/>
        <v>1</v>
      </c>
      <c r="K129" t="str">
        <f t="shared" ca="1" si="14"/>
        <v>OK</v>
      </c>
    </row>
    <row r="130" spans="8:11" x14ac:dyDescent="0.4">
      <c r="H130">
        <v>130</v>
      </c>
      <c r="I130" t="str">
        <f t="shared" ref="I130:I193" ca="1" si="15">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diCfA1</v>
      </c>
      <c r="J130">
        <f t="shared" ca="1" si="13"/>
        <v>1</v>
      </c>
      <c r="K130" t="str">
        <f t="shared" ca="1" si="14"/>
        <v>OK</v>
      </c>
    </row>
    <row r="131" spans="8:11" x14ac:dyDescent="0.4">
      <c r="H131">
        <v>131</v>
      </c>
      <c r="I131" t="str">
        <f t="shared" ca="1" si="15"/>
        <v>tmb3qt</v>
      </c>
      <c r="J131">
        <f t="shared" ca="1" si="13"/>
        <v>1</v>
      </c>
      <c r="K131" t="str">
        <f t="shared" ca="1" si="14"/>
        <v>OK</v>
      </c>
    </row>
    <row r="132" spans="8:11" x14ac:dyDescent="0.4">
      <c r="H132">
        <v>132</v>
      </c>
      <c r="I132" t="str">
        <f t="shared" ca="1" si="15"/>
        <v>NNChLc</v>
      </c>
      <c r="J132">
        <f t="shared" ca="1" si="13"/>
        <v>1</v>
      </c>
      <c r="K132" t="str">
        <f t="shared" ca="1" si="14"/>
        <v>OK</v>
      </c>
    </row>
    <row r="133" spans="8:11" x14ac:dyDescent="0.4">
      <c r="H133">
        <v>133</v>
      </c>
      <c r="I133" t="str">
        <f t="shared" ca="1" si="15"/>
        <v>uFL8NZ</v>
      </c>
      <c r="J133">
        <f t="shared" ca="1" si="13"/>
        <v>1</v>
      </c>
      <c r="K133" t="str">
        <f t="shared" ca="1" si="14"/>
        <v>OK</v>
      </c>
    </row>
    <row r="134" spans="8:11" x14ac:dyDescent="0.4">
      <c r="H134">
        <v>134</v>
      </c>
      <c r="I134" t="str">
        <f t="shared" ca="1" si="15"/>
        <v>48HA7t</v>
      </c>
      <c r="J134">
        <f t="shared" ca="1" si="13"/>
        <v>1</v>
      </c>
      <c r="K134" t="str">
        <f t="shared" ca="1" si="14"/>
        <v>OK</v>
      </c>
    </row>
    <row r="135" spans="8:11" x14ac:dyDescent="0.4">
      <c r="H135">
        <v>135</v>
      </c>
      <c r="I135" t="str">
        <f t="shared" ca="1" si="15"/>
        <v>Gu4jQW</v>
      </c>
      <c r="J135">
        <f t="shared" ca="1" si="13"/>
        <v>1</v>
      </c>
      <c r="K135" t="str">
        <f t="shared" ca="1" si="14"/>
        <v>OK</v>
      </c>
    </row>
    <row r="136" spans="8:11" x14ac:dyDescent="0.4">
      <c r="H136">
        <v>136</v>
      </c>
      <c r="I136" t="str">
        <f t="shared" ca="1" si="15"/>
        <v>ENytf2</v>
      </c>
      <c r="J136">
        <f t="shared" ca="1" si="13"/>
        <v>1</v>
      </c>
      <c r="K136" t="str">
        <f t="shared" ca="1" si="14"/>
        <v>OK</v>
      </c>
    </row>
    <row r="137" spans="8:11" x14ac:dyDescent="0.4">
      <c r="H137">
        <v>137</v>
      </c>
      <c r="I137" t="str">
        <f t="shared" ca="1" si="15"/>
        <v>NKMVhz</v>
      </c>
      <c r="J137">
        <f t="shared" ca="1" si="13"/>
        <v>1</v>
      </c>
      <c r="K137" t="str">
        <f t="shared" ca="1" si="14"/>
        <v>OK</v>
      </c>
    </row>
    <row r="138" spans="8:11" x14ac:dyDescent="0.4">
      <c r="H138">
        <v>138</v>
      </c>
      <c r="I138" t="str">
        <f t="shared" ca="1" si="15"/>
        <v>h3JJvH</v>
      </c>
      <c r="J138">
        <f t="shared" ca="1" si="13"/>
        <v>1</v>
      </c>
      <c r="K138" t="str">
        <f t="shared" ca="1" si="14"/>
        <v>OK</v>
      </c>
    </row>
    <row r="139" spans="8:11" x14ac:dyDescent="0.4">
      <c r="H139">
        <v>139</v>
      </c>
      <c r="I139" t="str">
        <f t="shared" ca="1" si="15"/>
        <v>d3L6V1</v>
      </c>
      <c r="J139">
        <f t="shared" ca="1" si="13"/>
        <v>1</v>
      </c>
      <c r="K139" t="str">
        <f t="shared" ca="1" si="14"/>
        <v>OK</v>
      </c>
    </row>
    <row r="140" spans="8:11" x14ac:dyDescent="0.4">
      <c r="H140">
        <v>140</v>
      </c>
      <c r="I140" t="str">
        <f t="shared" ca="1" si="15"/>
        <v>UiP8PG</v>
      </c>
      <c r="J140">
        <f t="shared" ca="1" si="13"/>
        <v>1</v>
      </c>
      <c r="K140" t="str">
        <f t="shared" ca="1" si="14"/>
        <v>OK</v>
      </c>
    </row>
    <row r="141" spans="8:11" x14ac:dyDescent="0.4">
      <c r="H141">
        <v>141</v>
      </c>
      <c r="I141" t="str">
        <f t="shared" ca="1" si="15"/>
        <v>KHLWHc</v>
      </c>
      <c r="J141">
        <f t="shared" ca="1" si="13"/>
        <v>1</v>
      </c>
      <c r="K141" t="str">
        <f t="shared" ca="1" si="14"/>
        <v>OK</v>
      </c>
    </row>
    <row r="142" spans="8:11" x14ac:dyDescent="0.4">
      <c r="H142">
        <v>142</v>
      </c>
      <c r="I142" t="str">
        <f t="shared" ca="1" si="15"/>
        <v>BUFZpa</v>
      </c>
      <c r="J142">
        <f t="shared" ca="1" si="13"/>
        <v>1</v>
      </c>
      <c r="K142" t="str">
        <f t="shared" ca="1" si="14"/>
        <v>OK</v>
      </c>
    </row>
    <row r="143" spans="8:11" x14ac:dyDescent="0.4">
      <c r="H143">
        <v>143</v>
      </c>
      <c r="I143" t="str">
        <f t="shared" ca="1" si="15"/>
        <v>HDQoFL</v>
      </c>
      <c r="J143">
        <f t="shared" ca="1" si="13"/>
        <v>1</v>
      </c>
      <c r="K143" t="str">
        <f t="shared" ca="1" si="14"/>
        <v>OK</v>
      </c>
    </row>
    <row r="144" spans="8:11" x14ac:dyDescent="0.4">
      <c r="H144">
        <v>144</v>
      </c>
      <c r="I144" t="str">
        <f t="shared" ca="1" si="15"/>
        <v>7auM8P</v>
      </c>
      <c r="J144">
        <f t="shared" ca="1" si="13"/>
        <v>1</v>
      </c>
      <c r="K144" t="str">
        <f t="shared" ca="1" si="14"/>
        <v>OK</v>
      </c>
    </row>
    <row r="145" spans="8:11" x14ac:dyDescent="0.4">
      <c r="H145">
        <v>145</v>
      </c>
      <c r="I145" t="str">
        <f t="shared" ca="1" si="15"/>
        <v>nDNCJ3</v>
      </c>
      <c r="J145">
        <f t="shared" ca="1" si="13"/>
        <v>1</v>
      </c>
      <c r="K145" t="str">
        <f t="shared" ca="1" si="14"/>
        <v>OK</v>
      </c>
    </row>
    <row r="146" spans="8:11" x14ac:dyDescent="0.4">
      <c r="H146">
        <v>146</v>
      </c>
      <c r="I146" t="str">
        <f t="shared" ca="1" si="15"/>
        <v>NK8skF</v>
      </c>
      <c r="J146">
        <f t="shared" ca="1" si="13"/>
        <v>1</v>
      </c>
      <c r="K146" t="str">
        <f t="shared" ca="1" si="14"/>
        <v>OK</v>
      </c>
    </row>
    <row r="147" spans="8:11" x14ac:dyDescent="0.4">
      <c r="H147">
        <v>147</v>
      </c>
      <c r="I147" t="str">
        <f t="shared" ca="1" si="15"/>
        <v>MS5CEM</v>
      </c>
      <c r="J147">
        <f t="shared" ca="1" si="13"/>
        <v>1</v>
      </c>
      <c r="K147" t="str">
        <f t="shared" ca="1" si="14"/>
        <v>OK</v>
      </c>
    </row>
    <row r="148" spans="8:11" x14ac:dyDescent="0.4">
      <c r="H148">
        <v>148</v>
      </c>
      <c r="I148" t="str">
        <f t="shared" ca="1" si="15"/>
        <v>wDCVgM</v>
      </c>
      <c r="J148">
        <f t="shared" ca="1" si="13"/>
        <v>1</v>
      </c>
      <c r="K148" t="str">
        <f t="shared" ca="1" si="14"/>
        <v>OK</v>
      </c>
    </row>
    <row r="149" spans="8:11" x14ac:dyDescent="0.4">
      <c r="H149">
        <v>149</v>
      </c>
      <c r="I149" t="str">
        <f t="shared" ca="1" si="15"/>
        <v>KUW9Ak</v>
      </c>
      <c r="J149">
        <f t="shared" ca="1" si="13"/>
        <v>1</v>
      </c>
      <c r="K149" t="str">
        <f t="shared" ca="1" si="14"/>
        <v>OK</v>
      </c>
    </row>
    <row r="150" spans="8:11" x14ac:dyDescent="0.4">
      <c r="H150">
        <v>150</v>
      </c>
      <c r="I150" t="str">
        <f t="shared" ca="1" si="15"/>
        <v>jKuDhp</v>
      </c>
      <c r="J150">
        <f t="shared" ca="1" si="13"/>
        <v>1</v>
      </c>
      <c r="K150" t="str">
        <f t="shared" ca="1" si="14"/>
        <v>OK</v>
      </c>
    </row>
    <row r="151" spans="8:11" x14ac:dyDescent="0.4">
      <c r="H151">
        <v>151</v>
      </c>
      <c r="I151" t="str">
        <f t="shared" ca="1" si="15"/>
        <v>VK4HNv</v>
      </c>
      <c r="J151">
        <f t="shared" ca="1" si="13"/>
        <v>1</v>
      </c>
      <c r="K151" t="str">
        <f t="shared" ca="1" si="14"/>
        <v>OK</v>
      </c>
    </row>
    <row r="152" spans="8:11" x14ac:dyDescent="0.4">
      <c r="H152">
        <v>152</v>
      </c>
      <c r="I152" t="str">
        <f t="shared" ca="1" si="15"/>
        <v>5XU3LN</v>
      </c>
      <c r="J152">
        <f t="shared" ca="1" si="13"/>
        <v>1</v>
      </c>
      <c r="K152" t="str">
        <f t="shared" ca="1" si="14"/>
        <v>OK</v>
      </c>
    </row>
    <row r="153" spans="8:11" x14ac:dyDescent="0.4">
      <c r="H153">
        <v>153</v>
      </c>
      <c r="I153" t="str">
        <f t="shared" ca="1" si="15"/>
        <v>K3q3wg</v>
      </c>
      <c r="J153">
        <f t="shared" ca="1" si="13"/>
        <v>1</v>
      </c>
      <c r="K153" t="str">
        <f t="shared" ca="1" si="14"/>
        <v>OK</v>
      </c>
    </row>
    <row r="154" spans="8:11" x14ac:dyDescent="0.4">
      <c r="H154">
        <v>154</v>
      </c>
      <c r="I154" t="str">
        <f t="shared" ca="1" si="15"/>
        <v>qcMvyq</v>
      </c>
      <c r="J154">
        <f t="shared" ca="1" si="13"/>
        <v>1</v>
      </c>
      <c r="K154" t="str">
        <f t="shared" ca="1" si="14"/>
        <v>OK</v>
      </c>
    </row>
    <row r="155" spans="8:11" x14ac:dyDescent="0.4">
      <c r="H155">
        <v>155</v>
      </c>
      <c r="I155" t="str">
        <f t="shared" ca="1" si="15"/>
        <v>dLLxLB</v>
      </c>
      <c r="J155">
        <f t="shared" ca="1" si="13"/>
        <v>1</v>
      </c>
      <c r="K155" t="str">
        <f t="shared" ca="1" si="14"/>
        <v>OK</v>
      </c>
    </row>
    <row r="156" spans="8:11" x14ac:dyDescent="0.4">
      <c r="H156">
        <v>156</v>
      </c>
      <c r="I156" t="str">
        <f t="shared" ca="1" si="15"/>
        <v>RKgZLc</v>
      </c>
      <c r="J156">
        <f t="shared" ca="1" si="13"/>
        <v>1</v>
      </c>
      <c r="K156" t="str">
        <f t="shared" ca="1" si="14"/>
        <v>OK</v>
      </c>
    </row>
    <row r="157" spans="8:11" x14ac:dyDescent="0.4">
      <c r="H157">
        <v>157</v>
      </c>
      <c r="I157" t="str">
        <f t="shared" ca="1" si="15"/>
        <v>WRL6GJ</v>
      </c>
      <c r="J157">
        <f t="shared" ca="1" si="13"/>
        <v>1</v>
      </c>
      <c r="K157" t="str">
        <f t="shared" ca="1" si="14"/>
        <v>OK</v>
      </c>
    </row>
    <row r="158" spans="8:11" x14ac:dyDescent="0.4">
      <c r="H158">
        <v>158</v>
      </c>
      <c r="I158" t="str">
        <f t="shared" ca="1" si="15"/>
        <v>X1yevB</v>
      </c>
      <c r="J158">
        <f t="shared" ca="1" si="13"/>
        <v>1</v>
      </c>
      <c r="K158" t="str">
        <f t="shared" ca="1" si="14"/>
        <v>OK</v>
      </c>
    </row>
    <row r="159" spans="8:11" x14ac:dyDescent="0.4">
      <c r="H159">
        <v>159</v>
      </c>
      <c r="I159" t="str">
        <f t="shared" ca="1" si="15"/>
        <v>miQ4JX</v>
      </c>
      <c r="J159">
        <f t="shared" ca="1" si="13"/>
        <v>1</v>
      </c>
      <c r="K159" t="str">
        <f t="shared" ca="1" si="14"/>
        <v>OK</v>
      </c>
    </row>
    <row r="160" spans="8:11" x14ac:dyDescent="0.4">
      <c r="H160">
        <v>160</v>
      </c>
      <c r="I160" t="str">
        <f t="shared" ca="1" si="15"/>
        <v>mYZrhY</v>
      </c>
      <c r="J160">
        <f t="shared" ca="1" si="13"/>
        <v>1</v>
      </c>
      <c r="K160" t="str">
        <f t="shared" ca="1" si="14"/>
        <v>OK</v>
      </c>
    </row>
    <row r="161" spans="8:11" x14ac:dyDescent="0.4">
      <c r="H161">
        <v>161</v>
      </c>
      <c r="I161" t="str">
        <f t="shared" ca="1" si="15"/>
        <v>HAAJ6L</v>
      </c>
      <c r="J161">
        <f t="shared" ca="1" si="13"/>
        <v>1</v>
      </c>
      <c r="K161" t="str">
        <f t="shared" ca="1" si="14"/>
        <v>OK</v>
      </c>
    </row>
    <row r="162" spans="8:11" x14ac:dyDescent="0.4">
      <c r="H162">
        <v>162</v>
      </c>
      <c r="I162" t="str">
        <f t="shared" ca="1" si="15"/>
        <v>k7MbBQ</v>
      </c>
      <c r="J162">
        <f t="shared" ca="1" si="13"/>
        <v>1</v>
      </c>
      <c r="K162" t="str">
        <f t="shared" ca="1" si="14"/>
        <v>OK</v>
      </c>
    </row>
    <row r="163" spans="8:11" x14ac:dyDescent="0.4">
      <c r="H163">
        <v>163</v>
      </c>
      <c r="I163" t="str">
        <f t="shared" ca="1" si="15"/>
        <v>yFF1FN</v>
      </c>
      <c r="J163">
        <f t="shared" ca="1" si="13"/>
        <v>1</v>
      </c>
      <c r="K163" t="str">
        <f t="shared" ca="1" si="14"/>
        <v>OK</v>
      </c>
    </row>
    <row r="164" spans="8:11" x14ac:dyDescent="0.4">
      <c r="H164">
        <v>164</v>
      </c>
      <c r="I164" t="str">
        <f t="shared" ca="1" si="15"/>
        <v>nE3KJG</v>
      </c>
      <c r="J164">
        <f t="shared" ca="1" si="13"/>
        <v>1</v>
      </c>
      <c r="K164" t="str">
        <f t="shared" ca="1" si="14"/>
        <v>OK</v>
      </c>
    </row>
    <row r="165" spans="8:11" x14ac:dyDescent="0.4">
      <c r="H165">
        <v>165</v>
      </c>
      <c r="I165" t="str">
        <f t="shared" ca="1" si="15"/>
        <v>DZdMYD</v>
      </c>
      <c r="J165">
        <f t="shared" ca="1" si="13"/>
        <v>1</v>
      </c>
      <c r="K165" t="str">
        <f t="shared" ca="1" si="14"/>
        <v>OK</v>
      </c>
    </row>
    <row r="166" spans="8:11" x14ac:dyDescent="0.4">
      <c r="H166">
        <v>166</v>
      </c>
      <c r="I166" t="str">
        <f t="shared" ca="1" si="15"/>
        <v>DnbV6A</v>
      </c>
      <c r="J166">
        <f t="shared" ca="1" si="13"/>
        <v>1</v>
      </c>
      <c r="K166" t="str">
        <f t="shared" ca="1" si="14"/>
        <v>OK</v>
      </c>
    </row>
    <row r="167" spans="8:11" x14ac:dyDescent="0.4">
      <c r="H167">
        <v>167</v>
      </c>
      <c r="I167" t="str">
        <f t="shared" ca="1" si="15"/>
        <v>1DdsRN</v>
      </c>
      <c r="J167">
        <f t="shared" ca="1" si="13"/>
        <v>1</v>
      </c>
      <c r="K167" t="str">
        <f t="shared" ca="1" si="14"/>
        <v>OK</v>
      </c>
    </row>
    <row r="168" spans="8:11" x14ac:dyDescent="0.4">
      <c r="H168">
        <v>168</v>
      </c>
      <c r="I168" t="str">
        <f t="shared" ca="1" si="15"/>
        <v>3dg2QX</v>
      </c>
      <c r="J168">
        <f t="shared" ca="1" si="13"/>
        <v>1</v>
      </c>
      <c r="K168" t="str">
        <f t="shared" ca="1" si="14"/>
        <v>OK</v>
      </c>
    </row>
    <row r="169" spans="8:11" x14ac:dyDescent="0.4">
      <c r="H169">
        <v>169</v>
      </c>
      <c r="I169" t="str">
        <f t="shared" ca="1" si="15"/>
        <v>dS3eFG</v>
      </c>
      <c r="J169">
        <f t="shared" ca="1" si="13"/>
        <v>1</v>
      </c>
      <c r="K169" t="str">
        <f t="shared" ca="1" si="14"/>
        <v>OK</v>
      </c>
    </row>
    <row r="170" spans="8:11" x14ac:dyDescent="0.4">
      <c r="H170">
        <v>170</v>
      </c>
      <c r="I170" t="str">
        <f t="shared" ca="1" si="15"/>
        <v>fgQV9u</v>
      </c>
      <c r="J170">
        <f t="shared" ca="1" si="13"/>
        <v>1</v>
      </c>
      <c r="K170" t="str">
        <f t="shared" ca="1" si="14"/>
        <v>OK</v>
      </c>
    </row>
    <row r="171" spans="8:11" x14ac:dyDescent="0.4">
      <c r="H171">
        <v>171</v>
      </c>
      <c r="I171" t="str">
        <f t="shared" ca="1" si="15"/>
        <v>fbPFYo</v>
      </c>
      <c r="J171">
        <f t="shared" ca="1" si="13"/>
        <v>1</v>
      </c>
      <c r="K171" t="str">
        <f t="shared" ca="1" si="14"/>
        <v>OK</v>
      </c>
    </row>
    <row r="172" spans="8:11" x14ac:dyDescent="0.4">
      <c r="H172">
        <v>172</v>
      </c>
      <c r="I172" t="str">
        <f t="shared" ca="1" si="15"/>
        <v>5CLKA6</v>
      </c>
      <c r="J172">
        <f t="shared" ca="1" si="13"/>
        <v>1</v>
      </c>
      <c r="K172" t="str">
        <f t="shared" ca="1" si="14"/>
        <v>OK</v>
      </c>
    </row>
    <row r="173" spans="8:11" x14ac:dyDescent="0.4">
      <c r="H173">
        <v>173</v>
      </c>
      <c r="I173" t="str">
        <f t="shared" ca="1" si="15"/>
        <v>FhHHaU</v>
      </c>
      <c r="J173">
        <f t="shared" ca="1" si="13"/>
        <v>1</v>
      </c>
      <c r="K173" t="str">
        <f t="shared" ca="1" si="14"/>
        <v>OK</v>
      </c>
    </row>
    <row r="174" spans="8:11" x14ac:dyDescent="0.4">
      <c r="H174">
        <v>174</v>
      </c>
      <c r="I174" t="str">
        <f t="shared" ca="1" si="15"/>
        <v>VNgU7o</v>
      </c>
      <c r="J174">
        <f t="shared" ca="1" si="13"/>
        <v>1</v>
      </c>
      <c r="K174" t="str">
        <f t="shared" ca="1" si="14"/>
        <v>OK</v>
      </c>
    </row>
    <row r="175" spans="8:11" x14ac:dyDescent="0.4">
      <c r="H175">
        <v>175</v>
      </c>
      <c r="I175" t="str">
        <f t="shared" ca="1" si="15"/>
        <v>ddxH6v</v>
      </c>
      <c r="J175">
        <f t="shared" ca="1" si="13"/>
        <v>1</v>
      </c>
      <c r="K175" t="str">
        <f t="shared" ca="1" si="14"/>
        <v>OK</v>
      </c>
    </row>
    <row r="176" spans="8:11" x14ac:dyDescent="0.4">
      <c r="H176">
        <v>176</v>
      </c>
      <c r="I176" t="str">
        <f t="shared" ca="1" si="15"/>
        <v>jSMSK5</v>
      </c>
      <c r="J176">
        <f t="shared" ref="J176:J239" ca="1" si="16">COUNTIF(I:I,I176)</f>
        <v>1</v>
      </c>
      <c r="K176" t="str">
        <f t="shared" ref="K176:K239" ca="1" si="17">+IF(J176=1,"OK","ダブり")</f>
        <v>OK</v>
      </c>
    </row>
    <row r="177" spans="8:11" x14ac:dyDescent="0.4">
      <c r="H177">
        <v>177</v>
      </c>
      <c r="I177" t="str">
        <f t="shared" ca="1" si="15"/>
        <v>oJDLM7</v>
      </c>
      <c r="J177">
        <f t="shared" ca="1" si="16"/>
        <v>1</v>
      </c>
      <c r="K177" t="str">
        <f t="shared" ca="1" si="17"/>
        <v>OK</v>
      </c>
    </row>
    <row r="178" spans="8:11" x14ac:dyDescent="0.4">
      <c r="H178">
        <v>178</v>
      </c>
      <c r="I178" t="str">
        <f t="shared" ca="1" si="15"/>
        <v>AYetLE</v>
      </c>
      <c r="J178">
        <f t="shared" ca="1" si="16"/>
        <v>1</v>
      </c>
      <c r="K178" t="str">
        <f t="shared" ca="1" si="17"/>
        <v>OK</v>
      </c>
    </row>
    <row r="179" spans="8:11" x14ac:dyDescent="0.4">
      <c r="H179">
        <v>179</v>
      </c>
      <c r="I179" t="str">
        <f t="shared" ca="1" si="15"/>
        <v>eemdz1</v>
      </c>
      <c r="J179">
        <f t="shared" ca="1" si="16"/>
        <v>1</v>
      </c>
      <c r="K179" t="str">
        <f t="shared" ca="1" si="17"/>
        <v>OK</v>
      </c>
    </row>
    <row r="180" spans="8:11" x14ac:dyDescent="0.4">
      <c r="H180">
        <v>180</v>
      </c>
      <c r="I180" t="str">
        <f t="shared" ca="1" si="15"/>
        <v>i2BYew</v>
      </c>
      <c r="J180">
        <f t="shared" ca="1" si="16"/>
        <v>1</v>
      </c>
      <c r="K180" t="str">
        <f t="shared" ca="1" si="17"/>
        <v>OK</v>
      </c>
    </row>
    <row r="181" spans="8:11" x14ac:dyDescent="0.4">
      <c r="H181">
        <v>181</v>
      </c>
      <c r="I181" t="str">
        <f t="shared" ca="1" si="15"/>
        <v>VMpGK1</v>
      </c>
      <c r="J181">
        <f t="shared" ca="1" si="16"/>
        <v>1</v>
      </c>
      <c r="K181" t="str">
        <f t="shared" ca="1" si="17"/>
        <v>OK</v>
      </c>
    </row>
    <row r="182" spans="8:11" x14ac:dyDescent="0.4">
      <c r="H182">
        <v>182</v>
      </c>
      <c r="I182" t="str">
        <f t="shared" ca="1" si="15"/>
        <v>J66NR7</v>
      </c>
      <c r="J182">
        <f t="shared" ca="1" si="16"/>
        <v>1</v>
      </c>
      <c r="K182" t="str">
        <f t="shared" ca="1" si="17"/>
        <v>OK</v>
      </c>
    </row>
    <row r="183" spans="8:11" x14ac:dyDescent="0.4">
      <c r="H183">
        <v>183</v>
      </c>
      <c r="I183" t="str">
        <f t="shared" ca="1" si="15"/>
        <v>nqEMfr</v>
      </c>
      <c r="J183">
        <f t="shared" ca="1" si="16"/>
        <v>1</v>
      </c>
      <c r="K183" t="str">
        <f t="shared" ca="1" si="17"/>
        <v>OK</v>
      </c>
    </row>
    <row r="184" spans="8:11" x14ac:dyDescent="0.4">
      <c r="H184">
        <v>184</v>
      </c>
      <c r="I184" t="str">
        <f t="shared" ca="1" si="15"/>
        <v>c8gwtB</v>
      </c>
      <c r="J184">
        <f t="shared" ca="1" si="16"/>
        <v>1</v>
      </c>
      <c r="K184" t="str">
        <f t="shared" ca="1" si="17"/>
        <v>OK</v>
      </c>
    </row>
    <row r="185" spans="8:11" x14ac:dyDescent="0.4">
      <c r="H185">
        <v>185</v>
      </c>
      <c r="I185" t="str">
        <f t="shared" ca="1" si="15"/>
        <v>CfhQB4</v>
      </c>
      <c r="J185">
        <f t="shared" ca="1" si="16"/>
        <v>1</v>
      </c>
      <c r="K185" t="str">
        <f t="shared" ca="1" si="17"/>
        <v>OK</v>
      </c>
    </row>
    <row r="186" spans="8:11" x14ac:dyDescent="0.4">
      <c r="H186">
        <v>186</v>
      </c>
      <c r="I186" t="str">
        <f t="shared" ca="1" si="15"/>
        <v>aaGcWG</v>
      </c>
      <c r="J186">
        <f t="shared" ca="1" si="16"/>
        <v>1</v>
      </c>
      <c r="K186" t="str">
        <f t="shared" ca="1" si="17"/>
        <v>OK</v>
      </c>
    </row>
    <row r="187" spans="8:11" x14ac:dyDescent="0.4">
      <c r="H187">
        <v>187</v>
      </c>
      <c r="I187" t="str">
        <f t="shared" ca="1" si="15"/>
        <v>rYP7U5</v>
      </c>
      <c r="J187">
        <f t="shared" ca="1" si="16"/>
        <v>1</v>
      </c>
      <c r="K187" t="str">
        <f t="shared" ca="1" si="17"/>
        <v>OK</v>
      </c>
    </row>
    <row r="188" spans="8:11" x14ac:dyDescent="0.4">
      <c r="H188">
        <v>188</v>
      </c>
      <c r="I188" t="str">
        <f t="shared" ca="1" si="15"/>
        <v>HSV6E3</v>
      </c>
      <c r="J188">
        <f t="shared" ca="1" si="16"/>
        <v>1</v>
      </c>
      <c r="K188" t="str">
        <f t="shared" ca="1" si="17"/>
        <v>OK</v>
      </c>
    </row>
    <row r="189" spans="8:11" x14ac:dyDescent="0.4">
      <c r="H189">
        <v>189</v>
      </c>
      <c r="I189" t="str">
        <f t="shared" ca="1" si="15"/>
        <v>AeK5pF</v>
      </c>
      <c r="J189">
        <f t="shared" ca="1" si="16"/>
        <v>1</v>
      </c>
      <c r="K189" t="str">
        <f t="shared" ca="1" si="17"/>
        <v>OK</v>
      </c>
    </row>
    <row r="190" spans="8:11" x14ac:dyDescent="0.4">
      <c r="H190">
        <v>190</v>
      </c>
      <c r="I190" t="str">
        <f t="shared" ca="1" si="15"/>
        <v>jiRsAh</v>
      </c>
      <c r="J190">
        <f t="shared" ca="1" si="16"/>
        <v>1</v>
      </c>
      <c r="K190" t="str">
        <f t="shared" ca="1" si="17"/>
        <v>OK</v>
      </c>
    </row>
    <row r="191" spans="8:11" x14ac:dyDescent="0.4">
      <c r="H191">
        <v>191</v>
      </c>
      <c r="I191" t="str">
        <f t="shared" ca="1" si="15"/>
        <v>KVoJJL</v>
      </c>
      <c r="J191">
        <f t="shared" ca="1" si="16"/>
        <v>1</v>
      </c>
      <c r="K191" t="str">
        <f t="shared" ca="1" si="17"/>
        <v>OK</v>
      </c>
    </row>
    <row r="192" spans="8:11" x14ac:dyDescent="0.4">
      <c r="H192">
        <v>192</v>
      </c>
      <c r="I192" t="str">
        <f t="shared" ca="1" si="15"/>
        <v>meJEeL</v>
      </c>
      <c r="J192">
        <f t="shared" ca="1" si="16"/>
        <v>1</v>
      </c>
      <c r="K192" t="str">
        <f t="shared" ca="1" si="17"/>
        <v>OK</v>
      </c>
    </row>
    <row r="193" spans="8:11" x14ac:dyDescent="0.4">
      <c r="H193">
        <v>193</v>
      </c>
      <c r="I193" t="str">
        <f t="shared" ca="1" si="15"/>
        <v>juArBc</v>
      </c>
      <c r="J193">
        <f t="shared" ca="1" si="16"/>
        <v>1</v>
      </c>
      <c r="K193" t="str">
        <f t="shared" ca="1" si="17"/>
        <v>OK</v>
      </c>
    </row>
    <row r="194" spans="8:11" x14ac:dyDescent="0.4">
      <c r="H194">
        <v>194</v>
      </c>
      <c r="I194" t="str">
        <f t="shared" ref="I194:I257" ca="1" si="18">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N8BLsd</v>
      </c>
      <c r="J194">
        <f t="shared" ca="1" si="16"/>
        <v>1</v>
      </c>
      <c r="K194" t="str">
        <f t="shared" ca="1" si="17"/>
        <v>OK</v>
      </c>
    </row>
    <row r="195" spans="8:11" x14ac:dyDescent="0.4">
      <c r="H195">
        <v>195</v>
      </c>
      <c r="I195" t="str">
        <f t="shared" ca="1" si="18"/>
        <v>8N3N4j</v>
      </c>
      <c r="J195">
        <f t="shared" ca="1" si="16"/>
        <v>1</v>
      </c>
      <c r="K195" t="str">
        <f t="shared" ca="1" si="17"/>
        <v>OK</v>
      </c>
    </row>
    <row r="196" spans="8:11" x14ac:dyDescent="0.4">
      <c r="H196">
        <v>196</v>
      </c>
      <c r="I196" t="str">
        <f t="shared" ca="1" si="18"/>
        <v>SMVRM8</v>
      </c>
      <c r="J196">
        <f t="shared" ca="1" si="16"/>
        <v>1</v>
      </c>
      <c r="K196" t="str">
        <f t="shared" ca="1" si="17"/>
        <v>OK</v>
      </c>
    </row>
    <row r="197" spans="8:11" x14ac:dyDescent="0.4">
      <c r="H197">
        <v>197</v>
      </c>
      <c r="I197" t="str">
        <f t="shared" ca="1" si="18"/>
        <v>wLck7q</v>
      </c>
      <c r="J197">
        <f t="shared" ca="1" si="16"/>
        <v>1</v>
      </c>
      <c r="K197" t="str">
        <f t="shared" ca="1" si="17"/>
        <v>OK</v>
      </c>
    </row>
    <row r="198" spans="8:11" x14ac:dyDescent="0.4">
      <c r="H198">
        <v>198</v>
      </c>
      <c r="I198" t="str">
        <f t="shared" ca="1" si="18"/>
        <v>ai3JQE</v>
      </c>
      <c r="J198">
        <f t="shared" ca="1" si="16"/>
        <v>1</v>
      </c>
      <c r="K198" t="str">
        <f t="shared" ca="1" si="17"/>
        <v>OK</v>
      </c>
    </row>
    <row r="199" spans="8:11" x14ac:dyDescent="0.4">
      <c r="H199">
        <v>199</v>
      </c>
      <c r="I199" t="str">
        <f t="shared" ca="1" si="18"/>
        <v>5KCPHd</v>
      </c>
      <c r="J199">
        <f t="shared" ca="1" si="16"/>
        <v>1</v>
      </c>
      <c r="K199" t="str">
        <f t="shared" ca="1" si="17"/>
        <v>OK</v>
      </c>
    </row>
    <row r="200" spans="8:11" x14ac:dyDescent="0.4">
      <c r="H200">
        <v>200</v>
      </c>
      <c r="I200" t="str">
        <f t="shared" ca="1" si="18"/>
        <v>zVGnn5</v>
      </c>
      <c r="J200">
        <f t="shared" ca="1" si="16"/>
        <v>1</v>
      </c>
      <c r="K200" t="str">
        <f t="shared" ca="1" si="17"/>
        <v>OK</v>
      </c>
    </row>
    <row r="201" spans="8:11" x14ac:dyDescent="0.4">
      <c r="H201">
        <v>201</v>
      </c>
      <c r="I201" t="str">
        <f t="shared" ca="1" si="18"/>
        <v>rNgX2P</v>
      </c>
      <c r="J201">
        <f t="shared" ca="1" si="16"/>
        <v>1</v>
      </c>
      <c r="K201" t="str">
        <f t="shared" ca="1" si="17"/>
        <v>OK</v>
      </c>
    </row>
    <row r="202" spans="8:11" x14ac:dyDescent="0.4">
      <c r="H202">
        <v>202</v>
      </c>
      <c r="I202" t="str">
        <f t="shared" ca="1" si="18"/>
        <v>SNcNda</v>
      </c>
      <c r="J202">
        <f t="shared" ca="1" si="16"/>
        <v>1</v>
      </c>
      <c r="K202" t="str">
        <f t="shared" ca="1" si="17"/>
        <v>OK</v>
      </c>
    </row>
    <row r="203" spans="8:11" x14ac:dyDescent="0.4">
      <c r="H203">
        <v>203</v>
      </c>
      <c r="I203" t="str">
        <f t="shared" ca="1" si="18"/>
        <v>NLKSBF</v>
      </c>
      <c r="J203">
        <f t="shared" ca="1" si="16"/>
        <v>1</v>
      </c>
      <c r="K203" t="str">
        <f t="shared" ca="1" si="17"/>
        <v>OK</v>
      </c>
    </row>
    <row r="204" spans="8:11" x14ac:dyDescent="0.4">
      <c r="H204">
        <v>204</v>
      </c>
      <c r="I204" t="str">
        <f t="shared" ca="1" si="18"/>
        <v>jdK5Y8</v>
      </c>
      <c r="J204">
        <f t="shared" ca="1" si="16"/>
        <v>1</v>
      </c>
      <c r="K204" t="str">
        <f t="shared" ca="1" si="17"/>
        <v>OK</v>
      </c>
    </row>
    <row r="205" spans="8:11" x14ac:dyDescent="0.4">
      <c r="H205">
        <v>205</v>
      </c>
      <c r="I205" t="str">
        <f t="shared" ca="1" si="18"/>
        <v>JFwMzL</v>
      </c>
      <c r="J205">
        <f t="shared" ca="1" si="16"/>
        <v>1</v>
      </c>
      <c r="K205" t="str">
        <f t="shared" ca="1" si="17"/>
        <v>OK</v>
      </c>
    </row>
    <row r="206" spans="8:11" x14ac:dyDescent="0.4">
      <c r="H206">
        <v>206</v>
      </c>
      <c r="I206" t="str">
        <f t="shared" ca="1" si="18"/>
        <v>YTgV25</v>
      </c>
      <c r="J206">
        <f t="shared" ca="1" si="16"/>
        <v>1</v>
      </c>
      <c r="K206" t="str">
        <f t="shared" ca="1" si="17"/>
        <v>OK</v>
      </c>
    </row>
    <row r="207" spans="8:11" x14ac:dyDescent="0.4">
      <c r="H207">
        <v>207</v>
      </c>
      <c r="I207" t="str">
        <f t="shared" ca="1" si="18"/>
        <v>Jb772B</v>
      </c>
      <c r="J207">
        <f t="shared" ca="1" si="16"/>
        <v>1</v>
      </c>
      <c r="K207" t="str">
        <f t="shared" ca="1" si="17"/>
        <v>OK</v>
      </c>
    </row>
    <row r="208" spans="8:11" x14ac:dyDescent="0.4">
      <c r="H208">
        <v>208</v>
      </c>
      <c r="I208" t="str">
        <f t="shared" ca="1" si="18"/>
        <v>gWcpPy</v>
      </c>
      <c r="J208">
        <f t="shared" ca="1" si="16"/>
        <v>1</v>
      </c>
      <c r="K208" t="str">
        <f t="shared" ca="1" si="17"/>
        <v>OK</v>
      </c>
    </row>
    <row r="209" spans="8:11" x14ac:dyDescent="0.4">
      <c r="H209">
        <v>209</v>
      </c>
      <c r="I209" t="str">
        <f t="shared" ca="1" si="18"/>
        <v>qgKfbJ</v>
      </c>
      <c r="J209">
        <f t="shared" ca="1" si="16"/>
        <v>1</v>
      </c>
      <c r="K209" t="str">
        <f t="shared" ca="1" si="17"/>
        <v>OK</v>
      </c>
    </row>
    <row r="210" spans="8:11" x14ac:dyDescent="0.4">
      <c r="H210">
        <v>210</v>
      </c>
      <c r="I210" t="str">
        <f t="shared" ca="1" si="18"/>
        <v>hDcK4F</v>
      </c>
      <c r="J210">
        <f t="shared" ca="1" si="16"/>
        <v>1</v>
      </c>
      <c r="K210" t="str">
        <f t="shared" ca="1" si="17"/>
        <v>OK</v>
      </c>
    </row>
    <row r="211" spans="8:11" x14ac:dyDescent="0.4">
      <c r="H211">
        <v>211</v>
      </c>
      <c r="I211" t="str">
        <f t="shared" ca="1" si="18"/>
        <v>T3sWWt</v>
      </c>
      <c r="J211">
        <f t="shared" ca="1" si="16"/>
        <v>1</v>
      </c>
      <c r="K211" t="str">
        <f t="shared" ca="1" si="17"/>
        <v>OK</v>
      </c>
    </row>
    <row r="212" spans="8:11" x14ac:dyDescent="0.4">
      <c r="H212">
        <v>212</v>
      </c>
      <c r="I212" t="str">
        <f t="shared" ca="1" si="18"/>
        <v>VhgTHz</v>
      </c>
      <c r="J212">
        <f t="shared" ca="1" si="16"/>
        <v>1</v>
      </c>
      <c r="K212" t="str">
        <f t="shared" ca="1" si="17"/>
        <v>OK</v>
      </c>
    </row>
    <row r="213" spans="8:11" x14ac:dyDescent="0.4">
      <c r="H213">
        <v>213</v>
      </c>
      <c r="I213" t="str">
        <f t="shared" ca="1" si="18"/>
        <v>28KqmX</v>
      </c>
      <c r="J213">
        <f t="shared" ca="1" si="16"/>
        <v>1</v>
      </c>
      <c r="K213" t="str">
        <f t="shared" ca="1" si="17"/>
        <v>OK</v>
      </c>
    </row>
    <row r="214" spans="8:11" x14ac:dyDescent="0.4">
      <c r="H214">
        <v>214</v>
      </c>
      <c r="I214" t="str">
        <f t="shared" ca="1" si="18"/>
        <v>1Adnjh</v>
      </c>
      <c r="J214">
        <f t="shared" ca="1" si="16"/>
        <v>1</v>
      </c>
      <c r="K214" t="str">
        <f t="shared" ca="1" si="17"/>
        <v>OK</v>
      </c>
    </row>
    <row r="215" spans="8:11" x14ac:dyDescent="0.4">
      <c r="H215">
        <v>215</v>
      </c>
      <c r="I215" t="str">
        <f t="shared" ca="1" si="18"/>
        <v>YJpCVN</v>
      </c>
      <c r="J215">
        <f t="shared" ca="1" si="16"/>
        <v>1</v>
      </c>
      <c r="K215" t="str">
        <f t="shared" ca="1" si="17"/>
        <v>OK</v>
      </c>
    </row>
    <row r="216" spans="8:11" x14ac:dyDescent="0.4">
      <c r="H216">
        <v>216</v>
      </c>
      <c r="I216" t="str">
        <f t="shared" ca="1" si="18"/>
        <v>Tn12bX</v>
      </c>
      <c r="J216">
        <f t="shared" ca="1" si="16"/>
        <v>1</v>
      </c>
      <c r="K216" t="str">
        <f t="shared" ca="1" si="17"/>
        <v>OK</v>
      </c>
    </row>
    <row r="217" spans="8:11" x14ac:dyDescent="0.4">
      <c r="H217">
        <v>217</v>
      </c>
      <c r="I217" t="str">
        <f t="shared" ca="1" si="18"/>
        <v>AAgUMG</v>
      </c>
      <c r="J217">
        <f t="shared" ca="1" si="16"/>
        <v>1</v>
      </c>
      <c r="K217" t="str">
        <f t="shared" ca="1" si="17"/>
        <v>OK</v>
      </c>
    </row>
    <row r="218" spans="8:11" x14ac:dyDescent="0.4">
      <c r="H218">
        <v>218</v>
      </c>
      <c r="I218" t="str">
        <f t="shared" ca="1" si="18"/>
        <v>McKsAd</v>
      </c>
      <c r="J218">
        <f t="shared" ca="1" si="16"/>
        <v>1</v>
      </c>
      <c r="K218" t="str">
        <f t="shared" ca="1" si="17"/>
        <v>OK</v>
      </c>
    </row>
    <row r="219" spans="8:11" x14ac:dyDescent="0.4">
      <c r="H219">
        <v>219</v>
      </c>
      <c r="I219" t="str">
        <f t="shared" ca="1" si="18"/>
        <v>GSXBvS</v>
      </c>
      <c r="J219">
        <f t="shared" ca="1" si="16"/>
        <v>1</v>
      </c>
      <c r="K219" t="str">
        <f t="shared" ca="1" si="17"/>
        <v>OK</v>
      </c>
    </row>
    <row r="220" spans="8:11" x14ac:dyDescent="0.4">
      <c r="H220">
        <v>220</v>
      </c>
      <c r="I220" t="str">
        <f t="shared" ca="1" si="18"/>
        <v>9KW5wN</v>
      </c>
      <c r="J220">
        <f t="shared" ca="1" si="16"/>
        <v>1</v>
      </c>
      <c r="K220" t="str">
        <f t="shared" ca="1" si="17"/>
        <v>OK</v>
      </c>
    </row>
    <row r="221" spans="8:11" x14ac:dyDescent="0.4">
      <c r="H221">
        <v>221</v>
      </c>
      <c r="I221" t="str">
        <f t="shared" ca="1" si="18"/>
        <v>ALgXe1</v>
      </c>
      <c r="J221">
        <f t="shared" ca="1" si="16"/>
        <v>1</v>
      </c>
      <c r="K221" t="str">
        <f t="shared" ca="1" si="17"/>
        <v>OK</v>
      </c>
    </row>
    <row r="222" spans="8:11" x14ac:dyDescent="0.4">
      <c r="H222">
        <v>222</v>
      </c>
      <c r="I222" t="str">
        <f t="shared" ca="1" si="18"/>
        <v>U6hfL6</v>
      </c>
      <c r="J222">
        <f t="shared" ca="1" si="16"/>
        <v>1</v>
      </c>
      <c r="K222" t="str">
        <f t="shared" ca="1" si="17"/>
        <v>OK</v>
      </c>
    </row>
    <row r="223" spans="8:11" x14ac:dyDescent="0.4">
      <c r="H223">
        <v>223</v>
      </c>
      <c r="I223" t="str">
        <f t="shared" ca="1" si="18"/>
        <v>eRXFcd</v>
      </c>
      <c r="J223">
        <f t="shared" ca="1" si="16"/>
        <v>1</v>
      </c>
      <c r="K223" t="str">
        <f t="shared" ca="1" si="17"/>
        <v>OK</v>
      </c>
    </row>
    <row r="224" spans="8:11" x14ac:dyDescent="0.4">
      <c r="H224">
        <v>224</v>
      </c>
      <c r="I224" t="str">
        <f t="shared" ca="1" si="18"/>
        <v>tMXENN</v>
      </c>
      <c r="J224">
        <f t="shared" ca="1" si="16"/>
        <v>1</v>
      </c>
      <c r="K224" t="str">
        <f t="shared" ca="1" si="17"/>
        <v>OK</v>
      </c>
    </row>
    <row r="225" spans="8:11" x14ac:dyDescent="0.4">
      <c r="H225">
        <v>225</v>
      </c>
      <c r="I225" t="str">
        <f t="shared" ca="1" si="18"/>
        <v>vFEvEt</v>
      </c>
      <c r="J225">
        <f t="shared" ca="1" si="16"/>
        <v>1</v>
      </c>
      <c r="K225" t="str">
        <f t="shared" ca="1" si="17"/>
        <v>OK</v>
      </c>
    </row>
    <row r="226" spans="8:11" x14ac:dyDescent="0.4">
      <c r="H226">
        <v>226</v>
      </c>
      <c r="I226" t="str">
        <f t="shared" ca="1" si="18"/>
        <v>79bKgD</v>
      </c>
      <c r="J226">
        <f t="shared" ca="1" si="16"/>
        <v>1</v>
      </c>
      <c r="K226" t="str">
        <f t="shared" ca="1" si="17"/>
        <v>OK</v>
      </c>
    </row>
    <row r="227" spans="8:11" x14ac:dyDescent="0.4">
      <c r="H227">
        <v>227</v>
      </c>
      <c r="I227" t="str">
        <f t="shared" ca="1" si="18"/>
        <v>MBJ2KN</v>
      </c>
      <c r="J227">
        <f t="shared" ca="1" si="16"/>
        <v>1</v>
      </c>
      <c r="K227" t="str">
        <f t="shared" ca="1" si="17"/>
        <v>OK</v>
      </c>
    </row>
    <row r="228" spans="8:11" x14ac:dyDescent="0.4">
      <c r="H228">
        <v>228</v>
      </c>
      <c r="I228" t="str">
        <f t="shared" ca="1" si="18"/>
        <v>tZgNiW</v>
      </c>
      <c r="J228">
        <f t="shared" ca="1" si="16"/>
        <v>1</v>
      </c>
      <c r="K228" t="str">
        <f t="shared" ca="1" si="17"/>
        <v>OK</v>
      </c>
    </row>
    <row r="229" spans="8:11" x14ac:dyDescent="0.4">
      <c r="H229">
        <v>229</v>
      </c>
      <c r="I229" t="str">
        <f t="shared" ca="1" si="18"/>
        <v>SVpE4F</v>
      </c>
      <c r="J229">
        <f t="shared" ca="1" si="16"/>
        <v>1</v>
      </c>
      <c r="K229" t="str">
        <f t="shared" ca="1" si="17"/>
        <v>OK</v>
      </c>
    </row>
    <row r="230" spans="8:11" x14ac:dyDescent="0.4">
      <c r="H230">
        <v>230</v>
      </c>
      <c r="I230" t="str">
        <f t="shared" ca="1" si="18"/>
        <v>dboJ4q</v>
      </c>
      <c r="J230">
        <f t="shared" ca="1" si="16"/>
        <v>1</v>
      </c>
      <c r="K230" t="str">
        <f t="shared" ca="1" si="17"/>
        <v>OK</v>
      </c>
    </row>
    <row r="231" spans="8:11" x14ac:dyDescent="0.4">
      <c r="H231">
        <v>231</v>
      </c>
      <c r="I231" t="str">
        <f t="shared" ca="1" si="18"/>
        <v>RBtD2K</v>
      </c>
      <c r="J231">
        <f t="shared" ca="1" si="16"/>
        <v>1</v>
      </c>
      <c r="K231" t="str">
        <f t="shared" ca="1" si="17"/>
        <v>OK</v>
      </c>
    </row>
    <row r="232" spans="8:11" x14ac:dyDescent="0.4">
      <c r="H232">
        <v>232</v>
      </c>
      <c r="I232" t="str">
        <f t="shared" ca="1" si="18"/>
        <v>9cHPv7</v>
      </c>
      <c r="J232">
        <f t="shared" ca="1" si="16"/>
        <v>1</v>
      </c>
      <c r="K232" t="str">
        <f t="shared" ca="1" si="17"/>
        <v>OK</v>
      </c>
    </row>
    <row r="233" spans="8:11" x14ac:dyDescent="0.4">
      <c r="H233">
        <v>233</v>
      </c>
      <c r="I233" t="str">
        <f t="shared" ca="1" si="18"/>
        <v>rDBU6n</v>
      </c>
      <c r="J233">
        <f t="shared" ca="1" si="16"/>
        <v>1</v>
      </c>
      <c r="K233" t="str">
        <f t="shared" ca="1" si="17"/>
        <v>OK</v>
      </c>
    </row>
    <row r="234" spans="8:11" x14ac:dyDescent="0.4">
      <c r="H234">
        <v>234</v>
      </c>
      <c r="I234" t="str">
        <f t="shared" ca="1" si="18"/>
        <v>ELNPQK</v>
      </c>
      <c r="J234">
        <f t="shared" ca="1" si="16"/>
        <v>1</v>
      </c>
      <c r="K234" t="str">
        <f t="shared" ca="1" si="17"/>
        <v>OK</v>
      </c>
    </row>
    <row r="235" spans="8:11" x14ac:dyDescent="0.4">
      <c r="H235">
        <v>235</v>
      </c>
      <c r="I235" t="str">
        <f t="shared" ca="1" si="18"/>
        <v>GSZYDL</v>
      </c>
      <c r="J235">
        <f t="shared" ca="1" si="16"/>
        <v>1</v>
      </c>
      <c r="K235" t="str">
        <f t="shared" ca="1" si="17"/>
        <v>OK</v>
      </c>
    </row>
    <row r="236" spans="8:11" x14ac:dyDescent="0.4">
      <c r="H236">
        <v>236</v>
      </c>
      <c r="I236" t="str">
        <f t="shared" ca="1" si="18"/>
        <v>M94tHU</v>
      </c>
      <c r="J236">
        <f t="shared" ca="1" si="16"/>
        <v>1</v>
      </c>
      <c r="K236" t="str">
        <f t="shared" ca="1" si="17"/>
        <v>OK</v>
      </c>
    </row>
    <row r="237" spans="8:11" x14ac:dyDescent="0.4">
      <c r="H237">
        <v>237</v>
      </c>
      <c r="I237" t="str">
        <f t="shared" ca="1" si="18"/>
        <v>Q6btRF</v>
      </c>
      <c r="J237">
        <f t="shared" ca="1" si="16"/>
        <v>1</v>
      </c>
      <c r="K237" t="str">
        <f t="shared" ca="1" si="17"/>
        <v>OK</v>
      </c>
    </row>
    <row r="238" spans="8:11" x14ac:dyDescent="0.4">
      <c r="H238">
        <v>238</v>
      </c>
      <c r="I238" t="str">
        <f t="shared" ca="1" si="18"/>
        <v>B15F6y</v>
      </c>
      <c r="J238">
        <f t="shared" ca="1" si="16"/>
        <v>1</v>
      </c>
      <c r="K238" t="str">
        <f t="shared" ca="1" si="17"/>
        <v>OK</v>
      </c>
    </row>
    <row r="239" spans="8:11" x14ac:dyDescent="0.4">
      <c r="H239">
        <v>239</v>
      </c>
      <c r="I239" t="str">
        <f t="shared" ca="1" si="18"/>
        <v>uEpyJz</v>
      </c>
      <c r="J239">
        <f t="shared" ca="1" si="16"/>
        <v>1</v>
      </c>
      <c r="K239" t="str">
        <f t="shared" ca="1" si="17"/>
        <v>OK</v>
      </c>
    </row>
    <row r="240" spans="8:11" x14ac:dyDescent="0.4">
      <c r="H240">
        <v>240</v>
      </c>
      <c r="I240" t="str">
        <f t="shared" ca="1" si="18"/>
        <v>Ai9r4i</v>
      </c>
      <c r="J240">
        <f t="shared" ref="J240:J298" ca="1" si="19">COUNTIF(I:I,I240)</f>
        <v>1</v>
      </c>
      <c r="K240" t="str">
        <f t="shared" ref="K240:K298" ca="1" si="20">+IF(J240=1,"OK","ダブり")</f>
        <v>OK</v>
      </c>
    </row>
    <row r="241" spans="8:11" x14ac:dyDescent="0.4">
      <c r="H241">
        <v>241</v>
      </c>
      <c r="I241" t="str">
        <f t="shared" ca="1" si="18"/>
        <v>ZNKYWJ</v>
      </c>
      <c r="J241">
        <f t="shared" ca="1" si="19"/>
        <v>1</v>
      </c>
      <c r="K241" t="str">
        <f t="shared" ca="1" si="20"/>
        <v>OK</v>
      </c>
    </row>
    <row r="242" spans="8:11" x14ac:dyDescent="0.4">
      <c r="H242">
        <v>242</v>
      </c>
      <c r="I242" t="str">
        <f t="shared" ca="1" si="18"/>
        <v>hcFSGj</v>
      </c>
      <c r="J242">
        <f t="shared" ca="1" si="19"/>
        <v>1</v>
      </c>
      <c r="K242" t="str">
        <f t="shared" ca="1" si="20"/>
        <v>OK</v>
      </c>
    </row>
    <row r="243" spans="8:11" x14ac:dyDescent="0.4">
      <c r="H243">
        <v>243</v>
      </c>
      <c r="I243" t="str">
        <f t="shared" ca="1" si="18"/>
        <v>nhYL7X</v>
      </c>
      <c r="J243">
        <f t="shared" ca="1" si="19"/>
        <v>1</v>
      </c>
      <c r="K243" t="str">
        <f t="shared" ca="1" si="20"/>
        <v>OK</v>
      </c>
    </row>
    <row r="244" spans="8:11" x14ac:dyDescent="0.4">
      <c r="H244">
        <v>244</v>
      </c>
      <c r="I244" t="str">
        <f t="shared" ca="1" si="18"/>
        <v>YNrybh</v>
      </c>
      <c r="J244">
        <f t="shared" ca="1" si="19"/>
        <v>1</v>
      </c>
      <c r="K244" t="str">
        <f t="shared" ca="1" si="20"/>
        <v>OK</v>
      </c>
    </row>
    <row r="245" spans="8:11" x14ac:dyDescent="0.4">
      <c r="H245">
        <v>245</v>
      </c>
      <c r="I245" t="str">
        <f t="shared" ca="1" si="18"/>
        <v>nvvWD8</v>
      </c>
      <c r="J245">
        <f t="shared" ca="1" si="19"/>
        <v>1</v>
      </c>
      <c r="K245" t="str">
        <f t="shared" ca="1" si="20"/>
        <v>OK</v>
      </c>
    </row>
    <row r="246" spans="8:11" x14ac:dyDescent="0.4">
      <c r="H246">
        <v>246</v>
      </c>
      <c r="I246" t="str">
        <f t="shared" ca="1" si="18"/>
        <v>pL42G4</v>
      </c>
      <c r="J246">
        <f t="shared" ca="1" si="19"/>
        <v>1</v>
      </c>
      <c r="K246" t="str">
        <f t="shared" ca="1" si="20"/>
        <v>OK</v>
      </c>
    </row>
    <row r="247" spans="8:11" x14ac:dyDescent="0.4">
      <c r="H247">
        <v>247</v>
      </c>
      <c r="I247" t="str">
        <f t="shared" ca="1" si="18"/>
        <v>CQM2Lb</v>
      </c>
      <c r="J247">
        <f t="shared" ca="1" si="19"/>
        <v>1</v>
      </c>
      <c r="K247" t="str">
        <f t="shared" ca="1" si="20"/>
        <v>OK</v>
      </c>
    </row>
    <row r="248" spans="8:11" x14ac:dyDescent="0.4">
      <c r="H248">
        <v>248</v>
      </c>
      <c r="I248" t="str">
        <f t="shared" ca="1" si="18"/>
        <v>vK8TD8</v>
      </c>
      <c r="J248">
        <f t="shared" ca="1" si="19"/>
        <v>1</v>
      </c>
      <c r="K248" t="str">
        <f t="shared" ca="1" si="20"/>
        <v>OK</v>
      </c>
    </row>
    <row r="249" spans="8:11" x14ac:dyDescent="0.4">
      <c r="H249">
        <v>249</v>
      </c>
      <c r="I249" t="str">
        <f t="shared" ca="1" si="18"/>
        <v>qZD2q1</v>
      </c>
      <c r="J249">
        <f t="shared" ca="1" si="19"/>
        <v>1</v>
      </c>
      <c r="K249" t="str">
        <f t="shared" ca="1" si="20"/>
        <v>OK</v>
      </c>
    </row>
    <row r="250" spans="8:11" x14ac:dyDescent="0.4">
      <c r="H250">
        <v>250</v>
      </c>
      <c r="I250" t="str">
        <f t="shared" ca="1" si="18"/>
        <v>Qz1LPf</v>
      </c>
      <c r="J250">
        <f t="shared" ca="1" si="19"/>
        <v>1</v>
      </c>
      <c r="K250" t="str">
        <f t="shared" ca="1" si="20"/>
        <v>OK</v>
      </c>
    </row>
    <row r="251" spans="8:11" x14ac:dyDescent="0.4">
      <c r="H251">
        <v>251</v>
      </c>
      <c r="I251" t="str">
        <f t="shared" ca="1" si="18"/>
        <v>m2MJim</v>
      </c>
      <c r="J251">
        <f t="shared" ca="1" si="19"/>
        <v>1</v>
      </c>
      <c r="K251" t="str">
        <f t="shared" ca="1" si="20"/>
        <v>OK</v>
      </c>
    </row>
    <row r="252" spans="8:11" x14ac:dyDescent="0.4">
      <c r="H252">
        <v>252</v>
      </c>
      <c r="I252" t="str">
        <f t="shared" ca="1" si="18"/>
        <v>MD3FMT</v>
      </c>
      <c r="J252">
        <f t="shared" ca="1" si="19"/>
        <v>1</v>
      </c>
      <c r="K252" t="str">
        <f t="shared" ca="1" si="20"/>
        <v>OK</v>
      </c>
    </row>
    <row r="253" spans="8:11" x14ac:dyDescent="0.4">
      <c r="H253">
        <v>253</v>
      </c>
      <c r="I253" t="str">
        <f t="shared" ca="1" si="18"/>
        <v>dg7bHt</v>
      </c>
      <c r="J253">
        <f t="shared" ca="1" si="19"/>
        <v>1</v>
      </c>
      <c r="K253" t="str">
        <f t="shared" ca="1" si="20"/>
        <v>OK</v>
      </c>
    </row>
    <row r="254" spans="8:11" x14ac:dyDescent="0.4">
      <c r="H254">
        <v>254</v>
      </c>
      <c r="I254" t="str">
        <f t="shared" ca="1" si="18"/>
        <v>1ktzbK</v>
      </c>
      <c r="J254">
        <f t="shared" ca="1" si="19"/>
        <v>1</v>
      </c>
      <c r="K254" t="str">
        <f t="shared" ca="1" si="20"/>
        <v>OK</v>
      </c>
    </row>
    <row r="255" spans="8:11" x14ac:dyDescent="0.4">
      <c r="H255">
        <v>255</v>
      </c>
      <c r="I255" t="str">
        <f t="shared" ca="1" si="18"/>
        <v>UjMHJU</v>
      </c>
      <c r="J255">
        <f t="shared" ca="1" si="19"/>
        <v>1</v>
      </c>
      <c r="K255" t="str">
        <f t="shared" ca="1" si="20"/>
        <v>OK</v>
      </c>
    </row>
    <row r="256" spans="8:11" x14ac:dyDescent="0.4">
      <c r="H256">
        <v>256</v>
      </c>
      <c r="I256" t="str">
        <f t="shared" ca="1" si="18"/>
        <v>tLRhDK</v>
      </c>
      <c r="J256">
        <f t="shared" ca="1" si="19"/>
        <v>1</v>
      </c>
      <c r="K256" t="str">
        <f t="shared" ca="1" si="20"/>
        <v>OK</v>
      </c>
    </row>
    <row r="257" spans="8:11" x14ac:dyDescent="0.4">
      <c r="H257">
        <v>257</v>
      </c>
      <c r="I257" t="str">
        <f t="shared" ca="1" si="18"/>
        <v>Rx1G72</v>
      </c>
      <c r="J257">
        <f t="shared" ca="1" si="19"/>
        <v>1</v>
      </c>
      <c r="K257" t="str">
        <f t="shared" ca="1" si="20"/>
        <v>OK</v>
      </c>
    </row>
    <row r="258" spans="8:11" x14ac:dyDescent="0.4">
      <c r="H258">
        <v>258</v>
      </c>
      <c r="I258" t="str">
        <f t="shared" ref="I258:I297" ca="1" si="2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Dn3UKJ</v>
      </c>
      <c r="J258">
        <f t="shared" ca="1" si="19"/>
        <v>1</v>
      </c>
      <c r="K258" t="str">
        <f t="shared" ca="1" si="20"/>
        <v>OK</v>
      </c>
    </row>
    <row r="259" spans="8:11" x14ac:dyDescent="0.4">
      <c r="H259">
        <v>259</v>
      </c>
      <c r="I259" t="str">
        <f t="shared" ca="1" si="21"/>
        <v>epKZdL</v>
      </c>
      <c r="J259">
        <f t="shared" ca="1" si="19"/>
        <v>1</v>
      </c>
      <c r="K259" t="str">
        <f t="shared" ca="1" si="20"/>
        <v>OK</v>
      </c>
    </row>
    <row r="260" spans="8:11" x14ac:dyDescent="0.4">
      <c r="H260">
        <v>260</v>
      </c>
      <c r="I260" t="str">
        <f t="shared" ca="1" si="21"/>
        <v>5Q75M7</v>
      </c>
      <c r="J260">
        <f t="shared" ca="1" si="19"/>
        <v>1</v>
      </c>
      <c r="K260" t="str">
        <f t="shared" ca="1" si="20"/>
        <v>OK</v>
      </c>
    </row>
    <row r="261" spans="8:11" x14ac:dyDescent="0.4">
      <c r="H261">
        <v>261</v>
      </c>
      <c r="I261" t="str">
        <f t="shared" ca="1" si="21"/>
        <v>LDRk1i</v>
      </c>
      <c r="J261">
        <f t="shared" ca="1" si="19"/>
        <v>1</v>
      </c>
      <c r="K261" t="str">
        <f t="shared" ca="1" si="20"/>
        <v>OK</v>
      </c>
    </row>
    <row r="262" spans="8:11" x14ac:dyDescent="0.4">
      <c r="H262">
        <v>262</v>
      </c>
      <c r="I262" t="str">
        <f t="shared" ca="1" si="21"/>
        <v>pKX6tx</v>
      </c>
      <c r="J262">
        <f t="shared" ca="1" si="19"/>
        <v>1</v>
      </c>
      <c r="K262" t="str">
        <f t="shared" ca="1" si="20"/>
        <v>OK</v>
      </c>
    </row>
    <row r="263" spans="8:11" x14ac:dyDescent="0.4">
      <c r="H263">
        <v>263</v>
      </c>
      <c r="I263" t="str">
        <f t="shared" ca="1" si="21"/>
        <v>5JK8x9</v>
      </c>
      <c r="J263">
        <f t="shared" ca="1" si="19"/>
        <v>1</v>
      </c>
      <c r="K263" t="str">
        <f t="shared" ca="1" si="20"/>
        <v>OK</v>
      </c>
    </row>
    <row r="264" spans="8:11" x14ac:dyDescent="0.4">
      <c r="H264">
        <v>264</v>
      </c>
      <c r="I264" t="str">
        <f t="shared" ca="1" si="21"/>
        <v>wLVEHH</v>
      </c>
      <c r="J264">
        <f t="shared" ca="1" si="19"/>
        <v>1</v>
      </c>
      <c r="K264" t="str">
        <f t="shared" ca="1" si="20"/>
        <v>OK</v>
      </c>
    </row>
    <row r="265" spans="8:11" x14ac:dyDescent="0.4">
      <c r="H265">
        <v>265</v>
      </c>
      <c r="I265" t="str">
        <f t="shared" ca="1" si="21"/>
        <v>Cr4YTk</v>
      </c>
      <c r="J265">
        <f t="shared" ca="1" si="19"/>
        <v>1</v>
      </c>
      <c r="K265" t="str">
        <f t="shared" ca="1" si="20"/>
        <v>OK</v>
      </c>
    </row>
    <row r="266" spans="8:11" x14ac:dyDescent="0.4">
      <c r="H266">
        <v>266</v>
      </c>
      <c r="I266" t="str">
        <f t="shared" ca="1" si="21"/>
        <v>aJVaxY</v>
      </c>
      <c r="J266">
        <f t="shared" ca="1" si="19"/>
        <v>1</v>
      </c>
      <c r="K266" t="str">
        <f t="shared" ca="1" si="20"/>
        <v>OK</v>
      </c>
    </row>
    <row r="267" spans="8:11" x14ac:dyDescent="0.4">
      <c r="H267">
        <v>267</v>
      </c>
      <c r="I267" t="str">
        <f t="shared" ca="1" si="21"/>
        <v>ykZgkV</v>
      </c>
      <c r="J267">
        <f t="shared" ca="1" si="19"/>
        <v>1</v>
      </c>
      <c r="K267" t="str">
        <f t="shared" ca="1" si="20"/>
        <v>OK</v>
      </c>
    </row>
    <row r="268" spans="8:11" x14ac:dyDescent="0.4">
      <c r="H268">
        <v>268</v>
      </c>
      <c r="I268" t="str">
        <f t="shared" ca="1" si="21"/>
        <v>MeugB2</v>
      </c>
      <c r="J268">
        <f t="shared" ca="1" si="19"/>
        <v>1</v>
      </c>
      <c r="K268" t="str">
        <f t="shared" ca="1" si="20"/>
        <v>OK</v>
      </c>
    </row>
    <row r="269" spans="8:11" x14ac:dyDescent="0.4">
      <c r="H269">
        <v>269</v>
      </c>
      <c r="I269" t="str">
        <f t="shared" ca="1" si="21"/>
        <v>75LNFK</v>
      </c>
      <c r="J269">
        <f t="shared" ca="1" si="19"/>
        <v>1</v>
      </c>
      <c r="K269" t="str">
        <f t="shared" ca="1" si="20"/>
        <v>OK</v>
      </c>
    </row>
    <row r="270" spans="8:11" x14ac:dyDescent="0.4">
      <c r="H270">
        <v>270</v>
      </c>
      <c r="I270" t="str">
        <f t="shared" ca="1" si="21"/>
        <v>AX8NE6</v>
      </c>
      <c r="J270">
        <f t="shared" ca="1" si="19"/>
        <v>1</v>
      </c>
      <c r="K270" t="str">
        <f t="shared" ca="1" si="20"/>
        <v>OK</v>
      </c>
    </row>
    <row r="271" spans="8:11" x14ac:dyDescent="0.4">
      <c r="H271">
        <v>271</v>
      </c>
      <c r="I271" t="str">
        <f t="shared" ca="1" si="21"/>
        <v>MLmKhd</v>
      </c>
      <c r="J271">
        <f t="shared" ca="1" si="19"/>
        <v>1</v>
      </c>
      <c r="K271" t="str">
        <f t="shared" ca="1" si="20"/>
        <v>OK</v>
      </c>
    </row>
    <row r="272" spans="8:11" x14ac:dyDescent="0.4">
      <c r="H272">
        <v>272</v>
      </c>
      <c r="I272" t="str">
        <f t="shared" ca="1" si="21"/>
        <v>rnKeB1</v>
      </c>
      <c r="J272">
        <f t="shared" ca="1" si="19"/>
        <v>1</v>
      </c>
      <c r="K272" t="str">
        <f t="shared" ca="1" si="20"/>
        <v>OK</v>
      </c>
    </row>
    <row r="273" spans="8:11" x14ac:dyDescent="0.4">
      <c r="H273">
        <v>273</v>
      </c>
      <c r="I273" t="str">
        <f t="shared" ca="1" si="21"/>
        <v>uJFGNh</v>
      </c>
      <c r="J273">
        <f t="shared" ca="1" si="19"/>
        <v>1</v>
      </c>
      <c r="K273" t="str">
        <f t="shared" ca="1" si="20"/>
        <v>OK</v>
      </c>
    </row>
    <row r="274" spans="8:11" x14ac:dyDescent="0.4">
      <c r="H274">
        <v>274</v>
      </c>
      <c r="I274" t="str">
        <f t="shared" ca="1" si="21"/>
        <v>RbTqaf</v>
      </c>
      <c r="J274">
        <f t="shared" ca="1" si="19"/>
        <v>1</v>
      </c>
      <c r="K274" t="str">
        <f t="shared" ca="1" si="20"/>
        <v>OK</v>
      </c>
    </row>
    <row r="275" spans="8:11" x14ac:dyDescent="0.4">
      <c r="H275">
        <v>275</v>
      </c>
      <c r="I275" t="str">
        <f t="shared" ca="1" si="21"/>
        <v>KkVBvu</v>
      </c>
      <c r="J275">
        <f t="shared" ca="1" si="19"/>
        <v>1</v>
      </c>
      <c r="K275" t="str">
        <f t="shared" ca="1" si="20"/>
        <v>OK</v>
      </c>
    </row>
    <row r="276" spans="8:11" x14ac:dyDescent="0.4">
      <c r="H276">
        <v>276</v>
      </c>
      <c r="I276" t="str">
        <f t="shared" ca="1" si="21"/>
        <v>LLPuDS</v>
      </c>
      <c r="J276">
        <f t="shared" ca="1" si="19"/>
        <v>1</v>
      </c>
      <c r="K276" t="str">
        <f t="shared" ca="1" si="20"/>
        <v>OK</v>
      </c>
    </row>
    <row r="277" spans="8:11" x14ac:dyDescent="0.4">
      <c r="H277">
        <v>277</v>
      </c>
      <c r="I277" t="str">
        <f t="shared" ca="1" si="21"/>
        <v>9ERK4h</v>
      </c>
      <c r="J277">
        <f t="shared" ca="1" si="19"/>
        <v>1</v>
      </c>
      <c r="K277" t="str">
        <f t="shared" ca="1" si="20"/>
        <v>OK</v>
      </c>
    </row>
    <row r="278" spans="8:11" x14ac:dyDescent="0.4">
      <c r="H278">
        <v>278</v>
      </c>
      <c r="I278" t="str">
        <f t="shared" ca="1" si="21"/>
        <v>VKFrNx</v>
      </c>
      <c r="J278">
        <f t="shared" ca="1" si="19"/>
        <v>1</v>
      </c>
      <c r="K278" t="str">
        <f t="shared" ca="1" si="20"/>
        <v>OK</v>
      </c>
    </row>
    <row r="279" spans="8:11" x14ac:dyDescent="0.4">
      <c r="H279">
        <v>279</v>
      </c>
      <c r="I279" t="str">
        <f t="shared" ca="1" si="21"/>
        <v>gTNQrV</v>
      </c>
      <c r="J279">
        <f t="shared" ca="1" si="19"/>
        <v>1</v>
      </c>
      <c r="K279" t="str">
        <f t="shared" ca="1" si="20"/>
        <v>OK</v>
      </c>
    </row>
    <row r="280" spans="8:11" x14ac:dyDescent="0.4">
      <c r="H280">
        <v>280</v>
      </c>
      <c r="I280" t="str">
        <f t="shared" ca="1" si="21"/>
        <v>1c58VF</v>
      </c>
      <c r="J280">
        <f t="shared" ca="1" si="19"/>
        <v>1</v>
      </c>
      <c r="K280" t="str">
        <f t="shared" ca="1" si="20"/>
        <v>OK</v>
      </c>
    </row>
    <row r="281" spans="8:11" x14ac:dyDescent="0.4">
      <c r="H281">
        <v>281</v>
      </c>
      <c r="I281" t="str">
        <f t="shared" ca="1" si="21"/>
        <v>EnxekV</v>
      </c>
      <c r="J281">
        <f t="shared" ca="1" si="19"/>
        <v>1</v>
      </c>
      <c r="K281" t="str">
        <f t="shared" ca="1" si="20"/>
        <v>OK</v>
      </c>
    </row>
    <row r="282" spans="8:11" x14ac:dyDescent="0.4">
      <c r="H282">
        <v>282</v>
      </c>
      <c r="I282" t="str">
        <f t="shared" ca="1" si="21"/>
        <v>rE373N</v>
      </c>
      <c r="J282">
        <f t="shared" ca="1" si="19"/>
        <v>1</v>
      </c>
      <c r="K282" t="str">
        <f t="shared" ca="1" si="20"/>
        <v>OK</v>
      </c>
    </row>
    <row r="283" spans="8:11" x14ac:dyDescent="0.4">
      <c r="H283">
        <v>283</v>
      </c>
      <c r="I283" t="str">
        <f t="shared" ca="1" si="21"/>
        <v>GEtfCB</v>
      </c>
      <c r="J283">
        <f t="shared" ca="1" si="19"/>
        <v>1</v>
      </c>
      <c r="K283" t="str">
        <f t="shared" ca="1" si="20"/>
        <v>OK</v>
      </c>
    </row>
    <row r="284" spans="8:11" x14ac:dyDescent="0.4">
      <c r="H284">
        <v>284</v>
      </c>
      <c r="I284" t="str">
        <f t="shared" ca="1" si="21"/>
        <v>ZL65H3</v>
      </c>
      <c r="J284">
        <f t="shared" ca="1" si="19"/>
        <v>1</v>
      </c>
      <c r="K284" t="str">
        <f t="shared" ca="1" si="20"/>
        <v>OK</v>
      </c>
    </row>
    <row r="285" spans="8:11" x14ac:dyDescent="0.4">
      <c r="H285">
        <v>285</v>
      </c>
      <c r="I285" t="str">
        <f t="shared" ca="1" si="21"/>
        <v>79tfn1</v>
      </c>
      <c r="J285">
        <f t="shared" ca="1" si="19"/>
        <v>1</v>
      </c>
      <c r="K285" t="str">
        <f t="shared" ca="1" si="20"/>
        <v>OK</v>
      </c>
    </row>
    <row r="286" spans="8:11" x14ac:dyDescent="0.4">
      <c r="H286">
        <v>286</v>
      </c>
      <c r="I286" t="str">
        <f t="shared" ca="1" si="21"/>
        <v>9MLPpa</v>
      </c>
      <c r="J286">
        <f t="shared" ca="1" si="19"/>
        <v>1</v>
      </c>
      <c r="K286" t="str">
        <f t="shared" ca="1" si="20"/>
        <v>OK</v>
      </c>
    </row>
    <row r="287" spans="8:11" x14ac:dyDescent="0.4">
      <c r="H287">
        <v>287</v>
      </c>
      <c r="I287" t="str">
        <f t="shared" ca="1" si="21"/>
        <v>4ZBXcM</v>
      </c>
      <c r="J287">
        <f t="shared" ca="1" si="19"/>
        <v>1</v>
      </c>
      <c r="K287" t="str">
        <f t="shared" ca="1" si="20"/>
        <v>OK</v>
      </c>
    </row>
    <row r="288" spans="8:11" x14ac:dyDescent="0.4">
      <c r="H288">
        <v>288</v>
      </c>
      <c r="I288" t="str">
        <f t="shared" ca="1" si="21"/>
        <v>kBM9cf</v>
      </c>
      <c r="J288">
        <f t="shared" ca="1" si="19"/>
        <v>1</v>
      </c>
      <c r="K288" t="str">
        <f t="shared" ca="1" si="20"/>
        <v>OK</v>
      </c>
    </row>
    <row r="289" spans="8:11" x14ac:dyDescent="0.4">
      <c r="H289">
        <v>289</v>
      </c>
      <c r="I289" t="str">
        <f t="shared" ca="1" si="21"/>
        <v>7DpbfA</v>
      </c>
      <c r="J289">
        <f t="shared" ca="1" si="19"/>
        <v>1</v>
      </c>
      <c r="K289" t="str">
        <f t="shared" ca="1" si="20"/>
        <v>OK</v>
      </c>
    </row>
    <row r="290" spans="8:11" x14ac:dyDescent="0.4">
      <c r="H290">
        <v>290</v>
      </c>
      <c r="I290" t="str">
        <f t="shared" ca="1" si="21"/>
        <v>QnhKCc</v>
      </c>
      <c r="J290">
        <f t="shared" ca="1" si="19"/>
        <v>1</v>
      </c>
      <c r="K290" t="str">
        <f t="shared" ca="1" si="20"/>
        <v>OK</v>
      </c>
    </row>
    <row r="291" spans="8:11" x14ac:dyDescent="0.4">
      <c r="H291">
        <v>291</v>
      </c>
      <c r="I291" t="str">
        <f t="shared" ca="1" si="21"/>
        <v>k6FJ6S</v>
      </c>
      <c r="J291">
        <f t="shared" ca="1" si="19"/>
        <v>1</v>
      </c>
      <c r="K291" t="str">
        <f t="shared" ca="1" si="20"/>
        <v>OK</v>
      </c>
    </row>
    <row r="292" spans="8:11" x14ac:dyDescent="0.4">
      <c r="H292">
        <v>292</v>
      </c>
      <c r="I292" t="str">
        <f t="shared" ca="1" si="21"/>
        <v>Ti5dUh</v>
      </c>
      <c r="J292">
        <f t="shared" ca="1" si="19"/>
        <v>1</v>
      </c>
      <c r="K292" t="str">
        <f t="shared" ca="1" si="20"/>
        <v>OK</v>
      </c>
    </row>
    <row r="293" spans="8:11" x14ac:dyDescent="0.4">
      <c r="H293">
        <v>293</v>
      </c>
      <c r="I293" t="str">
        <f t="shared" ca="1" si="21"/>
        <v>MmpLgD</v>
      </c>
      <c r="J293">
        <f t="shared" ca="1" si="19"/>
        <v>1</v>
      </c>
      <c r="K293" t="str">
        <f t="shared" ca="1" si="20"/>
        <v>OK</v>
      </c>
    </row>
    <row r="294" spans="8:11" x14ac:dyDescent="0.4">
      <c r="H294">
        <v>294</v>
      </c>
      <c r="I294" t="str">
        <f t="shared" ca="1" si="21"/>
        <v>8J5MjP</v>
      </c>
      <c r="J294">
        <f t="shared" ca="1" si="19"/>
        <v>1</v>
      </c>
      <c r="K294" t="str">
        <f t="shared" ca="1" si="20"/>
        <v>OK</v>
      </c>
    </row>
    <row r="295" spans="8:11" x14ac:dyDescent="0.4">
      <c r="H295">
        <v>295</v>
      </c>
      <c r="I295" t="str">
        <f t="shared" ca="1" si="21"/>
        <v>o9Afvi</v>
      </c>
      <c r="J295">
        <f t="shared" ca="1" si="19"/>
        <v>1</v>
      </c>
      <c r="K295" t="str">
        <f t="shared" ca="1" si="20"/>
        <v>OK</v>
      </c>
    </row>
    <row r="296" spans="8:11" x14ac:dyDescent="0.4">
      <c r="H296">
        <v>296</v>
      </c>
      <c r="I296" t="str">
        <f t="shared" ca="1" si="21"/>
        <v>RCcPWG</v>
      </c>
      <c r="J296">
        <f t="shared" ca="1" si="19"/>
        <v>1</v>
      </c>
      <c r="K296" t="str">
        <f t="shared" ca="1" si="20"/>
        <v>OK</v>
      </c>
    </row>
    <row r="297" spans="8:11" x14ac:dyDescent="0.4">
      <c r="H297">
        <v>297</v>
      </c>
      <c r="I297" t="str">
        <f t="shared" ca="1" si="21"/>
        <v>zCN8FT</v>
      </c>
      <c r="J297">
        <f t="shared" ca="1" si="19"/>
        <v>1</v>
      </c>
      <c r="K297" t="str">
        <f t="shared" ca="1" si="20"/>
        <v>OK</v>
      </c>
    </row>
    <row r="298" spans="8:11" x14ac:dyDescent="0.4">
      <c r="H298">
        <v>298</v>
      </c>
      <c r="I298" t="str">
        <f ca="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wN3ALL</v>
      </c>
      <c r="J298">
        <f t="shared" ca="1" si="19"/>
        <v>1</v>
      </c>
      <c r="K298" t="str">
        <f t="shared" ca="1" si="20"/>
        <v>OK</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Q403"/>
  <sheetViews>
    <sheetView zoomScale="90" zoomScaleNormal="90" workbookViewId="0">
      <pane ySplit="1" topLeftCell="A120" activePane="bottomLeft" state="frozen"/>
      <selection activeCell="B336" sqref="B336:C336"/>
      <selection pane="bottomLeft" activeCell="B336" sqref="B336:C336"/>
    </sheetView>
  </sheetViews>
  <sheetFormatPr defaultRowHeight="18.75" x14ac:dyDescent="0.4"/>
  <cols>
    <col min="2" max="2" width="14.875" bestFit="1" customWidth="1"/>
    <col min="3" max="3" width="11.75" style="10" bestFit="1" customWidth="1"/>
    <col min="4" max="4" width="7.625" style="11" customWidth="1"/>
    <col min="5" max="6" width="13.5" style="11" customWidth="1"/>
    <col min="7" max="7" width="13.125" customWidth="1"/>
    <col min="8" max="8" width="13" style="11" customWidth="1"/>
    <col min="9" max="9" width="17" style="12" bestFit="1" customWidth="1"/>
    <col min="10" max="10" width="11.75" style="10" bestFit="1" customWidth="1"/>
    <col min="11" max="11" width="9.25" style="13" bestFit="1" customWidth="1"/>
    <col min="12" max="12" width="10.625" style="10" customWidth="1"/>
    <col min="13" max="13" width="19.375" style="12" customWidth="1"/>
    <col min="14" max="14" width="17.5" style="54" bestFit="1" customWidth="1"/>
    <col min="15" max="15" width="12.625" customWidth="1"/>
  </cols>
  <sheetData>
    <row r="1" spans="1:17" ht="37.5" x14ac:dyDescent="0.4">
      <c r="C1" s="2" t="s">
        <v>110</v>
      </c>
      <c r="D1" s="3" t="s">
        <v>111</v>
      </c>
      <c r="E1" s="3" t="s">
        <v>5</v>
      </c>
      <c r="F1" s="3"/>
      <c r="G1" s="3" t="s">
        <v>112</v>
      </c>
      <c r="H1" s="3" t="s">
        <v>113</v>
      </c>
      <c r="I1" s="42" t="s">
        <v>143</v>
      </c>
      <c r="J1" s="4" t="s">
        <v>110</v>
      </c>
      <c r="K1" s="4" t="s">
        <v>114</v>
      </c>
      <c r="L1" s="4" t="s">
        <v>115</v>
      </c>
      <c r="M1" s="5" t="s">
        <v>148</v>
      </c>
      <c r="N1" s="55" t="s">
        <v>1046</v>
      </c>
      <c r="O1" s="6" t="s">
        <v>5</v>
      </c>
      <c r="P1" s="6" t="s">
        <v>116</v>
      </c>
      <c r="Q1" s="6" t="s">
        <v>117</v>
      </c>
    </row>
    <row r="2" spans="1:17" hidden="1" x14ac:dyDescent="0.4">
      <c r="A2" t="str">
        <f t="shared" ref="A2:A65" si="0">+E2&amp;D2</f>
        <v>北九州(旧)高</v>
      </c>
      <c r="B2" t="str">
        <f>+IF(A2="","",E2&amp;D2&amp;COUNTIF($A$2:A2,A2))</f>
        <v>北九州(旧)高1</v>
      </c>
      <c r="C2" s="50">
        <v>44829</v>
      </c>
      <c r="D2" s="6" t="s">
        <v>1102</v>
      </c>
      <c r="E2" s="6" t="s">
        <v>1103</v>
      </c>
      <c r="F2" s="53"/>
      <c r="G2" s="7">
        <v>0.4375</v>
      </c>
      <c r="H2" s="7">
        <v>0.64583333333333337</v>
      </c>
      <c r="I2" s="44">
        <v>18.07</v>
      </c>
      <c r="J2" s="50">
        <v>44816</v>
      </c>
      <c r="K2" s="8" t="s">
        <v>1121</v>
      </c>
      <c r="L2" s="43" t="s">
        <v>1104</v>
      </c>
      <c r="M2" s="44">
        <v>18.22</v>
      </c>
      <c r="O2" s="6" t="s">
        <v>12</v>
      </c>
      <c r="P2" s="6">
        <f t="shared" ref="P2:P10" si="1">+COUNTIFS($E:$E,$O2,$D:$D,"低")</f>
        <v>22</v>
      </c>
      <c r="Q2" s="6">
        <f t="shared" ref="Q2:Q10" si="2">+COUNTIFS($E:$E,$O2,$D:$D,"高")</f>
        <v>22</v>
      </c>
    </row>
    <row r="3" spans="1:17" hidden="1" x14ac:dyDescent="0.4">
      <c r="A3" t="str">
        <f t="shared" si="0"/>
        <v>北九州(旧)高</v>
      </c>
      <c r="B3" t="str">
        <f>+IF(A3="","",E3&amp;D3&amp;COUNTIF($A$2:A3,A3))</f>
        <v>北九州(旧)高2</v>
      </c>
      <c r="C3" s="50">
        <v>44836</v>
      </c>
      <c r="D3" s="6" t="s">
        <v>1102</v>
      </c>
      <c r="E3" s="6" t="s">
        <v>1103</v>
      </c>
      <c r="F3" s="53"/>
      <c r="G3" s="7">
        <v>0.33333333333333331</v>
      </c>
      <c r="H3" s="7">
        <v>0.66666666666666663</v>
      </c>
      <c r="I3" s="44">
        <v>17.420000000000002</v>
      </c>
      <c r="J3" s="50">
        <v>44855</v>
      </c>
      <c r="K3" s="8" t="s">
        <v>1122</v>
      </c>
      <c r="L3" s="43" t="s">
        <v>1104</v>
      </c>
      <c r="M3" s="44">
        <v>17.489999999999998</v>
      </c>
      <c r="O3" s="6" t="s">
        <v>17</v>
      </c>
      <c r="P3" s="6">
        <f t="shared" si="1"/>
        <v>22</v>
      </c>
      <c r="Q3" s="6">
        <f t="shared" si="2"/>
        <v>22</v>
      </c>
    </row>
    <row r="4" spans="1:17" hidden="1" x14ac:dyDescent="0.4">
      <c r="A4" t="str">
        <f t="shared" si="0"/>
        <v>北九州(旧)高</v>
      </c>
      <c r="B4" t="str">
        <f>+IF(A4="","",E4&amp;D4&amp;COUNTIF($A$2:A4,A4))</f>
        <v>北九州(旧)高3</v>
      </c>
      <c r="C4" s="50">
        <v>44854</v>
      </c>
      <c r="D4" s="6" t="s">
        <v>1102</v>
      </c>
      <c r="E4" s="6" t="s">
        <v>1103</v>
      </c>
      <c r="F4" s="53"/>
      <c r="G4" s="7">
        <v>0.45833333333333331</v>
      </c>
      <c r="H4" s="7">
        <v>0.54166666666666663</v>
      </c>
      <c r="I4" s="44">
        <v>18.7</v>
      </c>
      <c r="J4" s="50">
        <v>44848</v>
      </c>
      <c r="K4" s="8" t="s">
        <v>1122</v>
      </c>
      <c r="L4" s="43" t="s">
        <v>1104</v>
      </c>
      <c r="M4" s="44">
        <v>19</v>
      </c>
      <c r="O4" s="6" t="s">
        <v>20</v>
      </c>
      <c r="P4" s="6">
        <f t="shared" si="1"/>
        <v>22</v>
      </c>
      <c r="Q4" s="6">
        <f t="shared" si="2"/>
        <v>22</v>
      </c>
    </row>
    <row r="5" spans="1:17" hidden="1" x14ac:dyDescent="0.4">
      <c r="A5" t="str">
        <f t="shared" si="0"/>
        <v>北九州(旧)高</v>
      </c>
      <c r="B5" t="str">
        <f>+IF(A5="","",E5&amp;D5&amp;COUNTIF($A$2:A5,A5))</f>
        <v>北九州(旧)高4</v>
      </c>
      <c r="C5" s="50">
        <v>44860</v>
      </c>
      <c r="D5" s="6" t="s">
        <v>1102</v>
      </c>
      <c r="E5" s="6" t="s">
        <v>1103</v>
      </c>
      <c r="F5" s="53"/>
      <c r="G5" s="7">
        <v>0.33333333333333331</v>
      </c>
      <c r="H5" s="7">
        <v>0.66666666666666663</v>
      </c>
      <c r="I5" s="44">
        <v>17.510000000000002</v>
      </c>
      <c r="J5" s="50">
        <v>44847</v>
      </c>
      <c r="K5" s="8" t="s">
        <v>1123</v>
      </c>
      <c r="L5" s="43" t="s">
        <v>1104</v>
      </c>
      <c r="M5" s="44">
        <v>18.440000000000001</v>
      </c>
      <c r="O5" s="6" t="s">
        <v>25</v>
      </c>
      <c r="P5" s="6">
        <f t="shared" si="1"/>
        <v>22</v>
      </c>
      <c r="Q5" s="6">
        <f t="shared" si="2"/>
        <v>22</v>
      </c>
    </row>
    <row r="6" spans="1:17" hidden="1" x14ac:dyDescent="0.4">
      <c r="A6" t="str">
        <f t="shared" si="0"/>
        <v>北九州(旧)高</v>
      </c>
      <c r="B6" t="str">
        <f>+IF(A6="","",E6&amp;D6&amp;COUNTIF($A$2:A6,A6))</f>
        <v>北九州(旧)高5</v>
      </c>
      <c r="C6" s="50">
        <v>44862</v>
      </c>
      <c r="D6" s="6" t="s">
        <v>1102</v>
      </c>
      <c r="E6" s="6" t="s">
        <v>1103</v>
      </c>
      <c r="F6" s="53"/>
      <c r="G6" s="7">
        <v>0.33333333333333331</v>
      </c>
      <c r="H6" s="7">
        <v>0.66666666666666663</v>
      </c>
      <c r="I6" s="44">
        <v>13.72</v>
      </c>
      <c r="J6" s="50">
        <v>44839</v>
      </c>
      <c r="K6" s="8" t="s">
        <v>1124</v>
      </c>
      <c r="L6" s="43" t="s">
        <v>1104</v>
      </c>
      <c r="M6" s="44">
        <v>14.83</v>
      </c>
      <c r="O6" s="6" t="s">
        <v>27</v>
      </c>
      <c r="P6" s="6">
        <f t="shared" si="1"/>
        <v>22</v>
      </c>
      <c r="Q6" s="6">
        <f t="shared" si="2"/>
        <v>22</v>
      </c>
    </row>
    <row r="7" spans="1:17" hidden="1" x14ac:dyDescent="0.4">
      <c r="A7" t="str">
        <f t="shared" si="0"/>
        <v>北九州(旧)高</v>
      </c>
      <c r="B7" t="str">
        <f>+IF(A7="","",E7&amp;D7&amp;COUNTIF($A$2:A7,A7))</f>
        <v>北九州(旧)高6</v>
      </c>
      <c r="C7" s="50">
        <v>44863</v>
      </c>
      <c r="D7" s="6" t="s">
        <v>1102</v>
      </c>
      <c r="E7" s="6" t="s">
        <v>1103</v>
      </c>
      <c r="F7" s="53"/>
      <c r="G7" s="7">
        <v>0.4375</v>
      </c>
      <c r="H7" s="7">
        <v>0.58333333333333337</v>
      </c>
      <c r="I7" s="44">
        <v>15.99</v>
      </c>
      <c r="J7" s="50">
        <v>44865</v>
      </c>
      <c r="K7" s="8" t="s">
        <v>1121</v>
      </c>
      <c r="L7" s="43" t="s">
        <v>1104</v>
      </c>
      <c r="M7" s="44">
        <v>16.47</v>
      </c>
      <c r="O7" s="6" t="s">
        <v>119</v>
      </c>
      <c r="P7" s="6">
        <f t="shared" si="1"/>
        <v>22</v>
      </c>
      <c r="Q7" s="6">
        <f t="shared" si="2"/>
        <v>22</v>
      </c>
    </row>
    <row r="8" spans="1:17" hidden="1" x14ac:dyDescent="0.4">
      <c r="A8" t="str">
        <f t="shared" si="0"/>
        <v>北九州(旧)高</v>
      </c>
      <c r="B8" t="str">
        <f>+IF(A8="","",E8&amp;D8&amp;COUNTIF($A$2:A8,A8))</f>
        <v>北九州(旧)高7</v>
      </c>
      <c r="C8" s="50">
        <v>44864</v>
      </c>
      <c r="D8" s="6" t="s">
        <v>1102</v>
      </c>
      <c r="E8" s="6" t="s">
        <v>1103</v>
      </c>
      <c r="F8" s="53"/>
      <c r="G8" s="7">
        <v>0.33333333333333331</v>
      </c>
      <c r="H8" s="7">
        <v>0.66666666666666663</v>
      </c>
      <c r="I8" s="44">
        <v>16.86</v>
      </c>
      <c r="J8" s="50">
        <v>44855</v>
      </c>
      <c r="K8" s="8" t="s">
        <v>1122</v>
      </c>
      <c r="L8" s="43" t="s">
        <v>1104</v>
      </c>
      <c r="M8" s="44">
        <v>17.489999999999998</v>
      </c>
      <c r="O8" s="6" t="s">
        <v>32</v>
      </c>
      <c r="P8" s="6">
        <f t="shared" si="1"/>
        <v>22</v>
      </c>
      <c r="Q8" s="6">
        <f t="shared" si="2"/>
        <v>22</v>
      </c>
    </row>
    <row r="9" spans="1:17" hidden="1" x14ac:dyDescent="0.4">
      <c r="A9" t="str">
        <f t="shared" si="0"/>
        <v>北九州(旧)高</v>
      </c>
      <c r="B9" t="str">
        <f>+IF(A9="","",E9&amp;D9&amp;COUNTIF($A$2:A9,A9))</f>
        <v>北九州(旧)高8</v>
      </c>
      <c r="C9" s="50">
        <v>44870</v>
      </c>
      <c r="D9" s="6" t="s">
        <v>1102</v>
      </c>
      <c r="E9" s="6" t="s">
        <v>1103</v>
      </c>
      <c r="F9" s="53"/>
      <c r="G9" s="7">
        <v>0.45833333333333331</v>
      </c>
      <c r="H9" s="7">
        <v>0.5625</v>
      </c>
      <c r="I9" s="44">
        <v>15.2</v>
      </c>
      <c r="J9" s="50">
        <v>44868</v>
      </c>
      <c r="K9" s="8" t="s">
        <v>1123</v>
      </c>
      <c r="L9" s="43" t="s">
        <v>1104</v>
      </c>
      <c r="M9" s="44">
        <v>15.75</v>
      </c>
      <c r="O9" s="6" t="s">
        <v>34</v>
      </c>
      <c r="P9" s="6">
        <f t="shared" si="1"/>
        <v>22</v>
      </c>
      <c r="Q9" s="6">
        <f t="shared" si="2"/>
        <v>22</v>
      </c>
    </row>
    <row r="10" spans="1:17" hidden="1" x14ac:dyDescent="0.4">
      <c r="A10" t="str">
        <f t="shared" si="0"/>
        <v>北九州(旧)高</v>
      </c>
      <c r="B10" t="str">
        <f>+IF(A10="","",E10&amp;D10&amp;COUNTIF($A$2:A10,A10))</f>
        <v>北九州(旧)高9</v>
      </c>
      <c r="C10" s="50">
        <v>44871</v>
      </c>
      <c r="D10" s="6" t="s">
        <v>1102</v>
      </c>
      <c r="E10" s="6" t="s">
        <v>1103</v>
      </c>
      <c r="F10" s="53"/>
      <c r="G10" s="7">
        <v>0.33333333333333331</v>
      </c>
      <c r="H10" s="7">
        <v>0.66666666666666663</v>
      </c>
      <c r="I10" s="44">
        <v>15.05</v>
      </c>
      <c r="J10" s="50">
        <v>44868</v>
      </c>
      <c r="K10" s="8" t="s">
        <v>1123</v>
      </c>
      <c r="L10" s="43" t="s">
        <v>1104</v>
      </c>
      <c r="M10" s="44">
        <v>15.75</v>
      </c>
      <c r="O10" s="6" t="s">
        <v>146</v>
      </c>
      <c r="P10" s="6">
        <f t="shared" si="1"/>
        <v>0</v>
      </c>
      <c r="Q10" s="6">
        <f t="shared" si="2"/>
        <v>30</v>
      </c>
    </row>
    <row r="11" spans="1:17" hidden="1" x14ac:dyDescent="0.4">
      <c r="A11" t="str">
        <f t="shared" si="0"/>
        <v>北九州(旧)高</v>
      </c>
      <c r="B11" t="str">
        <f>+IF(A11="","",E11&amp;D11&amp;COUNTIF($A$2:A11,A11))</f>
        <v>北九州(旧)高10</v>
      </c>
      <c r="C11" s="50">
        <v>44872</v>
      </c>
      <c r="D11" s="6" t="s">
        <v>1102</v>
      </c>
      <c r="E11" s="6" t="s">
        <v>1103</v>
      </c>
      <c r="F11" s="53"/>
      <c r="G11" s="7">
        <v>0.47916666666666669</v>
      </c>
      <c r="H11" s="7">
        <v>0.58333333333333337</v>
      </c>
      <c r="I11" s="44">
        <v>14.07</v>
      </c>
      <c r="J11" s="50">
        <v>44874</v>
      </c>
      <c r="K11" s="8" t="s">
        <v>1124</v>
      </c>
      <c r="L11" s="43" t="s">
        <v>1104</v>
      </c>
      <c r="M11" s="44">
        <v>14.92</v>
      </c>
    </row>
    <row r="12" spans="1:17" hidden="1" x14ac:dyDescent="0.4">
      <c r="A12" t="str">
        <f t="shared" si="0"/>
        <v>北九州(旧)高</v>
      </c>
      <c r="B12" t="str">
        <f>+IF(A12="","",E12&amp;D12&amp;COUNTIF($A$2:A12,A12))</f>
        <v>北九州(旧)高11</v>
      </c>
      <c r="C12" s="50">
        <v>44926</v>
      </c>
      <c r="D12" s="6" t="s">
        <v>1102</v>
      </c>
      <c r="E12" s="6" t="s">
        <v>1103</v>
      </c>
      <c r="F12" s="53"/>
      <c r="G12" s="7">
        <v>0.5</v>
      </c>
      <c r="H12" s="7">
        <v>0.58333333333333337</v>
      </c>
      <c r="I12" s="44">
        <v>7.73</v>
      </c>
      <c r="J12" s="50">
        <v>44901</v>
      </c>
      <c r="K12" s="8" t="s">
        <v>1125</v>
      </c>
      <c r="L12" s="43" t="s">
        <v>1104</v>
      </c>
      <c r="M12" s="44">
        <v>8.1</v>
      </c>
    </row>
    <row r="13" spans="1:17" hidden="1" x14ac:dyDescent="0.4">
      <c r="A13" t="str">
        <f t="shared" si="0"/>
        <v>北九州(旧)高</v>
      </c>
      <c r="B13" t="str">
        <f>+IF(A13="","",E13&amp;D13&amp;COUNTIF($A$2:A13,A13))</f>
        <v>北九州(旧)高12</v>
      </c>
      <c r="C13" s="50">
        <v>44927</v>
      </c>
      <c r="D13" s="6" t="s">
        <v>1102</v>
      </c>
      <c r="E13" s="6" t="s">
        <v>1103</v>
      </c>
      <c r="F13" s="53"/>
      <c r="G13" s="7">
        <v>0.33333333333333331</v>
      </c>
      <c r="H13" s="7">
        <v>0.66666666666666663</v>
      </c>
      <c r="I13" s="44">
        <v>10.7</v>
      </c>
      <c r="J13" s="50">
        <v>44937</v>
      </c>
      <c r="K13" s="8" t="s">
        <v>1124</v>
      </c>
      <c r="L13" s="43" t="s">
        <v>1104</v>
      </c>
      <c r="M13" s="44">
        <v>11.89</v>
      </c>
    </row>
    <row r="14" spans="1:17" hidden="1" x14ac:dyDescent="0.4">
      <c r="A14" t="str">
        <f t="shared" si="0"/>
        <v>北九州(旧)高</v>
      </c>
      <c r="B14" t="str">
        <f>+IF(A14="","",E14&amp;D14&amp;COUNTIF($A$2:A14,A14))</f>
        <v>北九州(旧)高13</v>
      </c>
      <c r="C14" s="50">
        <v>44928</v>
      </c>
      <c r="D14" s="6" t="s">
        <v>1102</v>
      </c>
      <c r="E14" s="6" t="s">
        <v>1103</v>
      </c>
      <c r="F14" s="53"/>
      <c r="G14" s="7">
        <v>0.4375</v>
      </c>
      <c r="H14" s="7">
        <v>0.625</v>
      </c>
      <c r="I14" s="44">
        <v>12.48</v>
      </c>
      <c r="J14" s="50">
        <v>44947</v>
      </c>
      <c r="K14" s="8" t="s">
        <v>1126</v>
      </c>
      <c r="L14" s="43" t="s">
        <v>1104</v>
      </c>
      <c r="M14" s="44">
        <v>12.64</v>
      </c>
    </row>
    <row r="15" spans="1:17" hidden="1" x14ac:dyDescent="0.4">
      <c r="A15" t="str">
        <f t="shared" si="0"/>
        <v>北九州(旧)高</v>
      </c>
      <c r="B15" t="str">
        <f>+IF(A15="","",E15&amp;D15&amp;COUNTIF($A$2:A15,A15))</f>
        <v>北九州(旧)高14</v>
      </c>
      <c r="C15" s="50">
        <v>44929</v>
      </c>
      <c r="D15" s="6" t="s">
        <v>1102</v>
      </c>
      <c r="E15" s="6" t="s">
        <v>1103</v>
      </c>
      <c r="F15" s="53"/>
      <c r="G15" s="7">
        <v>0.45833333333333331</v>
      </c>
      <c r="H15" s="7">
        <v>0.625</v>
      </c>
      <c r="I15" s="44">
        <v>12.81</v>
      </c>
      <c r="J15" s="50">
        <v>44956</v>
      </c>
      <c r="K15" s="8" t="s">
        <v>1121</v>
      </c>
      <c r="L15" s="43" t="s">
        <v>1104</v>
      </c>
      <c r="M15" s="44">
        <v>14.66</v>
      </c>
    </row>
    <row r="16" spans="1:17" hidden="1" x14ac:dyDescent="0.4">
      <c r="A16" t="str">
        <f t="shared" si="0"/>
        <v>北九州(旧)高</v>
      </c>
      <c r="B16" t="str">
        <f>+IF(A16="","",E16&amp;D16&amp;COUNTIF($A$2:A16,A16))</f>
        <v>北九州(旧)高15</v>
      </c>
      <c r="C16" s="50">
        <v>44930</v>
      </c>
      <c r="D16" s="6" t="s">
        <v>1102</v>
      </c>
      <c r="E16" s="6" t="s">
        <v>1103</v>
      </c>
      <c r="F16" s="53"/>
      <c r="G16" s="7">
        <v>0.47916666666666669</v>
      </c>
      <c r="H16" s="7">
        <v>0.60416666666666663</v>
      </c>
      <c r="I16" s="44">
        <v>12.27</v>
      </c>
      <c r="J16" s="50">
        <v>44947</v>
      </c>
      <c r="K16" s="8" t="s">
        <v>1126</v>
      </c>
      <c r="L16" s="43" t="s">
        <v>1104</v>
      </c>
      <c r="M16" s="44">
        <v>12.64</v>
      </c>
    </row>
    <row r="17" spans="1:13" hidden="1" x14ac:dyDescent="0.4">
      <c r="A17" t="str">
        <f t="shared" si="0"/>
        <v>北九州(旧)高</v>
      </c>
      <c r="B17" t="str">
        <f>+IF(A17="","",E17&amp;D17&amp;COUNTIF($A$2:A17,A17))</f>
        <v>北九州(旧)高16</v>
      </c>
      <c r="C17" s="50">
        <v>44934</v>
      </c>
      <c r="D17" s="6" t="s">
        <v>1102</v>
      </c>
      <c r="E17" s="6" t="s">
        <v>1103</v>
      </c>
      <c r="F17" s="53"/>
      <c r="G17" s="7">
        <v>0.45833333333333331</v>
      </c>
      <c r="H17" s="7">
        <v>0.60416666666666663</v>
      </c>
      <c r="I17" s="44">
        <v>12.84</v>
      </c>
      <c r="J17" s="50">
        <v>44956</v>
      </c>
      <c r="K17" s="8" t="s">
        <v>1121</v>
      </c>
      <c r="L17" s="43" t="s">
        <v>1104</v>
      </c>
      <c r="M17" s="44">
        <v>14.66</v>
      </c>
    </row>
    <row r="18" spans="1:13" hidden="1" x14ac:dyDescent="0.4">
      <c r="A18" t="str">
        <f t="shared" si="0"/>
        <v>北九州(旧)高</v>
      </c>
      <c r="B18" t="str">
        <f>+IF(A18="","",E18&amp;D18&amp;COUNTIF($A$2:A18,A18))</f>
        <v>北九州(旧)高17</v>
      </c>
      <c r="C18" s="50">
        <v>44935</v>
      </c>
      <c r="D18" s="6" t="s">
        <v>1102</v>
      </c>
      <c r="E18" s="6" t="s">
        <v>1103</v>
      </c>
      <c r="F18" s="53"/>
      <c r="G18" s="7">
        <v>0.45833333333333331</v>
      </c>
      <c r="H18" s="7">
        <v>0.58333333333333337</v>
      </c>
      <c r="I18" s="44">
        <v>8.1999999999999993</v>
      </c>
      <c r="J18" s="50">
        <v>44931</v>
      </c>
      <c r="K18" s="8" t="s">
        <v>1123</v>
      </c>
      <c r="L18" s="43" t="s">
        <v>1104</v>
      </c>
      <c r="M18" s="44">
        <v>9.1</v>
      </c>
    </row>
    <row r="19" spans="1:13" hidden="1" x14ac:dyDescent="0.4">
      <c r="A19" t="str">
        <f t="shared" si="0"/>
        <v>北九州(旧)高</v>
      </c>
      <c r="B19" t="str">
        <f>+IF(A19="","",E19&amp;D19&amp;COUNTIF($A$2:A19,A19))</f>
        <v>北九州(旧)高18</v>
      </c>
      <c r="C19" s="50">
        <v>44961</v>
      </c>
      <c r="D19" s="6" t="s">
        <v>1102</v>
      </c>
      <c r="E19" s="6" t="s">
        <v>1103</v>
      </c>
      <c r="F19" s="53"/>
      <c r="G19" s="7">
        <v>0.45833333333333331</v>
      </c>
      <c r="H19" s="7">
        <v>0.5625</v>
      </c>
      <c r="I19" s="44">
        <v>13.47</v>
      </c>
      <c r="J19" s="50">
        <v>44890</v>
      </c>
      <c r="K19" s="8" t="s">
        <v>1122</v>
      </c>
      <c r="L19" s="43" t="s">
        <v>1104</v>
      </c>
      <c r="M19" s="44">
        <v>13.52</v>
      </c>
    </row>
    <row r="20" spans="1:13" hidden="1" x14ac:dyDescent="0.4">
      <c r="A20" t="str">
        <f t="shared" si="0"/>
        <v>北九州(旧)高</v>
      </c>
      <c r="B20" t="str">
        <f>+IF(A20="","",E20&amp;D20&amp;COUNTIF($A$2:A20,A20))</f>
        <v>北九州(旧)高19</v>
      </c>
      <c r="C20" s="50">
        <v>44962</v>
      </c>
      <c r="D20" s="6" t="s">
        <v>1102</v>
      </c>
      <c r="E20" s="6" t="s">
        <v>1103</v>
      </c>
      <c r="F20" s="53"/>
      <c r="G20" s="7">
        <v>0.4375</v>
      </c>
      <c r="H20" s="7">
        <v>0.58333333333333337</v>
      </c>
      <c r="I20" s="44">
        <v>14.98</v>
      </c>
      <c r="J20" s="50">
        <v>44957</v>
      </c>
      <c r="K20" s="8" t="s">
        <v>1125</v>
      </c>
      <c r="L20" s="43" t="s">
        <v>1104</v>
      </c>
      <c r="M20" s="44">
        <v>15.05</v>
      </c>
    </row>
    <row r="21" spans="1:13" hidden="1" x14ac:dyDescent="0.4">
      <c r="A21" t="str">
        <f t="shared" si="0"/>
        <v>北九州(旧)高</v>
      </c>
      <c r="B21" t="str">
        <f>+IF(A21="","",E21&amp;D21&amp;COUNTIF($A$2:A21,A21))</f>
        <v>北九州(旧)高20</v>
      </c>
      <c r="C21" s="50">
        <v>44965</v>
      </c>
      <c r="D21" s="6" t="s">
        <v>1102</v>
      </c>
      <c r="E21" s="6" t="s">
        <v>1103</v>
      </c>
      <c r="F21" s="53"/>
      <c r="G21" s="7">
        <v>0.47916666666666669</v>
      </c>
      <c r="H21" s="7">
        <v>0.5625</v>
      </c>
      <c r="I21" s="44">
        <v>13.76</v>
      </c>
      <c r="J21" s="50">
        <v>44956</v>
      </c>
      <c r="K21" s="8" t="s">
        <v>1121</v>
      </c>
      <c r="L21" s="43" t="s">
        <v>1104</v>
      </c>
      <c r="M21" s="44">
        <v>14.66</v>
      </c>
    </row>
    <row r="22" spans="1:13" hidden="1" x14ac:dyDescent="0.4">
      <c r="A22" t="str">
        <f t="shared" si="0"/>
        <v>北九州(旧)高</v>
      </c>
      <c r="B22" t="str">
        <f>+IF(A22="","",E22&amp;D22&amp;COUNTIF($A$2:A22,A22))</f>
        <v>北九州(旧)高21</v>
      </c>
      <c r="C22" s="50">
        <v>44968</v>
      </c>
      <c r="D22" s="6" t="s">
        <v>1102</v>
      </c>
      <c r="E22" s="6" t="s">
        <v>1103</v>
      </c>
      <c r="F22" s="53"/>
      <c r="G22" s="7">
        <v>0.52083333333333337</v>
      </c>
      <c r="H22" s="7">
        <v>0.58333333333333337</v>
      </c>
      <c r="I22" s="44">
        <v>9.18</v>
      </c>
      <c r="J22" s="50">
        <v>44981</v>
      </c>
      <c r="K22" s="8" t="s">
        <v>1122</v>
      </c>
      <c r="L22" s="43" t="s">
        <v>1104</v>
      </c>
      <c r="M22" s="44">
        <v>9.34</v>
      </c>
    </row>
    <row r="23" spans="1:13" hidden="1" x14ac:dyDescent="0.4">
      <c r="A23" t="str">
        <f t="shared" si="0"/>
        <v>北九州(旧)高</v>
      </c>
      <c r="B23" t="str">
        <f>+IF(A23="","",E23&amp;D23&amp;COUNTIF($A$2:A23,A23))</f>
        <v>北九州(旧)高22</v>
      </c>
      <c r="C23" s="50">
        <v>44969</v>
      </c>
      <c r="D23" s="6" t="s">
        <v>1102</v>
      </c>
      <c r="E23" s="6" t="s">
        <v>1103</v>
      </c>
      <c r="F23" s="53"/>
      <c r="G23" s="7">
        <v>0.4375</v>
      </c>
      <c r="H23" s="7">
        <v>0.66666666666666663</v>
      </c>
      <c r="I23" s="44">
        <v>13.26</v>
      </c>
      <c r="J23" s="50">
        <v>44879</v>
      </c>
      <c r="K23" s="8" t="s">
        <v>1121</v>
      </c>
      <c r="L23" s="43" t="s">
        <v>1104</v>
      </c>
      <c r="M23" s="44">
        <v>13.29</v>
      </c>
    </row>
    <row r="24" spans="1:13" hidden="1" x14ac:dyDescent="0.4">
      <c r="A24" t="str">
        <f t="shared" si="0"/>
        <v>北九州(旧)高</v>
      </c>
      <c r="B24" t="str">
        <f>+IF(A24="","",E24&amp;D24&amp;COUNTIF($A$2:A24,A24))</f>
        <v>北九州(旧)高23</v>
      </c>
      <c r="C24" s="50">
        <v>44972</v>
      </c>
      <c r="D24" s="6" t="s">
        <v>1102</v>
      </c>
      <c r="E24" s="6" t="s">
        <v>1103</v>
      </c>
      <c r="F24" s="53"/>
      <c r="G24" s="7">
        <v>0.5</v>
      </c>
      <c r="H24" s="7">
        <v>0.5625</v>
      </c>
      <c r="I24" s="44">
        <v>10.72</v>
      </c>
      <c r="J24" s="50">
        <v>44856</v>
      </c>
      <c r="K24" s="8" t="s">
        <v>1126</v>
      </c>
      <c r="L24" s="43" t="s">
        <v>1104</v>
      </c>
      <c r="M24" s="44">
        <v>11.21</v>
      </c>
    </row>
    <row r="25" spans="1:13" hidden="1" x14ac:dyDescent="0.4">
      <c r="A25" t="str">
        <f t="shared" si="0"/>
        <v>北九州(旧)高</v>
      </c>
      <c r="B25" t="str">
        <f>+IF(A25="","",E25&amp;D25&amp;COUNTIF($A$2:A25,A25))</f>
        <v>北九州(旧)高24</v>
      </c>
      <c r="C25" s="50">
        <v>44973</v>
      </c>
      <c r="D25" s="6" t="s">
        <v>1102</v>
      </c>
      <c r="E25" s="6" t="s">
        <v>1103</v>
      </c>
      <c r="F25" s="53"/>
      <c r="G25" s="7">
        <v>0.47916666666666669</v>
      </c>
      <c r="H25" s="7">
        <v>0.58333333333333337</v>
      </c>
      <c r="I25" s="44">
        <v>18.239999999999998</v>
      </c>
      <c r="J25" s="50">
        <v>44849</v>
      </c>
      <c r="K25" s="8" t="s">
        <v>1126</v>
      </c>
      <c r="L25" s="43" t="s">
        <v>1104</v>
      </c>
      <c r="M25" s="44">
        <v>18.46</v>
      </c>
    </row>
    <row r="26" spans="1:13" hidden="1" x14ac:dyDescent="0.4">
      <c r="A26" t="str">
        <f t="shared" si="0"/>
        <v>北九州(旧)高</v>
      </c>
      <c r="B26" t="str">
        <f>+IF(A26="","",E26&amp;D26&amp;COUNTIF($A$2:A26,A26))</f>
        <v>北九州(旧)高25</v>
      </c>
      <c r="C26" s="50">
        <v>44977</v>
      </c>
      <c r="D26" s="6" t="s">
        <v>1102</v>
      </c>
      <c r="E26" s="6" t="s">
        <v>1103</v>
      </c>
      <c r="F26" s="53"/>
      <c r="G26" s="7">
        <v>0.4375</v>
      </c>
      <c r="H26" s="7">
        <v>0.58333333333333337</v>
      </c>
      <c r="I26" s="44">
        <v>18.54</v>
      </c>
      <c r="J26" s="50">
        <v>44848</v>
      </c>
      <c r="K26" s="8" t="s">
        <v>1122</v>
      </c>
      <c r="L26" s="43" t="s">
        <v>1104</v>
      </c>
      <c r="M26" s="44">
        <v>19</v>
      </c>
    </row>
    <row r="27" spans="1:13" hidden="1" x14ac:dyDescent="0.4">
      <c r="A27" t="str">
        <f t="shared" si="0"/>
        <v>北九州(旧)高</v>
      </c>
      <c r="B27" t="str">
        <f>+IF(A27="","",E27&amp;D27&amp;COUNTIF($A$2:A27,A27))</f>
        <v>北九州(旧)高26</v>
      </c>
      <c r="C27" s="50">
        <v>44979</v>
      </c>
      <c r="D27" s="6" t="s">
        <v>1102</v>
      </c>
      <c r="E27" s="6" t="s">
        <v>1103</v>
      </c>
      <c r="F27" s="53"/>
      <c r="G27" s="7">
        <v>0.52083333333333337</v>
      </c>
      <c r="H27" s="7">
        <v>0.54166666666666663</v>
      </c>
      <c r="I27" s="44">
        <v>17.39</v>
      </c>
      <c r="J27" s="50">
        <v>44855</v>
      </c>
      <c r="K27" s="8" t="s">
        <v>1122</v>
      </c>
      <c r="L27" s="43" t="s">
        <v>1104</v>
      </c>
      <c r="M27" s="44">
        <v>17.489999999999998</v>
      </c>
    </row>
    <row r="28" spans="1:13" hidden="1" x14ac:dyDescent="0.4">
      <c r="A28" t="str">
        <f t="shared" si="0"/>
        <v>北九州(旧)高</v>
      </c>
      <c r="B28" t="str">
        <f>+IF(A28="","",E28&amp;D28&amp;COUNTIF($A$2:A28,A28))</f>
        <v>北九州(旧)高27</v>
      </c>
      <c r="C28" s="50">
        <v>44982</v>
      </c>
      <c r="D28" s="6" t="s">
        <v>1102</v>
      </c>
      <c r="E28" s="6" t="s">
        <v>1103</v>
      </c>
      <c r="F28" s="53"/>
      <c r="G28" s="7">
        <v>0.47916666666666669</v>
      </c>
      <c r="H28" s="7">
        <v>0.58333333333333337</v>
      </c>
      <c r="I28" s="44">
        <v>7.98</v>
      </c>
      <c r="J28" s="50">
        <v>44959</v>
      </c>
      <c r="K28" s="8" t="s">
        <v>1123</v>
      </c>
      <c r="L28" s="43" t="s">
        <v>1104</v>
      </c>
      <c r="M28" s="44">
        <v>8.06</v>
      </c>
    </row>
    <row r="29" spans="1:13" hidden="1" x14ac:dyDescent="0.4">
      <c r="A29" t="str">
        <f t="shared" si="0"/>
        <v>北九州(旧)高</v>
      </c>
      <c r="B29" t="str">
        <f>+IF(A29="","",E29&amp;D29&amp;COUNTIF($A$2:A29,A29))</f>
        <v>北九州(旧)高28</v>
      </c>
      <c r="C29" s="50">
        <v>44983</v>
      </c>
      <c r="D29" s="6" t="s">
        <v>1102</v>
      </c>
      <c r="E29" s="6" t="s">
        <v>1103</v>
      </c>
      <c r="F29" s="53"/>
      <c r="G29" s="7">
        <v>0.33333333333333331</v>
      </c>
      <c r="H29" s="7">
        <v>0.66666666666666663</v>
      </c>
      <c r="I29" s="44">
        <v>18.36</v>
      </c>
      <c r="J29" s="50">
        <v>44847</v>
      </c>
      <c r="K29" s="8" t="s">
        <v>1123</v>
      </c>
      <c r="L29" s="43" t="s">
        <v>1104</v>
      </c>
      <c r="M29" s="44">
        <v>18.440000000000001</v>
      </c>
    </row>
    <row r="30" spans="1:13" hidden="1" x14ac:dyDescent="0.4">
      <c r="A30" t="str">
        <f t="shared" si="0"/>
        <v>北九州(旧)高</v>
      </c>
      <c r="B30" t="str">
        <f>+IF(A30="","",E30&amp;D30&amp;COUNTIF($A$2:A30,A30))</f>
        <v>北九州(旧)高29</v>
      </c>
      <c r="C30" s="50">
        <v>44984</v>
      </c>
      <c r="D30" s="6" t="s">
        <v>1102</v>
      </c>
      <c r="E30" s="6" t="s">
        <v>1103</v>
      </c>
      <c r="F30" s="53"/>
      <c r="G30" s="7">
        <v>0.4375</v>
      </c>
      <c r="H30" s="7">
        <v>0.64583333333333337</v>
      </c>
      <c r="I30" s="44">
        <v>20.3</v>
      </c>
      <c r="J30" s="50">
        <v>44834</v>
      </c>
      <c r="K30" s="8" t="s">
        <v>1122</v>
      </c>
      <c r="L30" s="43" t="s">
        <v>1104</v>
      </c>
      <c r="M30" s="44">
        <v>20.6</v>
      </c>
    </row>
    <row r="31" spans="1:13" hidden="1" x14ac:dyDescent="0.4">
      <c r="A31" t="str">
        <f t="shared" si="0"/>
        <v>北九州(旧)高</v>
      </c>
      <c r="B31" t="str">
        <f>+IF(A31="","",E31&amp;D31&amp;COUNTIF($A$2:A31,A31))</f>
        <v>北九州(旧)高30</v>
      </c>
      <c r="C31" s="50">
        <v>44985</v>
      </c>
      <c r="D31" s="6" t="s">
        <v>1102</v>
      </c>
      <c r="E31" s="6" t="s">
        <v>1103</v>
      </c>
      <c r="F31" s="53"/>
      <c r="G31" s="7">
        <v>0.4375</v>
      </c>
      <c r="H31" s="7">
        <v>0.64583333333333337</v>
      </c>
      <c r="I31" s="44">
        <v>18.510000000000002</v>
      </c>
      <c r="J31" s="50">
        <v>44848</v>
      </c>
      <c r="K31" s="8" t="s">
        <v>1122</v>
      </c>
      <c r="L31" s="43" t="s">
        <v>1104</v>
      </c>
      <c r="M31" s="44">
        <v>19</v>
      </c>
    </row>
    <row r="32" spans="1:13" hidden="1" x14ac:dyDescent="0.4">
      <c r="A32" t="str">
        <f t="shared" si="0"/>
        <v>鹿児島低</v>
      </c>
      <c r="B32" t="str">
        <f>+IF(A32="","",E32&amp;D32&amp;COUNTIF($A$2:A32,A32))</f>
        <v>鹿児島低1</v>
      </c>
      <c r="C32" s="50">
        <v>44857</v>
      </c>
      <c r="D32" s="6" t="s">
        <v>1105</v>
      </c>
      <c r="E32" s="6" t="s">
        <v>936</v>
      </c>
      <c r="F32" s="53">
        <v>0.51</v>
      </c>
      <c r="G32" s="7">
        <v>0.4375</v>
      </c>
      <c r="H32" s="7">
        <v>0.54166666666666663</v>
      </c>
      <c r="I32" s="44">
        <v>16.39</v>
      </c>
      <c r="J32" s="50">
        <v>44864</v>
      </c>
      <c r="K32" s="8" t="s">
        <v>1127</v>
      </c>
      <c r="L32" s="43" t="s">
        <v>1106</v>
      </c>
      <c r="M32" s="44">
        <v>16.920000000000002</v>
      </c>
    </row>
    <row r="33" spans="1:13" hidden="1" x14ac:dyDescent="0.4">
      <c r="A33" t="str">
        <f t="shared" si="0"/>
        <v>鹿児島高</v>
      </c>
      <c r="B33" t="str">
        <f>+IF(A33="","",E33&amp;D33&amp;COUNTIF($A$2:A33,A33))</f>
        <v>鹿児島高1</v>
      </c>
      <c r="C33" s="50">
        <v>44857</v>
      </c>
      <c r="D33" s="6" t="s">
        <v>1102</v>
      </c>
      <c r="E33" s="6" t="s">
        <v>936</v>
      </c>
      <c r="F33" s="53">
        <v>0.51</v>
      </c>
      <c r="G33" s="7">
        <v>0.4375</v>
      </c>
      <c r="H33" s="7">
        <v>0.54166666666666663</v>
      </c>
      <c r="I33" s="44">
        <v>16.39</v>
      </c>
      <c r="J33" s="50">
        <v>44864</v>
      </c>
      <c r="K33" s="8" t="s">
        <v>1127</v>
      </c>
      <c r="L33" s="43" t="s">
        <v>1106</v>
      </c>
      <c r="M33" s="44">
        <v>16.920000000000002</v>
      </c>
    </row>
    <row r="34" spans="1:13" hidden="1" x14ac:dyDescent="0.4">
      <c r="A34" t="str">
        <f t="shared" si="0"/>
        <v>鹿児島低</v>
      </c>
      <c r="B34" t="str">
        <f>+IF(A34="","",E34&amp;D34&amp;COUNTIF($A$2:A34,A34))</f>
        <v>鹿児島低2</v>
      </c>
      <c r="C34" s="50">
        <v>44892</v>
      </c>
      <c r="D34" s="6" t="s">
        <v>1105</v>
      </c>
      <c r="E34" s="6" t="s">
        <v>936</v>
      </c>
      <c r="F34" s="53">
        <v>0.15</v>
      </c>
      <c r="G34" s="7">
        <v>0.41666666666666669</v>
      </c>
      <c r="H34" s="7">
        <v>0.58333333333333337</v>
      </c>
      <c r="I34" s="44">
        <v>13.08</v>
      </c>
      <c r="J34" s="50">
        <v>44893</v>
      </c>
      <c r="K34" s="8" t="s">
        <v>1121</v>
      </c>
      <c r="L34" s="43" t="s">
        <v>1106</v>
      </c>
      <c r="M34" s="44">
        <v>13.15</v>
      </c>
    </row>
    <row r="35" spans="1:13" hidden="1" x14ac:dyDescent="0.4">
      <c r="A35" t="str">
        <f t="shared" si="0"/>
        <v>鹿児島高</v>
      </c>
      <c r="B35" t="str">
        <f>+IF(A35="","",E35&amp;D35&amp;COUNTIF($A$2:A35,A35))</f>
        <v>鹿児島高2</v>
      </c>
      <c r="C35" s="50">
        <v>44892</v>
      </c>
      <c r="D35" s="6" t="s">
        <v>1102</v>
      </c>
      <c r="E35" s="6" t="s">
        <v>936</v>
      </c>
      <c r="F35" s="53">
        <v>0.15</v>
      </c>
      <c r="G35" s="7">
        <v>0.41666666666666669</v>
      </c>
      <c r="H35" s="7">
        <v>0.58333333333333337</v>
      </c>
      <c r="I35" s="44">
        <v>13.08</v>
      </c>
      <c r="J35" s="50">
        <v>44893</v>
      </c>
      <c r="K35" s="8" t="s">
        <v>1121</v>
      </c>
      <c r="L35" s="43" t="s">
        <v>1106</v>
      </c>
      <c r="M35" s="44">
        <v>13.15</v>
      </c>
    </row>
    <row r="36" spans="1:13" hidden="1" x14ac:dyDescent="0.4">
      <c r="A36" t="str">
        <f t="shared" si="0"/>
        <v>鹿児島低</v>
      </c>
      <c r="B36" t="str">
        <f>+IF(A36="","",E36&amp;D36&amp;COUNTIF($A$2:A36,A36))</f>
        <v>鹿児島低3</v>
      </c>
      <c r="C36" s="50">
        <v>44926</v>
      </c>
      <c r="D36" s="6" t="s">
        <v>1105</v>
      </c>
      <c r="E36" s="6" t="s">
        <v>936</v>
      </c>
      <c r="F36" s="53">
        <v>0.2</v>
      </c>
      <c r="G36" s="7">
        <v>0.5</v>
      </c>
      <c r="H36" s="7">
        <v>0.58333333333333337</v>
      </c>
      <c r="I36" s="44">
        <v>12.33</v>
      </c>
      <c r="J36" s="50">
        <v>44924</v>
      </c>
      <c r="K36" s="8" t="s">
        <v>1123</v>
      </c>
      <c r="L36" s="43" t="s">
        <v>1106</v>
      </c>
      <c r="M36" s="44">
        <v>12.43</v>
      </c>
    </row>
    <row r="37" spans="1:13" hidden="1" x14ac:dyDescent="0.4">
      <c r="A37" t="str">
        <f t="shared" si="0"/>
        <v>鹿児島高</v>
      </c>
      <c r="B37" t="str">
        <f>+IF(A37="","",E37&amp;D37&amp;COUNTIF($A$2:A37,A37))</f>
        <v>鹿児島高3</v>
      </c>
      <c r="C37" s="50">
        <v>44926</v>
      </c>
      <c r="D37" s="6" t="s">
        <v>1102</v>
      </c>
      <c r="E37" s="6" t="s">
        <v>936</v>
      </c>
      <c r="F37" s="53">
        <v>0.2</v>
      </c>
      <c r="G37" s="7">
        <v>0.5</v>
      </c>
      <c r="H37" s="7">
        <v>0.58333333333333337</v>
      </c>
      <c r="I37" s="44">
        <v>12.33</v>
      </c>
      <c r="J37" s="50">
        <v>44924</v>
      </c>
      <c r="K37" s="8" t="s">
        <v>1123</v>
      </c>
      <c r="L37" s="43" t="s">
        <v>1106</v>
      </c>
      <c r="M37" s="44">
        <v>12.43</v>
      </c>
    </row>
    <row r="38" spans="1:13" hidden="1" x14ac:dyDescent="0.4">
      <c r="A38" t="str">
        <f t="shared" si="0"/>
        <v>鹿児島低</v>
      </c>
      <c r="B38" t="str">
        <f>+IF(A38="","",E38&amp;D38&amp;COUNTIF($A$2:A38,A38))</f>
        <v>鹿児島低4</v>
      </c>
      <c r="C38" s="50">
        <v>44927</v>
      </c>
      <c r="D38" s="6" t="s">
        <v>1105</v>
      </c>
      <c r="E38" s="6" t="s">
        <v>936</v>
      </c>
      <c r="F38" s="53">
        <v>0.5</v>
      </c>
      <c r="G38" s="7">
        <v>0.33333333333333331</v>
      </c>
      <c r="H38" s="7">
        <v>0.66666666666666663</v>
      </c>
      <c r="I38" s="44">
        <v>12.14</v>
      </c>
      <c r="J38" s="50">
        <v>44936</v>
      </c>
      <c r="K38" s="8" t="s">
        <v>1125</v>
      </c>
      <c r="L38" s="43" t="s">
        <v>1106</v>
      </c>
      <c r="M38" s="44">
        <v>13.28</v>
      </c>
    </row>
    <row r="39" spans="1:13" hidden="1" x14ac:dyDescent="0.4">
      <c r="A39" t="str">
        <f t="shared" si="0"/>
        <v>鹿児島高</v>
      </c>
      <c r="B39" t="str">
        <f>+IF(A39="","",E39&amp;D39&amp;COUNTIF($A$2:A39,A39))</f>
        <v>鹿児島高4</v>
      </c>
      <c r="C39" s="50">
        <v>44927</v>
      </c>
      <c r="D39" s="6" t="s">
        <v>1102</v>
      </c>
      <c r="E39" s="6" t="s">
        <v>936</v>
      </c>
      <c r="F39" s="53">
        <v>0.5</v>
      </c>
      <c r="G39" s="7">
        <v>0.33333333333333331</v>
      </c>
      <c r="H39" s="7">
        <v>0.66666666666666663</v>
      </c>
      <c r="I39" s="44">
        <v>12.14</v>
      </c>
      <c r="J39" s="50">
        <v>44936</v>
      </c>
      <c r="K39" s="8" t="s">
        <v>1125</v>
      </c>
      <c r="L39" s="43" t="s">
        <v>1106</v>
      </c>
      <c r="M39" s="44">
        <v>13.28</v>
      </c>
    </row>
    <row r="40" spans="1:13" hidden="1" x14ac:dyDescent="0.4">
      <c r="A40" t="str">
        <f t="shared" si="0"/>
        <v>鹿児島低</v>
      </c>
      <c r="B40" t="str">
        <f>+IF(A40="","",E40&amp;D40&amp;COUNTIF($A$2:A40,A40))</f>
        <v>鹿児島低5</v>
      </c>
      <c r="C40" s="50">
        <v>44928</v>
      </c>
      <c r="D40" s="6" t="s">
        <v>1105</v>
      </c>
      <c r="E40" s="6" t="s">
        <v>936</v>
      </c>
      <c r="F40" s="53">
        <v>0.4</v>
      </c>
      <c r="G40" s="7">
        <v>0.4375</v>
      </c>
      <c r="H40" s="7">
        <v>0.625</v>
      </c>
      <c r="I40" s="44">
        <v>11.1</v>
      </c>
      <c r="J40" s="50">
        <v>44947</v>
      </c>
      <c r="K40" s="8" t="s">
        <v>1126</v>
      </c>
      <c r="L40" s="43" t="s">
        <v>1106</v>
      </c>
      <c r="M40" s="44">
        <v>11.74</v>
      </c>
    </row>
    <row r="41" spans="1:13" hidden="1" x14ac:dyDescent="0.4">
      <c r="A41" t="str">
        <f t="shared" si="0"/>
        <v>鹿児島高</v>
      </c>
      <c r="B41" t="str">
        <f>+IF(A41="","",E41&amp;D41&amp;COUNTIF($A$2:A41,A41))</f>
        <v>鹿児島高5</v>
      </c>
      <c r="C41" s="50">
        <v>44928</v>
      </c>
      <c r="D41" s="6" t="s">
        <v>1102</v>
      </c>
      <c r="E41" s="6" t="s">
        <v>936</v>
      </c>
      <c r="F41" s="53">
        <v>0.4</v>
      </c>
      <c r="G41" s="7">
        <v>0.4375</v>
      </c>
      <c r="H41" s="7">
        <v>0.625</v>
      </c>
      <c r="I41" s="44">
        <v>11.1</v>
      </c>
      <c r="J41" s="50">
        <v>44947</v>
      </c>
      <c r="K41" s="8" t="s">
        <v>1126</v>
      </c>
      <c r="L41" s="43" t="s">
        <v>1106</v>
      </c>
      <c r="M41" s="44">
        <v>11.74</v>
      </c>
    </row>
    <row r="42" spans="1:13" hidden="1" x14ac:dyDescent="0.4">
      <c r="A42" t="str">
        <f t="shared" si="0"/>
        <v>鹿児島低</v>
      </c>
      <c r="B42" t="str">
        <f>+IF(A42="","",E42&amp;D42&amp;COUNTIF($A$2:A42,A42))</f>
        <v>鹿児島低6</v>
      </c>
      <c r="C42" s="50">
        <v>44929</v>
      </c>
      <c r="D42" s="6" t="s">
        <v>1105</v>
      </c>
      <c r="E42" s="6" t="s">
        <v>936</v>
      </c>
      <c r="F42" s="53">
        <v>0.4</v>
      </c>
      <c r="G42" s="7">
        <v>0.45833333333333331</v>
      </c>
      <c r="H42" s="7">
        <v>0.625</v>
      </c>
      <c r="I42" s="44">
        <v>10.39</v>
      </c>
      <c r="J42" s="50">
        <v>44947</v>
      </c>
      <c r="K42" s="8" t="s">
        <v>1126</v>
      </c>
      <c r="L42" s="43" t="s">
        <v>1106</v>
      </c>
      <c r="M42" s="44">
        <v>11.74</v>
      </c>
    </row>
    <row r="43" spans="1:13" hidden="1" x14ac:dyDescent="0.4">
      <c r="A43" t="str">
        <f t="shared" si="0"/>
        <v>鹿児島高</v>
      </c>
      <c r="B43" t="str">
        <f>+IF(A43="","",E43&amp;D43&amp;COUNTIF($A$2:A43,A43))</f>
        <v>鹿児島高6</v>
      </c>
      <c r="C43" s="50">
        <v>44929</v>
      </c>
      <c r="D43" s="6" t="s">
        <v>1102</v>
      </c>
      <c r="E43" s="6" t="s">
        <v>936</v>
      </c>
      <c r="F43" s="53">
        <v>0.4</v>
      </c>
      <c r="G43" s="7">
        <v>0.45833333333333331</v>
      </c>
      <c r="H43" s="7">
        <v>0.625</v>
      </c>
      <c r="I43" s="44">
        <v>10.39</v>
      </c>
      <c r="J43" s="50">
        <v>44947</v>
      </c>
      <c r="K43" s="8" t="s">
        <v>1126</v>
      </c>
      <c r="L43" s="43" t="s">
        <v>1106</v>
      </c>
      <c r="M43" s="44">
        <v>11.74</v>
      </c>
    </row>
    <row r="44" spans="1:13" hidden="1" x14ac:dyDescent="0.4">
      <c r="A44" t="str">
        <f t="shared" si="0"/>
        <v>鹿児島低</v>
      </c>
      <c r="B44" t="str">
        <f>+IF(A44="","",E44&amp;D44&amp;COUNTIF($A$2:A44,A44))</f>
        <v>鹿児島低7</v>
      </c>
      <c r="C44" s="50">
        <v>44930</v>
      </c>
      <c r="D44" s="6" t="s">
        <v>1105</v>
      </c>
      <c r="E44" s="6" t="s">
        <v>936</v>
      </c>
      <c r="F44" s="53">
        <v>0.3</v>
      </c>
      <c r="G44" s="7">
        <v>0.47916666666666669</v>
      </c>
      <c r="H44" s="7">
        <v>0.60416666666666663</v>
      </c>
      <c r="I44" s="44">
        <v>13.91</v>
      </c>
      <c r="J44" s="50">
        <v>44957</v>
      </c>
      <c r="K44" s="8" t="s">
        <v>1125</v>
      </c>
      <c r="L44" s="43" t="s">
        <v>1106</v>
      </c>
      <c r="M44" s="44">
        <v>14.96</v>
      </c>
    </row>
    <row r="45" spans="1:13" hidden="1" x14ac:dyDescent="0.4">
      <c r="A45" t="str">
        <f t="shared" si="0"/>
        <v>鹿児島高</v>
      </c>
      <c r="B45" t="str">
        <f>+IF(A45="","",E45&amp;D45&amp;COUNTIF($A$2:A45,A45))</f>
        <v>鹿児島高7</v>
      </c>
      <c r="C45" s="50">
        <v>44930</v>
      </c>
      <c r="D45" s="6" t="s">
        <v>1102</v>
      </c>
      <c r="E45" s="6" t="s">
        <v>936</v>
      </c>
      <c r="F45" s="53">
        <v>0.3</v>
      </c>
      <c r="G45" s="7">
        <v>0.47916666666666669</v>
      </c>
      <c r="H45" s="7">
        <v>0.60416666666666663</v>
      </c>
      <c r="I45" s="44">
        <v>13.91</v>
      </c>
      <c r="J45" s="50">
        <v>44957</v>
      </c>
      <c r="K45" s="8" t="s">
        <v>1125</v>
      </c>
      <c r="L45" s="43" t="s">
        <v>1106</v>
      </c>
      <c r="M45" s="44">
        <v>14.96</v>
      </c>
    </row>
    <row r="46" spans="1:13" hidden="1" x14ac:dyDescent="0.4">
      <c r="A46" t="str">
        <f t="shared" si="0"/>
        <v>鹿児島低</v>
      </c>
      <c r="B46" t="str">
        <f>+IF(A46="","",E46&amp;D46&amp;COUNTIF($A$2:A46,A46))</f>
        <v>鹿児島低8</v>
      </c>
      <c r="C46" s="50">
        <v>44934</v>
      </c>
      <c r="D46" s="6" t="s">
        <v>1105</v>
      </c>
      <c r="E46" s="6" t="s">
        <v>936</v>
      </c>
      <c r="F46" s="53">
        <v>0.3</v>
      </c>
      <c r="G46" s="7">
        <v>0.45833333333333331</v>
      </c>
      <c r="H46" s="7">
        <v>0.60416666666666663</v>
      </c>
      <c r="I46" s="44">
        <v>13.77</v>
      </c>
      <c r="J46" s="50">
        <v>44957</v>
      </c>
      <c r="K46" s="8" t="s">
        <v>1125</v>
      </c>
      <c r="L46" s="43" t="s">
        <v>1106</v>
      </c>
      <c r="M46" s="44">
        <v>14.96</v>
      </c>
    </row>
    <row r="47" spans="1:13" hidden="1" x14ac:dyDescent="0.4">
      <c r="A47" t="str">
        <f t="shared" si="0"/>
        <v>鹿児島高</v>
      </c>
      <c r="B47" t="str">
        <f>+IF(A47="","",E47&amp;D47&amp;COUNTIF($A$2:A47,A47))</f>
        <v>鹿児島高8</v>
      </c>
      <c r="C47" s="50">
        <v>44934</v>
      </c>
      <c r="D47" s="6" t="s">
        <v>1102</v>
      </c>
      <c r="E47" s="6" t="s">
        <v>936</v>
      </c>
      <c r="F47" s="53">
        <v>0.3</v>
      </c>
      <c r="G47" s="7">
        <v>0.45833333333333331</v>
      </c>
      <c r="H47" s="7">
        <v>0.60416666666666663</v>
      </c>
      <c r="I47" s="44">
        <v>13.77</v>
      </c>
      <c r="J47" s="50">
        <v>44957</v>
      </c>
      <c r="K47" s="8" t="s">
        <v>1125</v>
      </c>
      <c r="L47" s="43" t="s">
        <v>1106</v>
      </c>
      <c r="M47" s="44">
        <v>14.96</v>
      </c>
    </row>
    <row r="48" spans="1:13" hidden="1" x14ac:dyDescent="0.4">
      <c r="A48" t="str">
        <f t="shared" si="0"/>
        <v>鹿児島低</v>
      </c>
      <c r="B48" t="str">
        <f>+IF(A48="","",E48&amp;D48&amp;COUNTIF($A$2:A48,A48))</f>
        <v>鹿児島低9</v>
      </c>
      <c r="C48" s="50">
        <v>44935</v>
      </c>
      <c r="D48" s="6" t="s">
        <v>1105</v>
      </c>
      <c r="E48" s="6" t="s">
        <v>936</v>
      </c>
      <c r="F48" s="53">
        <v>0.2</v>
      </c>
      <c r="G48" s="7">
        <v>0.45833333333333331</v>
      </c>
      <c r="H48" s="7">
        <v>0.58333333333333337</v>
      </c>
      <c r="I48" s="44">
        <v>12.09</v>
      </c>
      <c r="J48" s="50">
        <v>44936</v>
      </c>
      <c r="K48" s="8" t="s">
        <v>1125</v>
      </c>
      <c r="L48" s="43" t="s">
        <v>1106</v>
      </c>
      <c r="M48" s="44">
        <v>13.28</v>
      </c>
    </row>
    <row r="49" spans="1:15" hidden="1" x14ac:dyDescent="0.4">
      <c r="A49" t="str">
        <f t="shared" si="0"/>
        <v>鹿児島高</v>
      </c>
      <c r="B49" t="str">
        <f>+IF(A49="","",E49&amp;D49&amp;COUNTIF($A$2:A49,A49))</f>
        <v>鹿児島高9</v>
      </c>
      <c r="C49" s="50">
        <v>44935</v>
      </c>
      <c r="D49" s="6" t="s">
        <v>1102</v>
      </c>
      <c r="E49" s="6" t="s">
        <v>936</v>
      </c>
      <c r="F49" s="53">
        <v>0.2</v>
      </c>
      <c r="G49" s="7">
        <v>0.45833333333333331</v>
      </c>
      <c r="H49" s="7">
        <v>0.58333333333333337</v>
      </c>
      <c r="I49" s="44">
        <v>12.09</v>
      </c>
      <c r="J49" s="50">
        <v>44936</v>
      </c>
      <c r="K49" s="8" t="s">
        <v>1125</v>
      </c>
      <c r="L49" s="43" t="s">
        <v>1106</v>
      </c>
      <c r="M49" s="44">
        <v>13.28</v>
      </c>
    </row>
    <row r="50" spans="1:15" hidden="1" x14ac:dyDescent="0.4">
      <c r="A50" t="str">
        <f t="shared" si="0"/>
        <v>鹿児島低</v>
      </c>
      <c r="B50" t="str">
        <f>+IF(A50="","",E50&amp;D50&amp;COUNTIF($A$2:A50,A50))</f>
        <v>鹿児島低10</v>
      </c>
      <c r="C50" s="50">
        <v>44961</v>
      </c>
      <c r="D50" s="6" t="s">
        <v>1105</v>
      </c>
      <c r="E50" s="6" t="s">
        <v>936</v>
      </c>
      <c r="F50" s="53">
        <v>0.3</v>
      </c>
      <c r="G50" s="7">
        <v>0.45833333333333331</v>
      </c>
      <c r="H50" s="7">
        <v>0.5625</v>
      </c>
      <c r="I50" s="44">
        <v>10.15</v>
      </c>
      <c r="J50" s="50">
        <v>44938</v>
      </c>
      <c r="K50" s="8" t="s">
        <v>1123</v>
      </c>
      <c r="L50" s="43" t="s">
        <v>1106</v>
      </c>
      <c r="M50" s="44">
        <v>10.73</v>
      </c>
    </row>
    <row r="51" spans="1:15" hidden="1" x14ac:dyDescent="0.4">
      <c r="A51" t="str">
        <f t="shared" si="0"/>
        <v>鹿児島高</v>
      </c>
      <c r="B51" t="str">
        <f>+IF(A51="","",E51&amp;D51&amp;COUNTIF($A$2:A51,A51))</f>
        <v>鹿児島高10</v>
      </c>
      <c r="C51" s="50">
        <v>44961</v>
      </c>
      <c r="D51" s="6" t="s">
        <v>1102</v>
      </c>
      <c r="E51" s="6" t="s">
        <v>936</v>
      </c>
      <c r="F51" s="53">
        <v>0.3</v>
      </c>
      <c r="G51" s="7">
        <v>0.45833333333333331</v>
      </c>
      <c r="H51" s="7">
        <v>0.5625</v>
      </c>
      <c r="I51" s="44">
        <v>10.15</v>
      </c>
      <c r="J51" s="50">
        <v>44938</v>
      </c>
      <c r="K51" s="8" t="s">
        <v>1123</v>
      </c>
      <c r="L51" s="43" t="s">
        <v>1106</v>
      </c>
      <c r="M51" s="44">
        <v>10.73</v>
      </c>
    </row>
    <row r="52" spans="1:15" hidden="1" x14ac:dyDescent="0.4">
      <c r="A52" t="str">
        <f t="shared" si="0"/>
        <v>鹿児島低</v>
      </c>
      <c r="B52" t="str">
        <f>+IF(A52="","",E52&amp;D52&amp;COUNTIF($A$2:A52,A52))</f>
        <v>鹿児島低11</v>
      </c>
      <c r="C52" s="50">
        <v>44962</v>
      </c>
      <c r="D52" s="6" t="s">
        <v>1105</v>
      </c>
      <c r="E52" s="6" t="s">
        <v>936</v>
      </c>
      <c r="F52" s="53">
        <v>0.3</v>
      </c>
      <c r="G52" s="7">
        <v>0.4375</v>
      </c>
      <c r="H52" s="7">
        <v>0.58333333333333337</v>
      </c>
      <c r="I52" s="44">
        <v>11.67</v>
      </c>
      <c r="J52" s="50">
        <v>44958</v>
      </c>
      <c r="K52" s="8" t="s">
        <v>1124</v>
      </c>
      <c r="L52" s="43" t="s">
        <v>1106</v>
      </c>
      <c r="M52" s="44">
        <v>12.18</v>
      </c>
    </row>
    <row r="53" spans="1:15" hidden="1" x14ac:dyDescent="0.4">
      <c r="A53" t="str">
        <f t="shared" si="0"/>
        <v>鹿児島高</v>
      </c>
      <c r="B53" t="str">
        <f>+IF(A53="","",E53&amp;D53&amp;COUNTIF($A$2:A53,A53))</f>
        <v>鹿児島高11</v>
      </c>
      <c r="C53" s="50">
        <v>44962</v>
      </c>
      <c r="D53" s="6" t="s">
        <v>1102</v>
      </c>
      <c r="E53" s="6" t="s">
        <v>936</v>
      </c>
      <c r="F53" s="53">
        <v>0.3</v>
      </c>
      <c r="G53" s="7">
        <v>0.4375</v>
      </c>
      <c r="H53" s="7">
        <v>0.58333333333333337</v>
      </c>
      <c r="I53" s="44">
        <v>11.67</v>
      </c>
      <c r="J53" s="50">
        <v>44958</v>
      </c>
      <c r="K53" s="8" t="s">
        <v>1124</v>
      </c>
      <c r="L53" s="43" t="s">
        <v>1106</v>
      </c>
      <c r="M53" s="44">
        <v>12.18</v>
      </c>
    </row>
    <row r="54" spans="1:15" hidden="1" x14ac:dyDescent="0.4">
      <c r="A54" t="str">
        <f t="shared" si="0"/>
        <v>鹿児島低</v>
      </c>
      <c r="B54" t="str">
        <f>+IF(A54="","",E54&amp;D54&amp;COUNTIF($A$2:A54,A54))</f>
        <v>鹿児島低12</v>
      </c>
      <c r="C54" s="50">
        <v>44965</v>
      </c>
      <c r="D54" s="6" t="s">
        <v>1105</v>
      </c>
      <c r="E54" s="6" t="s">
        <v>936</v>
      </c>
      <c r="F54" s="53">
        <v>0.2</v>
      </c>
      <c r="G54" s="7">
        <v>0.47916666666666669</v>
      </c>
      <c r="H54" s="7">
        <v>0.5625</v>
      </c>
      <c r="I54" s="44">
        <v>16.920000000000002</v>
      </c>
      <c r="J54" s="50">
        <v>44971</v>
      </c>
      <c r="K54" s="8" t="s">
        <v>1125</v>
      </c>
      <c r="L54" s="43" t="s">
        <v>1106</v>
      </c>
      <c r="M54" s="44">
        <v>17.489999999999998</v>
      </c>
    </row>
    <row r="55" spans="1:15" hidden="1" x14ac:dyDescent="0.4">
      <c r="A55" t="str">
        <f t="shared" si="0"/>
        <v>鹿児島高</v>
      </c>
      <c r="B55" t="str">
        <f>+IF(A55="","",E55&amp;D55&amp;COUNTIF($A$2:A55,A55))</f>
        <v>鹿児島高12</v>
      </c>
      <c r="C55" s="50">
        <v>44965</v>
      </c>
      <c r="D55" s="6" t="s">
        <v>1102</v>
      </c>
      <c r="E55" s="6" t="s">
        <v>936</v>
      </c>
      <c r="F55" s="53">
        <v>0.2</v>
      </c>
      <c r="G55" s="7">
        <v>0.47916666666666669</v>
      </c>
      <c r="H55" s="7">
        <v>0.5625</v>
      </c>
      <c r="I55" s="44">
        <v>16.920000000000002</v>
      </c>
      <c r="J55" s="50">
        <v>44971</v>
      </c>
      <c r="K55" s="8" t="s">
        <v>1125</v>
      </c>
      <c r="L55" s="43" t="s">
        <v>1106</v>
      </c>
      <c r="M55" s="44">
        <v>17.489999999999998</v>
      </c>
    </row>
    <row r="56" spans="1:15" hidden="1" x14ac:dyDescent="0.4">
      <c r="A56" t="str">
        <f t="shared" si="0"/>
        <v>鹿児島低</v>
      </c>
      <c r="B56" t="str">
        <f>+IF(A56="","",E56&amp;D56&amp;COUNTIF($A$2:A56,A56))</f>
        <v>鹿児島低13</v>
      </c>
      <c r="C56" s="50">
        <v>44968</v>
      </c>
      <c r="D56" s="6" t="s">
        <v>1105</v>
      </c>
      <c r="E56" s="6" t="s">
        <v>936</v>
      </c>
      <c r="F56" s="53">
        <v>0.1</v>
      </c>
      <c r="G56" s="7">
        <v>0.52083333333333337</v>
      </c>
      <c r="H56" s="7">
        <v>0.58333333333333337</v>
      </c>
      <c r="I56" s="44">
        <v>8.43</v>
      </c>
      <c r="J56" s="50">
        <v>44975</v>
      </c>
      <c r="K56" s="8" t="s">
        <v>1126</v>
      </c>
      <c r="L56" s="43" t="s">
        <v>1106</v>
      </c>
      <c r="M56" s="44">
        <v>9.66</v>
      </c>
    </row>
    <row r="57" spans="1:15" hidden="1" x14ac:dyDescent="0.4">
      <c r="A57" t="str">
        <f t="shared" si="0"/>
        <v>鹿児島高</v>
      </c>
      <c r="B57" t="str">
        <f>+IF(A57="","",E57&amp;D57&amp;COUNTIF($A$2:A57,A57))</f>
        <v>鹿児島高13</v>
      </c>
      <c r="C57" s="50">
        <v>44968</v>
      </c>
      <c r="D57" s="6" t="s">
        <v>1102</v>
      </c>
      <c r="E57" s="6" t="s">
        <v>936</v>
      </c>
      <c r="F57" s="53">
        <v>0.1</v>
      </c>
      <c r="G57" s="7">
        <v>0.52083333333333337</v>
      </c>
      <c r="H57" s="7">
        <v>0.58333333333333337</v>
      </c>
      <c r="I57" s="44">
        <v>8.43</v>
      </c>
      <c r="J57" s="50">
        <v>44975</v>
      </c>
      <c r="K57" s="8" t="s">
        <v>1126</v>
      </c>
      <c r="L57" s="43" t="s">
        <v>1106</v>
      </c>
      <c r="M57" s="44">
        <v>9.66</v>
      </c>
    </row>
    <row r="58" spans="1:15" hidden="1" x14ac:dyDescent="0.4">
      <c r="A58" t="str">
        <f t="shared" si="0"/>
        <v>鹿児島低</v>
      </c>
      <c r="B58" t="str">
        <f>+IF(A58="","",E58&amp;D58&amp;COUNTIF($A$2:A58,A58))</f>
        <v>鹿児島低14</v>
      </c>
      <c r="C58" s="50">
        <v>44969</v>
      </c>
      <c r="D58" s="6" t="s">
        <v>1105</v>
      </c>
      <c r="E58" s="6" t="s">
        <v>936</v>
      </c>
      <c r="F58" s="53">
        <v>0.6</v>
      </c>
      <c r="G58" s="7">
        <v>0.4375</v>
      </c>
      <c r="H58" s="7">
        <v>0.66666666666666663</v>
      </c>
      <c r="I58" s="44">
        <v>12.29</v>
      </c>
      <c r="J58" s="50">
        <v>44974</v>
      </c>
      <c r="K58" s="8" t="s">
        <v>1122</v>
      </c>
      <c r="L58" s="43" t="s">
        <v>1106</v>
      </c>
      <c r="M58" s="44">
        <v>12.87</v>
      </c>
    </row>
    <row r="59" spans="1:15" hidden="1" x14ac:dyDescent="0.4">
      <c r="A59" t="str">
        <f t="shared" si="0"/>
        <v>鹿児島高</v>
      </c>
      <c r="B59" t="str">
        <f>+IF(A59="","",E59&amp;D59&amp;COUNTIF($A$2:A59,A59))</f>
        <v>鹿児島高14</v>
      </c>
      <c r="C59" s="50">
        <v>44969</v>
      </c>
      <c r="D59" s="6" t="s">
        <v>1102</v>
      </c>
      <c r="E59" s="6" t="s">
        <v>936</v>
      </c>
      <c r="F59" s="53">
        <v>0.6</v>
      </c>
      <c r="G59" s="7">
        <v>0.4375</v>
      </c>
      <c r="H59" s="7">
        <v>0.66666666666666663</v>
      </c>
      <c r="I59" s="44">
        <v>12.29</v>
      </c>
      <c r="J59" s="50">
        <v>44974</v>
      </c>
      <c r="K59" s="8" t="s">
        <v>1122</v>
      </c>
      <c r="L59" s="43" t="s">
        <v>1106</v>
      </c>
      <c r="M59" s="44">
        <v>12.87</v>
      </c>
    </row>
    <row r="60" spans="1:15" hidden="1" x14ac:dyDescent="0.4">
      <c r="A60" t="str">
        <f t="shared" si="0"/>
        <v>鹿児島低</v>
      </c>
      <c r="B60" t="str">
        <f>+IF(A60="","",E60&amp;D60&amp;COUNTIF($A$2:A60,A60))</f>
        <v>鹿児島低15</v>
      </c>
      <c r="C60" s="50">
        <v>44972</v>
      </c>
      <c r="D60" s="6" t="s">
        <v>1105</v>
      </c>
      <c r="E60" s="6" t="s">
        <v>936</v>
      </c>
      <c r="F60" s="53">
        <v>0.1</v>
      </c>
      <c r="G60" s="7">
        <v>0.5</v>
      </c>
      <c r="H60" s="7">
        <v>0.5625</v>
      </c>
      <c r="I60" s="44">
        <v>17.62</v>
      </c>
      <c r="J60" s="50">
        <v>44978</v>
      </c>
      <c r="K60" s="8" t="s">
        <v>1125</v>
      </c>
      <c r="L60" s="43" t="s">
        <v>1106</v>
      </c>
      <c r="M60" s="44">
        <v>19.04</v>
      </c>
    </row>
    <row r="61" spans="1:15" hidden="1" x14ac:dyDescent="0.4">
      <c r="A61" t="str">
        <f t="shared" si="0"/>
        <v>鹿児島高</v>
      </c>
      <c r="B61" t="str">
        <f>+IF(A61="","",E61&amp;D61&amp;COUNTIF($A$2:A61,A61))</f>
        <v>鹿児島高15</v>
      </c>
      <c r="C61" s="50">
        <v>44972</v>
      </c>
      <c r="D61" s="6" t="s">
        <v>1102</v>
      </c>
      <c r="E61" s="6" t="s">
        <v>936</v>
      </c>
      <c r="F61" s="53">
        <v>0.1</v>
      </c>
      <c r="G61" s="7">
        <v>0.5</v>
      </c>
      <c r="H61" s="7">
        <v>0.5625</v>
      </c>
      <c r="I61" s="44">
        <v>17.62</v>
      </c>
      <c r="J61" s="50">
        <v>44978</v>
      </c>
      <c r="K61" s="8" t="s">
        <v>1125</v>
      </c>
      <c r="L61" s="43" t="s">
        <v>1106</v>
      </c>
      <c r="M61" s="44">
        <v>19.04</v>
      </c>
    </row>
    <row r="62" spans="1:15" hidden="1" x14ac:dyDescent="0.4">
      <c r="A62" t="str">
        <f t="shared" si="0"/>
        <v>鹿児島低</v>
      </c>
      <c r="B62" t="str">
        <f>+IF(A62="","",E62&amp;D62&amp;COUNTIF($A$2:A62,A62))</f>
        <v>鹿児島低16</v>
      </c>
      <c r="C62" s="50">
        <v>44973</v>
      </c>
      <c r="D62" s="6" t="s">
        <v>1105</v>
      </c>
      <c r="E62" s="6" t="s">
        <v>936</v>
      </c>
      <c r="F62" s="53">
        <v>0.2</v>
      </c>
      <c r="G62" s="7">
        <v>0.47916666666666669</v>
      </c>
      <c r="H62" s="7">
        <v>0.58333333333333337</v>
      </c>
      <c r="I62" s="44">
        <v>18.82</v>
      </c>
      <c r="J62" s="50">
        <v>44978</v>
      </c>
      <c r="K62" s="8" t="s">
        <v>1125</v>
      </c>
      <c r="L62" s="43" t="s">
        <v>1106</v>
      </c>
      <c r="M62" s="44">
        <v>19.04</v>
      </c>
    </row>
    <row r="63" spans="1:15" hidden="1" x14ac:dyDescent="0.4">
      <c r="A63" t="str">
        <f t="shared" si="0"/>
        <v>鹿児島高</v>
      </c>
      <c r="B63" t="str">
        <f>+IF(A63="","",E63&amp;D63&amp;COUNTIF($A$2:A63,A63))</f>
        <v>鹿児島高16</v>
      </c>
      <c r="C63" s="50">
        <v>44973</v>
      </c>
      <c r="D63" s="6" t="s">
        <v>1102</v>
      </c>
      <c r="E63" s="6" t="s">
        <v>936</v>
      </c>
      <c r="F63" s="53">
        <v>0.2</v>
      </c>
      <c r="G63" s="7">
        <v>0.47916666666666669</v>
      </c>
      <c r="H63" s="7">
        <v>0.58333333333333337</v>
      </c>
      <c r="I63" s="44">
        <v>18.82</v>
      </c>
      <c r="J63" s="50">
        <v>44978</v>
      </c>
      <c r="K63" s="8" t="s">
        <v>1125</v>
      </c>
      <c r="L63" s="43" t="s">
        <v>1106</v>
      </c>
      <c r="M63" s="44">
        <v>19.04</v>
      </c>
      <c r="O63" s="9"/>
    </row>
    <row r="64" spans="1:15" hidden="1" x14ac:dyDescent="0.4">
      <c r="A64" t="str">
        <f t="shared" si="0"/>
        <v>鹿児島低</v>
      </c>
      <c r="B64" t="str">
        <f>+IF(A64="","",E64&amp;D64&amp;COUNTIF($A$2:A64,A64))</f>
        <v>鹿児島低17</v>
      </c>
      <c r="C64" s="50">
        <v>44977</v>
      </c>
      <c r="D64" s="6" t="s">
        <v>1105</v>
      </c>
      <c r="E64" s="6" t="s">
        <v>936</v>
      </c>
      <c r="F64" s="53">
        <v>0.3</v>
      </c>
      <c r="G64" s="7">
        <v>0.4375</v>
      </c>
      <c r="H64" s="7">
        <v>0.58333333333333337</v>
      </c>
      <c r="I64" s="44">
        <v>14.55</v>
      </c>
      <c r="J64" s="50">
        <v>44986</v>
      </c>
      <c r="K64" s="8" t="s">
        <v>1124</v>
      </c>
      <c r="L64" s="43" t="s">
        <v>1106</v>
      </c>
      <c r="M64" s="44">
        <v>15.67</v>
      </c>
      <c r="O64" s="9"/>
    </row>
    <row r="65" spans="1:15" hidden="1" x14ac:dyDescent="0.4">
      <c r="A65" t="str">
        <f t="shared" si="0"/>
        <v>鹿児島高</v>
      </c>
      <c r="B65" t="str">
        <f>+IF(A65="","",E65&amp;D65&amp;COUNTIF($A$2:A65,A65))</f>
        <v>鹿児島高17</v>
      </c>
      <c r="C65" s="50">
        <v>44977</v>
      </c>
      <c r="D65" s="6" t="s">
        <v>1102</v>
      </c>
      <c r="E65" s="6" t="s">
        <v>936</v>
      </c>
      <c r="F65" s="53">
        <v>0.3</v>
      </c>
      <c r="G65" s="7">
        <v>0.4375</v>
      </c>
      <c r="H65" s="7">
        <v>0.58333333333333337</v>
      </c>
      <c r="I65" s="44">
        <v>14.55</v>
      </c>
      <c r="J65" s="50">
        <v>44986</v>
      </c>
      <c r="K65" s="8" t="s">
        <v>1124</v>
      </c>
      <c r="L65" s="43" t="s">
        <v>1106</v>
      </c>
      <c r="M65" s="44">
        <v>15.67</v>
      </c>
      <c r="O65" s="9"/>
    </row>
    <row r="66" spans="1:15" hidden="1" x14ac:dyDescent="0.4">
      <c r="A66" t="str">
        <f t="shared" ref="A66:A100" si="3">+E66&amp;D66</f>
        <v>鹿児島低</v>
      </c>
      <c r="B66" t="str">
        <f>+IF(A66="","",E66&amp;D66&amp;COUNTIF($A$2:A66,A66))</f>
        <v>鹿児島低18</v>
      </c>
      <c r="C66" s="50">
        <v>44979</v>
      </c>
      <c r="D66" s="6" t="s">
        <v>1105</v>
      </c>
      <c r="E66" s="6" t="s">
        <v>936</v>
      </c>
      <c r="F66" s="53">
        <v>0.1</v>
      </c>
      <c r="G66" s="7">
        <v>0.52083333333333337</v>
      </c>
      <c r="H66" s="7">
        <v>0.54166666666666663</v>
      </c>
      <c r="I66" s="44">
        <v>17.38</v>
      </c>
      <c r="J66" s="50">
        <v>44971</v>
      </c>
      <c r="K66" s="8" t="s">
        <v>1125</v>
      </c>
      <c r="L66" s="43" t="s">
        <v>1106</v>
      </c>
      <c r="M66" s="44">
        <v>17.489999999999998</v>
      </c>
      <c r="O66" s="9"/>
    </row>
    <row r="67" spans="1:15" hidden="1" x14ac:dyDescent="0.4">
      <c r="A67" t="str">
        <f t="shared" si="3"/>
        <v>鹿児島高</v>
      </c>
      <c r="B67" t="str">
        <f>+IF(A67="","",E67&amp;D67&amp;COUNTIF($A$2:A67,A67))</f>
        <v>鹿児島高18</v>
      </c>
      <c r="C67" s="50">
        <v>44979</v>
      </c>
      <c r="D67" s="6" t="s">
        <v>1102</v>
      </c>
      <c r="E67" s="6" t="s">
        <v>936</v>
      </c>
      <c r="F67" s="53">
        <v>0.1</v>
      </c>
      <c r="G67" s="7">
        <v>0.52083333333333337</v>
      </c>
      <c r="H67" s="7">
        <v>0.54166666666666663</v>
      </c>
      <c r="I67" s="44">
        <v>17.38</v>
      </c>
      <c r="J67" s="50">
        <v>44971</v>
      </c>
      <c r="K67" s="8" t="s">
        <v>1125</v>
      </c>
      <c r="L67" s="43" t="s">
        <v>1106</v>
      </c>
      <c r="M67" s="44">
        <v>17.489999999999998</v>
      </c>
      <c r="O67" s="9"/>
    </row>
    <row r="68" spans="1:15" hidden="1" x14ac:dyDescent="0.4">
      <c r="A68" t="str">
        <f t="shared" si="3"/>
        <v>鹿児島低</v>
      </c>
      <c r="B68" t="str">
        <f>+IF(A68="","",E68&amp;D68&amp;COUNTIF($A$2:A68,A68))</f>
        <v>鹿児島低19</v>
      </c>
      <c r="C68" s="50">
        <v>44982</v>
      </c>
      <c r="D68" s="6" t="s">
        <v>1105</v>
      </c>
      <c r="E68" s="6" t="s">
        <v>936</v>
      </c>
      <c r="F68" s="53">
        <v>0.3</v>
      </c>
      <c r="G68" s="7">
        <v>0.47916666666666669</v>
      </c>
      <c r="H68" s="7">
        <v>0.58333333333333337</v>
      </c>
      <c r="I68" s="44">
        <v>16.239999999999998</v>
      </c>
      <c r="J68" s="50">
        <v>44971</v>
      </c>
      <c r="K68" s="8" t="s">
        <v>1125</v>
      </c>
      <c r="L68" s="43" t="s">
        <v>1106</v>
      </c>
      <c r="M68" s="44">
        <v>17.489999999999998</v>
      </c>
      <c r="O68" s="9"/>
    </row>
    <row r="69" spans="1:15" hidden="1" x14ac:dyDescent="0.4">
      <c r="A69" t="str">
        <f t="shared" si="3"/>
        <v>鹿児島高</v>
      </c>
      <c r="B69" t="str">
        <f>+IF(A69="","",E69&amp;D69&amp;COUNTIF($A$2:A69,A69))</f>
        <v>鹿児島高19</v>
      </c>
      <c r="C69" s="50">
        <v>44982</v>
      </c>
      <c r="D69" s="6" t="s">
        <v>1102</v>
      </c>
      <c r="E69" s="6" t="s">
        <v>936</v>
      </c>
      <c r="F69" s="53">
        <v>0.3</v>
      </c>
      <c r="G69" s="7">
        <v>0.47916666666666669</v>
      </c>
      <c r="H69" s="7">
        <v>0.58333333333333337</v>
      </c>
      <c r="I69" s="44">
        <v>16.239999999999998</v>
      </c>
      <c r="J69" s="50">
        <v>44971</v>
      </c>
      <c r="K69" s="8" t="s">
        <v>1125</v>
      </c>
      <c r="L69" s="43" t="s">
        <v>1106</v>
      </c>
      <c r="M69" s="44">
        <v>17.489999999999998</v>
      </c>
      <c r="O69" s="9"/>
    </row>
    <row r="70" spans="1:15" hidden="1" x14ac:dyDescent="0.4">
      <c r="A70" t="str">
        <f t="shared" si="3"/>
        <v>鹿児島低</v>
      </c>
      <c r="B70" t="str">
        <f>+IF(A70="","",E70&amp;D70&amp;COUNTIF($A$2:A70,A70))</f>
        <v>鹿児島低20</v>
      </c>
      <c r="C70" s="50">
        <v>44983</v>
      </c>
      <c r="D70" s="6" t="s">
        <v>1105</v>
      </c>
      <c r="E70" s="6" t="s">
        <v>936</v>
      </c>
      <c r="F70" s="53">
        <v>1</v>
      </c>
      <c r="G70" s="7">
        <v>0.33333333333333331</v>
      </c>
      <c r="H70" s="7">
        <v>0.66666666666666663</v>
      </c>
      <c r="I70" s="44">
        <v>20.81</v>
      </c>
      <c r="J70" s="50">
        <v>44825</v>
      </c>
      <c r="K70" s="8" t="s">
        <v>1124</v>
      </c>
      <c r="L70" s="43" t="s">
        <v>1106</v>
      </c>
      <c r="M70" s="44">
        <v>20.83</v>
      </c>
      <c r="O70" s="9"/>
    </row>
    <row r="71" spans="1:15" hidden="1" x14ac:dyDescent="0.4">
      <c r="A71" t="str">
        <f t="shared" si="3"/>
        <v>鹿児島高</v>
      </c>
      <c r="B71" t="str">
        <f>+IF(A71="","",E71&amp;D71&amp;COUNTIF($A$2:A71,A71))</f>
        <v>鹿児島高20</v>
      </c>
      <c r="C71" s="50">
        <v>44983</v>
      </c>
      <c r="D71" s="6" t="s">
        <v>1102</v>
      </c>
      <c r="E71" s="6" t="s">
        <v>936</v>
      </c>
      <c r="F71" s="53">
        <v>1</v>
      </c>
      <c r="G71" s="7">
        <v>0.33333333333333331</v>
      </c>
      <c r="H71" s="7">
        <v>0.66666666666666663</v>
      </c>
      <c r="I71" s="44">
        <v>20.81</v>
      </c>
      <c r="J71" s="50">
        <v>44825</v>
      </c>
      <c r="K71" s="8" t="s">
        <v>1124</v>
      </c>
      <c r="L71" s="43" t="s">
        <v>1106</v>
      </c>
      <c r="M71" s="44">
        <v>20.83</v>
      </c>
      <c r="O71" s="9"/>
    </row>
    <row r="72" spans="1:15" hidden="1" x14ac:dyDescent="0.4">
      <c r="A72" t="str">
        <f t="shared" si="3"/>
        <v>鹿児島低</v>
      </c>
      <c r="B72" t="str">
        <f>+IF(A72="","",E72&amp;D72&amp;COUNTIF($A$2:A72,A72))</f>
        <v>鹿児島低21</v>
      </c>
      <c r="C72" s="50">
        <v>44984</v>
      </c>
      <c r="D72" s="6" t="s">
        <v>1105</v>
      </c>
      <c r="E72" s="6" t="s">
        <v>936</v>
      </c>
      <c r="F72" s="53">
        <v>0.4</v>
      </c>
      <c r="G72" s="7">
        <v>0.4375</v>
      </c>
      <c r="H72" s="7">
        <v>0.64583333333333337</v>
      </c>
      <c r="I72" s="44">
        <v>20.59</v>
      </c>
      <c r="J72" s="50">
        <v>44828</v>
      </c>
      <c r="K72" s="8" t="s">
        <v>1126</v>
      </c>
      <c r="L72" s="43" t="s">
        <v>1106</v>
      </c>
      <c r="M72" s="44">
        <v>20.65</v>
      </c>
      <c r="O72" s="9"/>
    </row>
    <row r="73" spans="1:15" hidden="1" x14ac:dyDescent="0.4">
      <c r="A73" t="str">
        <f t="shared" si="3"/>
        <v>鹿児島高</v>
      </c>
      <c r="B73" t="str">
        <f>+IF(A73="","",E73&amp;D73&amp;COUNTIF($A$2:A73,A73))</f>
        <v>鹿児島高21</v>
      </c>
      <c r="C73" s="50">
        <v>44984</v>
      </c>
      <c r="D73" s="6" t="s">
        <v>1102</v>
      </c>
      <c r="E73" s="6" t="s">
        <v>936</v>
      </c>
      <c r="F73" s="53">
        <v>0.4</v>
      </c>
      <c r="G73" s="7">
        <v>0.4375</v>
      </c>
      <c r="H73" s="7">
        <v>0.64583333333333337</v>
      </c>
      <c r="I73" s="44">
        <v>20.59</v>
      </c>
      <c r="J73" s="50">
        <v>44828</v>
      </c>
      <c r="K73" s="8" t="s">
        <v>1126</v>
      </c>
      <c r="L73" s="43" t="s">
        <v>1106</v>
      </c>
      <c r="M73" s="44">
        <v>20.65</v>
      </c>
    </row>
    <row r="74" spans="1:15" hidden="1" x14ac:dyDescent="0.4">
      <c r="A74" t="str">
        <f t="shared" si="3"/>
        <v>鹿児島低</v>
      </c>
      <c r="B74" t="str">
        <f>+IF(A74="","",E74&amp;D74&amp;COUNTIF($A$2:A74,A74))</f>
        <v>鹿児島低22</v>
      </c>
      <c r="C74" s="50">
        <v>44985</v>
      </c>
      <c r="D74" s="6" t="s">
        <v>1105</v>
      </c>
      <c r="E74" s="6" t="s">
        <v>936</v>
      </c>
      <c r="F74" s="53">
        <v>0.5</v>
      </c>
      <c r="G74" s="7">
        <v>0.4375</v>
      </c>
      <c r="H74" s="7">
        <v>0.64583333333333337</v>
      </c>
      <c r="I74" s="44">
        <v>20.84</v>
      </c>
      <c r="J74" s="50">
        <v>44813</v>
      </c>
      <c r="K74" s="8" t="s">
        <v>1122</v>
      </c>
      <c r="L74" s="43" t="s">
        <v>1106</v>
      </c>
      <c r="M74" s="44">
        <v>21.04</v>
      </c>
    </row>
    <row r="75" spans="1:15" hidden="1" x14ac:dyDescent="0.4">
      <c r="A75" t="str">
        <f t="shared" si="3"/>
        <v>鹿児島高</v>
      </c>
      <c r="B75" t="str">
        <f>+IF(A75="","",E75&amp;D75&amp;COUNTIF($A$2:A75,A75))</f>
        <v>鹿児島高22</v>
      </c>
      <c r="C75" s="50">
        <v>44985</v>
      </c>
      <c r="D75" s="6" t="s">
        <v>1102</v>
      </c>
      <c r="E75" s="6" t="s">
        <v>936</v>
      </c>
      <c r="F75" s="53">
        <v>0.5</v>
      </c>
      <c r="G75" s="7">
        <v>0.4375</v>
      </c>
      <c r="H75" s="7">
        <v>0.64583333333333337</v>
      </c>
      <c r="I75" s="44">
        <v>20.84</v>
      </c>
      <c r="J75" s="50">
        <v>44813</v>
      </c>
      <c r="K75" s="8" t="s">
        <v>1122</v>
      </c>
      <c r="L75" s="43" t="s">
        <v>1106</v>
      </c>
      <c r="M75" s="44">
        <v>21.04</v>
      </c>
    </row>
    <row r="76" spans="1:15" hidden="1" x14ac:dyDescent="0.4">
      <c r="A76" t="str">
        <f t="shared" si="3"/>
        <v>佐賀低</v>
      </c>
      <c r="B76" t="str">
        <f>+IF(A76="","",E76&amp;D76&amp;COUNTIF($A$2:A76,A76))</f>
        <v>佐賀低1</v>
      </c>
      <c r="C76" s="50">
        <v>44857</v>
      </c>
      <c r="D76" s="6" t="s">
        <v>1105</v>
      </c>
      <c r="E76" s="6" t="s">
        <v>1107</v>
      </c>
      <c r="F76" s="53">
        <v>0.51</v>
      </c>
      <c r="G76" s="7">
        <v>0.4375</v>
      </c>
      <c r="H76" s="7">
        <v>0.54166666666666663</v>
      </c>
      <c r="I76" s="44">
        <v>15.08</v>
      </c>
      <c r="J76" s="50">
        <v>44862</v>
      </c>
      <c r="K76" s="8" t="s">
        <v>1122</v>
      </c>
      <c r="L76" s="43" t="s">
        <v>1108</v>
      </c>
      <c r="M76" s="44">
        <v>15.55</v>
      </c>
    </row>
    <row r="77" spans="1:15" hidden="1" x14ac:dyDescent="0.4">
      <c r="A77" t="str">
        <f t="shared" si="3"/>
        <v>佐賀高</v>
      </c>
      <c r="B77" t="str">
        <f>+IF(A77="","",E77&amp;D77&amp;COUNTIF($A$2:A77,A77))</f>
        <v>佐賀高1</v>
      </c>
      <c r="C77" s="50">
        <v>44857</v>
      </c>
      <c r="D77" s="6" t="s">
        <v>1102</v>
      </c>
      <c r="E77" s="6" t="s">
        <v>1107</v>
      </c>
      <c r="F77" s="53">
        <v>0.51</v>
      </c>
      <c r="G77" s="7">
        <v>0.4375</v>
      </c>
      <c r="H77" s="7">
        <v>0.54166666666666663</v>
      </c>
      <c r="I77" s="44">
        <v>15.08</v>
      </c>
      <c r="J77" s="50">
        <v>44862</v>
      </c>
      <c r="K77" s="8" t="s">
        <v>1122</v>
      </c>
      <c r="L77" s="43" t="s">
        <v>1108</v>
      </c>
      <c r="M77" s="44">
        <v>15.55</v>
      </c>
    </row>
    <row r="78" spans="1:15" hidden="1" x14ac:dyDescent="0.4">
      <c r="A78" t="str">
        <f t="shared" si="3"/>
        <v>佐賀低</v>
      </c>
      <c r="B78" t="str">
        <f>+IF(A78="","",E78&amp;D78&amp;COUNTIF($A$2:A78,A78))</f>
        <v>佐賀低2</v>
      </c>
      <c r="C78" s="50">
        <v>44892</v>
      </c>
      <c r="D78" s="6" t="s">
        <v>1105</v>
      </c>
      <c r="E78" s="6" t="s">
        <v>1107</v>
      </c>
      <c r="F78" s="53">
        <v>0.15</v>
      </c>
      <c r="G78" s="7">
        <v>0.41666666666666669</v>
      </c>
      <c r="H78" s="7">
        <v>0.58333333333333337</v>
      </c>
      <c r="I78" s="44">
        <v>11.81</v>
      </c>
      <c r="J78" s="50">
        <v>44886</v>
      </c>
      <c r="K78" s="8" t="s">
        <v>1121</v>
      </c>
      <c r="L78" s="43" t="s">
        <v>1108</v>
      </c>
      <c r="M78" s="44">
        <v>12.22</v>
      </c>
    </row>
    <row r="79" spans="1:15" hidden="1" x14ac:dyDescent="0.4">
      <c r="A79" t="str">
        <f t="shared" si="3"/>
        <v>佐賀高</v>
      </c>
      <c r="B79" t="str">
        <f>+IF(A79="","",E79&amp;D79&amp;COUNTIF($A$2:A79,A79))</f>
        <v>佐賀高2</v>
      </c>
      <c r="C79" s="50">
        <v>44892</v>
      </c>
      <c r="D79" s="6" t="s">
        <v>1102</v>
      </c>
      <c r="E79" s="6" t="s">
        <v>1107</v>
      </c>
      <c r="F79" s="53">
        <v>0.15</v>
      </c>
      <c r="G79" s="7">
        <v>0.41666666666666669</v>
      </c>
      <c r="H79" s="7">
        <v>0.58333333333333337</v>
      </c>
      <c r="I79" s="44">
        <v>11.81</v>
      </c>
      <c r="J79" s="50">
        <v>44886</v>
      </c>
      <c r="K79" s="8" t="s">
        <v>1121</v>
      </c>
      <c r="L79" s="43" t="s">
        <v>1108</v>
      </c>
      <c r="M79" s="44">
        <v>12.22</v>
      </c>
    </row>
    <row r="80" spans="1:15" hidden="1" x14ac:dyDescent="0.4">
      <c r="A80" t="str">
        <f t="shared" si="3"/>
        <v>佐賀低</v>
      </c>
      <c r="B80" t="str">
        <f>+IF(A80="","",E80&amp;D80&amp;COUNTIF($A$2:A80,A80))</f>
        <v>佐賀低3</v>
      </c>
      <c r="C80" s="50">
        <v>44926</v>
      </c>
      <c r="D80" s="6" t="s">
        <v>1105</v>
      </c>
      <c r="E80" s="6" t="s">
        <v>1107</v>
      </c>
      <c r="F80" s="53">
        <v>0.2</v>
      </c>
      <c r="G80" s="7">
        <v>0.5</v>
      </c>
      <c r="H80" s="7">
        <v>0.58333333333333337</v>
      </c>
      <c r="I80" s="44">
        <v>10.74</v>
      </c>
      <c r="J80" s="50">
        <v>44925</v>
      </c>
      <c r="K80" s="8" t="s">
        <v>1122</v>
      </c>
      <c r="L80" s="43" t="s">
        <v>1108</v>
      </c>
      <c r="M80" s="44">
        <v>10.75</v>
      </c>
    </row>
    <row r="81" spans="1:15" hidden="1" x14ac:dyDescent="0.4">
      <c r="A81" t="str">
        <f t="shared" si="3"/>
        <v>佐賀高</v>
      </c>
      <c r="B81" t="str">
        <f>+IF(A81="","",E81&amp;D81&amp;COUNTIF($A$2:A81,A81))</f>
        <v>佐賀高3</v>
      </c>
      <c r="C81" s="50">
        <v>44926</v>
      </c>
      <c r="D81" s="6" t="s">
        <v>1102</v>
      </c>
      <c r="E81" s="6" t="s">
        <v>1107</v>
      </c>
      <c r="F81" s="53">
        <v>0.2</v>
      </c>
      <c r="G81" s="7">
        <v>0.5</v>
      </c>
      <c r="H81" s="7">
        <v>0.58333333333333337</v>
      </c>
      <c r="I81" s="44">
        <v>10.74</v>
      </c>
      <c r="J81" s="50">
        <v>44925</v>
      </c>
      <c r="K81" s="8" t="s">
        <v>1122</v>
      </c>
      <c r="L81" s="43" t="s">
        <v>1108</v>
      </c>
      <c r="M81" s="44">
        <v>10.75</v>
      </c>
    </row>
    <row r="82" spans="1:15" hidden="1" x14ac:dyDescent="0.4">
      <c r="A82" t="str">
        <f t="shared" si="3"/>
        <v>佐賀低</v>
      </c>
      <c r="B82" t="str">
        <f>+IF(A82="","",E82&amp;D82&amp;COUNTIF($A$2:A82,A82))</f>
        <v>佐賀低4</v>
      </c>
      <c r="C82" s="50">
        <v>44927</v>
      </c>
      <c r="D82" s="6" t="s">
        <v>1105</v>
      </c>
      <c r="E82" s="6" t="s">
        <v>1107</v>
      </c>
      <c r="F82" s="53">
        <v>0.5</v>
      </c>
      <c r="G82" s="7">
        <v>0.33333333333333331</v>
      </c>
      <c r="H82" s="7">
        <v>0.66666666666666663</v>
      </c>
      <c r="I82" s="44">
        <v>10.68</v>
      </c>
      <c r="J82" s="50">
        <v>44942</v>
      </c>
      <c r="K82" s="8" t="s">
        <v>1121</v>
      </c>
      <c r="L82" s="43" t="s">
        <v>1108</v>
      </c>
      <c r="M82" s="44">
        <v>11.18</v>
      </c>
    </row>
    <row r="83" spans="1:15" hidden="1" x14ac:dyDescent="0.4">
      <c r="A83" t="str">
        <f t="shared" si="3"/>
        <v>佐賀高</v>
      </c>
      <c r="B83" t="str">
        <f>+IF(A83="","",E83&amp;D83&amp;COUNTIF($A$2:A83,A83))</f>
        <v>佐賀高4</v>
      </c>
      <c r="C83" s="50">
        <v>44927</v>
      </c>
      <c r="D83" s="6" t="s">
        <v>1102</v>
      </c>
      <c r="E83" s="6" t="s">
        <v>1107</v>
      </c>
      <c r="F83" s="53">
        <v>0.5</v>
      </c>
      <c r="G83" s="7">
        <v>0.33333333333333331</v>
      </c>
      <c r="H83" s="7">
        <v>0.66666666666666663</v>
      </c>
      <c r="I83" s="44">
        <v>10.68</v>
      </c>
      <c r="J83" s="50">
        <v>44942</v>
      </c>
      <c r="K83" s="8" t="s">
        <v>1121</v>
      </c>
      <c r="L83" s="43" t="s">
        <v>1108</v>
      </c>
      <c r="M83" s="44">
        <v>11.18</v>
      </c>
    </row>
    <row r="84" spans="1:15" hidden="1" x14ac:dyDescent="0.4">
      <c r="A84" t="str">
        <f t="shared" si="3"/>
        <v>佐賀低</v>
      </c>
      <c r="B84" t="str">
        <f>+IF(A84="","",E84&amp;D84&amp;COUNTIF($A$2:A84,A84))</f>
        <v>佐賀低5</v>
      </c>
      <c r="C84" s="50">
        <v>44928</v>
      </c>
      <c r="D84" s="6" t="s">
        <v>1105</v>
      </c>
      <c r="E84" s="6" t="s">
        <v>1107</v>
      </c>
      <c r="F84" s="53">
        <v>0.4</v>
      </c>
      <c r="G84" s="7">
        <v>0.4375</v>
      </c>
      <c r="H84" s="7">
        <v>0.625</v>
      </c>
      <c r="I84" s="44">
        <v>12.32</v>
      </c>
      <c r="J84" s="50">
        <v>44947</v>
      </c>
      <c r="K84" s="8" t="s">
        <v>1126</v>
      </c>
      <c r="L84" s="43" t="s">
        <v>1108</v>
      </c>
      <c r="M84" s="44">
        <v>12.77</v>
      </c>
    </row>
    <row r="85" spans="1:15" hidden="1" x14ac:dyDescent="0.4">
      <c r="A85" t="str">
        <f t="shared" si="3"/>
        <v>佐賀高</v>
      </c>
      <c r="B85" t="str">
        <f>+IF(A85="","",E85&amp;D85&amp;COUNTIF($A$2:A85,A85))</f>
        <v>佐賀高5</v>
      </c>
      <c r="C85" s="50">
        <v>44928</v>
      </c>
      <c r="D85" s="6" t="s">
        <v>1102</v>
      </c>
      <c r="E85" s="6" t="s">
        <v>1107</v>
      </c>
      <c r="F85" s="53">
        <v>0.4</v>
      </c>
      <c r="G85" s="7">
        <v>0.4375</v>
      </c>
      <c r="H85" s="7">
        <v>0.625</v>
      </c>
      <c r="I85" s="44">
        <v>12.32</v>
      </c>
      <c r="J85" s="50">
        <v>44947</v>
      </c>
      <c r="K85" s="8" t="s">
        <v>1126</v>
      </c>
      <c r="L85" s="43" t="s">
        <v>1108</v>
      </c>
      <c r="M85" s="44">
        <v>12.77</v>
      </c>
    </row>
    <row r="86" spans="1:15" hidden="1" x14ac:dyDescent="0.4">
      <c r="A86" t="str">
        <f t="shared" si="3"/>
        <v>佐賀低</v>
      </c>
      <c r="B86" t="str">
        <f>+IF(A86="","",E86&amp;D86&amp;COUNTIF($A$2:A86,A86))</f>
        <v>佐賀低6</v>
      </c>
      <c r="C86" s="50">
        <v>44929</v>
      </c>
      <c r="D86" s="6" t="s">
        <v>1105</v>
      </c>
      <c r="E86" s="6" t="s">
        <v>1107</v>
      </c>
      <c r="F86" s="53">
        <v>0.4</v>
      </c>
      <c r="G86" s="7">
        <v>0.45833333333333331</v>
      </c>
      <c r="H86" s="7">
        <v>0.625</v>
      </c>
      <c r="I86" s="44">
        <v>12.85</v>
      </c>
      <c r="J86" s="50">
        <v>44870</v>
      </c>
      <c r="K86" s="8" t="s">
        <v>1126</v>
      </c>
      <c r="L86" s="43" t="s">
        <v>1108</v>
      </c>
      <c r="M86" s="44">
        <v>13.09</v>
      </c>
    </row>
    <row r="87" spans="1:15" hidden="1" x14ac:dyDescent="0.4">
      <c r="A87" t="str">
        <f t="shared" si="3"/>
        <v>佐賀高</v>
      </c>
      <c r="B87" t="str">
        <f>+IF(A87="","",E87&amp;D87&amp;COUNTIF($A$2:A87,A87))</f>
        <v>佐賀高6</v>
      </c>
      <c r="C87" s="50">
        <v>44929</v>
      </c>
      <c r="D87" s="6" t="s">
        <v>1102</v>
      </c>
      <c r="E87" s="6" t="s">
        <v>1107</v>
      </c>
      <c r="F87" s="53">
        <v>0.4</v>
      </c>
      <c r="G87" s="7">
        <v>0.45833333333333331</v>
      </c>
      <c r="H87" s="7">
        <v>0.625</v>
      </c>
      <c r="I87" s="44">
        <v>12.85</v>
      </c>
      <c r="J87" s="50">
        <v>44870</v>
      </c>
      <c r="K87" s="8" t="s">
        <v>1126</v>
      </c>
      <c r="L87" s="43" t="s">
        <v>1108</v>
      </c>
      <c r="M87" s="44">
        <v>13.09</v>
      </c>
    </row>
    <row r="88" spans="1:15" hidden="1" x14ac:dyDescent="0.4">
      <c r="A88" t="str">
        <f t="shared" si="3"/>
        <v>佐賀低</v>
      </c>
      <c r="B88" t="str">
        <f>+IF(A88="","",E88&amp;D88&amp;COUNTIF($A$2:A88,A88))</f>
        <v>佐賀低7</v>
      </c>
      <c r="C88" s="50">
        <v>44930</v>
      </c>
      <c r="D88" s="6" t="s">
        <v>1105</v>
      </c>
      <c r="E88" s="6" t="s">
        <v>1107</v>
      </c>
      <c r="F88" s="53">
        <v>0.3</v>
      </c>
      <c r="G88" s="7">
        <v>0.47916666666666669</v>
      </c>
      <c r="H88" s="7">
        <v>0.60416666666666663</v>
      </c>
      <c r="I88" s="44">
        <v>12.9</v>
      </c>
      <c r="J88" s="50">
        <v>44870</v>
      </c>
      <c r="K88" s="8" t="s">
        <v>1126</v>
      </c>
      <c r="L88" s="43" t="s">
        <v>1108</v>
      </c>
      <c r="M88" s="44">
        <v>13.09</v>
      </c>
    </row>
    <row r="89" spans="1:15" hidden="1" x14ac:dyDescent="0.4">
      <c r="A89" t="str">
        <f t="shared" si="3"/>
        <v>佐賀高</v>
      </c>
      <c r="B89" t="str">
        <f>+IF(A89="","",E89&amp;D89&amp;COUNTIF($A$2:A89,A89))</f>
        <v>佐賀高7</v>
      </c>
      <c r="C89" s="50">
        <v>44930</v>
      </c>
      <c r="D89" s="6" t="s">
        <v>1102</v>
      </c>
      <c r="E89" s="6" t="s">
        <v>1107</v>
      </c>
      <c r="F89" s="53">
        <v>0.3</v>
      </c>
      <c r="G89" s="7">
        <v>0.47916666666666669</v>
      </c>
      <c r="H89" s="7">
        <v>0.60416666666666663</v>
      </c>
      <c r="I89" s="44">
        <v>12.9</v>
      </c>
      <c r="J89" s="50">
        <v>44870</v>
      </c>
      <c r="K89" s="8" t="s">
        <v>1126</v>
      </c>
      <c r="L89" s="43" t="s">
        <v>1108</v>
      </c>
      <c r="M89" s="44">
        <v>13.09</v>
      </c>
    </row>
    <row r="90" spans="1:15" hidden="1" x14ac:dyDescent="0.4">
      <c r="A90" t="str">
        <f t="shared" si="3"/>
        <v>佐賀低</v>
      </c>
      <c r="B90" t="str">
        <f>+IF(A90="","",E90&amp;D90&amp;COUNTIF($A$2:A90,A90))</f>
        <v>佐賀低8</v>
      </c>
      <c r="C90" s="50">
        <v>44934</v>
      </c>
      <c r="D90" s="6" t="s">
        <v>1105</v>
      </c>
      <c r="E90" s="6" t="s">
        <v>1107</v>
      </c>
      <c r="F90" s="53">
        <v>0.3</v>
      </c>
      <c r="G90" s="7">
        <v>0.45833333333333331</v>
      </c>
      <c r="H90" s="7">
        <v>0.60416666666666663</v>
      </c>
      <c r="I90" s="44">
        <v>12.59</v>
      </c>
      <c r="J90" s="50">
        <v>44947</v>
      </c>
      <c r="K90" s="8" t="s">
        <v>1126</v>
      </c>
      <c r="L90" s="43" t="s">
        <v>1108</v>
      </c>
      <c r="M90" s="44">
        <v>12.77</v>
      </c>
    </row>
    <row r="91" spans="1:15" hidden="1" x14ac:dyDescent="0.4">
      <c r="A91" t="str">
        <f t="shared" si="3"/>
        <v>佐賀高</v>
      </c>
      <c r="B91" t="str">
        <f>+IF(A91="","",E91&amp;D91&amp;COUNTIF($A$2:A91,A91))</f>
        <v>佐賀高8</v>
      </c>
      <c r="C91" s="50">
        <v>44934</v>
      </c>
      <c r="D91" s="6" t="s">
        <v>1102</v>
      </c>
      <c r="E91" s="6" t="s">
        <v>1107</v>
      </c>
      <c r="F91" s="53">
        <v>0.3</v>
      </c>
      <c r="G91" s="7">
        <v>0.45833333333333331</v>
      </c>
      <c r="H91" s="7">
        <v>0.60416666666666663</v>
      </c>
      <c r="I91" s="44">
        <v>12.59</v>
      </c>
      <c r="J91" s="50">
        <v>44947</v>
      </c>
      <c r="K91" s="8" t="s">
        <v>1126</v>
      </c>
      <c r="L91" s="43" t="s">
        <v>1108</v>
      </c>
      <c r="M91" s="44">
        <v>12.77</v>
      </c>
    </row>
    <row r="92" spans="1:15" hidden="1" x14ac:dyDescent="0.4">
      <c r="A92" t="str">
        <f t="shared" si="3"/>
        <v>佐賀低</v>
      </c>
      <c r="B92" t="str">
        <f>+IF(A92="","",E92&amp;D92&amp;COUNTIF($A$2:A92,A92))</f>
        <v>佐賀低9</v>
      </c>
      <c r="C92" s="50">
        <v>44935</v>
      </c>
      <c r="D92" s="6" t="s">
        <v>1105</v>
      </c>
      <c r="E92" s="6" t="s">
        <v>1107</v>
      </c>
      <c r="F92" s="53">
        <v>0.2</v>
      </c>
      <c r="G92" s="7">
        <v>0.45833333333333331</v>
      </c>
      <c r="H92" s="7">
        <v>0.58333333333333337</v>
      </c>
      <c r="I92" s="44">
        <v>11.49</v>
      </c>
      <c r="J92" s="50">
        <v>44947</v>
      </c>
      <c r="K92" s="8" t="s">
        <v>1126</v>
      </c>
      <c r="L92" s="43" t="s">
        <v>1108</v>
      </c>
      <c r="M92" s="44">
        <v>12.77</v>
      </c>
    </row>
    <row r="93" spans="1:15" hidden="1" x14ac:dyDescent="0.4">
      <c r="A93" t="str">
        <f t="shared" si="3"/>
        <v>佐賀高</v>
      </c>
      <c r="B93" t="str">
        <f>+IF(A93="","",E93&amp;D93&amp;COUNTIF($A$2:A93,A93))</f>
        <v>佐賀高9</v>
      </c>
      <c r="C93" s="50">
        <v>44935</v>
      </c>
      <c r="D93" s="6" t="s">
        <v>1102</v>
      </c>
      <c r="E93" s="6" t="s">
        <v>1107</v>
      </c>
      <c r="F93" s="53">
        <v>0.2</v>
      </c>
      <c r="G93" s="7">
        <v>0.45833333333333331</v>
      </c>
      <c r="H93" s="7">
        <v>0.58333333333333337</v>
      </c>
      <c r="I93" s="44">
        <v>11.49</v>
      </c>
      <c r="J93" s="50">
        <v>44947</v>
      </c>
      <c r="K93" s="8" t="s">
        <v>1126</v>
      </c>
      <c r="L93" s="43" t="s">
        <v>1108</v>
      </c>
      <c r="M93" s="44">
        <v>12.77</v>
      </c>
    </row>
    <row r="94" spans="1:15" hidden="1" x14ac:dyDescent="0.4">
      <c r="A94" t="str">
        <f t="shared" si="3"/>
        <v>佐賀低</v>
      </c>
      <c r="B94" t="str">
        <f>+IF(A94="","",E94&amp;D94&amp;COUNTIF($A$2:A94,A94))</f>
        <v>佐賀低10</v>
      </c>
      <c r="C94" s="50">
        <v>44961</v>
      </c>
      <c r="D94" s="6" t="s">
        <v>1105</v>
      </c>
      <c r="E94" s="6" t="s">
        <v>1107</v>
      </c>
      <c r="F94" s="53">
        <v>0.3</v>
      </c>
      <c r="G94" s="7">
        <v>0.45833333333333331</v>
      </c>
      <c r="H94" s="7">
        <v>0.5625</v>
      </c>
      <c r="I94" s="44">
        <v>12.5</v>
      </c>
      <c r="J94" s="50">
        <v>44947</v>
      </c>
      <c r="K94" s="8" t="s">
        <v>1126</v>
      </c>
      <c r="L94" s="43" t="s">
        <v>1108</v>
      </c>
      <c r="M94" s="44">
        <v>12.77</v>
      </c>
    </row>
    <row r="95" spans="1:15" hidden="1" x14ac:dyDescent="0.4">
      <c r="A95" t="str">
        <f t="shared" si="3"/>
        <v>佐賀高</v>
      </c>
      <c r="B95" t="str">
        <f>+IF(A95="","",E95&amp;D95&amp;COUNTIF($A$2:A95,A95))</f>
        <v>佐賀高10</v>
      </c>
      <c r="C95" s="50">
        <v>44961</v>
      </c>
      <c r="D95" s="6" t="s">
        <v>1102</v>
      </c>
      <c r="E95" s="6" t="s">
        <v>1107</v>
      </c>
      <c r="F95" s="53">
        <v>0.3</v>
      </c>
      <c r="G95" s="7">
        <v>0.45833333333333331</v>
      </c>
      <c r="H95" s="7">
        <v>0.5625</v>
      </c>
      <c r="I95" s="44">
        <v>12.5</v>
      </c>
      <c r="J95" s="50">
        <v>44947</v>
      </c>
      <c r="K95" s="8" t="s">
        <v>1126</v>
      </c>
      <c r="L95" s="43" t="s">
        <v>1108</v>
      </c>
      <c r="M95" s="44">
        <v>12.77</v>
      </c>
    </row>
    <row r="96" spans="1:15" hidden="1" x14ac:dyDescent="0.4">
      <c r="A96" t="str">
        <f t="shared" si="3"/>
        <v>佐賀低</v>
      </c>
      <c r="B96" t="str">
        <f>+IF(A96="","",E96&amp;D96&amp;COUNTIF($A$2:A96,A96))</f>
        <v>佐賀低11</v>
      </c>
      <c r="C96" s="50">
        <v>44962</v>
      </c>
      <c r="D96" s="6" t="s">
        <v>1105</v>
      </c>
      <c r="E96" s="6" t="s">
        <v>1107</v>
      </c>
      <c r="F96" s="53">
        <v>0.3</v>
      </c>
      <c r="G96" s="7">
        <v>0.4375</v>
      </c>
      <c r="H96" s="7">
        <v>0.58333333333333337</v>
      </c>
      <c r="I96" s="44">
        <v>15.26</v>
      </c>
      <c r="J96" s="50">
        <v>44956</v>
      </c>
      <c r="K96" s="8" t="s">
        <v>1121</v>
      </c>
      <c r="L96" s="43" t="s">
        <v>1108</v>
      </c>
      <c r="M96" s="44">
        <v>15.45</v>
      </c>
      <c r="O96" s="9"/>
    </row>
    <row r="97" spans="1:13" hidden="1" x14ac:dyDescent="0.4">
      <c r="A97" t="str">
        <f t="shared" si="3"/>
        <v>佐賀高</v>
      </c>
      <c r="B97" t="str">
        <f>+IF(A97="","",E97&amp;D97&amp;COUNTIF($A$2:A97,A97))</f>
        <v>佐賀高11</v>
      </c>
      <c r="C97" s="50">
        <v>44962</v>
      </c>
      <c r="D97" s="6" t="s">
        <v>1102</v>
      </c>
      <c r="E97" s="6" t="s">
        <v>1107</v>
      </c>
      <c r="F97" s="53">
        <v>0.3</v>
      </c>
      <c r="G97" s="7">
        <v>0.4375</v>
      </c>
      <c r="H97" s="7">
        <v>0.58333333333333337</v>
      </c>
      <c r="I97" s="44">
        <v>15.26</v>
      </c>
      <c r="J97" s="50">
        <v>44956</v>
      </c>
      <c r="K97" s="8" t="s">
        <v>1121</v>
      </c>
      <c r="L97" s="43" t="s">
        <v>1108</v>
      </c>
      <c r="M97" s="44">
        <v>15.45</v>
      </c>
    </row>
    <row r="98" spans="1:13" hidden="1" x14ac:dyDescent="0.4">
      <c r="A98" t="str">
        <f t="shared" si="3"/>
        <v>佐賀低</v>
      </c>
      <c r="B98" t="str">
        <f>+IF(A98="","",E98&amp;D98&amp;COUNTIF($A$2:A98,A98))</f>
        <v>佐賀低12</v>
      </c>
      <c r="C98" s="50">
        <v>44965</v>
      </c>
      <c r="D98" s="6" t="s">
        <v>1105</v>
      </c>
      <c r="E98" s="6" t="s">
        <v>1107</v>
      </c>
      <c r="F98" s="53">
        <v>0.2</v>
      </c>
      <c r="G98" s="7">
        <v>0.47916666666666669</v>
      </c>
      <c r="H98" s="7">
        <v>0.5625</v>
      </c>
      <c r="I98" s="44">
        <v>14.33</v>
      </c>
      <c r="J98" s="50">
        <v>44957</v>
      </c>
      <c r="K98" s="8" t="s">
        <v>1125</v>
      </c>
      <c r="L98" s="43" t="s">
        <v>1108</v>
      </c>
      <c r="M98" s="44">
        <v>15.24</v>
      </c>
    </row>
    <row r="99" spans="1:13" hidden="1" x14ac:dyDescent="0.4">
      <c r="A99" t="str">
        <f t="shared" si="3"/>
        <v>佐賀高</v>
      </c>
      <c r="B99" t="str">
        <f>+IF(A99="","",E99&amp;D99&amp;COUNTIF($A$2:A99,A99))</f>
        <v>佐賀高12</v>
      </c>
      <c r="C99" s="50">
        <v>44965</v>
      </c>
      <c r="D99" s="6" t="s">
        <v>1102</v>
      </c>
      <c r="E99" s="6" t="s">
        <v>1107</v>
      </c>
      <c r="F99" s="53">
        <v>0.2</v>
      </c>
      <c r="G99" s="7">
        <v>0.47916666666666669</v>
      </c>
      <c r="H99" s="7">
        <v>0.5625</v>
      </c>
      <c r="I99" s="44">
        <v>14.33</v>
      </c>
      <c r="J99" s="50">
        <v>44957</v>
      </c>
      <c r="K99" s="8" t="s">
        <v>1125</v>
      </c>
      <c r="L99" s="43" t="s">
        <v>1108</v>
      </c>
      <c r="M99" s="44">
        <v>15.24</v>
      </c>
    </row>
    <row r="100" spans="1:13" hidden="1" x14ac:dyDescent="0.4">
      <c r="A100" t="str">
        <f t="shared" si="3"/>
        <v>佐賀低</v>
      </c>
      <c r="B100" t="str">
        <f>+IF(A100="","",E100&amp;D100&amp;COUNTIF($A$2:A100,A100))</f>
        <v>佐賀低13</v>
      </c>
      <c r="C100" s="50">
        <v>44968</v>
      </c>
      <c r="D100" s="6" t="s">
        <v>1105</v>
      </c>
      <c r="E100" s="6" t="s">
        <v>1107</v>
      </c>
      <c r="F100" s="53">
        <v>0.1</v>
      </c>
      <c r="G100" s="7">
        <v>0.52083333333333337</v>
      </c>
      <c r="H100" s="7">
        <v>0.58333333333333337</v>
      </c>
      <c r="I100" s="44">
        <v>7.67</v>
      </c>
      <c r="J100" s="50">
        <v>44980</v>
      </c>
      <c r="K100" s="8" t="s">
        <v>1123</v>
      </c>
      <c r="L100" s="43" t="s">
        <v>1108</v>
      </c>
      <c r="M100" s="44">
        <v>8.1</v>
      </c>
    </row>
    <row r="101" spans="1:13" hidden="1" x14ac:dyDescent="0.4">
      <c r="A101" t="str">
        <f t="shared" ref="A101:A164" si="4">+E101&amp;D101</f>
        <v>佐賀高</v>
      </c>
      <c r="B101" t="str">
        <f>+IF(A101="","",E101&amp;D101&amp;COUNTIF($A$2:A101,A101))</f>
        <v>佐賀高13</v>
      </c>
      <c r="C101" s="50">
        <v>44968</v>
      </c>
      <c r="D101" s="6" t="s">
        <v>1102</v>
      </c>
      <c r="E101" s="6" t="s">
        <v>1107</v>
      </c>
      <c r="F101" s="53">
        <v>0.1</v>
      </c>
      <c r="G101" s="7">
        <v>0.52083333333333337</v>
      </c>
      <c r="H101" s="7">
        <v>0.58333333333333337</v>
      </c>
      <c r="I101" s="44">
        <v>7.67</v>
      </c>
      <c r="J101" s="50">
        <v>44980</v>
      </c>
      <c r="K101" s="8" t="s">
        <v>1123</v>
      </c>
      <c r="L101" s="43" t="s">
        <v>1108</v>
      </c>
      <c r="M101" s="44">
        <v>8.1</v>
      </c>
    </row>
    <row r="102" spans="1:13" hidden="1" x14ac:dyDescent="0.4">
      <c r="A102" t="str">
        <f t="shared" si="4"/>
        <v>佐賀低</v>
      </c>
      <c r="B102" t="str">
        <f>+IF(A102="","",E102&amp;D102&amp;COUNTIF($A$2:A102,A102))</f>
        <v>佐賀低14</v>
      </c>
      <c r="C102" s="50">
        <v>44969</v>
      </c>
      <c r="D102" s="6" t="s">
        <v>1105</v>
      </c>
      <c r="E102" s="6" t="s">
        <v>1107</v>
      </c>
      <c r="F102" s="53">
        <v>0.6</v>
      </c>
      <c r="G102" s="7">
        <v>0.4375</v>
      </c>
      <c r="H102" s="7">
        <v>0.66666666666666663</v>
      </c>
      <c r="I102" s="44">
        <v>13.37</v>
      </c>
      <c r="J102" s="50">
        <v>44890</v>
      </c>
      <c r="K102" s="8" t="s">
        <v>1122</v>
      </c>
      <c r="L102" s="43" t="s">
        <v>1108</v>
      </c>
      <c r="M102" s="44">
        <v>13.46</v>
      </c>
    </row>
    <row r="103" spans="1:13" hidden="1" x14ac:dyDescent="0.4">
      <c r="A103" t="str">
        <f t="shared" si="4"/>
        <v>佐賀高</v>
      </c>
      <c r="B103" t="str">
        <f>+IF(A103="","",E103&amp;D103&amp;COUNTIF($A$2:A103,A103))</f>
        <v>佐賀高14</v>
      </c>
      <c r="C103" s="50">
        <v>44969</v>
      </c>
      <c r="D103" s="6" t="s">
        <v>1102</v>
      </c>
      <c r="E103" s="6" t="s">
        <v>1107</v>
      </c>
      <c r="F103" s="53">
        <v>0.6</v>
      </c>
      <c r="G103" s="7">
        <v>0.4375</v>
      </c>
      <c r="H103" s="7">
        <v>0.66666666666666663</v>
      </c>
      <c r="I103" s="44">
        <v>13.37</v>
      </c>
      <c r="J103" s="50">
        <v>44890</v>
      </c>
      <c r="K103" s="8" t="s">
        <v>1122</v>
      </c>
      <c r="L103" s="43" t="s">
        <v>1108</v>
      </c>
      <c r="M103" s="44">
        <v>13.46</v>
      </c>
    </row>
    <row r="104" spans="1:13" hidden="1" x14ac:dyDescent="0.4">
      <c r="A104" t="str">
        <f t="shared" si="4"/>
        <v>佐賀低</v>
      </c>
      <c r="B104" t="str">
        <f>+IF(A104="","",E104&amp;D104&amp;COUNTIF($A$2:A104,A104))</f>
        <v>佐賀低15</v>
      </c>
      <c r="C104" s="50">
        <v>44972</v>
      </c>
      <c r="D104" s="6" t="s">
        <v>1105</v>
      </c>
      <c r="E104" s="6" t="s">
        <v>1107</v>
      </c>
      <c r="F104" s="53">
        <v>0.1</v>
      </c>
      <c r="G104" s="7">
        <v>0.5</v>
      </c>
      <c r="H104" s="7">
        <v>0.5625</v>
      </c>
      <c r="I104" s="44">
        <v>13.63</v>
      </c>
      <c r="J104" s="50">
        <v>44881</v>
      </c>
      <c r="K104" s="8" t="s">
        <v>1124</v>
      </c>
      <c r="L104" s="43" t="s">
        <v>1108</v>
      </c>
      <c r="M104" s="44">
        <v>13.83</v>
      </c>
    </row>
    <row r="105" spans="1:13" hidden="1" x14ac:dyDescent="0.4">
      <c r="A105" t="str">
        <f t="shared" si="4"/>
        <v>佐賀高</v>
      </c>
      <c r="B105" t="str">
        <f>+IF(A105="","",E105&amp;D105&amp;COUNTIF($A$2:A105,A105))</f>
        <v>佐賀高15</v>
      </c>
      <c r="C105" s="50">
        <v>44972</v>
      </c>
      <c r="D105" s="6" t="s">
        <v>1102</v>
      </c>
      <c r="E105" s="6" t="s">
        <v>1107</v>
      </c>
      <c r="F105" s="53">
        <v>0.1</v>
      </c>
      <c r="G105" s="7">
        <v>0.5</v>
      </c>
      <c r="H105" s="7">
        <v>0.5625</v>
      </c>
      <c r="I105" s="44">
        <v>13.63</v>
      </c>
      <c r="J105" s="50">
        <v>44881</v>
      </c>
      <c r="K105" s="8" t="s">
        <v>1124</v>
      </c>
      <c r="L105" s="43" t="s">
        <v>1108</v>
      </c>
      <c r="M105" s="44">
        <v>13.83</v>
      </c>
    </row>
    <row r="106" spans="1:13" hidden="1" x14ac:dyDescent="0.4">
      <c r="A106" t="str">
        <f t="shared" si="4"/>
        <v>佐賀低</v>
      </c>
      <c r="B106" t="str">
        <f>+IF(A106="","",E106&amp;D106&amp;COUNTIF($A$2:A106,A106))</f>
        <v>佐賀低16</v>
      </c>
      <c r="C106" s="50">
        <v>44973</v>
      </c>
      <c r="D106" s="6" t="s">
        <v>1105</v>
      </c>
      <c r="E106" s="6" t="s">
        <v>1107</v>
      </c>
      <c r="F106" s="53">
        <v>0.2</v>
      </c>
      <c r="G106" s="7">
        <v>0.47916666666666669</v>
      </c>
      <c r="H106" s="7">
        <v>0.58333333333333337</v>
      </c>
      <c r="I106" s="44">
        <v>18.18</v>
      </c>
      <c r="J106" s="50">
        <v>44849</v>
      </c>
      <c r="K106" s="8" t="s">
        <v>1126</v>
      </c>
      <c r="L106" s="43" t="s">
        <v>1108</v>
      </c>
      <c r="M106" s="44">
        <v>18.5</v>
      </c>
    </row>
    <row r="107" spans="1:13" hidden="1" x14ac:dyDescent="0.4">
      <c r="A107" t="str">
        <f t="shared" si="4"/>
        <v>佐賀高</v>
      </c>
      <c r="B107" t="str">
        <f>+IF(A107="","",E107&amp;D107&amp;COUNTIF($A$2:A107,A107))</f>
        <v>佐賀高16</v>
      </c>
      <c r="C107" s="50">
        <v>44973</v>
      </c>
      <c r="D107" s="6" t="s">
        <v>1102</v>
      </c>
      <c r="E107" s="6" t="s">
        <v>1107</v>
      </c>
      <c r="F107" s="53">
        <v>0.2</v>
      </c>
      <c r="G107" s="7">
        <v>0.47916666666666669</v>
      </c>
      <c r="H107" s="7">
        <v>0.58333333333333337</v>
      </c>
      <c r="I107" s="44">
        <v>18.18</v>
      </c>
      <c r="J107" s="50">
        <v>44849</v>
      </c>
      <c r="K107" s="8" t="s">
        <v>1126</v>
      </c>
      <c r="L107" s="43" t="s">
        <v>1108</v>
      </c>
      <c r="M107" s="44">
        <v>18.5</v>
      </c>
    </row>
    <row r="108" spans="1:13" hidden="1" x14ac:dyDescent="0.4">
      <c r="A108" t="str">
        <f t="shared" si="4"/>
        <v>佐賀低</v>
      </c>
      <c r="B108" t="str">
        <f>+IF(A108="","",E108&amp;D108&amp;COUNTIF($A$2:A108,A108))</f>
        <v>佐賀低17</v>
      </c>
      <c r="C108" s="50">
        <v>44977</v>
      </c>
      <c r="D108" s="6" t="s">
        <v>1105</v>
      </c>
      <c r="E108" s="6" t="s">
        <v>1107</v>
      </c>
      <c r="F108" s="53">
        <v>0.3</v>
      </c>
      <c r="G108" s="7">
        <v>0.4375</v>
      </c>
      <c r="H108" s="7">
        <v>0.58333333333333337</v>
      </c>
      <c r="I108" s="44">
        <v>18.71</v>
      </c>
      <c r="J108" s="50">
        <v>44854</v>
      </c>
      <c r="K108" s="8" t="s">
        <v>1123</v>
      </c>
      <c r="L108" s="43" t="s">
        <v>1108</v>
      </c>
      <c r="M108" s="44">
        <v>18.8</v>
      </c>
    </row>
    <row r="109" spans="1:13" hidden="1" x14ac:dyDescent="0.4">
      <c r="A109" t="str">
        <f t="shared" si="4"/>
        <v>佐賀高</v>
      </c>
      <c r="B109" t="str">
        <f>+IF(A109="","",E109&amp;D109&amp;COUNTIF($A$2:A109,A109))</f>
        <v>佐賀高17</v>
      </c>
      <c r="C109" s="50">
        <v>44977</v>
      </c>
      <c r="D109" s="6" t="s">
        <v>1102</v>
      </c>
      <c r="E109" s="6" t="s">
        <v>1107</v>
      </c>
      <c r="F109" s="53">
        <v>0.3</v>
      </c>
      <c r="G109" s="7">
        <v>0.4375</v>
      </c>
      <c r="H109" s="7">
        <v>0.58333333333333337</v>
      </c>
      <c r="I109" s="44">
        <v>18.71</v>
      </c>
      <c r="J109" s="50">
        <v>44854</v>
      </c>
      <c r="K109" s="8" t="s">
        <v>1123</v>
      </c>
      <c r="L109" s="43" t="s">
        <v>1108</v>
      </c>
      <c r="M109" s="44">
        <v>18.8</v>
      </c>
    </row>
    <row r="110" spans="1:13" hidden="1" x14ac:dyDescent="0.4">
      <c r="A110" t="str">
        <f t="shared" si="4"/>
        <v>佐賀低</v>
      </c>
      <c r="B110" t="str">
        <f>+IF(A110="","",E110&amp;D110&amp;COUNTIF($A$2:A110,A110))</f>
        <v>佐賀低18</v>
      </c>
      <c r="C110" s="50">
        <v>44979</v>
      </c>
      <c r="D110" s="6" t="s">
        <v>1105</v>
      </c>
      <c r="E110" s="6" t="s">
        <v>1107</v>
      </c>
      <c r="F110" s="53">
        <v>0.1</v>
      </c>
      <c r="G110" s="7">
        <v>0.52083333333333337</v>
      </c>
      <c r="H110" s="7">
        <v>0.54166666666666663</v>
      </c>
      <c r="I110" s="44">
        <v>11.74</v>
      </c>
      <c r="J110" s="50">
        <v>44907</v>
      </c>
      <c r="K110" s="8" t="s">
        <v>1121</v>
      </c>
      <c r="L110" s="43" t="s">
        <v>1108</v>
      </c>
      <c r="M110" s="44">
        <v>12</v>
      </c>
    </row>
    <row r="111" spans="1:13" hidden="1" x14ac:dyDescent="0.4">
      <c r="A111" t="str">
        <f t="shared" si="4"/>
        <v>佐賀高</v>
      </c>
      <c r="B111" t="str">
        <f>+IF(A111="","",E111&amp;D111&amp;COUNTIF($A$2:A111,A111))</f>
        <v>佐賀高18</v>
      </c>
      <c r="C111" s="50">
        <v>44979</v>
      </c>
      <c r="D111" s="6" t="s">
        <v>1102</v>
      </c>
      <c r="E111" s="6" t="s">
        <v>1107</v>
      </c>
      <c r="F111" s="53">
        <v>0.1</v>
      </c>
      <c r="G111" s="7">
        <v>0.52083333333333337</v>
      </c>
      <c r="H111" s="7">
        <v>0.54166666666666663</v>
      </c>
      <c r="I111" s="44">
        <v>11.74</v>
      </c>
      <c r="J111" s="50">
        <v>44907</v>
      </c>
      <c r="K111" s="8" t="s">
        <v>1121</v>
      </c>
      <c r="L111" s="43" t="s">
        <v>1108</v>
      </c>
      <c r="M111" s="44">
        <v>12</v>
      </c>
    </row>
    <row r="112" spans="1:13" hidden="1" x14ac:dyDescent="0.4">
      <c r="A112" t="str">
        <f t="shared" si="4"/>
        <v>佐賀低</v>
      </c>
      <c r="B112" t="str">
        <f>+IF(A112="","",E112&amp;D112&amp;COUNTIF($A$2:A112,A112))</f>
        <v>佐賀低19</v>
      </c>
      <c r="C112" s="50">
        <v>44982</v>
      </c>
      <c r="D112" s="6" t="s">
        <v>1105</v>
      </c>
      <c r="E112" s="6" t="s">
        <v>1107</v>
      </c>
      <c r="F112" s="53">
        <v>0.3</v>
      </c>
      <c r="G112" s="7">
        <v>0.47916666666666669</v>
      </c>
      <c r="H112" s="7">
        <v>0.58333333333333337</v>
      </c>
      <c r="I112" s="44">
        <v>11.76</v>
      </c>
      <c r="J112" s="50">
        <v>44907</v>
      </c>
      <c r="K112" s="8" t="s">
        <v>1121</v>
      </c>
      <c r="L112" s="43" t="s">
        <v>1108</v>
      </c>
      <c r="M112" s="44">
        <v>12</v>
      </c>
    </row>
    <row r="113" spans="1:13" hidden="1" x14ac:dyDescent="0.4">
      <c r="A113" t="str">
        <f t="shared" si="4"/>
        <v>佐賀高</v>
      </c>
      <c r="B113" t="str">
        <f>+IF(A113="","",E113&amp;D113&amp;COUNTIF($A$2:A113,A113))</f>
        <v>佐賀高19</v>
      </c>
      <c r="C113" s="50">
        <v>44982</v>
      </c>
      <c r="D113" s="6" t="s">
        <v>1102</v>
      </c>
      <c r="E113" s="6" t="s">
        <v>1107</v>
      </c>
      <c r="F113" s="53">
        <v>0.3</v>
      </c>
      <c r="G113" s="7">
        <v>0.47916666666666669</v>
      </c>
      <c r="H113" s="7">
        <v>0.58333333333333337</v>
      </c>
      <c r="I113" s="44">
        <v>11.76</v>
      </c>
      <c r="J113" s="50">
        <v>44907</v>
      </c>
      <c r="K113" s="8" t="s">
        <v>1121</v>
      </c>
      <c r="L113" s="43" t="s">
        <v>1108</v>
      </c>
      <c r="M113" s="44">
        <v>12</v>
      </c>
    </row>
    <row r="114" spans="1:13" hidden="1" x14ac:dyDescent="0.4">
      <c r="A114" t="str">
        <f t="shared" si="4"/>
        <v>佐賀低</v>
      </c>
      <c r="B114" t="str">
        <f>+IF(A114="","",E114&amp;D114&amp;COUNTIF($A$2:A114,A114))</f>
        <v>佐賀低20</v>
      </c>
      <c r="C114" s="50">
        <v>44983</v>
      </c>
      <c r="D114" s="6" t="s">
        <v>1105</v>
      </c>
      <c r="E114" s="6" t="s">
        <v>1107</v>
      </c>
      <c r="F114" s="53">
        <v>1</v>
      </c>
      <c r="G114" s="7">
        <v>0.33333333333333331</v>
      </c>
      <c r="H114" s="7">
        <v>0.66666666666666663</v>
      </c>
      <c r="I114" s="44">
        <v>16.940000000000001</v>
      </c>
      <c r="J114" s="50">
        <v>44864</v>
      </c>
      <c r="K114" s="8" t="s">
        <v>1127</v>
      </c>
      <c r="L114" s="43" t="s">
        <v>1108</v>
      </c>
      <c r="M114" s="44">
        <v>16.95</v>
      </c>
    </row>
    <row r="115" spans="1:13" hidden="1" x14ac:dyDescent="0.4">
      <c r="A115" t="str">
        <f t="shared" si="4"/>
        <v>佐賀高</v>
      </c>
      <c r="B115" t="str">
        <f>+IF(A115="","",E115&amp;D115&amp;COUNTIF($A$2:A115,A115))</f>
        <v>佐賀高20</v>
      </c>
      <c r="C115" s="50">
        <v>44983</v>
      </c>
      <c r="D115" s="6" t="s">
        <v>1102</v>
      </c>
      <c r="E115" s="6" t="s">
        <v>1107</v>
      </c>
      <c r="F115" s="53">
        <v>1</v>
      </c>
      <c r="G115" s="7">
        <v>0.33333333333333331</v>
      </c>
      <c r="H115" s="7">
        <v>0.66666666666666663</v>
      </c>
      <c r="I115" s="44">
        <v>16.940000000000001</v>
      </c>
      <c r="J115" s="50">
        <v>44864</v>
      </c>
      <c r="K115" s="8" t="s">
        <v>1127</v>
      </c>
      <c r="L115" s="43" t="s">
        <v>1108</v>
      </c>
      <c r="M115" s="44">
        <v>16.95</v>
      </c>
    </row>
    <row r="116" spans="1:13" hidden="1" x14ac:dyDescent="0.4">
      <c r="A116" t="str">
        <f t="shared" si="4"/>
        <v>佐賀低</v>
      </c>
      <c r="B116" t="str">
        <f>+IF(A116="","",E116&amp;D116&amp;COUNTIF($A$2:A116,A116))</f>
        <v>佐賀低21</v>
      </c>
      <c r="C116" s="50">
        <v>44984</v>
      </c>
      <c r="D116" s="6" t="s">
        <v>1105</v>
      </c>
      <c r="E116" s="6" t="s">
        <v>1107</v>
      </c>
      <c r="F116" s="53">
        <v>0.4</v>
      </c>
      <c r="G116" s="7">
        <v>0.4375</v>
      </c>
      <c r="H116" s="7">
        <v>0.64583333333333337</v>
      </c>
      <c r="I116" s="44">
        <v>20.48</v>
      </c>
      <c r="J116" s="50">
        <v>44835</v>
      </c>
      <c r="K116" s="8" t="s">
        <v>1126</v>
      </c>
      <c r="L116" s="43" t="s">
        <v>1108</v>
      </c>
      <c r="M116" s="44">
        <v>20.72</v>
      </c>
    </row>
    <row r="117" spans="1:13" hidden="1" x14ac:dyDescent="0.4">
      <c r="A117" t="str">
        <f t="shared" si="4"/>
        <v>佐賀高</v>
      </c>
      <c r="B117" t="str">
        <f>+IF(A117="","",E117&amp;D117&amp;COUNTIF($A$2:A117,A117))</f>
        <v>佐賀高21</v>
      </c>
      <c r="C117" s="50">
        <v>44984</v>
      </c>
      <c r="D117" s="6" t="s">
        <v>1102</v>
      </c>
      <c r="E117" s="6" t="s">
        <v>1107</v>
      </c>
      <c r="F117" s="53">
        <v>0.4</v>
      </c>
      <c r="G117" s="7">
        <v>0.4375</v>
      </c>
      <c r="H117" s="7">
        <v>0.64583333333333337</v>
      </c>
      <c r="I117" s="44">
        <v>20.48</v>
      </c>
      <c r="J117" s="50">
        <v>44835</v>
      </c>
      <c r="K117" s="8" t="s">
        <v>1126</v>
      </c>
      <c r="L117" s="43" t="s">
        <v>1108</v>
      </c>
      <c r="M117" s="44">
        <v>20.72</v>
      </c>
    </row>
    <row r="118" spans="1:13" hidden="1" x14ac:dyDescent="0.4">
      <c r="A118" t="str">
        <f t="shared" si="4"/>
        <v>佐賀低</v>
      </c>
      <c r="B118" t="str">
        <f>+IF(A118="","",E118&amp;D118&amp;COUNTIF($A$2:A118,A118))</f>
        <v>佐賀低22</v>
      </c>
      <c r="C118" s="50">
        <v>44985</v>
      </c>
      <c r="D118" s="6" t="s">
        <v>1105</v>
      </c>
      <c r="E118" s="6" t="s">
        <v>1107</v>
      </c>
      <c r="F118" s="53">
        <v>0.5</v>
      </c>
      <c r="G118" s="7">
        <v>0.4375</v>
      </c>
      <c r="H118" s="7">
        <v>0.64583333333333337</v>
      </c>
      <c r="I118" s="44">
        <v>19.37</v>
      </c>
      <c r="J118" s="50">
        <v>44837</v>
      </c>
      <c r="K118" s="8" t="s">
        <v>1121</v>
      </c>
      <c r="L118" s="43" t="s">
        <v>1108</v>
      </c>
      <c r="M118" s="44">
        <v>19.86</v>
      </c>
    </row>
    <row r="119" spans="1:13" hidden="1" x14ac:dyDescent="0.4">
      <c r="A119" t="str">
        <f t="shared" si="4"/>
        <v>佐賀高</v>
      </c>
      <c r="B119" t="str">
        <f>+IF(A119="","",E119&amp;D119&amp;COUNTIF($A$2:A119,A119))</f>
        <v>佐賀高22</v>
      </c>
      <c r="C119" s="50">
        <v>44985</v>
      </c>
      <c r="D119" s="6" t="s">
        <v>1102</v>
      </c>
      <c r="E119" s="6" t="s">
        <v>1107</v>
      </c>
      <c r="F119" s="53">
        <v>0.5</v>
      </c>
      <c r="G119" s="7">
        <v>0.4375</v>
      </c>
      <c r="H119" s="7">
        <v>0.64583333333333337</v>
      </c>
      <c r="I119" s="44">
        <v>19.37</v>
      </c>
      <c r="J119" s="50">
        <v>44837</v>
      </c>
      <c r="K119" s="8" t="s">
        <v>1121</v>
      </c>
      <c r="L119" s="43" t="s">
        <v>1108</v>
      </c>
      <c r="M119" s="44">
        <v>19.86</v>
      </c>
    </row>
    <row r="120" spans="1:13" x14ac:dyDescent="0.4">
      <c r="A120" t="str">
        <f t="shared" si="4"/>
        <v>宮崎低</v>
      </c>
      <c r="B120" t="str">
        <f>+IF(A120="","",E120&amp;D120&amp;COUNTIF($A$2:A120,A120))</f>
        <v>宮崎低1</v>
      </c>
      <c r="C120" s="50">
        <v>44857</v>
      </c>
      <c r="D120" s="6" t="s">
        <v>1105</v>
      </c>
      <c r="E120" s="6" t="s">
        <v>1109</v>
      </c>
      <c r="F120" s="53">
        <v>0.51</v>
      </c>
      <c r="G120" s="7">
        <v>0.4375</v>
      </c>
      <c r="H120" s="7">
        <v>0.54166666666666663</v>
      </c>
      <c r="I120" s="44">
        <v>12.71</v>
      </c>
      <c r="J120" s="50">
        <v>44855</v>
      </c>
      <c r="K120" s="8" t="s">
        <v>1122</v>
      </c>
      <c r="L120" s="43" t="s">
        <v>1110</v>
      </c>
      <c r="M120" s="44">
        <v>13.41</v>
      </c>
    </row>
    <row r="121" spans="1:13" x14ac:dyDescent="0.4">
      <c r="A121" t="str">
        <f t="shared" si="4"/>
        <v>宮崎高</v>
      </c>
      <c r="B121" t="str">
        <f>+IF(A121="","",E121&amp;D121&amp;COUNTIF($A$2:A121,A121))</f>
        <v>宮崎高1</v>
      </c>
      <c r="C121" s="50">
        <v>44857</v>
      </c>
      <c r="D121" s="6" t="s">
        <v>1102</v>
      </c>
      <c r="E121" s="6" t="s">
        <v>1109</v>
      </c>
      <c r="F121" s="53">
        <v>0.51</v>
      </c>
      <c r="G121" s="7">
        <v>0.4375</v>
      </c>
      <c r="H121" s="7">
        <v>0.54166666666666663</v>
      </c>
      <c r="I121" s="44">
        <v>12.71</v>
      </c>
      <c r="J121" s="50">
        <v>44855</v>
      </c>
      <c r="K121" s="8" t="s">
        <v>1122</v>
      </c>
      <c r="L121" s="43" t="s">
        <v>1110</v>
      </c>
      <c r="M121" s="44">
        <v>13.41</v>
      </c>
    </row>
    <row r="122" spans="1:13" x14ac:dyDescent="0.4">
      <c r="A122" t="str">
        <f t="shared" si="4"/>
        <v>宮崎低</v>
      </c>
      <c r="B122" t="str">
        <f>+IF(A122="","",E122&amp;D122&amp;COUNTIF($A$2:A122,A122))</f>
        <v>宮崎低2</v>
      </c>
      <c r="C122" s="50">
        <v>44892</v>
      </c>
      <c r="D122" s="6" t="s">
        <v>1105</v>
      </c>
      <c r="E122" s="6" t="s">
        <v>1109</v>
      </c>
      <c r="F122" s="53">
        <v>0.15</v>
      </c>
      <c r="G122" s="7">
        <v>0.41666666666666669</v>
      </c>
      <c r="H122" s="7">
        <v>0.58333333333333337</v>
      </c>
      <c r="I122" s="44">
        <v>13.29</v>
      </c>
      <c r="J122" s="50">
        <v>44875</v>
      </c>
      <c r="K122" s="8" t="s">
        <v>1123</v>
      </c>
      <c r="L122" s="43" t="s">
        <v>1110</v>
      </c>
      <c r="M122" s="44">
        <v>13.32</v>
      </c>
    </row>
    <row r="123" spans="1:13" x14ac:dyDescent="0.4">
      <c r="A123" t="str">
        <f t="shared" si="4"/>
        <v>宮崎高</v>
      </c>
      <c r="B123" t="str">
        <f>+IF(A123="","",E123&amp;D123&amp;COUNTIF($A$2:A123,A123))</f>
        <v>宮崎高2</v>
      </c>
      <c r="C123" s="50">
        <v>44892</v>
      </c>
      <c r="D123" s="6" t="s">
        <v>1102</v>
      </c>
      <c r="E123" s="6" t="s">
        <v>1109</v>
      </c>
      <c r="F123" s="53">
        <v>0.15</v>
      </c>
      <c r="G123" s="7">
        <v>0.41666666666666669</v>
      </c>
      <c r="H123" s="7">
        <v>0.58333333333333337</v>
      </c>
      <c r="I123" s="44">
        <v>13.29</v>
      </c>
      <c r="J123" s="50">
        <v>44875</v>
      </c>
      <c r="K123" s="8" t="s">
        <v>1123</v>
      </c>
      <c r="L123" s="43" t="s">
        <v>1110</v>
      </c>
      <c r="M123" s="44">
        <v>13.32</v>
      </c>
    </row>
    <row r="124" spans="1:13" x14ac:dyDescent="0.4">
      <c r="A124" t="str">
        <f t="shared" si="4"/>
        <v>宮崎低</v>
      </c>
      <c r="B124" t="str">
        <f>+IF(A124="","",E124&amp;D124&amp;COUNTIF($A$2:A124,A124))</f>
        <v>宮崎低3</v>
      </c>
      <c r="C124" s="50">
        <v>44926</v>
      </c>
      <c r="D124" s="6" t="s">
        <v>1105</v>
      </c>
      <c r="E124" s="6" t="s">
        <v>1109</v>
      </c>
      <c r="F124" s="53">
        <v>0.2</v>
      </c>
      <c r="G124" s="7">
        <v>0.5</v>
      </c>
      <c r="H124" s="7">
        <v>0.58333333333333337</v>
      </c>
      <c r="I124" s="44">
        <v>13.24</v>
      </c>
      <c r="J124" s="50">
        <v>44919</v>
      </c>
      <c r="K124" s="8" t="s">
        <v>1126</v>
      </c>
      <c r="L124" s="43" t="s">
        <v>1110</v>
      </c>
      <c r="M124" s="44">
        <v>13.35</v>
      </c>
    </row>
    <row r="125" spans="1:13" x14ac:dyDescent="0.4">
      <c r="A125" t="str">
        <f t="shared" si="4"/>
        <v>宮崎高</v>
      </c>
      <c r="B125" t="str">
        <f>+IF(A125="","",E125&amp;D125&amp;COUNTIF($A$2:A125,A125))</f>
        <v>宮崎高3</v>
      </c>
      <c r="C125" s="50">
        <v>44926</v>
      </c>
      <c r="D125" s="6" t="s">
        <v>1102</v>
      </c>
      <c r="E125" s="6" t="s">
        <v>1109</v>
      </c>
      <c r="F125" s="53">
        <v>0.2</v>
      </c>
      <c r="G125" s="7">
        <v>0.5</v>
      </c>
      <c r="H125" s="7">
        <v>0.58333333333333337</v>
      </c>
      <c r="I125" s="44">
        <v>13.24</v>
      </c>
      <c r="J125" s="50">
        <v>44919</v>
      </c>
      <c r="K125" s="8" t="s">
        <v>1126</v>
      </c>
      <c r="L125" s="43" t="s">
        <v>1110</v>
      </c>
      <c r="M125" s="44">
        <v>13.35</v>
      </c>
    </row>
    <row r="126" spans="1:13" x14ac:dyDescent="0.4">
      <c r="A126" t="str">
        <f t="shared" si="4"/>
        <v>宮崎低</v>
      </c>
      <c r="B126" t="str">
        <f>+IF(A126="","",E126&amp;D126&amp;COUNTIF($A$2:A126,A126))</f>
        <v>宮崎低4</v>
      </c>
      <c r="C126" s="50">
        <v>44927</v>
      </c>
      <c r="D126" s="6" t="s">
        <v>1105</v>
      </c>
      <c r="E126" s="6" t="s">
        <v>1109</v>
      </c>
      <c r="F126" s="53">
        <v>0.5</v>
      </c>
      <c r="G126" s="7">
        <v>0.33333333333333331</v>
      </c>
      <c r="H126" s="7">
        <v>0.66666666666666663</v>
      </c>
      <c r="I126" s="44">
        <v>13.11</v>
      </c>
      <c r="J126" s="50">
        <v>44937</v>
      </c>
      <c r="K126" s="8" t="s">
        <v>1124</v>
      </c>
      <c r="L126" s="43" t="s">
        <v>1110</v>
      </c>
      <c r="M126" s="44">
        <v>13.39</v>
      </c>
    </row>
    <row r="127" spans="1:13" x14ac:dyDescent="0.4">
      <c r="A127" t="str">
        <f t="shared" si="4"/>
        <v>宮崎高</v>
      </c>
      <c r="B127" t="str">
        <f>+IF(A127="","",E127&amp;D127&amp;COUNTIF($A$2:A127,A127))</f>
        <v>宮崎高4</v>
      </c>
      <c r="C127" s="50">
        <v>44927</v>
      </c>
      <c r="D127" s="6" t="s">
        <v>1102</v>
      </c>
      <c r="E127" s="6" t="s">
        <v>1109</v>
      </c>
      <c r="F127" s="53">
        <v>0.5</v>
      </c>
      <c r="G127" s="7">
        <v>0.33333333333333331</v>
      </c>
      <c r="H127" s="7">
        <v>0.66666666666666663</v>
      </c>
      <c r="I127" s="44">
        <v>13.11</v>
      </c>
      <c r="J127" s="50">
        <v>44937</v>
      </c>
      <c r="K127" s="8" t="s">
        <v>1124</v>
      </c>
      <c r="L127" s="43" t="s">
        <v>1110</v>
      </c>
      <c r="M127" s="44">
        <v>13.39</v>
      </c>
    </row>
    <row r="128" spans="1:13" x14ac:dyDescent="0.4">
      <c r="A128" t="str">
        <f t="shared" si="4"/>
        <v>宮崎低</v>
      </c>
      <c r="B128" t="str">
        <f>+IF(A128="","",E128&amp;D128&amp;COUNTIF($A$2:A128,A128))</f>
        <v>宮崎低5</v>
      </c>
      <c r="C128" s="50">
        <v>44928</v>
      </c>
      <c r="D128" s="6" t="s">
        <v>1105</v>
      </c>
      <c r="E128" s="6" t="s">
        <v>1109</v>
      </c>
      <c r="F128" s="53">
        <v>0.4</v>
      </c>
      <c r="G128" s="7">
        <v>0.4375</v>
      </c>
      <c r="H128" s="7">
        <v>0.625</v>
      </c>
      <c r="I128" s="44">
        <v>11.5</v>
      </c>
      <c r="J128" s="50">
        <v>44943</v>
      </c>
      <c r="K128" s="8" t="s">
        <v>1125</v>
      </c>
      <c r="L128" s="43" t="s">
        <v>1110</v>
      </c>
      <c r="M128" s="44">
        <v>11.74</v>
      </c>
    </row>
    <row r="129" spans="1:13" x14ac:dyDescent="0.4">
      <c r="A129" t="str">
        <f t="shared" si="4"/>
        <v>宮崎高</v>
      </c>
      <c r="B129" t="str">
        <f>+IF(A129="","",E129&amp;D129&amp;COUNTIF($A$2:A129,A129))</f>
        <v>宮崎高5</v>
      </c>
      <c r="C129" s="50">
        <v>44928</v>
      </c>
      <c r="D129" s="6" t="s">
        <v>1102</v>
      </c>
      <c r="E129" s="6" t="s">
        <v>1109</v>
      </c>
      <c r="F129" s="53">
        <v>0.4</v>
      </c>
      <c r="G129" s="7">
        <v>0.4375</v>
      </c>
      <c r="H129" s="7">
        <v>0.625</v>
      </c>
      <c r="I129" s="44">
        <v>11.5</v>
      </c>
      <c r="J129" s="50">
        <v>44943</v>
      </c>
      <c r="K129" s="8" t="s">
        <v>1125</v>
      </c>
      <c r="L129" s="43" t="s">
        <v>1110</v>
      </c>
      <c r="M129" s="44">
        <v>11.74</v>
      </c>
    </row>
    <row r="130" spans="1:13" x14ac:dyDescent="0.4">
      <c r="A130" t="str">
        <f t="shared" si="4"/>
        <v>宮崎低</v>
      </c>
      <c r="B130" t="str">
        <f>+IF(A130="","",E130&amp;D130&amp;COUNTIF($A$2:A130,A130))</f>
        <v>宮崎低6</v>
      </c>
      <c r="C130" s="50">
        <v>44929</v>
      </c>
      <c r="D130" s="6" t="s">
        <v>1105</v>
      </c>
      <c r="E130" s="6" t="s">
        <v>1109</v>
      </c>
      <c r="F130" s="53">
        <v>0.4</v>
      </c>
      <c r="G130" s="7">
        <v>0.45833333333333331</v>
      </c>
      <c r="H130" s="7">
        <v>0.625</v>
      </c>
      <c r="I130" s="44">
        <v>12.15</v>
      </c>
      <c r="J130" s="50">
        <v>44946</v>
      </c>
      <c r="K130" s="8" t="s">
        <v>1122</v>
      </c>
      <c r="L130" s="43" t="s">
        <v>1110</v>
      </c>
      <c r="M130" s="44">
        <v>12.3</v>
      </c>
    </row>
    <row r="131" spans="1:13" x14ac:dyDescent="0.4">
      <c r="A131" t="str">
        <f t="shared" si="4"/>
        <v>宮崎高</v>
      </c>
      <c r="B131" t="str">
        <f>+IF(A131="","",E131&amp;D131&amp;COUNTIF($A$2:A131,A131))</f>
        <v>宮崎高6</v>
      </c>
      <c r="C131" s="50">
        <v>44929</v>
      </c>
      <c r="D131" s="6" t="s">
        <v>1102</v>
      </c>
      <c r="E131" s="6" t="s">
        <v>1109</v>
      </c>
      <c r="F131" s="53">
        <v>0.4</v>
      </c>
      <c r="G131" s="7">
        <v>0.45833333333333331</v>
      </c>
      <c r="H131" s="7">
        <v>0.625</v>
      </c>
      <c r="I131" s="44">
        <v>12.15</v>
      </c>
      <c r="J131" s="50">
        <v>44946</v>
      </c>
      <c r="K131" s="8" t="s">
        <v>1122</v>
      </c>
      <c r="L131" s="43" t="s">
        <v>1110</v>
      </c>
      <c r="M131" s="44">
        <v>12.3</v>
      </c>
    </row>
    <row r="132" spans="1:13" x14ac:dyDescent="0.4">
      <c r="A132" t="str">
        <f t="shared" si="4"/>
        <v>宮崎低</v>
      </c>
      <c r="B132" t="str">
        <f>+IF(A132="","",E132&amp;D132&amp;COUNTIF($A$2:A132,A132))</f>
        <v>宮崎低7</v>
      </c>
      <c r="C132" s="50">
        <v>44930</v>
      </c>
      <c r="D132" s="6" t="s">
        <v>1105</v>
      </c>
      <c r="E132" s="6" t="s">
        <v>1109</v>
      </c>
      <c r="F132" s="53">
        <v>0.3</v>
      </c>
      <c r="G132" s="7">
        <v>0.47916666666666669</v>
      </c>
      <c r="H132" s="7">
        <v>0.60416666666666663</v>
      </c>
      <c r="I132" s="44">
        <v>13.9</v>
      </c>
      <c r="J132" s="50">
        <v>44944</v>
      </c>
      <c r="K132" s="8" t="s">
        <v>1124</v>
      </c>
      <c r="L132" s="43" t="s">
        <v>1110</v>
      </c>
      <c r="M132" s="44">
        <v>14.54</v>
      </c>
    </row>
    <row r="133" spans="1:13" x14ac:dyDescent="0.4">
      <c r="A133" t="str">
        <f t="shared" si="4"/>
        <v>宮崎高</v>
      </c>
      <c r="B133" t="str">
        <f>+IF(A133="","",E133&amp;D133&amp;COUNTIF($A$2:A133,A133))</f>
        <v>宮崎高7</v>
      </c>
      <c r="C133" s="50">
        <v>44930</v>
      </c>
      <c r="D133" s="6" t="s">
        <v>1102</v>
      </c>
      <c r="E133" s="6" t="s">
        <v>1109</v>
      </c>
      <c r="F133" s="53">
        <v>0.3</v>
      </c>
      <c r="G133" s="7">
        <v>0.47916666666666669</v>
      </c>
      <c r="H133" s="7">
        <v>0.60416666666666663</v>
      </c>
      <c r="I133" s="44">
        <v>13.9</v>
      </c>
      <c r="J133" s="50">
        <v>44944</v>
      </c>
      <c r="K133" s="8" t="s">
        <v>1124</v>
      </c>
      <c r="L133" s="43" t="s">
        <v>1110</v>
      </c>
      <c r="M133" s="44">
        <v>14.54</v>
      </c>
    </row>
    <row r="134" spans="1:13" x14ac:dyDescent="0.4">
      <c r="A134" t="str">
        <f t="shared" si="4"/>
        <v>宮崎低</v>
      </c>
      <c r="B134" t="str">
        <f>+IF(A134="","",E134&amp;D134&amp;COUNTIF($A$2:A134,A134))</f>
        <v>宮崎低8</v>
      </c>
      <c r="C134" s="50">
        <v>44934</v>
      </c>
      <c r="D134" s="6" t="s">
        <v>1105</v>
      </c>
      <c r="E134" s="6" t="s">
        <v>1109</v>
      </c>
      <c r="F134" s="53">
        <v>0.3</v>
      </c>
      <c r="G134" s="7">
        <v>0.45833333333333331</v>
      </c>
      <c r="H134" s="7">
        <v>0.60416666666666663</v>
      </c>
      <c r="I134" s="44">
        <v>13.48</v>
      </c>
      <c r="J134" s="50">
        <v>44947</v>
      </c>
      <c r="K134" s="8" t="s">
        <v>1126</v>
      </c>
      <c r="L134" s="43" t="s">
        <v>1110</v>
      </c>
      <c r="M134" s="44">
        <v>13.71</v>
      </c>
    </row>
    <row r="135" spans="1:13" x14ac:dyDescent="0.4">
      <c r="A135" t="str">
        <f t="shared" si="4"/>
        <v>宮崎高</v>
      </c>
      <c r="B135" t="str">
        <f>+IF(A135="","",E135&amp;D135&amp;COUNTIF($A$2:A135,A135))</f>
        <v>宮崎高8</v>
      </c>
      <c r="C135" s="50">
        <v>44934</v>
      </c>
      <c r="D135" s="6" t="s">
        <v>1102</v>
      </c>
      <c r="E135" s="6" t="s">
        <v>1109</v>
      </c>
      <c r="F135" s="53">
        <v>0.3</v>
      </c>
      <c r="G135" s="7">
        <v>0.45833333333333331</v>
      </c>
      <c r="H135" s="7">
        <v>0.60416666666666663</v>
      </c>
      <c r="I135" s="44">
        <v>13.48</v>
      </c>
      <c r="J135" s="50">
        <v>44947</v>
      </c>
      <c r="K135" s="8" t="s">
        <v>1126</v>
      </c>
      <c r="L135" s="43" t="s">
        <v>1110</v>
      </c>
      <c r="M135" s="44">
        <v>13.71</v>
      </c>
    </row>
    <row r="136" spans="1:13" x14ac:dyDescent="0.4">
      <c r="A136" t="str">
        <f t="shared" si="4"/>
        <v>宮崎低</v>
      </c>
      <c r="B136" t="str">
        <f>+IF(A136="","",E136&amp;D136&amp;COUNTIF($A$2:A136,A136))</f>
        <v>宮崎低9</v>
      </c>
      <c r="C136" s="50">
        <v>44935</v>
      </c>
      <c r="D136" s="6" t="s">
        <v>1105</v>
      </c>
      <c r="E136" s="6" t="s">
        <v>1109</v>
      </c>
      <c r="F136" s="53">
        <v>0.2</v>
      </c>
      <c r="G136" s="7">
        <v>0.45833333333333331</v>
      </c>
      <c r="H136" s="7">
        <v>0.58333333333333337</v>
      </c>
      <c r="I136" s="44">
        <v>13.77</v>
      </c>
      <c r="J136" s="50">
        <v>44936</v>
      </c>
      <c r="K136" s="8" t="s">
        <v>1125</v>
      </c>
      <c r="L136" s="43" t="s">
        <v>1110</v>
      </c>
      <c r="M136" s="44">
        <v>13.78</v>
      </c>
    </row>
    <row r="137" spans="1:13" x14ac:dyDescent="0.4">
      <c r="A137" t="str">
        <f t="shared" si="4"/>
        <v>宮崎高</v>
      </c>
      <c r="B137" t="str">
        <f>+IF(A137="","",E137&amp;D137&amp;COUNTIF($A$2:A137,A137))</f>
        <v>宮崎高9</v>
      </c>
      <c r="C137" s="50">
        <v>44935</v>
      </c>
      <c r="D137" s="6" t="s">
        <v>1102</v>
      </c>
      <c r="E137" s="6" t="s">
        <v>1109</v>
      </c>
      <c r="F137" s="53">
        <v>0.2</v>
      </c>
      <c r="G137" s="7">
        <v>0.45833333333333331</v>
      </c>
      <c r="H137" s="7">
        <v>0.58333333333333337</v>
      </c>
      <c r="I137" s="44">
        <v>13.77</v>
      </c>
      <c r="J137" s="50">
        <v>44936</v>
      </c>
      <c r="K137" s="8" t="s">
        <v>1125</v>
      </c>
      <c r="L137" s="43" t="s">
        <v>1110</v>
      </c>
      <c r="M137" s="44">
        <v>13.78</v>
      </c>
    </row>
    <row r="138" spans="1:13" x14ac:dyDescent="0.4">
      <c r="A138" t="str">
        <f t="shared" si="4"/>
        <v>宮崎低</v>
      </c>
      <c r="B138" t="str">
        <f>+IF(A138="","",E138&amp;D138&amp;COUNTIF($A$2:A138,A138))</f>
        <v>宮崎低10</v>
      </c>
      <c r="C138" s="50">
        <v>44961</v>
      </c>
      <c r="D138" s="6" t="s">
        <v>1105</v>
      </c>
      <c r="E138" s="6" t="s">
        <v>1109</v>
      </c>
      <c r="F138" s="53">
        <v>0.3</v>
      </c>
      <c r="G138" s="7">
        <v>0.45833333333333331</v>
      </c>
      <c r="H138" s="7">
        <v>0.5625</v>
      </c>
      <c r="I138" s="44">
        <v>11.38</v>
      </c>
      <c r="J138" s="50">
        <v>44958</v>
      </c>
      <c r="K138" s="8" t="s">
        <v>1124</v>
      </c>
      <c r="L138" s="43" t="s">
        <v>1110</v>
      </c>
      <c r="M138" s="44">
        <v>12.81</v>
      </c>
    </row>
    <row r="139" spans="1:13" x14ac:dyDescent="0.4">
      <c r="A139" t="str">
        <f t="shared" si="4"/>
        <v>宮崎高</v>
      </c>
      <c r="B139" t="str">
        <f>+IF(A139="","",E139&amp;D139&amp;COUNTIF($A$2:A139,A139))</f>
        <v>宮崎高10</v>
      </c>
      <c r="C139" s="50">
        <v>44961</v>
      </c>
      <c r="D139" s="6" t="s">
        <v>1102</v>
      </c>
      <c r="E139" s="6" t="s">
        <v>1109</v>
      </c>
      <c r="F139" s="53">
        <v>0.3</v>
      </c>
      <c r="G139" s="7">
        <v>0.45833333333333331</v>
      </c>
      <c r="H139" s="7">
        <v>0.5625</v>
      </c>
      <c r="I139" s="44">
        <v>11.38</v>
      </c>
      <c r="J139" s="50">
        <v>44958</v>
      </c>
      <c r="K139" s="8" t="s">
        <v>1124</v>
      </c>
      <c r="L139" s="43" t="s">
        <v>1110</v>
      </c>
      <c r="M139" s="44">
        <v>12.81</v>
      </c>
    </row>
    <row r="140" spans="1:13" x14ac:dyDescent="0.4">
      <c r="A140" t="str">
        <f t="shared" si="4"/>
        <v>宮崎低</v>
      </c>
      <c r="B140" t="str">
        <f>+IF(A140="","",E140&amp;D140&amp;COUNTIF($A$2:A140,A140))</f>
        <v>宮崎低11</v>
      </c>
      <c r="C140" s="50">
        <v>44962</v>
      </c>
      <c r="D140" s="6" t="s">
        <v>1105</v>
      </c>
      <c r="E140" s="6" t="s">
        <v>1109</v>
      </c>
      <c r="F140" s="53">
        <v>0.3</v>
      </c>
      <c r="G140" s="7">
        <v>0.4375</v>
      </c>
      <c r="H140" s="7">
        <v>0.58333333333333337</v>
      </c>
      <c r="I140" s="44">
        <v>14.12</v>
      </c>
      <c r="J140" s="50">
        <v>44944</v>
      </c>
      <c r="K140" s="8" t="s">
        <v>1124</v>
      </c>
      <c r="L140" s="43" t="s">
        <v>1110</v>
      </c>
      <c r="M140" s="44">
        <v>14.54</v>
      </c>
    </row>
    <row r="141" spans="1:13" x14ac:dyDescent="0.4">
      <c r="A141" t="str">
        <f t="shared" si="4"/>
        <v>宮崎高</v>
      </c>
      <c r="B141" t="str">
        <f>+IF(A141="","",E141&amp;D141&amp;COUNTIF($A$2:A141,A141))</f>
        <v>宮崎高11</v>
      </c>
      <c r="C141" s="50">
        <v>44962</v>
      </c>
      <c r="D141" s="6" t="s">
        <v>1102</v>
      </c>
      <c r="E141" s="6" t="s">
        <v>1109</v>
      </c>
      <c r="F141" s="53">
        <v>0.3</v>
      </c>
      <c r="G141" s="7">
        <v>0.4375</v>
      </c>
      <c r="H141" s="7">
        <v>0.58333333333333337</v>
      </c>
      <c r="I141" s="44">
        <v>14.12</v>
      </c>
      <c r="J141" s="50">
        <v>44944</v>
      </c>
      <c r="K141" s="8" t="s">
        <v>1124</v>
      </c>
      <c r="L141" s="43" t="s">
        <v>1110</v>
      </c>
      <c r="M141" s="44">
        <v>14.54</v>
      </c>
    </row>
    <row r="142" spans="1:13" x14ac:dyDescent="0.4">
      <c r="A142" t="str">
        <f t="shared" si="4"/>
        <v>宮崎低</v>
      </c>
      <c r="B142" t="str">
        <f>+IF(A142="","",E142&amp;D142&amp;COUNTIF($A$2:A142,A142))</f>
        <v>宮崎低12</v>
      </c>
      <c r="C142" s="50">
        <v>44965</v>
      </c>
      <c r="D142" s="6" t="s">
        <v>1105</v>
      </c>
      <c r="E142" s="6" t="s">
        <v>1109</v>
      </c>
      <c r="F142" s="53">
        <v>0.2</v>
      </c>
      <c r="G142" s="7">
        <v>0.47916666666666669</v>
      </c>
      <c r="H142" s="7">
        <v>0.5625</v>
      </c>
      <c r="I142" s="44">
        <v>15.6</v>
      </c>
      <c r="J142" s="50">
        <v>44978</v>
      </c>
      <c r="K142" s="8" t="s">
        <v>1125</v>
      </c>
      <c r="L142" s="43" t="s">
        <v>1110</v>
      </c>
      <c r="M142" s="44">
        <v>15.97</v>
      </c>
    </row>
    <row r="143" spans="1:13" x14ac:dyDescent="0.4">
      <c r="A143" t="str">
        <f t="shared" si="4"/>
        <v>宮崎高</v>
      </c>
      <c r="B143" t="str">
        <f>+IF(A143="","",E143&amp;D143&amp;COUNTIF($A$2:A143,A143))</f>
        <v>宮崎高12</v>
      </c>
      <c r="C143" s="50">
        <v>44965</v>
      </c>
      <c r="D143" s="6" t="s">
        <v>1102</v>
      </c>
      <c r="E143" s="6" t="s">
        <v>1109</v>
      </c>
      <c r="F143" s="53">
        <v>0.2</v>
      </c>
      <c r="G143" s="7">
        <v>0.47916666666666669</v>
      </c>
      <c r="H143" s="7">
        <v>0.5625</v>
      </c>
      <c r="I143" s="44">
        <v>15.6</v>
      </c>
      <c r="J143" s="50">
        <v>44978</v>
      </c>
      <c r="K143" s="8" t="s">
        <v>1125</v>
      </c>
      <c r="L143" s="43" t="s">
        <v>1110</v>
      </c>
      <c r="M143" s="44">
        <v>15.97</v>
      </c>
    </row>
    <row r="144" spans="1:13" x14ac:dyDescent="0.4">
      <c r="A144" t="str">
        <f t="shared" si="4"/>
        <v>宮崎低</v>
      </c>
      <c r="B144" t="str">
        <f>+IF(A144="","",E144&amp;D144&amp;COUNTIF($A$2:A144,A144))</f>
        <v>宮崎低13</v>
      </c>
      <c r="C144" s="50">
        <v>44968</v>
      </c>
      <c r="D144" s="6" t="s">
        <v>1105</v>
      </c>
      <c r="E144" s="6" t="s">
        <v>1109</v>
      </c>
      <c r="F144" s="53">
        <v>0.1</v>
      </c>
      <c r="G144" s="7">
        <v>0.52083333333333337</v>
      </c>
      <c r="H144" s="7">
        <v>0.58333333333333337</v>
      </c>
      <c r="I144" s="44">
        <v>8.69</v>
      </c>
      <c r="J144" s="50">
        <v>44896</v>
      </c>
      <c r="K144" s="8" t="s">
        <v>1123</v>
      </c>
      <c r="L144" s="43" t="s">
        <v>1110</v>
      </c>
      <c r="M144" s="44">
        <v>8.9</v>
      </c>
    </row>
    <row r="145" spans="1:13" x14ac:dyDescent="0.4">
      <c r="A145" t="str">
        <f t="shared" si="4"/>
        <v>宮崎高</v>
      </c>
      <c r="B145" t="str">
        <f>+IF(A145="","",E145&amp;D145&amp;COUNTIF($A$2:A145,A145))</f>
        <v>宮崎高13</v>
      </c>
      <c r="C145" s="50">
        <v>44968</v>
      </c>
      <c r="D145" s="6" t="s">
        <v>1102</v>
      </c>
      <c r="E145" s="6" t="s">
        <v>1109</v>
      </c>
      <c r="F145" s="53">
        <v>0.1</v>
      </c>
      <c r="G145" s="7">
        <v>0.52083333333333337</v>
      </c>
      <c r="H145" s="7">
        <v>0.58333333333333337</v>
      </c>
      <c r="I145" s="44">
        <v>8.69</v>
      </c>
      <c r="J145" s="50">
        <v>44896</v>
      </c>
      <c r="K145" s="8" t="s">
        <v>1123</v>
      </c>
      <c r="L145" s="43" t="s">
        <v>1110</v>
      </c>
      <c r="M145" s="44">
        <v>8.9</v>
      </c>
    </row>
    <row r="146" spans="1:13" x14ac:dyDescent="0.4">
      <c r="A146" t="str">
        <f t="shared" si="4"/>
        <v>宮崎低</v>
      </c>
      <c r="B146" t="str">
        <f>+IF(A146="","",E146&amp;D146&amp;COUNTIF($A$2:A146,A146))</f>
        <v>宮崎低14</v>
      </c>
      <c r="C146" s="50">
        <v>44969</v>
      </c>
      <c r="D146" s="6" t="s">
        <v>1105</v>
      </c>
      <c r="E146" s="6" t="s">
        <v>1109</v>
      </c>
      <c r="F146" s="53">
        <v>0.6</v>
      </c>
      <c r="G146" s="7">
        <v>0.4375</v>
      </c>
      <c r="H146" s="7">
        <v>0.66666666666666663</v>
      </c>
      <c r="I146" s="44">
        <v>8.57</v>
      </c>
      <c r="J146" s="50">
        <v>44932</v>
      </c>
      <c r="K146" s="8" t="s">
        <v>1122</v>
      </c>
      <c r="L146" s="43" t="s">
        <v>1110</v>
      </c>
      <c r="M146" s="44">
        <v>8.58</v>
      </c>
    </row>
    <row r="147" spans="1:13" x14ac:dyDescent="0.4">
      <c r="A147" t="str">
        <f t="shared" si="4"/>
        <v>宮崎高</v>
      </c>
      <c r="B147" t="str">
        <f>+IF(A147="","",E147&amp;D147&amp;COUNTIF($A$2:A147,A147))</f>
        <v>宮崎高14</v>
      </c>
      <c r="C147" s="50">
        <v>44969</v>
      </c>
      <c r="D147" s="6" t="s">
        <v>1102</v>
      </c>
      <c r="E147" s="6" t="s">
        <v>1109</v>
      </c>
      <c r="F147" s="53">
        <v>0.6</v>
      </c>
      <c r="G147" s="7">
        <v>0.4375</v>
      </c>
      <c r="H147" s="7">
        <v>0.66666666666666663</v>
      </c>
      <c r="I147" s="44">
        <v>8.57</v>
      </c>
      <c r="J147" s="50">
        <v>44932</v>
      </c>
      <c r="K147" s="8" t="s">
        <v>1122</v>
      </c>
      <c r="L147" s="43" t="s">
        <v>1110</v>
      </c>
      <c r="M147" s="44">
        <v>8.58</v>
      </c>
    </row>
    <row r="148" spans="1:13" x14ac:dyDescent="0.4">
      <c r="A148" t="str">
        <f t="shared" si="4"/>
        <v>宮崎低</v>
      </c>
      <c r="B148" t="str">
        <f>+IF(A148="","",E148&amp;D148&amp;COUNTIF($A$2:A148,A148))</f>
        <v>宮崎低15</v>
      </c>
      <c r="C148" s="50">
        <v>44972</v>
      </c>
      <c r="D148" s="6" t="s">
        <v>1105</v>
      </c>
      <c r="E148" s="6" t="s">
        <v>1109</v>
      </c>
      <c r="F148" s="53">
        <v>0.1</v>
      </c>
      <c r="G148" s="7">
        <v>0.5</v>
      </c>
      <c r="H148" s="7">
        <v>0.5625</v>
      </c>
      <c r="I148" s="44">
        <v>17.41</v>
      </c>
      <c r="J148" s="50">
        <v>44849</v>
      </c>
      <c r="K148" s="8" t="s">
        <v>1126</v>
      </c>
      <c r="L148" s="43" t="s">
        <v>1110</v>
      </c>
      <c r="M148" s="44">
        <v>17.52</v>
      </c>
    </row>
    <row r="149" spans="1:13" x14ac:dyDescent="0.4">
      <c r="A149" t="str">
        <f t="shared" si="4"/>
        <v>宮崎高</v>
      </c>
      <c r="B149" t="str">
        <f>+IF(A149="","",E149&amp;D149&amp;COUNTIF($A$2:A149,A149))</f>
        <v>宮崎高15</v>
      </c>
      <c r="C149" s="50">
        <v>44972</v>
      </c>
      <c r="D149" s="6" t="s">
        <v>1102</v>
      </c>
      <c r="E149" s="6" t="s">
        <v>1109</v>
      </c>
      <c r="F149" s="53">
        <v>0.1</v>
      </c>
      <c r="G149" s="7">
        <v>0.5</v>
      </c>
      <c r="H149" s="7">
        <v>0.5625</v>
      </c>
      <c r="I149" s="44">
        <v>17.41</v>
      </c>
      <c r="J149" s="50">
        <v>44849</v>
      </c>
      <c r="K149" s="8" t="s">
        <v>1126</v>
      </c>
      <c r="L149" s="43" t="s">
        <v>1110</v>
      </c>
      <c r="M149" s="44">
        <v>17.52</v>
      </c>
    </row>
    <row r="150" spans="1:13" x14ac:dyDescent="0.4">
      <c r="A150" t="str">
        <f t="shared" si="4"/>
        <v>宮崎低</v>
      </c>
      <c r="B150" t="str">
        <f>+IF(A150="","",E150&amp;D150&amp;COUNTIF($A$2:A150,A150))</f>
        <v>宮崎低16</v>
      </c>
      <c r="C150" s="50">
        <v>44973</v>
      </c>
      <c r="D150" s="6" t="s">
        <v>1105</v>
      </c>
      <c r="E150" s="6" t="s">
        <v>1109</v>
      </c>
      <c r="F150" s="53">
        <v>0.2</v>
      </c>
      <c r="G150" s="7">
        <v>0.47916666666666669</v>
      </c>
      <c r="H150" s="7">
        <v>0.58333333333333337</v>
      </c>
      <c r="I150" s="44">
        <v>18.420000000000002</v>
      </c>
      <c r="J150" s="50">
        <v>44854</v>
      </c>
      <c r="K150" s="8" t="s">
        <v>1123</v>
      </c>
      <c r="L150" s="43" t="s">
        <v>1110</v>
      </c>
      <c r="M150" s="44">
        <v>18.940000000000001</v>
      </c>
    </row>
    <row r="151" spans="1:13" x14ac:dyDescent="0.4">
      <c r="A151" t="str">
        <f t="shared" si="4"/>
        <v>宮崎高</v>
      </c>
      <c r="B151" t="str">
        <f>+IF(A151="","",E151&amp;D151&amp;COUNTIF($A$2:A151,A151))</f>
        <v>宮崎高16</v>
      </c>
      <c r="C151" s="50">
        <v>44973</v>
      </c>
      <c r="D151" s="6" t="s">
        <v>1102</v>
      </c>
      <c r="E151" s="6" t="s">
        <v>1109</v>
      </c>
      <c r="F151" s="53">
        <v>0.2</v>
      </c>
      <c r="G151" s="7">
        <v>0.47916666666666669</v>
      </c>
      <c r="H151" s="7">
        <v>0.58333333333333337</v>
      </c>
      <c r="I151" s="44">
        <v>18.420000000000002</v>
      </c>
      <c r="J151" s="50">
        <v>44854</v>
      </c>
      <c r="K151" s="8" t="s">
        <v>1123</v>
      </c>
      <c r="L151" s="43" t="s">
        <v>1110</v>
      </c>
      <c r="M151" s="44">
        <v>18.940000000000001</v>
      </c>
    </row>
    <row r="152" spans="1:13" x14ac:dyDescent="0.4">
      <c r="A152" t="str">
        <f t="shared" si="4"/>
        <v>宮崎低</v>
      </c>
      <c r="B152" t="str">
        <f>+IF(A152="","",E152&amp;D152&amp;COUNTIF($A$2:A152,A152))</f>
        <v>宮崎低17</v>
      </c>
      <c r="C152" s="50">
        <v>44977</v>
      </c>
      <c r="D152" s="6" t="s">
        <v>1105</v>
      </c>
      <c r="E152" s="6" t="s">
        <v>1109</v>
      </c>
      <c r="F152" s="53">
        <v>0.3</v>
      </c>
      <c r="G152" s="7">
        <v>0.4375</v>
      </c>
      <c r="H152" s="7">
        <v>0.58333333333333337</v>
      </c>
      <c r="I152" s="44">
        <v>14.96</v>
      </c>
      <c r="J152" s="50">
        <v>44978</v>
      </c>
      <c r="K152" s="8" t="s">
        <v>1125</v>
      </c>
      <c r="L152" s="43" t="s">
        <v>1110</v>
      </c>
      <c r="M152" s="44">
        <v>15.97</v>
      </c>
    </row>
    <row r="153" spans="1:13" x14ac:dyDescent="0.4">
      <c r="A153" t="str">
        <f t="shared" si="4"/>
        <v>宮崎高</v>
      </c>
      <c r="B153" t="str">
        <f>+IF(A153="","",E153&amp;D153&amp;COUNTIF($A$2:A153,A153))</f>
        <v>宮崎高17</v>
      </c>
      <c r="C153" s="50">
        <v>44977</v>
      </c>
      <c r="D153" s="6" t="s">
        <v>1102</v>
      </c>
      <c r="E153" s="6" t="s">
        <v>1109</v>
      </c>
      <c r="F153" s="53">
        <v>0.3</v>
      </c>
      <c r="G153" s="7">
        <v>0.4375</v>
      </c>
      <c r="H153" s="7">
        <v>0.58333333333333337</v>
      </c>
      <c r="I153" s="44">
        <v>14.96</v>
      </c>
      <c r="J153" s="50">
        <v>44978</v>
      </c>
      <c r="K153" s="8" t="s">
        <v>1125</v>
      </c>
      <c r="L153" s="43" t="s">
        <v>1110</v>
      </c>
      <c r="M153" s="44">
        <v>15.97</v>
      </c>
    </row>
    <row r="154" spans="1:13" x14ac:dyDescent="0.4">
      <c r="A154" t="str">
        <f t="shared" si="4"/>
        <v>宮崎低</v>
      </c>
      <c r="B154" t="str">
        <f>+IF(A154="","",E154&amp;D154&amp;COUNTIF($A$2:A154,A154))</f>
        <v>宮崎低18</v>
      </c>
      <c r="C154" s="50">
        <v>44979</v>
      </c>
      <c r="D154" s="6" t="s">
        <v>1105</v>
      </c>
      <c r="E154" s="6" t="s">
        <v>1109</v>
      </c>
      <c r="F154" s="53">
        <v>0.1</v>
      </c>
      <c r="G154" s="7">
        <v>0.52083333333333337</v>
      </c>
      <c r="H154" s="7">
        <v>0.54166666666666663</v>
      </c>
      <c r="I154" s="44">
        <v>17.98</v>
      </c>
      <c r="J154" s="50">
        <v>44859</v>
      </c>
      <c r="K154" s="8" t="s">
        <v>1125</v>
      </c>
      <c r="L154" s="43" t="s">
        <v>1110</v>
      </c>
      <c r="M154" s="44">
        <v>18.309999999999999</v>
      </c>
    </row>
    <row r="155" spans="1:13" x14ac:dyDescent="0.4">
      <c r="A155" t="str">
        <f t="shared" si="4"/>
        <v>宮崎高</v>
      </c>
      <c r="B155" t="str">
        <f>+IF(A155="","",E155&amp;D155&amp;COUNTIF($A$2:A155,A155))</f>
        <v>宮崎高18</v>
      </c>
      <c r="C155" s="50">
        <v>44979</v>
      </c>
      <c r="D155" s="6" t="s">
        <v>1102</v>
      </c>
      <c r="E155" s="6" t="s">
        <v>1109</v>
      </c>
      <c r="F155" s="53">
        <v>0.1</v>
      </c>
      <c r="G155" s="7">
        <v>0.52083333333333337</v>
      </c>
      <c r="H155" s="7">
        <v>0.54166666666666663</v>
      </c>
      <c r="I155" s="44">
        <v>17.98</v>
      </c>
      <c r="J155" s="50">
        <v>44859</v>
      </c>
      <c r="K155" s="8" t="s">
        <v>1125</v>
      </c>
      <c r="L155" s="43" t="s">
        <v>1110</v>
      </c>
      <c r="M155" s="44">
        <v>18.309999999999999</v>
      </c>
    </row>
    <row r="156" spans="1:13" x14ac:dyDescent="0.4">
      <c r="A156" t="str">
        <f t="shared" si="4"/>
        <v>宮崎低</v>
      </c>
      <c r="B156" t="str">
        <f>+IF(A156="","",E156&amp;D156&amp;COUNTIF($A$2:A156,A156))</f>
        <v>宮崎低19</v>
      </c>
      <c r="C156" s="50">
        <v>44982</v>
      </c>
      <c r="D156" s="6" t="s">
        <v>1105</v>
      </c>
      <c r="E156" s="6" t="s">
        <v>1109</v>
      </c>
      <c r="F156" s="53">
        <v>0.3</v>
      </c>
      <c r="G156" s="7">
        <v>0.47916666666666669</v>
      </c>
      <c r="H156" s="7">
        <v>0.58333333333333337</v>
      </c>
      <c r="I156" s="44">
        <v>18.8</v>
      </c>
      <c r="J156" s="50">
        <v>44854</v>
      </c>
      <c r="K156" s="8" t="s">
        <v>1123</v>
      </c>
      <c r="L156" s="43" t="s">
        <v>1110</v>
      </c>
      <c r="M156" s="44">
        <v>18.940000000000001</v>
      </c>
    </row>
    <row r="157" spans="1:13" x14ac:dyDescent="0.4">
      <c r="A157" t="str">
        <f t="shared" si="4"/>
        <v>宮崎高</v>
      </c>
      <c r="B157" t="str">
        <f>+IF(A157="","",E157&amp;D157&amp;COUNTIF($A$2:A157,A157))</f>
        <v>宮崎高19</v>
      </c>
      <c r="C157" s="50">
        <v>44982</v>
      </c>
      <c r="D157" s="6" t="s">
        <v>1102</v>
      </c>
      <c r="E157" s="6" t="s">
        <v>1109</v>
      </c>
      <c r="F157" s="53">
        <v>0.3</v>
      </c>
      <c r="G157" s="7">
        <v>0.47916666666666669</v>
      </c>
      <c r="H157" s="7">
        <v>0.58333333333333337</v>
      </c>
      <c r="I157" s="44">
        <v>18.8</v>
      </c>
      <c r="J157" s="50">
        <v>44854</v>
      </c>
      <c r="K157" s="8" t="s">
        <v>1123</v>
      </c>
      <c r="L157" s="43" t="s">
        <v>1110</v>
      </c>
      <c r="M157" s="44">
        <v>18.940000000000001</v>
      </c>
    </row>
    <row r="158" spans="1:13" x14ac:dyDescent="0.4">
      <c r="A158" t="str">
        <f t="shared" si="4"/>
        <v>宮崎低</v>
      </c>
      <c r="B158" t="str">
        <f>+IF(A158="","",E158&amp;D158&amp;COUNTIF($A$2:A158,A158))</f>
        <v>宮崎低20</v>
      </c>
      <c r="C158" s="50">
        <v>44983</v>
      </c>
      <c r="D158" s="6" t="s">
        <v>1105</v>
      </c>
      <c r="E158" s="6" t="s">
        <v>1109</v>
      </c>
      <c r="F158" s="53">
        <v>1</v>
      </c>
      <c r="G158" s="7">
        <v>0.33333333333333331</v>
      </c>
      <c r="H158" s="7">
        <v>0.66666666666666663</v>
      </c>
      <c r="I158" s="44">
        <v>20.399999999999999</v>
      </c>
      <c r="J158" s="50">
        <v>44828</v>
      </c>
      <c r="K158" s="8" t="s">
        <v>1126</v>
      </c>
      <c r="L158" s="43" t="s">
        <v>1110</v>
      </c>
      <c r="M158" s="44">
        <v>20.45</v>
      </c>
    </row>
    <row r="159" spans="1:13" x14ac:dyDescent="0.4">
      <c r="A159" t="str">
        <f t="shared" si="4"/>
        <v>宮崎高</v>
      </c>
      <c r="B159" t="str">
        <f>+IF(A159="","",E159&amp;D159&amp;COUNTIF($A$2:A159,A159))</f>
        <v>宮崎高20</v>
      </c>
      <c r="C159" s="50">
        <v>44983</v>
      </c>
      <c r="D159" s="6" t="s">
        <v>1102</v>
      </c>
      <c r="E159" s="6" t="s">
        <v>1109</v>
      </c>
      <c r="F159" s="53">
        <v>1</v>
      </c>
      <c r="G159" s="7">
        <v>0.33333333333333331</v>
      </c>
      <c r="H159" s="7">
        <v>0.66666666666666663</v>
      </c>
      <c r="I159" s="44">
        <v>20.399999999999999</v>
      </c>
      <c r="J159" s="50">
        <v>44828</v>
      </c>
      <c r="K159" s="8" t="s">
        <v>1126</v>
      </c>
      <c r="L159" s="43" t="s">
        <v>1110</v>
      </c>
      <c r="M159" s="44">
        <v>20.45</v>
      </c>
    </row>
    <row r="160" spans="1:13" x14ac:dyDescent="0.4">
      <c r="A160" t="str">
        <f t="shared" si="4"/>
        <v>宮崎低</v>
      </c>
      <c r="B160" t="str">
        <f>+IF(A160="","",E160&amp;D160&amp;COUNTIF($A$2:A160,A160))</f>
        <v>宮崎低21</v>
      </c>
      <c r="C160" s="50">
        <v>44984</v>
      </c>
      <c r="D160" s="6" t="s">
        <v>1105</v>
      </c>
      <c r="E160" s="6" t="s">
        <v>1109</v>
      </c>
      <c r="F160" s="53">
        <v>0.4</v>
      </c>
      <c r="G160" s="7">
        <v>0.4375</v>
      </c>
      <c r="H160" s="7">
        <v>0.64583333333333337</v>
      </c>
      <c r="I160" s="44">
        <v>21.14</v>
      </c>
      <c r="J160" s="50">
        <v>44825</v>
      </c>
      <c r="K160" s="8" t="s">
        <v>1124</v>
      </c>
      <c r="L160" s="43" t="s">
        <v>1110</v>
      </c>
      <c r="M160" s="44">
        <v>21.62</v>
      </c>
    </row>
    <row r="161" spans="1:13" x14ac:dyDescent="0.4">
      <c r="A161" t="str">
        <f t="shared" si="4"/>
        <v>宮崎高</v>
      </c>
      <c r="B161" t="str">
        <f>+IF(A161="","",E161&amp;D161&amp;COUNTIF($A$2:A161,A161))</f>
        <v>宮崎高21</v>
      </c>
      <c r="C161" s="50">
        <v>44984</v>
      </c>
      <c r="D161" s="6" t="s">
        <v>1102</v>
      </c>
      <c r="E161" s="6" t="s">
        <v>1109</v>
      </c>
      <c r="F161" s="53">
        <v>0.4</v>
      </c>
      <c r="G161" s="7">
        <v>0.4375</v>
      </c>
      <c r="H161" s="7">
        <v>0.64583333333333337</v>
      </c>
      <c r="I161" s="44">
        <v>21.14</v>
      </c>
      <c r="J161" s="50">
        <v>44825</v>
      </c>
      <c r="K161" s="8" t="s">
        <v>1124</v>
      </c>
      <c r="L161" s="43" t="s">
        <v>1110</v>
      </c>
      <c r="M161" s="44">
        <v>21.62</v>
      </c>
    </row>
    <row r="162" spans="1:13" x14ac:dyDescent="0.4">
      <c r="A162" t="str">
        <f t="shared" si="4"/>
        <v>宮崎低</v>
      </c>
      <c r="B162" t="str">
        <f>+IF(A162="","",E162&amp;D162&amp;COUNTIF($A$2:A162,A162))</f>
        <v>宮崎低22</v>
      </c>
      <c r="C162" s="50">
        <v>44985</v>
      </c>
      <c r="D162" s="6" t="s">
        <v>1105</v>
      </c>
      <c r="E162" s="6" t="s">
        <v>1109</v>
      </c>
      <c r="F162" s="53">
        <v>0.5</v>
      </c>
      <c r="G162" s="7">
        <v>0.4375</v>
      </c>
      <c r="H162" s="7">
        <v>0.64583333333333337</v>
      </c>
      <c r="I162" s="44">
        <v>20.58</v>
      </c>
      <c r="J162" s="50">
        <v>44825</v>
      </c>
      <c r="K162" s="8" t="s">
        <v>1124</v>
      </c>
      <c r="L162" s="43" t="s">
        <v>1110</v>
      </c>
      <c r="M162" s="44">
        <v>21.62</v>
      </c>
    </row>
    <row r="163" spans="1:13" x14ac:dyDescent="0.4">
      <c r="A163" t="str">
        <f t="shared" si="4"/>
        <v>宮崎高</v>
      </c>
      <c r="B163" t="str">
        <f>+IF(A163="","",E163&amp;D163&amp;COUNTIF($A$2:A163,A163))</f>
        <v>宮崎高22</v>
      </c>
      <c r="C163" s="50">
        <v>44985</v>
      </c>
      <c r="D163" s="6" t="s">
        <v>1102</v>
      </c>
      <c r="E163" s="6" t="s">
        <v>1109</v>
      </c>
      <c r="F163" s="53">
        <v>0.5</v>
      </c>
      <c r="G163" s="7">
        <v>0.4375</v>
      </c>
      <c r="H163" s="7">
        <v>0.64583333333333337</v>
      </c>
      <c r="I163" s="44">
        <v>20.58</v>
      </c>
      <c r="J163" s="50">
        <v>44825</v>
      </c>
      <c r="K163" s="8" t="s">
        <v>1124</v>
      </c>
      <c r="L163" s="43" t="s">
        <v>1110</v>
      </c>
      <c r="M163" s="44">
        <v>21.62</v>
      </c>
    </row>
    <row r="164" spans="1:13" hidden="1" x14ac:dyDescent="0.4">
      <c r="A164" t="str">
        <f t="shared" si="4"/>
        <v>長崎低</v>
      </c>
      <c r="B164" t="str">
        <f>+IF(A164="","",E164&amp;D164&amp;COUNTIF($A$2:A164,A164))</f>
        <v>長崎低1</v>
      </c>
      <c r="C164" s="50">
        <v>44857</v>
      </c>
      <c r="D164" s="6" t="s">
        <v>1105</v>
      </c>
      <c r="E164" s="6" t="s">
        <v>1113</v>
      </c>
      <c r="F164" s="53" t="s">
        <v>1113</v>
      </c>
      <c r="G164" s="7">
        <v>0.4375</v>
      </c>
      <c r="H164" s="7">
        <v>0.54166666666666663</v>
      </c>
      <c r="I164" s="44">
        <v>16.61</v>
      </c>
      <c r="J164" s="50">
        <v>44864</v>
      </c>
      <c r="K164" s="8" t="s">
        <v>1127</v>
      </c>
      <c r="L164" s="43" t="s">
        <v>1114</v>
      </c>
      <c r="M164" s="44">
        <v>16.62</v>
      </c>
    </row>
    <row r="165" spans="1:13" hidden="1" x14ac:dyDescent="0.4">
      <c r="A165" t="str">
        <f t="shared" ref="A165:A228" si="5">+E165&amp;D165</f>
        <v>長崎高</v>
      </c>
      <c r="B165" t="str">
        <f>+IF(A165="","",E165&amp;D165&amp;COUNTIF($A$2:A165,A165))</f>
        <v>長崎高1</v>
      </c>
      <c r="C165" s="50">
        <v>44857</v>
      </c>
      <c r="D165" s="6" t="s">
        <v>1102</v>
      </c>
      <c r="E165" s="6" t="s">
        <v>1113</v>
      </c>
      <c r="F165" s="53" t="s">
        <v>1113</v>
      </c>
      <c r="G165" s="7">
        <v>0.4375</v>
      </c>
      <c r="H165" s="7">
        <v>0.54166666666666663</v>
      </c>
      <c r="I165" s="44">
        <v>16.61</v>
      </c>
      <c r="J165" s="50">
        <v>44864</v>
      </c>
      <c r="K165" s="8" t="s">
        <v>1127</v>
      </c>
      <c r="L165" s="43" t="s">
        <v>1114</v>
      </c>
      <c r="M165" s="44">
        <v>16.62</v>
      </c>
    </row>
    <row r="166" spans="1:13" hidden="1" x14ac:dyDescent="0.4">
      <c r="A166" t="str">
        <f t="shared" si="5"/>
        <v>長崎低</v>
      </c>
      <c r="B166" t="str">
        <f>+IF(A166="","",E166&amp;D166&amp;COUNTIF($A$2:A166,A166))</f>
        <v>長崎低2</v>
      </c>
      <c r="C166" s="50">
        <v>44892</v>
      </c>
      <c r="D166" s="6" t="s">
        <v>1105</v>
      </c>
      <c r="E166" s="6" t="s">
        <v>1113</v>
      </c>
      <c r="F166" s="53" t="s">
        <v>1113</v>
      </c>
      <c r="G166" s="7">
        <v>0.41666666666666669</v>
      </c>
      <c r="H166" s="7">
        <v>0.58333333333333337</v>
      </c>
      <c r="I166" s="44">
        <v>11.51</v>
      </c>
      <c r="J166" s="50">
        <v>44880</v>
      </c>
      <c r="K166" s="8" t="s">
        <v>1125</v>
      </c>
      <c r="L166" s="43" t="s">
        <v>1114</v>
      </c>
      <c r="M166" s="44">
        <v>12.05</v>
      </c>
    </row>
    <row r="167" spans="1:13" hidden="1" x14ac:dyDescent="0.4">
      <c r="A167" t="str">
        <f t="shared" si="5"/>
        <v>長崎高</v>
      </c>
      <c r="B167" t="str">
        <f>+IF(A167="","",E167&amp;D167&amp;COUNTIF($A$2:A167,A167))</f>
        <v>長崎高2</v>
      </c>
      <c r="C167" s="50">
        <v>44892</v>
      </c>
      <c r="D167" s="6" t="s">
        <v>1102</v>
      </c>
      <c r="E167" s="6" t="s">
        <v>1113</v>
      </c>
      <c r="F167" s="53" t="s">
        <v>1113</v>
      </c>
      <c r="G167" s="7">
        <v>0.41666666666666669</v>
      </c>
      <c r="H167" s="7">
        <v>0.58333333333333337</v>
      </c>
      <c r="I167" s="44">
        <v>11.51</v>
      </c>
      <c r="J167" s="50">
        <v>44880</v>
      </c>
      <c r="K167" s="8" t="s">
        <v>1125</v>
      </c>
      <c r="L167" s="43" t="s">
        <v>1114</v>
      </c>
      <c r="M167" s="44">
        <v>12.05</v>
      </c>
    </row>
    <row r="168" spans="1:13" hidden="1" x14ac:dyDescent="0.4">
      <c r="A168" t="str">
        <f t="shared" si="5"/>
        <v>長崎低</v>
      </c>
      <c r="B168" t="str">
        <f>+IF(A168="","",E168&amp;D168&amp;COUNTIF($A$2:A168,A168))</f>
        <v>長崎低3</v>
      </c>
      <c r="C168" s="50">
        <v>44926</v>
      </c>
      <c r="D168" s="6" t="s">
        <v>1105</v>
      </c>
      <c r="E168" s="6" t="s">
        <v>1113</v>
      </c>
      <c r="F168" s="53" t="s">
        <v>1113</v>
      </c>
      <c r="G168" s="7">
        <v>0.5</v>
      </c>
      <c r="H168" s="7">
        <v>0.58333333333333337</v>
      </c>
      <c r="I168" s="44">
        <v>7.13</v>
      </c>
      <c r="J168" s="50">
        <v>44920</v>
      </c>
      <c r="K168" s="8" t="s">
        <v>1127</v>
      </c>
      <c r="L168" s="43" t="s">
        <v>1114</v>
      </c>
      <c r="M168" s="44">
        <v>8.39</v>
      </c>
    </row>
    <row r="169" spans="1:13" hidden="1" x14ac:dyDescent="0.4">
      <c r="A169" t="str">
        <f t="shared" si="5"/>
        <v>長崎高</v>
      </c>
      <c r="B169" t="str">
        <f>+IF(A169="","",E169&amp;D169&amp;COUNTIF($A$2:A169,A169))</f>
        <v>長崎高3</v>
      </c>
      <c r="C169" s="50">
        <v>44926</v>
      </c>
      <c r="D169" s="6" t="s">
        <v>1102</v>
      </c>
      <c r="E169" s="6" t="s">
        <v>1113</v>
      </c>
      <c r="F169" s="53" t="s">
        <v>1113</v>
      </c>
      <c r="G169" s="7">
        <v>0.5</v>
      </c>
      <c r="H169" s="7">
        <v>0.58333333333333337</v>
      </c>
      <c r="I169" s="44">
        <v>7.13</v>
      </c>
      <c r="J169" s="50">
        <v>44920</v>
      </c>
      <c r="K169" s="8" t="s">
        <v>1127</v>
      </c>
      <c r="L169" s="43" t="s">
        <v>1114</v>
      </c>
      <c r="M169" s="44">
        <v>8.39</v>
      </c>
    </row>
    <row r="170" spans="1:13" hidden="1" x14ac:dyDescent="0.4">
      <c r="A170" t="str">
        <f t="shared" si="5"/>
        <v>長崎低</v>
      </c>
      <c r="B170" t="str">
        <f>+IF(A170="","",E170&amp;D170&amp;COUNTIF($A$2:A170,A170))</f>
        <v>長崎低4</v>
      </c>
      <c r="C170" s="50">
        <v>44927</v>
      </c>
      <c r="D170" s="6" t="s">
        <v>1105</v>
      </c>
      <c r="E170" s="6" t="s">
        <v>1113</v>
      </c>
      <c r="F170" s="53" t="s">
        <v>1113</v>
      </c>
      <c r="G170" s="7">
        <v>0.33333333333333331</v>
      </c>
      <c r="H170" s="7">
        <v>0.66666666666666663</v>
      </c>
      <c r="I170" s="44">
        <v>10.91</v>
      </c>
      <c r="J170" s="50">
        <v>44937</v>
      </c>
      <c r="K170" s="8" t="s">
        <v>1124</v>
      </c>
      <c r="L170" s="43" t="s">
        <v>1114</v>
      </c>
      <c r="M170" s="44">
        <v>11.59</v>
      </c>
    </row>
    <row r="171" spans="1:13" hidden="1" x14ac:dyDescent="0.4">
      <c r="A171" t="str">
        <f t="shared" si="5"/>
        <v>長崎高</v>
      </c>
      <c r="B171" t="str">
        <f>+IF(A171="","",E171&amp;D171&amp;COUNTIF($A$2:A171,A171))</f>
        <v>長崎高4</v>
      </c>
      <c r="C171" s="50">
        <v>44927</v>
      </c>
      <c r="D171" s="6" t="s">
        <v>1102</v>
      </c>
      <c r="E171" s="6" t="s">
        <v>1113</v>
      </c>
      <c r="F171" s="53" t="s">
        <v>1113</v>
      </c>
      <c r="G171" s="7">
        <v>0.33333333333333331</v>
      </c>
      <c r="H171" s="7">
        <v>0.66666666666666663</v>
      </c>
      <c r="I171" s="44">
        <v>10.91</v>
      </c>
      <c r="J171" s="50">
        <v>44937</v>
      </c>
      <c r="K171" s="8" t="s">
        <v>1124</v>
      </c>
      <c r="L171" s="43" t="s">
        <v>1114</v>
      </c>
      <c r="M171" s="44">
        <v>11.59</v>
      </c>
    </row>
    <row r="172" spans="1:13" hidden="1" x14ac:dyDescent="0.4">
      <c r="A172" t="str">
        <f t="shared" si="5"/>
        <v>長崎低</v>
      </c>
      <c r="B172" t="str">
        <f>+IF(A172="","",E172&amp;D172&amp;COUNTIF($A$2:A172,A172))</f>
        <v>長崎低5</v>
      </c>
      <c r="C172" s="50">
        <v>44928</v>
      </c>
      <c r="D172" s="6" t="s">
        <v>1105</v>
      </c>
      <c r="E172" s="6" t="s">
        <v>1113</v>
      </c>
      <c r="F172" s="53" t="s">
        <v>1113</v>
      </c>
      <c r="G172" s="7">
        <v>0.4375</v>
      </c>
      <c r="H172" s="7">
        <v>0.625</v>
      </c>
      <c r="I172" s="44">
        <v>11.58</v>
      </c>
      <c r="J172" s="50">
        <v>44937</v>
      </c>
      <c r="K172" s="8" t="s">
        <v>1124</v>
      </c>
      <c r="L172" s="43" t="s">
        <v>1114</v>
      </c>
      <c r="M172" s="44">
        <v>11.59</v>
      </c>
    </row>
    <row r="173" spans="1:13" hidden="1" x14ac:dyDescent="0.4">
      <c r="A173" t="str">
        <f t="shared" si="5"/>
        <v>長崎高</v>
      </c>
      <c r="B173" t="str">
        <f>+IF(A173="","",E173&amp;D173&amp;COUNTIF($A$2:A173,A173))</f>
        <v>長崎高5</v>
      </c>
      <c r="C173" s="50">
        <v>44928</v>
      </c>
      <c r="D173" s="6" t="s">
        <v>1102</v>
      </c>
      <c r="E173" s="6" t="s">
        <v>1113</v>
      </c>
      <c r="F173" s="53" t="s">
        <v>1113</v>
      </c>
      <c r="G173" s="7">
        <v>0.4375</v>
      </c>
      <c r="H173" s="7">
        <v>0.625</v>
      </c>
      <c r="I173" s="44">
        <v>11.58</v>
      </c>
      <c r="J173" s="50">
        <v>44937</v>
      </c>
      <c r="K173" s="8" t="s">
        <v>1124</v>
      </c>
      <c r="L173" s="43" t="s">
        <v>1114</v>
      </c>
      <c r="M173" s="44">
        <v>11.59</v>
      </c>
    </row>
    <row r="174" spans="1:13" hidden="1" x14ac:dyDescent="0.4">
      <c r="A174" t="str">
        <f t="shared" si="5"/>
        <v>長崎低</v>
      </c>
      <c r="B174" t="str">
        <f>+IF(A174="","",E174&amp;D174&amp;COUNTIF($A$2:A174,A174))</f>
        <v>長崎低6</v>
      </c>
      <c r="C174" s="50">
        <v>44929</v>
      </c>
      <c r="D174" s="6" t="s">
        <v>1105</v>
      </c>
      <c r="E174" s="6" t="s">
        <v>1113</v>
      </c>
      <c r="F174" s="53" t="s">
        <v>1113</v>
      </c>
      <c r="G174" s="7">
        <v>0.45833333333333331</v>
      </c>
      <c r="H174" s="7">
        <v>0.625</v>
      </c>
      <c r="I174" s="44">
        <v>10.74</v>
      </c>
      <c r="J174" s="50">
        <v>44937</v>
      </c>
      <c r="K174" s="8" t="s">
        <v>1124</v>
      </c>
      <c r="L174" s="43" t="s">
        <v>1114</v>
      </c>
      <c r="M174" s="44">
        <v>11.59</v>
      </c>
    </row>
    <row r="175" spans="1:13" hidden="1" x14ac:dyDescent="0.4">
      <c r="A175" t="str">
        <f t="shared" si="5"/>
        <v>長崎高</v>
      </c>
      <c r="B175" t="str">
        <f>+IF(A175="","",E175&amp;D175&amp;COUNTIF($A$2:A175,A175))</f>
        <v>長崎高6</v>
      </c>
      <c r="C175" s="50">
        <v>44929</v>
      </c>
      <c r="D175" s="6" t="s">
        <v>1102</v>
      </c>
      <c r="E175" s="6" t="s">
        <v>1113</v>
      </c>
      <c r="F175" s="53" t="s">
        <v>1113</v>
      </c>
      <c r="G175" s="7">
        <v>0.45833333333333331</v>
      </c>
      <c r="H175" s="7">
        <v>0.625</v>
      </c>
      <c r="I175" s="44">
        <v>10.74</v>
      </c>
      <c r="J175" s="50">
        <v>44937</v>
      </c>
      <c r="K175" s="8" t="s">
        <v>1124</v>
      </c>
      <c r="L175" s="43" t="s">
        <v>1114</v>
      </c>
      <c r="M175" s="44">
        <v>11.59</v>
      </c>
    </row>
    <row r="176" spans="1:13" hidden="1" x14ac:dyDescent="0.4">
      <c r="A176" t="str">
        <f t="shared" si="5"/>
        <v>長崎低</v>
      </c>
      <c r="B176" t="str">
        <f>+IF(A176="","",E176&amp;D176&amp;COUNTIF($A$2:A176,A176))</f>
        <v>長崎低7</v>
      </c>
      <c r="C176" s="50">
        <v>44930</v>
      </c>
      <c r="D176" s="6" t="s">
        <v>1105</v>
      </c>
      <c r="E176" s="6" t="s">
        <v>1113</v>
      </c>
      <c r="F176" s="53" t="s">
        <v>1113</v>
      </c>
      <c r="G176" s="7">
        <v>0.47916666666666669</v>
      </c>
      <c r="H176" s="7">
        <v>0.60416666666666663</v>
      </c>
      <c r="I176" s="44">
        <v>12.41</v>
      </c>
      <c r="J176" s="50">
        <v>44936</v>
      </c>
      <c r="K176" s="8" t="s">
        <v>1125</v>
      </c>
      <c r="L176" s="43" t="s">
        <v>1114</v>
      </c>
      <c r="M176" s="44">
        <v>12.87</v>
      </c>
    </row>
    <row r="177" spans="1:13" hidden="1" x14ac:dyDescent="0.4">
      <c r="A177" t="str">
        <f t="shared" si="5"/>
        <v>長崎高</v>
      </c>
      <c r="B177" t="str">
        <f>+IF(A177="","",E177&amp;D177&amp;COUNTIF($A$2:A177,A177))</f>
        <v>長崎高7</v>
      </c>
      <c r="C177" s="50">
        <v>44930</v>
      </c>
      <c r="D177" s="6" t="s">
        <v>1102</v>
      </c>
      <c r="E177" s="6" t="s">
        <v>1113</v>
      </c>
      <c r="F177" s="53" t="s">
        <v>1113</v>
      </c>
      <c r="G177" s="7">
        <v>0.47916666666666669</v>
      </c>
      <c r="H177" s="7">
        <v>0.60416666666666663</v>
      </c>
      <c r="I177" s="44">
        <v>12.41</v>
      </c>
      <c r="J177" s="50">
        <v>44936</v>
      </c>
      <c r="K177" s="8" t="s">
        <v>1125</v>
      </c>
      <c r="L177" s="43" t="s">
        <v>1114</v>
      </c>
      <c r="M177" s="44">
        <v>12.87</v>
      </c>
    </row>
    <row r="178" spans="1:13" hidden="1" x14ac:dyDescent="0.4">
      <c r="A178" t="str">
        <f t="shared" si="5"/>
        <v>長崎低</v>
      </c>
      <c r="B178" t="str">
        <f>+IF(A178="","",E178&amp;D178&amp;COUNTIF($A$2:A178,A178))</f>
        <v>長崎低8</v>
      </c>
      <c r="C178" s="50">
        <v>44934</v>
      </c>
      <c r="D178" s="6" t="s">
        <v>1105</v>
      </c>
      <c r="E178" s="6" t="s">
        <v>1113</v>
      </c>
      <c r="F178" s="53" t="s">
        <v>1113</v>
      </c>
      <c r="G178" s="7">
        <v>0.45833333333333331</v>
      </c>
      <c r="H178" s="7">
        <v>0.60416666666666663</v>
      </c>
      <c r="I178" s="44">
        <v>12.32</v>
      </c>
      <c r="J178" s="50">
        <v>44936</v>
      </c>
      <c r="K178" s="8" t="s">
        <v>1125</v>
      </c>
      <c r="L178" s="43" t="s">
        <v>1114</v>
      </c>
      <c r="M178" s="44">
        <v>12.87</v>
      </c>
    </row>
    <row r="179" spans="1:13" hidden="1" x14ac:dyDescent="0.4">
      <c r="A179" t="str">
        <f t="shared" si="5"/>
        <v>長崎高</v>
      </c>
      <c r="B179" t="str">
        <f>+IF(A179="","",E179&amp;D179&amp;COUNTIF($A$2:A179,A179))</f>
        <v>長崎高8</v>
      </c>
      <c r="C179" s="50">
        <v>44934</v>
      </c>
      <c r="D179" s="6" t="s">
        <v>1102</v>
      </c>
      <c r="E179" s="6" t="s">
        <v>1113</v>
      </c>
      <c r="F179" s="53" t="s">
        <v>1113</v>
      </c>
      <c r="G179" s="7">
        <v>0.45833333333333331</v>
      </c>
      <c r="H179" s="7">
        <v>0.60416666666666663</v>
      </c>
      <c r="I179" s="44">
        <v>12.32</v>
      </c>
      <c r="J179" s="50">
        <v>44936</v>
      </c>
      <c r="K179" s="8" t="s">
        <v>1125</v>
      </c>
      <c r="L179" s="43" t="s">
        <v>1114</v>
      </c>
      <c r="M179" s="44">
        <v>12.87</v>
      </c>
    </row>
    <row r="180" spans="1:13" hidden="1" x14ac:dyDescent="0.4">
      <c r="A180" t="str">
        <f t="shared" si="5"/>
        <v>長崎低</v>
      </c>
      <c r="B180" t="str">
        <f>+IF(A180="","",E180&amp;D180&amp;COUNTIF($A$2:A180,A180))</f>
        <v>長崎低9</v>
      </c>
      <c r="C180" s="50">
        <v>44935</v>
      </c>
      <c r="D180" s="6" t="s">
        <v>1105</v>
      </c>
      <c r="E180" s="6" t="s">
        <v>1113</v>
      </c>
      <c r="F180" s="53" t="s">
        <v>1113</v>
      </c>
      <c r="G180" s="7">
        <v>0.45833333333333331</v>
      </c>
      <c r="H180" s="7">
        <v>0.58333333333333337</v>
      </c>
      <c r="I180" s="44">
        <v>11.65</v>
      </c>
      <c r="J180" s="50">
        <v>44951</v>
      </c>
      <c r="K180" s="8" t="s">
        <v>1124</v>
      </c>
      <c r="L180" s="43" t="s">
        <v>1114</v>
      </c>
      <c r="M180" s="44">
        <v>11.99</v>
      </c>
    </row>
    <row r="181" spans="1:13" hidden="1" x14ac:dyDescent="0.4">
      <c r="A181" t="str">
        <f t="shared" si="5"/>
        <v>長崎高</v>
      </c>
      <c r="B181" t="str">
        <f>+IF(A181="","",E181&amp;D181&amp;COUNTIF($A$2:A181,A181))</f>
        <v>長崎高9</v>
      </c>
      <c r="C181" s="50">
        <v>44935</v>
      </c>
      <c r="D181" s="6" t="s">
        <v>1102</v>
      </c>
      <c r="E181" s="6" t="s">
        <v>1113</v>
      </c>
      <c r="F181" s="53" t="s">
        <v>1113</v>
      </c>
      <c r="G181" s="7">
        <v>0.45833333333333331</v>
      </c>
      <c r="H181" s="7">
        <v>0.58333333333333337</v>
      </c>
      <c r="I181" s="44">
        <v>11.65</v>
      </c>
      <c r="J181" s="50">
        <v>44951</v>
      </c>
      <c r="K181" s="8" t="s">
        <v>1124</v>
      </c>
      <c r="L181" s="43" t="s">
        <v>1114</v>
      </c>
      <c r="M181" s="44">
        <v>11.99</v>
      </c>
    </row>
    <row r="182" spans="1:13" hidden="1" x14ac:dyDescent="0.4">
      <c r="A182" t="str">
        <f t="shared" si="5"/>
        <v>長崎低</v>
      </c>
      <c r="B182" t="str">
        <f>+IF(A182="","",E182&amp;D182&amp;COUNTIF($A$2:A182,A182))</f>
        <v>長崎低10</v>
      </c>
      <c r="C182" s="50">
        <v>44961</v>
      </c>
      <c r="D182" s="6" t="s">
        <v>1105</v>
      </c>
      <c r="E182" s="6" t="s">
        <v>1113</v>
      </c>
      <c r="F182" s="53" t="s">
        <v>1113</v>
      </c>
      <c r="G182" s="7">
        <v>0.45833333333333331</v>
      </c>
      <c r="H182" s="7">
        <v>0.5625</v>
      </c>
      <c r="I182" s="44">
        <v>13.73</v>
      </c>
      <c r="J182" s="50">
        <v>44959</v>
      </c>
      <c r="K182" s="8" t="s">
        <v>1123</v>
      </c>
      <c r="L182" s="43" t="s">
        <v>1114</v>
      </c>
      <c r="M182" s="44">
        <v>13.75</v>
      </c>
    </row>
    <row r="183" spans="1:13" hidden="1" x14ac:dyDescent="0.4">
      <c r="A183" t="str">
        <f t="shared" si="5"/>
        <v>長崎高</v>
      </c>
      <c r="B183" t="str">
        <f>+IF(A183="","",E183&amp;D183&amp;COUNTIF($A$2:A183,A183))</f>
        <v>長崎高10</v>
      </c>
      <c r="C183" s="50">
        <v>44961</v>
      </c>
      <c r="D183" s="6" t="s">
        <v>1102</v>
      </c>
      <c r="E183" s="6" t="s">
        <v>1113</v>
      </c>
      <c r="F183" s="53" t="s">
        <v>1113</v>
      </c>
      <c r="G183" s="7">
        <v>0.45833333333333331</v>
      </c>
      <c r="H183" s="7">
        <v>0.5625</v>
      </c>
      <c r="I183" s="44">
        <v>13.73</v>
      </c>
      <c r="J183" s="50">
        <v>44959</v>
      </c>
      <c r="K183" s="8" t="s">
        <v>1123</v>
      </c>
      <c r="L183" s="43" t="s">
        <v>1114</v>
      </c>
      <c r="M183" s="44">
        <v>13.75</v>
      </c>
    </row>
    <row r="184" spans="1:13" hidden="1" x14ac:dyDescent="0.4">
      <c r="A184" t="str">
        <f t="shared" si="5"/>
        <v>長崎低</v>
      </c>
      <c r="B184" t="str">
        <f>+IF(A184="","",E184&amp;D184&amp;COUNTIF($A$2:A184,A184))</f>
        <v>長崎低11</v>
      </c>
      <c r="C184" s="50">
        <v>44962</v>
      </c>
      <c r="D184" s="6" t="s">
        <v>1105</v>
      </c>
      <c r="E184" s="6" t="s">
        <v>1113</v>
      </c>
      <c r="F184" s="53" t="s">
        <v>1113</v>
      </c>
      <c r="G184" s="7">
        <v>0.4375</v>
      </c>
      <c r="H184" s="7">
        <v>0.58333333333333337</v>
      </c>
      <c r="I184" s="44">
        <v>15.11</v>
      </c>
      <c r="J184" s="50">
        <v>44870</v>
      </c>
      <c r="K184" s="8" t="s">
        <v>1126</v>
      </c>
      <c r="L184" s="43" t="s">
        <v>1114</v>
      </c>
      <c r="M184" s="44">
        <v>15.14</v>
      </c>
    </row>
    <row r="185" spans="1:13" hidden="1" x14ac:dyDescent="0.4">
      <c r="A185" t="str">
        <f t="shared" si="5"/>
        <v>長崎高</v>
      </c>
      <c r="B185" t="str">
        <f>+IF(A185="","",E185&amp;D185&amp;COUNTIF($A$2:A185,A185))</f>
        <v>長崎高11</v>
      </c>
      <c r="C185" s="50">
        <v>44962</v>
      </c>
      <c r="D185" s="6" t="s">
        <v>1102</v>
      </c>
      <c r="E185" s="6" t="s">
        <v>1113</v>
      </c>
      <c r="F185" s="53" t="s">
        <v>1113</v>
      </c>
      <c r="G185" s="7">
        <v>0.4375</v>
      </c>
      <c r="H185" s="7">
        <v>0.58333333333333337</v>
      </c>
      <c r="I185" s="44">
        <v>15.11</v>
      </c>
      <c r="J185" s="50">
        <v>44870</v>
      </c>
      <c r="K185" s="8" t="s">
        <v>1126</v>
      </c>
      <c r="L185" s="43" t="s">
        <v>1114</v>
      </c>
      <c r="M185" s="44">
        <v>15.14</v>
      </c>
    </row>
    <row r="186" spans="1:13" hidden="1" x14ac:dyDescent="0.4">
      <c r="A186" t="str">
        <f t="shared" si="5"/>
        <v>長崎低</v>
      </c>
      <c r="B186" t="str">
        <f>+IF(A186="","",E186&amp;D186&amp;COUNTIF($A$2:A186,A186))</f>
        <v>長崎低12</v>
      </c>
      <c r="C186" s="50">
        <v>44965</v>
      </c>
      <c r="D186" s="6" t="s">
        <v>1105</v>
      </c>
      <c r="E186" s="6" t="s">
        <v>1113</v>
      </c>
      <c r="F186" s="53" t="s">
        <v>1113</v>
      </c>
      <c r="G186" s="7">
        <v>0.47916666666666669</v>
      </c>
      <c r="H186" s="7">
        <v>0.5625</v>
      </c>
      <c r="I186" s="44">
        <v>15.11</v>
      </c>
      <c r="J186" s="50">
        <v>44870</v>
      </c>
      <c r="K186" s="8" t="s">
        <v>1126</v>
      </c>
      <c r="L186" s="43" t="s">
        <v>1114</v>
      </c>
      <c r="M186" s="44">
        <v>15.14</v>
      </c>
    </row>
    <row r="187" spans="1:13" hidden="1" x14ac:dyDescent="0.4">
      <c r="A187" t="str">
        <f t="shared" si="5"/>
        <v>長崎高</v>
      </c>
      <c r="B187" t="str">
        <f>+IF(A187="","",E187&amp;D187&amp;COUNTIF($A$2:A187,A187))</f>
        <v>長崎高12</v>
      </c>
      <c r="C187" s="50">
        <v>44965</v>
      </c>
      <c r="D187" s="6" t="s">
        <v>1102</v>
      </c>
      <c r="E187" s="6" t="s">
        <v>1113</v>
      </c>
      <c r="F187" s="53" t="s">
        <v>1113</v>
      </c>
      <c r="G187" s="7">
        <v>0.47916666666666669</v>
      </c>
      <c r="H187" s="7">
        <v>0.5625</v>
      </c>
      <c r="I187" s="44">
        <v>15.11</v>
      </c>
      <c r="J187" s="50">
        <v>44870</v>
      </c>
      <c r="K187" s="8" t="s">
        <v>1126</v>
      </c>
      <c r="L187" s="43" t="s">
        <v>1114</v>
      </c>
      <c r="M187" s="44">
        <v>15.14</v>
      </c>
    </row>
    <row r="188" spans="1:13" hidden="1" x14ac:dyDescent="0.4">
      <c r="A188" t="str">
        <f t="shared" si="5"/>
        <v>長崎低</v>
      </c>
      <c r="B188" t="str">
        <f>+IF(A188="","",E188&amp;D188&amp;COUNTIF($A$2:A188,A188))</f>
        <v>長崎低13</v>
      </c>
      <c r="C188" s="50">
        <v>44968</v>
      </c>
      <c r="D188" s="6" t="s">
        <v>1105</v>
      </c>
      <c r="E188" s="6" t="s">
        <v>1113</v>
      </c>
      <c r="F188" s="53" t="s">
        <v>1113</v>
      </c>
      <c r="G188" s="7">
        <v>0.52083333333333337</v>
      </c>
      <c r="H188" s="7">
        <v>0.58333333333333337</v>
      </c>
      <c r="I188" s="44">
        <v>9.6</v>
      </c>
      <c r="J188" s="50">
        <v>44981</v>
      </c>
      <c r="K188" s="8" t="s">
        <v>1122</v>
      </c>
      <c r="L188" s="43" t="s">
        <v>1114</v>
      </c>
      <c r="M188" s="44">
        <v>9.83</v>
      </c>
    </row>
    <row r="189" spans="1:13" hidden="1" x14ac:dyDescent="0.4">
      <c r="A189" t="str">
        <f t="shared" si="5"/>
        <v>長崎高</v>
      </c>
      <c r="B189" t="str">
        <f>+IF(A189="","",E189&amp;D189&amp;COUNTIF($A$2:A189,A189))</f>
        <v>長崎高13</v>
      </c>
      <c r="C189" s="50">
        <v>44968</v>
      </c>
      <c r="D189" s="6" t="s">
        <v>1102</v>
      </c>
      <c r="E189" s="6" t="s">
        <v>1113</v>
      </c>
      <c r="F189" s="53" t="s">
        <v>1113</v>
      </c>
      <c r="G189" s="7">
        <v>0.52083333333333337</v>
      </c>
      <c r="H189" s="7">
        <v>0.58333333333333337</v>
      </c>
      <c r="I189" s="44">
        <v>9.6</v>
      </c>
      <c r="J189" s="50">
        <v>44981</v>
      </c>
      <c r="K189" s="8" t="s">
        <v>1122</v>
      </c>
      <c r="L189" s="43" t="s">
        <v>1114</v>
      </c>
      <c r="M189" s="44">
        <v>9.83</v>
      </c>
    </row>
    <row r="190" spans="1:13" hidden="1" x14ac:dyDescent="0.4">
      <c r="A190" t="str">
        <f t="shared" si="5"/>
        <v>長崎低</v>
      </c>
      <c r="B190" t="str">
        <f>+IF(A190="","",E190&amp;D190&amp;COUNTIF($A$2:A190,A190))</f>
        <v>長崎低14</v>
      </c>
      <c r="C190" s="50">
        <v>44969</v>
      </c>
      <c r="D190" s="6" t="s">
        <v>1105</v>
      </c>
      <c r="E190" s="6" t="s">
        <v>1113</v>
      </c>
      <c r="F190" s="53" t="s">
        <v>1113</v>
      </c>
      <c r="G190" s="7">
        <v>0.4375</v>
      </c>
      <c r="H190" s="7">
        <v>0.66666666666666663</v>
      </c>
      <c r="I190" s="44">
        <v>11.66</v>
      </c>
      <c r="J190" s="50">
        <v>44971</v>
      </c>
      <c r="K190" s="8" t="s">
        <v>1125</v>
      </c>
      <c r="L190" s="43" t="s">
        <v>1114</v>
      </c>
      <c r="M190" s="44">
        <v>13.17</v>
      </c>
    </row>
    <row r="191" spans="1:13" hidden="1" x14ac:dyDescent="0.4">
      <c r="A191" t="str">
        <f t="shared" si="5"/>
        <v>長崎高</v>
      </c>
      <c r="B191" t="str">
        <f>+IF(A191="","",E191&amp;D191&amp;COUNTIF($A$2:A191,A191))</f>
        <v>長崎高14</v>
      </c>
      <c r="C191" s="50">
        <v>44969</v>
      </c>
      <c r="D191" s="6" t="s">
        <v>1102</v>
      </c>
      <c r="E191" s="6" t="s">
        <v>1113</v>
      </c>
      <c r="F191" s="53" t="s">
        <v>1113</v>
      </c>
      <c r="G191" s="7">
        <v>0.4375</v>
      </c>
      <c r="H191" s="7">
        <v>0.66666666666666663</v>
      </c>
      <c r="I191" s="44">
        <v>11.66</v>
      </c>
      <c r="J191" s="50">
        <v>44971</v>
      </c>
      <c r="K191" s="8" t="s">
        <v>1125</v>
      </c>
      <c r="L191" s="43" t="s">
        <v>1114</v>
      </c>
      <c r="M191" s="44">
        <v>13.17</v>
      </c>
    </row>
    <row r="192" spans="1:13" hidden="1" x14ac:dyDescent="0.4">
      <c r="A192" t="str">
        <f t="shared" si="5"/>
        <v>長崎低</v>
      </c>
      <c r="B192" t="str">
        <f>+IF(A192="","",E192&amp;D192&amp;COUNTIF($A$2:A192,A192))</f>
        <v>長崎低15</v>
      </c>
      <c r="C192" s="50">
        <v>44972</v>
      </c>
      <c r="D192" s="6" t="s">
        <v>1105</v>
      </c>
      <c r="E192" s="6" t="s">
        <v>1113</v>
      </c>
      <c r="F192" s="53" t="s">
        <v>1113</v>
      </c>
      <c r="G192" s="7">
        <v>0.5</v>
      </c>
      <c r="H192" s="7">
        <v>0.5625</v>
      </c>
      <c r="I192" s="44">
        <v>16.11</v>
      </c>
      <c r="J192" s="50">
        <v>44862</v>
      </c>
      <c r="K192" s="8" t="s">
        <v>1122</v>
      </c>
      <c r="L192" s="43" t="s">
        <v>1114</v>
      </c>
      <c r="M192" s="44">
        <v>16.23</v>
      </c>
    </row>
    <row r="193" spans="1:13" hidden="1" x14ac:dyDescent="0.4">
      <c r="A193" t="str">
        <f t="shared" si="5"/>
        <v>長崎高</v>
      </c>
      <c r="B193" t="str">
        <f>+IF(A193="","",E193&amp;D193&amp;COUNTIF($A$2:A193,A193))</f>
        <v>長崎高15</v>
      </c>
      <c r="C193" s="50">
        <v>44972</v>
      </c>
      <c r="D193" s="6" t="s">
        <v>1102</v>
      </c>
      <c r="E193" s="6" t="s">
        <v>1113</v>
      </c>
      <c r="F193" s="53" t="s">
        <v>1113</v>
      </c>
      <c r="G193" s="7">
        <v>0.5</v>
      </c>
      <c r="H193" s="7">
        <v>0.5625</v>
      </c>
      <c r="I193" s="44">
        <v>16.11</v>
      </c>
      <c r="J193" s="50">
        <v>44862</v>
      </c>
      <c r="K193" s="8" t="s">
        <v>1122</v>
      </c>
      <c r="L193" s="43" t="s">
        <v>1114</v>
      </c>
      <c r="M193" s="44">
        <v>16.23</v>
      </c>
    </row>
    <row r="194" spans="1:13" hidden="1" x14ac:dyDescent="0.4">
      <c r="A194" t="str">
        <f t="shared" si="5"/>
        <v>長崎低</v>
      </c>
      <c r="B194" t="str">
        <f>+IF(A194="","",E194&amp;D194&amp;COUNTIF($A$2:A194,A194))</f>
        <v>長崎低16</v>
      </c>
      <c r="C194" s="50">
        <v>44973</v>
      </c>
      <c r="D194" s="6" t="s">
        <v>1105</v>
      </c>
      <c r="E194" s="6" t="s">
        <v>1113</v>
      </c>
      <c r="F194" s="53" t="s">
        <v>1113</v>
      </c>
      <c r="G194" s="7">
        <v>0.47916666666666669</v>
      </c>
      <c r="H194" s="7">
        <v>0.58333333333333337</v>
      </c>
      <c r="I194" s="44">
        <v>17.760000000000002</v>
      </c>
      <c r="J194" s="50">
        <v>44846</v>
      </c>
      <c r="K194" s="8" t="s">
        <v>1124</v>
      </c>
      <c r="L194" s="43" t="s">
        <v>1114</v>
      </c>
      <c r="M194" s="44">
        <v>18.350000000000001</v>
      </c>
    </row>
    <row r="195" spans="1:13" hidden="1" x14ac:dyDescent="0.4">
      <c r="A195" t="str">
        <f t="shared" si="5"/>
        <v>長崎高</v>
      </c>
      <c r="B195" t="str">
        <f>+IF(A195="","",E195&amp;D195&amp;COUNTIF($A$2:A195,A195))</f>
        <v>長崎高16</v>
      </c>
      <c r="C195" s="50">
        <v>44973</v>
      </c>
      <c r="D195" s="6" t="s">
        <v>1102</v>
      </c>
      <c r="E195" s="6" t="s">
        <v>1113</v>
      </c>
      <c r="F195" s="53" t="s">
        <v>1113</v>
      </c>
      <c r="G195" s="7">
        <v>0.47916666666666669</v>
      </c>
      <c r="H195" s="7">
        <v>0.58333333333333337</v>
      </c>
      <c r="I195" s="44">
        <v>17.760000000000002</v>
      </c>
      <c r="J195" s="50">
        <v>44846</v>
      </c>
      <c r="K195" s="8" t="s">
        <v>1124</v>
      </c>
      <c r="L195" s="43" t="s">
        <v>1114</v>
      </c>
      <c r="M195" s="44">
        <v>18.350000000000001</v>
      </c>
    </row>
    <row r="196" spans="1:13" hidden="1" x14ac:dyDescent="0.4">
      <c r="A196" t="str">
        <f t="shared" si="5"/>
        <v>長崎低</v>
      </c>
      <c r="B196" t="str">
        <f>+IF(A196="","",E196&amp;D196&amp;COUNTIF($A$2:A196,A196))</f>
        <v>長崎低17</v>
      </c>
      <c r="C196" s="50">
        <v>44977</v>
      </c>
      <c r="D196" s="6" t="s">
        <v>1105</v>
      </c>
      <c r="E196" s="6" t="s">
        <v>1113</v>
      </c>
      <c r="F196" s="53" t="s">
        <v>1113</v>
      </c>
      <c r="G196" s="7">
        <v>0.4375</v>
      </c>
      <c r="H196" s="7">
        <v>0.58333333333333337</v>
      </c>
      <c r="I196" s="44">
        <v>17.78</v>
      </c>
      <c r="J196" s="50">
        <v>44846</v>
      </c>
      <c r="K196" s="8" t="s">
        <v>1124</v>
      </c>
      <c r="L196" s="43" t="s">
        <v>1114</v>
      </c>
      <c r="M196" s="44">
        <v>18.350000000000001</v>
      </c>
    </row>
    <row r="197" spans="1:13" hidden="1" x14ac:dyDescent="0.4">
      <c r="A197" t="str">
        <f t="shared" si="5"/>
        <v>長崎高</v>
      </c>
      <c r="B197" t="str">
        <f>+IF(A197="","",E197&amp;D197&amp;COUNTIF($A$2:A197,A197))</f>
        <v>長崎高17</v>
      </c>
      <c r="C197" s="50">
        <v>44977</v>
      </c>
      <c r="D197" s="6" t="s">
        <v>1102</v>
      </c>
      <c r="E197" s="6" t="s">
        <v>1113</v>
      </c>
      <c r="F197" s="53" t="s">
        <v>1113</v>
      </c>
      <c r="G197" s="7">
        <v>0.4375</v>
      </c>
      <c r="H197" s="7">
        <v>0.58333333333333337</v>
      </c>
      <c r="I197" s="44">
        <v>17.78</v>
      </c>
      <c r="J197" s="50">
        <v>44846</v>
      </c>
      <c r="K197" s="8" t="s">
        <v>1124</v>
      </c>
      <c r="L197" s="43" t="s">
        <v>1114</v>
      </c>
      <c r="M197" s="44">
        <v>18.350000000000001</v>
      </c>
    </row>
    <row r="198" spans="1:13" hidden="1" x14ac:dyDescent="0.4">
      <c r="A198" t="str">
        <f t="shared" si="5"/>
        <v>長崎低</v>
      </c>
      <c r="B198" t="str">
        <f>+IF(A198="","",E198&amp;D198&amp;COUNTIF($A$2:A198,A198))</f>
        <v>長崎低18</v>
      </c>
      <c r="C198" s="50">
        <v>44979</v>
      </c>
      <c r="D198" s="6" t="s">
        <v>1105</v>
      </c>
      <c r="E198" s="6" t="s">
        <v>1113</v>
      </c>
      <c r="F198" s="53" t="s">
        <v>1113</v>
      </c>
      <c r="G198" s="7">
        <v>0.52083333333333337</v>
      </c>
      <c r="H198" s="7">
        <v>0.54166666666666663</v>
      </c>
      <c r="I198" s="44">
        <v>8.2100000000000009</v>
      </c>
      <c r="J198" s="50">
        <v>44978</v>
      </c>
      <c r="K198" s="8" t="s">
        <v>1125</v>
      </c>
      <c r="L198" s="43" t="s">
        <v>1114</v>
      </c>
      <c r="M198" s="44">
        <v>8.3000000000000007</v>
      </c>
    </row>
    <row r="199" spans="1:13" hidden="1" x14ac:dyDescent="0.4">
      <c r="A199" t="str">
        <f t="shared" si="5"/>
        <v>長崎高</v>
      </c>
      <c r="B199" t="str">
        <f>+IF(A199="","",E199&amp;D199&amp;COUNTIF($A$2:A199,A199))</f>
        <v>長崎高18</v>
      </c>
      <c r="C199" s="50">
        <v>44979</v>
      </c>
      <c r="D199" s="6" t="s">
        <v>1102</v>
      </c>
      <c r="E199" s="6" t="s">
        <v>1113</v>
      </c>
      <c r="F199" s="53" t="s">
        <v>1113</v>
      </c>
      <c r="G199" s="7">
        <v>0.52083333333333337</v>
      </c>
      <c r="H199" s="7">
        <v>0.54166666666666663</v>
      </c>
      <c r="I199" s="44">
        <v>8.2100000000000009</v>
      </c>
      <c r="J199" s="50">
        <v>44978</v>
      </c>
      <c r="K199" s="8" t="s">
        <v>1125</v>
      </c>
      <c r="L199" s="43" t="s">
        <v>1114</v>
      </c>
      <c r="M199" s="44">
        <v>8.3000000000000007</v>
      </c>
    </row>
    <row r="200" spans="1:13" hidden="1" x14ac:dyDescent="0.4">
      <c r="A200" t="str">
        <f t="shared" si="5"/>
        <v>長崎低</v>
      </c>
      <c r="B200" t="str">
        <f>+IF(A200="","",E200&amp;D200&amp;COUNTIF($A$2:A200,A200))</f>
        <v>長崎低19</v>
      </c>
      <c r="C200" s="50">
        <v>44982</v>
      </c>
      <c r="D200" s="6" t="s">
        <v>1105</v>
      </c>
      <c r="E200" s="6" t="s">
        <v>1113</v>
      </c>
      <c r="F200" s="53" t="s">
        <v>1113</v>
      </c>
      <c r="G200" s="7">
        <v>0.47916666666666669</v>
      </c>
      <c r="H200" s="7">
        <v>0.58333333333333337</v>
      </c>
      <c r="I200" s="44">
        <v>16.059999999999999</v>
      </c>
      <c r="J200" s="50">
        <v>44839</v>
      </c>
      <c r="K200" s="8" t="s">
        <v>1124</v>
      </c>
      <c r="L200" s="43" t="s">
        <v>1114</v>
      </c>
      <c r="M200" s="44">
        <v>16.14</v>
      </c>
    </row>
    <row r="201" spans="1:13" hidden="1" x14ac:dyDescent="0.4">
      <c r="A201" t="str">
        <f t="shared" si="5"/>
        <v>長崎高</v>
      </c>
      <c r="B201" t="str">
        <f>+IF(A201="","",E201&amp;D201&amp;COUNTIF($A$2:A201,A201))</f>
        <v>長崎高19</v>
      </c>
      <c r="C201" s="50">
        <v>44982</v>
      </c>
      <c r="D201" s="6" t="s">
        <v>1102</v>
      </c>
      <c r="E201" s="6" t="s">
        <v>1113</v>
      </c>
      <c r="F201" s="53" t="s">
        <v>1113</v>
      </c>
      <c r="G201" s="7">
        <v>0.47916666666666669</v>
      </c>
      <c r="H201" s="7">
        <v>0.58333333333333337</v>
      </c>
      <c r="I201" s="44">
        <v>16.059999999999999</v>
      </c>
      <c r="J201" s="50">
        <v>44839</v>
      </c>
      <c r="K201" s="8" t="s">
        <v>1124</v>
      </c>
      <c r="L201" s="43" t="s">
        <v>1114</v>
      </c>
      <c r="M201" s="44">
        <v>16.14</v>
      </c>
    </row>
    <row r="202" spans="1:13" hidden="1" x14ac:dyDescent="0.4">
      <c r="A202" t="str">
        <f t="shared" si="5"/>
        <v>長崎低</v>
      </c>
      <c r="B202" t="str">
        <f>+IF(A202="","",E202&amp;D202&amp;COUNTIF($A$2:A202,A202))</f>
        <v>長崎低20</v>
      </c>
      <c r="C202" s="50">
        <v>44983</v>
      </c>
      <c r="D202" s="6" t="s">
        <v>1105</v>
      </c>
      <c r="E202" s="6" t="s">
        <v>1113</v>
      </c>
      <c r="F202" s="53" t="s">
        <v>1113</v>
      </c>
      <c r="G202" s="7">
        <v>0.33333333333333331</v>
      </c>
      <c r="H202" s="7">
        <v>0.66666666666666663</v>
      </c>
      <c r="I202" s="44">
        <v>17.38</v>
      </c>
      <c r="J202" s="50">
        <v>44853</v>
      </c>
      <c r="K202" s="8" t="s">
        <v>1124</v>
      </c>
      <c r="L202" s="43" t="s">
        <v>1114</v>
      </c>
      <c r="M202" s="44">
        <v>17.489999999999998</v>
      </c>
    </row>
    <row r="203" spans="1:13" hidden="1" x14ac:dyDescent="0.4">
      <c r="A203" t="str">
        <f t="shared" si="5"/>
        <v>長崎高</v>
      </c>
      <c r="B203" t="str">
        <f>+IF(A203="","",E203&amp;D203&amp;COUNTIF($A$2:A203,A203))</f>
        <v>長崎高20</v>
      </c>
      <c r="C203" s="50">
        <v>44983</v>
      </c>
      <c r="D203" s="6" t="s">
        <v>1102</v>
      </c>
      <c r="E203" s="6" t="s">
        <v>1113</v>
      </c>
      <c r="F203" s="53" t="s">
        <v>1113</v>
      </c>
      <c r="G203" s="7">
        <v>0.33333333333333331</v>
      </c>
      <c r="H203" s="7">
        <v>0.66666666666666663</v>
      </c>
      <c r="I203" s="44">
        <v>17.38</v>
      </c>
      <c r="J203" s="50">
        <v>44853</v>
      </c>
      <c r="K203" s="8" t="s">
        <v>1124</v>
      </c>
      <c r="L203" s="43" t="s">
        <v>1114</v>
      </c>
      <c r="M203" s="44">
        <v>17.489999999999998</v>
      </c>
    </row>
    <row r="204" spans="1:13" hidden="1" x14ac:dyDescent="0.4">
      <c r="A204" t="str">
        <f t="shared" si="5"/>
        <v>長崎低</v>
      </c>
      <c r="B204" t="str">
        <f>+IF(A204="","",E204&amp;D204&amp;COUNTIF($A$2:A204,A204))</f>
        <v>長崎低21</v>
      </c>
      <c r="C204" s="50">
        <v>44984</v>
      </c>
      <c r="D204" s="6" t="s">
        <v>1105</v>
      </c>
      <c r="E204" s="6" t="s">
        <v>1113</v>
      </c>
      <c r="F204" s="53" t="s">
        <v>1113</v>
      </c>
      <c r="G204" s="7">
        <v>0.4375</v>
      </c>
      <c r="H204" s="7">
        <v>0.64583333333333337</v>
      </c>
      <c r="I204" s="44">
        <v>19.850000000000001</v>
      </c>
      <c r="J204" s="50">
        <v>44820</v>
      </c>
      <c r="K204" s="8" t="s">
        <v>1122</v>
      </c>
      <c r="L204" s="43" t="s">
        <v>1114</v>
      </c>
      <c r="M204" s="44">
        <v>19.87</v>
      </c>
    </row>
    <row r="205" spans="1:13" hidden="1" x14ac:dyDescent="0.4">
      <c r="A205" t="str">
        <f t="shared" si="5"/>
        <v>長崎高</v>
      </c>
      <c r="B205" t="str">
        <f>+IF(A205="","",E205&amp;D205&amp;COUNTIF($A$2:A205,A205))</f>
        <v>長崎高21</v>
      </c>
      <c r="C205" s="50">
        <v>44984</v>
      </c>
      <c r="D205" s="6" t="s">
        <v>1102</v>
      </c>
      <c r="E205" s="6" t="s">
        <v>1113</v>
      </c>
      <c r="F205" s="53" t="s">
        <v>1113</v>
      </c>
      <c r="G205" s="7">
        <v>0.4375</v>
      </c>
      <c r="H205" s="7">
        <v>0.64583333333333337</v>
      </c>
      <c r="I205" s="44">
        <v>19.850000000000001</v>
      </c>
      <c r="J205" s="50">
        <v>44820</v>
      </c>
      <c r="K205" s="8" t="s">
        <v>1122</v>
      </c>
      <c r="L205" s="43" t="s">
        <v>1114</v>
      </c>
      <c r="M205" s="44">
        <v>19.87</v>
      </c>
    </row>
    <row r="206" spans="1:13" hidden="1" x14ac:dyDescent="0.4">
      <c r="A206" t="str">
        <f t="shared" si="5"/>
        <v>長崎低</v>
      </c>
      <c r="B206" t="str">
        <f>+IF(A206="","",E206&amp;D206&amp;COUNTIF($A$2:A206,A206))</f>
        <v>長崎低22</v>
      </c>
      <c r="C206" s="50">
        <v>44985</v>
      </c>
      <c r="D206" s="6" t="s">
        <v>1105</v>
      </c>
      <c r="E206" s="6" t="s">
        <v>1113</v>
      </c>
      <c r="F206" s="53" t="s">
        <v>1113</v>
      </c>
      <c r="G206" s="7">
        <v>0.4375</v>
      </c>
      <c r="H206" s="7">
        <v>0.64583333333333337</v>
      </c>
      <c r="I206" s="44">
        <v>18.96</v>
      </c>
      <c r="J206" s="50">
        <v>44836</v>
      </c>
      <c r="K206" s="8" t="s">
        <v>1127</v>
      </c>
      <c r="L206" s="43" t="s">
        <v>1114</v>
      </c>
      <c r="M206" s="44">
        <v>19.38</v>
      </c>
    </row>
    <row r="207" spans="1:13" hidden="1" x14ac:dyDescent="0.4">
      <c r="A207" t="str">
        <f t="shared" si="5"/>
        <v>長崎高</v>
      </c>
      <c r="B207" t="str">
        <f>+IF(A207="","",E207&amp;D207&amp;COUNTIF($A$2:A207,A207))</f>
        <v>長崎高22</v>
      </c>
      <c r="C207" s="50">
        <v>44985</v>
      </c>
      <c r="D207" s="6" t="s">
        <v>1102</v>
      </c>
      <c r="E207" s="6" t="s">
        <v>1113</v>
      </c>
      <c r="F207" s="53" t="s">
        <v>1113</v>
      </c>
      <c r="G207" s="7">
        <v>0.4375</v>
      </c>
      <c r="H207" s="7">
        <v>0.64583333333333337</v>
      </c>
      <c r="I207" s="44">
        <v>18.96</v>
      </c>
      <c r="J207" s="50">
        <v>44836</v>
      </c>
      <c r="K207" s="8" t="s">
        <v>1127</v>
      </c>
      <c r="L207" s="43" t="s">
        <v>1114</v>
      </c>
      <c r="M207" s="44">
        <v>19.38</v>
      </c>
    </row>
    <row r="208" spans="1:13" hidden="1" x14ac:dyDescent="0.4">
      <c r="A208" t="str">
        <f t="shared" si="5"/>
        <v>大分低</v>
      </c>
      <c r="B208" t="str">
        <f>+IF(A208="","",E208&amp;D208&amp;COUNTIF($A$2:A208,A208))</f>
        <v>大分低1</v>
      </c>
      <c r="C208" s="50">
        <v>44857</v>
      </c>
      <c r="D208" s="6" t="s">
        <v>1105</v>
      </c>
      <c r="E208" s="6" t="s">
        <v>1115</v>
      </c>
      <c r="F208" s="53">
        <v>0.51</v>
      </c>
      <c r="G208" s="7">
        <v>0.4375</v>
      </c>
      <c r="H208" s="7">
        <v>0.54166666666666663</v>
      </c>
      <c r="I208" s="44">
        <v>15.08</v>
      </c>
      <c r="J208" s="50">
        <v>44864</v>
      </c>
      <c r="K208" s="8" t="s">
        <v>1127</v>
      </c>
      <c r="L208" s="43" t="s">
        <v>1116</v>
      </c>
      <c r="M208" s="44">
        <v>15.5</v>
      </c>
    </row>
    <row r="209" spans="1:13" hidden="1" x14ac:dyDescent="0.4">
      <c r="A209" t="str">
        <f t="shared" si="5"/>
        <v>大分高</v>
      </c>
      <c r="B209" t="str">
        <f>+IF(A209="","",E209&amp;D209&amp;COUNTIF($A$2:A209,A209))</f>
        <v>大分高1</v>
      </c>
      <c r="C209" s="50">
        <v>44857</v>
      </c>
      <c r="D209" s="6" t="s">
        <v>1102</v>
      </c>
      <c r="E209" s="6" t="s">
        <v>1115</v>
      </c>
      <c r="F209" s="53">
        <v>0.51</v>
      </c>
      <c r="G209" s="7">
        <v>0.4375</v>
      </c>
      <c r="H209" s="7">
        <v>0.54166666666666663</v>
      </c>
      <c r="I209" s="44">
        <v>15.08</v>
      </c>
      <c r="J209" s="50">
        <v>44864</v>
      </c>
      <c r="K209" s="8" t="s">
        <v>1127</v>
      </c>
      <c r="L209" s="43" t="s">
        <v>1116</v>
      </c>
      <c r="M209" s="44">
        <v>15.5</v>
      </c>
    </row>
    <row r="210" spans="1:13" hidden="1" x14ac:dyDescent="0.4">
      <c r="A210" t="str">
        <f t="shared" si="5"/>
        <v>大分低</v>
      </c>
      <c r="B210" t="str">
        <f>+IF(A210="","",E210&amp;D210&amp;COUNTIF($A$2:A210,A210))</f>
        <v>大分低2</v>
      </c>
      <c r="C210" s="50">
        <v>44892</v>
      </c>
      <c r="D210" s="6" t="s">
        <v>1105</v>
      </c>
      <c r="E210" s="6" t="s">
        <v>1115</v>
      </c>
      <c r="F210" s="53">
        <v>0.15</v>
      </c>
      <c r="G210" s="7">
        <v>0.41666666666666669</v>
      </c>
      <c r="H210" s="7">
        <v>0.58333333333333337</v>
      </c>
      <c r="I210" s="44">
        <v>11.93</v>
      </c>
      <c r="J210" s="50">
        <v>44880</v>
      </c>
      <c r="K210" s="8" t="s">
        <v>1125</v>
      </c>
      <c r="L210" s="43" t="s">
        <v>1116</v>
      </c>
      <c r="M210" s="44">
        <v>12.01</v>
      </c>
    </row>
    <row r="211" spans="1:13" hidden="1" x14ac:dyDescent="0.4">
      <c r="A211" t="str">
        <f t="shared" si="5"/>
        <v>大分高</v>
      </c>
      <c r="B211" t="str">
        <f>+IF(A211="","",E211&amp;D211&amp;COUNTIF($A$2:A211,A211))</f>
        <v>大分高2</v>
      </c>
      <c r="C211" s="50">
        <v>44892</v>
      </c>
      <c r="D211" s="6" t="s">
        <v>1102</v>
      </c>
      <c r="E211" s="6" t="s">
        <v>1115</v>
      </c>
      <c r="F211" s="53">
        <v>0.15</v>
      </c>
      <c r="G211" s="7">
        <v>0.41666666666666669</v>
      </c>
      <c r="H211" s="7">
        <v>0.58333333333333337</v>
      </c>
      <c r="I211" s="44">
        <v>11.93</v>
      </c>
      <c r="J211" s="50">
        <v>44880</v>
      </c>
      <c r="K211" s="8" t="s">
        <v>1125</v>
      </c>
      <c r="L211" s="43" t="s">
        <v>1116</v>
      </c>
      <c r="M211" s="44">
        <v>12.01</v>
      </c>
    </row>
    <row r="212" spans="1:13" hidden="1" x14ac:dyDescent="0.4">
      <c r="A212" t="str">
        <f t="shared" si="5"/>
        <v>大分低</v>
      </c>
      <c r="B212" t="str">
        <f>+IF(A212="","",E212&amp;D212&amp;COUNTIF($A$2:A212,A212))</f>
        <v>大分低3</v>
      </c>
      <c r="C212" s="50">
        <v>44926</v>
      </c>
      <c r="D212" s="6" t="s">
        <v>1105</v>
      </c>
      <c r="E212" s="6" t="s">
        <v>1115</v>
      </c>
      <c r="F212" s="53">
        <v>0.2</v>
      </c>
      <c r="G212" s="7">
        <v>0.5</v>
      </c>
      <c r="H212" s="7">
        <v>0.58333333333333337</v>
      </c>
      <c r="I212" s="44">
        <v>12.66</v>
      </c>
      <c r="J212" s="50">
        <v>44937</v>
      </c>
      <c r="K212" s="8" t="s">
        <v>1124</v>
      </c>
      <c r="L212" s="43" t="s">
        <v>1116</v>
      </c>
      <c r="M212" s="44">
        <v>12.83</v>
      </c>
    </row>
    <row r="213" spans="1:13" hidden="1" x14ac:dyDescent="0.4">
      <c r="A213" t="str">
        <f t="shared" si="5"/>
        <v>大分高</v>
      </c>
      <c r="B213" t="str">
        <f>+IF(A213="","",E213&amp;D213&amp;COUNTIF($A$2:A213,A213))</f>
        <v>大分高3</v>
      </c>
      <c r="C213" s="50">
        <v>44926</v>
      </c>
      <c r="D213" s="6" t="s">
        <v>1102</v>
      </c>
      <c r="E213" s="6" t="s">
        <v>1115</v>
      </c>
      <c r="F213" s="53">
        <v>0.2</v>
      </c>
      <c r="G213" s="7">
        <v>0.5</v>
      </c>
      <c r="H213" s="7">
        <v>0.58333333333333337</v>
      </c>
      <c r="I213" s="44">
        <v>12.66</v>
      </c>
      <c r="J213" s="50">
        <v>44937</v>
      </c>
      <c r="K213" s="8" t="s">
        <v>1124</v>
      </c>
      <c r="L213" s="43" t="s">
        <v>1116</v>
      </c>
      <c r="M213" s="44">
        <v>12.83</v>
      </c>
    </row>
    <row r="214" spans="1:13" hidden="1" x14ac:dyDescent="0.4">
      <c r="A214" t="str">
        <f t="shared" si="5"/>
        <v>大分低</v>
      </c>
      <c r="B214" t="str">
        <f>+IF(A214="","",E214&amp;D214&amp;COUNTIF($A$2:A214,A214))</f>
        <v>大分低4</v>
      </c>
      <c r="C214" s="50">
        <v>44927</v>
      </c>
      <c r="D214" s="6" t="s">
        <v>1105</v>
      </c>
      <c r="E214" s="6" t="s">
        <v>1115</v>
      </c>
      <c r="F214" s="53">
        <v>0.5</v>
      </c>
      <c r="G214" s="7">
        <v>0.33333333333333331</v>
      </c>
      <c r="H214" s="7">
        <v>0.66666666666666663</v>
      </c>
      <c r="I214" s="44">
        <v>12.59</v>
      </c>
      <c r="J214" s="50">
        <v>44937</v>
      </c>
      <c r="K214" s="8" t="s">
        <v>1124</v>
      </c>
      <c r="L214" s="43" t="s">
        <v>1116</v>
      </c>
      <c r="M214" s="44">
        <v>12.83</v>
      </c>
    </row>
    <row r="215" spans="1:13" hidden="1" x14ac:dyDescent="0.4">
      <c r="A215" t="str">
        <f t="shared" si="5"/>
        <v>大分高</v>
      </c>
      <c r="B215" t="str">
        <f>+IF(A215="","",E215&amp;D215&amp;COUNTIF($A$2:A215,A215))</f>
        <v>大分高4</v>
      </c>
      <c r="C215" s="50">
        <v>44927</v>
      </c>
      <c r="D215" s="6" t="s">
        <v>1102</v>
      </c>
      <c r="E215" s="6" t="s">
        <v>1115</v>
      </c>
      <c r="F215" s="53">
        <v>0.5</v>
      </c>
      <c r="G215" s="7">
        <v>0.33333333333333331</v>
      </c>
      <c r="H215" s="7">
        <v>0.66666666666666663</v>
      </c>
      <c r="I215" s="44">
        <v>12.59</v>
      </c>
      <c r="J215" s="50">
        <v>44937</v>
      </c>
      <c r="K215" s="8" t="s">
        <v>1124</v>
      </c>
      <c r="L215" s="43" t="s">
        <v>1116</v>
      </c>
      <c r="M215" s="44">
        <v>12.83</v>
      </c>
    </row>
    <row r="216" spans="1:13" hidden="1" x14ac:dyDescent="0.4">
      <c r="A216" t="str">
        <f t="shared" si="5"/>
        <v>大分低</v>
      </c>
      <c r="B216" t="str">
        <f>+IF(A216="","",E216&amp;D216&amp;COUNTIF($A$2:A216,A216))</f>
        <v>大分低5</v>
      </c>
      <c r="C216" s="50">
        <v>44928</v>
      </c>
      <c r="D216" s="6" t="s">
        <v>1105</v>
      </c>
      <c r="E216" s="6" t="s">
        <v>1115</v>
      </c>
      <c r="F216" s="53">
        <v>0.4</v>
      </c>
      <c r="G216" s="7">
        <v>0.4375</v>
      </c>
      <c r="H216" s="7">
        <v>0.625</v>
      </c>
      <c r="I216" s="44">
        <v>12.29</v>
      </c>
      <c r="J216" s="50">
        <v>44937</v>
      </c>
      <c r="K216" s="8" t="s">
        <v>1124</v>
      </c>
      <c r="L216" s="43" t="s">
        <v>1116</v>
      </c>
      <c r="M216" s="44">
        <v>12.83</v>
      </c>
    </row>
    <row r="217" spans="1:13" hidden="1" x14ac:dyDescent="0.4">
      <c r="A217" t="str">
        <f t="shared" si="5"/>
        <v>大分高</v>
      </c>
      <c r="B217" t="str">
        <f>+IF(A217="","",E217&amp;D217&amp;COUNTIF($A$2:A217,A217))</f>
        <v>大分高5</v>
      </c>
      <c r="C217" s="50">
        <v>44928</v>
      </c>
      <c r="D217" s="6" t="s">
        <v>1102</v>
      </c>
      <c r="E217" s="6" t="s">
        <v>1115</v>
      </c>
      <c r="F217" s="53">
        <v>0.4</v>
      </c>
      <c r="G217" s="7">
        <v>0.4375</v>
      </c>
      <c r="H217" s="7">
        <v>0.625</v>
      </c>
      <c r="I217" s="44">
        <v>12.29</v>
      </c>
      <c r="J217" s="50">
        <v>44937</v>
      </c>
      <c r="K217" s="8" t="s">
        <v>1124</v>
      </c>
      <c r="L217" s="43" t="s">
        <v>1116</v>
      </c>
      <c r="M217" s="44">
        <v>12.83</v>
      </c>
    </row>
    <row r="218" spans="1:13" hidden="1" x14ac:dyDescent="0.4">
      <c r="A218" t="str">
        <f t="shared" si="5"/>
        <v>大分低</v>
      </c>
      <c r="B218" t="str">
        <f>+IF(A218="","",E218&amp;D218&amp;COUNTIF($A$2:A218,A218))</f>
        <v>大分低6</v>
      </c>
      <c r="C218" s="50">
        <v>44929</v>
      </c>
      <c r="D218" s="6" t="s">
        <v>1105</v>
      </c>
      <c r="E218" s="6" t="s">
        <v>1115</v>
      </c>
      <c r="F218" s="53">
        <v>0.4</v>
      </c>
      <c r="G218" s="7">
        <v>0.45833333333333331</v>
      </c>
      <c r="H218" s="7">
        <v>0.625</v>
      </c>
      <c r="I218" s="44">
        <v>12.11</v>
      </c>
      <c r="J218" s="50">
        <v>44937</v>
      </c>
      <c r="K218" s="8" t="s">
        <v>1124</v>
      </c>
      <c r="L218" s="43" t="s">
        <v>1116</v>
      </c>
      <c r="M218" s="44">
        <v>12.83</v>
      </c>
    </row>
    <row r="219" spans="1:13" hidden="1" x14ac:dyDescent="0.4">
      <c r="A219" t="str">
        <f t="shared" si="5"/>
        <v>大分高</v>
      </c>
      <c r="B219" t="str">
        <f>+IF(A219="","",E219&amp;D219&amp;COUNTIF($A$2:A219,A219))</f>
        <v>大分高6</v>
      </c>
      <c r="C219" s="50">
        <v>44929</v>
      </c>
      <c r="D219" s="6" t="s">
        <v>1102</v>
      </c>
      <c r="E219" s="6" t="s">
        <v>1115</v>
      </c>
      <c r="F219" s="53">
        <v>0.4</v>
      </c>
      <c r="G219" s="7">
        <v>0.45833333333333331</v>
      </c>
      <c r="H219" s="7">
        <v>0.625</v>
      </c>
      <c r="I219" s="44">
        <v>12.11</v>
      </c>
      <c r="J219" s="50">
        <v>44937</v>
      </c>
      <c r="K219" s="8" t="s">
        <v>1124</v>
      </c>
      <c r="L219" s="43" t="s">
        <v>1116</v>
      </c>
      <c r="M219" s="44">
        <v>12.83</v>
      </c>
    </row>
    <row r="220" spans="1:13" hidden="1" x14ac:dyDescent="0.4">
      <c r="A220" t="str">
        <f t="shared" si="5"/>
        <v>大分低</v>
      </c>
      <c r="B220" t="str">
        <f>+IF(A220="","",E220&amp;D220&amp;COUNTIF($A$2:A220,A220))</f>
        <v>大分低7</v>
      </c>
      <c r="C220" s="50">
        <v>44930</v>
      </c>
      <c r="D220" s="6" t="s">
        <v>1105</v>
      </c>
      <c r="E220" s="6" t="s">
        <v>1115</v>
      </c>
      <c r="F220" s="53">
        <v>0.3</v>
      </c>
      <c r="G220" s="7">
        <v>0.47916666666666669</v>
      </c>
      <c r="H220" s="7">
        <v>0.60416666666666663</v>
      </c>
      <c r="I220" s="44">
        <v>13.24</v>
      </c>
      <c r="J220" s="50">
        <v>44947</v>
      </c>
      <c r="K220" s="8" t="s">
        <v>1126</v>
      </c>
      <c r="L220" s="43" t="s">
        <v>1116</v>
      </c>
      <c r="M220" s="44">
        <v>13.67</v>
      </c>
    </row>
    <row r="221" spans="1:13" hidden="1" x14ac:dyDescent="0.4">
      <c r="A221" t="str">
        <f t="shared" si="5"/>
        <v>大分高</v>
      </c>
      <c r="B221" t="str">
        <f>+IF(A221="","",E221&amp;D221&amp;COUNTIF($A$2:A221,A221))</f>
        <v>大分高7</v>
      </c>
      <c r="C221" s="50">
        <v>44930</v>
      </c>
      <c r="D221" s="6" t="s">
        <v>1102</v>
      </c>
      <c r="E221" s="6" t="s">
        <v>1115</v>
      </c>
      <c r="F221" s="53">
        <v>0.3</v>
      </c>
      <c r="G221" s="7">
        <v>0.47916666666666669</v>
      </c>
      <c r="H221" s="7">
        <v>0.60416666666666663</v>
      </c>
      <c r="I221" s="44">
        <v>13.24</v>
      </c>
      <c r="J221" s="50">
        <v>44947</v>
      </c>
      <c r="K221" s="8" t="s">
        <v>1126</v>
      </c>
      <c r="L221" s="43" t="s">
        <v>1116</v>
      </c>
      <c r="M221" s="44">
        <v>13.67</v>
      </c>
    </row>
    <row r="222" spans="1:13" hidden="1" x14ac:dyDescent="0.4">
      <c r="A222" t="str">
        <f t="shared" si="5"/>
        <v>大分低</v>
      </c>
      <c r="B222" t="str">
        <f>+IF(A222="","",E222&amp;D222&amp;COUNTIF($A$2:A222,A222))</f>
        <v>大分低8</v>
      </c>
      <c r="C222" s="50">
        <v>44934</v>
      </c>
      <c r="D222" s="6" t="s">
        <v>1105</v>
      </c>
      <c r="E222" s="6" t="s">
        <v>1115</v>
      </c>
      <c r="F222" s="53">
        <v>0.3</v>
      </c>
      <c r="G222" s="7">
        <v>0.45833333333333331</v>
      </c>
      <c r="H222" s="7">
        <v>0.60416666666666663</v>
      </c>
      <c r="I222" s="44">
        <v>12.85</v>
      </c>
      <c r="J222" s="50">
        <v>44947</v>
      </c>
      <c r="K222" s="8" t="s">
        <v>1126</v>
      </c>
      <c r="L222" s="43" t="s">
        <v>1116</v>
      </c>
      <c r="M222" s="44">
        <v>13.67</v>
      </c>
    </row>
    <row r="223" spans="1:13" hidden="1" x14ac:dyDescent="0.4">
      <c r="A223" t="str">
        <f t="shared" si="5"/>
        <v>大分高</v>
      </c>
      <c r="B223" t="str">
        <f>+IF(A223="","",E223&amp;D223&amp;COUNTIF($A$2:A223,A223))</f>
        <v>大分高8</v>
      </c>
      <c r="C223" s="50">
        <v>44934</v>
      </c>
      <c r="D223" s="6" t="s">
        <v>1102</v>
      </c>
      <c r="E223" s="6" t="s">
        <v>1115</v>
      </c>
      <c r="F223" s="53">
        <v>0.3</v>
      </c>
      <c r="G223" s="7">
        <v>0.45833333333333331</v>
      </c>
      <c r="H223" s="7">
        <v>0.60416666666666663</v>
      </c>
      <c r="I223" s="44">
        <v>12.85</v>
      </c>
      <c r="J223" s="50">
        <v>44947</v>
      </c>
      <c r="K223" s="8" t="s">
        <v>1126</v>
      </c>
      <c r="L223" s="43" t="s">
        <v>1116</v>
      </c>
      <c r="M223" s="44">
        <v>13.67</v>
      </c>
    </row>
    <row r="224" spans="1:13" hidden="1" x14ac:dyDescent="0.4">
      <c r="A224" t="str">
        <f t="shared" si="5"/>
        <v>大分低</v>
      </c>
      <c r="B224" t="str">
        <f>+IF(A224="","",E224&amp;D224&amp;COUNTIF($A$2:A224,A224))</f>
        <v>大分低9</v>
      </c>
      <c r="C224" s="50">
        <v>44935</v>
      </c>
      <c r="D224" s="6" t="s">
        <v>1105</v>
      </c>
      <c r="E224" s="6" t="s">
        <v>1115</v>
      </c>
      <c r="F224" s="53">
        <v>0.2</v>
      </c>
      <c r="G224" s="7">
        <v>0.45833333333333331</v>
      </c>
      <c r="H224" s="7">
        <v>0.58333333333333337</v>
      </c>
      <c r="I224" s="44">
        <v>12.25</v>
      </c>
      <c r="J224" s="50">
        <v>44937</v>
      </c>
      <c r="K224" s="8" t="s">
        <v>1124</v>
      </c>
      <c r="L224" s="43" t="s">
        <v>1116</v>
      </c>
      <c r="M224" s="44">
        <v>12.83</v>
      </c>
    </row>
    <row r="225" spans="1:13" hidden="1" x14ac:dyDescent="0.4">
      <c r="A225" t="str">
        <f t="shared" si="5"/>
        <v>大分高</v>
      </c>
      <c r="B225" t="str">
        <f>+IF(A225="","",E225&amp;D225&amp;COUNTIF($A$2:A225,A225))</f>
        <v>大分高9</v>
      </c>
      <c r="C225" s="50">
        <v>44935</v>
      </c>
      <c r="D225" s="6" t="s">
        <v>1102</v>
      </c>
      <c r="E225" s="6" t="s">
        <v>1115</v>
      </c>
      <c r="F225" s="53">
        <v>0.2</v>
      </c>
      <c r="G225" s="7">
        <v>0.45833333333333331</v>
      </c>
      <c r="H225" s="7">
        <v>0.58333333333333337</v>
      </c>
      <c r="I225" s="44">
        <v>12.25</v>
      </c>
      <c r="J225" s="50">
        <v>44937</v>
      </c>
      <c r="K225" s="8" t="s">
        <v>1124</v>
      </c>
      <c r="L225" s="43" t="s">
        <v>1116</v>
      </c>
      <c r="M225" s="44">
        <v>12.83</v>
      </c>
    </row>
    <row r="226" spans="1:13" hidden="1" x14ac:dyDescent="0.4">
      <c r="A226" t="str">
        <f t="shared" si="5"/>
        <v>大分低</v>
      </c>
      <c r="B226" t="str">
        <f>+IF(A226="","",E226&amp;D226&amp;COUNTIF($A$2:A226,A226))</f>
        <v>大分低10</v>
      </c>
      <c r="C226" s="50">
        <v>44961</v>
      </c>
      <c r="D226" s="6" t="s">
        <v>1105</v>
      </c>
      <c r="E226" s="6" t="s">
        <v>1115</v>
      </c>
      <c r="F226" s="53">
        <v>0.3</v>
      </c>
      <c r="G226" s="7">
        <v>0.45833333333333331</v>
      </c>
      <c r="H226" s="7">
        <v>0.5625</v>
      </c>
      <c r="I226" s="44">
        <v>12.74</v>
      </c>
      <c r="J226" s="50">
        <v>44871</v>
      </c>
      <c r="K226" s="8" t="s">
        <v>1127</v>
      </c>
      <c r="L226" s="43" t="s">
        <v>1116</v>
      </c>
      <c r="M226" s="44">
        <v>12.95</v>
      </c>
    </row>
    <row r="227" spans="1:13" hidden="1" x14ac:dyDescent="0.4">
      <c r="A227" t="str">
        <f t="shared" si="5"/>
        <v>大分高</v>
      </c>
      <c r="B227" t="str">
        <f>+IF(A227="","",E227&amp;D227&amp;COUNTIF($A$2:A227,A227))</f>
        <v>大分高10</v>
      </c>
      <c r="C227" s="50">
        <v>44961</v>
      </c>
      <c r="D227" s="6" t="s">
        <v>1102</v>
      </c>
      <c r="E227" s="6" t="s">
        <v>1115</v>
      </c>
      <c r="F227" s="53">
        <v>0.3</v>
      </c>
      <c r="G227" s="7">
        <v>0.45833333333333331</v>
      </c>
      <c r="H227" s="7">
        <v>0.5625</v>
      </c>
      <c r="I227" s="44">
        <v>12.74</v>
      </c>
      <c r="J227" s="50">
        <v>44871</v>
      </c>
      <c r="K227" s="8" t="s">
        <v>1127</v>
      </c>
      <c r="L227" s="43" t="s">
        <v>1116</v>
      </c>
      <c r="M227" s="44">
        <v>12.95</v>
      </c>
    </row>
    <row r="228" spans="1:13" hidden="1" x14ac:dyDescent="0.4">
      <c r="A228" t="str">
        <f t="shared" si="5"/>
        <v>大分低</v>
      </c>
      <c r="B228" t="str">
        <f>+IF(A228="","",E228&amp;D228&amp;COUNTIF($A$2:A228,A228))</f>
        <v>大分低11</v>
      </c>
      <c r="C228" s="50">
        <v>44962</v>
      </c>
      <c r="D228" s="6" t="s">
        <v>1105</v>
      </c>
      <c r="E228" s="6" t="s">
        <v>1115</v>
      </c>
      <c r="F228" s="53">
        <v>0.3</v>
      </c>
      <c r="G228" s="7">
        <v>0.4375</v>
      </c>
      <c r="H228" s="7">
        <v>0.58333333333333337</v>
      </c>
      <c r="I228" s="44">
        <v>15.21</v>
      </c>
      <c r="J228" s="50">
        <v>44957</v>
      </c>
      <c r="K228" s="8" t="s">
        <v>1125</v>
      </c>
      <c r="L228" s="43" t="s">
        <v>1116</v>
      </c>
      <c r="M228" s="44">
        <v>15.54</v>
      </c>
    </row>
    <row r="229" spans="1:13" hidden="1" x14ac:dyDescent="0.4">
      <c r="A229" t="str">
        <f t="shared" ref="A229:A292" si="6">+E229&amp;D229</f>
        <v>大分高</v>
      </c>
      <c r="B229" t="str">
        <f>+IF(A229="","",E229&amp;D229&amp;COUNTIF($A$2:A229,A229))</f>
        <v>大分高11</v>
      </c>
      <c r="C229" s="50">
        <v>44962</v>
      </c>
      <c r="D229" s="6" t="s">
        <v>1102</v>
      </c>
      <c r="E229" s="6" t="s">
        <v>1115</v>
      </c>
      <c r="F229" s="53">
        <v>0.3</v>
      </c>
      <c r="G229" s="7">
        <v>0.4375</v>
      </c>
      <c r="H229" s="7">
        <v>0.58333333333333337</v>
      </c>
      <c r="I229" s="44">
        <v>15.21</v>
      </c>
      <c r="J229" s="50">
        <v>44957</v>
      </c>
      <c r="K229" s="8" t="s">
        <v>1125</v>
      </c>
      <c r="L229" s="43" t="s">
        <v>1116</v>
      </c>
      <c r="M229" s="44">
        <v>15.54</v>
      </c>
    </row>
    <row r="230" spans="1:13" hidden="1" x14ac:dyDescent="0.4">
      <c r="A230" t="str">
        <f t="shared" si="6"/>
        <v>大分低</v>
      </c>
      <c r="B230" t="str">
        <f>+IF(A230="","",E230&amp;D230&amp;COUNTIF($A$2:A230,A230))</f>
        <v>大分低12</v>
      </c>
      <c r="C230" s="50">
        <v>44965</v>
      </c>
      <c r="D230" s="6" t="s">
        <v>1105</v>
      </c>
      <c r="E230" s="6" t="s">
        <v>1115</v>
      </c>
      <c r="F230" s="53">
        <v>0.2</v>
      </c>
      <c r="G230" s="7">
        <v>0.47916666666666669</v>
      </c>
      <c r="H230" s="7">
        <v>0.5625</v>
      </c>
      <c r="I230" s="44">
        <v>15.63</v>
      </c>
      <c r="J230" s="50">
        <v>44854</v>
      </c>
      <c r="K230" s="8" t="s">
        <v>1123</v>
      </c>
      <c r="L230" s="43" t="s">
        <v>1116</v>
      </c>
      <c r="M230" s="44">
        <v>16.22</v>
      </c>
    </row>
    <row r="231" spans="1:13" hidden="1" x14ac:dyDescent="0.4">
      <c r="A231" t="str">
        <f t="shared" si="6"/>
        <v>大分高</v>
      </c>
      <c r="B231" t="str">
        <f>+IF(A231="","",E231&amp;D231&amp;COUNTIF($A$2:A231,A231))</f>
        <v>大分高12</v>
      </c>
      <c r="C231" s="50">
        <v>44965</v>
      </c>
      <c r="D231" s="6" t="s">
        <v>1102</v>
      </c>
      <c r="E231" s="6" t="s">
        <v>1115</v>
      </c>
      <c r="F231" s="53">
        <v>0.2</v>
      </c>
      <c r="G231" s="7">
        <v>0.47916666666666669</v>
      </c>
      <c r="H231" s="7">
        <v>0.5625</v>
      </c>
      <c r="I231" s="44">
        <v>15.63</v>
      </c>
      <c r="J231" s="50">
        <v>44854</v>
      </c>
      <c r="K231" s="8" t="s">
        <v>1123</v>
      </c>
      <c r="L231" s="43" t="s">
        <v>1116</v>
      </c>
      <c r="M231" s="44">
        <v>16.22</v>
      </c>
    </row>
    <row r="232" spans="1:13" hidden="1" x14ac:dyDescent="0.4">
      <c r="A232" t="str">
        <f t="shared" si="6"/>
        <v>大分低</v>
      </c>
      <c r="B232" t="str">
        <f>+IF(A232="","",E232&amp;D232&amp;COUNTIF($A$2:A232,A232))</f>
        <v>大分低13</v>
      </c>
      <c r="C232" s="50">
        <v>44968</v>
      </c>
      <c r="D232" s="6" t="s">
        <v>1105</v>
      </c>
      <c r="E232" s="6" t="s">
        <v>1115</v>
      </c>
      <c r="F232" s="53">
        <v>0.1</v>
      </c>
      <c r="G232" s="7">
        <v>0.52083333333333337</v>
      </c>
      <c r="H232" s="7">
        <v>0.58333333333333337</v>
      </c>
      <c r="I232" s="44">
        <v>10.66</v>
      </c>
      <c r="J232" s="50">
        <v>44974</v>
      </c>
      <c r="K232" s="8" t="s">
        <v>1122</v>
      </c>
      <c r="L232" s="43" t="s">
        <v>1116</v>
      </c>
      <c r="M232" s="44">
        <v>11.38</v>
      </c>
    </row>
    <row r="233" spans="1:13" hidden="1" x14ac:dyDescent="0.4">
      <c r="A233" t="str">
        <f t="shared" si="6"/>
        <v>大分高</v>
      </c>
      <c r="B233" t="str">
        <f>+IF(A233="","",E233&amp;D233&amp;COUNTIF($A$2:A233,A233))</f>
        <v>大分高13</v>
      </c>
      <c r="C233" s="50">
        <v>44968</v>
      </c>
      <c r="D233" s="6" t="s">
        <v>1102</v>
      </c>
      <c r="E233" s="6" t="s">
        <v>1115</v>
      </c>
      <c r="F233" s="53">
        <v>0.1</v>
      </c>
      <c r="G233" s="7">
        <v>0.52083333333333337</v>
      </c>
      <c r="H233" s="7">
        <v>0.58333333333333337</v>
      </c>
      <c r="I233" s="44">
        <v>10.66</v>
      </c>
      <c r="J233" s="50">
        <v>44974</v>
      </c>
      <c r="K233" s="8" t="s">
        <v>1122</v>
      </c>
      <c r="L233" s="43" t="s">
        <v>1116</v>
      </c>
      <c r="M233" s="44">
        <v>11.38</v>
      </c>
    </row>
    <row r="234" spans="1:13" hidden="1" x14ac:dyDescent="0.4">
      <c r="A234" t="str">
        <f t="shared" si="6"/>
        <v>大分低</v>
      </c>
      <c r="B234" t="str">
        <f>+IF(A234="","",E234&amp;D234&amp;COUNTIF($A$2:A234,A234))</f>
        <v>大分低14</v>
      </c>
      <c r="C234" s="50">
        <v>44969</v>
      </c>
      <c r="D234" s="6" t="s">
        <v>1105</v>
      </c>
      <c r="E234" s="6" t="s">
        <v>1115</v>
      </c>
      <c r="F234" s="53">
        <v>0.6</v>
      </c>
      <c r="G234" s="7">
        <v>0.4375</v>
      </c>
      <c r="H234" s="7">
        <v>0.66666666666666663</v>
      </c>
      <c r="I234" s="44">
        <v>13.15</v>
      </c>
      <c r="J234" s="50">
        <v>44889</v>
      </c>
      <c r="K234" s="8" t="s">
        <v>1123</v>
      </c>
      <c r="L234" s="43" t="s">
        <v>1116</v>
      </c>
      <c r="M234" s="44">
        <v>13.16</v>
      </c>
    </row>
    <row r="235" spans="1:13" hidden="1" x14ac:dyDescent="0.4">
      <c r="A235" t="str">
        <f t="shared" si="6"/>
        <v>大分高</v>
      </c>
      <c r="B235" t="str">
        <f>+IF(A235="","",E235&amp;D235&amp;COUNTIF($A$2:A235,A235))</f>
        <v>大分高14</v>
      </c>
      <c r="C235" s="50">
        <v>44969</v>
      </c>
      <c r="D235" s="6" t="s">
        <v>1102</v>
      </c>
      <c r="E235" s="6" t="s">
        <v>1115</v>
      </c>
      <c r="F235" s="53">
        <v>0.6</v>
      </c>
      <c r="G235" s="7">
        <v>0.4375</v>
      </c>
      <c r="H235" s="7">
        <v>0.66666666666666663</v>
      </c>
      <c r="I235" s="44">
        <v>13.15</v>
      </c>
      <c r="J235" s="50">
        <v>44889</v>
      </c>
      <c r="K235" s="8" t="s">
        <v>1123</v>
      </c>
      <c r="L235" s="43" t="s">
        <v>1116</v>
      </c>
      <c r="M235" s="44">
        <v>13.16</v>
      </c>
    </row>
    <row r="236" spans="1:13" hidden="1" x14ac:dyDescent="0.4">
      <c r="A236" t="str">
        <f t="shared" si="6"/>
        <v>大分低</v>
      </c>
      <c r="B236" t="str">
        <f>+IF(A236="","",E236&amp;D236&amp;COUNTIF($A$2:A236,A236))</f>
        <v>大分低15</v>
      </c>
      <c r="C236" s="50">
        <v>44972</v>
      </c>
      <c r="D236" s="6" t="s">
        <v>1105</v>
      </c>
      <c r="E236" s="6" t="s">
        <v>1115</v>
      </c>
      <c r="F236" s="53">
        <v>0.1</v>
      </c>
      <c r="G236" s="7">
        <v>0.5</v>
      </c>
      <c r="H236" s="7">
        <v>0.5625</v>
      </c>
      <c r="I236" s="44">
        <v>7.05</v>
      </c>
      <c r="J236" s="50">
        <v>44976</v>
      </c>
      <c r="K236" s="8" t="s">
        <v>1127</v>
      </c>
      <c r="L236" s="43" t="s">
        <v>1116</v>
      </c>
      <c r="M236" s="44">
        <v>7.41</v>
      </c>
    </row>
    <row r="237" spans="1:13" hidden="1" x14ac:dyDescent="0.4">
      <c r="A237" t="str">
        <f t="shared" si="6"/>
        <v>大分高</v>
      </c>
      <c r="B237" t="str">
        <f>+IF(A237="","",E237&amp;D237&amp;COUNTIF($A$2:A237,A237))</f>
        <v>大分高15</v>
      </c>
      <c r="C237" s="50">
        <v>44972</v>
      </c>
      <c r="D237" s="6" t="s">
        <v>1102</v>
      </c>
      <c r="E237" s="6" t="s">
        <v>1115</v>
      </c>
      <c r="F237" s="53">
        <v>0.1</v>
      </c>
      <c r="G237" s="7">
        <v>0.5</v>
      </c>
      <c r="H237" s="7">
        <v>0.5625</v>
      </c>
      <c r="I237" s="44">
        <v>7.05</v>
      </c>
      <c r="J237" s="50">
        <v>44976</v>
      </c>
      <c r="K237" s="8" t="s">
        <v>1127</v>
      </c>
      <c r="L237" s="43" t="s">
        <v>1116</v>
      </c>
      <c r="M237" s="44">
        <v>7.41</v>
      </c>
    </row>
    <row r="238" spans="1:13" hidden="1" x14ac:dyDescent="0.4">
      <c r="A238" t="str">
        <f t="shared" si="6"/>
        <v>大分低</v>
      </c>
      <c r="B238" t="str">
        <f>+IF(A238="","",E238&amp;D238&amp;COUNTIF($A$2:A238,A238))</f>
        <v>大分低16</v>
      </c>
      <c r="C238" s="50">
        <v>44973</v>
      </c>
      <c r="D238" s="6" t="s">
        <v>1105</v>
      </c>
      <c r="E238" s="6" t="s">
        <v>1115</v>
      </c>
      <c r="F238" s="53">
        <v>0.2</v>
      </c>
      <c r="G238" s="7">
        <v>0.47916666666666669</v>
      </c>
      <c r="H238" s="7">
        <v>0.58333333333333337</v>
      </c>
      <c r="I238" s="44">
        <v>15.88</v>
      </c>
      <c r="J238" s="50">
        <v>44854</v>
      </c>
      <c r="K238" s="8" t="s">
        <v>1123</v>
      </c>
      <c r="L238" s="43" t="s">
        <v>1116</v>
      </c>
      <c r="M238" s="44">
        <v>16.22</v>
      </c>
    </row>
    <row r="239" spans="1:13" hidden="1" x14ac:dyDescent="0.4">
      <c r="A239" t="str">
        <f t="shared" si="6"/>
        <v>大分高</v>
      </c>
      <c r="B239" t="str">
        <f>+IF(A239="","",E239&amp;D239&amp;COUNTIF($A$2:A239,A239))</f>
        <v>大分高16</v>
      </c>
      <c r="C239" s="50">
        <v>44973</v>
      </c>
      <c r="D239" s="6" t="s">
        <v>1102</v>
      </c>
      <c r="E239" s="6" t="s">
        <v>1115</v>
      </c>
      <c r="F239" s="53">
        <v>0.2</v>
      </c>
      <c r="G239" s="7">
        <v>0.47916666666666669</v>
      </c>
      <c r="H239" s="7">
        <v>0.58333333333333337</v>
      </c>
      <c r="I239" s="44">
        <v>15.88</v>
      </c>
      <c r="J239" s="50">
        <v>44854</v>
      </c>
      <c r="K239" s="8" t="s">
        <v>1123</v>
      </c>
      <c r="L239" s="43" t="s">
        <v>1116</v>
      </c>
      <c r="M239" s="44">
        <v>16.22</v>
      </c>
    </row>
    <row r="240" spans="1:13" hidden="1" x14ac:dyDescent="0.4">
      <c r="A240" t="str">
        <f t="shared" si="6"/>
        <v>大分低</v>
      </c>
      <c r="B240" t="str">
        <f>+IF(A240="","",E240&amp;D240&amp;COUNTIF($A$2:A240,A240))</f>
        <v>大分低17</v>
      </c>
      <c r="C240" s="50">
        <v>44977</v>
      </c>
      <c r="D240" s="6" t="s">
        <v>1105</v>
      </c>
      <c r="E240" s="6" t="s">
        <v>1115</v>
      </c>
      <c r="F240" s="53">
        <v>0.3</v>
      </c>
      <c r="G240" s="7">
        <v>0.4375</v>
      </c>
      <c r="H240" s="7">
        <v>0.58333333333333337</v>
      </c>
      <c r="I240" s="44">
        <v>17.84</v>
      </c>
      <c r="J240" s="50">
        <v>44853</v>
      </c>
      <c r="K240" s="8" t="s">
        <v>1124</v>
      </c>
      <c r="L240" s="43" t="s">
        <v>1116</v>
      </c>
      <c r="M240" s="44">
        <v>18.579999999999998</v>
      </c>
    </row>
    <row r="241" spans="1:13" hidden="1" x14ac:dyDescent="0.4">
      <c r="A241" t="str">
        <f t="shared" si="6"/>
        <v>大分高</v>
      </c>
      <c r="B241" t="str">
        <f>+IF(A241="","",E241&amp;D241&amp;COUNTIF($A$2:A241,A241))</f>
        <v>大分高17</v>
      </c>
      <c r="C241" s="50">
        <v>44977</v>
      </c>
      <c r="D241" s="6" t="s">
        <v>1102</v>
      </c>
      <c r="E241" s="6" t="s">
        <v>1115</v>
      </c>
      <c r="F241" s="53">
        <v>0.3</v>
      </c>
      <c r="G241" s="7">
        <v>0.4375</v>
      </c>
      <c r="H241" s="7">
        <v>0.58333333333333337</v>
      </c>
      <c r="I241" s="44">
        <v>17.84</v>
      </c>
      <c r="J241" s="50">
        <v>44853</v>
      </c>
      <c r="K241" s="8" t="s">
        <v>1124</v>
      </c>
      <c r="L241" s="43" t="s">
        <v>1116</v>
      </c>
      <c r="M241" s="44">
        <v>18.579999999999998</v>
      </c>
    </row>
    <row r="242" spans="1:13" hidden="1" x14ac:dyDescent="0.4">
      <c r="A242" t="str">
        <f t="shared" si="6"/>
        <v>大分低</v>
      </c>
      <c r="B242" t="str">
        <f>+IF(A242="","",E242&amp;D242&amp;COUNTIF($A$2:A242,A242))</f>
        <v>大分低18</v>
      </c>
      <c r="C242" s="50">
        <v>44979</v>
      </c>
      <c r="D242" s="6" t="s">
        <v>1105</v>
      </c>
      <c r="E242" s="6" t="s">
        <v>1115</v>
      </c>
      <c r="F242" s="53">
        <v>0.1</v>
      </c>
      <c r="G242" s="7">
        <v>0.52083333333333337</v>
      </c>
      <c r="H242" s="7">
        <v>0.54166666666666663</v>
      </c>
      <c r="I242" s="44">
        <v>18.170000000000002</v>
      </c>
      <c r="J242" s="50">
        <v>44853</v>
      </c>
      <c r="K242" s="8" t="s">
        <v>1124</v>
      </c>
      <c r="L242" s="43" t="s">
        <v>1116</v>
      </c>
      <c r="M242" s="44">
        <v>18.579999999999998</v>
      </c>
    </row>
    <row r="243" spans="1:13" hidden="1" x14ac:dyDescent="0.4">
      <c r="A243" t="str">
        <f t="shared" si="6"/>
        <v>大分高</v>
      </c>
      <c r="B243" t="str">
        <f>+IF(A243="","",E243&amp;D243&amp;COUNTIF($A$2:A243,A243))</f>
        <v>大分高18</v>
      </c>
      <c r="C243" s="50">
        <v>44979</v>
      </c>
      <c r="D243" s="6" t="s">
        <v>1102</v>
      </c>
      <c r="E243" s="6" t="s">
        <v>1115</v>
      </c>
      <c r="F243" s="53">
        <v>0.1</v>
      </c>
      <c r="G243" s="7">
        <v>0.52083333333333337</v>
      </c>
      <c r="H243" s="7">
        <v>0.54166666666666663</v>
      </c>
      <c r="I243" s="44">
        <v>18.170000000000002</v>
      </c>
      <c r="J243" s="50">
        <v>44853</v>
      </c>
      <c r="K243" s="8" t="s">
        <v>1124</v>
      </c>
      <c r="L243" s="43" t="s">
        <v>1116</v>
      </c>
      <c r="M243" s="44">
        <v>18.579999999999998</v>
      </c>
    </row>
    <row r="244" spans="1:13" hidden="1" x14ac:dyDescent="0.4">
      <c r="A244" t="str">
        <f t="shared" si="6"/>
        <v>大分低</v>
      </c>
      <c r="B244" t="str">
        <f>+IF(A244="","",E244&amp;D244&amp;COUNTIF($A$2:A244,A244))</f>
        <v>大分低19</v>
      </c>
      <c r="C244" s="50">
        <v>44982</v>
      </c>
      <c r="D244" s="6" t="s">
        <v>1105</v>
      </c>
      <c r="E244" s="6" t="s">
        <v>1115</v>
      </c>
      <c r="F244" s="53">
        <v>0.3</v>
      </c>
      <c r="G244" s="7">
        <v>0.47916666666666669</v>
      </c>
      <c r="H244" s="7">
        <v>0.58333333333333337</v>
      </c>
      <c r="I244" s="44">
        <v>8.2799999999999994</v>
      </c>
      <c r="J244" s="50">
        <v>44959</v>
      </c>
      <c r="K244" s="8" t="s">
        <v>1123</v>
      </c>
      <c r="L244" s="43" t="s">
        <v>1116</v>
      </c>
      <c r="M244" s="44">
        <v>9.02</v>
      </c>
    </row>
    <row r="245" spans="1:13" hidden="1" x14ac:dyDescent="0.4">
      <c r="A245" t="str">
        <f t="shared" si="6"/>
        <v>大分高</v>
      </c>
      <c r="B245" t="str">
        <f>+IF(A245="","",E245&amp;D245&amp;COUNTIF($A$2:A245,A245))</f>
        <v>大分高19</v>
      </c>
      <c r="C245" s="50">
        <v>44982</v>
      </c>
      <c r="D245" s="6" t="s">
        <v>1102</v>
      </c>
      <c r="E245" s="6" t="s">
        <v>1115</v>
      </c>
      <c r="F245" s="53">
        <v>0.3</v>
      </c>
      <c r="G245" s="7">
        <v>0.47916666666666669</v>
      </c>
      <c r="H245" s="7">
        <v>0.58333333333333337</v>
      </c>
      <c r="I245" s="44">
        <v>8.2799999999999994</v>
      </c>
      <c r="J245" s="50">
        <v>44959</v>
      </c>
      <c r="K245" s="8" t="s">
        <v>1123</v>
      </c>
      <c r="L245" s="43" t="s">
        <v>1116</v>
      </c>
      <c r="M245" s="44">
        <v>9.02</v>
      </c>
    </row>
    <row r="246" spans="1:13" hidden="1" x14ac:dyDescent="0.4">
      <c r="A246" t="str">
        <f t="shared" si="6"/>
        <v>大分低</v>
      </c>
      <c r="B246" t="str">
        <f>+IF(A246="","",E246&amp;D246&amp;COUNTIF($A$2:A246,A246))</f>
        <v>大分低20</v>
      </c>
      <c r="C246" s="50">
        <v>44983</v>
      </c>
      <c r="D246" s="6" t="s">
        <v>1105</v>
      </c>
      <c r="E246" s="6" t="s">
        <v>1115</v>
      </c>
      <c r="F246" s="53">
        <v>1</v>
      </c>
      <c r="G246" s="7">
        <v>0.33333333333333331</v>
      </c>
      <c r="H246" s="7">
        <v>0.66666666666666663</v>
      </c>
      <c r="I246" s="44">
        <v>13.99</v>
      </c>
      <c r="J246" s="50">
        <v>44951</v>
      </c>
      <c r="K246" s="8" t="s">
        <v>1124</v>
      </c>
      <c r="L246" s="43" t="s">
        <v>1116</v>
      </c>
      <c r="M246" s="44">
        <v>14.4</v>
      </c>
    </row>
    <row r="247" spans="1:13" hidden="1" x14ac:dyDescent="0.4">
      <c r="A247" t="str">
        <f t="shared" si="6"/>
        <v>大分高</v>
      </c>
      <c r="B247" t="str">
        <f>+IF(A247="","",E247&amp;D247&amp;COUNTIF($A$2:A247,A247))</f>
        <v>大分高20</v>
      </c>
      <c r="C247" s="50">
        <v>44983</v>
      </c>
      <c r="D247" s="6" t="s">
        <v>1102</v>
      </c>
      <c r="E247" s="6" t="s">
        <v>1115</v>
      </c>
      <c r="F247" s="53">
        <v>1</v>
      </c>
      <c r="G247" s="7">
        <v>0.33333333333333331</v>
      </c>
      <c r="H247" s="7">
        <v>0.66666666666666663</v>
      </c>
      <c r="I247" s="44">
        <v>13.99</v>
      </c>
      <c r="J247" s="50">
        <v>44951</v>
      </c>
      <c r="K247" s="8" t="s">
        <v>1124</v>
      </c>
      <c r="L247" s="43" t="s">
        <v>1116</v>
      </c>
      <c r="M247" s="44">
        <v>14.4</v>
      </c>
    </row>
    <row r="248" spans="1:13" hidden="1" x14ac:dyDescent="0.4">
      <c r="A248" t="str">
        <f t="shared" si="6"/>
        <v>大分低</v>
      </c>
      <c r="B248" t="str">
        <f>+IF(A248="","",E248&amp;D248&amp;COUNTIF($A$2:A248,A248))</f>
        <v>大分低21</v>
      </c>
      <c r="C248" s="50">
        <v>44984</v>
      </c>
      <c r="D248" s="6" t="s">
        <v>1105</v>
      </c>
      <c r="E248" s="6" t="s">
        <v>1115</v>
      </c>
      <c r="F248" s="53">
        <v>0.4</v>
      </c>
      <c r="G248" s="7">
        <v>0.4375</v>
      </c>
      <c r="H248" s="7">
        <v>0.64583333333333337</v>
      </c>
      <c r="I248" s="44">
        <v>20.309999999999999</v>
      </c>
      <c r="J248" s="50">
        <v>44834</v>
      </c>
      <c r="K248" s="8" t="s">
        <v>1122</v>
      </c>
      <c r="L248" s="43" t="s">
        <v>1116</v>
      </c>
      <c r="M248" s="44">
        <v>20.43</v>
      </c>
    </row>
    <row r="249" spans="1:13" hidden="1" x14ac:dyDescent="0.4">
      <c r="A249" t="str">
        <f t="shared" si="6"/>
        <v>大分高</v>
      </c>
      <c r="B249" t="str">
        <f>+IF(A249="","",E249&amp;D249&amp;COUNTIF($A$2:A249,A249))</f>
        <v>大分高21</v>
      </c>
      <c r="C249" s="50">
        <v>44984</v>
      </c>
      <c r="D249" s="6" t="s">
        <v>1102</v>
      </c>
      <c r="E249" s="6" t="s">
        <v>1115</v>
      </c>
      <c r="F249" s="53">
        <v>0.4</v>
      </c>
      <c r="G249" s="7">
        <v>0.4375</v>
      </c>
      <c r="H249" s="7">
        <v>0.64583333333333337</v>
      </c>
      <c r="I249" s="44">
        <v>20.309999999999999</v>
      </c>
      <c r="J249" s="50">
        <v>44834</v>
      </c>
      <c r="K249" s="8" t="s">
        <v>1122</v>
      </c>
      <c r="L249" s="43" t="s">
        <v>1116</v>
      </c>
      <c r="M249" s="44">
        <v>20.43</v>
      </c>
    </row>
    <row r="250" spans="1:13" hidden="1" x14ac:dyDescent="0.4">
      <c r="A250" t="str">
        <f t="shared" si="6"/>
        <v>大分低</v>
      </c>
      <c r="B250" t="str">
        <f>+IF(A250="","",E250&amp;D250&amp;COUNTIF($A$2:A250,A250))</f>
        <v>大分低22</v>
      </c>
      <c r="C250" s="50">
        <v>44985</v>
      </c>
      <c r="D250" s="6" t="s">
        <v>1105</v>
      </c>
      <c r="E250" s="6" t="s">
        <v>1115</v>
      </c>
      <c r="F250" s="53">
        <v>0.5</v>
      </c>
      <c r="G250" s="7">
        <v>0.4375</v>
      </c>
      <c r="H250" s="7">
        <v>0.64583333333333337</v>
      </c>
      <c r="I250" s="44">
        <v>19.97</v>
      </c>
      <c r="J250" s="50">
        <v>44834</v>
      </c>
      <c r="K250" s="8" t="s">
        <v>1122</v>
      </c>
      <c r="L250" s="43" t="s">
        <v>1116</v>
      </c>
      <c r="M250" s="44">
        <v>20.43</v>
      </c>
    </row>
    <row r="251" spans="1:13" hidden="1" x14ac:dyDescent="0.4">
      <c r="A251" t="str">
        <f t="shared" si="6"/>
        <v>大分高</v>
      </c>
      <c r="B251" t="str">
        <f>+IF(A251="","",E251&amp;D251&amp;COUNTIF($A$2:A251,A251))</f>
        <v>大分高22</v>
      </c>
      <c r="C251" s="50">
        <v>44985</v>
      </c>
      <c r="D251" s="6" t="s">
        <v>1102</v>
      </c>
      <c r="E251" s="6" t="s">
        <v>1115</v>
      </c>
      <c r="F251" s="53">
        <v>0.5</v>
      </c>
      <c r="G251" s="7">
        <v>0.4375</v>
      </c>
      <c r="H251" s="7">
        <v>0.64583333333333337</v>
      </c>
      <c r="I251" s="44">
        <v>19.97</v>
      </c>
      <c r="J251" s="50">
        <v>44834</v>
      </c>
      <c r="K251" s="8" t="s">
        <v>1122</v>
      </c>
      <c r="L251" s="43" t="s">
        <v>1116</v>
      </c>
      <c r="M251" s="44">
        <v>20.43</v>
      </c>
    </row>
    <row r="252" spans="1:13" hidden="1" x14ac:dyDescent="0.4">
      <c r="A252" t="str">
        <f t="shared" si="6"/>
        <v>熊本低</v>
      </c>
      <c r="B252" t="str">
        <f>+IF(A252="","",E252&amp;D252&amp;COUNTIF($A$2:A252,A252))</f>
        <v>熊本低1</v>
      </c>
      <c r="C252" s="50">
        <v>44857</v>
      </c>
      <c r="D252" s="6" t="s">
        <v>1105</v>
      </c>
      <c r="E252" s="6" t="s">
        <v>1111</v>
      </c>
      <c r="F252" s="53" t="s">
        <v>1111</v>
      </c>
      <c r="G252" s="7">
        <v>0.4375</v>
      </c>
      <c r="H252" s="7">
        <v>0.54166666666666663</v>
      </c>
      <c r="I252" s="44">
        <v>12.39</v>
      </c>
      <c r="J252" s="50">
        <v>44875</v>
      </c>
      <c r="K252" s="8" t="s">
        <v>1123</v>
      </c>
      <c r="L252" s="43" t="s">
        <v>1112</v>
      </c>
      <c r="M252" s="44">
        <v>12.4</v>
      </c>
    </row>
    <row r="253" spans="1:13" hidden="1" x14ac:dyDescent="0.4">
      <c r="A253" t="str">
        <f t="shared" si="6"/>
        <v>熊本高</v>
      </c>
      <c r="B253" t="str">
        <f>+IF(A253="","",E253&amp;D253&amp;COUNTIF($A$2:A253,A253))</f>
        <v>熊本高1</v>
      </c>
      <c r="C253" s="50">
        <v>44857</v>
      </c>
      <c r="D253" s="6" t="s">
        <v>1102</v>
      </c>
      <c r="E253" s="6" t="s">
        <v>1111</v>
      </c>
      <c r="F253" s="53" t="s">
        <v>1111</v>
      </c>
      <c r="G253" s="7">
        <v>0.4375</v>
      </c>
      <c r="H253" s="7">
        <v>0.54166666666666663</v>
      </c>
      <c r="I253" s="44">
        <v>12.39</v>
      </c>
      <c r="J253" s="50">
        <v>44875</v>
      </c>
      <c r="K253" s="8" t="s">
        <v>1123</v>
      </c>
      <c r="L253" s="43" t="s">
        <v>1112</v>
      </c>
      <c r="M253" s="44">
        <v>12.4</v>
      </c>
    </row>
    <row r="254" spans="1:13" hidden="1" x14ac:dyDescent="0.4">
      <c r="A254" t="str">
        <f t="shared" si="6"/>
        <v>熊本低</v>
      </c>
      <c r="B254" t="str">
        <f>+IF(A254="","",E254&amp;D254&amp;COUNTIF($A$2:A254,A254))</f>
        <v>熊本低2</v>
      </c>
      <c r="C254" s="50">
        <v>44892</v>
      </c>
      <c r="D254" s="6" t="s">
        <v>1105</v>
      </c>
      <c r="E254" s="6" t="s">
        <v>1111</v>
      </c>
      <c r="F254" s="53" t="s">
        <v>1111</v>
      </c>
      <c r="G254" s="7">
        <v>0.41666666666666669</v>
      </c>
      <c r="H254" s="7">
        <v>0.58333333333333337</v>
      </c>
      <c r="I254" s="44">
        <v>12.15</v>
      </c>
      <c r="J254" s="50">
        <v>44875</v>
      </c>
      <c r="K254" s="8" t="s">
        <v>1123</v>
      </c>
      <c r="L254" s="43" t="s">
        <v>1112</v>
      </c>
      <c r="M254" s="44">
        <v>12.4</v>
      </c>
    </row>
    <row r="255" spans="1:13" hidden="1" x14ac:dyDescent="0.4">
      <c r="A255" t="str">
        <f t="shared" si="6"/>
        <v>熊本高</v>
      </c>
      <c r="B255" t="str">
        <f>+IF(A255="","",E255&amp;D255&amp;COUNTIF($A$2:A255,A255))</f>
        <v>熊本高2</v>
      </c>
      <c r="C255" s="50">
        <v>44892</v>
      </c>
      <c r="D255" s="6" t="s">
        <v>1102</v>
      </c>
      <c r="E255" s="6" t="s">
        <v>1111</v>
      </c>
      <c r="F255" s="53" t="s">
        <v>1111</v>
      </c>
      <c r="G255" s="7">
        <v>0.41666666666666669</v>
      </c>
      <c r="H255" s="7">
        <v>0.58333333333333337</v>
      </c>
      <c r="I255" s="44">
        <v>12.15</v>
      </c>
      <c r="J255" s="50">
        <v>44875</v>
      </c>
      <c r="K255" s="8" t="s">
        <v>1123</v>
      </c>
      <c r="L255" s="43" t="s">
        <v>1112</v>
      </c>
      <c r="M255" s="44">
        <v>12.4</v>
      </c>
    </row>
    <row r="256" spans="1:13" hidden="1" x14ac:dyDescent="0.4">
      <c r="A256" t="str">
        <f t="shared" si="6"/>
        <v>熊本低</v>
      </c>
      <c r="B256" t="str">
        <f>+IF(A256="","",E256&amp;D256&amp;COUNTIF($A$2:A256,A256))</f>
        <v>熊本低3</v>
      </c>
      <c r="C256" s="50">
        <v>44926</v>
      </c>
      <c r="D256" s="6" t="s">
        <v>1105</v>
      </c>
      <c r="E256" s="6" t="s">
        <v>1111</v>
      </c>
      <c r="F256" s="53" t="s">
        <v>1111</v>
      </c>
      <c r="G256" s="7">
        <v>0.5</v>
      </c>
      <c r="H256" s="7">
        <v>0.58333333333333337</v>
      </c>
      <c r="I256" s="44">
        <v>7.54</v>
      </c>
      <c r="J256" s="50">
        <v>44906</v>
      </c>
      <c r="K256" s="8" t="s">
        <v>1127</v>
      </c>
      <c r="L256" s="43" t="s">
        <v>1112</v>
      </c>
      <c r="M256" s="44">
        <v>7.8</v>
      </c>
    </row>
    <row r="257" spans="1:13" hidden="1" x14ac:dyDescent="0.4">
      <c r="A257" t="str">
        <f t="shared" si="6"/>
        <v>熊本高</v>
      </c>
      <c r="B257" t="str">
        <f>+IF(A257="","",E257&amp;D257&amp;COUNTIF($A$2:A257,A257))</f>
        <v>熊本高3</v>
      </c>
      <c r="C257" s="50">
        <v>44926</v>
      </c>
      <c r="D257" s="6" t="s">
        <v>1102</v>
      </c>
      <c r="E257" s="6" t="s">
        <v>1111</v>
      </c>
      <c r="F257" s="53" t="s">
        <v>1111</v>
      </c>
      <c r="G257" s="7">
        <v>0.5</v>
      </c>
      <c r="H257" s="7">
        <v>0.58333333333333337</v>
      </c>
      <c r="I257" s="44">
        <v>7.54</v>
      </c>
      <c r="J257" s="50">
        <v>44906</v>
      </c>
      <c r="K257" s="8" t="s">
        <v>1127</v>
      </c>
      <c r="L257" s="43" t="s">
        <v>1112</v>
      </c>
      <c r="M257" s="44">
        <v>7.8</v>
      </c>
    </row>
    <row r="258" spans="1:13" hidden="1" x14ac:dyDescent="0.4">
      <c r="A258" t="str">
        <f t="shared" si="6"/>
        <v>熊本低</v>
      </c>
      <c r="B258" t="str">
        <f>+IF(A258="","",E258&amp;D258&amp;COUNTIF($A$2:A258,A258))</f>
        <v>熊本低4</v>
      </c>
      <c r="C258" s="50">
        <v>44927</v>
      </c>
      <c r="D258" s="6" t="s">
        <v>1105</v>
      </c>
      <c r="E258" s="6" t="s">
        <v>1111</v>
      </c>
      <c r="F258" s="53" t="s">
        <v>1111</v>
      </c>
      <c r="G258" s="7">
        <v>0.33333333333333331</v>
      </c>
      <c r="H258" s="7">
        <v>0.66666666666666663</v>
      </c>
      <c r="I258" s="44">
        <v>11.12</v>
      </c>
      <c r="J258" s="50">
        <v>44931</v>
      </c>
      <c r="K258" s="8" t="s">
        <v>1123</v>
      </c>
      <c r="L258" s="43" t="s">
        <v>1112</v>
      </c>
      <c r="M258" s="44">
        <v>11.25</v>
      </c>
    </row>
    <row r="259" spans="1:13" hidden="1" x14ac:dyDescent="0.4">
      <c r="A259" t="str">
        <f t="shared" si="6"/>
        <v>熊本高</v>
      </c>
      <c r="B259" t="str">
        <f>+IF(A259="","",E259&amp;D259&amp;COUNTIF($A$2:A259,A259))</f>
        <v>熊本高4</v>
      </c>
      <c r="C259" s="50">
        <v>44927</v>
      </c>
      <c r="D259" s="6" t="s">
        <v>1102</v>
      </c>
      <c r="E259" s="6" t="s">
        <v>1111</v>
      </c>
      <c r="F259" s="53" t="s">
        <v>1111</v>
      </c>
      <c r="G259" s="7">
        <v>0.33333333333333331</v>
      </c>
      <c r="H259" s="7">
        <v>0.66666666666666663</v>
      </c>
      <c r="I259" s="44">
        <v>11.12</v>
      </c>
      <c r="J259" s="50">
        <v>44931</v>
      </c>
      <c r="K259" s="8" t="s">
        <v>1123</v>
      </c>
      <c r="L259" s="43" t="s">
        <v>1112</v>
      </c>
      <c r="M259" s="44">
        <v>11.25</v>
      </c>
    </row>
    <row r="260" spans="1:13" hidden="1" x14ac:dyDescent="0.4">
      <c r="A260" t="str">
        <f t="shared" si="6"/>
        <v>熊本低</v>
      </c>
      <c r="B260" t="str">
        <f>+IF(A260="","",E260&amp;D260&amp;COUNTIF($A$2:A260,A260))</f>
        <v>熊本低5</v>
      </c>
      <c r="C260" s="50">
        <v>44928</v>
      </c>
      <c r="D260" s="6" t="s">
        <v>1105</v>
      </c>
      <c r="E260" s="6" t="s">
        <v>1111</v>
      </c>
      <c r="F260" s="53" t="s">
        <v>1111</v>
      </c>
      <c r="G260" s="7">
        <v>0.4375</v>
      </c>
      <c r="H260" s="7">
        <v>0.625</v>
      </c>
      <c r="I260" s="44">
        <v>11.36</v>
      </c>
      <c r="J260" s="50">
        <v>44954</v>
      </c>
      <c r="K260" s="8" t="s">
        <v>1126</v>
      </c>
      <c r="L260" s="43" t="s">
        <v>1112</v>
      </c>
      <c r="M260" s="44">
        <v>11.56</v>
      </c>
    </row>
    <row r="261" spans="1:13" hidden="1" x14ac:dyDescent="0.4">
      <c r="A261" t="str">
        <f t="shared" si="6"/>
        <v>熊本高</v>
      </c>
      <c r="B261" t="str">
        <f>+IF(A261="","",E261&amp;D261&amp;COUNTIF($A$2:A261,A261))</f>
        <v>熊本高5</v>
      </c>
      <c r="C261" s="50">
        <v>44928</v>
      </c>
      <c r="D261" s="6" t="s">
        <v>1102</v>
      </c>
      <c r="E261" s="6" t="s">
        <v>1111</v>
      </c>
      <c r="F261" s="53" t="s">
        <v>1111</v>
      </c>
      <c r="G261" s="7">
        <v>0.4375</v>
      </c>
      <c r="H261" s="7">
        <v>0.625</v>
      </c>
      <c r="I261" s="44">
        <v>11.36</v>
      </c>
      <c r="J261" s="50">
        <v>44954</v>
      </c>
      <c r="K261" s="8" t="s">
        <v>1126</v>
      </c>
      <c r="L261" s="43" t="s">
        <v>1112</v>
      </c>
      <c r="M261" s="44">
        <v>11.56</v>
      </c>
    </row>
    <row r="262" spans="1:13" hidden="1" x14ac:dyDescent="0.4">
      <c r="A262" t="str">
        <f t="shared" si="6"/>
        <v>熊本低</v>
      </c>
      <c r="B262" t="str">
        <f>+IF(A262="","",E262&amp;D262&amp;COUNTIF($A$2:A262,A262))</f>
        <v>熊本低6</v>
      </c>
      <c r="C262" s="50">
        <v>44929</v>
      </c>
      <c r="D262" s="6" t="s">
        <v>1105</v>
      </c>
      <c r="E262" s="6" t="s">
        <v>1111</v>
      </c>
      <c r="F262" s="53" t="s">
        <v>1111</v>
      </c>
      <c r="G262" s="7">
        <v>0.45833333333333331</v>
      </c>
      <c r="H262" s="7">
        <v>0.625</v>
      </c>
      <c r="I262" s="44">
        <v>12.19</v>
      </c>
      <c r="J262" s="50">
        <v>44937</v>
      </c>
      <c r="K262" s="8" t="s">
        <v>1124</v>
      </c>
      <c r="L262" s="43" t="s">
        <v>1112</v>
      </c>
      <c r="M262" s="44">
        <v>12.7</v>
      </c>
    </row>
    <row r="263" spans="1:13" hidden="1" x14ac:dyDescent="0.4">
      <c r="A263" t="str">
        <f t="shared" si="6"/>
        <v>熊本高</v>
      </c>
      <c r="B263" t="str">
        <f>+IF(A263="","",E263&amp;D263&amp;COUNTIF($A$2:A263,A263))</f>
        <v>熊本高6</v>
      </c>
      <c r="C263" s="50">
        <v>44929</v>
      </c>
      <c r="D263" s="6" t="s">
        <v>1102</v>
      </c>
      <c r="E263" s="6" t="s">
        <v>1111</v>
      </c>
      <c r="F263" s="53" t="s">
        <v>1111</v>
      </c>
      <c r="G263" s="7">
        <v>0.45833333333333331</v>
      </c>
      <c r="H263" s="7">
        <v>0.625</v>
      </c>
      <c r="I263" s="44">
        <v>12.19</v>
      </c>
      <c r="J263" s="50">
        <v>44937</v>
      </c>
      <c r="K263" s="8" t="s">
        <v>1124</v>
      </c>
      <c r="L263" s="43" t="s">
        <v>1112</v>
      </c>
      <c r="M263" s="44">
        <v>12.7</v>
      </c>
    </row>
    <row r="264" spans="1:13" hidden="1" x14ac:dyDescent="0.4">
      <c r="A264" t="str">
        <f t="shared" si="6"/>
        <v>熊本低</v>
      </c>
      <c r="B264" t="str">
        <f>+IF(A264="","",E264&amp;D264&amp;COUNTIF($A$2:A264,A264))</f>
        <v>熊本低7</v>
      </c>
      <c r="C264" s="50">
        <v>44930</v>
      </c>
      <c r="D264" s="6" t="s">
        <v>1105</v>
      </c>
      <c r="E264" s="6" t="s">
        <v>1111</v>
      </c>
      <c r="F264" s="53" t="s">
        <v>1111</v>
      </c>
      <c r="G264" s="7">
        <v>0.47916666666666669</v>
      </c>
      <c r="H264" s="7">
        <v>0.60416666666666663</v>
      </c>
      <c r="I264" s="44">
        <v>12.89</v>
      </c>
      <c r="J264" s="50">
        <v>44936</v>
      </c>
      <c r="K264" s="8" t="s">
        <v>1125</v>
      </c>
      <c r="L264" s="43" t="s">
        <v>1112</v>
      </c>
      <c r="M264" s="44">
        <v>13.38</v>
      </c>
    </row>
    <row r="265" spans="1:13" hidden="1" x14ac:dyDescent="0.4">
      <c r="A265" t="str">
        <f t="shared" si="6"/>
        <v>熊本高</v>
      </c>
      <c r="B265" t="str">
        <f>+IF(A265="","",E265&amp;D265&amp;COUNTIF($A$2:A265,A265))</f>
        <v>熊本高7</v>
      </c>
      <c r="C265" s="50">
        <v>44930</v>
      </c>
      <c r="D265" s="6" t="s">
        <v>1102</v>
      </c>
      <c r="E265" s="6" t="s">
        <v>1111</v>
      </c>
      <c r="F265" s="53" t="s">
        <v>1111</v>
      </c>
      <c r="G265" s="7">
        <v>0.47916666666666669</v>
      </c>
      <c r="H265" s="7">
        <v>0.60416666666666663</v>
      </c>
      <c r="I265" s="44">
        <v>12.89</v>
      </c>
      <c r="J265" s="50">
        <v>44936</v>
      </c>
      <c r="K265" s="8" t="s">
        <v>1125</v>
      </c>
      <c r="L265" s="43" t="s">
        <v>1112</v>
      </c>
      <c r="M265" s="44">
        <v>13.38</v>
      </c>
    </row>
    <row r="266" spans="1:13" hidden="1" x14ac:dyDescent="0.4">
      <c r="A266" t="str">
        <f t="shared" si="6"/>
        <v>熊本低</v>
      </c>
      <c r="B266" t="str">
        <f>+IF(A266="","",E266&amp;D266&amp;COUNTIF($A$2:A266,A266))</f>
        <v>熊本低8</v>
      </c>
      <c r="C266" s="50">
        <v>44934</v>
      </c>
      <c r="D266" s="6" t="s">
        <v>1105</v>
      </c>
      <c r="E266" s="6" t="s">
        <v>1111</v>
      </c>
      <c r="F266" s="53" t="s">
        <v>1111</v>
      </c>
      <c r="G266" s="7">
        <v>0.45833333333333331</v>
      </c>
      <c r="H266" s="7">
        <v>0.60416666666666663</v>
      </c>
      <c r="I266" s="44">
        <v>12.69</v>
      </c>
      <c r="J266" s="50">
        <v>44937</v>
      </c>
      <c r="K266" s="8" t="s">
        <v>1124</v>
      </c>
      <c r="L266" s="43" t="s">
        <v>1112</v>
      </c>
      <c r="M266" s="44">
        <v>12.7</v>
      </c>
    </row>
    <row r="267" spans="1:13" hidden="1" x14ac:dyDescent="0.4">
      <c r="A267" t="str">
        <f t="shared" si="6"/>
        <v>熊本高</v>
      </c>
      <c r="B267" t="str">
        <f>+IF(A267="","",E267&amp;D267&amp;COUNTIF($A$2:A267,A267))</f>
        <v>熊本高8</v>
      </c>
      <c r="C267" s="50">
        <v>44934</v>
      </c>
      <c r="D267" s="6" t="s">
        <v>1102</v>
      </c>
      <c r="E267" s="6" t="s">
        <v>1111</v>
      </c>
      <c r="F267" s="53" t="s">
        <v>1111</v>
      </c>
      <c r="G267" s="7">
        <v>0.45833333333333331</v>
      </c>
      <c r="H267" s="7">
        <v>0.60416666666666663</v>
      </c>
      <c r="I267" s="44">
        <v>12.69</v>
      </c>
      <c r="J267" s="50">
        <v>44937</v>
      </c>
      <c r="K267" s="8" t="s">
        <v>1124</v>
      </c>
      <c r="L267" s="43" t="s">
        <v>1112</v>
      </c>
      <c r="M267" s="44">
        <v>12.7</v>
      </c>
    </row>
    <row r="268" spans="1:13" hidden="1" x14ac:dyDescent="0.4">
      <c r="A268" t="str">
        <f t="shared" si="6"/>
        <v>熊本低</v>
      </c>
      <c r="B268" t="str">
        <f>+IF(A268="","",E268&amp;D268&amp;COUNTIF($A$2:A268,A268))</f>
        <v>熊本低9</v>
      </c>
      <c r="C268" s="50">
        <v>44935</v>
      </c>
      <c r="D268" s="6" t="s">
        <v>1105</v>
      </c>
      <c r="E268" s="6" t="s">
        <v>1111</v>
      </c>
      <c r="F268" s="53" t="s">
        <v>1111</v>
      </c>
      <c r="G268" s="7">
        <v>0.45833333333333331</v>
      </c>
      <c r="H268" s="7">
        <v>0.58333333333333337</v>
      </c>
      <c r="I268" s="44">
        <v>11.84</v>
      </c>
      <c r="J268" s="50">
        <v>44937</v>
      </c>
      <c r="K268" s="8" t="s">
        <v>1124</v>
      </c>
      <c r="L268" s="43" t="s">
        <v>1112</v>
      </c>
      <c r="M268" s="44">
        <v>12.7</v>
      </c>
    </row>
    <row r="269" spans="1:13" hidden="1" x14ac:dyDescent="0.4">
      <c r="A269" t="str">
        <f t="shared" si="6"/>
        <v>熊本高</v>
      </c>
      <c r="B269" t="str">
        <f>+IF(A269="","",E269&amp;D269&amp;COUNTIF($A$2:A269,A269))</f>
        <v>熊本高9</v>
      </c>
      <c r="C269" s="50">
        <v>44935</v>
      </c>
      <c r="D269" s="6" t="s">
        <v>1102</v>
      </c>
      <c r="E269" s="6" t="s">
        <v>1111</v>
      </c>
      <c r="F269" s="53" t="s">
        <v>1111</v>
      </c>
      <c r="G269" s="7">
        <v>0.45833333333333331</v>
      </c>
      <c r="H269" s="7">
        <v>0.58333333333333337</v>
      </c>
      <c r="I269" s="44">
        <v>11.84</v>
      </c>
      <c r="J269" s="50">
        <v>44937</v>
      </c>
      <c r="K269" s="8" t="s">
        <v>1124</v>
      </c>
      <c r="L269" s="43" t="s">
        <v>1112</v>
      </c>
      <c r="M269" s="44">
        <v>12.7</v>
      </c>
    </row>
    <row r="270" spans="1:13" hidden="1" x14ac:dyDescent="0.4">
      <c r="A270" t="str">
        <f t="shared" si="6"/>
        <v>熊本低</v>
      </c>
      <c r="B270" t="str">
        <f>+IF(A270="","",E270&amp;D270&amp;COUNTIF($A$2:A270,A270))</f>
        <v>熊本低10</v>
      </c>
      <c r="C270" s="50">
        <v>44961</v>
      </c>
      <c r="D270" s="6" t="s">
        <v>1105</v>
      </c>
      <c r="E270" s="6" t="s">
        <v>1111</v>
      </c>
      <c r="F270" s="53" t="s">
        <v>1111</v>
      </c>
      <c r="G270" s="7">
        <v>0.45833333333333331</v>
      </c>
      <c r="H270" s="7">
        <v>0.5625</v>
      </c>
      <c r="I270" s="44">
        <v>12.17</v>
      </c>
      <c r="J270" s="50">
        <v>44971</v>
      </c>
      <c r="K270" s="8" t="s">
        <v>1125</v>
      </c>
      <c r="L270" s="43" t="s">
        <v>1112</v>
      </c>
      <c r="M270" s="44">
        <v>12.27</v>
      </c>
    </row>
    <row r="271" spans="1:13" hidden="1" x14ac:dyDescent="0.4">
      <c r="A271" t="str">
        <f t="shared" si="6"/>
        <v>熊本高</v>
      </c>
      <c r="B271" t="str">
        <f>+IF(A271="","",E271&amp;D271&amp;COUNTIF($A$2:A271,A271))</f>
        <v>熊本高10</v>
      </c>
      <c r="C271" s="50">
        <v>44961</v>
      </c>
      <c r="D271" s="6" t="s">
        <v>1102</v>
      </c>
      <c r="E271" s="6" t="s">
        <v>1111</v>
      </c>
      <c r="F271" s="53" t="s">
        <v>1111</v>
      </c>
      <c r="G271" s="7">
        <v>0.45833333333333331</v>
      </c>
      <c r="H271" s="7">
        <v>0.5625</v>
      </c>
      <c r="I271" s="44">
        <v>12.17</v>
      </c>
      <c r="J271" s="50">
        <v>44971</v>
      </c>
      <c r="K271" s="8" t="s">
        <v>1125</v>
      </c>
      <c r="L271" s="43" t="s">
        <v>1112</v>
      </c>
      <c r="M271" s="44">
        <v>12.27</v>
      </c>
    </row>
    <row r="272" spans="1:13" hidden="1" x14ac:dyDescent="0.4">
      <c r="A272" t="str">
        <f t="shared" si="6"/>
        <v>熊本低</v>
      </c>
      <c r="B272" t="str">
        <f>+IF(A272="","",E272&amp;D272&amp;COUNTIF($A$2:A272,A272))</f>
        <v>熊本低11</v>
      </c>
      <c r="C272" s="50">
        <v>44962</v>
      </c>
      <c r="D272" s="6" t="s">
        <v>1105</v>
      </c>
      <c r="E272" s="6" t="s">
        <v>1111</v>
      </c>
      <c r="F272" s="53" t="s">
        <v>1111</v>
      </c>
      <c r="G272" s="7">
        <v>0.4375</v>
      </c>
      <c r="H272" s="7">
        <v>0.58333333333333337</v>
      </c>
      <c r="I272" s="44">
        <v>15.66</v>
      </c>
      <c r="J272" s="50">
        <v>44862</v>
      </c>
      <c r="K272" s="8" t="s">
        <v>1122</v>
      </c>
      <c r="L272" s="43" t="s">
        <v>1112</v>
      </c>
      <c r="M272" s="44">
        <v>15.86</v>
      </c>
    </row>
    <row r="273" spans="1:13" hidden="1" x14ac:dyDescent="0.4">
      <c r="A273" t="str">
        <f t="shared" si="6"/>
        <v>熊本高</v>
      </c>
      <c r="B273" t="str">
        <f>+IF(A273="","",E273&amp;D273&amp;COUNTIF($A$2:A273,A273))</f>
        <v>熊本高11</v>
      </c>
      <c r="C273" s="50">
        <v>44962</v>
      </c>
      <c r="D273" s="6" t="s">
        <v>1102</v>
      </c>
      <c r="E273" s="6" t="s">
        <v>1111</v>
      </c>
      <c r="F273" s="53" t="s">
        <v>1111</v>
      </c>
      <c r="G273" s="7">
        <v>0.4375</v>
      </c>
      <c r="H273" s="7">
        <v>0.58333333333333337</v>
      </c>
      <c r="I273" s="44">
        <v>15.66</v>
      </c>
      <c r="J273" s="50">
        <v>44862</v>
      </c>
      <c r="K273" s="8" t="s">
        <v>1122</v>
      </c>
      <c r="L273" s="43" t="s">
        <v>1112</v>
      </c>
      <c r="M273" s="44">
        <v>15.86</v>
      </c>
    </row>
    <row r="274" spans="1:13" hidden="1" x14ac:dyDescent="0.4">
      <c r="A274" t="str">
        <f t="shared" si="6"/>
        <v>熊本低</v>
      </c>
      <c r="B274" t="str">
        <f>+IF(A274="","",E274&amp;D274&amp;COUNTIF($A$2:A274,A274))</f>
        <v>熊本低12</v>
      </c>
      <c r="C274" s="50">
        <v>44965</v>
      </c>
      <c r="D274" s="6" t="s">
        <v>1105</v>
      </c>
      <c r="E274" s="6" t="s">
        <v>1111</v>
      </c>
      <c r="F274" s="53" t="s">
        <v>1111</v>
      </c>
      <c r="G274" s="7">
        <v>0.47916666666666669</v>
      </c>
      <c r="H274" s="7">
        <v>0.5625</v>
      </c>
      <c r="I274" s="44">
        <v>15.57</v>
      </c>
      <c r="J274" s="50">
        <v>44862</v>
      </c>
      <c r="K274" s="8" t="s">
        <v>1122</v>
      </c>
      <c r="L274" s="43" t="s">
        <v>1112</v>
      </c>
      <c r="M274" s="44">
        <v>15.86</v>
      </c>
    </row>
    <row r="275" spans="1:13" hidden="1" x14ac:dyDescent="0.4">
      <c r="A275" t="str">
        <f t="shared" si="6"/>
        <v>熊本高</v>
      </c>
      <c r="B275" t="str">
        <f>+IF(A275="","",E275&amp;D275&amp;COUNTIF($A$2:A275,A275))</f>
        <v>熊本高12</v>
      </c>
      <c r="C275" s="50">
        <v>44965</v>
      </c>
      <c r="D275" s="6" t="s">
        <v>1102</v>
      </c>
      <c r="E275" s="6" t="s">
        <v>1111</v>
      </c>
      <c r="F275" s="53" t="s">
        <v>1111</v>
      </c>
      <c r="G275" s="7">
        <v>0.47916666666666669</v>
      </c>
      <c r="H275" s="7">
        <v>0.5625</v>
      </c>
      <c r="I275" s="44">
        <v>15.57</v>
      </c>
      <c r="J275" s="50">
        <v>44862</v>
      </c>
      <c r="K275" s="8" t="s">
        <v>1122</v>
      </c>
      <c r="L275" s="43" t="s">
        <v>1112</v>
      </c>
      <c r="M275" s="44">
        <v>15.86</v>
      </c>
    </row>
    <row r="276" spans="1:13" hidden="1" x14ac:dyDescent="0.4">
      <c r="A276" t="str">
        <f t="shared" si="6"/>
        <v>熊本低</v>
      </c>
      <c r="B276" t="str">
        <f>+IF(A276="","",E276&amp;D276&amp;COUNTIF($A$2:A276,A276))</f>
        <v>熊本低13</v>
      </c>
      <c r="C276" s="50">
        <v>44968</v>
      </c>
      <c r="D276" s="6" t="s">
        <v>1105</v>
      </c>
      <c r="E276" s="6" t="s">
        <v>1111</v>
      </c>
      <c r="F276" s="53" t="s">
        <v>1111</v>
      </c>
      <c r="G276" s="7">
        <v>0.52083333333333337</v>
      </c>
      <c r="H276" s="7">
        <v>0.58333333333333337</v>
      </c>
      <c r="I276" s="44">
        <v>9.74</v>
      </c>
      <c r="J276" s="50">
        <v>44974</v>
      </c>
      <c r="K276" s="8" t="s">
        <v>1122</v>
      </c>
      <c r="L276" s="43" t="s">
        <v>1112</v>
      </c>
      <c r="M276" s="44">
        <v>10.3</v>
      </c>
    </row>
    <row r="277" spans="1:13" hidden="1" x14ac:dyDescent="0.4">
      <c r="A277" t="str">
        <f t="shared" si="6"/>
        <v>熊本高</v>
      </c>
      <c r="B277" t="str">
        <f>+IF(A277="","",E277&amp;D277&amp;COUNTIF($A$2:A277,A277))</f>
        <v>熊本高13</v>
      </c>
      <c r="C277" s="50">
        <v>44968</v>
      </c>
      <c r="D277" s="6" t="s">
        <v>1102</v>
      </c>
      <c r="E277" s="6" t="s">
        <v>1111</v>
      </c>
      <c r="F277" s="53" t="s">
        <v>1111</v>
      </c>
      <c r="G277" s="7">
        <v>0.52083333333333337</v>
      </c>
      <c r="H277" s="7">
        <v>0.58333333333333337</v>
      </c>
      <c r="I277" s="44">
        <v>9.74</v>
      </c>
      <c r="J277" s="50">
        <v>44974</v>
      </c>
      <c r="K277" s="8" t="s">
        <v>1122</v>
      </c>
      <c r="L277" s="43" t="s">
        <v>1112</v>
      </c>
      <c r="M277" s="44">
        <v>10.3</v>
      </c>
    </row>
    <row r="278" spans="1:13" hidden="1" x14ac:dyDescent="0.4">
      <c r="A278" t="str">
        <f t="shared" si="6"/>
        <v>熊本低</v>
      </c>
      <c r="B278" t="str">
        <f>+IF(A278="","",E278&amp;D278&amp;COUNTIF($A$2:A278,A278))</f>
        <v>熊本低14</v>
      </c>
      <c r="C278" s="50">
        <v>44969</v>
      </c>
      <c r="D278" s="6" t="s">
        <v>1105</v>
      </c>
      <c r="E278" s="6" t="s">
        <v>1111</v>
      </c>
      <c r="F278" s="53" t="s">
        <v>1111</v>
      </c>
      <c r="G278" s="7">
        <v>0.4375</v>
      </c>
      <c r="H278" s="7">
        <v>0.66666666666666663</v>
      </c>
      <c r="I278" s="44">
        <v>13.4</v>
      </c>
      <c r="J278" s="50">
        <v>44978</v>
      </c>
      <c r="K278" s="8" t="s">
        <v>1125</v>
      </c>
      <c r="L278" s="43" t="s">
        <v>1112</v>
      </c>
      <c r="M278" s="44">
        <v>13.43</v>
      </c>
    </row>
    <row r="279" spans="1:13" hidden="1" x14ac:dyDescent="0.4">
      <c r="A279" t="str">
        <f t="shared" si="6"/>
        <v>熊本高</v>
      </c>
      <c r="B279" t="str">
        <f>+IF(A279="","",E279&amp;D279&amp;COUNTIF($A$2:A279,A279))</f>
        <v>熊本高14</v>
      </c>
      <c r="C279" s="50">
        <v>44969</v>
      </c>
      <c r="D279" s="6" t="s">
        <v>1102</v>
      </c>
      <c r="E279" s="6" t="s">
        <v>1111</v>
      </c>
      <c r="F279" s="53" t="s">
        <v>1111</v>
      </c>
      <c r="G279" s="7">
        <v>0.4375</v>
      </c>
      <c r="H279" s="7">
        <v>0.66666666666666663</v>
      </c>
      <c r="I279" s="44">
        <v>13.4</v>
      </c>
      <c r="J279" s="50">
        <v>44978</v>
      </c>
      <c r="K279" s="8" t="s">
        <v>1125</v>
      </c>
      <c r="L279" s="43" t="s">
        <v>1112</v>
      </c>
      <c r="M279" s="44">
        <v>13.43</v>
      </c>
    </row>
    <row r="280" spans="1:13" hidden="1" x14ac:dyDescent="0.4">
      <c r="A280" t="str">
        <f t="shared" si="6"/>
        <v>熊本低</v>
      </c>
      <c r="B280" t="str">
        <f>+IF(A280="","",E280&amp;D280&amp;COUNTIF($A$2:A280,A280))</f>
        <v>熊本低15</v>
      </c>
      <c r="C280" s="50">
        <v>44972</v>
      </c>
      <c r="D280" s="6" t="s">
        <v>1105</v>
      </c>
      <c r="E280" s="6" t="s">
        <v>1111</v>
      </c>
      <c r="F280" s="53" t="s">
        <v>1111</v>
      </c>
      <c r="G280" s="7">
        <v>0.5</v>
      </c>
      <c r="H280" s="7">
        <v>0.5625</v>
      </c>
      <c r="I280" s="44">
        <v>15.7</v>
      </c>
      <c r="J280" s="50">
        <v>44862</v>
      </c>
      <c r="K280" s="8" t="s">
        <v>1122</v>
      </c>
      <c r="L280" s="43" t="s">
        <v>1112</v>
      </c>
      <c r="M280" s="44">
        <v>15.86</v>
      </c>
    </row>
    <row r="281" spans="1:13" hidden="1" x14ac:dyDescent="0.4">
      <c r="A281" t="str">
        <f t="shared" si="6"/>
        <v>熊本高</v>
      </c>
      <c r="B281" t="str">
        <f>+IF(A281="","",E281&amp;D281&amp;COUNTIF($A$2:A281,A281))</f>
        <v>熊本高15</v>
      </c>
      <c r="C281" s="50">
        <v>44972</v>
      </c>
      <c r="D281" s="6" t="s">
        <v>1102</v>
      </c>
      <c r="E281" s="6" t="s">
        <v>1111</v>
      </c>
      <c r="F281" s="53" t="s">
        <v>1111</v>
      </c>
      <c r="G281" s="7">
        <v>0.5</v>
      </c>
      <c r="H281" s="7">
        <v>0.5625</v>
      </c>
      <c r="I281" s="44">
        <v>15.7</v>
      </c>
      <c r="J281" s="50">
        <v>44862</v>
      </c>
      <c r="K281" s="8" t="s">
        <v>1122</v>
      </c>
      <c r="L281" s="43" t="s">
        <v>1112</v>
      </c>
      <c r="M281" s="44">
        <v>15.86</v>
      </c>
    </row>
    <row r="282" spans="1:13" hidden="1" x14ac:dyDescent="0.4">
      <c r="A282" t="str">
        <f t="shared" si="6"/>
        <v>熊本低</v>
      </c>
      <c r="B282" t="str">
        <f>+IF(A282="","",E282&amp;D282&amp;COUNTIF($A$2:A282,A282))</f>
        <v>熊本低16</v>
      </c>
      <c r="C282" s="50">
        <v>44973</v>
      </c>
      <c r="D282" s="6" t="s">
        <v>1105</v>
      </c>
      <c r="E282" s="6" t="s">
        <v>1111</v>
      </c>
      <c r="F282" s="53" t="s">
        <v>1111</v>
      </c>
      <c r="G282" s="7">
        <v>0.47916666666666669</v>
      </c>
      <c r="H282" s="7">
        <v>0.58333333333333337</v>
      </c>
      <c r="I282" s="44">
        <v>18.38</v>
      </c>
      <c r="J282" s="50">
        <v>44854</v>
      </c>
      <c r="K282" s="8" t="s">
        <v>1123</v>
      </c>
      <c r="L282" s="43" t="s">
        <v>1112</v>
      </c>
      <c r="M282" s="44">
        <v>18.670000000000002</v>
      </c>
    </row>
    <row r="283" spans="1:13" hidden="1" x14ac:dyDescent="0.4">
      <c r="A283" t="str">
        <f t="shared" si="6"/>
        <v>熊本高</v>
      </c>
      <c r="B283" t="str">
        <f>+IF(A283="","",E283&amp;D283&amp;COUNTIF($A$2:A283,A283))</f>
        <v>熊本高16</v>
      </c>
      <c r="C283" s="50">
        <v>44973</v>
      </c>
      <c r="D283" s="6" t="s">
        <v>1102</v>
      </c>
      <c r="E283" s="6" t="s">
        <v>1111</v>
      </c>
      <c r="F283" s="53" t="s">
        <v>1111</v>
      </c>
      <c r="G283" s="7">
        <v>0.47916666666666669</v>
      </c>
      <c r="H283" s="7">
        <v>0.58333333333333337</v>
      </c>
      <c r="I283" s="44">
        <v>18.38</v>
      </c>
      <c r="J283" s="50">
        <v>44854</v>
      </c>
      <c r="K283" s="8" t="s">
        <v>1123</v>
      </c>
      <c r="L283" s="43" t="s">
        <v>1112</v>
      </c>
      <c r="M283" s="44">
        <v>18.670000000000002</v>
      </c>
    </row>
    <row r="284" spans="1:13" hidden="1" x14ac:dyDescent="0.4">
      <c r="A284" t="str">
        <f t="shared" si="6"/>
        <v>熊本低</v>
      </c>
      <c r="B284" t="str">
        <f>+IF(A284="","",E284&amp;D284&amp;COUNTIF($A$2:A284,A284))</f>
        <v>熊本低17</v>
      </c>
      <c r="C284" s="50">
        <v>44977</v>
      </c>
      <c r="D284" s="6" t="s">
        <v>1105</v>
      </c>
      <c r="E284" s="6" t="s">
        <v>1111</v>
      </c>
      <c r="F284" s="53" t="s">
        <v>1111</v>
      </c>
      <c r="G284" s="7">
        <v>0.4375</v>
      </c>
      <c r="H284" s="7">
        <v>0.58333333333333337</v>
      </c>
      <c r="I284" s="44">
        <v>17.690000000000001</v>
      </c>
      <c r="J284" s="50">
        <v>44849</v>
      </c>
      <c r="K284" s="8" t="s">
        <v>1126</v>
      </c>
      <c r="L284" s="43" t="s">
        <v>1112</v>
      </c>
      <c r="M284" s="44">
        <v>18.079999999999998</v>
      </c>
    </row>
    <row r="285" spans="1:13" hidden="1" x14ac:dyDescent="0.4">
      <c r="A285" t="str">
        <f t="shared" si="6"/>
        <v>熊本高</v>
      </c>
      <c r="B285" t="str">
        <f>+IF(A285="","",E285&amp;D285&amp;COUNTIF($A$2:A285,A285))</f>
        <v>熊本高17</v>
      </c>
      <c r="C285" s="50">
        <v>44977</v>
      </c>
      <c r="D285" s="6" t="s">
        <v>1102</v>
      </c>
      <c r="E285" s="6" t="s">
        <v>1111</v>
      </c>
      <c r="F285" s="53" t="s">
        <v>1111</v>
      </c>
      <c r="G285" s="7">
        <v>0.4375</v>
      </c>
      <c r="H285" s="7">
        <v>0.58333333333333337</v>
      </c>
      <c r="I285" s="44">
        <v>17.690000000000001</v>
      </c>
      <c r="J285" s="50">
        <v>44849</v>
      </c>
      <c r="K285" s="8" t="s">
        <v>1126</v>
      </c>
      <c r="L285" s="43" t="s">
        <v>1112</v>
      </c>
      <c r="M285" s="44">
        <v>18.079999999999998</v>
      </c>
    </row>
    <row r="286" spans="1:13" hidden="1" x14ac:dyDescent="0.4">
      <c r="A286" t="str">
        <f t="shared" si="6"/>
        <v>熊本低</v>
      </c>
      <c r="B286" t="str">
        <f>+IF(A286="","",E286&amp;D286&amp;COUNTIF($A$2:A286,A286))</f>
        <v>熊本低18</v>
      </c>
      <c r="C286" s="50">
        <v>44979</v>
      </c>
      <c r="D286" s="6" t="s">
        <v>1105</v>
      </c>
      <c r="E286" s="6" t="s">
        <v>1111</v>
      </c>
      <c r="F286" s="53" t="s">
        <v>1111</v>
      </c>
      <c r="G286" s="7">
        <v>0.52083333333333337</v>
      </c>
      <c r="H286" s="7">
        <v>0.54166666666666663</v>
      </c>
      <c r="I286" s="44">
        <v>12.67</v>
      </c>
      <c r="J286" s="50">
        <v>44978</v>
      </c>
      <c r="K286" s="8" t="s">
        <v>1125</v>
      </c>
      <c r="L286" s="43" t="s">
        <v>1112</v>
      </c>
      <c r="M286" s="44">
        <v>13.43</v>
      </c>
    </row>
    <row r="287" spans="1:13" hidden="1" x14ac:dyDescent="0.4">
      <c r="A287" t="str">
        <f t="shared" si="6"/>
        <v>熊本高</v>
      </c>
      <c r="B287" t="str">
        <f>+IF(A287="","",E287&amp;D287&amp;COUNTIF($A$2:A287,A287))</f>
        <v>熊本高18</v>
      </c>
      <c r="C287" s="50">
        <v>44979</v>
      </c>
      <c r="D287" s="6" t="s">
        <v>1102</v>
      </c>
      <c r="E287" s="6" t="s">
        <v>1111</v>
      </c>
      <c r="F287" s="53" t="s">
        <v>1111</v>
      </c>
      <c r="G287" s="7">
        <v>0.52083333333333337</v>
      </c>
      <c r="H287" s="7">
        <v>0.54166666666666663</v>
      </c>
      <c r="I287" s="44">
        <v>12.67</v>
      </c>
      <c r="J287" s="50">
        <v>44978</v>
      </c>
      <c r="K287" s="8" t="s">
        <v>1125</v>
      </c>
      <c r="L287" s="43" t="s">
        <v>1112</v>
      </c>
      <c r="M287" s="44">
        <v>13.43</v>
      </c>
    </row>
    <row r="288" spans="1:13" hidden="1" x14ac:dyDescent="0.4">
      <c r="A288" t="str">
        <f t="shared" si="6"/>
        <v>熊本低</v>
      </c>
      <c r="B288" t="str">
        <f>+IF(A288="","",E288&amp;D288&amp;COUNTIF($A$2:A288,A288))</f>
        <v>熊本低19</v>
      </c>
      <c r="C288" s="50">
        <v>44982</v>
      </c>
      <c r="D288" s="6" t="s">
        <v>1105</v>
      </c>
      <c r="E288" s="6" t="s">
        <v>1111</v>
      </c>
      <c r="F288" s="53" t="s">
        <v>1111</v>
      </c>
      <c r="G288" s="7">
        <v>0.47916666666666669</v>
      </c>
      <c r="H288" s="7">
        <v>0.58333333333333337</v>
      </c>
      <c r="I288" s="44">
        <v>14.31</v>
      </c>
      <c r="J288" s="50">
        <v>44871</v>
      </c>
      <c r="K288" s="8" t="s">
        <v>1127</v>
      </c>
      <c r="L288" s="43" t="s">
        <v>1112</v>
      </c>
      <c r="M288" s="44">
        <v>14.37</v>
      </c>
    </row>
    <row r="289" spans="1:13" hidden="1" x14ac:dyDescent="0.4">
      <c r="A289" t="str">
        <f t="shared" si="6"/>
        <v>熊本高</v>
      </c>
      <c r="B289" t="str">
        <f>+IF(A289="","",E289&amp;D289&amp;COUNTIF($A$2:A289,A289))</f>
        <v>熊本高19</v>
      </c>
      <c r="C289" s="50">
        <v>44982</v>
      </c>
      <c r="D289" s="6" t="s">
        <v>1102</v>
      </c>
      <c r="E289" s="6" t="s">
        <v>1111</v>
      </c>
      <c r="F289" s="53" t="s">
        <v>1111</v>
      </c>
      <c r="G289" s="7">
        <v>0.47916666666666669</v>
      </c>
      <c r="H289" s="7">
        <v>0.58333333333333337</v>
      </c>
      <c r="I289" s="44">
        <v>14.31</v>
      </c>
      <c r="J289" s="50">
        <v>44871</v>
      </c>
      <c r="K289" s="8" t="s">
        <v>1127</v>
      </c>
      <c r="L289" s="43" t="s">
        <v>1112</v>
      </c>
      <c r="M289" s="44">
        <v>14.37</v>
      </c>
    </row>
    <row r="290" spans="1:13" hidden="1" x14ac:dyDescent="0.4">
      <c r="A290" t="str">
        <f t="shared" si="6"/>
        <v>熊本低</v>
      </c>
      <c r="B290" t="str">
        <f>+IF(A290="","",E290&amp;D290&amp;COUNTIF($A$2:A290,A290))</f>
        <v>熊本低20</v>
      </c>
      <c r="C290" s="50">
        <v>44983</v>
      </c>
      <c r="D290" s="6" t="s">
        <v>1105</v>
      </c>
      <c r="E290" s="6" t="s">
        <v>1111</v>
      </c>
      <c r="F290" s="53" t="s">
        <v>1111</v>
      </c>
      <c r="G290" s="7">
        <v>0.33333333333333331</v>
      </c>
      <c r="H290" s="7">
        <v>0.66666666666666663</v>
      </c>
      <c r="I290" s="44">
        <v>19.93</v>
      </c>
      <c r="J290" s="50">
        <v>44837</v>
      </c>
      <c r="K290" s="8" t="s">
        <v>1121</v>
      </c>
      <c r="L290" s="43" t="s">
        <v>1112</v>
      </c>
      <c r="M290" s="44">
        <v>19.940000000000001</v>
      </c>
    </row>
    <row r="291" spans="1:13" hidden="1" x14ac:dyDescent="0.4">
      <c r="A291" t="str">
        <f t="shared" si="6"/>
        <v>熊本高</v>
      </c>
      <c r="B291" t="str">
        <f>+IF(A291="","",E291&amp;D291&amp;COUNTIF($A$2:A291,A291))</f>
        <v>熊本高20</v>
      </c>
      <c r="C291" s="50">
        <v>44983</v>
      </c>
      <c r="D291" s="6" t="s">
        <v>1102</v>
      </c>
      <c r="E291" s="6" t="s">
        <v>1111</v>
      </c>
      <c r="F291" s="53" t="s">
        <v>1111</v>
      </c>
      <c r="G291" s="7">
        <v>0.33333333333333331</v>
      </c>
      <c r="H291" s="7">
        <v>0.66666666666666663</v>
      </c>
      <c r="I291" s="44">
        <v>19.93</v>
      </c>
      <c r="J291" s="50">
        <v>44837</v>
      </c>
      <c r="K291" s="8" t="s">
        <v>1121</v>
      </c>
      <c r="L291" s="43" t="s">
        <v>1112</v>
      </c>
      <c r="M291" s="44">
        <v>19.940000000000001</v>
      </c>
    </row>
    <row r="292" spans="1:13" hidden="1" x14ac:dyDescent="0.4">
      <c r="A292" t="str">
        <f t="shared" si="6"/>
        <v>熊本低</v>
      </c>
      <c r="B292" t="str">
        <f>+IF(A292="","",E292&amp;D292&amp;COUNTIF($A$2:A292,A292))</f>
        <v>熊本低21</v>
      </c>
      <c r="C292" s="50">
        <v>44984</v>
      </c>
      <c r="D292" s="6" t="s">
        <v>1105</v>
      </c>
      <c r="E292" s="6" t="s">
        <v>1111</v>
      </c>
      <c r="F292" s="53" t="s">
        <v>1111</v>
      </c>
      <c r="G292" s="7">
        <v>0.4375</v>
      </c>
      <c r="H292" s="7">
        <v>0.64583333333333337</v>
      </c>
      <c r="I292" s="44">
        <v>20.5</v>
      </c>
      <c r="J292" s="50">
        <v>44835</v>
      </c>
      <c r="K292" s="8" t="s">
        <v>1126</v>
      </c>
      <c r="L292" s="43" t="s">
        <v>1112</v>
      </c>
      <c r="M292" s="44">
        <v>20.75</v>
      </c>
    </row>
    <row r="293" spans="1:13" hidden="1" x14ac:dyDescent="0.4">
      <c r="A293" t="str">
        <f t="shared" ref="A293:A356" si="7">+E293&amp;D293</f>
        <v>熊本高</v>
      </c>
      <c r="B293" t="str">
        <f>+IF(A293="","",E293&amp;D293&amp;COUNTIF($A$2:A293,A293))</f>
        <v>熊本高21</v>
      </c>
      <c r="C293" s="50">
        <v>44984</v>
      </c>
      <c r="D293" s="6" t="s">
        <v>1102</v>
      </c>
      <c r="E293" s="6" t="s">
        <v>1111</v>
      </c>
      <c r="F293" s="53" t="s">
        <v>1111</v>
      </c>
      <c r="G293" s="7">
        <v>0.4375</v>
      </c>
      <c r="H293" s="7">
        <v>0.64583333333333337</v>
      </c>
      <c r="I293" s="44">
        <v>20.5</v>
      </c>
      <c r="J293" s="50">
        <v>44835</v>
      </c>
      <c r="K293" s="8" t="s">
        <v>1126</v>
      </c>
      <c r="L293" s="43" t="s">
        <v>1112</v>
      </c>
      <c r="M293" s="44">
        <v>20.75</v>
      </c>
    </row>
    <row r="294" spans="1:13" hidden="1" x14ac:dyDescent="0.4">
      <c r="A294" t="str">
        <f t="shared" si="7"/>
        <v>熊本低</v>
      </c>
      <c r="B294" t="str">
        <f>+IF(A294="","",E294&amp;D294&amp;COUNTIF($A$2:A294,A294))</f>
        <v>熊本低22</v>
      </c>
      <c r="C294" s="50">
        <v>44985</v>
      </c>
      <c r="D294" s="6" t="s">
        <v>1105</v>
      </c>
      <c r="E294" s="6" t="s">
        <v>1111</v>
      </c>
      <c r="F294" s="53" t="s">
        <v>1111</v>
      </c>
      <c r="G294" s="7">
        <v>0.4375</v>
      </c>
      <c r="H294" s="7">
        <v>0.64583333333333337</v>
      </c>
      <c r="I294" s="44">
        <v>20.16</v>
      </c>
      <c r="J294" s="50">
        <v>44835</v>
      </c>
      <c r="K294" s="8" t="s">
        <v>1126</v>
      </c>
      <c r="L294" s="43" t="s">
        <v>1112</v>
      </c>
      <c r="M294" s="44">
        <v>20.75</v>
      </c>
    </row>
    <row r="295" spans="1:13" hidden="1" x14ac:dyDescent="0.4">
      <c r="A295" t="str">
        <f t="shared" si="7"/>
        <v>熊本高</v>
      </c>
      <c r="B295" t="str">
        <f>+IF(A295="","",E295&amp;D295&amp;COUNTIF($A$2:A295,A295))</f>
        <v>熊本高22</v>
      </c>
      <c r="C295" s="50">
        <v>44985</v>
      </c>
      <c r="D295" s="6" t="s">
        <v>1102</v>
      </c>
      <c r="E295" s="6" t="s">
        <v>1111</v>
      </c>
      <c r="F295" s="53" t="s">
        <v>1111</v>
      </c>
      <c r="G295" s="7">
        <v>0.4375</v>
      </c>
      <c r="H295" s="7">
        <v>0.64583333333333337</v>
      </c>
      <c r="I295" s="44">
        <v>20.16</v>
      </c>
      <c r="J295" s="50">
        <v>44835</v>
      </c>
      <c r="K295" s="8" t="s">
        <v>1126</v>
      </c>
      <c r="L295" s="43" t="s">
        <v>1112</v>
      </c>
      <c r="M295" s="44">
        <v>20.75</v>
      </c>
    </row>
    <row r="296" spans="1:13" hidden="1" x14ac:dyDescent="0.4">
      <c r="A296" t="str">
        <f t="shared" si="7"/>
        <v>福岡低</v>
      </c>
      <c r="B296" t="str">
        <f>+IF(A296="","",E296&amp;D296&amp;COUNTIF($A$2:A296,A296))</f>
        <v>福岡低1</v>
      </c>
      <c r="C296" s="50">
        <v>44857</v>
      </c>
      <c r="D296" s="6" t="s">
        <v>1105</v>
      </c>
      <c r="E296" s="6" t="s">
        <v>1119</v>
      </c>
      <c r="F296" s="53">
        <v>0.51</v>
      </c>
      <c r="G296" s="7">
        <v>0.4375</v>
      </c>
      <c r="H296" s="7">
        <v>0.54166666666666663</v>
      </c>
      <c r="I296" s="44">
        <v>15.65</v>
      </c>
      <c r="J296" s="50">
        <v>44863</v>
      </c>
      <c r="K296" s="8" t="s">
        <v>1126</v>
      </c>
      <c r="L296" s="43" t="s">
        <v>1118</v>
      </c>
      <c r="M296" s="44">
        <v>15.99</v>
      </c>
    </row>
    <row r="297" spans="1:13" hidden="1" x14ac:dyDescent="0.4">
      <c r="A297" t="str">
        <f t="shared" si="7"/>
        <v>福岡高</v>
      </c>
      <c r="B297" t="str">
        <f>+IF(A297="","",E297&amp;D297&amp;COUNTIF($A$2:A297,A297))</f>
        <v>福岡高1</v>
      </c>
      <c r="C297" s="50">
        <v>44857</v>
      </c>
      <c r="D297" s="6" t="s">
        <v>1102</v>
      </c>
      <c r="E297" s="6" t="s">
        <v>1119</v>
      </c>
      <c r="F297" s="53">
        <v>0.51</v>
      </c>
      <c r="G297" s="7">
        <v>0.4375</v>
      </c>
      <c r="H297" s="7">
        <v>0.54166666666666663</v>
      </c>
      <c r="I297" s="44">
        <v>15.65</v>
      </c>
      <c r="J297" s="50">
        <v>44863</v>
      </c>
      <c r="K297" s="8" t="s">
        <v>1126</v>
      </c>
      <c r="L297" s="43" t="s">
        <v>1118</v>
      </c>
      <c r="M297" s="44">
        <v>15.99</v>
      </c>
    </row>
    <row r="298" spans="1:13" hidden="1" x14ac:dyDescent="0.4">
      <c r="A298" t="str">
        <f t="shared" si="7"/>
        <v>福岡低</v>
      </c>
      <c r="B298" t="str">
        <f>+IF(A298="","",E298&amp;D298&amp;COUNTIF($A$2:A298,A298))</f>
        <v>福岡低2</v>
      </c>
      <c r="C298" s="50">
        <v>44892</v>
      </c>
      <c r="D298" s="6" t="s">
        <v>1105</v>
      </c>
      <c r="E298" s="6" t="s">
        <v>1119</v>
      </c>
      <c r="F298" s="53">
        <v>0.15</v>
      </c>
      <c r="G298" s="7">
        <v>0.41666666666666669</v>
      </c>
      <c r="H298" s="7">
        <v>0.58333333333333337</v>
      </c>
      <c r="I298" s="44">
        <v>11.27</v>
      </c>
      <c r="J298" s="50">
        <v>44880</v>
      </c>
      <c r="K298" s="8" t="s">
        <v>1125</v>
      </c>
      <c r="L298" s="43" t="s">
        <v>1104</v>
      </c>
      <c r="M298" s="44">
        <v>11.68</v>
      </c>
    </row>
    <row r="299" spans="1:13" hidden="1" x14ac:dyDescent="0.4">
      <c r="A299" t="str">
        <f t="shared" si="7"/>
        <v>福岡高</v>
      </c>
      <c r="B299" t="str">
        <f>+IF(A299="","",E299&amp;D299&amp;COUNTIF($A$2:A299,A299))</f>
        <v>福岡高2</v>
      </c>
      <c r="C299" s="50">
        <v>44892</v>
      </c>
      <c r="D299" s="6" t="s">
        <v>1102</v>
      </c>
      <c r="E299" s="6" t="s">
        <v>1119</v>
      </c>
      <c r="F299" s="53">
        <v>0.15</v>
      </c>
      <c r="G299" s="7">
        <v>0.41666666666666669</v>
      </c>
      <c r="H299" s="7">
        <v>0.58333333333333337</v>
      </c>
      <c r="I299" s="44">
        <v>11.27</v>
      </c>
      <c r="J299" s="50">
        <v>44880</v>
      </c>
      <c r="K299" s="8" t="s">
        <v>1125</v>
      </c>
      <c r="L299" s="43" t="s">
        <v>1104</v>
      </c>
      <c r="M299" s="44">
        <v>11.68</v>
      </c>
    </row>
    <row r="300" spans="1:13" hidden="1" x14ac:dyDescent="0.4">
      <c r="A300" t="str">
        <f t="shared" si="7"/>
        <v>福岡低</v>
      </c>
      <c r="B300" t="str">
        <f>+IF(A300="","",E300&amp;D300&amp;COUNTIF($A$2:A300,A300))</f>
        <v>福岡低3</v>
      </c>
      <c r="C300" s="50">
        <v>44926</v>
      </c>
      <c r="D300" s="6" t="s">
        <v>1105</v>
      </c>
      <c r="E300" s="6" t="s">
        <v>1119</v>
      </c>
      <c r="F300" s="53">
        <v>0.2</v>
      </c>
      <c r="G300" s="7">
        <v>0.5</v>
      </c>
      <c r="H300" s="7">
        <v>0.58333333333333337</v>
      </c>
      <c r="I300" s="44">
        <v>7.73</v>
      </c>
      <c r="J300" s="50">
        <v>44901</v>
      </c>
      <c r="K300" s="8" t="s">
        <v>1125</v>
      </c>
      <c r="L300" s="43" t="s">
        <v>1104</v>
      </c>
      <c r="M300" s="44">
        <v>8.1</v>
      </c>
    </row>
    <row r="301" spans="1:13" hidden="1" x14ac:dyDescent="0.4">
      <c r="A301" t="str">
        <f t="shared" si="7"/>
        <v>福岡高</v>
      </c>
      <c r="B301" t="str">
        <f>+IF(A301="","",E301&amp;D301&amp;COUNTIF($A$2:A301,A301))</f>
        <v>福岡高3</v>
      </c>
      <c r="C301" s="50">
        <v>44926</v>
      </c>
      <c r="D301" s="6" t="s">
        <v>1102</v>
      </c>
      <c r="E301" s="6" t="s">
        <v>1119</v>
      </c>
      <c r="F301" s="53">
        <v>0.2</v>
      </c>
      <c r="G301" s="7">
        <v>0.5</v>
      </c>
      <c r="H301" s="7">
        <v>0.58333333333333337</v>
      </c>
      <c r="I301" s="44">
        <v>7.73</v>
      </c>
      <c r="J301" s="50">
        <v>44901</v>
      </c>
      <c r="K301" s="8" t="s">
        <v>1125</v>
      </c>
      <c r="L301" s="43" t="s">
        <v>1104</v>
      </c>
      <c r="M301" s="44">
        <v>8.1</v>
      </c>
    </row>
    <row r="302" spans="1:13" hidden="1" x14ac:dyDescent="0.4">
      <c r="A302" t="str">
        <f t="shared" si="7"/>
        <v>福岡低</v>
      </c>
      <c r="B302" t="str">
        <f>+IF(A302="","",E302&amp;D302&amp;COUNTIF($A$2:A302,A302))</f>
        <v>福岡低4</v>
      </c>
      <c r="C302" s="50">
        <v>44927</v>
      </c>
      <c r="D302" s="6" t="s">
        <v>1105</v>
      </c>
      <c r="E302" s="6" t="s">
        <v>1119</v>
      </c>
      <c r="F302" s="53">
        <v>0.5</v>
      </c>
      <c r="G302" s="7">
        <v>0.33333333333333331</v>
      </c>
      <c r="H302" s="7">
        <v>0.66666666666666663</v>
      </c>
      <c r="I302" s="44">
        <v>10.7</v>
      </c>
      <c r="J302" s="50">
        <v>44937</v>
      </c>
      <c r="K302" s="8" t="s">
        <v>1124</v>
      </c>
      <c r="L302" s="43" t="s">
        <v>1104</v>
      </c>
      <c r="M302" s="44">
        <v>11.89</v>
      </c>
    </row>
    <row r="303" spans="1:13" hidden="1" x14ac:dyDescent="0.4">
      <c r="A303" t="str">
        <f t="shared" si="7"/>
        <v>福岡高</v>
      </c>
      <c r="B303" t="str">
        <f>+IF(A303="","",E303&amp;D303&amp;COUNTIF($A$2:A303,A303))</f>
        <v>福岡高4</v>
      </c>
      <c r="C303" s="50">
        <v>44927</v>
      </c>
      <c r="D303" s="6" t="s">
        <v>1102</v>
      </c>
      <c r="E303" s="6" t="s">
        <v>1119</v>
      </c>
      <c r="F303" s="53">
        <v>0.5</v>
      </c>
      <c r="G303" s="7">
        <v>0.33333333333333331</v>
      </c>
      <c r="H303" s="7">
        <v>0.66666666666666663</v>
      </c>
      <c r="I303" s="44">
        <v>10.7</v>
      </c>
      <c r="J303" s="50">
        <v>44937</v>
      </c>
      <c r="K303" s="8" t="s">
        <v>1124</v>
      </c>
      <c r="L303" s="43" t="s">
        <v>1104</v>
      </c>
      <c r="M303" s="44">
        <v>11.89</v>
      </c>
    </row>
    <row r="304" spans="1:13" hidden="1" x14ac:dyDescent="0.4">
      <c r="A304" t="str">
        <f t="shared" si="7"/>
        <v>福岡低</v>
      </c>
      <c r="B304" t="str">
        <f>+IF(A304="","",E304&amp;D304&amp;COUNTIF($A$2:A304,A304))</f>
        <v>福岡低5</v>
      </c>
      <c r="C304" s="50">
        <v>44928</v>
      </c>
      <c r="D304" s="6" t="s">
        <v>1105</v>
      </c>
      <c r="E304" s="6" t="s">
        <v>1119</v>
      </c>
      <c r="F304" s="53">
        <v>0.4</v>
      </c>
      <c r="G304" s="7">
        <v>0.4375</v>
      </c>
      <c r="H304" s="7">
        <v>0.625</v>
      </c>
      <c r="I304" s="44">
        <v>12.48</v>
      </c>
      <c r="J304" s="50">
        <v>44947</v>
      </c>
      <c r="K304" s="8" t="s">
        <v>1126</v>
      </c>
      <c r="L304" s="43" t="s">
        <v>1104</v>
      </c>
      <c r="M304" s="44">
        <v>12.64</v>
      </c>
    </row>
    <row r="305" spans="1:13" hidden="1" x14ac:dyDescent="0.4">
      <c r="A305" t="str">
        <f t="shared" si="7"/>
        <v>福岡高</v>
      </c>
      <c r="B305" t="str">
        <f>+IF(A305="","",E305&amp;D305&amp;COUNTIF($A$2:A305,A305))</f>
        <v>福岡高5</v>
      </c>
      <c r="C305" s="50">
        <v>44928</v>
      </c>
      <c r="D305" s="6" t="s">
        <v>1102</v>
      </c>
      <c r="E305" s="6" t="s">
        <v>1119</v>
      </c>
      <c r="F305" s="53">
        <v>0.4</v>
      </c>
      <c r="G305" s="7">
        <v>0.4375</v>
      </c>
      <c r="H305" s="7">
        <v>0.625</v>
      </c>
      <c r="I305" s="44">
        <v>12.48</v>
      </c>
      <c r="J305" s="50">
        <v>44947</v>
      </c>
      <c r="K305" s="8" t="s">
        <v>1126</v>
      </c>
      <c r="L305" s="43" t="s">
        <v>1104</v>
      </c>
      <c r="M305" s="44">
        <v>12.64</v>
      </c>
    </row>
    <row r="306" spans="1:13" hidden="1" x14ac:dyDescent="0.4">
      <c r="A306" t="str">
        <f t="shared" si="7"/>
        <v>福岡低</v>
      </c>
      <c r="B306" t="str">
        <f>+IF(A306="","",E306&amp;D306&amp;COUNTIF($A$2:A306,A306))</f>
        <v>福岡低6</v>
      </c>
      <c r="C306" s="50">
        <v>44929</v>
      </c>
      <c r="D306" s="6" t="s">
        <v>1105</v>
      </c>
      <c r="E306" s="6" t="s">
        <v>1119</v>
      </c>
      <c r="F306" s="53">
        <v>0.4</v>
      </c>
      <c r="G306" s="7">
        <v>0.45833333333333331</v>
      </c>
      <c r="H306" s="7">
        <v>0.625</v>
      </c>
      <c r="I306" s="44">
        <v>12.81</v>
      </c>
      <c r="J306" s="50">
        <v>44956</v>
      </c>
      <c r="K306" s="8" t="s">
        <v>1121</v>
      </c>
      <c r="L306" s="43" t="s">
        <v>1104</v>
      </c>
      <c r="M306" s="44">
        <v>14.66</v>
      </c>
    </row>
    <row r="307" spans="1:13" hidden="1" x14ac:dyDescent="0.4">
      <c r="A307" t="str">
        <f t="shared" si="7"/>
        <v>福岡高</v>
      </c>
      <c r="B307" t="str">
        <f>+IF(A307="","",E307&amp;D307&amp;COUNTIF($A$2:A307,A307))</f>
        <v>福岡高6</v>
      </c>
      <c r="C307" s="50">
        <v>44929</v>
      </c>
      <c r="D307" s="6" t="s">
        <v>1102</v>
      </c>
      <c r="E307" s="6" t="s">
        <v>1119</v>
      </c>
      <c r="F307" s="53">
        <v>0.4</v>
      </c>
      <c r="G307" s="7">
        <v>0.45833333333333331</v>
      </c>
      <c r="H307" s="7">
        <v>0.625</v>
      </c>
      <c r="I307" s="44">
        <v>12.81</v>
      </c>
      <c r="J307" s="50">
        <v>44956</v>
      </c>
      <c r="K307" s="8" t="s">
        <v>1121</v>
      </c>
      <c r="L307" s="43" t="s">
        <v>1104</v>
      </c>
      <c r="M307" s="44">
        <v>14.66</v>
      </c>
    </row>
    <row r="308" spans="1:13" hidden="1" x14ac:dyDescent="0.4">
      <c r="A308" t="str">
        <f t="shared" si="7"/>
        <v>福岡低</v>
      </c>
      <c r="B308" t="str">
        <f>+IF(A308="","",E308&amp;D308&amp;COUNTIF($A$2:A308,A308))</f>
        <v>福岡低7</v>
      </c>
      <c r="C308" s="50">
        <v>44930</v>
      </c>
      <c r="D308" s="6" t="s">
        <v>1105</v>
      </c>
      <c r="E308" s="6" t="s">
        <v>1119</v>
      </c>
      <c r="F308" s="53">
        <v>0.3</v>
      </c>
      <c r="G308" s="7">
        <v>0.47916666666666669</v>
      </c>
      <c r="H308" s="7">
        <v>0.60416666666666663</v>
      </c>
      <c r="I308" s="44">
        <v>12.27</v>
      </c>
      <c r="J308" s="50">
        <v>44947</v>
      </c>
      <c r="K308" s="8" t="s">
        <v>1126</v>
      </c>
      <c r="L308" s="43" t="s">
        <v>1104</v>
      </c>
      <c r="M308" s="44">
        <v>12.64</v>
      </c>
    </row>
    <row r="309" spans="1:13" hidden="1" x14ac:dyDescent="0.4">
      <c r="A309" t="str">
        <f t="shared" si="7"/>
        <v>福岡高</v>
      </c>
      <c r="B309" t="str">
        <f>+IF(A309="","",E309&amp;D309&amp;COUNTIF($A$2:A309,A309))</f>
        <v>福岡高7</v>
      </c>
      <c r="C309" s="50">
        <v>44930</v>
      </c>
      <c r="D309" s="6" t="s">
        <v>1102</v>
      </c>
      <c r="E309" s="6" t="s">
        <v>1119</v>
      </c>
      <c r="F309" s="53">
        <v>0.3</v>
      </c>
      <c r="G309" s="7">
        <v>0.47916666666666669</v>
      </c>
      <c r="H309" s="7">
        <v>0.60416666666666663</v>
      </c>
      <c r="I309" s="44">
        <v>12.27</v>
      </c>
      <c r="J309" s="50">
        <v>44947</v>
      </c>
      <c r="K309" s="8" t="s">
        <v>1126</v>
      </c>
      <c r="L309" s="43" t="s">
        <v>1104</v>
      </c>
      <c r="M309" s="44">
        <v>12.64</v>
      </c>
    </row>
    <row r="310" spans="1:13" hidden="1" x14ac:dyDescent="0.4">
      <c r="A310" t="str">
        <f t="shared" si="7"/>
        <v>福岡低</v>
      </c>
      <c r="B310" t="str">
        <f>+IF(A310="","",E310&amp;D310&amp;COUNTIF($A$2:A310,A310))</f>
        <v>福岡低8</v>
      </c>
      <c r="C310" s="50">
        <v>44934</v>
      </c>
      <c r="D310" s="6" t="s">
        <v>1105</v>
      </c>
      <c r="E310" s="6" t="s">
        <v>1119</v>
      </c>
      <c r="F310" s="53">
        <v>0.3</v>
      </c>
      <c r="G310" s="7">
        <v>0.45833333333333331</v>
      </c>
      <c r="H310" s="7">
        <v>0.60416666666666663</v>
      </c>
      <c r="I310" s="44">
        <v>12.84</v>
      </c>
      <c r="J310" s="50">
        <v>44956</v>
      </c>
      <c r="K310" s="8" t="s">
        <v>1121</v>
      </c>
      <c r="L310" s="43" t="s">
        <v>1104</v>
      </c>
      <c r="M310" s="44">
        <v>14.66</v>
      </c>
    </row>
    <row r="311" spans="1:13" hidden="1" x14ac:dyDescent="0.4">
      <c r="A311" t="str">
        <f t="shared" si="7"/>
        <v>福岡高</v>
      </c>
      <c r="B311" t="str">
        <f>+IF(A311="","",E311&amp;D311&amp;COUNTIF($A$2:A311,A311))</f>
        <v>福岡高8</v>
      </c>
      <c r="C311" s="50">
        <v>44934</v>
      </c>
      <c r="D311" s="6" t="s">
        <v>1102</v>
      </c>
      <c r="E311" s="6" t="s">
        <v>1119</v>
      </c>
      <c r="F311" s="53">
        <v>0.3</v>
      </c>
      <c r="G311" s="7">
        <v>0.45833333333333331</v>
      </c>
      <c r="H311" s="7">
        <v>0.60416666666666663</v>
      </c>
      <c r="I311" s="44">
        <v>12.84</v>
      </c>
      <c r="J311" s="50">
        <v>44956</v>
      </c>
      <c r="K311" s="8" t="s">
        <v>1121</v>
      </c>
      <c r="L311" s="43" t="s">
        <v>1104</v>
      </c>
      <c r="M311" s="44">
        <v>14.66</v>
      </c>
    </row>
    <row r="312" spans="1:13" hidden="1" x14ac:dyDescent="0.4">
      <c r="A312" t="str">
        <f t="shared" si="7"/>
        <v>福岡低</v>
      </c>
      <c r="B312" t="str">
        <f>+IF(A312="","",E312&amp;D312&amp;COUNTIF($A$2:A312,A312))</f>
        <v>福岡低9</v>
      </c>
      <c r="C312" s="50">
        <v>44935</v>
      </c>
      <c r="D312" s="6" t="s">
        <v>1105</v>
      </c>
      <c r="E312" s="6" t="s">
        <v>1119</v>
      </c>
      <c r="F312" s="53">
        <v>0.2</v>
      </c>
      <c r="G312" s="7">
        <v>0.45833333333333331</v>
      </c>
      <c r="H312" s="7">
        <v>0.58333333333333337</v>
      </c>
      <c r="I312" s="44">
        <v>8.1999999999999993</v>
      </c>
      <c r="J312" s="50">
        <v>44931</v>
      </c>
      <c r="K312" s="8" t="s">
        <v>1123</v>
      </c>
      <c r="L312" s="43" t="s">
        <v>1104</v>
      </c>
      <c r="M312" s="44">
        <v>9.1</v>
      </c>
    </row>
    <row r="313" spans="1:13" hidden="1" x14ac:dyDescent="0.4">
      <c r="A313" t="str">
        <f t="shared" si="7"/>
        <v>福岡高</v>
      </c>
      <c r="B313" t="str">
        <f>+IF(A313="","",E313&amp;D313&amp;COUNTIF($A$2:A313,A313))</f>
        <v>福岡高9</v>
      </c>
      <c r="C313" s="50">
        <v>44935</v>
      </c>
      <c r="D313" s="6" t="s">
        <v>1102</v>
      </c>
      <c r="E313" s="6" t="s">
        <v>1119</v>
      </c>
      <c r="F313" s="53">
        <v>0.2</v>
      </c>
      <c r="G313" s="7">
        <v>0.45833333333333331</v>
      </c>
      <c r="H313" s="7">
        <v>0.58333333333333337</v>
      </c>
      <c r="I313" s="44">
        <v>8.1999999999999993</v>
      </c>
      <c r="J313" s="50">
        <v>44931</v>
      </c>
      <c r="K313" s="8" t="s">
        <v>1123</v>
      </c>
      <c r="L313" s="43" t="s">
        <v>1104</v>
      </c>
      <c r="M313" s="44">
        <v>9.1</v>
      </c>
    </row>
    <row r="314" spans="1:13" hidden="1" x14ac:dyDescent="0.4">
      <c r="A314" t="str">
        <f t="shared" si="7"/>
        <v>福岡低</v>
      </c>
      <c r="B314" t="str">
        <f>+IF(A314="","",E314&amp;D314&amp;COUNTIF($A$2:A314,A314))</f>
        <v>福岡低10</v>
      </c>
      <c r="C314" s="50">
        <v>44961</v>
      </c>
      <c r="D314" s="6" t="s">
        <v>1105</v>
      </c>
      <c r="E314" s="6" t="s">
        <v>1119</v>
      </c>
      <c r="F314" s="53">
        <v>0.3</v>
      </c>
      <c r="G314" s="7">
        <v>0.45833333333333331</v>
      </c>
      <c r="H314" s="7">
        <v>0.5625</v>
      </c>
      <c r="I314" s="44">
        <v>13.47</v>
      </c>
      <c r="J314" s="50">
        <v>44890</v>
      </c>
      <c r="K314" s="8" t="s">
        <v>1122</v>
      </c>
      <c r="L314" s="43" t="s">
        <v>1104</v>
      </c>
      <c r="M314" s="44">
        <v>13.52</v>
      </c>
    </row>
    <row r="315" spans="1:13" hidden="1" x14ac:dyDescent="0.4">
      <c r="A315" t="str">
        <f t="shared" si="7"/>
        <v>福岡高</v>
      </c>
      <c r="B315" t="str">
        <f>+IF(A315="","",E315&amp;D315&amp;COUNTIF($A$2:A315,A315))</f>
        <v>福岡高10</v>
      </c>
      <c r="C315" s="50">
        <v>44961</v>
      </c>
      <c r="D315" s="6" t="s">
        <v>1102</v>
      </c>
      <c r="E315" s="6" t="s">
        <v>1119</v>
      </c>
      <c r="F315" s="53">
        <v>0.3</v>
      </c>
      <c r="G315" s="7">
        <v>0.45833333333333331</v>
      </c>
      <c r="H315" s="7">
        <v>0.5625</v>
      </c>
      <c r="I315" s="44">
        <v>13.47</v>
      </c>
      <c r="J315" s="50">
        <v>44890</v>
      </c>
      <c r="K315" s="8" t="s">
        <v>1122</v>
      </c>
      <c r="L315" s="43" t="s">
        <v>1104</v>
      </c>
      <c r="M315" s="44">
        <v>13.52</v>
      </c>
    </row>
    <row r="316" spans="1:13" hidden="1" x14ac:dyDescent="0.4">
      <c r="A316" t="str">
        <f t="shared" si="7"/>
        <v>福岡低</v>
      </c>
      <c r="B316" t="str">
        <f>+IF(A316="","",E316&amp;D316&amp;COUNTIF($A$2:A316,A316))</f>
        <v>福岡低11</v>
      </c>
      <c r="C316" s="50">
        <v>44962</v>
      </c>
      <c r="D316" s="6" t="s">
        <v>1105</v>
      </c>
      <c r="E316" s="6" t="s">
        <v>1119</v>
      </c>
      <c r="F316" s="53">
        <v>0.3</v>
      </c>
      <c r="G316" s="7">
        <v>0.4375</v>
      </c>
      <c r="H316" s="7">
        <v>0.58333333333333337</v>
      </c>
      <c r="I316" s="44">
        <v>14.98</v>
      </c>
      <c r="J316" s="50">
        <v>44957</v>
      </c>
      <c r="K316" s="8" t="s">
        <v>1125</v>
      </c>
      <c r="L316" s="43" t="s">
        <v>1104</v>
      </c>
      <c r="M316" s="44">
        <v>15.05</v>
      </c>
    </row>
    <row r="317" spans="1:13" hidden="1" x14ac:dyDescent="0.4">
      <c r="A317" t="str">
        <f t="shared" si="7"/>
        <v>福岡高</v>
      </c>
      <c r="B317" t="str">
        <f>+IF(A317="","",E317&amp;D317&amp;COUNTIF($A$2:A317,A317))</f>
        <v>福岡高11</v>
      </c>
      <c r="C317" s="50">
        <v>44962</v>
      </c>
      <c r="D317" s="6" t="s">
        <v>1102</v>
      </c>
      <c r="E317" s="6" t="s">
        <v>1119</v>
      </c>
      <c r="F317" s="53">
        <v>0.3</v>
      </c>
      <c r="G317" s="7">
        <v>0.4375</v>
      </c>
      <c r="H317" s="7">
        <v>0.58333333333333337</v>
      </c>
      <c r="I317" s="44">
        <v>14.98</v>
      </c>
      <c r="J317" s="50">
        <v>44957</v>
      </c>
      <c r="K317" s="8" t="s">
        <v>1125</v>
      </c>
      <c r="L317" s="43" t="s">
        <v>1104</v>
      </c>
      <c r="M317" s="44">
        <v>15.05</v>
      </c>
    </row>
    <row r="318" spans="1:13" hidden="1" x14ac:dyDescent="0.4">
      <c r="A318" t="str">
        <f t="shared" si="7"/>
        <v>福岡低</v>
      </c>
      <c r="B318" t="str">
        <f>+IF(A318="","",E318&amp;D318&amp;COUNTIF($A$2:A318,A318))</f>
        <v>福岡低12</v>
      </c>
      <c r="C318" s="50">
        <v>44965</v>
      </c>
      <c r="D318" s="6" t="s">
        <v>1105</v>
      </c>
      <c r="E318" s="6" t="s">
        <v>1119</v>
      </c>
      <c r="F318" s="53">
        <v>0.2</v>
      </c>
      <c r="G318" s="7">
        <v>0.47916666666666669</v>
      </c>
      <c r="H318" s="7">
        <v>0.5625</v>
      </c>
      <c r="I318" s="44">
        <v>13.76</v>
      </c>
      <c r="J318" s="50">
        <v>44956</v>
      </c>
      <c r="K318" s="8" t="s">
        <v>1121</v>
      </c>
      <c r="L318" s="43" t="s">
        <v>1104</v>
      </c>
      <c r="M318" s="44">
        <v>14.66</v>
      </c>
    </row>
    <row r="319" spans="1:13" hidden="1" x14ac:dyDescent="0.4">
      <c r="A319" t="str">
        <f t="shared" si="7"/>
        <v>福岡高</v>
      </c>
      <c r="B319" t="str">
        <f>+IF(A319="","",E319&amp;D319&amp;COUNTIF($A$2:A319,A319))</f>
        <v>福岡高12</v>
      </c>
      <c r="C319" s="50">
        <v>44965</v>
      </c>
      <c r="D319" s="6" t="s">
        <v>1102</v>
      </c>
      <c r="E319" s="6" t="s">
        <v>1119</v>
      </c>
      <c r="F319" s="53">
        <v>0.2</v>
      </c>
      <c r="G319" s="7">
        <v>0.47916666666666669</v>
      </c>
      <c r="H319" s="7">
        <v>0.5625</v>
      </c>
      <c r="I319" s="44">
        <v>13.76</v>
      </c>
      <c r="J319" s="50">
        <v>44956</v>
      </c>
      <c r="K319" s="8" t="s">
        <v>1121</v>
      </c>
      <c r="L319" s="43" t="s">
        <v>1104</v>
      </c>
      <c r="M319" s="44">
        <v>14.66</v>
      </c>
    </row>
    <row r="320" spans="1:13" hidden="1" x14ac:dyDescent="0.4">
      <c r="A320" t="str">
        <f t="shared" si="7"/>
        <v>福岡低</v>
      </c>
      <c r="B320" t="str">
        <f>+IF(A320="","",E320&amp;D320&amp;COUNTIF($A$2:A320,A320))</f>
        <v>福岡低13</v>
      </c>
      <c r="C320" s="50">
        <v>44968</v>
      </c>
      <c r="D320" s="6" t="s">
        <v>1105</v>
      </c>
      <c r="E320" s="6" t="s">
        <v>1119</v>
      </c>
      <c r="F320" s="53">
        <v>0.1</v>
      </c>
      <c r="G320" s="7">
        <v>0.52083333333333337</v>
      </c>
      <c r="H320" s="7">
        <v>0.58333333333333337</v>
      </c>
      <c r="I320" s="44">
        <v>9.18</v>
      </c>
      <c r="J320" s="50">
        <v>44981</v>
      </c>
      <c r="K320" s="8" t="s">
        <v>1122</v>
      </c>
      <c r="L320" s="43" t="s">
        <v>1104</v>
      </c>
      <c r="M320" s="44">
        <v>9.34</v>
      </c>
    </row>
    <row r="321" spans="1:13" hidden="1" x14ac:dyDescent="0.4">
      <c r="A321" t="str">
        <f t="shared" si="7"/>
        <v>福岡高</v>
      </c>
      <c r="B321" t="str">
        <f>+IF(A321="","",E321&amp;D321&amp;COUNTIF($A$2:A321,A321))</f>
        <v>福岡高13</v>
      </c>
      <c r="C321" s="50">
        <v>44968</v>
      </c>
      <c r="D321" s="6" t="s">
        <v>1102</v>
      </c>
      <c r="E321" s="6" t="s">
        <v>1119</v>
      </c>
      <c r="F321" s="53">
        <v>0.1</v>
      </c>
      <c r="G321" s="7">
        <v>0.52083333333333337</v>
      </c>
      <c r="H321" s="7">
        <v>0.58333333333333337</v>
      </c>
      <c r="I321" s="44">
        <v>9.18</v>
      </c>
      <c r="J321" s="50">
        <v>44981</v>
      </c>
      <c r="K321" s="8" t="s">
        <v>1122</v>
      </c>
      <c r="L321" s="43" t="s">
        <v>1104</v>
      </c>
      <c r="M321" s="44">
        <v>9.34</v>
      </c>
    </row>
    <row r="322" spans="1:13" hidden="1" x14ac:dyDescent="0.4">
      <c r="A322" t="str">
        <f t="shared" si="7"/>
        <v>福岡低</v>
      </c>
      <c r="B322" t="str">
        <f>+IF(A322="","",E322&amp;D322&amp;COUNTIF($A$2:A322,A322))</f>
        <v>福岡低14</v>
      </c>
      <c r="C322" s="50">
        <v>44969</v>
      </c>
      <c r="D322" s="6" t="s">
        <v>1105</v>
      </c>
      <c r="E322" s="6" t="s">
        <v>1119</v>
      </c>
      <c r="F322" s="53">
        <v>0.6</v>
      </c>
      <c r="G322" s="7">
        <v>0.4375</v>
      </c>
      <c r="H322" s="7">
        <v>0.66666666666666663</v>
      </c>
      <c r="I322" s="44">
        <v>13.26</v>
      </c>
      <c r="J322" s="50">
        <v>44883</v>
      </c>
      <c r="K322" s="8" t="s">
        <v>1122</v>
      </c>
      <c r="L322" s="43" t="s">
        <v>1104</v>
      </c>
      <c r="M322" s="44">
        <v>13.28</v>
      </c>
    </row>
    <row r="323" spans="1:13" hidden="1" x14ac:dyDescent="0.4">
      <c r="A323" t="str">
        <f t="shared" si="7"/>
        <v>福岡高</v>
      </c>
      <c r="B323" t="str">
        <f>+IF(A323="","",E323&amp;D323&amp;COUNTIF($A$2:A323,A323))</f>
        <v>福岡高14</v>
      </c>
      <c r="C323" s="50">
        <v>44969</v>
      </c>
      <c r="D323" s="6" t="s">
        <v>1102</v>
      </c>
      <c r="E323" s="6" t="s">
        <v>1119</v>
      </c>
      <c r="F323" s="53">
        <v>0.6</v>
      </c>
      <c r="G323" s="7">
        <v>0.4375</v>
      </c>
      <c r="H323" s="7">
        <v>0.66666666666666663</v>
      </c>
      <c r="I323" s="44">
        <v>13.26</v>
      </c>
      <c r="J323" s="50">
        <v>44883</v>
      </c>
      <c r="K323" s="8" t="s">
        <v>1122</v>
      </c>
      <c r="L323" s="43" t="s">
        <v>1104</v>
      </c>
      <c r="M323" s="44">
        <v>13.28</v>
      </c>
    </row>
    <row r="324" spans="1:13" hidden="1" x14ac:dyDescent="0.4">
      <c r="A324" t="str">
        <f t="shared" si="7"/>
        <v>福岡低</v>
      </c>
      <c r="B324" t="str">
        <f>+IF(A324="","",E324&amp;D324&amp;COUNTIF($A$2:A324,A324))</f>
        <v>福岡低15</v>
      </c>
      <c r="C324" s="50">
        <v>44972</v>
      </c>
      <c r="D324" s="6" t="s">
        <v>1105</v>
      </c>
      <c r="E324" s="6" t="s">
        <v>1119</v>
      </c>
      <c r="F324" s="53">
        <v>0.1</v>
      </c>
      <c r="G324" s="7">
        <v>0.5</v>
      </c>
      <c r="H324" s="7">
        <v>0.5625</v>
      </c>
      <c r="I324" s="44">
        <v>10.72</v>
      </c>
      <c r="J324" s="50">
        <v>44966</v>
      </c>
      <c r="K324" s="8" t="s">
        <v>1123</v>
      </c>
      <c r="L324" s="43" t="s">
        <v>1104</v>
      </c>
      <c r="M324" s="44">
        <v>11.52</v>
      </c>
    </row>
    <row r="325" spans="1:13" hidden="1" x14ac:dyDescent="0.4">
      <c r="A325" t="str">
        <f t="shared" si="7"/>
        <v>福岡高</v>
      </c>
      <c r="B325" t="str">
        <f>+IF(A325="","",E325&amp;D325&amp;COUNTIF($A$2:A325,A325))</f>
        <v>福岡高15</v>
      </c>
      <c r="C325" s="50">
        <v>44972</v>
      </c>
      <c r="D325" s="6" t="s">
        <v>1102</v>
      </c>
      <c r="E325" s="6" t="s">
        <v>1119</v>
      </c>
      <c r="F325" s="53">
        <v>0.1</v>
      </c>
      <c r="G325" s="7">
        <v>0.5</v>
      </c>
      <c r="H325" s="7">
        <v>0.5625</v>
      </c>
      <c r="I325" s="44">
        <v>10.72</v>
      </c>
      <c r="J325" s="50">
        <v>44966</v>
      </c>
      <c r="K325" s="8" t="s">
        <v>1123</v>
      </c>
      <c r="L325" s="43" t="s">
        <v>1104</v>
      </c>
      <c r="M325" s="44">
        <v>11.52</v>
      </c>
    </row>
    <row r="326" spans="1:13" hidden="1" x14ac:dyDescent="0.4">
      <c r="A326" t="str">
        <f t="shared" si="7"/>
        <v>福岡低</v>
      </c>
      <c r="B326" t="str">
        <f>+IF(A326="","",E326&amp;D326&amp;COUNTIF($A$2:A326,A326))</f>
        <v>福岡低16</v>
      </c>
      <c r="C326" s="50">
        <v>44973</v>
      </c>
      <c r="D326" s="6" t="s">
        <v>1105</v>
      </c>
      <c r="E326" s="6" t="s">
        <v>1119</v>
      </c>
      <c r="F326" s="53">
        <v>0.2</v>
      </c>
      <c r="G326" s="7">
        <v>0.47916666666666669</v>
      </c>
      <c r="H326" s="7">
        <v>0.58333333333333337</v>
      </c>
      <c r="I326" s="44">
        <v>18.239999999999998</v>
      </c>
      <c r="J326" s="50">
        <v>44854</v>
      </c>
      <c r="K326" s="8" t="s">
        <v>1123</v>
      </c>
      <c r="L326" s="43" t="s">
        <v>1104</v>
      </c>
      <c r="M326" s="44">
        <v>18.7</v>
      </c>
    </row>
    <row r="327" spans="1:13" hidden="1" x14ac:dyDescent="0.4">
      <c r="A327" t="str">
        <f t="shared" si="7"/>
        <v>福岡高</v>
      </c>
      <c r="B327" t="str">
        <f>+IF(A327="","",E327&amp;D327&amp;COUNTIF($A$2:A327,A327))</f>
        <v>福岡高16</v>
      </c>
      <c r="C327" s="50">
        <v>44973</v>
      </c>
      <c r="D327" s="6" t="s">
        <v>1102</v>
      </c>
      <c r="E327" s="6" t="s">
        <v>1119</v>
      </c>
      <c r="F327" s="53">
        <v>0.2</v>
      </c>
      <c r="G327" s="7">
        <v>0.47916666666666669</v>
      </c>
      <c r="H327" s="7">
        <v>0.58333333333333337</v>
      </c>
      <c r="I327" s="44">
        <v>18.239999999999998</v>
      </c>
      <c r="J327" s="50">
        <v>44854</v>
      </c>
      <c r="K327" s="8" t="s">
        <v>1123</v>
      </c>
      <c r="L327" s="43" t="s">
        <v>1104</v>
      </c>
      <c r="M327" s="44">
        <v>18.7</v>
      </c>
    </row>
    <row r="328" spans="1:13" hidden="1" x14ac:dyDescent="0.4">
      <c r="A328" t="str">
        <f t="shared" si="7"/>
        <v>福岡低</v>
      </c>
      <c r="B328" t="str">
        <f>+IF(A328="","",E328&amp;D328&amp;COUNTIF($A$2:A328,A328))</f>
        <v>福岡低17</v>
      </c>
      <c r="C328" s="50">
        <v>44977</v>
      </c>
      <c r="D328" s="6" t="s">
        <v>1105</v>
      </c>
      <c r="E328" s="6" t="s">
        <v>1119</v>
      </c>
      <c r="F328" s="53">
        <v>0.3</v>
      </c>
      <c r="G328" s="7">
        <v>0.4375</v>
      </c>
      <c r="H328" s="7">
        <v>0.58333333333333337</v>
      </c>
      <c r="I328" s="44">
        <v>18.54</v>
      </c>
      <c r="J328" s="50">
        <v>44854</v>
      </c>
      <c r="K328" s="8" t="s">
        <v>1123</v>
      </c>
      <c r="L328" s="43" t="s">
        <v>1104</v>
      </c>
      <c r="M328" s="44">
        <v>18.7</v>
      </c>
    </row>
    <row r="329" spans="1:13" hidden="1" x14ac:dyDescent="0.4">
      <c r="A329" t="str">
        <f t="shared" si="7"/>
        <v>福岡高</v>
      </c>
      <c r="B329" t="str">
        <f>+IF(A329="","",E329&amp;D329&amp;COUNTIF($A$2:A329,A329))</f>
        <v>福岡高17</v>
      </c>
      <c r="C329" s="50">
        <v>44977</v>
      </c>
      <c r="D329" s="6" t="s">
        <v>1102</v>
      </c>
      <c r="E329" s="6" t="s">
        <v>1119</v>
      </c>
      <c r="F329" s="53">
        <v>0.3</v>
      </c>
      <c r="G329" s="7">
        <v>0.4375</v>
      </c>
      <c r="H329" s="7">
        <v>0.58333333333333337</v>
      </c>
      <c r="I329" s="44">
        <v>18.54</v>
      </c>
      <c r="J329" s="50">
        <v>44854</v>
      </c>
      <c r="K329" s="8" t="s">
        <v>1123</v>
      </c>
      <c r="L329" s="43" t="s">
        <v>1104</v>
      </c>
      <c r="M329" s="44">
        <v>18.7</v>
      </c>
    </row>
    <row r="330" spans="1:13" hidden="1" x14ac:dyDescent="0.4">
      <c r="A330" t="str">
        <f t="shared" si="7"/>
        <v>福岡低</v>
      </c>
      <c r="B330" t="str">
        <f>+IF(A330="","",E330&amp;D330&amp;COUNTIF($A$2:A330,A330))</f>
        <v>福岡低18</v>
      </c>
      <c r="C330" s="50">
        <v>44979</v>
      </c>
      <c r="D330" s="6" t="s">
        <v>1105</v>
      </c>
      <c r="E330" s="6" t="s">
        <v>1119</v>
      </c>
      <c r="F330" s="53">
        <v>0.1</v>
      </c>
      <c r="G330" s="7">
        <v>0.52083333333333337</v>
      </c>
      <c r="H330" s="7">
        <v>0.54166666666666663</v>
      </c>
      <c r="I330" s="44">
        <v>17.39</v>
      </c>
      <c r="J330" s="50">
        <v>44855</v>
      </c>
      <c r="K330" s="8" t="s">
        <v>1122</v>
      </c>
      <c r="L330" s="43" t="s">
        <v>1104</v>
      </c>
      <c r="M330" s="44">
        <v>17.489999999999998</v>
      </c>
    </row>
    <row r="331" spans="1:13" hidden="1" x14ac:dyDescent="0.4">
      <c r="A331" t="str">
        <f t="shared" si="7"/>
        <v>福岡高</v>
      </c>
      <c r="B331" t="str">
        <f>+IF(A331="","",E331&amp;D331&amp;COUNTIF($A$2:A331,A331))</f>
        <v>福岡高18</v>
      </c>
      <c r="C331" s="50">
        <v>44979</v>
      </c>
      <c r="D331" s="6" t="s">
        <v>1102</v>
      </c>
      <c r="E331" s="6" t="s">
        <v>1119</v>
      </c>
      <c r="F331" s="53">
        <v>0.1</v>
      </c>
      <c r="G331" s="7">
        <v>0.52083333333333337</v>
      </c>
      <c r="H331" s="7">
        <v>0.54166666666666663</v>
      </c>
      <c r="I331" s="44">
        <v>17.39</v>
      </c>
      <c r="J331" s="50">
        <v>44855</v>
      </c>
      <c r="K331" s="8" t="s">
        <v>1122</v>
      </c>
      <c r="L331" s="43" t="s">
        <v>1104</v>
      </c>
      <c r="M331" s="44">
        <v>17.489999999999998</v>
      </c>
    </row>
    <row r="332" spans="1:13" hidden="1" x14ac:dyDescent="0.4">
      <c r="A332" t="str">
        <f t="shared" si="7"/>
        <v>福岡低</v>
      </c>
      <c r="B332" t="str">
        <f>+IF(A332="","",E332&amp;D332&amp;COUNTIF($A$2:A332,A332))</f>
        <v>福岡低19</v>
      </c>
      <c r="C332" s="50">
        <v>44982</v>
      </c>
      <c r="D332" s="6" t="s">
        <v>1105</v>
      </c>
      <c r="E332" s="6" t="s">
        <v>1119</v>
      </c>
      <c r="F332" s="53">
        <v>0.3</v>
      </c>
      <c r="G332" s="7">
        <v>0.47916666666666669</v>
      </c>
      <c r="H332" s="7">
        <v>0.58333333333333337</v>
      </c>
      <c r="I332" s="44">
        <v>7.98</v>
      </c>
      <c r="J332" s="50">
        <v>44959</v>
      </c>
      <c r="K332" s="8" t="s">
        <v>1123</v>
      </c>
      <c r="L332" s="43" t="s">
        <v>1104</v>
      </c>
      <c r="M332" s="44">
        <v>8.06</v>
      </c>
    </row>
    <row r="333" spans="1:13" hidden="1" x14ac:dyDescent="0.4">
      <c r="A333" t="str">
        <f t="shared" si="7"/>
        <v>福岡高</v>
      </c>
      <c r="B333" t="str">
        <f>+IF(A333="","",E333&amp;D333&amp;COUNTIF($A$2:A333,A333))</f>
        <v>福岡高19</v>
      </c>
      <c r="C333" s="50">
        <v>44982</v>
      </c>
      <c r="D333" s="6" t="s">
        <v>1102</v>
      </c>
      <c r="E333" s="6" t="s">
        <v>1119</v>
      </c>
      <c r="F333" s="53">
        <v>0.3</v>
      </c>
      <c r="G333" s="7">
        <v>0.47916666666666669</v>
      </c>
      <c r="H333" s="7">
        <v>0.58333333333333337</v>
      </c>
      <c r="I333" s="44">
        <v>7.98</v>
      </c>
      <c r="J333" s="50">
        <v>44959</v>
      </c>
      <c r="K333" s="8" t="s">
        <v>1123</v>
      </c>
      <c r="L333" s="43" t="s">
        <v>1104</v>
      </c>
      <c r="M333" s="44">
        <v>8.06</v>
      </c>
    </row>
    <row r="334" spans="1:13" hidden="1" x14ac:dyDescent="0.4">
      <c r="A334" t="str">
        <f t="shared" si="7"/>
        <v>福岡低</v>
      </c>
      <c r="B334" t="str">
        <f>+IF(A334="","",E334&amp;D334&amp;COUNTIF($A$2:A334,A334))</f>
        <v>福岡低20</v>
      </c>
      <c r="C334" s="50">
        <v>44983</v>
      </c>
      <c r="D334" s="6" t="s">
        <v>1105</v>
      </c>
      <c r="E334" s="6" t="s">
        <v>1119</v>
      </c>
      <c r="F334" s="53">
        <v>1</v>
      </c>
      <c r="G334" s="7">
        <v>0.33333333333333331</v>
      </c>
      <c r="H334" s="7">
        <v>0.66666666666666663</v>
      </c>
      <c r="I334" s="44">
        <v>18.36</v>
      </c>
      <c r="J334" s="50">
        <v>44847</v>
      </c>
      <c r="K334" s="8" t="s">
        <v>1123</v>
      </c>
      <c r="L334" s="43" t="s">
        <v>1104</v>
      </c>
      <c r="M334" s="44">
        <v>18.440000000000001</v>
      </c>
    </row>
    <row r="335" spans="1:13" hidden="1" x14ac:dyDescent="0.4">
      <c r="A335" t="str">
        <f t="shared" si="7"/>
        <v>福岡高</v>
      </c>
      <c r="B335" t="str">
        <f>+IF(A335="","",E335&amp;D335&amp;COUNTIF($A$2:A335,A335))</f>
        <v>福岡高20</v>
      </c>
      <c r="C335" s="50">
        <v>44983</v>
      </c>
      <c r="D335" s="6" t="s">
        <v>1102</v>
      </c>
      <c r="E335" s="6" t="s">
        <v>1119</v>
      </c>
      <c r="F335" s="53">
        <v>1</v>
      </c>
      <c r="G335" s="7">
        <v>0.33333333333333331</v>
      </c>
      <c r="H335" s="7">
        <v>0.66666666666666663</v>
      </c>
      <c r="I335" s="44">
        <v>18.36</v>
      </c>
      <c r="J335" s="50">
        <v>44847</v>
      </c>
      <c r="K335" s="8" t="s">
        <v>1123</v>
      </c>
      <c r="L335" s="43" t="s">
        <v>1104</v>
      </c>
      <c r="M335" s="44">
        <v>18.440000000000001</v>
      </c>
    </row>
    <row r="336" spans="1:13" hidden="1" x14ac:dyDescent="0.4">
      <c r="A336" t="str">
        <f t="shared" si="7"/>
        <v>福岡低</v>
      </c>
      <c r="B336" t="str">
        <f>+IF(A336="","",E336&amp;D336&amp;COUNTIF($A$2:A336,A336))</f>
        <v>福岡低21</v>
      </c>
      <c r="C336" s="50">
        <v>44984</v>
      </c>
      <c r="D336" s="6" t="s">
        <v>1105</v>
      </c>
      <c r="E336" s="6" t="s">
        <v>1119</v>
      </c>
      <c r="F336" s="53">
        <v>0.4</v>
      </c>
      <c r="G336" s="7">
        <v>0.4375</v>
      </c>
      <c r="H336" s="7">
        <v>0.64583333333333337</v>
      </c>
      <c r="I336" s="44">
        <v>20.3</v>
      </c>
      <c r="J336" s="50">
        <v>44835</v>
      </c>
      <c r="K336" s="8" t="s">
        <v>1126</v>
      </c>
      <c r="L336" s="43" t="s">
        <v>1104</v>
      </c>
      <c r="M336" s="44">
        <v>20.65</v>
      </c>
    </row>
    <row r="337" spans="1:13" hidden="1" x14ac:dyDescent="0.4">
      <c r="A337" t="str">
        <f t="shared" si="7"/>
        <v>福岡高</v>
      </c>
      <c r="B337" t="str">
        <f>+IF(A337="","",E337&amp;D337&amp;COUNTIF($A$2:A337,A337))</f>
        <v>福岡高21</v>
      </c>
      <c r="C337" s="50">
        <v>44984</v>
      </c>
      <c r="D337" s="6" t="s">
        <v>1102</v>
      </c>
      <c r="E337" s="6" t="s">
        <v>1119</v>
      </c>
      <c r="F337" s="53">
        <v>0.4</v>
      </c>
      <c r="G337" s="7">
        <v>0.4375</v>
      </c>
      <c r="H337" s="7">
        <v>0.64583333333333337</v>
      </c>
      <c r="I337" s="44">
        <v>20.3</v>
      </c>
      <c r="J337" s="50">
        <v>44835</v>
      </c>
      <c r="K337" s="8" t="s">
        <v>1126</v>
      </c>
      <c r="L337" s="43" t="s">
        <v>1104</v>
      </c>
      <c r="M337" s="44">
        <v>20.65</v>
      </c>
    </row>
    <row r="338" spans="1:13" hidden="1" x14ac:dyDescent="0.4">
      <c r="A338" t="str">
        <f t="shared" si="7"/>
        <v>福岡低</v>
      </c>
      <c r="B338" t="str">
        <f>+IF(A338="","",E338&amp;D338&amp;COUNTIF($A$2:A338,A338))</f>
        <v>福岡低22</v>
      </c>
      <c r="C338" s="50">
        <v>44985</v>
      </c>
      <c r="D338" s="6" t="s">
        <v>1105</v>
      </c>
      <c r="E338" s="6" t="s">
        <v>1119</v>
      </c>
      <c r="F338" s="53">
        <v>0.5</v>
      </c>
      <c r="G338" s="7">
        <v>0.4375</v>
      </c>
      <c r="H338" s="7">
        <v>0.64583333333333337</v>
      </c>
      <c r="I338" s="44">
        <v>18.510000000000002</v>
      </c>
      <c r="J338" s="50">
        <v>44854</v>
      </c>
      <c r="K338" s="8" t="s">
        <v>1123</v>
      </c>
      <c r="L338" s="43" t="s">
        <v>1104</v>
      </c>
      <c r="M338" s="44">
        <v>18.7</v>
      </c>
    </row>
    <row r="339" spans="1:13" hidden="1" x14ac:dyDescent="0.4">
      <c r="A339" t="str">
        <f t="shared" si="7"/>
        <v>福岡高</v>
      </c>
      <c r="B339" t="str">
        <f>+IF(A339="","",E339&amp;D339&amp;COUNTIF($A$2:A339,A339))</f>
        <v>福岡高22</v>
      </c>
      <c r="C339" s="50">
        <v>44985</v>
      </c>
      <c r="D339" s="6" t="s">
        <v>1102</v>
      </c>
      <c r="E339" s="6" t="s">
        <v>1119</v>
      </c>
      <c r="F339" s="53">
        <v>0.5</v>
      </c>
      <c r="G339" s="7">
        <v>0.4375</v>
      </c>
      <c r="H339" s="7">
        <v>0.64583333333333337</v>
      </c>
      <c r="I339" s="44">
        <v>18.510000000000002</v>
      </c>
      <c r="J339" s="50">
        <v>44854</v>
      </c>
      <c r="K339" s="8" t="s">
        <v>1123</v>
      </c>
      <c r="L339" s="43" t="s">
        <v>1104</v>
      </c>
      <c r="M339" s="44">
        <v>18.7</v>
      </c>
    </row>
    <row r="340" spans="1:13" hidden="1" x14ac:dyDescent="0.4">
      <c r="A340" t="str">
        <f t="shared" si="7"/>
        <v>北九州低</v>
      </c>
      <c r="B340" t="str">
        <f>+IF(A340="","",E340&amp;D340&amp;COUNTIF($A$2:A340,A340))</f>
        <v>北九州低1</v>
      </c>
      <c r="C340" s="50">
        <v>44857</v>
      </c>
      <c r="D340" s="6" t="s">
        <v>1105</v>
      </c>
      <c r="E340" s="6" t="s">
        <v>1117</v>
      </c>
      <c r="F340" s="53">
        <v>0.51</v>
      </c>
      <c r="G340" s="7">
        <v>0.4375</v>
      </c>
      <c r="H340" s="7">
        <v>0.54166666666666663</v>
      </c>
      <c r="I340" s="44">
        <v>15.65</v>
      </c>
      <c r="J340" s="50">
        <v>44863</v>
      </c>
      <c r="K340" s="8" t="s">
        <v>1126</v>
      </c>
      <c r="L340" s="43" t="s">
        <v>1118</v>
      </c>
      <c r="M340" s="44">
        <v>15.99</v>
      </c>
    </row>
    <row r="341" spans="1:13" hidden="1" x14ac:dyDescent="0.4">
      <c r="A341" t="str">
        <f t="shared" si="7"/>
        <v>北九州高</v>
      </c>
      <c r="B341" t="str">
        <f>+IF(A341="","",E341&amp;D341&amp;COUNTIF($A$2:A341,A341))</f>
        <v>北九州高1</v>
      </c>
      <c r="C341" s="50">
        <v>44857</v>
      </c>
      <c r="D341" s="6" t="s">
        <v>1102</v>
      </c>
      <c r="E341" s="6" t="s">
        <v>1117</v>
      </c>
      <c r="F341" s="53">
        <v>0.51</v>
      </c>
      <c r="G341" s="7">
        <v>0.4375</v>
      </c>
      <c r="H341" s="7">
        <v>0.54166666666666663</v>
      </c>
      <c r="I341" s="44">
        <v>15.65</v>
      </c>
      <c r="J341" s="50">
        <v>44863</v>
      </c>
      <c r="K341" s="8" t="s">
        <v>1126</v>
      </c>
      <c r="L341" s="43" t="s">
        <v>1118</v>
      </c>
      <c r="M341" s="44">
        <v>15.99</v>
      </c>
    </row>
    <row r="342" spans="1:13" hidden="1" x14ac:dyDescent="0.4">
      <c r="A342" t="str">
        <f t="shared" si="7"/>
        <v>北九州低</v>
      </c>
      <c r="B342" t="str">
        <f>+IF(A342="","",E342&amp;D342&amp;COUNTIF($A$2:A342,A342))</f>
        <v>北九州低2</v>
      </c>
      <c r="C342" s="50">
        <v>44892</v>
      </c>
      <c r="D342" s="6" t="s">
        <v>1105</v>
      </c>
      <c r="E342" s="6" t="s">
        <v>1117</v>
      </c>
      <c r="F342" s="53">
        <v>0.15</v>
      </c>
      <c r="G342" s="7">
        <v>0.41666666666666669</v>
      </c>
      <c r="H342" s="7">
        <v>0.58333333333333337</v>
      </c>
      <c r="I342" s="44">
        <v>11.27</v>
      </c>
      <c r="J342" s="50">
        <v>44880</v>
      </c>
      <c r="K342" s="8" t="s">
        <v>1125</v>
      </c>
      <c r="L342" s="43" t="s">
        <v>1104</v>
      </c>
      <c r="M342" s="44">
        <v>11.68</v>
      </c>
    </row>
    <row r="343" spans="1:13" hidden="1" x14ac:dyDescent="0.4">
      <c r="A343" t="str">
        <f t="shared" si="7"/>
        <v>北九州高</v>
      </c>
      <c r="B343" t="str">
        <f>+IF(A343="","",E343&amp;D343&amp;COUNTIF($A$2:A343,A343))</f>
        <v>北九州高2</v>
      </c>
      <c r="C343" s="50">
        <v>44892</v>
      </c>
      <c r="D343" s="6" t="s">
        <v>1102</v>
      </c>
      <c r="E343" s="6" t="s">
        <v>1117</v>
      </c>
      <c r="F343" s="53">
        <v>0.15</v>
      </c>
      <c r="G343" s="7">
        <v>0.41666666666666669</v>
      </c>
      <c r="H343" s="7">
        <v>0.58333333333333337</v>
      </c>
      <c r="I343" s="44">
        <v>11.27</v>
      </c>
      <c r="J343" s="50">
        <v>44880</v>
      </c>
      <c r="K343" s="8" t="s">
        <v>1125</v>
      </c>
      <c r="L343" s="43" t="s">
        <v>1104</v>
      </c>
      <c r="M343" s="44">
        <v>11.68</v>
      </c>
    </row>
    <row r="344" spans="1:13" hidden="1" x14ac:dyDescent="0.4">
      <c r="A344" t="str">
        <f t="shared" si="7"/>
        <v>北九州低</v>
      </c>
      <c r="B344" t="str">
        <f>+IF(A344="","",E344&amp;D344&amp;COUNTIF($A$2:A344,A344))</f>
        <v>北九州低3</v>
      </c>
      <c r="C344" s="50">
        <v>44926</v>
      </c>
      <c r="D344" s="6" t="s">
        <v>1105</v>
      </c>
      <c r="E344" s="6" t="s">
        <v>1117</v>
      </c>
      <c r="F344" s="53">
        <v>0.2</v>
      </c>
      <c r="G344" s="7">
        <v>0.5</v>
      </c>
      <c r="H344" s="7">
        <v>0.58333333333333337</v>
      </c>
      <c r="I344" s="44">
        <v>7.73</v>
      </c>
      <c r="J344" s="50">
        <v>44901</v>
      </c>
      <c r="K344" s="8" t="s">
        <v>1125</v>
      </c>
      <c r="L344" s="43" t="s">
        <v>1104</v>
      </c>
      <c r="M344" s="44">
        <v>8.1</v>
      </c>
    </row>
    <row r="345" spans="1:13" hidden="1" x14ac:dyDescent="0.4">
      <c r="A345" t="str">
        <f t="shared" si="7"/>
        <v>北九州高</v>
      </c>
      <c r="B345" t="str">
        <f>+IF(A345="","",E345&amp;D345&amp;COUNTIF($A$2:A345,A345))</f>
        <v>北九州高3</v>
      </c>
      <c r="C345" s="50">
        <v>44926</v>
      </c>
      <c r="D345" s="6" t="s">
        <v>1102</v>
      </c>
      <c r="E345" s="6" t="s">
        <v>1117</v>
      </c>
      <c r="F345" s="53">
        <v>0.2</v>
      </c>
      <c r="G345" s="7">
        <v>0.5</v>
      </c>
      <c r="H345" s="7">
        <v>0.58333333333333337</v>
      </c>
      <c r="I345" s="44">
        <v>7.73</v>
      </c>
      <c r="J345" s="50">
        <v>44901</v>
      </c>
      <c r="K345" s="8" t="s">
        <v>1125</v>
      </c>
      <c r="L345" s="43" t="s">
        <v>1104</v>
      </c>
      <c r="M345" s="44">
        <v>8.1</v>
      </c>
    </row>
    <row r="346" spans="1:13" hidden="1" x14ac:dyDescent="0.4">
      <c r="A346" t="str">
        <f t="shared" si="7"/>
        <v>北九州低</v>
      </c>
      <c r="B346" t="str">
        <f>+IF(A346="","",E346&amp;D346&amp;COUNTIF($A$2:A346,A346))</f>
        <v>北九州低4</v>
      </c>
      <c r="C346" s="50">
        <v>44927</v>
      </c>
      <c r="D346" s="6" t="s">
        <v>1105</v>
      </c>
      <c r="E346" s="6" t="s">
        <v>1117</v>
      </c>
      <c r="F346" s="53">
        <v>0.5</v>
      </c>
      <c r="G346" s="7">
        <v>0.33333333333333331</v>
      </c>
      <c r="H346" s="7">
        <v>0.66666666666666663</v>
      </c>
      <c r="I346" s="44">
        <v>10.7</v>
      </c>
      <c r="J346" s="50">
        <v>44937</v>
      </c>
      <c r="K346" s="8" t="s">
        <v>1124</v>
      </c>
      <c r="L346" s="43" t="s">
        <v>1104</v>
      </c>
      <c r="M346" s="44">
        <v>11.89</v>
      </c>
    </row>
    <row r="347" spans="1:13" hidden="1" x14ac:dyDescent="0.4">
      <c r="A347" t="str">
        <f t="shared" si="7"/>
        <v>北九州高</v>
      </c>
      <c r="B347" t="str">
        <f>+IF(A347="","",E347&amp;D347&amp;COUNTIF($A$2:A347,A347))</f>
        <v>北九州高4</v>
      </c>
      <c r="C347" s="50">
        <v>44927</v>
      </c>
      <c r="D347" s="6" t="s">
        <v>1102</v>
      </c>
      <c r="E347" s="6" t="s">
        <v>1117</v>
      </c>
      <c r="F347" s="53">
        <v>0.5</v>
      </c>
      <c r="G347" s="7">
        <v>0.33333333333333331</v>
      </c>
      <c r="H347" s="7">
        <v>0.66666666666666663</v>
      </c>
      <c r="I347" s="44">
        <v>10.7</v>
      </c>
      <c r="J347" s="50">
        <v>44937</v>
      </c>
      <c r="K347" s="8" t="s">
        <v>1124</v>
      </c>
      <c r="L347" s="43" t="s">
        <v>1104</v>
      </c>
      <c r="M347" s="44">
        <v>11.89</v>
      </c>
    </row>
    <row r="348" spans="1:13" hidden="1" x14ac:dyDescent="0.4">
      <c r="A348" t="str">
        <f t="shared" si="7"/>
        <v>北九州低</v>
      </c>
      <c r="B348" t="str">
        <f>+IF(A348="","",E348&amp;D348&amp;COUNTIF($A$2:A348,A348))</f>
        <v>北九州低5</v>
      </c>
      <c r="C348" s="50">
        <v>44928</v>
      </c>
      <c r="D348" s="6" t="s">
        <v>1105</v>
      </c>
      <c r="E348" s="6" t="s">
        <v>1117</v>
      </c>
      <c r="F348" s="53">
        <v>0.4</v>
      </c>
      <c r="G348" s="7">
        <v>0.4375</v>
      </c>
      <c r="H348" s="7">
        <v>0.625</v>
      </c>
      <c r="I348" s="44">
        <v>12.48</v>
      </c>
      <c r="J348" s="50">
        <v>44947</v>
      </c>
      <c r="K348" s="8" t="s">
        <v>1126</v>
      </c>
      <c r="L348" s="43" t="s">
        <v>1104</v>
      </c>
      <c r="M348" s="44">
        <v>12.64</v>
      </c>
    </row>
    <row r="349" spans="1:13" hidden="1" x14ac:dyDescent="0.4">
      <c r="A349" t="str">
        <f t="shared" si="7"/>
        <v>北九州高</v>
      </c>
      <c r="B349" t="str">
        <f>+IF(A349="","",E349&amp;D349&amp;COUNTIF($A$2:A349,A349))</f>
        <v>北九州高5</v>
      </c>
      <c r="C349" s="50">
        <v>44928</v>
      </c>
      <c r="D349" s="6" t="s">
        <v>1102</v>
      </c>
      <c r="E349" s="6" t="s">
        <v>1117</v>
      </c>
      <c r="F349" s="53">
        <v>0.4</v>
      </c>
      <c r="G349" s="7">
        <v>0.4375</v>
      </c>
      <c r="H349" s="7">
        <v>0.625</v>
      </c>
      <c r="I349" s="44">
        <v>12.48</v>
      </c>
      <c r="J349" s="50">
        <v>44947</v>
      </c>
      <c r="K349" s="8" t="s">
        <v>1126</v>
      </c>
      <c r="L349" s="43" t="s">
        <v>1104</v>
      </c>
      <c r="M349" s="44">
        <v>12.64</v>
      </c>
    </row>
    <row r="350" spans="1:13" hidden="1" x14ac:dyDescent="0.4">
      <c r="A350" t="str">
        <f t="shared" si="7"/>
        <v>北九州低</v>
      </c>
      <c r="B350" t="str">
        <f>+IF(A350="","",E350&amp;D350&amp;COUNTIF($A$2:A350,A350))</f>
        <v>北九州低6</v>
      </c>
      <c r="C350" s="50">
        <v>44929</v>
      </c>
      <c r="D350" s="6" t="s">
        <v>1105</v>
      </c>
      <c r="E350" s="6" t="s">
        <v>1117</v>
      </c>
      <c r="F350" s="53">
        <v>0.4</v>
      </c>
      <c r="G350" s="7">
        <v>0.45833333333333331</v>
      </c>
      <c r="H350" s="7">
        <v>0.625</v>
      </c>
      <c r="I350" s="44">
        <v>12.81</v>
      </c>
      <c r="J350" s="50">
        <v>44956</v>
      </c>
      <c r="K350" s="8" t="s">
        <v>1121</v>
      </c>
      <c r="L350" s="43" t="s">
        <v>1104</v>
      </c>
      <c r="M350" s="44">
        <v>14.66</v>
      </c>
    </row>
    <row r="351" spans="1:13" hidden="1" x14ac:dyDescent="0.4">
      <c r="A351" t="str">
        <f t="shared" si="7"/>
        <v>北九州高</v>
      </c>
      <c r="B351" t="str">
        <f>+IF(A351="","",E351&amp;D351&amp;COUNTIF($A$2:A351,A351))</f>
        <v>北九州高6</v>
      </c>
      <c r="C351" s="50">
        <v>44929</v>
      </c>
      <c r="D351" s="6" t="s">
        <v>1102</v>
      </c>
      <c r="E351" s="6" t="s">
        <v>1117</v>
      </c>
      <c r="F351" s="53">
        <v>0.4</v>
      </c>
      <c r="G351" s="7">
        <v>0.45833333333333331</v>
      </c>
      <c r="H351" s="7">
        <v>0.625</v>
      </c>
      <c r="I351" s="44">
        <v>12.81</v>
      </c>
      <c r="J351" s="50">
        <v>44956</v>
      </c>
      <c r="K351" s="8" t="s">
        <v>1121</v>
      </c>
      <c r="L351" s="43" t="s">
        <v>1104</v>
      </c>
      <c r="M351" s="44">
        <v>14.66</v>
      </c>
    </row>
    <row r="352" spans="1:13" hidden="1" x14ac:dyDescent="0.4">
      <c r="A352" t="str">
        <f t="shared" si="7"/>
        <v>北九州低</v>
      </c>
      <c r="B352" t="str">
        <f>+IF(A352="","",E352&amp;D352&amp;COUNTIF($A$2:A352,A352))</f>
        <v>北九州低7</v>
      </c>
      <c r="C352" s="50">
        <v>44930</v>
      </c>
      <c r="D352" s="6" t="s">
        <v>1105</v>
      </c>
      <c r="E352" s="6" t="s">
        <v>1117</v>
      </c>
      <c r="F352" s="53">
        <v>0.3</v>
      </c>
      <c r="G352" s="7">
        <v>0.47916666666666669</v>
      </c>
      <c r="H352" s="7">
        <v>0.60416666666666663</v>
      </c>
      <c r="I352" s="44">
        <v>12.27</v>
      </c>
      <c r="J352" s="50">
        <v>44947</v>
      </c>
      <c r="K352" s="8" t="s">
        <v>1126</v>
      </c>
      <c r="L352" s="43" t="s">
        <v>1104</v>
      </c>
      <c r="M352" s="44">
        <v>12.64</v>
      </c>
    </row>
    <row r="353" spans="1:13" hidden="1" x14ac:dyDescent="0.4">
      <c r="A353" t="str">
        <f t="shared" si="7"/>
        <v>北九州高</v>
      </c>
      <c r="B353" t="str">
        <f>+IF(A353="","",E353&amp;D353&amp;COUNTIF($A$2:A353,A353))</f>
        <v>北九州高7</v>
      </c>
      <c r="C353" s="50">
        <v>44930</v>
      </c>
      <c r="D353" s="6" t="s">
        <v>1102</v>
      </c>
      <c r="E353" s="6" t="s">
        <v>1117</v>
      </c>
      <c r="F353" s="53">
        <v>0.3</v>
      </c>
      <c r="G353" s="7">
        <v>0.47916666666666669</v>
      </c>
      <c r="H353" s="7">
        <v>0.60416666666666663</v>
      </c>
      <c r="I353" s="44">
        <v>12.27</v>
      </c>
      <c r="J353" s="50">
        <v>44947</v>
      </c>
      <c r="K353" s="8" t="s">
        <v>1126</v>
      </c>
      <c r="L353" s="43" t="s">
        <v>1104</v>
      </c>
      <c r="M353" s="44">
        <v>12.64</v>
      </c>
    </row>
    <row r="354" spans="1:13" hidden="1" x14ac:dyDescent="0.4">
      <c r="A354" t="str">
        <f t="shared" si="7"/>
        <v>北九州低</v>
      </c>
      <c r="B354" t="str">
        <f>+IF(A354="","",E354&amp;D354&amp;COUNTIF($A$2:A354,A354))</f>
        <v>北九州低8</v>
      </c>
      <c r="C354" s="50">
        <v>44934</v>
      </c>
      <c r="D354" s="6" t="s">
        <v>1105</v>
      </c>
      <c r="E354" s="6" t="s">
        <v>1117</v>
      </c>
      <c r="F354" s="53">
        <v>0.3</v>
      </c>
      <c r="G354" s="7">
        <v>0.45833333333333331</v>
      </c>
      <c r="H354" s="7">
        <v>0.60416666666666663</v>
      </c>
      <c r="I354" s="44">
        <v>12.84</v>
      </c>
      <c r="J354" s="50">
        <v>44956</v>
      </c>
      <c r="K354" s="8" t="s">
        <v>1121</v>
      </c>
      <c r="L354" s="43" t="s">
        <v>1104</v>
      </c>
      <c r="M354" s="44">
        <v>14.66</v>
      </c>
    </row>
    <row r="355" spans="1:13" hidden="1" x14ac:dyDescent="0.4">
      <c r="A355" t="str">
        <f t="shared" si="7"/>
        <v>北九州高</v>
      </c>
      <c r="B355" t="str">
        <f>+IF(A355="","",E355&amp;D355&amp;COUNTIF($A$2:A355,A355))</f>
        <v>北九州高8</v>
      </c>
      <c r="C355" s="50">
        <v>44934</v>
      </c>
      <c r="D355" s="6" t="s">
        <v>1102</v>
      </c>
      <c r="E355" s="6" t="s">
        <v>1117</v>
      </c>
      <c r="F355" s="53">
        <v>0.3</v>
      </c>
      <c r="G355" s="7">
        <v>0.45833333333333331</v>
      </c>
      <c r="H355" s="7">
        <v>0.60416666666666663</v>
      </c>
      <c r="I355" s="44">
        <v>12.84</v>
      </c>
      <c r="J355" s="50">
        <v>44956</v>
      </c>
      <c r="K355" s="8" t="s">
        <v>1121</v>
      </c>
      <c r="L355" s="43" t="s">
        <v>1104</v>
      </c>
      <c r="M355" s="44">
        <v>14.66</v>
      </c>
    </row>
    <row r="356" spans="1:13" hidden="1" x14ac:dyDescent="0.4">
      <c r="A356" t="str">
        <f t="shared" si="7"/>
        <v>北九州低</v>
      </c>
      <c r="B356" t="str">
        <f>+IF(A356="","",E356&amp;D356&amp;COUNTIF($A$2:A356,A356))</f>
        <v>北九州低9</v>
      </c>
      <c r="C356" s="50">
        <v>44935</v>
      </c>
      <c r="D356" s="6" t="s">
        <v>1105</v>
      </c>
      <c r="E356" s="6" t="s">
        <v>1117</v>
      </c>
      <c r="F356" s="53">
        <v>0.2</v>
      </c>
      <c r="G356" s="7">
        <v>0.45833333333333331</v>
      </c>
      <c r="H356" s="7">
        <v>0.58333333333333337</v>
      </c>
      <c r="I356" s="44">
        <v>8.1999999999999993</v>
      </c>
      <c r="J356" s="50">
        <v>44931</v>
      </c>
      <c r="K356" s="8" t="s">
        <v>1123</v>
      </c>
      <c r="L356" s="43" t="s">
        <v>1104</v>
      </c>
      <c r="M356" s="44">
        <v>9.1</v>
      </c>
    </row>
    <row r="357" spans="1:13" hidden="1" x14ac:dyDescent="0.4">
      <c r="A357" t="str">
        <f t="shared" ref="A357:A383" si="8">+E357&amp;D357</f>
        <v>北九州高</v>
      </c>
      <c r="B357" t="str">
        <f>+IF(A357="","",E357&amp;D357&amp;COUNTIF($A$2:A357,A357))</f>
        <v>北九州高9</v>
      </c>
      <c r="C357" s="50">
        <v>44935</v>
      </c>
      <c r="D357" s="6" t="s">
        <v>1102</v>
      </c>
      <c r="E357" s="6" t="s">
        <v>1117</v>
      </c>
      <c r="F357" s="53">
        <v>0.2</v>
      </c>
      <c r="G357" s="7">
        <v>0.45833333333333331</v>
      </c>
      <c r="H357" s="7">
        <v>0.58333333333333337</v>
      </c>
      <c r="I357" s="44">
        <v>8.1999999999999993</v>
      </c>
      <c r="J357" s="50">
        <v>44931</v>
      </c>
      <c r="K357" s="8" t="s">
        <v>1123</v>
      </c>
      <c r="L357" s="43" t="s">
        <v>1104</v>
      </c>
      <c r="M357" s="44">
        <v>9.1</v>
      </c>
    </row>
    <row r="358" spans="1:13" hidden="1" x14ac:dyDescent="0.4">
      <c r="A358" t="str">
        <f t="shared" si="8"/>
        <v>北九州低</v>
      </c>
      <c r="B358" t="str">
        <f>+IF(A358="","",E358&amp;D358&amp;COUNTIF($A$2:A358,A358))</f>
        <v>北九州低10</v>
      </c>
      <c r="C358" s="50">
        <v>44961</v>
      </c>
      <c r="D358" s="6" t="s">
        <v>1105</v>
      </c>
      <c r="E358" s="6" t="s">
        <v>1117</v>
      </c>
      <c r="F358" s="53">
        <v>0.3</v>
      </c>
      <c r="G358" s="7">
        <v>0.45833333333333331</v>
      </c>
      <c r="H358" s="7">
        <v>0.5625</v>
      </c>
      <c r="I358" s="44">
        <v>13.47</v>
      </c>
      <c r="J358" s="50">
        <v>44890</v>
      </c>
      <c r="K358" s="8" t="s">
        <v>1122</v>
      </c>
      <c r="L358" s="43" t="s">
        <v>1104</v>
      </c>
      <c r="M358" s="44">
        <v>13.52</v>
      </c>
    </row>
    <row r="359" spans="1:13" hidden="1" x14ac:dyDescent="0.4">
      <c r="A359" t="str">
        <f t="shared" si="8"/>
        <v>北九州高</v>
      </c>
      <c r="B359" t="str">
        <f>+IF(A359="","",E359&amp;D359&amp;COUNTIF($A$2:A359,A359))</f>
        <v>北九州高10</v>
      </c>
      <c r="C359" s="50">
        <v>44961</v>
      </c>
      <c r="D359" s="6" t="s">
        <v>1102</v>
      </c>
      <c r="E359" s="6" t="s">
        <v>1117</v>
      </c>
      <c r="F359" s="53">
        <v>0.3</v>
      </c>
      <c r="G359" s="7">
        <v>0.45833333333333331</v>
      </c>
      <c r="H359" s="7">
        <v>0.5625</v>
      </c>
      <c r="I359" s="44">
        <v>13.47</v>
      </c>
      <c r="J359" s="50">
        <v>44890</v>
      </c>
      <c r="K359" s="8" t="s">
        <v>1122</v>
      </c>
      <c r="L359" s="43" t="s">
        <v>1104</v>
      </c>
      <c r="M359" s="44">
        <v>13.52</v>
      </c>
    </row>
    <row r="360" spans="1:13" hidden="1" x14ac:dyDescent="0.4">
      <c r="A360" t="str">
        <f t="shared" si="8"/>
        <v>北九州低</v>
      </c>
      <c r="B360" t="str">
        <f>+IF(A360="","",E360&amp;D360&amp;COUNTIF($A$2:A360,A360))</f>
        <v>北九州低11</v>
      </c>
      <c r="C360" s="50">
        <v>44962</v>
      </c>
      <c r="D360" s="6" t="s">
        <v>1105</v>
      </c>
      <c r="E360" s="6" t="s">
        <v>1117</v>
      </c>
      <c r="F360" s="53">
        <v>0.3</v>
      </c>
      <c r="G360" s="7">
        <v>0.4375</v>
      </c>
      <c r="H360" s="7">
        <v>0.58333333333333337</v>
      </c>
      <c r="I360" s="44">
        <v>14.98</v>
      </c>
      <c r="J360" s="50">
        <v>44957</v>
      </c>
      <c r="K360" s="8" t="s">
        <v>1125</v>
      </c>
      <c r="L360" s="43" t="s">
        <v>1104</v>
      </c>
      <c r="M360" s="44">
        <v>15.05</v>
      </c>
    </row>
    <row r="361" spans="1:13" hidden="1" x14ac:dyDescent="0.4">
      <c r="A361" t="str">
        <f t="shared" si="8"/>
        <v>北九州高</v>
      </c>
      <c r="B361" t="str">
        <f>+IF(A361="","",E361&amp;D361&amp;COUNTIF($A$2:A361,A361))</f>
        <v>北九州高11</v>
      </c>
      <c r="C361" s="50">
        <v>44962</v>
      </c>
      <c r="D361" s="6" t="s">
        <v>1102</v>
      </c>
      <c r="E361" s="6" t="s">
        <v>1117</v>
      </c>
      <c r="F361" s="53">
        <v>0.3</v>
      </c>
      <c r="G361" s="7">
        <v>0.4375</v>
      </c>
      <c r="H361" s="7">
        <v>0.58333333333333337</v>
      </c>
      <c r="I361" s="44">
        <v>14.98</v>
      </c>
      <c r="J361" s="50">
        <v>44957</v>
      </c>
      <c r="K361" s="8" t="s">
        <v>1125</v>
      </c>
      <c r="L361" s="43" t="s">
        <v>1104</v>
      </c>
      <c r="M361" s="44">
        <v>15.05</v>
      </c>
    </row>
    <row r="362" spans="1:13" hidden="1" x14ac:dyDescent="0.4">
      <c r="A362" t="str">
        <f t="shared" si="8"/>
        <v>北九州低</v>
      </c>
      <c r="B362" t="str">
        <f>+IF(A362="","",E362&amp;D362&amp;COUNTIF($A$2:A362,A362))</f>
        <v>北九州低12</v>
      </c>
      <c r="C362" s="50">
        <v>44965</v>
      </c>
      <c r="D362" s="6" t="s">
        <v>1105</v>
      </c>
      <c r="E362" s="6" t="s">
        <v>1117</v>
      </c>
      <c r="F362" s="53">
        <v>0.2</v>
      </c>
      <c r="G362" s="7">
        <v>0.47916666666666669</v>
      </c>
      <c r="H362" s="7">
        <v>0.5625</v>
      </c>
      <c r="I362" s="44">
        <v>13.76</v>
      </c>
      <c r="J362" s="50">
        <v>44956</v>
      </c>
      <c r="K362" s="8" t="s">
        <v>1121</v>
      </c>
      <c r="L362" s="43" t="s">
        <v>1104</v>
      </c>
      <c r="M362" s="44">
        <v>14.66</v>
      </c>
    </row>
    <row r="363" spans="1:13" hidden="1" x14ac:dyDescent="0.4">
      <c r="A363" t="str">
        <f t="shared" si="8"/>
        <v>北九州高</v>
      </c>
      <c r="B363" t="str">
        <f>+IF(A363="","",E363&amp;D363&amp;COUNTIF($A$2:A363,A363))</f>
        <v>北九州高12</v>
      </c>
      <c r="C363" s="50">
        <v>44965</v>
      </c>
      <c r="D363" s="6" t="s">
        <v>1102</v>
      </c>
      <c r="E363" s="6" t="s">
        <v>1117</v>
      </c>
      <c r="F363" s="53">
        <v>0.2</v>
      </c>
      <c r="G363" s="7">
        <v>0.47916666666666669</v>
      </c>
      <c r="H363" s="7">
        <v>0.5625</v>
      </c>
      <c r="I363" s="44">
        <v>13.76</v>
      </c>
      <c r="J363" s="50">
        <v>44956</v>
      </c>
      <c r="K363" s="8" t="s">
        <v>1121</v>
      </c>
      <c r="L363" s="43" t="s">
        <v>1104</v>
      </c>
      <c r="M363" s="44">
        <v>14.66</v>
      </c>
    </row>
    <row r="364" spans="1:13" hidden="1" x14ac:dyDescent="0.4">
      <c r="A364" t="str">
        <f t="shared" si="8"/>
        <v>北九州低</v>
      </c>
      <c r="B364" t="str">
        <f>+IF(A364="","",E364&amp;D364&amp;COUNTIF($A$2:A364,A364))</f>
        <v>北九州低13</v>
      </c>
      <c r="C364" s="50">
        <v>44968</v>
      </c>
      <c r="D364" s="6" t="s">
        <v>1105</v>
      </c>
      <c r="E364" s="6" t="s">
        <v>1117</v>
      </c>
      <c r="F364" s="53">
        <v>0.1</v>
      </c>
      <c r="G364" s="7">
        <v>0.52083333333333337</v>
      </c>
      <c r="H364" s="7">
        <v>0.58333333333333337</v>
      </c>
      <c r="I364" s="44">
        <v>9.18</v>
      </c>
      <c r="J364" s="50">
        <v>44981</v>
      </c>
      <c r="K364" s="8" t="s">
        <v>1122</v>
      </c>
      <c r="L364" s="43" t="s">
        <v>1104</v>
      </c>
      <c r="M364" s="44">
        <v>9.34</v>
      </c>
    </row>
    <row r="365" spans="1:13" hidden="1" x14ac:dyDescent="0.4">
      <c r="A365" t="str">
        <f t="shared" si="8"/>
        <v>北九州高</v>
      </c>
      <c r="B365" t="str">
        <f>+IF(A365="","",E365&amp;D365&amp;COUNTIF($A$2:A365,A365))</f>
        <v>北九州高13</v>
      </c>
      <c r="C365" s="50">
        <v>44968</v>
      </c>
      <c r="D365" s="6" t="s">
        <v>1102</v>
      </c>
      <c r="E365" s="6" t="s">
        <v>1117</v>
      </c>
      <c r="F365" s="53">
        <v>0.1</v>
      </c>
      <c r="G365" s="7">
        <v>0.52083333333333337</v>
      </c>
      <c r="H365" s="7">
        <v>0.58333333333333337</v>
      </c>
      <c r="I365" s="44">
        <v>9.18</v>
      </c>
      <c r="J365" s="50">
        <v>44981</v>
      </c>
      <c r="K365" s="8" t="s">
        <v>1122</v>
      </c>
      <c r="L365" s="43" t="s">
        <v>1104</v>
      </c>
      <c r="M365" s="44">
        <v>9.34</v>
      </c>
    </row>
    <row r="366" spans="1:13" hidden="1" x14ac:dyDescent="0.4">
      <c r="A366" t="str">
        <f t="shared" si="8"/>
        <v>北九州低</v>
      </c>
      <c r="B366" t="str">
        <f>+IF(A366="","",E366&amp;D366&amp;COUNTIF($A$2:A366,A366))</f>
        <v>北九州低14</v>
      </c>
      <c r="C366" s="50">
        <v>44969</v>
      </c>
      <c r="D366" s="6" t="s">
        <v>1105</v>
      </c>
      <c r="E366" s="6" t="s">
        <v>1117</v>
      </c>
      <c r="F366" s="53">
        <v>0.6</v>
      </c>
      <c r="G366" s="7">
        <v>0.4375</v>
      </c>
      <c r="H366" s="7">
        <v>0.66666666666666663</v>
      </c>
      <c r="I366" s="44">
        <v>13.26</v>
      </c>
      <c r="J366" s="50">
        <v>44883</v>
      </c>
      <c r="K366" s="8" t="s">
        <v>1122</v>
      </c>
      <c r="L366" s="43" t="s">
        <v>1104</v>
      </c>
      <c r="M366" s="44">
        <v>13.28</v>
      </c>
    </row>
    <row r="367" spans="1:13" hidden="1" x14ac:dyDescent="0.4">
      <c r="A367" t="str">
        <f t="shared" si="8"/>
        <v>北九州高</v>
      </c>
      <c r="B367" t="str">
        <f>+IF(A367="","",E367&amp;D367&amp;COUNTIF($A$2:A367,A367))</f>
        <v>北九州高14</v>
      </c>
      <c r="C367" s="50">
        <v>44969</v>
      </c>
      <c r="D367" s="6" t="s">
        <v>1102</v>
      </c>
      <c r="E367" s="6" t="s">
        <v>1117</v>
      </c>
      <c r="F367" s="53">
        <v>0.6</v>
      </c>
      <c r="G367" s="7">
        <v>0.4375</v>
      </c>
      <c r="H367" s="7">
        <v>0.66666666666666663</v>
      </c>
      <c r="I367" s="44">
        <v>13.26</v>
      </c>
      <c r="J367" s="50">
        <v>44883</v>
      </c>
      <c r="K367" s="8" t="s">
        <v>1122</v>
      </c>
      <c r="L367" s="43" t="s">
        <v>1104</v>
      </c>
      <c r="M367" s="44">
        <v>13.28</v>
      </c>
    </row>
    <row r="368" spans="1:13" hidden="1" x14ac:dyDescent="0.4">
      <c r="A368" t="str">
        <f t="shared" si="8"/>
        <v>北九州低</v>
      </c>
      <c r="B368" t="str">
        <f>+IF(A368="","",E368&amp;D368&amp;COUNTIF($A$2:A368,A368))</f>
        <v>北九州低15</v>
      </c>
      <c r="C368" s="50">
        <v>44972</v>
      </c>
      <c r="D368" s="6" t="s">
        <v>1105</v>
      </c>
      <c r="E368" s="6" t="s">
        <v>1117</v>
      </c>
      <c r="F368" s="53">
        <v>0.1</v>
      </c>
      <c r="G368" s="7">
        <v>0.5</v>
      </c>
      <c r="H368" s="7">
        <v>0.5625</v>
      </c>
      <c r="I368" s="44">
        <v>10.72</v>
      </c>
      <c r="J368" s="50">
        <v>44966</v>
      </c>
      <c r="K368" s="8" t="s">
        <v>1123</v>
      </c>
      <c r="L368" s="43" t="s">
        <v>1104</v>
      </c>
      <c r="M368" s="44">
        <v>11.52</v>
      </c>
    </row>
    <row r="369" spans="1:13" hidden="1" x14ac:dyDescent="0.4">
      <c r="A369" t="str">
        <f t="shared" si="8"/>
        <v>北九州高</v>
      </c>
      <c r="B369" t="str">
        <f>+IF(A369="","",E369&amp;D369&amp;COUNTIF($A$2:A369,A369))</f>
        <v>北九州高15</v>
      </c>
      <c r="C369" s="50">
        <v>44972</v>
      </c>
      <c r="D369" s="6" t="s">
        <v>1102</v>
      </c>
      <c r="E369" s="6" t="s">
        <v>1117</v>
      </c>
      <c r="F369" s="53">
        <v>0.1</v>
      </c>
      <c r="G369" s="7">
        <v>0.5</v>
      </c>
      <c r="H369" s="7">
        <v>0.5625</v>
      </c>
      <c r="I369" s="44">
        <v>10.72</v>
      </c>
      <c r="J369" s="50">
        <v>44966</v>
      </c>
      <c r="K369" s="8" t="s">
        <v>1123</v>
      </c>
      <c r="L369" s="43" t="s">
        <v>1104</v>
      </c>
      <c r="M369" s="44">
        <v>11.52</v>
      </c>
    </row>
    <row r="370" spans="1:13" hidden="1" x14ac:dyDescent="0.4">
      <c r="A370" t="str">
        <f t="shared" si="8"/>
        <v>北九州低</v>
      </c>
      <c r="B370" t="str">
        <f>+IF(A370="","",E370&amp;D370&amp;COUNTIF($A$2:A370,A370))</f>
        <v>北九州低16</v>
      </c>
      <c r="C370" s="50">
        <v>44973</v>
      </c>
      <c r="D370" s="6" t="s">
        <v>1105</v>
      </c>
      <c r="E370" s="6" t="s">
        <v>1117</v>
      </c>
      <c r="F370" s="53">
        <v>0.2</v>
      </c>
      <c r="G370" s="7">
        <v>0.47916666666666669</v>
      </c>
      <c r="H370" s="7">
        <v>0.58333333333333337</v>
      </c>
      <c r="I370" s="44">
        <v>18.239999999999998</v>
      </c>
      <c r="J370" s="50">
        <v>44854</v>
      </c>
      <c r="K370" s="8" t="s">
        <v>1123</v>
      </c>
      <c r="L370" s="43" t="s">
        <v>1104</v>
      </c>
      <c r="M370" s="44">
        <v>18.7</v>
      </c>
    </row>
    <row r="371" spans="1:13" hidden="1" x14ac:dyDescent="0.4">
      <c r="A371" t="str">
        <f t="shared" si="8"/>
        <v>北九州高</v>
      </c>
      <c r="B371" t="str">
        <f>+IF(A371="","",E371&amp;D371&amp;COUNTIF($A$2:A371,A371))</f>
        <v>北九州高16</v>
      </c>
      <c r="C371" s="50">
        <v>44973</v>
      </c>
      <c r="D371" s="6" t="s">
        <v>1102</v>
      </c>
      <c r="E371" s="6" t="s">
        <v>1117</v>
      </c>
      <c r="F371" s="53">
        <v>0.2</v>
      </c>
      <c r="G371" s="7">
        <v>0.47916666666666669</v>
      </c>
      <c r="H371" s="7">
        <v>0.58333333333333337</v>
      </c>
      <c r="I371" s="44">
        <v>18.239999999999998</v>
      </c>
      <c r="J371" s="50">
        <v>44854</v>
      </c>
      <c r="K371" s="8" t="s">
        <v>1123</v>
      </c>
      <c r="L371" s="43" t="s">
        <v>1104</v>
      </c>
      <c r="M371" s="44">
        <v>18.7</v>
      </c>
    </row>
    <row r="372" spans="1:13" hidden="1" x14ac:dyDescent="0.4">
      <c r="A372" t="str">
        <f t="shared" si="8"/>
        <v>北九州低</v>
      </c>
      <c r="B372" t="str">
        <f>+IF(A372="","",E372&amp;D372&amp;COUNTIF($A$2:A372,A372))</f>
        <v>北九州低17</v>
      </c>
      <c r="C372" s="50">
        <v>44977</v>
      </c>
      <c r="D372" s="6" t="s">
        <v>1105</v>
      </c>
      <c r="E372" s="6" t="s">
        <v>1117</v>
      </c>
      <c r="F372" s="53">
        <v>0.3</v>
      </c>
      <c r="G372" s="7">
        <v>0.4375</v>
      </c>
      <c r="H372" s="7">
        <v>0.58333333333333337</v>
      </c>
      <c r="I372" s="44">
        <v>18.54</v>
      </c>
      <c r="J372" s="50">
        <v>44854</v>
      </c>
      <c r="K372" s="8" t="s">
        <v>1123</v>
      </c>
      <c r="L372" s="43" t="s">
        <v>1104</v>
      </c>
      <c r="M372" s="44">
        <v>18.7</v>
      </c>
    </row>
    <row r="373" spans="1:13" hidden="1" x14ac:dyDescent="0.4">
      <c r="A373" t="str">
        <f t="shared" si="8"/>
        <v>北九州高</v>
      </c>
      <c r="B373" t="str">
        <f>+IF(A373="","",E373&amp;D373&amp;COUNTIF($A$2:A373,A373))</f>
        <v>北九州高17</v>
      </c>
      <c r="C373" s="50">
        <v>44977</v>
      </c>
      <c r="D373" s="6" t="s">
        <v>1102</v>
      </c>
      <c r="E373" s="6" t="s">
        <v>1117</v>
      </c>
      <c r="F373" s="53">
        <v>0.3</v>
      </c>
      <c r="G373" s="7">
        <v>0.4375</v>
      </c>
      <c r="H373" s="7">
        <v>0.58333333333333337</v>
      </c>
      <c r="I373" s="44">
        <v>18.54</v>
      </c>
      <c r="J373" s="50">
        <v>44854</v>
      </c>
      <c r="K373" s="8" t="s">
        <v>1123</v>
      </c>
      <c r="L373" s="43" t="s">
        <v>1104</v>
      </c>
      <c r="M373" s="44">
        <v>18.7</v>
      </c>
    </row>
    <row r="374" spans="1:13" hidden="1" x14ac:dyDescent="0.4">
      <c r="A374" t="str">
        <f t="shared" si="8"/>
        <v>北九州低</v>
      </c>
      <c r="B374" t="str">
        <f>+IF(A374="","",E374&amp;D374&amp;COUNTIF($A$2:A374,A374))</f>
        <v>北九州低18</v>
      </c>
      <c r="C374" s="50">
        <v>44979</v>
      </c>
      <c r="D374" s="6" t="s">
        <v>1105</v>
      </c>
      <c r="E374" s="6" t="s">
        <v>1117</v>
      </c>
      <c r="F374" s="53">
        <v>0.1</v>
      </c>
      <c r="G374" s="7">
        <v>0.52083333333333337</v>
      </c>
      <c r="H374" s="7">
        <v>0.54166666666666663</v>
      </c>
      <c r="I374" s="44">
        <v>17.39</v>
      </c>
      <c r="J374" s="50">
        <v>44855</v>
      </c>
      <c r="K374" s="8" t="s">
        <v>1122</v>
      </c>
      <c r="L374" s="43" t="s">
        <v>1104</v>
      </c>
      <c r="M374" s="44">
        <v>17.489999999999998</v>
      </c>
    </row>
    <row r="375" spans="1:13" hidden="1" x14ac:dyDescent="0.4">
      <c r="A375" t="str">
        <f t="shared" si="8"/>
        <v>北九州高</v>
      </c>
      <c r="B375" t="str">
        <f>+IF(A375="","",E375&amp;D375&amp;COUNTIF($A$2:A375,A375))</f>
        <v>北九州高18</v>
      </c>
      <c r="C375" s="50">
        <v>44979</v>
      </c>
      <c r="D375" s="6" t="s">
        <v>1102</v>
      </c>
      <c r="E375" s="6" t="s">
        <v>1117</v>
      </c>
      <c r="F375" s="53">
        <v>0.1</v>
      </c>
      <c r="G375" s="7">
        <v>0.52083333333333337</v>
      </c>
      <c r="H375" s="7">
        <v>0.54166666666666663</v>
      </c>
      <c r="I375" s="44">
        <v>17.39</v>
      </c>
      <c r="J375" s="50">
        <v>44855</v>
      </c>
      <c r="K375" s="8" t="s">
        <v>1122</v>
      </c>
      <c r="L375" s="43" t="s">
        <v>1104</v>
      </c>
      <c r="M375" s="44">
        <v>17.489999999999998</v>
      </c>
    </row>
    <row r="376" spans="1:13" hidden="1" x14ac:dyDescent="0.4">
      <c r="A376" t="str">
        <f t="shared" si="8"/>
        <v>北九州低</v>
      </c>
      <c r="B376" t="str">
        <f>+IF(A376="","",E376&amp;D376&amp;COUNTIF($A$2:A376,A376))</f>
        <v>北九州低19</v>
      </c>
      <c r="C376" s="50">
        <v>44982</v>
      </c>
      <c r="D376" s="6" t="s">
        <v>1105</v>
      </c>
      <c r="E376" s="6" t="s">
        <v>1117</v>
      </c>
      <c r="F376" s="53">
        <v>0.3</v>
      </c>
      <c r="G376" s="7">
        <v>0.47916666666666669</v>
      </c>
      <c r="H376" s="7">
        <v>0.58333333333333337</v>
      </c>
      <c r="I376" s="44">
        <v>7.98</v>
      </c>
      <c r="J376" s="50">
        <v>44959</v>
      </c>
      <c r="K376" s="8" t="s">
        <v>1123</v>
      </c>
      <c r="L376" s="43" t="s">
        <v>1104</v>
      </c>
      <c r="M376" s="44">
        <v>8.06</v>
      </c>
    </row>
    <row r="377" spans="1:13" hidden="1" x14ac:dyDescent="0.4">
      <c r="A377" t="str">
        <f t="shared" si="8"/>
        <v>北九州高</v>
      </c>
      <c r="B377" t="str">
        <f>+IF(A377="","",E377&amp;D377&amp;COUNTIF($A$2:A377,A377))</f>
        <v>北九州高19</v>
      </c>
      <c r="C377" s="50">
        <v>44982</v>
      </c>
      <c r="D377" s="6" t="s">
        <v>1102</v>
      </c>
      <c r="E377" s="6" t="s">
        <v>1117</v>
      </c>
      <c r="F377" s="53">
        <v>0.3</v>
      </c>
      <c r="G377" s="7">
        <v>0.47916666666666669</v>
      </c>
      <c r="H377" s="7">
        <v>0.58333333333333337</v>
      </c>
      <c r="I377" s="44">
        <v>7.98</v>
      </c>
      <c r="J377" s="50">
        <v>44959</v>
      </c>
      <c r="K377" s="8" t="s">
        <v>1123</v>
      </c>
      <c r="L377" s="43" t="s">
        <v>1104</v>
      </c>
      <c r="M377" s="44">
        <v>8.06</v>
      </c>
    </row>
    <row r="378" spans="1:13" hidden="1" x14ac:dyDescent="0.4">
      <c r="A378" t="str">
        <f t="shared" si="8"/>
        <v>北九州低</v>
      </c>
      <c r="B378" t="str">
        <f>+IF(A378="","",E378&amp;D378&amp;COUNTIF($A$2:A378,A378))</f>
        <v>北九州低20</v>
      </c>
      <c r="C378" s="50">
        <v>44983</v>
      </c>
      <c r="D378" s="6" t="s">
        <v>1105</v>
      </c>
      <c r="E378" s="6" t="s">
        <v>1117</v>
      </c>
      <c r="F378" s="53">
        <v>1</v>
      </c>
      <c r="G378" s="7">
        <v>0.33333333333333331</v>
      </c>
      <c r="H378" s="7">
        <v>0.66666666666666663</v>
      </c>
      <c r="I378" s="44">
        <v>18.36</v>
      </c>
      <c r="J378" s="50">
        <v>44847</v>
      </c>
      <c r="K378" s="8" t="s">
        <v>1123</v>
      </c>
      <c r="L378" s="43" t="s">
        <v>1104</v>
      </c>
      <c r="M378" s="44">
        <v>18.440000000000001</v>
      </c>
    </row>
    <row r="379" spans="1:13" hidden="1" x14ac:dyDescent="0.4">
      <c r="A379" t="str">
        <f t="shared" si="8"/>
        <v>北九州高</v>
      </c>
      <c r="B379" t="str">
        <f>+IF(A379="","",E379&amp;D379&amp;COUNTIF($A$2:A379,A379))</f>
        <v>北九州高20</v>
      </c>
      <c r="C379" s="50">
        <v>44983</v>
      </c>
      <c r="D379" s="6" t="s">
        <v>1102</v>
      </c>
      <c r="E379" s="6" t="s">
        <v>1117</v>
      </c>
      <c r="F379" s="53">
        <v>1</v>
      </c>
      <c r="G379" s="7">
        <v>0.33333333333333331</v>
      </c>
      <c r="H379" s="7">
        <v>0.66666666666666663</v>
      </c>
      <c r="I379" s="44">
        <v>18.36</v>
      </c>
      <c r="J379" s="50">
        <v>44847</v>
      </c>
      <c r="K379" s="8" t="s">
        <v>1123</v>
      </c>
      <c r="L379" s="43" t="s">
        <v>1104</v>
      </c>
      <c r="M379" s="44">
        <v>18.440000000000001</v>
      </c>
    </row>
    <row r="380" spans="1:13" hidden="1" x14ac:dyDescent="0.4">
      <c r="A380" t="str">
        <f t="shared" si="8"/>
        <v>北九州低</v>
      </c>
      <c r="B380" t="str">
        <f>+IF(A380="","",E380&amp;D380&amp;COUNTIF($A$2:A380,A380))</f>
        <v>北九州低21</v>
      </c>
      <c r="C380" s="50">
        <v>44984</v>
      </c>
      <c r="D380" s="6" t="s">
        <v>1105</v>
      </c>
      <c r="E380" s="6" t="s">
        <v>1117</v>
      </c>
      <c r="F380" s="53">
        <v>0.4</v>
      </c>
      <c r="G380" s="7">
        <v>0.4375</v>
      </c>
      <c r="H380" s="7">
        <v>0.64583333333333337</v>
      </c>
      <c r="I380" s="44">
        <v>20.3</v>
      </c>
      <c r="J380" s="50">
        <v>44835</v>
      </c>
      <c r="K380" s="8" t="s">
        <v>1126</v>
      </c>
      <c r="L380" s="43" t="s">
        <v>1104</v>
      </c>
      <c r="M380" s="44">
        <v>20.65</v>
      </c>
    </row>
    <row r="381" spans="1:13" hidden="1" x14ac:dyDescent="0.4">
      <c r="A381" t="str">
        <f t="shared" si="8"/>
        <v>北九州高</v>
      </c>
      <c r="B381" t="str">
        <f>+IF(A381="","",E381&amp;D381&amp;COUNTIF($A$2:A381,A381))</f>
        <v>北九州高21</v>
      </c>
      <c r="C381" s="50">
        <v>44984</v>
      </c>
      <c r="D381" s="6" t="s">
        <v>1102</v>
      </c>
      <c r="E381" s="6" t="s">
        <v>1117</v>
      </c>
      <c r="F381" s="53">
        <v>0.4</v>
      </c>
      <c r="G381" s="7">
        <v>0.4375</v>
      </c>
      <c r="H381" s="7">
        <v>0.64583333333333337</v>
      </c>
      <c r="I381" s="44">
        <v>20.3</v>
      </c>
      <c r="J381" s="50">
        <v>44835</v>
      </c>
      <c r="K381" s="8" t="s">
        <v>1126</v>
      </c>
      <c r="L381" s="43" t="s">
        <v>1104</v>
      </c>
      <c r="M381" s="44">
        <v>20.65</v>
      </c>
    </row>
    <row r="382" spans="1:13" hidden="1" x14ac:dyDescent="0.4">
      <c r="A382" t="str">
        <f t="shared" si="8"/>
        <v>北九州低</v>
      </c>
      <c r="B382" t="str">
        <f>+IF(A382="","",E382&amp;D382&amp;COUNTIF($A$2:A382,A382))</f>
        <v>北九州低22</v>
      </c>
      <c r="C382" s="50">
        <v>44985</v>
      </c>
      <c r="D382" s="6" t="s">
        <v>1105</v>
      </c>
      <c r="E382" s="6" t="s">
        <v>1117</v>
      </c>
      <c r="F382" s="53">
        <v>0.5</v>
      </c>
      <c r="G382" s="7">
        <v>0.4375</v>
      </c>
      <c r="H382" s="7">
        <v>0.64583333333333337</v>
      </c>
      <c r="I382" s="44">
        <v>18.510000000000002</v>
      </c>
      <c r="J382" s="50">
        <v>44854</v>
      </c>
      <c r="K382" s="8" t="s">
        <v>1123</v>
      </c>
      <c r="L382" s="43" t="s">
        <v>1104</v>
      </c>
      <c r="M382" s="44">
        <v>18.7</v>
      </c>
    </row>
    <row r="383" spans="1:13" hidden="1" x14ac:dyDescent="0.4">
      <c r="A383" t="str">
        <f t="shared" si="8"/>
        <v>北九州高</v>
      </c>
      <c r="B383" t="str">
        <f>+IF(A383="","",E383&amp;D383&amp;COUNTIF($A$2:A383,A383))</f>
        <v>北九州高22</v>
      </c>
      <c r="C383" s="50">
        <v>44985</v>
      </c>
      <c r="D383" s="6" t="s">
        <v>1102</v>
      </c>
      <c r="E383" s="6" t="s">
        <v>1117</v>
      </c>
      <c r="F383" s="53">
        <v>0.5</v>
      </c>
      <c r="G383" s="7">
        <v>0.4375</v>
      </c>
      <c r="H383" s="7">
        <v>0.64583333333333337</v>
      </c>
      <c r="I383" s="44">
        <v>18.510000000000002</v>
      </c>
      <c r="J383" s="50">
        <v>44854</v>
      </c>
      <c r="K383" s="8" t="s">
        <v>1123</v>
      </c>
      <c r="L383" s="43" t="s">
        <v>1104</v>
      </c>
      <c r="M383" s="44">
        <v>18.7</v>
      </c>
    </row>
    <row r="384" spans="1:13" x14ac:dyDescent="0.4">
      <c r="C384" s="50"/>
      <c r="D384" s="6"/>
      <c r="E384" s="6"/>
      <c r="F384" s="53"/>
      <c r="G384" s="7"/>
      <c r="H384" s="7"/>
      <c r="I384" s="44"/>
      <c r="J384" s="50"/>
      <c r="K384" s="8"/>
      <c r="L384" s="43"/>
      <c r="M384" s="44"/>
    </row>
    <row r="385" spans="3:13" x14ac:dyDescent="0.4">
      <c r="C385" s="50"/>
      <c r="D385" s="6"/>
      <c r="E385" s="6"/>
      <c r="F385" s="53"/>
      <c r="G385" s="7"/>
      <c r="H385" s="7"/>
      <c r="I385" s="44"/>
      <c r="J385" s="50"/>
      <c r="K385" s="8"/>
      <c r="L385" s="43"/>
      <c r="M385" s="44"/>
    </row>
    <row r="386" spans="3:13" x14ac:dyDescent="0.4">
      <c r="C386" s="50"/>
      <c r="D386" s="6"/>
      <c r="E386" s="6"/>
      <c r="F386" s="53"/>
      <c r="G386" s="7"/>
      <c r="H386" s="7"/>
      <c r="I386" s="44"/>
      <c r="J386" s="50"/>
      <c r="K386" s="8"/>
      <c r="L386" s="43"/>
      <c r="M386" s="44"/>
    </row>
    <row r="387" spans="3:13" x14ac:dyDescent="0.4">
      <c r="C387" s="50"/>
      <c r="D387" s="6"/>
      <c r="E387" s="6"/>
      <c r="F387" s="53"/>
      <c r="G387" s="7"/>
      <c r="H387" s="7"/>
      <c r="I387" s="44"/>
      <c r="J387" s="50"/>
      <c r="K387" s="8"/>
      <c r="L387" s="43"/>
      <c r="M387" s="44"/>
    </row>
    <row r="388" spans="3:13" x14ac:dyDescent="0.4">
      <c r="C388" s="50"/>
      <c r="D388" s="6"/>
      <c r="E388" s="6"/>
      <c r="F388" s="53"/>
      <c r="G388" s="7"/>
      <c r="H388" s="7"/>
      <c r="I388" s="44"/>
      <c r="J388" s="50"/>
      <c r="K388" s="8"/>
      <c r="L388" s="43"/>
      <c r="M388" s="44"/>
    </row>
    <row r="389" spans="3:13" x14ac:dyDescent="0.4">
      <c r="C389" s="50"/>
      <c r="D389" s="6"/>
      <c r="E389" s="6"/>
      <c r="F389" s="53"/>
      <c r="G389" s="7"/>
      <c r="H389" s="7"/>
      <c r="I389" s="44"/>
      <c r="J389" s="50"/>
      <c r="K389" s="8"/>
      <c r="L389" s="43"/>
      <c r="M389" s="44"/>
    </row>
    <row r="390" spans="3:13" x14ac:dyDescent="0.4">
      <c r="C390" s="50"/>
      <c r="D390" s="6"/>
      <c r="E390" s="6"/>
      <c r="F390" s="53"/>
      <c r="G390" s="7"/>
      <c r="H390" s="7"/>
      <c r="I390" s="44"/>
      <c r="J390" s="50"/>
      <c r="K390" s="8"/>
      <c r="L390" s="43"/>
      <c r="M390" s="44"/>
    </row>
    <row r="391" spans="3:13" x14ac:dyDescent="0.4">
      <c r="C391" s="50"/>
      <c r="D391" s="6"/>
      <c r="E391" s="6"/>
      <c r="F391" s="53"/>
      <c r="G391" s="7"/>
      <c r="H391" s="7"/>
      <c r="I391" s="44"/>
      <c r="J391" s="50"/>
      <c r="K391" s="8"/>
      <c r="L391" s="43"/>
      <c r="M391" s="44"/>
    </row>
    <row r="392" spans="3:13" x14ac:dyDescent="0.4">
      <c r="C392" s="50"/>
      <c r="D392" s="6"/>
      <c r="E392" s="6"/>
      <c r="F392" s="53"/>
      <c r="G392" s="7"/>
      <c r="H392" s="7"/>
      <c r="I392" s="44"/>
      <c r="J392" s="50"/>
      <c r="K392" s="8"/>
      <c r="L392" s="43"/>
      <c r="M392" s="44"/>
    </row>
    <row r="393" spans="3:13" x14ac:dyDescent="0.4">
      <c r="C393" s="50"/>
      <c r="D393" s="6"/>
      <c r="E393" s="6"/>
      <c r="F393" s="53"/>
      <c r="G393" s="7"/>
      <c r="H393" s="7"/>
      <c r="I393" s="44"/>
      <c r="J393" s="50"/>
      <c r="K393" s="8"/>
      <c r="L393" s="43"/>
      <c r="M393" s="44"/>
    </row>
    <row r="394" spans="3:13" x14ac:dyDescent="0.4">
      <c r="C394" s="50"/>
      <c r="D394" s="6"/>
      <c r="E394" s="6"/>
      <c r="F394" s="53"/>
      <c r="G394" s="7"/>
      <c r="H394" s="7"/>
      <c r="I394" s="44"/>
      <c r="J394" s="50"/>
      <c r="K394" s="8"/>
      <c r="L394" s="43"/>
      <c r="M394" s="44"/>
    </row>
    <row r="395" spans="3:13" x14ac:dyDescent="0.4">
      <c r="C395" s="50"/>
      <c r="D395" s="6"/>
      <c r="E395" s="6"/>
      <c r="F395" s="53"/>
      <c r="G395" s="7"/>
      <c r="H395" s="7"/>
      <c r="I395" s="44"/>
      <c r="J395" s="50"/>
      <c r="K395" s="8"/>
      <c r="L395" s="43"/>
      <c r="M395" s="44"/>
    </row>
    <row r="396" spans="3:13" x14ac:dyDescent="0.4">
      <c r="C396" s="50"/>
      <c r="D396" s="6"/>
      <c r="E396" s="6"/>
      <c r="F396" s="53"/>
      <c r="G396" s="7"/>
      <c r="H396" s="7"/>
      <c r="I396" s="44"/>
      <c r="J396" s="50"/>
      <c r="K396" s="8"/>
      <c r="L396" s="43"/>
      <c r="M396" s="44"/>
    </row>
    <row r="397" spans="3:13" x14ac:dyDescent="0.4">
      <c r="C397" s="50"/>
      <c r="D397" s="6"/>
      <c r="E397" s="6"/>
      <c r="F397" s="53"/>
      <c r="G397" s="7"/>
      <c r="H397" s="7"/>
      <c r="I397" s="44"/>
      <c r="J397" s="50"/>
      <c r="K397" s="8"/>
      <c r="L397" s="43"/>
      <c r="M397" s="44"/>
    </row>
    <row r="398" spans="3:13" x14ac:dyDescent="0.4">
      <c r="C398" s="50"/>
      <c r="D398" s="6"/>
      <c r="E398" s="6"/>
      <c r="F398" s="53"/>
      <c r="G398" s="7"/>
      <c r="H398" s="7"/>
      <c r="I398" s="44"/>
      <c r="J398" s="50"/>
      <c r="K398" s="8"/>
      <c r="L398" s="43"/>
      <c r="M398" s="44"/>
    </row>
    <row r="399" spans="3:13" x14ac:dyDescent="0.4">
      <c r="C399" s="50"/>
      <c r="D399" s="6"/>
      <c r="E399" s="6"/>
      <c r="F399" s="53"/>
      <c r="G399" s="7"/>
      <c r="H399" s="7"/>
      <c r="I399" s="44"/>
      <c r="J399" s="50"/>
      <c r="K399" s="8"/>
      <c r="L399" s="43"/>
      <c r="M399" s="44"/>
    </row>
    <row r="400" spans="3:13" x14ac:dyDescent="0.4">
      <c r="C400" s="50"/>
      <c r="D400" s="6"/>
      <c r="E400" s="6"/>
      <c r="F400" s="53"/>
      <c r="G400" s="7"/>
      <c r="H400" s="7"/>
      <c r="I400" s="44"/>
      <c r="J400" s="50"/>
      <c r="K400" s="8"/>
      <c r="L400" s="43"/>
      <c r="M400" s="44"/>
    </row>
    <row r="401" spans="3:13" x14ac:dyDescent="0.4">
      <c r="C401" s="50"/>
      <c r="D401" s="6"/>
      <c r="E401" s="6"/>
      <c r="F401" s="53"/>
      <c r="G401" s="7"/>
      <c r="H401" s="7"/>
      <c r="I401" s="44"/>
      <c r="J401" s="50"/>
      <c r="K401" s="8"/>
      <c r="L401" s="43"/>
      <c r="M401" s="44"/>
    </row>
    <row r="402" spans="3:13" x14ac:dyDescent="0.4">
      <c r="C402" s="50"/>
      <c r="D402" s="6"/>
      <c r="E402" s="6"/>
      <c r="F402" s="53"/>
      <c r="G402" s="7"/>
      <c r="H402" s="7"/>
      <c r="I402" s="44"/>
      <c r="J402" s="50"/>
      <c r="K402" s="8"/>
      <c r="L402" s="43"/>
      <c r="M402" s="44"/>
    </row>
    <row r="403" spans="3:13" x14ac:dyDescent="0.4">
      <c r="C403" s="50"/>
      <c r="D403" s="6"/>
      <c r="E403" s="6"/>
      <c r="F403" s="53"/>
      <c r="G403" s="7"/>
      <c r="H403" s="7"/>
      <c r="I403" s="44"/>
      <c r="J403" s="50"/>
      <c r="K403" s="8"/>
      <c r="L403" s="43"/>
      <c r="M403" s="44"/>
    </row>
  </sheetData>
  <autoFilter ref="A1:Q383" xr:uid="{00000000-0009-0000-0000-000003000000}">
    <filterColumn colId="0">
      <filters>
        <filter val="宮崎高"/>
        <filter val="宮崎低"/>
      </filters>
    </filterColumn>
  </autoFilter>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九電_009</vt:lpstr>
      <vt:lpstr>Sheet5</vt:lpstr>
      <vt:lpstr>パスワード生成</vt:lpstr>
      <vt:lpstr>8県まとめ</vt:lpstr>
      <vt:lpstr>九電_009!Print_Area</vt:lpstr>
      <vt:lpstr>九電_009!Print_Titles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昌弘</dc:creator>
  <cp:lastModifiedBy>阿部 昌弘</cp:lastModifiedBy>
  <cp:lastPrinted>2023-05-17T07:30:40Z</cp:lastPrinted>
  <dcterms:created xsi:type="dcterms:W3CDTF">2020-03-18T01:53:44Z</dcterms:created>
  <dcterms:modified xsi:type="dcterms:W3CDTF">2023-05-17T09:37:02Z</dcterms:modified>
</cp:coreProperties>
</file>