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Server10\（営業秘密）業務sw\【WES】出力抑制保証\■九州電力出力抑制\第8回目(R4.3～R4.8)\ホームページアップデータ\"/>
    </mc:Choice>
  </mc:AlternateContent>
  <xr:revisionPtr revIDLastSave="0" documentId="13_ncr:1_{946F34ED-7F55-446A-97D5-ED993B26D26C}" xr6:coauthVersionLast="47" xr6:coauthVersionMax="47" xr10:uidLastSave="{00000000-0000-0000-0000-000000000000}"/>
  <workbookProtection workbookAlgorithmName="SHA-512" workbookHashValue="azuNgy9yWTD3gXIDfGWaPTonxmJ58k52xWkcpKO1xllyXH3SDLrDlYR5t6K45o6r+5RR94W0ZDanqdWY8ve7wg==" workbookSaltValue="iqLZEFeqszm6qEEM4cm+fg==" workbookSpinCount="100000" lockStructure="1"/>
  <bookViews>
    <workbookView xWindow="-120" yWindow="-120" windowWidth="29040" windowHeight="15840" xr2:uid="{00000000-000D-0000-FFFF-FFFF00000000}"/>
  </bookViews>
  <sheets>
    <sheet name="九電_008" sheetId="1" r:id="rId1"/>
    <sheet name="Sheet5" sheetId="5" state="hidden" r:id="rId2"/>
    <sheet name="パスワード生成" sheetId="2" state="hidden" r:id="rId3"/>
    <sheet name="8県まとめ" sheetId="6" state="hidden" r:id="rId4"/>
  </sheets>
  <definedNames>
    <definedName name="_xlnm._FilterDatabase" localSheetId="3" hidden="1">'8県まとめ'!$A$1:$Q$100</definedName>
    <definedName name="_xlnm._FilterDatabase" localSheetId="1" hidden="1">Sheet5!$A$2:$N$359</definedName>
    <definedName name="_xlnm._FilterDatabase" localSheetId="0" hidden="1">九電_008!$B$13:$X$31</definedName>
    <definedName name="_xlnm.Print_Area" localSheetId="0">九電_008!$B$1:$X$43</definedName>
    <definedName name="_xlnm.Print_Titles" localSheetId="0">九電_008!$1:$14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6" l="1"/>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N340" i="5" l="1"/>
  <c r="L340" i="5"/>
  <c r="K340" i="5"/>
  <c r="N339" i="5"/>
  <c r="L339" i="5"/>
  <c r="K339" i="5"/>
  <c r="N338" i="5"/>
  <c r="L338" i="5"/>
  <c r="K338" i="5"/>
  <c r="N337" i="5"/>
  <c r="L337" i="5"/>
  <c r="K337" i="5"/>
  <c r="N336" i="5"/>
  <c r="L336" i="5"/>
  <c r="K336" i="5"/>
  <c r="N335" i="5"/>
  <c r="L335" i="5"/>
  <c r="K335" i="5"/>
  <c r="N334" i="5"/>
  <c r="L334" i="5"/>
  <c r="K334" i="5"/>
  <c r="N333" i="5"/>
  <c r="L333" i="5"/>
  <c r="K333" i="5"/>
  <c r="N332" i="5"/>
  <c r="L332" i="5"/>
  <c r="K332" i="5"/>
  <c r="N331" i="5"/>
  <c r="L331" i="5"/>
  <c r="K331" i="5"/>
  <c r="K29" i="6"/>
  <c r="K28" i="6"/>
  <c r="K27" i="6"/>
  <c r="K26" i="6"/>
  <c r="K25" i="6"/>
  <c r="K24" i="6"/>
  <c r="K23" i="6"/>
  <c r="K22" i="6"/>
  <c r="K21" i="6"/>
  <c r="K20" i="6"/>
  <c r="K19" i="6"/>
  <c r="K18" i="6"/>
  <c r="K17" i="6"/>
  <c r="K16" i="6"/>
  <c r="K15" i="6"/>
  <c r="K14" i="6"/>
  <c r="K13" i="6"/>
  <c r="K12" i="6"/>
  <c r="K11" i="6"/>
  <c r="K10" i="6"/>
  <c r="K9" i="6"/>
  <c r="K8" i="6"/>
  <c r="K7" i="6"/>
  <c r="K6" i="6"/>
  <c r="K5" i="6"/>
  <c r="K4" i="6"/>
  <c r="K3" i="6"/>
  <c r="K2" i="6"/>
  <c r="N330" i="5"/>
  <c r="L330" i="5"/>
  <c r="K330" i="5"/>
  <c r="N329" i="5"/>
  <c r="L329" i="5"/>
  <c r="K329" i="5"/>
  <c r="N328" i="5"/>
  <c r="L328" i="5"/>
  <c r="K328" i="5"/>
  <c r="N327" i="5"/>
  <c r="L327" i="5"/>
  <c r="K327" i="5"/>
  <c r="N326" i="5"/>
  <c r="L326" i="5"/>
  <c r="K326" i="5"/>
  <c r="N325" i="5"/>
  <c r="L325" i="5"/>
  <c r="K325" i="5"/>
  <c r="N324" i="5"/>
  <c r="L324" i="5"/>
  <c r="K324" i="5"/>
  <c r="N323" i="5"/>
  <c r="L323" i="5"/>
  <c r="K323" i="5"/>
  <c r="N322" i="5"/>
  <c r="L322" i="5"/>
  <c r="K322" i="5"/>
  <c r="N321" i="5"/>
  <c r="L321" i="5"/>
  <c r="K321" i="5"/>
  <c r="N320" i="5" l="1"/>
  <c r="L320" i="5"/>
  <c r="K320" i="5"/>
  <c r="N319" i="5"/>
  <c r="L319" i="5"/>
  <c r="K319" i="5"/>
  <c r="N318" i="5"/>
  <c r="L318" i="5"/>
  <c r="K318" i="5"/>
  <c r="N317" i="5"/>
  <c r="L317" i="5"/>
  <c r="K317" i="5"/>
  <c r="N316" i="5"/>
  <c r="L316" i="5"/>
  <c r="K316" i="5"/>
  <c r="N315" i="5"/>
  <c r="L315" i="5"/>
  <c r="K315" i="5"/>
  <c r="N314" i="5"/>
  <c r="L314" i="5"/>
  <c r="K314" i="5"/>
  <c r="N313" i="5"/>
  <c r="L313" i="5"/>
  <c r="K313" i="5"/>
  <c r="N312" i="5"/>
  <c r="L312" i="5"/>
  <c r="K312" i="5"/>
  <c r="N311" i="5"/>
  <c r="L311" i="5"/>
  <c r="K311" i="5"/>
  <c r="N310" i="5"/>
  <c r="L310" i="5"/>
  <c r="K310" i="5"/>
  <c r="N309" i="5"/>
  <c r="L309" i="5"/>
  <c r="K309" i="5"/>
  <c r="N308" i="5"/>
  <c r="L308" i="5"/>
  <c r="K308" i="5"/>
  <c r="N307" i="5"/>
  <c r="L307" i="5"/>
  <c r="K307" i="5"/>
  <c r="N306" i="5"/>
  <c r="L306" i="5"/>
  <c r="K306" i="5"/>
  <c r="N305" i="5"/>
  <c r="L305" i="5"/>
  <c r="K305" i="5"/>
  <c r="N304" i="5"/>
  <c r="L304" i="5"/>
  <c r="K304" i="5"/>
  <c r="N303" i="5"/>
  <c r="L303" i="5"/>
  <c r="K303" i="5"/>
  <c r="N302" i="5"/>
  <c r="L302" i="5"/>
  <c r="K302" i="5"/>
  <c r="N301" i="5"/>
  <c r="L301" i="5"/>
  <c r="K301" i="5"/>
  <c r="N300" i="5"/>
  <c r="L300" i="5"/>
  <c r="K300" i="5"/>
  <c r="N299" i="5"/>
  <c r="L299" i="5"/>
  <c r="K299" i="5"/>
  <c r="N298" i="5"/>
  <c r="L298" i="5"/>
  <c r="K298" i="5"/>
  <c r="N297" i="5"/>
  <c r="L297" i="5"/>
  <c r="K297" i="5"/>
  <c r="N296" i="5"/>
  <c r="L296" i="5"/>
  <c r="K296" i="5"/>
  <c r="N295" i="5"/>
  <c r="L295" i="5"/>
  <c r="K295" i="5"/>
  <c r="N294" i="5"/>
  <c r="L294" i="5"/>
  <c r="K294" i="5"/>
  <c r="N293" i="5"/>
  <c r="L293" i="5"/>
  <c r="K293" i="5"/>
  <c r="N292" i="5"/>
  <c r="L292" i="5"/>
  <c r="K292" i="5"/>
  <c r="N291" i="5"/>
  <c r="L291" i="5"/>
  <c r="K291" i="5"/>
  <c r="N290" i="5"/>
  <c r="L290" i="5"/>
  <c r="K290" i="5"/>
  <c r="N289" i="5"/>
  <c r="L289" i="5"/>
  <c r="K289" i="5"/>
  <c r="N288" i="5"/>
  <c r="L288" i="5"/>
  <c r="K288" i="5"/>
  <c r="N287" i="5"/>
  <c r="L287" i="5"/>
  <c r="K287" i="5"/>
  <c r="N286" i="5"/>
  <c r="L286" i="5"/>
  <c r="K286" i="5"/>
  <c r="N285" i="5"/>
  <c r="L285" i="5"/>
  <c r="K285" i="5"/>
  <c r="N284" i="5"/>
  <c r="L284" i="5"/>
  <c r="K284" i="5"/>
  <c r="N283" i="5"/>
  <c r="L283" i="5"/>
  <c r="K283" i="5"/>
  <c r="N282" i="5"/>
  <c r="L282" i="5"/>
  <c r="K282" i="5"/>
  <c r="N281" i="5"/>
  <c r="L281" i="5"/>
  <c r="K281" i="5"/>
  <c r="N280" i="5"/>
  <c r="L280" i="5"/>
  <c r="K280" i="5"/>
  <c r="N279" i="5"/>
  <c r="L279" i="5"/>
  <c r="K279" i="5"/>
  <c r="N278" i="5"/>
  <c r="L278" i="5"/>
  <c r="K278" i="5"/>
  <c r="N277" i="5"/>
  <c r="L277" i="5"/>
  <c r="K277" i="5"/>
  <c r="N276" i="5"/>
  <c r="L276" i="5"/>
  <c r="K276" i="5"/>
  <c r="N275" i="5"/>
  <c r="L275" i="5"/>
  <c r="K275" i="5"/>
  <c r="N274" i="5"/>
  <c r="L274" i="5"/>
  <c r="K274" i="5"/>
  <c r="N273" i="5"/>
  <c r="L273" i="5"/>
  <c r="K273" i="5"/>
  <c r="N272" i="5"/>
  <c r="L272" i="5"/>
  <c r="K272" i="5"/>
  <c r="N271" i="5"/>
  <c r="L271" i="5"/>
  <c r="K271" i="5"/>
  <c r="N270" i="5"/>
  <c r="L270" i="5"/>
  <c r="K270" i="5"/>
  <c r="N269" i="5"/>
  <c r="L269" i="5"/>
  <c r="K269" i="5"/>
  <c r="N268" i="5"/>
  <c r="L268" i="5"/>
  <c r="K268" i="5"/>
  <c r="N267" i="5"/>
  <c r="L267" i="5"/>
  <c r="K267" i="5"/>
  <c r="N266" i="5"/>
  <c r="L266" i="5"/>
  <c r="K266" i="5"/>
  <c r="N265" i="5"/>
  <c r="L265" i="5"/>
  <c r="K265" i="5"/>
  <c r="N264" i="5"/>
  <c r="L264" i="5"/>
  <c r="K264" i="5"/>
  <c r="N263" i="5"/>
  <c r="L263" i="5"/>
  <c r="K263" i="5"/>
  <c r="N262" i="5"/>
  <c r="L262" i="5"/>
  <c r="K262" i="5"/>
  <c r="N261" i="5"/>
  <c r="L261" i="5"/>
  <c r="K261" i="5"/>
  <c r="N260" i="5"/>
  <c r="L260" i="5"/>
  <c r="K260" i="5"/>
  <c r="N259" i="5"/>
  <c r="L259" i="5"/>
  <c r="K259" i="5"/>
  <c r="N258" i="5"/>
  <c r="L258" i="5"/>
  <c r="K258" i="5"/>
  <c r="N257" i="5"/>
  <c r="L257" i="5"/>
  <c r="K257" i="5"/>
  <c r="N256" i="5"/>
  <c r="L256" i="5"/>
  <c r="K256" i="5"/>
  <c r="N255" i="5"/>
  <c r="L255" i="5"/>
  <c r="K255" i="5"/>
  <c r="N254" i="5"/>
  <c r="L254" i="5"/>
  <c r="K254" i="5"/>
  <c r="N253" i="5"/>
  <c r="L253" i="5"/>
  <c r="K253" i="5"/>
  <c r="N252" i="5"/>
  <c r="L252" i="5"/>
  <c r="K252" i="5"/>
  <c r="N251" i="5"/>
  <c r="L251" i="5"/>
  <c r="K251" i="5"/>
  <c r="N250" i="5"/>
  <c r="L250" i="5"/>
  <c r="K250" i="5"/>
  <c r="N249" i="5"/>
  <c r="L249" i="5"/>
  <c r="K249" i="5"/>
  <c r="N248" i="5"/>
  <c r="L248" i="5"/>
  <c r="K248" i="5"/>
  <c r="N247" i="5"/>
  <c r="L247" i="5"/>
  <c r="K247" i="5"/>
  <c r="N246" i="5"/>
  <c r="L246" i="5"/>
  <c r="K246" i="5"/>
  <c r="I1" i="2" l="1"/>
  <c r="A349" i="5" l="1"/>
  <c r="A350" i="5"/>
  <c r="A351" i="5"/>
  <c r="A352" i="5"/>
  <c r="A353" i="5"/>
  <c r="A354" i="5"/>
  <c r="A355" i="5"/>
  <c r="A356" i="5"/>
  <c r="A357" i="5"/>
  <c r="A358" i="5"/>
  <c r="A359" i="5"/>
  <c r="A2" i="6" l="1"/>
  <c r="B2" i="6" s="1"/>
  <c r="P2" i="6"/>
  <c r="Q2" i="6"/>
  <c r="P3" i="6"/>
  <c r="Q3" i="6"/>
  <c r="P4" i="6"/>
  <c r="Q4" i="6"/>
  <c r="P5" i="6"/>
  <c r="Q5" i="6"/>
  <c r="P6" i="6"/>
  <c r="Q6" i="6"/>
  <c r="P7" i="6"/>
  <c r="Q7" i="6"/>
  <c r="P8" i="6"/>
  <c r="Q8" i="6"/>
  <c r="P9" i="6"/>
  <c r="Q9" i="6"/>
  <c r="P10" i="6"/>
  <c r="Q10" i="6"/>
  <c r="L4" i="5" l="1"/>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3" i="5" l="1"/>
  <c r="Q13" i="1" l="1"/>
  <c r="A301" i="5" l="1"/>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N245" i="5"/>
  <c r="K245" i="5"/>
  <c r="N244" i="5"/>
  <c r="K244" i="5"/>
  <c r="N243" i="5"/>
  <c r="K243" i="5"/>
  <c r="N242" i="5"/>
  <c r="K242" i="5"/>
  <c r="N241" i="5"/>
  <c r="K241" i="5"/>
  <c r="N240" i="5"/>
  <c r="K240" i="5"/>
  <c r="N239" i="5"/>
  <c r="K239" i="5"/>
  <c r="N238" i="5"/>
  <c r="K238" i="5"/>
  <c r="N237" i="5"/>
  <c r="K237" i="5"/>
  <c r="N236" i="5"/>
  <c r="K236" i="5"/>
  <c r="N235" i="5"/>
  <c r="K235" i="5"/>
  <c r="N234" i="5"/>
  <c r="K234" i="5"/>
  <c r="N233" i="5"/>
  <c r="K233" i="5"/>
  <c r="N232" i="5"/>
  <c r="K232" i="5"/>
  <c r="N231" i="5"/>
  <c r="K231" i="5"/>
  <c r="N230" i="5"/>
  <c r="K230" i="5"/>
  <c r="N229" i="5"/>
  <c r="K229" i="5"/>
  <c r="N228" i="5"/>
  <c r="K228" i="5"/>
  <c r="N227" i="5"/>
  <c r="K227" i="5"/>
  <c r="N226" i="5"/>
  <c r="K226" i="5"/>
  <c r="N225" i="5"/>
  <c r="K225" i="5"/>
  <c r="N224" i="5"/>
  <c r="K224" i="5"/>
  <c r="N223" i="5"/>
  <c r="K223" i="5"/>
  <c r="N222" i="5"/>
  <c r="K222" i="5"/>
  <c r="N221" i="5"/>
  <c r="K221" i="5"/>
  <c r="N220" i="5"/>
  <c r="K220" i="5"/>
  <c r="N219" i="5"/>
  <c r="K219" i="5"/>
  <c r="N218" i="5"/>
  <c r="K218" i="5"/>
  <c r="N217" i="5"/>
  <c r="K217" i="5"/>
  <c r="N216" i="5"/>
  <c r="K216" i="5"/>
  <c r="N215" i="5"/>
  <c r="K215" i="5"/>
  <c r="N214" i="5"/>
  <c r="K214" i="5"/>
  <c r="N213" i="5"/>
  <c r="K213" i="5"/>
  <c r="N212" i="5"/>
  <c r="K212" i="5"/>
  <c r="N211" i="5"/>
  <c r="K211" i="5"/>
  <c r="N210" i="5"/>
  <c r="K210" i="5"/>
  <c r="N209" i="5"/>
  <c r="K209" i="5"/>
  <c r="N208" i="5"/>
  <c r="K208" i="5"/>
  <c r="N207" i="5"/>
  <c r="K207" i="5"/>
  <c r="N206" i="5"/>
  <c r="K206" i="5"/>
  <c r="N205" i="5"/>
  <c r="K205" i="5"/>
  <c r="N204" i="5"/>
  <c r="K204" i="5"/>
  <c r="N203" i="5"/>
  <c r="K203" i="5"/>
  <c r="N202" i="5"/>
  <c r="K202" i="5"/>
  <c r="N201" i="5"/>
  <c r="K201" i="5"/>
  <c r="N200" i="5"/>
  <c r="K200" i="5"/>
  <c r="N199" i="5"/>
  <c r="K199" i="5"/>
  <c r="N198" i="5"/>
  <c r="K198" i="5"/>
  <c r="N197" i="5"/>
  <c r="K197" i="5"/>
  <c r="N196" i="5"/>
  <c r="K196" i="5"/>
  <c r="N195" i="5"/>
  <c r="K195" i="5"/>
  <c r="N194" i="5"/>
  <c r="K194" i="5"/>
  <c r="N193" i="5"/>
  <c r="K193" i="5"/>
  <c r="N192" i="5"/>
  <c r="K192" i="5"/>
  <c r="N191" i="5"/>
  <c r="K191" i="5"/>
  <c r="N190" i="5"/>
  <c r="K190" i="5"/>
  <c r="N189" i="5"/>
  <c r="K189" i="5"/>
  <c r="N188" i="5"/>
  <c r="K188" i="5"/>
  <c r="N187" i="5"/>
  <c r="K187" i="5"/>
  <c r="N186" i="5"/>
  <c r="K186" i="5"/>
  <c r="N185" i="5"/>
  <c r="K185" i="5"/>
  <c r="N184" i="5"/>
  <c r="K184" i="5"/>
  <c r="N183" i="5"/>
  <c r="K183" i="5"/>
  <c r="N182" i="5"/>
  <c r="K182" i="5"/>
  <c r="N181" i="5"/>
  <c r="K181" i="5"/>
  <c r="N180" i="5"/>
  <c r="K180" i="5"/>
  <c r="N179" i="5"/>
  <c r="K179" i="5"/>
  <c r="N178" i="5"/>
  <c r="K178" i="5"/>
  <c r="N177" i="5"/>
  <c r="K177" i="5"/>
  <c r="N176" i="5"/>
  <c r="K176" i="5"/>
  <c r="N175" i="5"/>
  <c r="K175" i="5"/>
  <c r="N174" i="5"/>
  <c r="K174" i="5"/>
  <c r="N173" i="5"/>
  <c r="K173" i="5"/>
  <c r="N172" i="5"/>
  <c r="K172" i="5"/>
  <c r="N171" i="5"/>
  <c r="K171" i="5"/>
  <c r="N170" i="5"/>
  <c r="K170" i="5"/>
  <c r="N169" i="5"/>
  <c r="K169" i="5"/>
  <c r="N168" i="5"/>
  <c r="K168" i="5"/>
  <c r="N167" i="5"/>
  <c r="K167" i="5"/>
  <c r="N166" i="5"/>
  <c r="K166" i="5"/>
  <c r="N165" i="5"/>
  <c r="K165" i="5"/>
  <c r="N164" i="5"/>
  <c r="K164" i="5"/>
  <c r="N163" i="5"/>
  <c r="K163" i="5"/>
  <c r="N162" i="5"/>
  <c r="K162" i="5"/>
  <c r="N161" i="5"/>
  <c r="K161" i="5"/>
  <c r="N160" i="5"/>
  <c r="K160" i="5"/>
  <c r="N159" i="5"/>
  <c r="K159" i="5"/>
  <c r="N158" i="5"/>
  <c r="K158" i="5"/>
  <c r="N157" i="5"/>
  <c r="K157" i="5"/>
  <c r="N156" i="5"/>
  <c r="K156" i="5"/>
  <c r="N155" i="5"/>
  <c r="K155" i="5"/>
  <c r="N154" i="5"/>
  <c r="K154" i="5"/>
  <c r="N153" i="5"/>
  <c r="K153" i="5"/>
  <c r="N152" i="5"/>
  <c r="K152" i="5"/>
  <c r="N151" i="5"/>
  <c r="K151" i="5"/>
  <c r="N150" i="5"/>
  <c r="K150" i="5"/>
  <c r="N149" i="5"/>
  <c r="K149" i="5"/>
  <c r="N148" i="5"/>
  <c r="K148" i="5"/>
  <c r="N147" i="5"/>
  <c r="K147" i="5"/>
  <c r="N146" i="5"/>
  <c r="K146" i="5"/>
  <c r="N145" i="5"/>
  <c r="K145" i="5"/>
  <c r="N144" i="5"/>
  <c r="K144" i="5"/>
  <c r="N143" i="5"/>
  <c r="K143" i="5"/>
  <c r="N142" i="5"/>
  <c r="K142" i="5"/>
  <c r="N141" i="5"/>
  <c r="K141" i="5"/>
  <c r="N140" i="5"/>
  <c r="K140" i="5"/>
  <c r="N139" i="5"/>
  <c r="K139" i="5"/>
  <c r="N138" i="5"/>
  <c r="K138" i="5"/>
  <c r="N137" i="5"/>
  <c r="K137" i="5"/>
  <c r="N136" i="5"/>
  <c r="K136" i="5"/>
  <c r="N135" i="5"/>
  <c r="K135" i="5"/>
  <c r="N134" i="5"/>
  <c r="K134" i="5"/>
  <c r="N133" i="5"/>
  <c r="K133" i="5"/>
  <c r="N132" i="5"/>
  <c r="K132" i="5"/>
  <c r="N131" i="5"/>
  <c r="K131" i="5"/>
  <c r="N130" i="5"/>
  <c r="K130" i="5"/>
  <c r="N129" i="5"/>
  <c r="K129" i="5"/>
  <c r="N128" i="5"/>
  <c r="K128" i="5"/>
  <c r="N127" i="5"/>
  <c r="K127" i="5"/>
  <c r="N126" i="5"/>
  <c r="K126" i="5"/>
  <c r="N125" i="5"/>
  <c r="K125" i="5"/>
  <c r="N124" i="5"/>
  <c r="K124" i="5"/>
  <c r="N123" i="5"/>
  <c r="K123" i="5"/>
  <c r="N122" i="5"/>
  <c r="K122" i="5"/>
  <c r="N121" i="5"/>
  <c r="K121" i="5"/>
  <c r="N120" i="5"/>
  <c r="K120" i="5"/>
  <c r="N119" i="5"/>
  <c r="K119" i="5"/>
  <c r="N118" i="5"/>
  <c r="K118" i="5"/>
  <c r="N117" i="5"/>
  <c r="K117" i="5"/>
  <c r="N116" i="5"/>
  <c r="K116" i="5"/>
  <c r="N115" i="5"/>
  <c r="K115" i="5"/>
  <c r="N114" i="5"/>
  <c r="K114" i="5"/>
  <c r="N113" i="5"/>
  <c r="K113" i="5"/>
  <c r="N112" i="5"/>
  <c r="K112" i="5"/>
  <c r="N111" i="5"/>
  <c r="K111" i="5"/>
  <c r="N110" i="5"/>
  <c r="K110" i="5"/>
  <c r="N109" i="5"/>
  <c r="K109" i="5"/>
  <c r="N108" i="5"/>
  <c r="K108" i="5"/>
  <c r="N107" i="5"/>
  <c r="K107" i="5"/>
  <c r="N106" i="5"/>
  <c r="K106" i="5"/>
  <c r="N105" i="5"/>
  <c r="K105" i="5"/>
  <c r="N104" i="5"/>
  <c r="K104" i="5"/>
  <c r="N103" i="5"/>
  <c r="K103" i="5"/>
  <c r="N102" i="5"/>
  <c r="K102" i="5"/>
  <c r="N101" i="5"/>
  <c r="K101" i="5"/>
  <c r="N100" i="5"/>
  <c r="K100" i="5"/>
  <c r="N99" i="5"/>
  <c r="K99" i="5"/>
  <c r="N98" i="5"/>
  <c r="K98" i="5"/>
  <c r="N97" i="5"/>
  <c r="K97" i="5"/>
  <c r="N96" i="5"/>
  <c r="K96" i="5"/>
  <c r="N95" i="5"/>
  <c r="K95" i="5"/>
  <c r="N94" i="5"/>
  <c r="K94" i="5"/>
  <c r="N93" i="5"/>
  <c r="K93" i="5"/>
  <c r="N92" i="5"/>
  <c r="K92" i="5"/>
  <c r="N91" i="5"/>
  <c r="K91" i="5"/>
  <c r="N90" i="5"/>
  <c r="K90" i="5"/>
  <c r="N89" i="5"/>
  <c r="K89" i="5"/>
  <c r="N88" i="5"/>
  <c r="K88" i="5"/>
  <c r="N87" i="5"/>
  <c r="K87" i="5"/>
  <c r="N86" i="5"/>
  <c r="K86" i="5"/>
  <c r="N85" i="5"/>
  <c r="K85" i="5"/>
  <c r="N84" i="5"/>
  <c r="K84" i="5"/>
  <c r="N83" i="5"/>
  <c r="K83" i="5"/>
  <c r="N82" i="5"/>
  <c r="K82" i="5"/>
  <c r="N81" i="5"/>
  <c r="K81" i="5"/>
  <c r="N80" i="5"/>
  <c r="K80" i="5"/>
  <c r="N79" i="5"/>
  <c r="K79" i="5"/>
  <c r="N78" i="5"/>
  <c r="K78" i="5"/>
  <c r="N77" i="5"/>
  <c r="K77" i="5"/>
  <c r="N76" i="5"/>
  <c r="K76" i="5"/>
  <c r="N75" i="5"/>
  <c r="K75" i="5"/>
  <c r="N74" i="5"/>
  <c r="K74" i="5"/>
  <c r="N73" i="5"/>
  <c r="K73" i="5"/>
  <c r="N72" i="5"/>
  <c r="K72" i="5"/>
  <c r="N71" i="5"/>
  <c r="K71" i="5"/>
  <c r="N70" i="5"/>
  <c r="K70" i="5"/>
  <c r="N69" i="5"/>
  <c r="K69" i="5"/>
  <c r="N68" i="5"/>
  <c r="K68" i="5"/>
  <c r="N67" i="5"/>
  <c r="K67" i="5"/>
  <c r="N66" i="5"/>
  <c r="K66" i="5"/>
  <c r="N65" i="5"/>
  <c r="K65" i="5"/>
  <c r="N64" i="5"/>
  <c r="K64" i="5"/>
  <c r="N63" i="5"/>
  <c r="K63" i="5"/>
  <c r="N62" i="5"/>
  <c r="K62" i="5"/>
  <c r="N61" i="5"/>
  <c r="K61" i="5"/>
  <c r="N60" i="5"/>
  <c r="K60" i="5"/>
  <c r="N59" i="5"/>
  <c r="K59" i="5"/>
  <c r="N58" i="5"/>
  <c r="K58" i="5"/>
  <c r="N57" i="5"/>
  <c r="K57" i="5"/>
  <c r="N56" i="5"/>
  <c r="K56" i="5"/>
  <c r="N55" i="5"/>
  <c r="K55" i="5"/>
  <c r="N54" i="5"/>
  <c r="K54" i="5"/>
  <c r="N53" i="5"/>
  <c r="K53" i="5"/>
  <c r="N52" i="5"/>
  <c r="K52" i="5"/>
  <c r="N51" i="5"/>
  <c r="K51" i="5"/>
  <c r="N50" i="5"/>
  <c r="K50" i="5"/>
  <c r="N49" i="5"/>
  <c r="K49" i="5"/>
  <c r="N48" i="5"/>
  <c r="K48" i="5"/>
  <c r="N47" i="5"/>
  <c r="K47" i="5"/>
  <c r="N46" i="5"/>
  <c r="K46" i="5"/>
  <c r="N45" i="5"/>
  <c r="K45" i="5"/>
  <c r="N44" i="5"/>
  <c r="K44" i="5"/>
  <c r="N43" i="5"/>
  <c r="K43" i="5"/>
  <c r="N42" i="5"/>
  <c r="K42" i="5"/>
  <c r="N41" i="5"/>
  <c r="K41" i="5"/>
  <c r="N40" i="5"/>
  <c r="K40" i="5"/>
  <c r="N39" i="5"/>
  <c r="K39" i="5"/>
  <c r="N38" i="5"/>
  <c r="K38" i="5"/>
  <c r="N37" i="5"/>
  <c r="K37" i="5"/>
  <c r="N36" i="5"/>
  <c r="K36" i="5"/>
  <c r="N35" i="5"/>
  <c r="K35" i="5"/>
  <c r="N34" i="5"/>
  <c r="K34" i="5"/>
  <c r="N33" i="5"/>
  <c r="K33" i="5"/>
  <c r="N32" i="5"/>
  <c r="K32" i="5"/>
  <c r="N31" i="5"/>
  <c r="K31" i="5"/>
  <c r="N30" i="5"/>
  <c r="K30" i="5"/>
  <c r="N29" i="5"/>
  <c r="K29" i="5"/>
  <c r="N28" i="5"/>
  <c r="K28" i="5"/>
  <c r="N27" i="5"/>
  <c r="K27" i="5"/>
  <c r="N26" i="5"/>
  <c r="K26" i="5"/>
  <c r="N25" i="5"/>
  <c r="K25" i="5"/>
  <c r="N24" i="5"/>
  <c r="K24" i="5"/>
  <c r="N23" i="5"/>
  <c r="K23" i="5"/>
  <c r="N22" i="5"/>
  <c r="K22" i="5"/>
  <c r="N21" i="5"/>
  <c r="K21" i="5"/>
  <c r="N20" i="5"/>
  <c r="K20" i="5"/>
  <c r="N19" i="5"/>
  <c r="K19" i="5"/>
  <c r="N18" i="5"/>
  <c r="K18" i="5"/>
  <c r="N17" i="5"/>
  <c r="K17" i="5"/>
  <c r="N16" i="5"/>
  <c r="K16" i="5"/>
  <c r="N15" i="5"/>
  <c r="K15" i="5"/>
  <c r="N14" i="5"/>
  <c r="K14" i="5"/>
  <c r="N13" i="5"/>
  <c r="K13" i="5"/>
  <c r="N12" i="5"/>
  <c r="K12" i="5"/>
  <c r="N11" i="5"/>
  <c r="K11" i="5"/>
  <c r="N10" i="5"/>
  <c r="K10" i="5"/>
  <c r="N9" i="5"/>
  <c r="K9" i="5"/>
  <c r="N8" i="5"/>
  <c r="K8" i="5"/>
  <c r="N7" i="5"/>
  <c r="K7" i="5"/>
  <c r="N6" i="5"/>
  <c r="K6" i="5"/>
  <c r="N5" i="5"/>
  <c r="K5" i="5"/>
  <c r="N4" i="5"/>
  <c r="K4" i="5"/>
  <c r="N3" i="5"/>
  <c r="K3" i="5"/>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B85" i="6" l="1"/>
  <c r="B77" i="6"/>
  <c r="B74" i="6"/>
  <c r="B78" i="6"/>
  <c r="B79" i="6"/>
  <c r="B81" i="6"/>
  <c r="B89" i="6"/>
  <c r="B82" i="6"/>
  <c r="B75" i="6"/>
  <c r="B83" i="6"/>
  <c r="B76" i="6"/>
  <c r="B84" i="6"/>
  <c r="B92" i="6"/>
  <c r="B100" i="6"/>
  <c r="B93" i="6"/>
  <c r="B86" i="6"/>
  <c r="B94" i="6"/>
  <c r="B87" i="6"/>
  <c r="B95" i="6"/>
  <c r="B80" i="6"/>
  <c r="B88" i="6"/>
  <c r="B96" i="6"/>
  <c r="B97" i="6"/>
  <c r="B90" i="6"/>
  <c r="B98" i="6"/>
  <c r="B91" i="6"/>
  <c r="B99" i="6"/>
  <c r="B6" i="6"/>
  <c r="B12" i="6"/>
  <c r="B20" i="6"/>
  <c r="B28" i="6"/>
  <c r="B36" i="6"/>
  <c r="B44" i="6"/>
  <c r="B52" i="6"/>
  <c r="B60" i="6"/>
  <c r="B68" i="6"/>
  <c r="B9" i="6"/>
  <c r="B13" i="6"/>
  <c r="B21" i="6"/>
  <c r="B29" i="6"/>
  <c r="B37" i="6"/>
  <c r="B45" i="6"/>
  <c r="B53" i="6"/>
  <c r="B61" i="6"/>
  <c r="B69" i="6"/>
  <c r="B5" i="6"/>
  <c r="B3" i="6"/>
  <c r="B4" i="6"/>
  <c r="B14" i="6"/>
  <c r="B22" i="6"/>
  <c r="B30" i="6"/>
  <c r="B38" i="6"/>
  <c r="B46" i="6"/>
  <c r="B54" i="6"/>
  <c r="B62" i="6"/>
  <c r="B70" i="6"/>
  <c r="B7" i="6"/>
  <c r="B15" i="6"/>
  <c r="B23" i="6"/>
  <c r="B31" i="6"/>
  <c r="B39" i="6"/>
  <c r="B47" i="6"/>
  <c r="B55" i="6"/>
  <c r="B63" i="6"/>
  <c r="B71" i="6"/>
  <c r="B10" i="6"/>
  <c r="B16" i="6"/>
  <c r="B24" i="6"/>
  <c r="B32" i="6"/>
  <c r="B40" i="6"/>
  <c r="B48" i="6"/>
  <c r="B56" i="6"/>
  <c r="B64" i="6"/>
  <c r="B72" i="6"/>
  <c r="B17" i="6"/>
  <c r="B25" i="6"/>
  <c r="B33" i="6"/>
  <c r="B41" i="6"/>
  <c r="B49" i="6"/>
  <c r="B57" i="6"/>
  <c r="B65" i="6"/>
  <c r="B73" i="6"/>
  <c r="B8" i="6"/>
  <c r="B18" i="6"/>
  <c r="B26" i="6"/>
  <c r="B34" i="6"/>
  <c r="B42" i="6"/>
  <c r="B50" i="6"/>
  <c r="B58" i="6"/>
  <c r="B66" i="6"/>
  <c r="B11" i="6"/>
  <c r="B19" i="6"/>
  <c r="B27" i="6"/>
  <c r="B35" i="6"/>
  <c r="B43" i="6"/>
  <c r="B51" i="6"/>
  <c r="B59" i="6"/>
  <c r="B67" i="6"/>
  <c r="A300" i="5" l="1"/>
  <c r="A13" i="5" l="1"/>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27" i="2" l="1"/>
  <c r="I28" i="2"/>
  <c r="I29" i="2"/>
  <c r="I30" i="2"/>
  <c r="I31" i="2"/>
  <c r="I32" i="2"/>
  <c r="I33" i="2"/>
  <c r="I34" i="2"/>
  <c r="I35" i="2"/>
  <c r="I36" i="2"/>
  <c r="I37" i="2"/>
  <c r="I38" i="2"/>
  <c r="I39" i="2"/>
  <c r="I40" i="2"/>
  <c r="I41" i="2"/>
  <c r="I42" i="2"/>
  <c r="I43" i="2"/>
  <c r="I44" i="2"/>
  <c r="I45" i="2"/>
  <c r="I46" i="2"/>
  <c r="I47" i="2"/>
  <c r="I48" i="2"/>
  <c r="I49" i="2"/>
  <c r="I50" i="2"/>
  <c r="I51" i="2"/>
  <c r="AC8" i="1" l="1"/>
  <c r="A4" i="5"/>
  <c r="A5" i="5"/>
  <c r="A6" i="5"/>
  <c r="A7" i="5"/>
  <c r="A8" i="5"/>
  <c r="A9" i="5"/>
  <c r="A10" i="5"/>
  <c r="A11" i="5"/>
  <c r="A12" i="5"/>
  <c r="A3" i="5"/>
  <c r="AC9" i="1" l="1"/>
  <c r="AA3" i="1" s="1"/>
  <c r="AN8" i="1" l="1"/>
  <c r="AM8" i="1"/>
  <c r="B3" i="1" s="1"/>
  <c r="AE8" i="1"/>
  <c r="K7" i="1" s="1"/>
  <c r="AL8" i="1"/>
  <c r="M10" i="1" s="1"/>
  <c r="AI8" i="1"/>
  <c r="G10" i="1" s="1"/>
  <c r="AJ8" i="1"/>
  <c r="AG8" i="1"/>
  <c r="Q8" i="1" s="1"/>
  <c r="AH8" i="1"/>
  <c r="AK8" i="1"/>
  <c r="T10" i="1" s="1"/>
  <c r="AF8" i="1"/>
  <c r="G8" i="1" s="1"/>
  <c r="AD8" i="1"/>
  <c r="K6" i="1" s="1"/>
  <c r="A26" i="1" l="1"/>
  <c r="A27" i="1"/>
  <c r="A28" i="1"/>
  <c r="A29" i="1"/>
  <c r="A24" i="1"/>
  <c r="A25" i="1"/>
  <c r="A20" i="1"/>
  <c r="A23" i="1"/>
  <c r="A22" i="1"/>
  <c r="A21" i="1"/>
  <c r="A19" i="1"/>
  <c r="A16" i="1"/>
  <c r="A17" i="1"/>
  <c r="A18" i="1"/>
  <c r="A15" i="1"/>
  <c r="F26" i="1" l="1"/>
  <c r="AE26" i="1"/>
  <c r="M26" i="1"/>
  <c r="J26" i="1"/>
  <c r="AE24" i="1"/>
  <c r="F24" i="1"/>
  <c r="J24" i="1"/>
  <c r="M24" i="1"/>
  <c r="F16" i="1"/>
  <c r="AE16" i="1"/>
  <c r="J16" i="1"/>
  <c r="M16" i="1"/>
  <c r="F19" i="1"/>
  <c r="AE19" i="1"/>
  <c r="M19" i="1"/>
  <c r="J19" i="1"/>
  <c r="F15" i="1"/>
  <c r="AE15" i="1"/>
  <c r="C15" i="1"/>
  <c r="AE22" i="1"/>
  <c r="F22" i="1"/>
  <c r="J22" i="1"/>
  <c r="M22" i="1"/>
  <c r="AE18" i="1"/>
  <c r="F18" i="1"/>
  <c r="J18" i="1"/>
  <c r="M18" i="1"/>
  <c r="AE20" i="1"/>
  <c r="F20" i="1"/>
  <c r="M20" i="1"/>
  <c r="J20" i="1"/>
  <c r="F28" i="1"/>
  <c r="AE28" i="1"/>
  <c r="J28" i="1"/>
  <c r="M28" i="1"/>
  <c r="AE25" i="1"/>
  <c r="F25" i="1"/>
  <c r="M25" i="1"/>
  <c r="J25" i="1"/>
  <c r="AE23" i="1"/>
  <c r="F23" i="1"/>
  <c r="J23" i="1"/>
  <c r="M23" i="1"/>
  <c r="AE29" i="1"/>
  <c r="F29" i="1"/>
  <c r="J29" i="1"/>
  <c r="M29" i="1"/>
  <c r="AE21" i="1"/>
  <c r="F21" i="1"/>
  <c r="M21" i="1"/>
  <c r="J21" i="1"/>
  <c r="AE17" i="1"/>
  <c r="F17" i="1"/>
  <c r="M17" i="1"/>
  <c r="J17" i="1"/>
  <c r="F27" i="1"/>
  <c r="AE27" i="1"/>
  <c r="M27" i="1"/>
  <c r="J27" i="1"/>
  <c r="C25" i="1"/>
  <c r="C24" i="1"/>
  <c r="C29" i="1"/>
  <c r="C28" i="1"/>
  <c r="J15" i="1"/>
  <c r="M15" i="1"/>
  <c r="C27" i="1"/>
  <c r="C26" i="1"/>
  <c r="C22" i="1"/>
  <c r="C19" i="1"/>
  <c r="C23" i="1"/>
  <c r="C17" i="1"/>
  <c r="C21" i="1"/>
  <c r="C18" i="1"/>
  <c r="C16" i="1"/>
  <c r="C20" i="1"/>
  <c r="AD22" i="1" l="1"/>
  <c r="Q22" i="1"/>
  <c r="AD25" i="1"/>
  <c r="Y25" i="1"/>
  <c r="AD21" i="1"/>
  <c r="Y21" i="1"/>
  <c r="AD17" i="1"/>
  <c r="Q17" i="1"/>
  <c r="AD20" i="1"/>
  <c r="Q20" i="1"/>
  <c r="AD23" i="1"/>
  <c r="Q23" i="1"/>
  <c r="AD28" i="1"/>
  <c r="Y28" i="1"/>
  <c r="AD19" i="1"/>
  <c r="Y19" i="1"/>
  <c r="AD16" i="1"/>
  <c r="Q16" i="1"/>
  <c r="AD26" i="1"/>
  <c r="Q26" i="1"/>
  <c r="AD29" i="1"/>
  <c r="Y29" i="1"/>
  <c r="AD18" i="1"/>
  <c r="Y18" i="1"/>
  <c r="AD27" i="1"/>
  <c r="Y27" i="1"/>
  <c r="AD24" i="1"/>
  <c r="Q24" i="1"/>
  <c r="AD15" i="1"/>
  <c r="Q15" i="1"/>
  <c r="Q28" i="1"/>
  <c r="Y17" i="1"/>
  <c r="Y15" i="1"/>
  <c r="Q19" i="1"/>
  <c r="Y16" i="1"/>
  <c r="Y20" i="1"/>
  <c r="I18" i="2"/>
  <c r="I19" i="2"/>
  <c r="I20" i="2"/>
  <c r="I21" i="2"/>
  <c r="I22" i="2"/>
  <c r="I23" i="2"/>
  <c r="I24" i="2"/>
  <c r="I25" i="2"/>
  <c r="I26" i="2"/>
  <c r="I2" i="2"/>
  <c r="I3" i="2"/>
  <c r="I4" i="2"/>
  <c r="I5" i="2"/>
  <c r="I6" i="2"/>
  <c r="I7" i="2"/>
  <c r="I8" i="2"/>
  <c r="I9" i="2"/>
  <c r="I10" i="2"/>
  <c r="I11" i="2"/>
  <c r="I12" i="2"/>
  <c r="I13" i="2"/>
  <c r="I14" i="2"/>
  <c r="I15" i="2"/>
  <c r="I16" i="2"/>
  <c r="I17" i="2"/>
  <c r="F10" i="2"/>
  <c r="F9" i="2"/>
  <c r="F8" i="2"/>
  <c r="F7" i="2"/>
  <c r="F6" i="2"/>
  <c r="F5" i="2"/>
  <c r="F4" i="2"/>
  <c r="F3" i="2"/>
  <c r="F2" i="2"/>
  <c r="D1" i="2"/>
  <c r="D2" i="2"/>
  <c r="D3" i="2"/>
  <c r="D4" i="2"/>
  <c r="D5" i="2"/>
  <c r="D6" i="2"/>
  <c r="D7" i="2"/>
  <c r="D8" i="2"/>
  <c r="D10" i="2"/>
  <c r="D11" i="2"/>
  <c r="D12" i="2"/>
  <c r="D13" i="2"/>
  <c r="D14" i="2"/>
  <c r="D16" i="2"/>
  <c r="D17" i="2"/>
  <c r="D18" i="2"/>
  <c r="D19" i="2"/>
  <c r="D20" i="2"/>
  <c r="D21" i="2"/>
  <c r="D22" i="2"/>
  <c r="D23" i="2"/>
  <c r="D24" i="2"/>
  <c r="D25" i="2"/>
  <c r="D26" i="2"/>
  <c r="B26" i="2"/>
  <c r="B25" i="2"/>
  <c r="B24" i="2"/>
  <c r="B23" i="2"/>
  <c r="B22" i="2"/>
  <c r="B21" i="2"/>
  <c r="B20" i="2"/>
  <c r="B19" i="2"/>
  <c r="B18" i="2"/>
  <c r="B17" i="2"/>
  <c r="B16" i="2"/>
  <c r="B15" i="2"/>
  <c r="B14" i="2"/>
  <c r="B13" i="2"/>
  <c r="B11" i="2"/>
  <c r="B10" i="2"/>
  <c r="B9" i="2"/>
  <c r="B8" i="2"/>
  <c r="B7" i="2"/>
  <c r="B6" i="2"/>
  <c r="B5" i="2"/>
  <c r="B4" i="2"/>
  <c r="B3" i="2"/>
  <c r="B2" i="2"/>
  <c r="B1" i="2"/>
  <c r="T19" i="1" l="1"/>
  <c r="AF19" i="1" s="1"/>
  <c r="T26" i="1"/>
  <c r="AF26" i="1" s="1"/>
  <c r="T15" i="1"/>
  <c r="AF15" i="1" s="1"/>
  <c r="T17" i="1"/>
  <c r="AF17" i="1" s="1"/>
  <c r="Y22" i="1"/>
  <c r="Q25" i="1"/>
  <c r="T25" i="1" s="1"/>
  <c r="AF25" i="1" s="1"/>
  <c r="Y23" i="1"/>
  <c r="Y26" i="1"/>
  <c r="Y24" i="1"/>
  <c r="Q21" i="1"/>
  <c r="T21" i="1" s="1"/>
  <c r="AF21" i="1" s="1"/>
  <c r="Q27" i="1"/>
  <c r="T27" i="1" s="1"/>
  <c r="AF27" i="1" s="1"/>
  <c r="Q18" i="1"/>
  <c r="T18" i="1" s="1"/>
  <c r="AF18" i="1" s="1"/>
  <c r="Q29" i="1"/>
  <c r="T29" i="1" s="1"/>
  <c r="AF29" i="1" s="1"/>
  <c r="T22" i="1"/>
  <c r="AF22" i="1" s="1"/>
  <c r="T24" i="1"/>
  <c r="AF24" i="1" s="1"/>
  <c r="T16" i="1"/>
  <c r="AF16" i="1" s="1"/>
  <c r="T28" i="1"/>
  <c r="AF28" i="1" s="1"/>
  <c r="T20" i="1"/>
  <c r="AF20" i="1" s="1"/>
  <c r="T23" i="1"/>
  <c r="AF23" i="1" s="1"/>
  <c r="J235" i="2"/>
  <c r="K235" i="2" s="1"/>
  <c r="J239" i="2"/>
  <c r="K239" i="2" s="1"/>
  <c r="J243" i="2"/>
  <c r="K243" i="2" s="1"/>
  <c r="J247" i="2"/>
  <c r="K247" i="2" s="1"/>
  <c r="J251" i="2"/>
  <c r="K251" i="2" s="1"/>
  <c r="J255" i="2"/>
  <c r="K255" i="2" s="1"/>
  <c r="J259" i="2"/>
  <c r="K259" i="2" s="1"/>
  <c r="J118" i="2"/>
  <c r="K118" i="2" s="1"/>
  <c r="J126" i="2"/>
  <c r="K126" i="2" s="1"/>
  <c r="J134" i="2"/>
  <c r="K134" i="2" s="1"/>
  <c r="J142" i="2"/>
  <c r="K142" i="2" s="1"/>
  <c r="J150" i="2"/>
  <c r="K150" i="2" s="1"/>
  <c r="J158" i="2"/>
  <c r="K158" i="2" s="1"/>
  <c r="J166" i="2"/>
  <c r="K166" i="2" s="1"/>
  <c r="J174" i="2"/>
  <c r="K174" i="2" s="1"/>
  <c r="J182" i="2"/>
  <c r="K182" i="2" s="1"/>
  <c r="J190" i="2"/>
  <c r="K190" i="2" s="1"/>
  <c r="J198" i="2"/>
  <c r="K198" i="2" s="1"/>
  <c r="J206" i="2"/>
  <c r="K206" i="2" s="1"/>
  <c r="J214" i="2"/>
  <c r="K214" i="2" s="1"/>
  <c r="J222" i="2"/>
  <c r="K222" i="2" s="1"/>
  <c r="J230" i="2"/>
  <c r="K230" i="2" s="1"/>
  <c r="J238" i="2"/>
  <c r="K238" i="2" s="1"/>
  <c r="J246" i="2"/>
  <c r="K246" i="2" s="1"/>
  <c r="J254" i="2"/>
  <c r="K254" i="2" s="1"/>
  <c r="J262" i="2"/>
  <c r="K262" i="2" s="1"/>
  <c r="J266" i="2"/>
  <c r="K266" i="2" s="1"/>
  <c r="J270" i="2"/>
  <c r="K270" i="2" s="1"/>
  <c r="J274" i="2"/>
  <c r="K274" i="2" s="1"/>
  <c r="J278" i="2"/>
  <c r="K278" i="2" s="1"/>
  <c r="J284" i="2"/>
  <c r="K284" i="2" s="1"/>
  <c r="J288" i="2"/>
  <c r="K288" i="2" s="1"/>
  <c r="J292" i="2"/>
  <c r="K292" i="2" s="1"/>
  <c r="J296" i="2"/>
  <c r="K296" i="2" s="1"/>
  <c r="J114" i="2"/>
  <c r="K114" i="2" s="1"/>
  <c r="J122" i="2"/>
  <c r="K122" i="2" s="1"/>
  <c r="J130" i="2"/>
  <c r="K130" i="2" s="1"/>
  <c r="J138" i="2"/>
  <c r="K138" i="2" s="1"/>
  <c r="J146" i="2"/>
  <c r="K146" i="2" s="1"/>
  <c r="J154" i="2"/>
  <c r="K154" i="2" s="1"/>
  <c r="J162" i="2"/>
  <c r="K162" i="2" s="1"/>
  <c r="J170" i="2"/>
  <c r="K170" i="2" s="1"/>
  <c r="J178" i="2"/>
  <c r="K178" i="2" s="1"/>
  <c r="J186" i="2"/>
  <c r="K186" i="2" s="1"/>
  <c r="J194" i="2"/>
  <c r="K194" i="2" s="1"/>
  <c r="J202" i="2"/>
  <c r="K202" i="2" s="1"/>
  <c r="J210" i="2"/>
  <c r="K210" i="2" s="1"/>
  <c r="J218" i="2"/>
  <c r="K218" i="2" s="1"/>
  <c r="J234" i="2"/>
  <c r="K234" i="2" s="1"/>
  <c r="J250" i="2"/>
  <c r="K250" i="2" s="1"/>
  <c r="J263" i="2"/>
  <c r="K263" i="2" s="1"/>
  <c r="J279" i="2"/>
  <c r="K279" i="2" s="1"/>
  <c r="J282" i="2"/>
  <c r="K282" i="2" s="1"/>
  <c r="J290" i="2"/>
  <c r="K290" i="2" s="1"/>
  <c r="J298" i="2"/>
  <c r="K298" i="2" s="1"/>
  <c r="J267" i="2"/>
  <c r="K267" i="2" s="1"/>
  <c r="J226" i="2"/>
  <c r="K226" i="2" s="1"/>
  <c r="J242" i="2"/>
  <c r="K242" i="2" s="1"/>
  <c r="J258" i="2"/>
  <c r="K258" i="2" s="1"/>
  <c r="J271" i="2"/>
  <c r="K271" i="2" s="1"/>
  <c r="J286" i="2"/>
  <c r="K286" i="2" s="1"/>
  <c r="J294" i="2"/>
  <c r="K294" i="2" s="1"/>
  <c r="J275" i="2"/>
  <c r="K275" i="2" s="1"/>
  <c r="J287" i="2"/>
  <c r="K287" i="2" s="1"/>
  <c r="J269" i="2"/>
  <c r="K269" i="2" s="1"/>
  <c r="J281" i="2"/>
  <c r="K281" i="2" s="1"/>
  <c r="J277" i="2"/>
  <c r="K277" i="2" s="1"/>
  <c r="J293" i="2"/>
  <c r="K293" i="2" s="1"/>
  <c r="J205" i="2"/>
  <c r="K205" i="2" s="1"/>
  <c r="J173" i="2"/>
  <c r="K173" i="2" s="1"/>
  <c r="J141" i="2"/>
  <c r="K141" i="2" s="1"/>
  <c r="J260" i="2"/>
  <c r="K260" i="2" s="1"/>
  <c r="J231" i="2"/>
  <c r="K231" i="2" s="1"/>
  <c r="J215" i="2"/>
  <c r="K215" i="2" s="1"/>
  <c r="J199" i="2"/>
  <c r="K199" i="2" s="1"/>
  <c r="J183" i="2"/>
  <c r="K183" i="2" s="1"/>
  <c r="J167" i="2"/>
  <c r="K167" i="2" s="1"/>
  <c r="J151" i="2"/>
  <c r="K151" i="2" s="1"/>
  <c r="J135" i="2"/>
  <c r="K135" i="2" s="1"/>
  <c r="J119" i="2"/>
  <c r="K119" i="2" s="1"/>
  <c r="J272" i="2"/>
  <c r="K272" i="2" s="1"/>
  <c r="J249" i="2"/>
  <c r="K249" i="2" s="1"/>
  <c r="J217" i="2"/>
  <c r="K217" i="2" s="1"/>
  <c r="J185" i="2"/>
  <c r="K185" i="2" s="1"/>
  <c r="J153" i="2"/>
  <c r="K153" i="2" s="1"/>
  <c r="J219" i="2"/>
  <c r="K219" i="2" s="1"/>
  <c r="J187" i="2"/>
  <c r="K187" i="2" s="1"/>
  <c r="J171" i="2"/>
  <c r="K171" i="2" s="1"/>
  <c r="J120" i="2"/>
  <c r="K120" i="2" s="1"/>
  <c r="J253" i="2"/>
  <c r="K253" i="2" s="1"/>
  <c r="J237" i="2"/>
  <c r="K237" i="2" s="1"/>
  <c r="J265" i="2"/>
  <c r="K265" i="2" s="1"/>
  <c r="J261" i="2"/>
  <c r="K261" i="2" s="1"/>
  <c r="J285" i="2"/>
  <c r="K285" i="2" s="1"/>
  <c r="J197" i="2"/>
  <c r="K197" i="2" s="1"/>
  <c r="J165" i="2"/>
  <c r="K165" i="2" s="1"/>
  <c r="J133" i="2"/>
  <c r="K133" i="2" s="1"/>
  <c r="J252" i="2"/>
  <c r="K252" i="2" s="1"/>
  <c r="J228" i="2"/>
  <c r="K228" i="2" s="1"/>
  <c r="J212" i="2"/>
  <c r="K212" i="2" s="1"/>
  <c r="J196" i="2"/>
  <c r="K196" i="2" s="1"/>
  <c r="J180" i="2"/>
  <c r="K180" i="2" s="1"/>
  <c r="J164" i="2"/>
  <c r="K164" i="2" s="1"/>
  <c r="J148" i="2"/>
  <c r="K148" i="2" s="1"/>
  <c r="J132" i="2"/>
  <c r="K132" i="2" s="1"/>
  <c r="J116" i="2"/>
  <c r="K116" i="2" s="1"/>
  <c r="J268" i="2"/>
  <c r="K268" i="2" s="1"/>
  <c r="J241" i="2"/>
  <c r="K241" i="2" s="1"/>
  <c r="J209" i="2"/>
  <c r="K209" i="2" s="1"/>
  <c r="J177" i="2"/>
  <c r="K177" i="2" s="1"/>
  <c r="J145" i="2"/>
  <c r="K145" i="2" s="1"/>
  <c r="J113" i="2"/>
  <c r="K113" i="2" s="1"/>
  <c r="J232" i="2"/>
  <c r="K232" i="2" s="1"/>
  <c r="J216" i="2"/>
  <c r="K216" i="2" s="1"/>
  <c r="J200" i="2"/>
  <c r="K200" i="2" s="1"/>
  <c r="J184" i="2"/>
  <c r="K184" i="2" s="1"/>
  <c r="J168" i="2"/>
  <c r="K168" i="2" s="1"/>
  <c r="J152" i="2"/>
  <c r="K152" i="2" s="1"/>
  <c r="J136" i="2"/>
  <c r="K136" i="2" s="1"/>
  <c r="J221" i="2"/>
  <c r="K221" i="2" s="1"/>
  <c r="J297" i="2"/>
  <c r="K297" i="2" s="1"/>
  <c r="J291" i="2"/>
  <c r="K291" i="2" s="1"/>
  <c r="J245" i="2"/>
  <c r="K245" i="2" s="1"/>
  <c r="J273" i="2"/>
  <c r="K273" i="2" s="1"/>
  <c r="J189" i="2"/>
  <c r="K189" i="2" s="1"/>
  <c r="J157" i="2"/>
  <c r="K157" i="2" s="1"/>
  <c r="J125" i="2"/>
  <c r="K125" i="2" s="1"/>
  <c r="J244" i="2"/>
  <c r="K244" i="2" s="1"/>
  <c r="J223" i="2"/>
  <c r="K223" i="2" s="1"/>
  <c r="J207" i="2"/>
  <c r="K207" i="2" s="1"/>
  <c r="J191" i="2"/>
  <c r="K191" i="2" s="1"/>
  <c r="J175" i="2"/>
  <c r="K175" i="2" s="1"/>
  <c r="J159" i="2"/>
  <c r="K159" i="2" s="1"/>
  <c r="J143" i="2"/>
  <c r="K143" i="2" s="1"/>
  <c r="J127" i="2"/>
  <c r="K127" i="2" s="1"/>
  <c r="J280" i="2"/>
  <c r="K280" i="2" s="1"/>
  <c r="J264" i="2"/>
  <c r="K264" i="2" s="1"/>
  <c r="J233" i="2"/>
  <c r="K233" i="2" s="1"/>
  <c r="J201" i="2"/>
  <c r="K201" i="2" s="1"/>
  <c r="J169" i="2"/>
  <c r="K169" i="2" s="1"/>
  <c r="J137" i="2"/>
  <c r="K137" i="2" s="1"/>
  <c r="J256" i="2"/>
  <c r="K256" i="2" s="1"/>
  <c r="J227" i="2"/>
  <c r="K227" i="2" s="1"/>
  <c r="J211" i="2"/>
  <c r="K211" i="2" s="1"/>
  <c r="J195" i="2"/>
  <c r="K195" i="2" s="1"/>
  <c r="J179" i="2"/>
  <c r="K179" i="2" s="1"/>
  <c r="J163" i="2"/>
  <c r="K163" i="2" s="1"/>
  <c r="J147" i="2"/>
  <c r="K147" i="2" s="1"/>
  <c r="J131" i="2"/>
  <c r="K131" i="2" s="1"/>
  <c r="J115" i="2"/>
  <c r="K115" i="2" s="1"/>
  <c r="J155" i="2"/>
  <c r="K155" i="2" s="1"/>
  <c r="J139" i="2"/>
  <c r="K139" i="2" s="1"/>
  <c r="J295" i="2"/>
  <c r="K295" i="2" s="1"/>
  <c r="J289" i="2"/>
  <c r="K289" i="2" s="1"/>
  <c r="J283" i="2"/>
  <c r="K283" i="2" s="1"/>
  <c r="J229" i="2"/>
  <c r="K229" i="2" s="1"/>
  <c r="J213" i="2"/>
  <c r="K213" i="2" s="1"/>
  <c r="J181" i="2"/>
  <c r="K181" i="2" s="1"/>
  <c r="J149" i="2"/>
  <c r="K149" i="2" s="1"/>
  <c r="J117" i="2"/>
  <c r="K117" i="2" s="1"/>
  <c r="J236" i="2"/>
  <c r="K236" i="2" s="1"/>
  <c r="J220" i="2"/>
  <c r="K220" i="2" s="1"/>
  <c r="J204" i="2"/>
  <c r="K204" i="2" s="1"/>
  <c r="J188" i="2"/>
  <c r="K188" i="2" s="1"/>
  <c r="J172" i="2"/>
  <c r="K172" i="2" s="1"/>
  <c r="J156" i="2"/>
  <c r="K156" i="2" s="1"/>
  <c r="J140" i="2"/>
  <c r="K140" i="2" s="1"/>
  <c r="J124" i="2"/>
  <c r="K124" i="2" s="1"/>
  <c r="J276" i="2"/>
  <c r="K276" i="2" s="1"/>
  <c r="J257" i="2"/>
  <c r="K257" i="2" s="1"/>
  <c r="J225" i="2"/>
  <c r="K225" i="2" s="1"/>
  <c r="J193" i="2"/>
  <c r="K193" i="2" s="1"/>
  <c r="J161" i="2"/>
  <c r="K161" i="2" s="1"/>
  <c r="J129" i="2"/>
  <c r="K129" i="2" s="1"/>
  <c r="J248" i="2"/>
  <c r="K248" i="2" s="1"/>
  <c r="J224" i="2"/>
  <c r="K224" i="2" s="1"/>
  <c r="J208" i="2"/>
  <c r="K208" i="2" s="1"/>
  <c r="J192" i="2"/>
  <c r="K192" i="2" s="1"/>
  <c r="J176" i="2"/>
  <c r="K176" i="2" s="1"/>
  <c r="J160" i="2"/>
  <c r="K160" i="2" s="1"/>
  <c r="J144" i="2"/>
  <c r="K144" i="2" s="1"/>
  <c r="J128" i="2"/>
  <c r="K128" i="2" s="1"/>
  <c r="J112" i="2"/>
  <c r="K112" i="2" s="1"/>
  <c r="J121" i="2"/>
  <c r="K121" i="2" s="1"/>
  <c r="J240" i="2"/>
  <c r="K240" i="2" s="1"/>
  <c r="J203" i="2"/>
  <c r="K203" i="2" s="1"/>
  <c r="J123" i="2"/>
  <c r="K123" i="2" s="1"/>
  <c r="J95" i="2"/>
  <c r="K95" i="2" s="1"/>
  <c r="J103" i="2"/>
  <c r="K103" i="2" s="1"/>
  <c r="J62" i="2"/>
  <c r="K62" i="2" s="1"/>
  <c r="J90" i="2"/>
  <c r="K90" i="2" s="1"/>
  <c r="J102" i="2"/>
  <c r="K102" i="2" s="1"/>
  <c r="J106" i="2"/>
  <c r="K106" i="2" s="1"/>
  <c r="J110" i="2"/>
  <c r="K110" i="2" s="1"/>
  <c r="J99" i="2"/>
  <c r="K99" i="2" s="1"/>
  <c r="J107" i="2"/>
  <c r="K107" i="2" s="1"/>
  <c r="J111" i="2"/>
  <c r="K111" i="2" s="1"/>
  <c r="J54" i="2"/>
  <c r="K54" i="2" s="1"/>
  <c r="J66" i="2"/>
  <c r="K66" i="2" s="1"/>
  <c r="J78" i="2"/>
  <c r="K78" i="2" s="1"/>
  <c r="J82" i="2"/>
  <c r="K82" i="2" s="1"/>
  <c r="J94" i="2"/>
  <c r="K94" i="2" s="1"/>
  <c r="J55" i="2"/>
  <c r="K55" i="2" s="1"/>
  <c r="J59" i="2"/>
  <c r="K59" i="2" s="1"/>
  <c r="J63" i="2"/>
  <c r="K63" i="2" s="1"/>
  <c r="J67" i="2"/>
  <c r="K67" i="2" s="1"/>
  <c r="J71" i="2"/>
  <c r="K71" i="2" s="1"/>
  <c r="J75" i="2"/>
  <c r="K75" i="2" s="1"/>
  <c r="J79" i="2"/>
  <c r="K79" i="2" s="1"/>
  <c r="J83" i="2"/>
  <c r="K83" i="2" s="1"/>
  <c r="J87" i="2"/>
  <c r="K87" i="2" s="1"/>
  <c r="J91" i="2"/>
  <c r="K91" i="2" s="1"/>
  <c r="J58" i="2"/>
  <c r="K58" i="2" s="1"/>
  <c r="J70" i="2"/>
  <c r="K70" i="2" s="1"/>
  <c r="J74" i="2"/>
  <c r="K74" i="2" s="1"/>
  <c r="J86" i="2"/>
  <c r="K86" i="2" s="1"/>
  <c r="J98" i="2"/>
  <c r="K98" i="2" s="1"/>
  <c r="J97" i="2"/>
  <c r="K97" i="2" s="1"/>
  <c r="J100" i="2"/>
  <c r="K100" i="2" s="1"/>
  <c r="J68" i="2"/>
  <c r="K68" i="2" s="1"/>
  <c r="J77" i="2"/>
  <c r="K77" i="2" s="1"/>
  <c r="J61" i="2"/>
  <c r="K61" i="2" s="1"/>
  <c r="J105" i="2"/>
  <c r="K105" i="2" s="1"/>
  <c r="J88" i="2"/>
  <c r="K88" i="2" s="1"/>
  <c r="J60" i="2"/>
  <c r="K60" i="2" s="1"/>
  <c r="J52" i="2"/>
  <c r="K52" i="2" s="1"/>
  <c r="J108" i="2"/>
  <c r="K108" i="2" s="1"/>
  <c r="J65" i="2"/>
  <c r="K65" i="2" s="1"/>
  <c r="J64" i="2"/>
  <c r="K64" i="2" s="1"/>
  <c r="J93" i="2"/>
  <c r="K93" i="2" s="1"/>
  <c r="J92" i="2"/>
  <c r="K92" i="2" s="1"/>
  <c r="J56" i="2"/>
  <c r="K56" i="2" s="1"/>
  <c r="J73" i="2"/>
  <c r="K73" i="2" s="1"/>
  <c r="J57" i="2"/>
  <c r="K57" i="2" s="1"/>
  <c r="J89" i="2"/>
  <c r="K89" i="2" s="1"/>
  <c r="J80" i="2"/>
  <c r="K80" i="2" s="1"/>
  <c r="J76" i="2"/>
  <c r="K76" i="2" s="1"/>
  <c r="J109" i="2"/>
  <c r="K109" i="2" s="1"/>
  <c r="J81" i="2"/>
  <c r="K81" i="2" s="1"/>
  <c r="J84" i="2"/>
  <c r="K84" i="2" s="1"/>
  <c r="J101" i="2"/>
  <c r="K101" i="2" s="1"/>
  <c r="J69" i="2"/>
  <c r="K69" i="2" s="1"/>
  <c r="J53" i="2"/>
  <c r="K53" i="2" s="1"/>
  <c r="J104" i="2"/>
  <c r="K104" i="2" s="1"/>
  <c r="J72" i="2"/>
  <c r="K72" i="2" s="1"/>
  <c r="J85" i="2"/>
  <c r="K85" i="2" s="1"/>
  <c r="J96" i="2"/>
  <c r="K96" i="2" s="1"/>
  <c r="J1" i="2"/>
  <c r="K1" i="2" s="1"/>
  <c r="J37" i="2"/>
  <c r="K37" i="2" s="1"/>
  <c r="J45" i="2"/>
  <c r="K45" i="2" s="1"/>
  <c r="J49" i="2"/>
  <c r="K49" i="2" s="1"/>
  <c r="J29" i="2"/>
  <c r="K29" i="2" s="1"/>
  <c r="J33" i="2"/>
  <c r="K33" i="2" s="1"/>
  <c r="J41" i="2"/>
  <c r="K41" i="2" s="1"/>
  <c r="J34" i="2"/>
  <c r="K34" i="2" s="1"/>
  <c r="J48" i="2"/>
  <c r="K48" i="2" s="1"/>
  <c r="J47" i="2"/>
  <c r="K47" i="2" s="1"/>
  <c r="J46" i="2"/>
  <c r="K46" i="2" s="1"/>
  <c r="J31" i="2"/>
  <c r="K31" i="2" s="1"/>
  <c r="J39" i="2"/>
  <c r="K39" i="2" s="1"/>
  <c r="J42" i="2"/>
  <c r="K42" i="2" s="1"/>
  <c r="J36" i="2"/>
  <c r="K36" i="2" s="1"/>
  <c r="J44" i="2"/>
  <c r="K44" i="2" s="1"/>
  <c r="J27" i="2"/>
  <c r="K27" i="2" s="1"/>
  <c r="J35" i="2"/>
  <c r="K35" i="2" s="1"/>
  <c r="J38" i="2"/>
  <c r="K38" i="2" s="1"/>
  <c r="J32" i="2"/>
  <c r="K32" i="2" s="1"/>
  <c r="J51" i="2"/>
  <c r="K51" i="2" s="1"/>
  <c r="J40" i="2"/>
  <c r="K40" i="2" s="1"/>
  <c r="J50" i="2"/>
  <c r="K50" i="2" s="1"/>
  <c r="J28" i="2"/>
  <c r="K28" i="2" s="1"/>
  <c r="J43" i="2"/>
  <c r="K43" i="2" s="1"/>
  <c r="J30" i="2"/>
  <c r="K30" i="2" s="1"/>
  <c r="J15" i="2"/>
  <c r="K15" i="2" s="1"/>
  <c r="J7" i="2"/>
  <c r="K7" i="2" s="1"/>
  <c r="J24" i="2"/>
  <c r="K24" i="2" s="1"/>
  <c r="J20" i="2"/>
  <c r="K20" i="2" s="1"/>
  <c r="J8" i="2"/>
  <c r="K8" i="2" s="1"/>
  <c r="J14" i="2"/>
  <c r="K14" i="2" s="1"/>
  <c r="J10" i="2"/>
  <c r="K10" i="2" s="1"/>
  <c r="J6" i="2"/>
  <c r="K6" i="2" s="1"/>
  <c r="J2" i="2"/>
  <c r="K2" i="2" s="1"/>
  <c r="J23" i="2"/>
  <c r="K23" i="2" s="1"/>
  <c r="J19" i="2"/>
  <c r="K19" i="2" s="1"/>
  <c r="J11" i="2"/>
  <c r="K11" i="2" s="1"/>
  <c r="J17" i="2"/>
  <c r="K17" i="2" s="1"/>
  <c r="J26" i="2"/>
  <c r="K26" i="2" s="1"/>
  <c r="J22" i="2"/>
  <c r="K22" i="2" s="1"/>
  <c r="J18" i="2"/>
  <c r="K18" i="2" s="1"/>
  <c r="J25" i="2"/>
  <c r="K25" i="2" s="1"/>
  <c r="J21" i="2"/>
  <c r="K21" i="2" s="1"/>
  <c r="J13" i="2"/>
  <c r="K13" i="2" s="1"/>
  <c r="J9" i="2"/>
  <c r="K9" i="2" s="1"/>
  <c r="J5" i="2"/>
  <c r="K5" i="2" s="1"/>
  <c r="J12" i="2"/>
  <c r="K12" i="2" s="1"/>
  <c r="J3" i="2"/>
  <c r="K3" i="2" s="1"/>
  <c r="J16" i="2"/>
  <c r="K16" i="2" s="1"/>
  <c r="J4" i="2"/>
  <c r="K4" i="2" s="1"/>
  <c r="AF30" i="1" l="1"/>
  <c r="U31" i="1" s="1"/>
  <c r="T30" i="1"/>
</calcChain>
</file>

<file path=xl/sharedStrings.xml><?xml version="1.0" encoding="utf-8"?>
<sst xmlns="http://schemas.openxmlformats.org/spreadsheetml/2006/main" count="2788" uniqueCount="1138">
  <si>
    <t>出力抑制保証規定第３条に基づき、出力抑制に関する報告を致します。</t>
  </si>
  <si>
    <t>購 入 設 置 者</t>
  </si>
  <si>
    <t>加 入 番 号</t>
    <phoneticPr fontId="4"/>
  </si>
  <si>
    <t>印</t>
    <rPh sb="0" eb="1">
      <t>イン</t>
    </rPh>
    <phoneticPr fontId="4"/>
  </si>
  <si>
    <t>設 置 容 量</t>
    <rPh sb="0" eb="1">
      <t>セツ</t>
    </rPh>
    <rPh sb="2" eb="3">
      <t>チ</t>
    </rPh>
    <rPh sb="4" eb="5">
      <t>カタチ</t>
    </rPh>
    <rPh sb="6" eb="7">
      <t>リョウ</t>
    </rPh>
    <phoneticPr fontId="4"/>
  </si>
  <si>
    <t>抑制エリア</t>
    <rPh sb="0" eb="2">
      <t>ヨクセイ</t>
    </rPh>
    <phoneticPr fontId="4"/>
  </si>
  <si>
    <t>エリア</t>
    <phoneticPr fontId="4"/>
  </si>
  <si>
    <t>観測地点</t>
    <rPh sb="0" eb="2">
      <t>カンソク</t>
    </rPh>
    <rPh sb="2" eb="4">
      <t>チテン</t>
    </rPh>
    <phoneticPr fontId="4"/>
  </si>
  <si>
    <t>【抑制エリア】</t>
  </si>
  <si>
    <t>【観測地点】</t>
    <phoneticPr fontId="4"/>
  </si>
  <si>
    <t>【保証単価(A)】</t>
    <rPh sb="1" eb="3">
      <t>ホショウ</t>
    </rPh>
    <rPh sb="3" eb="5">
      <t>タンカ</t>
    </rPh>
    <phoneticPr fontId="4"/>
  </si>
  <si>
    <r>
      <t>円</t>
    </r>
    <r>
      <rPr>
        <sz val="9"/>
        <color theme="1"/>
        <rFont val="游ゴシック"/>
        <family val="3"/>
        <charset val="128"/>
        <scheme val="minor"/>
      </rPr>
      <t>（税抜）</t>
    </r>
    <rPh sb="0" eb="1">
      <t>エン</t>
    </rPh>
    <rPh sb="2" eb="4">
      <t>ゼイヌ</t>
    </rPh>
    <phoneticPr fontId="4"/>
  </si>
  <si>
    <t>福岡</t>
    <rPh sb="0" eb="2">
      <t>フクオカ</t>
    </rPh>
    <phoneticPr fontId="4"/>
  </si>
  <si>
    <t>福岡市</t>
    <rPh sb="0" eb="2">
      <t>フクオカ</t>
    </rPh>
    <rPh sb="2" eb="3">
      <t>シ</t>
    </rPh>
    <phoneticPr fontId="4"/>
  </si>
  <si>
    <t>(ｲ)</t>
    <phoneticPr fontId="4"/>
  </si>
  <si>
    <r>
      <t xml:space="preserve">発電量差額
</t>
    </r>
    <r>
      <rPr>
        <sz val="9"/>
        <color theme="1"/>
        <rFont val="游ゴシック"/>
        <family val="3"/>
        <charset val="128"/>
        <scheme val="minor"/>
      </rPr>
      <t>(ｳ)＝(ｱ)－(ｲ)</t>
    </r>
    <rPh sb="0" eb="5">
      <t>ハツデンリョウサガク</t>
    </rPh>
    <phoneticPr fontId="4"/>
  </si>
  <si>
    <r>
      <t xml:space="preserve">請求金額
</t>
    </r>
    <r>
      <rPr>
        <sz val="9"/>
        <color theme="1"/>
        <rFont val="游ゴシック"/>
        <family val="3"/>
        <charset val="128"/>
        <scheme val="minor"/>
      </rPr>
      <t>(A)×(ｳ)+消費税</t>
    </r>
    <rPh sb="0" eb="4">
      <t>セイキュウキンガク</t>
    </rPh>
    <rPh sb="13" eb="16">
      <t>ショウヒゼイ</t>
    </rPh>
    <phoneticPr fontId="4"/>
  </si>
  <si>
    <t>北九州</t>
    <rPh sb="0" eb="3">
      <t>キタキュウシュウ</t>
    </rPh>
    <phoneticPr fontId="4"/>
  </si>
  <si>
    <t>日付</t>
    <phoneticPr fontId="4"/>
  </si>
  <si>
    <t>発電量</t>
  </si>
  <si>
    <t>佐賀</t>
    <rPh sb="0" eb="2">
      <t>サガ</t>
    </rPh>
    <phoneticPr fontId="4"/>
  </si>
  <si>
    <t>佐賀市</t>
    <rPh sb="0" eb="2">
      <t>サガ</t>
    </rPh>
    <rPh sb="2" eb="3">
      <t>シ</t>
    </rPh>
    <phoneticPr fontId="4"/>
  </si>
  <si>
    <t>【例】</t>
  </si>
  <si>
    <t>kWh</t>
    <phoneticPr fontId="4"/>
  </si>
  <si>
    <t>例（32円×133.87kWh）*1.10＝4,712円</t>
    <rPh sb="0" eb="1">
      <t>レイ</t>
    </rPh>
    <rPh sb="4" eb="5">
      <t>エン</t>
    </rPh>
    <rPh sb="27" eb="28">
      <t>エン</t>
    </rPh>
    <phoneticPr fontId="4"/>
  </si>
  <si>
    <t>長崎</t>
    <rPh sb="0" eb="2">
      <t>ナガサキ</t>
    </rPh>
    <phoneticPr fontId="4"/>
  </si>
  <si>
    <t>長崎市</t>
    <rPh sb="0" eb="2">
      <t>ナガサキ</t>
    </rPh>
    <rPh sb="2" eb="3">
      <t>シ</t>
    </rPh>
    <phoneticPr fontId="4"/>
  </si>
  <si>
    <t>大分</t>
    <rPh sb="0" eb="2">
      <t>オオイタ</t>
    </rPh>
    <phoneticPr fontId="4"/>
  </si>
  <si>
    <t>大分市</t>
    <rPh sb="0" eb="2">
      <t>オオイタ</t>
    </rPh>
    <rPh sb="2" eb="3">
      <t>シ</t>
    </rPh>
    <phoneticPr fontId="4"/>
  </si>
  <si>
    <t>円</t>
    <rPh sb="0" eb="1">
      <t>エン</t>
    </rPh>
    <phoneticPr fontId="4"/>
  </si>
  <si>
    <t>熊本</t>
    <phoneticPr fontId="4"/>
  </si>
  <si>
    <t>熊本市</t>
    <rPh sb="0" eb="2">
      <t>クマモト</t>
    </rPh>
    <rPh sb="2" eb="3">
      <t>シ</t>
    </rPh>
    <phoneticPr fontId="4"/>
  </si>
  <si>
    <t>宮崎</t>
    <rPh sb="0" eb="2">
      <t>ミヤザキ</t>
    </rPh>
    <phoneticPr fontId="4"/>
  </si>
  <si>
    <t>宮崎市</t>
    <rPh sb="0" eb="2">
      <t>ミヤザキ</t>
    </rPh>
    <rPh sb="2" eb="3">
      <t>シ</t>
    </rPh>
    <phoneticPr fontId="4"/>
  </si>
  <si>
    <t>鹿児島</t>
    <rPh sb="0" eb="3">
      <t>カゴシマ</t>
    </rPh>
    <phoneticPr fontId="4"/>
  </si>
  <si>
    <t>鹿児島市</t>
    <rPh sb="0" eb="3">
      <t>カゴシマ</t>
    </rPh>
    <rPh sb="3" eb="4">
      <t>シ</t>
    </rPh>
    <phoneticPr fontId="4"/>
  </si>
  <si>
    <t>請求合計</t>
    <rPh sb="0" eb="2">
      <t>セイキュウ</t>
    </rPh>
    <rPh sb="2" eb="4">
      <t>ゴウケイ</t>
    </rPh>
    <phoneticPr fontId="4"/>
  </si>
  <si>
    <t>金融機関</t>
    <rPh sb="0" eb="4">
      <t>キンユウキカン</t>
    </rPh>
    <phoneticPr fontId="4"/>
  </si>
  <si>
    <t>銀行</t>
  </si>
  <si>
    <t>信用金庫</t>
  </si>
  <si>
    <t>支店</t>
    <rPh sb="0" eb="2">
      <t>シテン</t>
    </rPh>
    <phoneticPr fontId="4"/>
  </si>
  <si>
    <t>預金種類</t>
  </si>
  <si>
    <t>店番</t>
    <phoneticPr fontId="4"/>
  </si>
  <si>
    <t>口座番号</t>
  </si>
  <si>
    <t>普通</t>
  </si>
  <si>
    <t>当座</t>
  </si>
  <si>
    <t>ｳｴｽﾄﾎｰﾙﾃﾞｨﾝｸﾞｽ</t>
    <phoneticPr fontId="4"/>
  </si>
  <si>
    <t>ゆうちょ銀行</t>
  </si>
  <si>
    <t>通帳記号</t>
  </si>
  <si>
    <t>通帳番号</t>
  </si>
  <si>
    <t>受付</t>
    <rPh sb="0" eb="2">
      <t>ウケツケ</t>
    </rPh>
    <phoneticPr fontId="4"/>
  </si>
  <si>
    <t>承認</t>
    <rPh sb="0" eb="2">
      <t>ショウニン</t>
    </rPh>
    <phoneticPr fontId="4"/>
  </si>
  <si>
    <t>ﾌﾘｶﾞﾅ
口座名義人</t>
    <phoneticPr fontId="4"/>
  </si>
  <si>
    <t>様名義</t>
  </si>
  <si>
    <t>【対象期間】</t>
    <rPh sb="1" eb="3">
      <t>タイショウ</t>
    </rPh>
    <rPh sb="3" eb="5">
      <t>キカン</t>
    </rPh>
    <phoneticPr fontId="4"/>
  </si>
  <si>
    <t>【報告期限】</t>
    <rPh sb="1" eb="3">
      <t>ホウコク</t>
    </rPh>
    <rPh sb="3" eb="5">
      <t>キゲン</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</si>
  <si>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</si>
  <si>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</si>
  <si>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</si>
  <si>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</si>
  <si>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</si>
  <si>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</si>
  <si>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</si>
  <si>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</si>
  <si>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</si>
  <si>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</si>
  <si>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</si>
  <si>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</si>
  <si>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</si>
  <si>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</si>
  <si>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</si>
  <si>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</si>
  <si>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</si>
  <si>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</si>
  <si>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</si>
  <si>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</si>
  <si>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</si>
  <si>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</si>
  <si>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</si>
  <si>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</si>
  <si>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</si>
  <si>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</si>
  <si>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</si>
  <si>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</si>
  <si>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</si>
  <si>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</si>
  <si>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</si>
  <si>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</si>
  <si>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</si>
  <si>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</si>
  <si>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</si>
  <si>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</si>
  <si>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</si>
  <si>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</si>
  <si>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</si>
  <si>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</si>
  <si>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</si>
  <si>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</si>
  <si>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</si>
  <si>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</si>
  <si>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</si>
  <si>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</si>
  <si>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</si>
  <si>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</si>
  <si>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</si>
  <si>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</si>
  <si>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</si>
  <si>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</si>
  <si>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t>
    <phoneticPr fontId="4"/>
  </si>
  <si>
    <t>加入番号</t>
    <rPh sb="0" eb="2">
      <t>カニュウ</t>
    </rPh>
    <rPh sb="2" eb="4">
      <t>バンゴウ</t>
    </rPh>
    <phoneticPr fontId="4"/>
  </si>
  <si>
    <t>日付</t>
    <rPh sb="0" eb="2">
      <t>ヒヅケ</t>
    </rPh>
    <phoneticPr fontId="4"/>
  </si>
  <si>
    <t>電圧階級</t>
    <rPh sb="0" eb="4">
      <t>デンアツカイキュウ</t>
    </rPh>
    <phoneticPr fontId="4"/>
  </si>
  <si>
    <t>出力抑制開始</t>
    <rPh sb="0" eb="4">
      <t>シュツリョクヨクセイ</t>
    </rPh>
    <rPh sb="4" eb="6">
      <t>カイシ</t>
    </rPh>
    <phoneticPr fontId="4"/>
  </si>
  <si>
    <t>出力抑制終了</t>
    <rPh sb="0" eb="4">
      <t>シュツリョクヨクセイ</t>
    </rPh>
    <rPh sb="4" eb="6">
      <t>シュウリョウ</t>
    </rPh>
    <phoneticPr fontId="4"/>
  </si>
  <si>
    <t>曜日</t>
    <rPh sb="0" eb="2">
      <t>ヨウビ</t>
    </rPh>
    <phoneticPr fontId="4"/>
  </si>
  <si>
    <t>参照地</t>
    <rPh sb="0" eb="2">
      <t>サンショウ</t>
    </rPh>
    <rPh sb="2" eb="3">
      <t>チ</t>
    </rPh>
    <phoneticPr fontId="4"/>
  </si>
  <si>
    <t>低：回数</t>
    <rPh sb="0" eb="1">
      <t>テイ</t>
    </rPh>
    <rPh sb="2" eb="4">
      <t>カイスウ</t>
    </rPh>
    <phoneticPr fontId="4"/>
  </si>
  <si>
    <t>高：回数</t>
    <rPh sb="0" eb="1">
      <t>コウ</t>
    </rPh>
    <rPh sb="2" eb="4">
      <t>カイスウ</t>
    </rPh>
    <phoneticPr fontId="4"/>
  </si>
  <si>
    <t>低</t>
    <rPh sb="0" eb="1">
      <t>テイ</t>
    </rPh>
    <phoneticPr fontId="4"/>
  </si>
  <si>
    <t>熊本</t>
    <rPh sb="0" eb="2">
      <t>クマモト</t>
    </rPh>
    <phoneticPr fontId="4"/>
  </si>
  <si>
    <t>高</t>
    <rPh sb="0" eb="1">
      <t>コウ</t>
    </rPh>
    <phoneticPr fontId="4"/>
  </si>
  <si>
    <t>50～2000</t>
  </si>
  <si>
    <t>低・高</t>
    <rPh sb="0" eb="1">
      <t>テイ</t>
    </rPh>
    <rPh sb="2" eb="3">
      <t>コウ</t>
    </rPh>
    <phoneticPr fontId="4"/>
  </si>
  <si>
    <t>10～50KW</t>
    <phoneticPr fontId="4"/>
  </si>
  <si>
    <t>50～2000</t>
    <phoneticPr fontId="4"/>
  </si>
  <si>
    <t>kW区分</t>
    <phoneticPr fontId="4"/>
  </si>
  <si>
    <t>低・高</t>
    <phoneticPr fontId="4"/>
  </si>
  <si>
    <t>PASS</t>
    <phoneticPr fontId="4"/>
  </si>
  <si>
    <t>コード</t>
    <phoneticPr fontId="4"/>
  </si>
  <si>
    <t>　すべて半角で入力してください。</t>
    <rPh sb="4" eb="6">
      <t>ハンカク</t>
    </rPh>
    <rPh sb="7" eb="9">
      <t>ニュウリョク</t>
    </rPh>
    <phoneticPr fontId="4"/>
  </si>
  <si>
    <t>旧ルール</t>
    <rPh sb="0" eb="1">
      <t>キュウ</t>
    </rPh>
    <phoneticPr fontId="2"/>
  </si>
  <si>
    <t>北九州</t>
    <rPh sb="0" eb="3">
      <t>キタキュウシュウ</t>
    </rPh>
    <phoneticPr fontId="2"/>
  </si>
  <si>
    <t>三福海運有限会社</t>
  </si>
  <si>
    <t>2019ES0072</t>
  </si>
  <si>
    <t>加入番号</t>
    <rPh sb="0" eb="2">
      <t>カニュウ</t>
    </rPh>
    <rPh sb="2" eb="4">
      <t>バンゴウ</t>
    </rPh>
    <phoneticPr fontId="2"/>
  </si>
  <si>
    <t>PASS</t>
  </si>
  <si>
    <t>名称</t>
    <rPh sb="0" eb="2">
      <t>メイショウ</t>
    </rPh>
    <phoneticPr fontId="2"/>
  </si>
  <si>
    <t>連系日</t>
    <rPh sb="0" eb="2">
      <t>レンケイ</t>
    </rPh>
    <rPh sb="2" eb="3">
      <t>ビ</t>
    </rPh>
    <phoneticPr fontId="2"/>
  </si>
  <si>
    <t>容量</t>
    <rPh sb="0" eb="2">
      <t>ヨウリョウ</t>
    </rPh>
    <phoneticPr fontId="2"/>
  </si>
  <si>
    <t>kW区分</t>
    <rPh sb="2" eb="4">
      <t>クブン</t>
    </rPh>
    <phoneticPr fontId="7"/>
  </si>
  <si>
    <t>エリア</t>
  </si>
  <si>
    <t>対象ルール</t>
    <rPh sb="0" eb="2">
      <t>タイショウ</t>
    </rPh>
    <phoneticPr fontId="2"/>
  </si>
  <si>
    <t>単価</t>
    <rPh sb="0" eb="2">
      <t>タンカ</t>
    </rPh>
    <phoneticPr fontId="2"/>
  </si>
  <si>
    <t>実際の日射量
（MJ/㎡）</t>
    <rPh sb="0" eb="2">
      <t>ジッサイ</t>
    </rPh>
    <rPh sb="3" eb="5">
      <t>ニッシャ</t>
    </rPh>
    <rPh sb="5" eb="6">
      <t>リョウ</t>
    </rPh>
    <phoneticPr fontId="4"/>
  </si>
  <si>
    <t>FmNWBk</t>
  </si>
  <si>
    <t>PASSダブリ</t>
    <phoneticPr fontId="4"/>
  </si>
  <si>
    <t>北九州(旧)</t>
    <rPh sb="0" eb="3">
      <t>キタキュウシュウ</t>
    </rPh>
    <phoneticPr fontId="1"/>
  </si>
  <si>
    <t>保証開始日</t>
    <rPh sb="0" eb="2">
      <t>ホショウ</t>
    </rPh>
    <rPh sb="2" eb="5">
      <t>カイシビ</t>
    </rPh>
    <phoneticPr fontId="4"/>
  </si>
  <si>
    <t>実際の日射量と
近い日射量（MJ/㎡）</t>
    <phoneticPr fontId="4"/>
  </si>
  <si>
    <t>㈱ウエストホールディングス　出力抑制保証係　担当者宛</t>
    <rPh sb="20" eb="21">
      <t>カカリ</t>
    </rPh>
    <rPh sb="22" eb="25">
      <t>タントウシャ</t>
    </rPh>
    <rPh sb="25" eb="26">
      <t>アテ</t>
    </rPh>
    <phoneticPr fontId="4"/>
  </si>
  <si>
    <t>氏 名・名 称</t>
    <phoneticPr fontId="4"/>
  </si>
  <si>
    <t>系 統 連 系 日</t>
    <phoneticPr fontId="4"/>
  </si>
  <si>
    <t>kW</t>
    <phoneticPr fontId="4"/>
  </si>
  <si>
    <t>出力抑制指示日</t>
    <phoneticPr fontId="4"/>
  </si>
  <si>
    <t>(ｱ)</t>
    <phoneticPr fontId="4"/>
  </si>
  <si>
    <t>比較対象日　</t>
    <phoneticPr fontId="4"/>
  </si>
  <si>
    <t>日射量</t>
    <phoneticPr fontId="4"/>
  </si>
  <si>
    <t>kWh</t>
    <phoneticPr fontId="4"/>
  </si>
  <si>
    <t>kWh</t>
    <phoneticPr fontId="4"/>
  </si>
  <si>
    <t>kWh</t>
  </si>
  <si>
    <t>・太枠部分に系統連系日以降の出力抑制指示日の発電量をご入力下さい。
・報告書のご提出時には、必ず「出力制御指示日」「比較対象日」の全日分の
発電量が確認出来る資料を同封して下さい。
※発電事業者様自らが作成された発電実績の転記一覧表等は該当致しません。
モニタ等の画面を写した写真や印刷物を同封して下さい。</t>
    <rPh sb="6" eb="10">
      <t>ケイトウレンケイ</t>
    </rPh>
    <rPh sb="10" eb="11">
      <t>ビ</t>
    </rPh>
    <rPh sb="11" eb="13">
      <t>イコウ</t>
    </rPh>
    <rPh sb="14" eb="16">
      <t>シュツリョク</t>
    </rPh>
    <rPh sb="16" eb="18">
      <t>ヨクセイ</t>
    </rPh>
    <rPh sb="18" eb="20">
      <t>シジ</t>
    </rPh>
    <rPh sb="20" eb="21">
      <t>ビ</t>
    </rPh>
    <rPh sb="22" eb="24">
      <t>ハツデン</t>
    </rPh>
    <rPh sb="24" eb="25">
      <t>リョウ</t>
    </rPh>
    <rPh sb="27" eb="29">
      <t>ニュウリョク</t>
    </rPh>
    <rPh sb="29" eb="30">
      <t>クダ</t>
    </rPh>
    <rPh sb="35" eb="37">
      <t>ホウコク</t>
    </rPh>
    <rPh sb="37" eb="38">
      <t>ショ</t>
    </rPh>
    <rPh sb="40" eb="42">
      <t>テイシュツ</t>
    </rPh>
    <rPh sb="42" eb="43">
      <t>ジ</t>
    </rPh>
    <rPh sb="46" eb="47">
      <t>カナラ</t>
    </rPh>
    <rPh sb="49" eb="51">
      <t>シュツリョク</t>
    </rPh>
    <rPh sb="51" eb="53">
      <t>セイギョ</t>
    </rPh>
    <rPh sb="53" eb="55">
      <t>シジ</t>
    </rPh>
    <rPh sb="55" eb="56">
      <t>ヒ</t>
    </rPh>
    <rPh sb="58" eb="60">
      <t>ヒカク</t>
    </rPh>
    <rPh sb="60" eb="62">
      <t>タイショウ</t>
    </rPh>
    <rPh sb="62" eb="63">
      <t>ビ</t>
    </rPh>
    <rPh sb="65" eb="68">
      <t>ゼンジツブン</t>
    </rPh>
    <rPh sb="70" eb="73">
      <t>ハツデンリョウ</t>
    </rPh>
    <rPh sb="74" eb="76">
      <t>カクニン</t>
    </rPh>
    <rPh sb="76" eb="78">
      <t>デキ</t>
    </rPh>
    <rPh sb="79" eb="81">
      <t>シリョウ</t>
    </rPh>
    <rPh sb="82" eb="84">
      <t>ドウフウ</t>
    </rPh>
    <rPh sb="86" eb="87">
      <t>クダ</t>
    </rPh>
    <rPh sb="92" eb="94">
      <t>ハツデン</t>
    </rPh>
    <rPh sb="94" eb="97">
      <t>ジギョウシャ</t>
    </rPh>
    <rPh sb="97" eb="98">
      <t>サマ</t>
    </rPh>
    <rPh sb="98" eb="99">
      <t>ミズカ</t>
    </rPh>
    <rPh sb="101" eb="103">
      <t>サクセイ</t>
    </rPh>
    <rPh sb="106" eb="108">
      <t>ハツデン</t>
    </rPh>
    <rPh sb="108" eb="110">
      <t>ジッセキ</t>
    </rPh>
    <rPh sb="111" eb="113">
      <t>テンキ</t>
    </rPh>
    <rPh sb="113" eb="116">
      <t>イチランヒョウ</t>
    </rPh>
    <rPh sb="116" eb="117">
      <t>ナド</t>
    </rPh>
    <rPh sb="118" eb="120">
      <t>ガイトウ</t>
    </rPh>
    <rPh sb="120" eb="121">
      <t>イタ</t>
    </rPh>
    <rPh sb="130" eb="131">
      <t>ナド</t>
    </rPh>
    <rPh sb="132" eb="134">
      <t>ガメン</t>
    </rPh>
    <rPh sb="135" eb="136">
      <t>ウツ</t>
    </rPh>
    <rPh sb="138" eb="140">
      <t>シャシン</t>
    </rPh>
    <rPh sb="141" eb="144">
      <t>インサツブツ</t>
    </rPh>
    <rPh sb="145" eb="147">
      <t>ドウフウ</t>
    </rPh>
    <rPh sb="149" eb="150">
      <t>クダ</t>
    </rPh>
    <phoneticPr fontId="4"/>
  </si>
  <si>
    <t>002015ｻ612AU</t>
  </si>
  <si>
    <t>YGCuUn</t>
  </si>
  <si>
    <t>柴田　俊久</t>
  </si>
  <si>
    <t>10～50KW</t>
  </si>
  <si>
    <t>熊本</t>
    <rPh sb="0" eb="2">
      <t>クマモト</t>
    </rPh>
    <phoneticPr fontId="2"/>
  </si>
  <si>
    <t>指定ルール</t>
    <rPh sb="0" eb="2">
      <t>シテイ</t>
    </rPh>
    <phoneticPr fontId="2"/>
  </si>
  <si>
    <t xml:space="preserve"> 32</t>
  </si>
  <si>
    <t>002015ｻ609Aｱ</t>
  </si>
  <si>
    <t>D5AiF9</t>
  </si>
  <si>
    <t>木髙　淳子</t>
    <rPh sb="1" eb="2">
      <t>タカ</t>
    </rPh>
    <phoneticPr fontId="2"/>
  </si>
  <si>
    <t>大分</t>
    <rPh sb="0" eb="2">
      <t>オオイタ</t>
    </rPh>
    <phoneticPr fontId="2"/>
  </si>
  <si>
    <t>002014J60407</t>
  </si>
  <si>
    <t>KBGxft</t>
  </si>
  <si>
    <t>株式会社コンゴーエネルギー</t>
  </si>
  <si>
    <t xml:space="preserve"> 36</t>
  </si>
  <si>
    <t>002014J60807</t>
  </si>
  <si>
    <t>kMzL9S</t>
  </si>
  <si>
    <t>002015ｻ609Aｲ</t>
  </si>
  <si>
    <t>CHx5hJ</t>
  </si>
  <si>
    <t>島　和彦</t>
  </si>
  <si>
    <t>002015ｻ706BB</t>
  </si>
  <si>
    <t>o3XkBv</t>
  </si>
  <si>
    <t>瀬崎　圭司</t>
  </si>
  <si>
    <t xml:space="preserve"> 27</t>
  </si>
  <si>
    <t>002015ｻ612AV</t>
  </si>
  <si>
    <t>4tFjaN</t>
  </si>
  <si>
    <t>松本　武史</t>
  </si>
  <si>
    <t>002015ｻ609Aｳ</t>
  </si>
  <si>
    <t>1BgP5N</t>
  </si>
  <si>
    <t>松村　美奈子</t>
  </si>
  <si>
    <t>002015ｻ709CA</t>
  </si>
  <si>
    <t>SBRJtK</t>
  </si>
  <si>
    <t>前濱　隆幸</t>
  </si>
  <si>
    <t>002015U00044</t>
  </si>
  <si>
    <t>Y8q92R</t>
  </si>
  <si>
    <t>合同会社ブロッサム</t>
  </si>
  <si>
    <t>002015U00045</t>
  </si>
  <si>
    <t>p3yT2K</t>
  </si>
  <si>
    <t>002015U00046</t>
  </si>
  <si>
    <t>tpikNX</t>
  </si>
  <si>
    <t>株式会社荒井鉄筋工業所</t>
  </si>
  <si>
    <t>002015U00047</t>
  </si>
  <si>
    <t>KZ5xFM</t>
  </si>
  <si>
    <t>有限会社永井庭園</t>
  </si>
  <si>
    <t>002015U00048</t>
  </si>
  <si>
    <t>9SM2EK</t>
  </si>
  <si>
    <t>高山　康浩</t>
  </si>
  <si>
    <t>002015U00049</t>
  </si>
  <si>
    <t>KMV5Kj</t>
  </si>
  <si>
    <t>Ｋ．クローバー株式会社</t>
  </si>
  <si>
    <t>002015U00050</t>
  </si>
  <si>
    <t>WnYq8P</t>
  </si>
  <si>
    <t>山口　正雄</t>
  </si>
  <si>
    <t>002015U00051</t>
  </si>
  <si>
    <t>c4xULq</t>
  </si>
  <si>
    <t>松井　けい子</t>
  </si>
  <si>
    <t>002015U00052</t>
  </si>
  <si>
    <t>PYocLC</t>
  </si>
  <si>
    <t>002015U00053</t>
  </si>
  <si>
    <t>m5FenL</t>
  </si>
  <si>
    <t>小池　隆考</t>
  </si>
  <si>
    <t>002015U00054</t>
  </si>
  <si>
    <t>5s3xXM</t>
  </si>
  <si>
    <t>002015U00055</t>
  </si>
  <si>
    <t>kfu6X3</t>
  </si>
  <si>
    <t>002015U00056</t>
  </si>
  <si>
    <t>KuMKEM</t>
  </si>
  <si>
    <t>002015U00058</t>
  </si>
  <si>
    <t>PRgLxw</t>
  </si>
  <si>
    <t>株式会社京英</t>
  </si>
  <si>
    <t>002015U00059</t>
  </si>
  <si>
    <t>c36Nxz</t>
  </si>
  <si>
    <t>002015U00060</t>
  </si>
  <si>
    <t>3yaRTc</t>
  </si>
  <si>
    <t>野中　周二</t>
  </si>
  <si>
    <t>002015U00061</t>
  </si>
  <si>
    <t>tYjLGa</t>
  </si>
  <si>
    <t>002015U00062</t>
  </si>
  <si>
    <t>HbZzM2</t>
  </si>
  <si>
    <t>泊　雄一郎</t>
  </si>
  <si>
    <t>002015U00063</t>
  </si>
  <si>
    <t>2QoFY9</t>
  </si>
  <si>
    <t>002015ｻ710CB</t>
  </si>
  <si>
    <t>2j8gLQ</t>
  </si>
  <si>
    <t>有限会社福伸</t>
  </si>
  <si>
    <t>002015ｻ710CC</t>
  </si>
  <si>
    <t>d26kBK</t>
  </si>
  <si>
    <t>002015ｻ710CD</t>
  </si>
  <si>
    <t>AiEH27</t>
  </si>
  <si>
    <t>002015ｻ710CA</t>
  </si>
  <si>
    <t>wEZj6e</t>
  </si>
  <si>
    <t>002015ｻ710CE</t>
  </si>
  <si>
    <t>KNF5Kp</t>
  </si>
  <si>
    <t>北九ドレージ株式会社</t>
  </si>
  <si>
    <t>002015ｻ710CJ</t>
  </si>
  <si>
    <t>deHpWX</t>
  </si>
  <si>
    <t>株式会社栄信建設</t>
  </si>
  <si>
    <t>002015ｻ710CH</t>
  </si>
  <si>
    <t>2gUysv</t>
  </si>
  <si>
    <t>臨海商事有限会社</t>
  </si>
  <si>
    <t>002015U00057</t>
  </si>
  <si>
    <t>75od5h</t>
  </si>
  <si>
    <t>有限会社福の里</t>
  </si>
  <si>
    <t>002015ｻ711CH</t>
  </si>
  <si>
    <t>uuKM5Q</t>
  </si>
  <si>
    <t>株式会社ベル・カルム</t>
  </si>
  <si>
    <t>福岡</t>
    <rPh sb="0" eb="2">
      <t>フクオカ</t>
    </rPh>
    <phoneticPr fontId="2"/>
  </si>
  <si>
    <t>002015ｻ712CA</t>
  </si>
  <si>
    <t>NSLsbp</t>
  </si>
  <si>
    <t>有限会社旙山建工</t>
  </si>
  <si>
    <t>002015ｻ710CF</t>
  </si>
  <si>
    <t>kQYJDf</t>
  </si>
  <si>
    <t>株式会社クロマ</t>
  </si>
  <si>
    <t>宮崎</t>
    <rPh sb="0" eb="2">
      <t>ミヤザキ</t>
    </rPh>
    <phoneticPr fontId="2"/>
  </si>
  <si>
    <t>002016ｻ801CB</t>
  </si>
  <si>
    <t>RJSJCA</t>
  </si>
  <si>
    <t>合同会社甲斐企画</t>
  </si>
  <si>
    <t>002015ｻ711CJ</t>
  </si>
  <si>
    <t>j3K4rB</t>
  </si>
  <si>
    <t>002016ｻ710CK</t>
  </si>
  <si>
    <t>7qJAAP</t>
  </si>
  <si>
    <t>002015ｻ711CM</t>
  </si>
  <si>
    <t>XyNzsx</t>
  </si>
  <si>
    <t>有限会社花六</t>
  </si>
  <si>
    <t>002016ｻ711CN</t>
  </si>
  <si>
    <t>PLV6zh</t>
  </si>
  <si>
    <t>木村　政明</t>
  </si>
  <si>
    <t>002015ｻ712CB</t>
  </si>
  <si>
    <t>GFMtLE</t>
  </si>
  <si>
    <t>中竹　哲也</t>
  </si>
  <si>
    <t>002015ｻ712CD</t>
  </si>
  <si>
    <t>GwPkZD</t>
  </si>
  <si>
    <t>有限会社ナカムラ</t>
  </si>
  <si>
    <t>002015ｻ712CC</t>
  </si>
  <si>
    <t>FuDYdJ</t>
  </si>
  <si>
    <t>株式会社サンモト</t>
  </si>
  <si>
    <t>002015ｻ711CB</t>
  </si>
  <si>
    <t>LHvqE7</t>
  </si>
  <si>
    <t>小野　嘉之</t>
  </si>
  <si>
    <t>002016ｻ801CC</t>
  </si>
  <si>
    <t>B5xbwb</t>
  </si>
  <si>
    <t>株式会社日研稲吉</t>
  </si>
  <si>
    <t>002016ｻ801CD</t>
  </si>
  <si>
    <t>KY76M3</t>
  </si>
  <si>
    <t>株式会社東亜工業所</t>
  </si>
  <si>
    <t>002016ｻ711CP</t>
  </si>
  <si>
    <t>1AG9L5</t>
  </si>
  <si>
    <t>002016ｻ801CE</t>
  </si>
  <si>
    <t>9NLFfJ</t>
  </si>
  <si>
    <t>株式会社西興運輸</t>
  </si>
  <si>
    <t>002016ｻ801CA</t>
  </si>
  <si>
    <t>jR6E1h</t>
  </si>
  <si>
    <t>合同会社ステイゴ－ルド</t>
  </si>
  <si>
    <t>002016ｻ801CI</t>
  </si>
  <si>
    <t>FQzRkY</t>
  </si>
  <si>
    <t>002016ｻ801CJ</t>
  </si>
  <si>
    <t>oUdudz</t>
  </si>
  <si>
    <t>002016ｻ711CO</t>
  </si>
  <si>
    <t>4NN7CJ</t>
  </si>
  <si>
    <t>002016ｻ803BA</t>
  </si>
  <si>
    <t>mfgejM</t>
  </si>
  <si>
    <t>株式会社ブリスクエスト</t>
  </si>
  <si>
    <t>佐賀</t>
    <rPh sb="0" eb="2">
      <t>サガ</t>
    </rPh>
    <phoneticPr fontId="2"/>
  </si>
  <si>
    <t>002016ｻ803BD</t>
  </si>
  <si>
    <t>cyDBud</t>
  </si>
  <si>
    <t>大田　恒平</t>
  </si>
  <si>
    <t>002016ｻ803BE</t>
  </si>
  <si>
    <t>5EFwBh</t>
  </si>
  <si>
    <t>ａｘｉｓ合同会社</t>
  </si>
  <si>
    <t>002016ｻ803CA</t>
  </si>
  <si>
    <t>iANFtB</t>
  </si>
  <si>
    <t>有限会社プラント・エム</t>
  </si>
  <si>
    <t>002016ｻ803CB</t>
  </si>
  <si>
    <t>nmhDGU</t>
  </si>
  <si>
    <t>ＡＲＣＢＬＩＳＳ合同会社</t>
  </si>
  <si>
    <t>002016ｻ803CC</t>
  </si>
  <si>
    <t>1uPf2n</t>
  </si>
  <si>
    <t>002016ｻ803CE</t>
  </si>
  <si>
    <t>5xLHPp</t>
  </si>
  <si>
    <t>蒲原　慎一</t>
  </si>
  <si>
    <t>002016ｻ804CF</t>
  </si>
  <si>
    <t>tYuzQ3</t>
  </si>
  <si>
    <t>山下　晃弘</t>
  </si>
  <si>
    <t>長崎</t>
    <rPh sb="0" eb="2">
      <t>ナガサキ</t>
    </rPh>
    <phoneticPr fontId="2"/>
  </si>
  <si>
    <t xml:space="preserve"> 24</t>
  </si>
  <si>
    <t>002016ｻ804CB</t>
  </si>
  <si>
    <t>oVeNqW</t>
  </si>
  <si>
    <t>株式会社谷口組</t>
  </si>
  <si>
    <t>002015ｻ711CD</t>
  </si>
  <si>
    <t>8KYFHF</t>
  </si>
  <si>
    <t>002015ｻ711CC</t>
  </si>
  <si>
    <t>1kh4N7</t>
  </si>
  <si>
    <t>すえまつ興産株式会社</t>
  </si>
  <si>
    <t>002016ｻ806CA</t>
  </si>
  <si>
    <t>LWvkhE</t>
  </si>
  <si>
    <t>梶原産業株式会社</t>
  </si>
  <si>
    <t>002015ｻ710CG</t>
  </si>
  <si>
    <t>58GFof</t>
  </si>
  <si>
    <t>002016ｻ801CG</t>
  </si>
  <si>
    <t>JyELgK</t>
  </si>
  <si>
    <t>株式会社シン・空間研究所</t>
  </si>
  <si>
    <t>002016ｻ805BA</t>
  </si>
  <si>
    <t>Tg2ch9</t>
  </si>
  <si>
    <t>太新工業株式会社</t>
  </si>
  <si>
    <t>002016ｻ806CB</t>
  </si>
  <si>
    <t>KQRDfG</t>
  </si>
  <si>
    <t>有限会社旭計装</t>
  </si>
  <si>
    <t>002016ｻ806CD</t>
  </si>
  <si>
    <t>F57jxd</t>
  </si>
  <si>
    <t>株式会社ＳＣカンパニー</t>
  </si>
  <si>
    <t>002016ｻ804CE</t>
  </si>
  <si>
    <t>eST8kw</t>
  </si>
  <si>
    <t>北洋海産株式会社</t>
  </si>
  <si>
    <t>002016ｻ806BA</t>
  </si>
  <si>
    <t>3hA1MH</t>
  </si>
  <si>
    <t>株式会社ツメマル・コンストラクション</t>
  </si>
  <si>
    <t>002016ｻ807CB</t>
  </si>
  <si>
    <t>YQJVxG</t>
  </si>
  <si>
    <t>宗像観光株式会社</t>
  </si>
  <si>
    <t>002016ｻ807BH</t>
  </si>
  <si>
    <t>7Am7pH</t>
  </si>
  <si>
    <t>株式会社あうる</t>
  </si>
  <si>
    <t>002016ｻ806BF</t>
  </si>
  <si>
    <t>vekAGX</t>
  </si>
  <si>
    <t>株式会社アッセン</t>
  </si>
  <si>
    <t>002016ｻ807CG</t>
  </si>
  <si>
    <t>JjmQYk</t>
  </si>
  <si>
    <t>有限会社にしき建設</t>
  </si>
  <si>
    <t>002016ｻ804CH</t>
  </si>
  <si>
    <t>AXQEYj</t>
  </si>
  <si>
    <t>002016ｻ809CA</t>
  </si>
  <si>
    <t>rJE7qD</t>
  </si>
  <si>
    <t>有限会社宮野段ボール</t>
  </si>
  <si>
    <t>002016ｻ808CB</t>
  </si>
  <si>
    <t>TJLDsF</t>
  </si>
  <si>
    <t>谷　紀代子</t>
  </si>
  <si>
    <t>002016ｻ810CA</t>
  </si>
  <si>
    <t>oZq1af</t>
  </si>
  <si>
    <t>林田　あゆみ</t>
  </si>
  <si>
    <t>002016ｻ808CA</t>
  </si>
  <si>
    <t>3pSMKK</t>
  </si>
  <si>
    <t>須藤　亘</t>
  </si>
  <si>
    <t>002016ｻ810CG</t>
  </si>
  <si>
    <t>LgtLBN</t>
  </si>
  <si>
    <t>福岡　美恵</t>
  </si>
  <si>
    <t>002016ｻ810CD</t>
  </si>
  <si>
    <t>3QB2PK</t>
  </si>
  <si>
    <t>福岡　剛</t>
  </si>
  <si>
    <t>002016ｻ810CF</t>
  </si>
  <si>
    <t>v4jK2e</t>
  </si>
  <si>
    <t>002016ｻ810CL</t>
  </si>
  <si>
    <t>QnZFKo</t>
  </si>
  <si>
    <t>有限会社ハウスメード企画</t>
  </si>
  <si>
    <t>002016ｻ811CG</t>
  </si>
  <si>
    <t>2f4YFN</t>
  </si>
  <si>
    <t>村井　孝</t>
  </si>
  <si>
    <t>002016ｻ810CC</t>
  </si>
  <si>
    <t>BHNEgY</t>
  </si>
  <si>
    <t>株式会社ニッショウテクノス</t>
  </si>
  <si>
    <t>002016ｻ811CI</t>
  </si>
  <si>
    <t>hsmASc</t>
  </si>
  <si>
    <t>002016ｻ810CP</t>
  </si>
  <si>
    <t>2kVHdM</t>
  </si>
  <si>
    <t>株式会社佑宏ハウス</t>
  </si>
  <si>
    <t>002016ｻ812CG</t>
  </si>
  <si>
    <t>txeLae</t>
  </si>
  <si>
    <t>福原　惠子</t>
  </si>
  <si>
    <t>002016ｻ808CD</t>
  </si>
  <si>
    <t>ciT27F</t>
  </si>
  <si>
    <t>水岡　俊介</t>
  </si>
  <si>
    <t>002016ｻ808CE</t>
  </si>
  <si>
    <t>9CsSSX</t>
  </si>
  <si>
    <t>002016ｻ810CO</t>
  </si>
  <si>
    <t>JSGM7e</t>
  </si>
  <si>
    <t>002016ｻ809CE</t>
  </si>
  <si>
    <t>5zdzW5</t>
  </si>
  <si>
    <t>合同会社サニーフィールド</t>
    <rPh sb="0" eb="2">
      <t>ゴウドウ</t>
    </rPh>
    <rPh sb="2" eb="4">
      <t>ガイシャ</t>
    </rPh>
    <phoneticPr fontId="2"/>
  </si>
  <si>
    <t>002016ｻ811CC</t>
  </si>
  <si>
    <t>eAXLNZ</t>
  </si>
  <si>
    <t>正岡　孝司</t>
  </si>
  <si>
    <t>002016ｻ812CH</t>
  </si>
  <si>
    <t>RTJo7f</t>
  </si>
  <si>
    <t>株式会社プライム福岡</t>
  </si>
  <si>
    <t>002016ｻ806CE</t>
  </si>
  <si>
    <t>y3aFfa</t>
  </si>
  <si>
    <t>パースペクティブ・アール・イー合同会社</t>
    <rPh sb="15" eb="17">
      <t>ゴウドウ</t>
    </rPh>
    <rPh sb="17" eb="19">
      <t>ガイシャ</t>
    </rPh>
    <phoneticPr fontId="2"/>
  </si>
  <si>
    <t>002016ｻ811CP</t>
  </si>
  <si>
    <t>mhRAJn</t>
  </si>
  <si>
    <t>株式会社陽和</t>
  </si>
  <si>
    <t>002016ｻ811CO</t>
  </si>
  <si>
    <t>2g8VKJ</t>
  </si>
  <si>
    <t>株式会社新輝建設</t>
  </si>
  <si>
    <t>002016ｻ812CL</t>
  </si>
  <si>
    <t>J72nxo</t>
  </si>
  <si>
    <t>株式会社へのへのもへじ</t>
  </si>
  <si>
    <t>002016ｻ812CB</t>
  </si>
  <si>
    <t>FCNhCa</t>
  </si>
  <si>
    <t>株式会社上塩精工</t>
  </si>
  <si>
    <t>002016ｻ806BG</t>
  </si>
  <si>
    <t>SV9E12</t>
  </si>
  <si>
    <t>永末　公正</t>
  </si>
  <si>
    <t>002016ｻ806BH</t>
  </si>
  <si>
    <t>WCMkxD</t>
  </si>
  <si>
    <t>002016ｻ806BI</t>
  </si>
  <si>
    <t>JEWSAv</t>
  </si>
  <si>
    <t>株式会社永末組</t>
  </si>
  <si>
    <t>002016ｻ811CN</t>
  </si>
  <si>
    <t>JcTqSc</t>
  </si>
  <si>
    <t>株式会社森若商会</t>
  </si>
  <si>
    <t>002016ｻ810CS</t>
  </si>
  <si>
    <t>QZdfDJ</t>
  </si>
  <si>
    <t>有限会社内本開発</t>
  </si>
  <si>
    <t>002017ｻ901CR</t>
  </si>
  <si>
    <t>ko1E9k</t>
  </si>
  <si>
    <t>株式会社明善住宅</t>
  </si>
  <si>
    <t>002017ｻ901CS</t>
  </si>
  <si>
    <t>RJZT6C</t>
  </si>
  <si>
    <t>002016ｻ812CC</t>
  </si>
  <si>
    <t>6BXGfs</t>
  </si>
  <si>
    <t>合同会社ケイエスカンパニー</t>
    <rPh sb="0" eb="4">
      <t>ゴウドウガイシャ</t>
    </rPh>
    <phoneticPr fontId="2"/>
  </si>
  <si>
    <t>002016ｻ812CK</t>
  </si>
  <si>
    <t>hUV2t7</t>
  </si>
  <si>
    <t>002017ｻ901CG</t>
  </si>
  <si>
    <t>MK1k9p</t>
  </si>
  <si>
    <t>飯塚ゴム工業株式会社</t>
  </si>
  <si>
    <t>002017ｻ811CW</t>
  </si>
  <si>
    <t>PMbL2N</t>
  </si>
  <si>
    <t>坂野　純一</t>
  </si>
  <si>
    <t>002017ｻ901CK</t>
  </si>
  <si>
    <t>AJVJL1</t>
  </si>
  <si>
    <t>合同会社ＳｉＭ　Ｗｏｒｋｓ</t>
    <rPh sb="0" eb="4">
      <t>ゴウドウガイシャ</t>
    </rPh>
    <phoneticPr fontId="2"/>
  </si>
  <si>
    <t>002016ｻ811CD</t>
  </si>
  <si>
    <t>sxJ4ZL</t>
  </si>
  <si>
    <t>株式会社松江</t>
  </si>
  <si>
    <t>002016ｻ812CE</t>
  </si>
  <si>
    <t>97NZJV</t>
  </si>
  <si>
    <t>上嘉穂食糧販売株式会社</t>
  </si>
  <si>
    <t>002016ｻ809CC</t>
  </si>
  <si>
    <t>71jwNN</t>
  </si>
  <si>
    <t>野中　律子</t>
  </si>
  <si>
    <t>002017ｻ901CQ</t>
  </si>
  <si>
    <t>eGQAiM</t>
  </si>
  <si>
    <t>三村建設株式会社</t>
  </si>
  <si>
    <t>002016ｻ807BK</t>
  </si>
  <si>
    <t>MaZMMB</t>
  </si>
  <si>
    <t>株式会社ジーエスシー</t>
  </si>
  <si>
    <t>002016ｻ810CQ</t>
  </si>
  <si>
    <t>6BDEUE</t>
  </si>
  <si>
    <t>株式会社新居商店</t>
  </si>
  <si>
    <t>002017ｻ901CL</t>
  </si>
  <si>
    <t>GLrMfN</t>
  </si>
  <si>
    <t>002017ｻ811CX</t>
  </si>
  <si>
    <t>2wwBPJ</t>
  </si>
  <si>
    <t>Ｉｒｒｅｐｌａｃｅａｂｌｅ合同会社</t>
  </si>
  <si>
    <t>002016ｻ812CF</t>
  </si>
  <si>
    <t>5Fb5tC</t>
  </si>
  <si>
    <t>パースペクティブ・アジリティ合同会社</t>
  </si>
  <si>
    <t>002016ｻ810CB</t>
  </si>
  <si>
    <t>6GwZ6J</t>
  </si>
  <si>
    <t>中尾　拓矢</t>
  </si>
  <si>
    <t>002016ｻ807BI</t>
  </si>
  <si>
    <t>sPeTUU</t>
  </si>
  <si>
    <t>002017ｻ905CO</t>
  </si>
  <si>
    <t>FBYBHf</t>
  </si>
  <si>
    <t>002016ｻ808CF</t>
  </si>
  <si>
    <t>wyXZJd</t>
  </si>
  <si>
    <t>中尾　泰治</t>
  </si>
  <si>
    <t>002017ｻ812CQ</t>
  </si>
  <si>
    <t>AMtUji</t>
  </si>
  <si>
    <t>002017ｻ902CB</t>
  </si>
  <si>
    <t>5HfpwX</t>
  </si>
  <si>
    <t>株式会社タカナワ</t>
  </si>
  <si>
    <t xml:space="preserve"> 21</t>
  </si>
  <si>
    <t>002017ｻ904CH</t>
  </si>
  <si>
    <t>bus56K</t>
  </si>
  <si>
    <t>横山　富美子</t>
  </si>
  <si>
    <t>002017ｻ904CJ</t>
  </si>
  <si>
    <t>kmr9Me</t>
  </si>
  <si>
    <t>大谷鉄工株式会社</t>
  </si>
  <si>
    <t>002017ｻ904CI</t>
  </si>
  <si>
    <t>qBLPrt</t>
  </si>
  <si>
    <t>株式会社聡月ハウス</t>
  </si>
  <si>
    <t>002017ｻ905BB</t>
  </si>
  <si>
    <t>TgrNye</t>
  </si>
  <si>
    <t>古賀　千恵子</t>
  </si>
  <si>
    <t>002017ｻ907CC</t>
  </si>
  <si>
    <t>KwHLNT</t>
  </si>
  <si>
    <t>株式会社エヌ・ティ・エム</t>
  </si>
  <si>
    <t>002017ｻ906BD</t>
  </si>
  <si>
    <t>dK1KfK</t>
  </si>
  <si>
    <t>株式会社毎日介護タクシー</t>
  </si>
  <si>
    <t>002017ｻ907CB</t>
  </si>
  <si>
    <t>5RhNiT</t>
  </si>
  <si>
    <t>株式会社よしむら自動車ガラス</t>
  </si>
  <si>
    <t>002017ｻ906BB</t>
  </si>
  <si>
    <t>aYGbzv</t>
  </si>
  <si>
    <t>江渕設備株式会社</t>
  </si>
  <si>
    <t>002016ｻ812CN</t>
  </si>
  <si>
    <t>z7a8JY</t>
  </si>
  <si>
    <t>舟越　俊茂</t>
  </si>
  <si>
    <t>002016ｻ812CO</t>
  </si>
  <si>
    <t>kKABo1</t>
  </si>
  <si>
    <t>002017ｻ906BA</t>
  </si>
  <si>
    <t>y5bC9T</t>
  </si>
  <si>
    <t>株式会社サンライズ</t>
  </si>
  <si>
    <t>002016ｻ810CH</t>
  </si>
  <si>
    <t>jC13ww</t>
  </si>
  <si>
    <t>有限会社冨貴茶園</t>
  </si>
  <si>
    <t>002017ｻ910BB</t>
  </si>
  <si>
    <t>FEBV5D</t>
  </si>
  <si>
    <t>株式会社古野食品</t>
  </si>
  <si>
    <t>002017ｻ909BH</t>
  </si>
  <si>
    <t>AcjLAe</t>
  </si>
  <si>
    <t>有限会社九州国土開発</t>
  </si>
  <si>
    <t>002017ｻ904CC</t>
  </si>
  <si>
    <t>Hg2CvN</t>
  </si>
  <si>
    <t>002017ｻ912BG</t>
  </si>
  <si>
    <t>K1pWX5</t>
  </si>
  <si>
    <t>合同会社クラッセ</t>
  </si>
  <si>
    <t>002017ｻ912BI</t>
  </si>
  <si>
    <t>NiV5me</t>
  </si>
  <si>
    <t>002017ｻ912BH</t>
  </si>
  <si>
    <t>ABWdLS</t>
  </si>
  <si>
    <t>002017ｻ912BJ</t>
  </si>
  <si>
    <t>Qsomwu</t>
  </si>
  <si>
    <t>002017ｻ909CB</t>
  </si>
  <si>
    <t>CgfdKV</t>
  </si>
  <si>
    <t>タカ食品工業株式会社</t>
  </si>
  <si>
    <t>002017ｻ911BF</t>
  </si>
  <si>
    <t>3CdXqS</t>
  </si>
  <si>
    <t>株式会社竹嶋繊維</t>
  </si>
  <si>
    <t>002017ｻ908CE</t>
  </si>
  <si>
    <t>357YNk</t>
  </si>
  <si>
    <t>（福）援助会　聖ヨゼフの園</t>
  </si>
  <si>
    <t>002017ｻ902CC</t>
  </si>
  <si>
    <t>C3L5ZM</t>
  </si>
  <si>
    <t>小路石油株式会社</t>
  </si>
  <si>
    <t>002017ｻ911BC</t>
  </si>
  <si>
    <t>168Q7f</t>
  </si>
  <si>
    <t>協業組合朝倉浄水</t>
  </si>
  <si>
    <t>002017ｻ911BD</t>
  </si>
  <si>
    <t>EbqQxU</t>
  </si>
  <si>
    <t>002017ｻ911BG</t>
  </si>
  <si>
    <t>KFmt1F</t>
  </si>
  <si>
    <t>株式会社アイアンワークスナカムラ</t>
  </si>
  <si>
    <t>002017ｻ908CB</t>
  </si>
  <si>
    <t>1GNaGu</t>
  </si>
  <si>
    <t>丸健ロジスティクス株式会社</t>
  </si>
  <si>
    <t>鹿児島</t>
    <rPh sb="0" eb="3">
      <t>カゴシマ</t>
    </rPh>
    <phoneticPr fontId="2"/>
  </si>
  <si>
    <t>002016ｻ807CA</t>
  </si>
  <si>
    <t>HbGNDY</t>
  </si>
  <si>
    <t>株式会社ベル・カルム</t>
    <rPh sb="0" eb="4">
      <t>カブシキガイシャ</t>
    </rPh>
    <phoneticPr fontId="2"/>
  </si>
  <si>
    <t>002017ｻ912BE</t>
  </si>
  <si>
    <t>fRAkji</t>
  </si>
  <si>
    <t>株式会社しんこう</t>
  </si>
  <si>
    <t>002017ｻ912BA</t>
  </si>
  <si>
    <t>279P8M</t>
  </si>
  <si>
    <t>株式会社ワークス</t>
  </si>
  <si>
    <t>002018ｻ001BA</t>
  </si>
  <si>
    <t>WQtYGF</t>
  </si>
  <si>
    <t>九州池上金型株式会社</t>
  </si>
  <si>
    <t>002017ｻ909BC</t>
  </si>
  <si>
    <t>t6Gke6</t>
  </si>
  <si>
    <t>杉園　泰明</t>
  </si>
  <si>
    <t>002017ｻ909BD</t>
  </si>
  <si>
    <t>4fBGXC</t>
  </si>
  <si>
    <t>002017ｻ911BL</t>
  </si>
  <si>
    <t>ybZHWK</t>
  </si>
  <si>
    <t>002017ｻ911BM</t>
  </si>
  <si>
    <t>1mC34M</t>
  </si>
  <si>
    <t>002017ｻ909BE</t>
  </si>
  <si>
    <t>pf3EL5</t>
  </si>
  <si>
    <t>002017ｻ907BF</t>
  </si>
  <si>
    <t>igZMHa</t>
  </si>
  <si>
    <t>002017ｻ907CD</t>
  </si>
  <si>
    <t>JPswbQ</t>
  </si>
  <si>
    <t>江内谷　康春</t>
  </si>
  <si>
    <t>002017ｻ912BK</t>
  </si>
  <si>
    <t>bEkZvL</t>
  </si>
  <si>
    <t>ケイシン工業株式会社</t>
  </si>
  <si>
    <t>002017ｻ912BN</t>
  </si>
  <si>
    <t>rLT4i9</t>
  </si>
  <si>
    <t>三栄機工株式会社</t>
  </si>
  <si>
    <t>002017ｻ910BC</t>
  </si>
  <si>
    <t>yc6bSM</t>
  </si>
  <si>
    <t>嶋田　俊雄</t>
  </si>
  <si>
    <t>002017ｻ912BF</t>
  </si>
  <si>
    <t>CPP6JS</t>
  </si>
  <si>
    <t>有限会社早田不動産</t>
  </si>
  <si>
    <t>002018ｻ002BL</t>
  </si>
  <si>
    <t>JDzohf</t>
  </si>
  <si>
    <t>古賀　繁子</t>
  </si>
  <si>
    <t>002018ｻ911BN</t>
  </si>
  <si>
    <t>UeaKpp</t>
  </si>
  <si>
    <t>（一社）ＡＪＵＮＯ</t>
  </si>
  <si>
    <t>002017ｻ912BD</t>
  </si>
  <si>
    <t>QsfWLe</t>
  </si>
  <si>
    <t>武藤　敏幸</t>
  </si>
  <si>
    <t>002018ｻ911BO</t>
  </si>
  <si>
    <t>dc79hK</t>
  </si>
  <si>
    <t>一般社団法人ＡＪＵＮＯ</t>
    <rPh sb="0" eb="6">
      <t>イッパンシャダンホウジン</t>
    </rPh>
    <phoneticPr fontId="2"/>
  </si>
  <si>
    <t>002017ｻ908BA</t>
  </si>
  <si>
    <t>pjpJvd</t>
  </si>
  <si>
    <t>髙田　誠</t>
    <rPh sb="0" eb="1">
      <t>タカ</t>
    </rPh>
    <phoneticPr fontId="2"/>
  </si>
  <si>
    <t>002017ｻ909BG</t>
  </si>
  <si>
    <t>oT2LFt</t>
  </si>
  <si>
    <t>002018ｻ002BD</t>
  </si>
  <si>
    <t>EMXuRL</t>
  </si>
  <si>
    <t>株式会社ダイシン工建</t>
  </si>
  <si>
    <t>002018ｻ004BC</t>
  </si>
  <si>
    <t>B9GbJs</t>
  </si>
  <si>
    <t>株式会社占部組</t>
  </si>
  <si>
    <t>002017ｻ909BA</t>
  </si>
  <si>
    <t>JbdGMH</t>
  </si>
  <si>
    <t>植山土建株式会社</t>
  </si>
  <si>
    <t>002017ｻ910BD</t>
  </si>
  <si>
    <t>W89CxU</t>
  </si>
  <si>
    <t>宮本　直美</t>
  </si>
  <si>
    <t>002017ｻ911BA</t>
  </si>
  <si>
    <t>LiGS3c</t>
  </si>
  <si>
    <t>有限会社三進建設</t>
  </si>
  <si>
    <t>002017ｻ910BA</t>
  </si>
  <si>
    <t>2ncj7L</t>
  </si>
  <si>
    <t>嶋田　岳人</t>
  </si>
  <si>
    <t>002017ｻ912BB</t>
  </si>
  <si>
    <t>nyL2UN</t>
  </si>
  <si>
    <t>伊藤　寧</t>
  </si>
  <si>
    <t>002018ｻ003BA</t>
  </si>
  <si>
    <t>HCrSW1</t>
  </si>
  <si>
    <t>川内　正金</t>
  </si>
  <si>
    <t>002018ｻ006BC</t>
  </si>
  <si>
    <t>MSC26D</t>
  </si>
  <si>
    <t>松吉　初夫</t>
  </si>
  <si>
    <t>002018ｻ002BF</t>
  </si>
  <si>
    <t>cNhHNK</t>
  </si>
  <si>
    <t>大成運輸株式会社</t>
  </si>
  <si>
    <t xml:space="preserve"> 18</t>
  </si>
  <si>
    <t>002018ｻ002BN</t>
  </si>
  <si>
    <t>9K76KU</t>
  </si>
  <si>
    <t>貝原　雄二</t>
  </si>
  <si>
    <t>002018ｻ002BO</t>
  </si>
  <si>
    <t>KPkaDJ</t>
  </si>
  <si>
    <t>002018ｻ003BS</t>
  </si>
  <si>
    <t>Qdt2gx</t>
  </si>
  <si>
    <t>合同会社Ｂｅａｒｓ　ｆａｍｉｌｙ</t>
  </si>
  <si>
    <t>002018ｻ003BT</t>
  </si>
  <si>
    <t>1WqQFJ</t>
  </si>
  <si>
    <t>002018ｻ003BU</t>
  </si>
  <si>
    <t>toJogV</t>
  </si>
  <si>
    <t>002018ｻ004BE</t>
  </si>
  <si>
    <t>1nXwFT</t>
  </si>
  <si>
    <t>田村運輸株式会社</t>
  </si>
  <si>
    <t>002017ｻ911BH</t>
  </si>
  <si>
    <t>hxiNLP</t>
  </si>
  <si>
    <t>株式会社日興製作所</t>
  </si>
  <si>
    <t>002018ｻ003BR</t>
  </si>
  <si>
    <t>T49DGS</t>
  </si>
  <si>
    <t>有限会社第一環境整備事業所</t>
  </si>
  <si>
    <t>002018ｻ004BB</t>
  </si>
  <si>
    <t>JHDNM6</t>
  </si>
  <si>
    <t>太田　亮也</t>
  </si>
  <si>
    <t>002018ｻ003BF</t>
  </si>
  <si>
    <t>1Jnscp</t>
  </si>
  <si>
    <t>株式会社博多不動産</t>
  </si>
  <si>
    <t>002018ｻ003BG</t>
  </si>
  <si>
    <t>ZHD5JZ</t>
  </si>
  <si>
    <t>002018ｻ005BA</t>
  </si>
  <si>
    <t>NC7wJ6</t>
  </si>
  <si>
    <t>北九炊飯株式会社</t>
  </si>
  <si>
    <t>002017ｻ905CC</t>
  </si>
  <si>
    <t>E6XiRF</t>
  </si>
  <si>
    <t>ハ田野　三月</t>
  </si>
  <si>
    <t>002018ｻ003BI</t>
  </si>
  <si>
    <t>1DGQRD</t>
  </si>
  <si>
    <t>002018ｻ003BJ</t>
  </si>
  <si>
    <t>9eKYCu</t>
  </si>
  <si>
    <t>002018ｻ003BK</t>
  </si>
  <si>
    <t>GCUE3q</t>
  </si>
  <si>
    <t>002018ｻ006BA</t>
  </si>
  <si>
    <t>96e87V</t>
  </si>
  <si>
    <t>有限会社ヨシモリ</t>
    <rPh sb="0" eb="4">
      <t>ユウゲンガイシャ</t>
    </rPh>
    <phoneticPr fontId="2"/>
  </si>
  <si>
    <t>002018ｻ009BG</t>
  </si>
  <si>
    <t>bNLDFw</t>
  </si>
  <si>
    <t>株式会社Ｎプランニング</t>
  </si>
  <si>
    <t>002018ｻ009BH</t>
  </si>
  <si>
    <t>cSuLSH</t>
  </si>
  <si>
    <t>002018ｻ009BK</t>
  </si>
  <si>
    <t>vDKhiL</t>
  </si>
  <si>
    <t>株式会社朝日商事</t>
  </si>
  <si>
    <t>002018ｻ011BE</t>
  </si>
  <si>
    <t>E1c82k</t>
  </si>
  <si>
    <t>中島　勇一</t>
  </si>
  <si>
    <t>002018ｻ011BF</t>
  </si>
  <si>
    <t>xNaUi2</t>
  </si>
  <si>
    <t>002018ｻ011BH</t>
  </si>
  <si>
    <t>f6P2sL</t>
  </si>
  <si>
    <t>ウィル合同会社</t>
  </si>
  <si>
    <t>002018ｻ011BI</t>
  </si>
  <si>
    <t>Ff5MpR</t>
  </si>
  <si>
    <t>002018ｻ011BJ</t>
  </si>
  <si>
    <t>6Z35tu</t>
  </si>
  <si>
    <t>002018ｻ011BK</t>
  </si>
  <si>
    <t>RNY772</t>
  </si>
  <si>
    <t>002018ｻ012BC</t>
  </si>
  <si>
    <t>m4M8qF</t>
  </si>
  <si>
    <t>いづみやコーヒーロースターズ株式会社</t>
  </si>
  <si>
    <t>002018ｻ006BB</t>
  </si>
  <si>
    <t>gxJBNh</t>
  </si>
  <si>
    <t>山﨑　拓</t>
    <rPh sb="1" eb="2">
      <t>サキ</t>
    </rPh>
    <phoneticPr fontId="2"/>
  </si>
  <si>
    <t>002018ｻ007BD</t>
  </si>
  <si>
    <t>ivbC3v</t>
  </si>
  <si>
    <t>鋳山　大佳史</t>
  </si>
  <si>
    <t>002018ｻ007BF</t>
  </si>
  <si>
    <t>85L7bA</t>
  </si>
  <si>
    <t>002018ｻ007BH</t>
  </si>
  <si>
    <t>JMG7DD</t>
  </si>
  <si>
    <t>堀本　貢</t>
  </si>
  <si>
    <t>002018ｻ008BC</t>
  </si>
  <si>
    <t>b1LCiW</t>
  </si>
  <si>
    <t>エレクトロ通商株式会社</t>
  </si>
  <si>
    <t>002018ｻ008BE</t>
  </si>
  <si>
    <t>SNerJN</t>
  </si>
  <si>
    <t>株式会社Ｍ＆Ｋ　Ｇｒｏｕｐ</t>
  </si>
  <si>
    <t>002018ｻ009BE</t>
  </si>
  <si>
    <t>MWJij7</t>
  </si>
  <si>
    <t>大谷　邦治</t>
  </si>
  <si>
    <t>002018ｻ009BF</t>
  </si>
  <si>
    <t>FVeU6A</t>
  </si>
  <si>
    <t>002018ｻ010BH</t>
  </si>
  <si>
    <t>GGRGSF</t>
  </si>
  <si>
    <t>有限会社菊前</t>
  </si>
  <si>
    <t>002018ｻ010BI</t>
  </si>
  <si>
    <t>7XDp1N</t>
  </si>
  <si>
    <t>002018ｻ012BD</t>
  </si>
  <si>
    <t>SbgbGn</t>
  </si>
  <si>
    <t>藤松　一也</t>
  </si>
  <si>
    <t>002018ｻ007BC</t>
  </si>
  <si>
    <t>NNErK5</t>
  </si>
  <si>
    <t>002018ｻ007BE</t>
  </si>
  <si>
    <t>38uQNK</t>
  </si>
  <si>
    <t>ＹＴグロース合同会社</t>
    <rPh sb="6" eb="10">
      <t>ゴウドウガイシャ</t>
    </rPh>
    <phoneticPr fontId="2"/>
  </si>
  <si>
    <t>002018ｻ008BH</t>
  </si>
  <si>
    <t>C3ySNy</t>
  </si>
  <si>
    <t>松永　博文</t>
  </si>
  <si>
    <t>002018ｻ011BA</t>
  </si>
  <si>
    <t>Y58Cqq</t>
  </si>
  <si>
    <t>いちごインベストメント株式会社</t>
  </si>
  <si>
    <t>002019ｻ003BY</t>
  </si>
  <si>
    <t>8WJKLX</t>
  </si>
  <si>
    <t>株式会社バンプオン</t>
  </si>
  <si>
    <t>002019ｻ003BZ</t>
  </si>
  <si>
    <t>8ptTdV</t>
  </si>
  <si>
    <t>002018ｻ008BA</t>
  </si>
  <si>
    <t>AzME7N</t>
  </si>
  <si>
    <t>株式会社ＫＲ　ＢＲＯＳ．</t>
  </si>
  <si>
    <t>002018ｻ009BJ</t>
  </si>
  <si>
    <t>RaMg2c</t>
  </si>
  <si>
    <t>002018ｻ010BC</t>
  </si>
  <si>
    <t>MkNX8S</t>
  </si>
  <si>
    <t>田中　正一</t>
  </si>
  <si>
    <t>002018ｻ012BB</t>
  </si>
  <si>
    <t>Y1oMCD</t>
  </si>
  <si>
    <t>ユアーズ工芸株式会社</t>
  </si>
  <si>
    <t>002018ｻ012BE</t>
  </si>
  <si>
    <t>qoEFLL</t>
  </si>
  <si>
    <t>有限会社共成工業</t>
  </si>
  <si>
    <t>002017ｻ901CN</t>
  </si>
  <si>
    <t>x7x5m9</t>
  </si>
  <si>
    <t>合同会社Ｉ　ＷＩＬＬ</t>
  </si>
  <si>
    <t>002017ｻ902CD</t>
  </si>
  <si>
    <t>yALMJF</t>
  </si>
  <si>
    <t>合同会社カーサコネクト</t>
    <rPh sb="0" eb="4">
      <t>ゴウドウガイシャ</t>
    </rPh>
    <phoneticPr fontId="2"/>
  </si>
  <si>
    <t>002018ｵ010AS</t>
  </si>
  <si>
    <t>FAN2PN</t>
  </si>
  <si>
    <t>株式会社アンスコ</t>
  </si>
  <si>
    <t>002018ｻ009BB</t>
  </si>
  <si>
    <t>Nag3Kw</t>
  </si>
  <si>
    <t>株式会社エヌアールイー</t>
  </si>
  <si>
    <t>002019ｻ009BL</t>
  </si>
  <si>
    <t>TAALuL</t>
  </si>
  <si>
    <t>002019ｻ011BO</t>
  </si>
  <si>
    <t>DP2H2g</t>
  </si>
  <si>
    <t>鶴　恵美子</t>
  </si>
  <si>
    <t>002019ｻ102BA</t>
  </si>
  <si>
    <t>wGBKW1</t>
  </si>
  <si>
    <t>片江　美枝子</t>
  </si>
  <si>
    <t xml:space="preserve"> 14</t>
  </si>
  <si>
    <t>002019ｻ103BC</t>
  </si>
  <si>
    <t>gLaMKK</t>
  </si>
  <si>
    <t>ヤマグチ電機株式会社</t>
  </si>
  <si>
    <t>002017ｻ911BI</t>
  </si>
  <si>
    <t>fJgoCk</t>
  </si>
  <si>
    <t>002017ｻ912BC</t>
  </si>
  <si>
    <t>qv15NS</t>
  </si>
  <si>
    <t>002018ｻ011BC</t>
  </si>
  <si>
    <t>qJ5KNK</t>
  </si>
  <si>
    <t>合同会社つたや</t>
  </si>
  <si>
    <t>002017ｻ911BB</t>
  </si>
  <si>
    <t>HP3VvP</t>
  </si>
  <si>
    <t>中尾　雄太</t>
  </si>
  <si>
    <t>002017ｻ911BE</t>
  </si>
  <si>
    <t>s4VubV</t>
  </si>
  <si>
    <t>中尾　由季美</t>
  </si>
  <si>
    <t>002018ｻ011BD</t>
  </si>
  <si>
    <t>KCxNSK</t>
  </si>
  <si>
    <t>002019ｻ103BA</t>
  </si>
  <si>
    <t>sab8ZK</t>
  </si>
  <si>
    <t>納戸　勝浩</t>
  </si>
  <si>
    <t>002019ｻ104BC</t>
  </si>
  <si>
    <t>e9QmYX</t>
  </si>
  <si>
    <t>米倉　義勝</t>
  </si>
  <si>
    <t>002019ｻ105BB</t>
  </si>
  <si>
    <t>SNrtne</t>
  </si>
  <si>
    <t>有限会社リトルデン</t>
  </si>
  <si>
    <t>002019ｻ105BC</t>
  </si>
  <si>
    <t>fZm23L</t>
  </si>
  <si>
    <t>002019ｻ104BB</t>
  </si>
  <si>
    <t>vbH56m</t>
  </si>
  <si>
    <t>株式会社ＯＬＤ　ＨＯＲＳＥ</t>
  </si>
  <si>
    <t>002019ｻ105BF</t>
  </si>
  <si>
    <t>FMaAAe</t>
  </si>
  <si>
    <t>米倉　和男</t>
  </si>
  <si>
    <t>002018ｻ012BI</t>
  </si>
  <si>
    <t>AKqYd5</t>
  </si>
  <si>
    <t>森　周藏</t>
  </si>
  <si>
    <t>002019N106BD</t>
  </si>
  <si>
    <t>3ykLXU</t>
  </si>
  <si>
    <t>株式会社賞美堂本店</t>
  </si>
  <si>
    <t>002019N107BI</t>
  </si>
  <si>
    <t>cpxpsy</t>
  </si>
  <si>
    <t>福丸建設株式会社</t>
  </si>
  <si>
    <t>002019N108BH</t>
  </si>
  <si>
    <t>PLKpQp</t>
  </si>
  <si>
    <t>株式会社丸山商店</t>
  </si>
  <si>
    <t>002019N107BF</t>
  </si>
  <si>
    <t>oMH3bb</t>
  </si>
  <si>
    <t>富永スチール工業株式会社</t>
  </si>
  <si>
    <t>002019N109BD</t>
  </si>
  <si>
    <t>ccovNV</t>
  </si>
  <si>
    <t>株式会社ＮＡＣ</t>
  </si>
  <si>
    <t>002019N109BP</t>
  </si>
  <si>
    <t>bAK233</t>
  </si>
  <si>
    <t>株式会社ユニオンワークス</t>
  </si>
  <si>
    <t>002019N110BE</t>
  </si>
  <si>
    <t>XM4hK3</t>
  </si>
  <si>
    <t>岩切　とみ子</t>
  </si>
  <si>
    <t>002019N112BA</t>
  </si>
  <si>
    <t>5bc5jx</t>
  </si>
  <si>
    <t>實松　英樹</t>
  </si>
  <si>
    <t>2018ES0037</t>
  </si>
  <si>
    <t>gMgPev</t>
  </si>
  <si>
    <t>平井海運有限会社</t>
  </si>
  <si>
    <t>2018ES0036</t>
  </si>
  <si>
    <t>DmUh8c</t>
  </si>
  <si>
    <t>2018ES0035</t>
  </si>
  <si>
    <t>zjWg18</t>
  </si>
  <si>
    <t>有限会社幸宝海運</t>
  </si>
  <si>
    <t>2018ES0033</t>
  </si>
  <si>
    <t>nGEyvN</t>
  </si>
  <si>
    <t>アジア合同会社</t>
  </si>
  <si>
    <t>2018ES0032</t>
  </si>
  <si>
    <t>ENUSXw</t>
  </si>
  <si>
    <t>株式会社SGTコンサルティング</t>
    <rPh sb="0" eb="4">
      <t>カブシキガイシャ</t>
    </rPh>
    <phoneticPr fontId="2"/>
  </si>
  <si>
    <t>2018ES0034</t>
  </si>
  <si>
    <t>VYB7CP</t>
  </si>
  <si>
    <t>佐賀　守</t>
  </si>
  <si>
    <t>2018ES0031</t>
  </si>
  <si>
    <t>gKeYFK</t>
  </si>
  <si>
    <t>徳島急送株式会社</t>
  </si>
  <si>
    <t>2018ES0030</t>
  </si>
  <si>
    <t>F5vFP3</t>
  </si>
  <si>
    <t>濵口海運有限会社</t>
  </si>
  <si>
    <t>2018ES0029</t>
  </si>
  <si>
    <t>FtvuoC</t>
  </si>
  <si>
    <t>香川船渠株式会社</t>
  </si>
  <si>
    <t>2019ES0040</t>
  </si>
  <si>
    <t>7J9uNr</t>
  </si>
  <si>
    <t>株式会社マスエージェント</t>
  </si>
  <si>
    <t>鹿児島</t>
  </si>
  <si>
    <t>2019ES0046</t>
  </si>
  <si>
    <t>vhUfG6</t>
  </si>
  <si>
    <t>有限会社お元気ですかショップ山下</t>
    <rPh sb="5" eb="7">
      <t>ゲンキ</t>
    </rPh>
    <rPh sb="14" eb="16">
      <t>ヤマシタ</t>
    </rPh>
    <phoneticPr fontId="2"/>
  </si>
  <si>
    <t>2019ES0049</t>
  </si>
  <si>
    <t>T2rjEN</t>
  </si>
  <si>
    <t>有限会社天野精機</t>
    <rPh sb="4" eb="8">
      <t>アマノセイキ</t>
    </rPh>
    <phoneticPr fontId="2"/>
  </si>
  <si>
    <t>2019ES0048</t>
  </si>
  <si>
    <t>4fFa59</t>
  </si>
  <si>
    <t>有限会社山下運送</t>
    <rPh sb="4" eb="8">
      <t>ヤマシタウンソウ</t>
    </rPh>
    <phoneticPr fontId="2"/>
  </si>
  <si>
    <t>2019ES0047</t>
  </si>
  <si>
    <t>W7QN8B</t>
  </si>
  <si>
    <t>有限会社寶泉堂</t>
  </si>
  <si>
    <t>2019ES0050</t>
  </si>
  <si>
    <t>jqkS2W</t>
  </si>
  <si>
    <t>岡　清香</t>
    <rPh sb="0" eb="1">
      <t>オカ</t>
    </rPh>
    <rPh sb="2" eb="4">
      <t>キヨカ</t>
    </rPh>
    <phoneticPr fontId="2"/>
  </si>
  <si>
    <t>2019ES0053</t>
  </si>
  <si>
    <t>HyGhQB</t>
  </si>
  <si>
    <t>伊勢　孝之</t>
    <rPh sb="0" eb="2">
      <t>イセ</t>
    </rPh>
    <rPh sb="3" eb="5">
      <t>タカユキ</t>
    </rPh>
    <phoneticPr fontId="2"/>
  </si>
  <si>
    <t>2019ES0054</t>
  </si>
  <si>
    <t>6WQ6zc</t>
  </si>
  <si>
    <t>有限会社ファイブセキュリティシステム</t>
  </si>
  <si>
    <t>2019ES0052</t>
  </si>
  <si>
    <t>FtfiJp</t>
  </si>
  <si>
    <t>2019ES0051</t>
  </si>
  <si>
    <t>1s4Mpg</t>
  </si>
  <si>
    <t>有限会社山下運送</t>
    <rPh sb="4" eb="6">
      <t>ヤマシタ</t>
    </rPh>
    <rPh sb="6" eb="8">
      <t>ウンソウ</t>
    </rPh>
    <phoneticPr fontId="2"/>
  </si>
  <si>
    <t>2019ES0066</t>
  </si>
  <si>
    <t>6cNNiD</t>
  </si>
  <si>
    <t>2019ES0067</t>
  </si>
  <si>
    <t>8e9NcF</t>
  </si>
  <si>
    <t>有限会社幸宝海運</t>
    <rPh sb="4" eb="5">
      <t>サチ</t>
    </rPh>
    <rPh sb="5" eb="6">
      <t>タカラ</t>
    </rPh>
    <rPh sb="6" eb="8">
      <t>カイウン</t>
    </rPh>
    <phoneticPr fontId="1"/>
  </si>
  <si>
    <t>2019ES0068</t>
  </si>
  <si>
    <t>9YJJTF</t>
  </si>
  <si>
    <t>株式会社ソニック</t>
    <rPh sb="0" eb="4">
      <t>カブシキカイシャ</t>
    </rPh>
    <phoneticPr fontId="2"/>
  </si>
  <si>
    <t>2019ES0069</t>
  </si>
  <si>
    <t>EuFHfM</t>
  </si>
  <si>
    <t>株式会社マスエージェント</t>
    <rPh sb="0" eb="4">
      <t>カブシキカイシャ</t>
    </rPh>
    <phoneticPr fontId="2"/>
  </si>
  <si>
    <t>2019ES0070</t>
  </si>
  <si>
    <t>ZHW1Jx</t>
  </si>
  <si>
    <t>合同会社SASUKET</t>
  </si>
  <si>
    <t>2019ES0071</t>
  </si>
  <si>
    <t>18MRz8</t>
  </si>
  <si>
    <t>有限会社天野精機</t>
    <rPh sb="4" eb="8">
      <t>アマノセイキ</t>
    </rPh>
    <phoneticPr fontId="1"/>
  </si>
  <si>
    <t>佐賀</t>
    <rPh sb="0" eb="2">
      <t>サガ</t>
    </rPh>
    <phoneticPr fontId="3"/>
  </si>
  <si>
    <t>指定ルール</t>
    <rPh sb="0" eb="2">
      <t>シテイ</t>
    </rPh>
    <phoneticPr fontId="3"/>
  </si>
  <si>
    <t>長崎</t>
    <rPh sb="0" eb="2">
      <t>ナガサキ</t>
    </rPh>
    <phoneticPr fontId="3"/>
  </si>
  <si>
    <t>002019N107BA</t>
  </si>
  <si>
    <t>GeN4tc</t>
  </si>
  <si>
    <t>（同）九安不動産リース</t>
  </si>
  <si>
    <t>002019N108BB</t>
  </si>
  <si>
    <t>53Mt7C</t>
  </si>
  <si>
    <t>西依　裕子</t>
  </si>
  <si>
    <t>002019N108BG</t>
  </si>
  <si>
    <t>GBBSUk</t>
  </si>
  <si>
    <t>㈲クリーンライフ福島</t>
  </si>
  <si>
    <t>002019N107BB</t>
  </si>
  <si>
    <t>1imvL4</t>
  </si>
  <si>
    <t>梁井　雅伸</t>
  </si>
  <si>
    <t>002019N106BC</t>
  </si>
  <si>
    <t>NftTEF</t>
  </si>
  <si>
    <t>㈱ＪＴＳ</t>
  </si>
  <si>
    <t>002020N101BA</t>
  </si>
  <si>
    <t>3r1PGL</t>
  </si>
  <si>
    <t>いちごインベストメント㈱</t>
  </si>
  <si>
    <t>002019N109B1</t>
  </si>
  <si>
    <t>DNvbfJ</t>
  </si>
  <si>
    <t>津田　俊彦</t>
  </si>
  <si>
    <t>002019N106BB</t>
  </si>
  <si>
    <t>M43KES</t>
  </si>
  <si>
    <t>森　誠二郎</t>
  </si>
  <si>
    <t>002019N109B4</t>
  </si>
  <si>
    <t>hgH43W</t>
  </si>
  <si>
    <t>㈱みやざき</t>
  </si>
  <si>
    <t>002019N109B5</t>
  </si>
  <si>
    <t>bDKsK6</t>
  </si>
  <si>
    <t>002019N111BJ</t>
  </si>
  <si>
    <t>JJQP9Y</t>
  </si>
  <si>
    <t>金屋　恭次</t>
  </si>
  <si>
    <t>002019N108BE</t>
  </si>
  <si>
    <t>rKwyDu</t>
  </si>
  <si>
    <t>山崎　清徳</t>
  </si>
  <si>
    <t>大分</t>
    <rPh sb="0" eb="2">
      <t>オオイタ</t>
    </rPh>
    <phoneticPr fontId="3"/>
  </si>
  <si>
    <t>002019N108BI</t>
  </si>
  <si>
    <t>JNcA3i</t>
  </si>
  <si>
    <t>㈱コガ食品</t>
  </si>
  <si>
    <t>002020U00087</t>
  </si>
  <si>
    <t>AjNNLV</t>
  </si>
  <si>
    <t>㈱弘洋</t>
  </si>
  <si>
    <t>熊本</t>
    <rPh sb="0" eb="2">
      <t>クマモト</t>
    </rPh>
    <phoneticPr fontId="3"/>
  </si>
  <si>
    <t>002020U00088</t>
  </si>
  <si>
    <t>EEMHwJ</t>
  </si>
  <si>
    <t>002020U00079</t>
  </si>
  <si>
    <t>t8Z9Mb</t>
  </si>
  <si>
    <t>布川産業㈱</t>
  </si>
  <si>
    <t>002020U00081</t>
  </si>
  <si>
    <t>YNyM5A</t>
  </si>
  <si>
    <t>合同会社ＳＡＴＯＳＨＩ</t>
  </si>
  <si>
    <t>宮崎</t>
    <rPh sb="0" eb="2">
      <t>ミヤザキ</t>
    </rPh>
    <phoneticPr fontId="3"/>
  </si>
  <si>
    <t>002020U00085</t>
  </si>
  <si>
    <t>K11jxx</t>
  </si>
  <si>
    <t>㈱アール・ケアクルーズ</t>
  </si>
  <si>
    <t>鹿児島</t>
    <rPh sb="0" eb="3">
      <t>カゴシマ</t>
    </rPh>
    <phoneticPr fontId="3"/>
  </si>
  <si>
    <t>002020U00091</t>
  </si>
  <si>
    <t>i5kK16</t>
  </si>
  <si>
    <t>㈱ＩＮＧ</t>
  </si>
  <si>
    <t>2020ES0076</t>
  </si>
  <si>
    <t>iaxLFH</t>
  </si>
  <si>
    <t>K&amp;H合同会社</t>
    <rPh sb="3" eb="5">
      <t>ゴウドウ</t>
    </rPh>
    <rPh sb="5" eb="7">
      <t>ガイシャ</t>
    </rPh>
    <phoneticPr fontId="1"/>
  </si>
  <si>
    <t>2020ES0079</t>
  </si>
  <si>
    <t>LZAC3D</t>
  </si>
  <si>
    <t>プラス</t>
    <phoneticPr fontId="4"/>
  </si>
  <si>
    <t>㈱エトワルミエ</t>
  </si>
  <si>
    <t>㈱中里製網所</t>
  </si>
  <si>
    <t>原口　正智</t>
  </si>
  <si>
    <t>002020N201BP</t>
  </si>
  <si>
    <t>PLELhZ</t>
  </si>
  <si>
    <t>002020N901BA</t>
  </si>
  <si>
    <t>DdHLRw</t>
  </si>
  <si>
    <t>002020N901BB</t>
  </si>
  <si>
    <t>LGHuzu</t>
  </si>
  <si>
    <t>002020U00093</t>
  </si>
  <si>
    <t>gXLu9J</t>
  </si>
  <si>
    <t>スリーアールインベストメント株式会社</t>
  </si>
  <si>
    <t>002021MS0423</t>
  </si>
  <si>
    <t>C1QN3M</t>
  </si>
  <si>
    <t>イーリス合同会社</t>
  </si>
  <si>
    <t>2020ES0080</t>
  </si>
  <si>
    <t>CHr9Lf</t>
  </si>
  <si>
    <t>株式会社花由</t>
    <rPh sb="0" eb="2">
      <t>カブシキ</t>
    </rPh>
    <rPh sb="2" eb="4">
      <t>ガイシャ</t>
    </rPh>
    <rPh sb="4" eb="5">
      <t>ハナ</t>
    </rPh>
    <rPh sb="5" eb="6">
      <t>ヨシ</t>
    </rPh>
    <phoneticPr fontId="1"/>
  </si>
  <si>
    <t>2020ES0081</t>
  </si>
  <si>
    <t>2021ES0087</t>
  </si>
  <si>
    <t>有限会社こんど履物店</t>
    <rPh sb="0" eb="4">
      <t>ユウゲンガイシャ</t>
    </rPh>
    <rPh sb="7" eb="9">
      <t>ハキモノ</t>
    </rPh>
    <rPh sb="9" eb="10">
      <t>テン</t>
    </rPh>
    <phoneticPr fontId="1"/>
  </si>
  <si>
    <t>2021ES0088</t>
  </si>
  <si>
    <t>2021ES0089</t>
  </si>
  <si>
    <t>子安　賢治郎</t>
    <rPh sb="0" eb="2">
      <t>コヤス</t>
    </rPh>
    <rPh sb="3" eb="5">
      <t>ケンジ</t>
    </rPh>
    <rPh sb="5" eb="6">
      <t>ロウ</t>
    </rPh>
    <phoneticPr fontId="1"/>
  </si>
  <si>
    <t>ＳＵＮ合同会社</t>
    <rPh sb="3" eb="5">
      <t>ゴウドウ</t>
    </rPh>
    <rPh sb="5" eb="7">
      <t>ガイシャ</t>
    </rPh>
    <phoneticPr fontId="1"/>
  </si>
  <si>
    <t>2021ES0086</t>
  </si>
  <si>
    <t>合同会社サニー・セッション</t>
  </si>
  <si>
    <t>002020N112BQ</t>
  </si>
  <si>
    <t>HT3wzT</t>
  </si>
  <si>
    <t>qkE48F</t>
  </si>
  <si>
    <t>f6dN5h</t>
  </si>
  <si>
    <t>Tc4pnV</t>
  </si>
  <si>
    <t>B1WLwA</t>
  </si>
  <si>
    <t>TGYGDu</t>
  </si>
  <si>
    <t>Hnh4NU</t>
  </si>
  <si>
    <t>002012U00069</t>
  </si>
  <si>
    <t>2020ES0082</t>
  </si>
  <si>
    <t>M47yJM</t>
  </si>
  <si>
    <t>K&amp;Hグリーン合同会社</t>
    <rPh sb="7" eb="9">
      <t>ゴウドウ</t>
    </rPh>
    <rPh sb="9" eb="11">
      <t>ガイシャ</t>
    </rPh>
    <phoneticPr fontId="1"/>
  </si>
  <si>
    <t>002020N201BO</t>
  </si>
  <si>
    <t>002021N304BA</t>
  </si>
  <si>
    <t>002021N311BE</t>
  </si>
  <si>
    <t>002022SW0035</t>
  </si>
  <si>
    <t>002022SW0037</t>
  </si>
  <si>
    <t>002022SE0016</t>
  </si>
  <si>
    <t>2021ES0091</t>
  </si>
  <si>
    <t>2021ES0092</t>
  </si>
  <si>
    <t>2021ES0090</t>
  </si>
  <si>
    <t>2021ES0094</t>
  </si>
  <si>
    <t>ロケット石鹸㈱</t>
  </si>
  <si>
    <t>㈱プログレス２０１２</t>
  </si>
  <si>
    <t>㈱ＢＯＳＳ　ＪＡＰＡＮ</t>
  </si>
  <si>
    <t>㈲バースト</t>
  </si>
  <si>
    <t>㈱ＮＪ企画</t>
  </si>
  <si>
    <t>株式会社花由</t>
    <rPh sb="0" eb="4">
      <t>カブシキガイシャ</t>
    </rPh>
    <rPh sb="4" eb="5">
      <t>ハナ</t>
    </rPh>
    <rPh sb="5" eb="6">
      <t>ユウ</t>
    </rPh>
    <phoneticPr fontId="1"/>
  </si>
  <si>
    <t xml:space="preserve"> 11</t>
  </si>
  <si>
    <t>X2aBWY</t>
  </si>
  <si>
    <t>JbKgBK</t>
  </si>
  <si>
    <t>RehiCF</t>
  </si>
  <si>
    <t>dKU5wu</t>
  </si>
  <si>
    <t>swYHMg</t>
  </si>
  <si>
    <t>wJhHdi</t>
  </si>
  <si>
    <t>yjzJDA</t>
  </si>
  <si>
    <t>Q4PdFH</t>
  </si>
  <si>
    <t>AUBQnM</t>
  </si>
  <si>
    <t>LLMSRb</t>
  </si>
  <si>
    <t>高</t>
    <rPh sb="0" eb="1">
      <t>コウ</t>
    </rPh>
    <phoneticPr fontId="1"/>
  </si>
  <si>
    <t>北九州(旧)</t>
    <rPh sb="0" eb="3">
      <t>キタキュウシュウ</t>
    </rPh>
    <rPh sb="4" eb="5">
      <t>キュウ</t>
    </rPh>
    <phoneticPr fontId="1"/>
  </si>
  <si>
    <t>福岡市</t>
    <rPh sb="0" eb="3">
      <t>フクオカシ</t>
    </rPh>
    <phoneticPr fontId="1"/>
  </si>
  <si>
    <t>低</t>
    <rPh sb="0" eb="1">
      <t>テイ</t>
    </rPh>
    <phoneticPr fontId="1"/>
  </si>
  <si>
    <t>鹿児島市</t>
    <rPh sb="0" eb="3">
      <t>カゴシマ</t>
    </rPh>
    <rPh sb="3" eb="4">
      <t>シ</t>
    </rPh>
    <phoneticPr fontId="1"/>
  </si>
  <si>
    <t>佐賀</t>
    <rPh sb="0" eb="2">
      <t>サガ</t>
    </rPh>
    <phoneticPr fontId="1"/>
  </si>
  <si>
    <t>佐賀市</t>
    <rPh sb="0" eb="3">
      <t>サガシ</t>
    </rPh>
    <phoneticPr fontId="1"/>
  </si>
  <si>
    <t>宮崎</t>
  </si>
  <si>
    <t>宮崎市</t>
    <rPh sb="0" eb="3">
      <t>ミヤザキシ</t>
    </rPh>
    <phoneticPr fontId="1"/>
  </si>
  <si>
    <t>熊本</t>
  </si>
  <si>
    <t>熊本市</t>
    <rPh sb="0" eb="3">
      <t>クマモトシ</t>
    </rPh>
    <phoneticPr fontId="1"/>
  </si>
  <si>
    <t>長崎</t>
  </si>
  <si>
    <t>長崎市</t>
    <rPh sb="0" eb="3">
      <t>ナガサキシ</t>
    </rPh>
    <phoneticPr fontId="1"/>
  </si>
  <si>
    <t>大分</t>
    <rPh sb="0" eb="2">
      <t>オオイタ</t>
    </rPh>
    <phoneticPr fontId="1"/>
  </si>
  <si>
    <t>大分市</t>
    <rPh sb="0" eb="3">
      <t>オオイタシ</t>
    </rPh>
    <phoneticPr fontId="1"/>
  </si>
  <si>
    <t>北九州</t>
  </si>
  <si>
    <t>福岡市</t>
    <rPh sb="0" eb="2">
      <t>フクオカ</t>
    </rPh>
    <rPh sb="2" eb="3">
      <t>シ</t>
    </rPh>
    <phoneticPr fontId="1"/>
  </si>
  <si>
    <t>福岡</t>
    <rPh sb="0" eb="2">
      <t>フクオカ</t>
    </rPh>
    <phoneticPr fontId="1"/>
  </si>
  <si>
    <t>2022年3月1日～2022年8月31日</t>
    <rPh sb="4" eb="5">
      <t>ネン</t>
    </rPh>
    <rPh sb="6" eb="7">
      <t>ガツ</t>
    </rPh>
    <rPh sb="8" eb="9">
      <t>ヒ</t>
    </rPh>
    <rPh sb="14" eb="15">
      <t>ネン</t>
    </rPh>
    <rPh sb="16" eb="17">
      <t>ガツ</t>
    </rPh>
    <rPh sb="19" eb="20">
      <t>ヒ</t>
    </rPh>
    <phoneticPr fontId="4"/>
  </si>
  <si>
    <t>2022年10月31日必着</t>
    <rPh sb="4" eb="5">
      <t>ネン</t>
    </rPh>
    <rPh sb="7" eb="8">
      <t>ガツ</t>
    </rPh>
    <rPh sb="10" eb="11">
      <t>ヒ</t>
    </rPh>
    <rPh sb="11" eb="13">
      <t>ヒッチャク</t>
    </rPh>
    <phoneticPr fontId="4"/>
  </si>
  <si>
    <t>【報告書郵送先】〒103-0027　東京都中央区日本橋3-6-2　日本橋フロント4階</t>
    <rPh sb="1" eb="4">
      <t>ホウコクショ</t>
    </rPh>
    <rPh sb="4" eb="6">
      <t>ユウソウ</t>
    </rPh>
    <rPh sb="6" eb="7">
      <t>サキ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</si>
</sst>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F800]dddd\,\ mmmm\ dd\,\ yyyy"/>
    <numFmt numFmtId="177" formatCode="0.00_);[Red]\(0.00\)"/>
    <numFmt numFmtId="178" formatCode="0.00_ "/>
    <numFmt numFmtId="179" formatCode="0.0%"/>
    <numFmt numFmtId="180" formatCode="0.00&quot;kWh&quot;"/>
    <numFmt numFmtId="181" formatCode="0.000"/>
    <numFmt numFmtId="182" formatCode="#,##0.000"/>
    <numFmt numFmtId="183" formatCode="#,##0.000_ ;[Red]\-#,##0.000\ "/>
    <numFmt numFmtId="184" formatCode="#,##0.000;[Red]\-#,##0.000"/>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theme="1"/>
      <name val="游ゴシック"/>
      <family val="3"/>
      <charset val="128"/>
      <scheme val="minor"/>
    </font>
    <font>
      <sz val="6"/>
      <name val="游ゴシック"/>
      <family val="2"/>
      <charset val="128"/>
      <scheme val="minor"/>
    </font>
    <font>
      <b/>
      <sz val="22"/>
      <color theme="1"/>
      <name val="游ゴシック"/>
      <family val="3"/>
      <charset val="128"/>
      <scheme val="minor"/>
    </font>
    <font>
      <b/>
      <sz val="14"/>
      <color theme="1"/>
      <name val="游ゴシック"/>
      <family val="3"/>
      <charset val="128"/>
      <scheme val="minor"/>
    </font>
    <font>
      <sz val="12"/>
      <color rgb="FFFF0000"/>
      <name val="游ゴシック"/>
      <family val="3"/>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4"/>
      <color rgb="FFFFFF00"/>
      <name val="游ゴシック"/>
      <family val="3"/>
      <charset val="128"/>
      <scheme val="minor"/>
    </font>
    <font>
      <b/>
      <sz val="11"/>
      <color rgb="FFFFFF00"/>
      <name val="游ゴシック"/>
      <family val="3"/>
      <charset val="128"/>
      <scheme val="minor"/>
    </font>
    <font>
      <sz val="11"/>
      <color theme="0" tint="-0.34998626667073579"/>
      <name val="游ゴシック"/>
      <family val="3"/>
      <charset val="128"/>
      <scheme val="minor"/>
    </font>
    <font>
      <sz val="11"/>
      <color rgb="FFFFFF00"/>
      <name val="游ゴシック"/>
      <family val="3"/>
      <charset val="128"/>
      <scheme val="minor"/>
    </font>
    <font>
      <sz val="12"/>
      <color theme="0" tint="-0.34998626667073579"/>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39997558519241921"/>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bottom style="thin">
        <color auto="1"/>
      </bottom>
      <diagonal/>
    </border>
    <border>
      <left/>
      <right/>
      <top/>
      <bottom style="dashDot">
        <color auto="1"/>
      </bottom>
      <diagonal/>
    </border>
    <border>
      <left style="thin">
        <color auto="1"/>
      </left>
      <right style="thin">
        <color auto="1"/>
      </right>
      <top style="thin">
        <color auto="1"/>
      </top>
      <bottom style="double">
        <color auto="1"/>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3">
    <xf numFmtId="0" fontId="0" fillId="0" borderId="0" xfId="0">
      <alignment vertical="center"/>
    </xf>
    <xf numFmtId="0" fontId="3" fillId="0" borderId="0" xfId="0" applyFont="1">
      <alignment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20" fontId="0" fillId="0" borderId="1" xfId="0" applyNumberFormat="1" applyFill="1" applyBorder="1" applyAlignment="1">
      <alignment horizontal="center" vertical="center"/>
    </xf>
    <xf numFmtId="20" fontId="0" fillId="0" borderId="1" xfId="0" applyNumberFormat="1" applyBorder="1" applyAlignment="1">
      <alignment horizontal="center" vertical="center"/>
    </xf>
    <xf numFmtId="14" fontId="0" fillId="0" borderId="1" xfId="1" applyNumberFormat="1" applyFont="1" applyBorder="1" applyAlignment="1">
      <alignment horizontal="center" vertical="center"/>
    </xf>
    <xf numFmtId="0" fontId="0" fillId="0" borderId="0" xfId="0"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4" fontId="0" fillId="0" borderId="0" xfId="0" applyNumberFormat="1">
      <alignment vertical="center"/>
    </xf>
    <xf numFmtId="0" fontId="0" fillId="2" borderId="0" xfId="0" applyFill="1" applyBorder="1">
      <alignment vertical="center"/>
    </xf>
    <xf numFmtId="0" fontId="3" fillId="0" borderId="0" xfId="0" applyFont="1" applyFill="1" applyBorder="1">
      <alignment vertical="center"/>
    </xf>
    <xf numFmtId="0" fontId="0" fillId="0" borderId="0" xfId="0" applyFill="1" applyBorder="1">
      <alignment vertical="center"/>
    </xf>
    <xf numFmtId="0" fontId="8" fillId="0" borderId="0" xfId="0" applyFont="1" applyFill="1" applyBorder="1">
      <alignment vertical="center"/>
    </xf>
    <xf numFmtId="14" fontId="3" fillId="0" borderId="0" xfId="0" applyNumberFormat="1" applyFont="1" applyFill="1" applyBorder="1">
      <alignment vertical="center"/>
    </xf>
    <xf numFmtId="0" fontId="9" fillId="0" borderId="0" xfId="0" applyFont="1" applyFill="1" applyBorder="1">
      <alignment vertical="center"/>
    </xf>
    <xf numFmtId="49" fontId="0" fillId="0" borderId="0" xfId="0" applyNumberFormat="1" applyFill="1" applyBorder="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0" xfId="0" applyFo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16" fillId="0" borderId="1" xfId="0" applyFont="1" applyBorder="1" applyAlignment="1" applyProtection="1">
      <alignment horizontal="center" vertical="center"/>
    </xf>
    <xf numFmtId="0" fontId="17" fillId="0" borderId="0" xfId="0" applyFont="1" applyProtection="1">
      <alignmen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right"/>
    </xf>
    <xf numFmtId="0" fontId="13" fillId="3" borderId="19" xfId="0" applyFont="1" applyFill="1" applyBorder="1" applyAlignment="1" applyProtection="1">
      <alignment horizontal="left" vertical="center"/>
    </xf>
    <xf numFmtId="0" fontId="13" fillId="0" borderId="0" xfId="0" applyFont="1" applyBorder="1" applyAlignment="1" applyProtection="1">
      <alignment horizontal="right" vertical="center"/>
    </xf>
    <xf numFmtId="0" fontId="14" fillId="0" borderId="6" xfId="0" applyFont="1" applyBorder="1" applyAlignment="1" applyProtection="1">
      <alignment horizontal="justify" vertical="center" wrapText="1"/>
    </xf>
    <xf numFmtId="0" fontId="14" fillId="0" borderId="23" xfId="0" applyFont="1" applyBorder="1" applyAlignment="1" applyProtection="1">
      <alignment vertical="center" wrapText="1"/>
    </xf>
    <xf numFmtId="0" fontId="14" fillId="0" borderId="20" xfId="0" applyFont="1" applyBorder="1" applyAlignment="1" applyProtection="1">
      <alignment horizontal="justify" vertical="center" wrapText="1"/>
    </xf>
    <xf numFmtId="0" fontId="14" fillId="0" borderId="16" xfId="0" applyFont="1" applyBorder="1" applyAlignment="1" applyProtection="1">
      <alignment horizontal="justify"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26" xfId="0" applyFont="1" applyBorder="1" applyAlignment="1" applyProtection="1">
      <alignment horizontal="justify" vertical="center" wrapText="1"/>
    </xf>
    <xf numFmtId="0" fontId="14" fillId="0" borderId="27" xfId="0" applyFont="1" applyBorder="1" applyAlignment="1" applyProtection="1">
      <alignment horizontal="justify" vertical="center" wrapText="1"/>
    </xf>
    <xf numFmtId="0" fontId="14" fillId="0" borderId="28" xfId="0" applyFont="1" applyBorder="1" applyAlignment="1" applyProtection="1">
      <alignment horizontal="justify" vertical="center" wrapText="1"/>
    </xf>
    <xf numFmtId="0" fontId="3" fillId="0" borderId="6" xfId="0" applyFont="1" applyBorder="1" applyProtection="1">
      <alignment vertical="center"/>
    </xf>
    <xf numFmtId="0" fontId="14" fillId="0" borderId="29" xfId="0" applyFont="1" applyBorder="1" applyAlignment="1" applyProtection="1">
      <alignment horizontal="justify" vertical="center" wrapText="1"/>
    </xf>
    <xf numFmtId="0" fontId="3" fillId="0" borderId="28" xfId="0" applyFont="1" applyBorder="1" applyProtection="1">
      <alignment vertical="center"/>
    </xf>
    <xf numFmtId="0" fontId="3" fillId="0" borderId="30" xfId="0" applyFont="1" applyBorder="1" applyProtection="1">
      <alignment vertical="center"/>
    </xf>
    <xf numFmtId="0" fontId="3" fillId="0" borderId="1" xfId="0" applyFont="1" applyBorder="1" applyAlignment="1" applyProtection="1">
      <alignment horizontal="center" vertical="center"/>
      <protection locked="0"/>
    </xf>
    <xf numFmtId="14" fontId="0" fillId="0" borderId="0" xfId="0" applyNumberFormat="1" applyFill="1" applyBorder="1">
      <alignment vertical="center"/>
    </xf>
    <xf numFmtId="178"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178" fontId="0" fillId="0" borderId="1" xfId="0" applyNumberFormat="1" applyBorder="1" applyAlignment="1">
      <alignment horizontal="center" vertical="center"/>
    </xf>
    <xf numFmtId="2" fontId="3" fillId="0" borderId="0" xfId="0" applyNumberFormat="1" applyFont="1" applyFill="1" applyBorder="1">
      <alignment vertical="center"/>
    </xf>
    <xf numFmtId="2" fontId="0" fillId="0" borderId="0" xfId="0" applyNumberFormat="1" applyFill="1" applyBorder="1">
      <alignment vertical="center"/>
    </xf>
    <xf numFmtId="0" fontId="18" fillId="0" borderId="0" xfId="0" applyFont="1" applyProtection="1">
      <alignment vertical="center"/>
    </xf>
    <xf numFmtId="0" fontId="8" fillId="2" borderId="0" xfId="0" applyFont="1" applyFill="1" applyBorder="1">
      <alignment vertical="center"/>
    </xf>
    <xf numFmtId="14" fontId="9" fillId="0" borderId="0" xfId="0" applyNumberFormat="1" applyFont="1" applyFill="1" applyBorder="1">
      <alignment vertical="center"/>
    </xf>
    <xf numFmtId="14" fontId="0" fillId="0" borderId="1" xfId="0" applyNumberFormat="1" applyBorder="1">
      <alignment vertical="center"/>
    </xf>
    <xf numFmtId="20" fontId="0" fillId="0" borderId="1" xfId="0" applyNumberFormat="1" applyFill="1" applyBorder="1" applyAlignment="1">
      <alignment horizontal="center" vertical="top"/>
    </xf>
    <xf numFmtId="178" fontId="0" fillId="0" borderId="1" xfId="0" applyNumberFormat="1" applyFill="1" applyBorder="1" applyAlignment="1">
      <alignment horizontal="center" vertical="center"/>
    </xf>
    <xf numFmtId="14" fontId="0" fillId="0" borderId="1" xfId="0" applyNumberFormat="1" applyFill="1" applyBorder="1">
      <alignment vertical="center"/>
    </xf>
    <xf numFmtId="14" fontId="0" fillId="0" borderId="1" xfId="1" applyNumberFormat="1" applyFont="1" applyFill="1" applyBorder="1" applyAlignment="1">
      <alignment horizontal="center" vertical="center"/>
    </xf>
    <xf numFmtId="14" fontId="0" fillId="0" borderId="1" xfId="0" applyNumberFormat="1" applyFill="1" applyBorder="1" applyAlignment="1">
      <alignment horizontal="center" vertical="center"/>
    </xf>
    <xf numFmtId="14" fontId="0" fillId="0" borderId="1" xfId="0" applyNumberFormat="1" applyBorder="1" applyAlignment="1">
      <alignment horizontal="right" vertical="center"/>
    </xf>
    <xf numFmtId="20" fontId="0" fillId="0" borderId="1" xfId="0" applyNumberFormat="1" applyBorder="1" applyAlignment="1">
      <alignment horizontal="center" vertical="top"/>
    </xf>
    <xf numFmtId="0" fontId="0" fillId="0" borderId="0" xfId="0" applyNumberFormat="1" applyFill="1" applyBorder="1">
      <alignment vertical="center"/>
    </xf>
    <xf numFmtId="0" fontId="3" fillId="0" borderId="0" xfId="0" applyFont="1" applyBorder="1" applyAlignment="1" applyProtection="1">
      <alignment horizontal="center" vertical="center"/>
    </xf>
    <xf numFmtId="0" fontId="19" fillId="0" borderId="0" xfId="0" applyFont="1" applyBorder="1" applyAlignment="1" applyProtection="1">
      <alignment vertical="center"/>
    </xf>
    <xf numFmtId="9" fontId="0" fillId="0" borderId="1" xfId="2" applyFont="1" applyBorder="1" applyAlignment="1">
      <alignment horizontal="center" vertical="center"/>
    </xf>
    <xf numFmtId="14" fontId="0" fillId="0" borderId="31" xfId="0" applyNumberFormat="1" applyBorder="1">
      <alignment vertical="center"/>
    </xf>
    <xf numFmtId="0" fontId="0" fillId="0" borderId="31" xfId="0" applyBorder="1" applyAlignment="1">
      <alignment horizontal="center" vertical="center"/>
    </xf>
    <xf numFmtId="9" fontId="0" fillId="0" borderId="31" xfId="2" applyFont="1" applyBorder="1" applyAlignment="1">
      <alignment horizontal="center" vertical="center"/>
    </xf>
    <xf numFmtId="20" fontId="0" fillId="0" borderId="31" xfId="0" applyNumberFormat="1" applyFill="1" applyBorder="1" applyAlignment="1">
      <alignment horizontal="center" vertical="center"/>
    </xf>
    <xf numFmtId="20" fontId="0" fillId="0" borderId="31" xfId="0" applyNumberFormat="1" applyBorder="1" applyAlignment="1">
      <alignment horizontal="center" vertical="center"/>
    </xf>
    <xf numFmtId="178" fontId="0" fillId="0" borderId="31" xfId="0" applyNumberFormat="1" applyBorder="1" applyAlignment="1">
      <alignment horizontal="center" vertical="center"/>
    </xf>
    <xf numFmtId="14" fontId="0" fillId="0" borderId="31" xfId="0" applyNumberFormat="1" applyBorder="1" applyAlignment="1">
      <alignment horizontal="center" vertical="center"/>
    </xf>
    <xf numFmtId="14" fontId="0" fillId="0" borderId="24" xfId="0" applyNumberFormat="1" applyBorder="1">
      <alignment vertical="center"/>
    </xf>
    <xf numFmtId="0" fontId="0" fillId="0" borderId="24" xfId="0" applyBorder="1" applyAlignment="1">
      <alignment horizontal="center" vertical="center"/>
    </xf>
    <xf numFmtId="9" fontId="0" fillId="0" borderId="24" xfId="2" applyFont="1" applyBorder="1" applyAlignment="1">
      <alignment horizontal="center" vertical="center"/>
    </xf>
    <xf numFmtId="20" fontId="0" fillId="0" borderId="24" xfId="0" applyNumberFormat="1" applyFill="1" applyBorder="1" applyAlignment="1">
      <alignment horizontal="center" vertical="center"/>
    </xf>
    <xf numFmtId="20" fontId="0" fillId="0" borderId="24" xfId="0" applyNumberFormat="1" applyBorder="1" applyAlignment="1">
      <alignment horizontal="center" vertical="center"/>
    </xf>
    <xf numFmtId="178" fontId="0" fillId="0" borderId="24" xfId="0" applyNumberFormat="1" applyBorder="1" applyAlignment="1">
      <alignment horizontal="center" vertical="center"/>
    </xf>
    <xf numFmtId="14" fontId="0" fillId="0" borderId="24" xfId="0" applyNumberFormat="1" applyBorder="1" applyAlignment="1">
      <alignment horizontal="center" vertical="center"/>
    </xf>
    <xf numFmtId="9" fontId="0" fillId="0" borderId="1" xfId="2" applyFont="1" applyFill="1" applyBorder="1" applyAlignment="1">
      <alignment horizontal="center" vertical="center"/>
    </xf>
    <xf numFmtId="14" fontId="0" fillId="0" borderId="31" xfId="0" applyNumberFormat="1" applyBorder="1" applyAlignment="1">
      <alignment horizontal="right" vertical="center"/>
    </xf>
    <xf numFmtId="0" fontId="9" fillId="0" borderId="0" xfId="0" applyFont="1" applyProtection="1">
      <alignment vertical="center"/>
    </xf>
    <xf numFmtId="179" fontId="0" fillId="0" borderId="0" xfId="2" applyNumberFormat="1" applyFont="1">
      <alignment vertical="center"/>
    </xf>
    <xf numFmtId="179" fontId="0" fillId="0" borderId="22" xfId="2" applyNumberFormat="1" applyFont="1" applyFill="1" applyBorder="1" applyAlignment="1">
      <alignment horizontal="center" vertical="center"/>
    </xf>
    <xf numFmtId="0" fontId="3" fillId="0" borderId="0" xfId="0" applyFont="1" applyFill="1" applyBorder="1" applyAlignment="1" applyProtection="1">
      <alignment horizontal="left" vertical="center"/>
    </xf>
    <xf numFmtId="180" fontId="13" fillId="0" borderId="0" xfId="0" applyNumberFormat="1" applyFont="1" applyAlignment="1" applyProtection="1">
      <alignment horizontal="right" vertical="center"/>
    </xf>
    <xf numFmtId="14" fontId="17" fillId="0" borderId="0" xfId="0" applyNumberFormat="1" applyFont="1" applyProtection="1">
      <alignment vertical="center"/>
    </xf>
    <xf numFmtId="38" fontId="17" fillId="0" borderId="0" xfId="1" applyFont="1" applyProtection="1">
      <alignment vertical="center"/>
    </xf>
    <xf numFmtId="179" fontId="17" fillId="0" borderId="0" xfId="2" applyNumberFormat="1" applyFont="1" applyProtection="1">
      <alignment vertical="center"/>
    </xf>
    <xf numFmtId="181" fontId="17" fillId="0" borderId="0" xfId="0" applyNumberFormat="1" applyFont="1" applyProtection="1">
      <alignment vertical="center"/>
    </xf>
    <xf numFmtId="181" fontId="17" fillId="0" borderId="0" xfId="1" applyNumberFormat="1" applyFont="1" applyProtection="1">
      <alignment vertical="center"/>
    </xf>
    <xf numFmtId="0" fontId="8" fillId="2" borderId="4" xfId="0" applyFont="1" applyFill="1" applyBorder="1">
      <alignment vertical="center"/>
    </xf>
    <xf numFmtId="0" fontId="0" fillId="0" borderId="4" xfId="0" applyFill="1" applyBorder="1">
      <alignment vertical="center"/>
    </xf>
    <xf numFmtId="14" fontId="0" fillId="0" borderId="4" xfId="0" applyNumberFormat="1" applyFill="1" applyBorder="1">
      <alignment vertical="center"/>
    </xf>
    <xf numFmtId="0" fontId="0" fillId="0" borderId="4" xfId="0" applyBorder="1">
      <alignment vertical="center"/>
    </xf>
    <xf numFmtId="0" fontId="3" fillId="0" borderId="4" xfId="0" applyFont="1" applyFill="1" applyBorder="1">
      <alignment vertical="center"/>
    </xf>
    <xf numFmtId="14" fontId="9" fillId="0" borderId="4" xfId="0" applyNumberFormat="1" applyFont="1" applyFill="1" applyBorder="1">
      <alignment vertical="center"/>
    </xf>
    <xf numFmtId="0" fontId="9" fillId="0" borderId="4" xfId="0" applyFont="1" applyFill="1" applyBorder="1">
      <alignment vertical="center"/>
    </xf>
    <xf numFmtId="0" fontId="0" fillId="0" borderId="0" xfId="0" applyBorder="1">
      <alignment vertical="center"/>
    </xf>
    <xf numFmtId="0" fontId="0" fillId="0" borderId="0" xfId="0" applyNumberFormat="1" applyFill="1" applyBorder="1" applyAlignment="1">
      <alignment horizontal="right" vertical="center"/>
    </xf>
    <xf numFmtId="0" fontId="9" fillId="0" borderId="5" xfId="0" applyFont="1" applyBorder="1" applyAlignment="1" applyProtection="1">
      <alignment vertical="center"/>
    </xf>
    <xf numFmtId="0" fontId="9" fillId="0" borderId="14" xfId="0" applyFont="1" applyBorder="1" applyAlignment="1" applyProtection="1">
      <alignment horizontal="lef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14" fontId="9" fillId="0" borderId="2" xfId="0" applyNumberFormat="1" applyFont="1" applyBorder="1" applyAlignment="1" applyProtection="1">
      <alignment horizontal="center" vertical="center" shrinkToFit="1"/>
    </xf>
    <xf numFmtId="14" fontId="9" fillId="0" borderId="5" xfId="0" applyNumberFormat="1" applyFont="1" applyBorder="1" applyAlignment="1" applyProtection="1">
      <alignment horizontal="center" vertical="center" shrinkToFit="1"/>
    </xf>
    <xf numFmtId="14" fontId="9" fillId="0" borderId="3" xfId="0" applyNumberFormat="1" applyFont="1" applyBorder="1" applyAlignment="1" applyProtection="1">
      <alignment horizontal="center" vertical="center" shrinkToFit="1"/>
    </xf>
    <xf numFmtId="178" fontId="9" fillId="0" borderId="1" xfId="0" applyNumberFormat="1" applyFont="1" applyBorder="1" applyAlignment="1" applyProtection="1">
      <alignment horizontal="center" vertical="center"/>
    </xf>
    <xf numFmtId="178" fontId="9" fillId="0" borderId="2" xfId="0" applyNumberFormat="1" applyFont="1" applyBorder="1" applyAlignment="1" applyProtection="1">
      <alignment horizontal="center" vertical="center"/>
    </xf>
    <xf numFmtId="182" fontId="9" fillId="0" borderId="11" xfId="1" applyNumberFormat="1" applyFont="1" applyBorder="1" applyAlignment="1" applyProtection="1">
      <alignment horizontal="center" vertical="center" shrinkToFit="1"/>
      <protection locked="0"/>
    </xf>
    <xf numFmtId="182" fontId="9" fillId="0" borderId="12" xfId="1" applyNumberFormat="1" applyFont="1" applyBorder="1" applyAlignment="1" applyProtection="1">
      <alignment horizontal="center" vertical="center" shrinkToFit="1"/>
      <protection locked="0"/>
    </xf>
    <xf numFmtId="14" fontId="9" fillId="0" borderId="3" xfId="0" applyNumberFormat="1" applyFont="1" applyBorder="1" applyAlignment="1" applyProtection="1">
      <alignment horizontal="center" vertical="center"/>
    </xf>
    <xf numFmtId="14" fontId="9" fillId="0" borderId="1" xfId="0" applyNumberFormat="1" applyFont="1" applyBorder="1" applyAlignment="1" applyProtection="1">
      <alignment horizontal="center" vertical="center"/>
    </xf>
    <xf numFmtId="183" fontId="9" fillId="0" borderId="13" xfId="0" applyNumberFormat="1" applyFont="1" applyBorder="1" applyAlignment="1" applyProtection="1">
      <alignment horizontal="center" vertical="center" shrinkToFit="1"/>
    </xf>
    <xf numFmtId="183" fontId="9" fillId="0" borderId="5" xfId="0" applyNumberFormat="1" applyFont="1" applyBorder="1" applyAlignment="1" applyProtection="1">
      <alignment horizontal="center" vertical="center" shrinkToFit="1"/>
    </xf>
    <xf numFmtId="38" fontId="9" fillId="0" borderId="13" xfId="1" applyFont="1" applyBorder="1" applyAlignment="1" applyProtection="1">
      <alignment horizontal="center" vertical="center"/>
    </xf>
    <xf numFmtId="38" fontId="9" fillId="0" borderId="5" xfId="1" applyFont="1" applyBorder="1" applyAlignment="1" applyProtection="1">
      <alignment horizontal="center" vertical="center"/>
    </xf>
    <xf numFmtId="0" fontId="18" fillId="0" borderId="21" xfId="0" applyFont="1" applyBorder="1" applyAlignment="1" applyProtection="1">
      <alignment horizontal="center" vertical="center"/>
    </xf>
    <xf numFmtId="0" fontId="18" fillId="0" borderId="0" xfId="0" applyFont="1" applyBorder="1" applyAlignment="1" applyProtection="1">
      <alignment horizontal="center"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3" fillId="0" borderId="4" xfId="0" applyNumberFormat="1" applyFont="1" applyBorder="1" applyAlignment="1" applyProtection="1">
      <alignment horizontal="center" vertical="center"/>
    </xf>
    <xf numFmtId="176" fontId="3" fillId="0" borderId="1" xfId="0" applyNumberFormat="1" applyFont="1" applyBorder="1" applyAlignment="1" applyProtection="1">
      <alignment horizontal="distributed" vertical="center"/>
    </xf>
    <xf numFmtId="2" fontId="3" fillId="0" borderId="1" xfId="0" applyNumberFormat="1" applyFont="1" applyBorder="1" applyAlignment="1" applyProtection="1">
      <alignment horizontal="center"/>
    </xf>
    <xf numFmtId="2" fontId="3" fillId="0" borderId="2" xfId="0" applyNumberFormat="1" applyFont="1" applyBorder="1" applyAlignment="1" applyProtection="1">
      <alignment horizontal="center"/>
    </xf>
    <xf numFmtId="0" fontId="3" fillId="0" borderId="1" xfId="0" applyFont="1" applyBorder="1" applyAlignment="1" applyProtection="1">
      <alignment horizontal="center"/>
    </xf>
    <xf numFmtId="0" fontId="3" fillId="0" borderId="8" xfId="0" applyFont="1" applyBorder="1" applyAlignment="1" applyProtection="1">
      <alignment horizontal="center" vertical="center"/>
    </xf>
    <xf numFmtId="0" fontId="3" fillId="0" borderId="1" xfId="0" applyFont="1" applyBorder="1" applyAlignment="1" applyProtection="1">
      <alignment horizontal="right" vertical="center"/>
    </xf>
    <xf numFmtId="0" fontId="3" fillId="0" borderId="2" xfId="0" applyFont="1" applyBorder="1" applyAlignment="1" applyProtection="1">
      <alignment horizontal="right" vertical="center"/>
    </xf>
    <xf numFmtId="0" fontId="10" fillId="0" borderId="6" xfId="0" applyFont="1" applyBorder="1" applyAlignment="1" applyProtection="1">
      <alignment horizontal="center"/>
    </xf>
    <xf numFmtId="0" fontId="10" fillId="0" borderId="7" xfId="0" applyFont="1" applyBorder="1" applyAlignment="1" applyProtection="1">
      <alignment horizontal="center"/>
    </xf>
    <xf numFmtId="177" fontId="3" fillId="0" borderId="11" xfId="0" applyNumberFormat="1" applyFont="1" applyBorder="1" applyAlignment="1" applyProtection="1">
      <alignment horizontal="center" vertical="center"/>
    </xf>
    <xf numFmtId="177" fontId="3" fillId="0" borderId="12" xfId="0" applyNumberFormat="1" applyFont="1" applyBorder="1" applyAlignment="1" applyProtection="1">
      <alignment horizontal="center" vertical="center"/>
    </xf>
    <xf numFmtId="40" fontId="3" fillId="0" borderId="3" xfId="1" applyNumberFormat="1" applyFont="1" applyBorder="1" applyAlignment="1" applyProtection="1">
      <alignment horizontal="center" vertical="center"/>
    </xf>
    <xf numFmtId="40" fontId="3" fillId="0" borderId="2" xfId="1" applyNumberFormat="1" applyFont="1" applyBorder="1" applyAlignment="1" applyProtection="1">
      <alignment horizontal="center" vertical="center"/>
    </xf>
    <xf numFmtId="38" fontId="3" fillId="0" borderId="5" xfId="1"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1" xfId="0" applyFont="1" applyBorder="1" applyAlignment="1" applyProtection="1">
      <alignment horizontal="center" vertical="center"/>
    </xf>
    <xf numFmtId="0" fontId="3" fillId="0" borderId="0" xfId="0" applyFont="1" applyBorder="1" applyAlignment="1" applyProtection="1">
      <alignment horizontal="center" vertical="center" shrinkToFit="1"/>
    </xf>
    <xf numFmtId="14" fontId="3" fillId="0" borderId="1" xfId="0" applyNumberFormat="1" applyFont="1" applyBorder="1" applyAlignment="1" applyProtection="1">
      <alignment horizontal="center" vertical="center"/>
    </xf>
    <xf numFmtId="14" fontId="3" fillId="0" borderId="3" xfId="0" applyNumberFormat="1" applyFont="1" applyBorder="1" applyAlignment="1" applyProtection="1">
      <alignment horizontal="center" vertical="center"/>
    </xf>
    <xf numFmtId="2" fontId="3" fillId="0" borderId="1" xfId="0" applyNumberFormat="1" applyFont="1" applyBorder="1" applyAlignment="1" applyProtection="1">
      <alignment horizontal="center" vertical="center"/>
    </xf>
    <xf numFmtId="2" fontId="3" fillId="0" borderId="2" xfId="0" applyNumberFormat="1" applyFont="1" applyBorder="1" applyAlignment="1" applyProtection="1">
      <alignment horizontal="center" vertical="center"/>
    </xf>
    <xf numFmtId="0" fontId="15" fillId="2" borderId="0" xfId="0" applyFont="1" applyFill="1" applyAlignment="1" applyProtection="1">
      <alignment vertical="center"/>
    </xf>
    <xf numFmtId="0" fontId="14" fillId="0" borderId="2" xfId="0" applyFont="1" applyBorder="1" applyAlignment="1" applyProtection="1">
      <alignment horizontal="right" wrapText="1"/>
    </xf>
    <xf numFmtId="0" fontId="14" fillId="0" borderId="5" xfId="0" applyFont="1" applyBorder="1" applyAlignment="1" applyProtection="1">
      <alignment horizontal="right" wrapText="1"/>
    </xf>
    <xf numFmtId="0" fontId="14" fillId="0" borderId="3" xfId="0" applyFont="1" applyBorder="1" applyAlignment="1" applyProtection="1">
      <alignment horizontal="right" wrapText="1"/>
    </xf>
    <xf numFmtId="0" fontId="14" fillId="0" borderId="1" xfId="0" applyFont="1" applyBorder="1" applyAlignment="1" applyProtection="1">
      <alignment horizontal="center" vertical="center" wrapText="1"/>
    </xf>
    <xf numFmtId="0" fontId="14" fillId="0" borderId="1" xfId="0" applyFont="1" applyBorder="1" applyAlignment="1" applyProtection="1">
      <alignment horizontal="left" vertical="top" wrapText="1"/>
    </xf>
    <xf numFmtId="0" fontId="14" fillId="0" borderId="2"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2" fillId="0" borderId="0" xfId="0" applyFont="1" applyBorder="1" applyAlignment="1" applyProtection="1">
      <alignment horizontal="left" vertical="top" wrapText="1"/>
    </xf>
    <xf numFmtId="0" fontId="13" fillId="0" borderId="16" xfId="0" applyFont="1" applyBorder="1" applyAlignment="1" applyProtection="1">
      <alignment horizontal="right" vertical="center"/>
    </xf>
    <xf numFmtId="0" fontId="13" fillId="0" borderId="15" xfId="0" applyFont="1" applyBorder="1" applyAlignment="1" applyProtection="1">
      <alignment horizontal="right" vertical="center"/>
    </xf>
    <xf numFmtId="38" fontId="13" fillId="3" borderId="17" xfId="1" applyFont="1" applyFill="1" applyBorder="1" applyAlignment="1" applyProtection="1">
      <alignment horizontal="center" vertical="center"/>
    </xf>
    <xf numFmtId="38" fontId="13" fillId="3" borderId="18" xfId="1" applyFont="1" applyFill="1" applyBorder="1" applyAlignment="1" applyProtection="1">
      <alignment horizontal="center" vertical="center"/>
    </xf>
    <xf numFmtId="0" fontId="14" fillId="0" borderId="20" xfId="0" applyFont="1" applyBorder="1" applyAlignment="1" applyProtection="1">
      <alignment horizontal="center" vertical="center" textRotation="255" shrinkToFit="1"/>
    </xf>
    <xf numFmtId="0" fontId="14" fillId="0" borderId="6" xfId="0" applyFont="1" applyBorder="1" applyAlignment="1" applyProtection="1">
      <alignment horizontal="center" vertical="center" textRotation="255" shrinkToFit="1"/>
    </xf>
    <xf numFmtId="0" fontId="14" fillId="0" borderId="21" xfId="0" applyFont="1" applyBorder="1" applyAlignment="1" applyProtection="1">
      <alignment horizontal="center" vertical="center" textRotation="255" shrinkToFit="1"/>
    </xf>
    <xf numFmtId="0" fontId="14" fillId="0" borderId="22" xfId="0" applyFont="1" applyBorder="1" applyAlignment="1" applyProtection="1">
      <alignment horizontal="center" vertical="center" textRotation="255" shrinkToFit="1"/>
    </xf>
    <xf numFmtId="0" fontId="14" fillId="0" borderId="25" xfId="0" applyFont="1" applyBorder="1" applyAlignment="1" applyProtection="1">
      <alignment horizontal="center" vertical="center" textRotation="255" shrinkToFit="1"/>
    </xf>
    <xf numFmtId="0" fontId="14" fillId="0" borderId="23" xfId="0" applyFont="1" applyBorder="1" applyAlignment="1" applyProtection="1">
      <alignment horizontal="center" vertical="center" textRotation="255" shrinkToFit="1"/>
    </xf>
    <xf numFmtId="0" fontId="14" fillId="0" borderId="6" xfId="0" applyFont="1" applyBorder="1" applyAlignment="1" applyProtection="1">
      <alignment horizontal="distributed" vertical="center" wrapText="1"/>
    </xf>
    <xf numFmtId="0" fontId="14" fillId="0" borderId="7" xfId="0" applyFont="1" applyBorder="1" applyAlignment="1" applyProtection="1">
      <alignment horizontal="distributed" vertical="center" wrapText="1"/>
    </xf>
    <xf numFmtId="0" fontId="14" fillId="0" borderId="20"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25"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23" xfId="0" applyFont="1" applyBorder="1" applyAlignment="1" applyProtection="1">
      <alignment horizontal="distributed" vertical="center" wrapText="1"/>
    </xf>
    <xf numFmtId="0" fontId="14" fillId="0" borderId="24" xfId="0" applyFont="1" applyBorder="1" applyAlignment="1" applyProtection="1">
      <alignment horizontal="distributed" vertical="center" wrapText="1"/>
    </xf>
    <xf numFmtId="184" fontId="20" fillId="0" borderId="32" xfId="0" applyNumberFormat="1" applyFont="1" applyBorder="1" applyAlignment="1" applyProtection="1">
      <alignment horizontal="right" vertical="center"/>
    </xf>
    <xf numFmtId="0" fontId="5" fillId="0" borderId="0" xfId="0" applyFont="1" applyAlignment="1" applyProtection="1">
      <alignment horizontal="center" vertical="center"/>
    </xf>
  </cellXfs>
  <cellStyles count="3">
    <cellStyle name="パーセント" xfId="2" builtinId="5"/>
    <cellStyle name="桁区切り" xfId="1" builtinId="6"/>
    <cellStyle name="標準"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179918</xdr:colOff>
      <xdr:row>8</xdr:row>
      <xdr:rowOff>116416</xdr:rowOff>
    </xdr:from>
    <xdr:to>
      <xdr:col>33</xdr:col>
      <xdr:colOff>275167</xdr:colOff>
      <xdr:row>12</xdr:row>
      <xdr:rowOff>42333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059335" y="2360083"/>
          <a:ext cx="7662332" cy="899583"/>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FF00"/>
              </a:solidFill>
            </a:rPr>
            <a:t>※</a:t>
          </a:r>
          <a:r>
            <a:rPr kumimoji="1" lang="ja-JP" altLang="en-US" sz="1800" b="1">
              <a:solidFill>
                <a:srgbClr val="FFFF00"/>
              </a:solidFill>
            </a:rPr>
            <a:t>振込口座情報については直接用紙への記入をお願いしております。</a:t>
          </a:r>
          <a:endParaRPr kumimoji="1" lang="en-US" altLang="ja-JP" sz="1800" b="1">
            <a:solidFill>
              <a:srgbClr val="FFFF00"/>
            </a:solidFill>
          </a:endParaRPr>
        </a:p>
        <a:p>
          <a:pPr algn="l"/>
          <a:r>
            <a:rPr kumimoji="1" lang="ja-JP" altLang="en-US" sz="1800" b="1">
              <a:solidFill>
                <a:srgbClr val="FFFF00"/>
              </a:solidFill>
            </a:rPr>
            <a:t>　記入のお忘れがございませんようお願い申し上げます。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D44"/>
  <sheetViews>
    <sheetView tabSelected="1" view="pageBreakPreview" zoomScale="90" zoomScaleNormal="100" zoomScaleSheetLayoutView="90" workbookViewId="0">
      <pane ySplit="14" topLeftCell="A15" activePane="bottomLeft" state="frozen"/>
      <selection pane="bottomLeft" activeCell="AC5" sqref="AC5"/>
    </sheetView>
  </sheetViews>
  <sheetFormatPr defaultColWidth="8.625" defaultRowHeight="18.75" x14ac:dyDescent="0.4"/>
  <cols>
    <col min="1" max="1" width="13.125" style="31" bestFit="1" customWidth="1"/>
    <col min="2" max="26" width="4.25" style="25" customWidth="1"/>
    <col min="27" max="27" width="7.5" style="25" customWidth="1"/>
    <col min="28" max="28" width="10.625" style="25" customWidth="1"/>
    <col min="29" max="29" width="26" style="25" customWidth="1"/>
    <col min="30" max="30" width="16.875" style="25" customWidth="1"/>
    <col min="31" max="31" width="16" style="25" customWidth="1"/>
    <col min="32" max="32" width="11" style="25" bestFit="1" customWidth="1"/>
    <col min="33" max="33" width="7.5" style="25" customWidth="1"/>
    <col min="34" max="34" width="9.5" style="25" bestFit="1" customWidth="1"/>
    <col min="35" max="35" width="7.25" style="25" bestFit="1" customWidth="1"/>
    <col min="36" max="36" width="11.125" style="25" bestFit="1" customWidth="1"/>
    <col min="37" max="37" width="6.125" style="25" bestFit="1" customWidth="1"/>
    <col min="38" max="38" width="9.125" style="25" bestFit="1" customWidth="1"/>
    <col min="39" max="39" width="8.5" style="25" customWidth="1"/>
    <col min="40" max="46" width="10.375" style="25" customWidth="1"/>
    <col min="47" max="47" width="12.875" style="25" customWidth="1"/>
    <col min="48" max="62" width="4.25" style="25" customWidth="1"/>
    <col min="63" max="63" width="3.875" style="25" customWidth="1"/>
    <col min="64" max="16384" width="8.625" style="25"/>
  </cols>
  <sheetData>
    <row r="1" spans="1:56" x14ac:dyDescent="0.4">
      <c r="B1" s="26" t="s">
        <v>149</v>
      </c>
      <c r="C1" s="26"/>
      <c r="D1" s="26"/>
      <c r="E1" s="26"/>
      <c r="F1" s="26"/>
      <c r="G1" s="26"/>
      <c r="H1" s="26"/>
      <c r="I1" s="26"/>
      <c r="J1" s="26"/>
    </row>
    <row r="2" spans="1:56" x14ac:dyDescent="0.4">
      <c r="B2" s="26" t="s">
        <v>1137</v>
      </c>
      <c r="C2" s="26"/>
      <c r="D2" s="26"/>
      <c r="E2" s="26"/>
      <c r="F2" s="26"/>
      <c r="G2" s="26"/>
      <c r="H2" s="26"/>
      <c r="I2" s="26"/>
      <c r="J2" s="26"/>
    </row>
    <row r="3" spans="1:56" ht="35.25" customHeight="1" x14ac:dyDescent="0.4">
      <c r="B3" s="192" t="str">
        <f>IF(AC9=0,"出 力 抑 制 報 告 書",
IF(AM8="低","出 力 抑 制 報 告 書 _ 低 圧 用",
IF(AM8="高","出 力 抑 制 報 告 書 _ 高 圧 用","出 力 抑 制 報 告 書")))</f>
        <v>出 力 抑 制 報 告 書</v>
      </c>
      <c r="C3" s="192"/>
      <c r="D3" s="192"/>
      <c r="E3" s="192"/>
      <c r="F3" s="192"/>
      <c r="G3" s="192"/>
      <c r="H3" s="192"/>
      <c r="I3" s="192"/>
      <c r="J3" s="192"/>
      <c r="K3" s="192"/>
      <c r="L3" s="192"/>
      <c r="M3" s="192"/>
      <c r="N3" s="192"/>
      <c r="O3" s="192"/>
      <c r="P3" s="192"/>
      <c r="Q3" s="192"/>
      <c r="R3" s="192"/>
      <c r="S3" s="192"/>
      <c r="T3" s="192"/>
      <c r="U3" s="192"/>
      <c r="V3" s="192"/>
      <c r="W3" s="192"/>
      <c r="X3" s="192"/>
      <c r="Y3" s="27"/>
      <c r="Z3" s="27"/>
      <c r="AA3" s="163" t="str">
        <f>+IF(AC9=0,"加入番号またはPASSが正しく入力されていません。","")</f>
        <v/>
      </c>
      <c r="AB3" s="163"/>
      <c r="AC3" s="163"/>
      <c r="AD3" s="163"/>
      <c r="AE3" s="163"/>
    </row>
    <row r="4" spans="1:56" x14ac:dyDescent="0.4">
      <c r="B4" s="192"/>
      <c r="C4" s="192"/>
      <c r="D4" s="192"/>
      <c r="E4" s="192"/>
      <c r="F4" s="192"/>
      <c r="G4" s="192"/>
      <c r="H4" s="192"/>
      <c r="I4" s="192"/>
      <c r="J4" s="192"/>
      <c r="K4" s="192"/>
      <c r="L4" s="192"/>
      <c r="M4" s="192"/>
      <c r="N4" s="192"/>
      <c r="O4" s="192"/>
      <c r="P4" s="192"/>
      <c r="Q4" s="192"/>
      <c r="R4" s="192"/>
      <c r="S4" s="192"/>
      <c r="T4" s="192"/>
      <c r="U4" s="192"/>
      <c r="V4" s="192"/>
      <c r="W4" s="192"/>
      <c r="X4" s="192"/>
      <c r="Y4" s="28"/>
    </row>
    <row r="5" spans="1:56" ht="19.5" x14ac:dyDescent="0.4">
      <c r="B5" s="29"/>
      <c r="C5" s="25" t="s">
        <v>0</v>
      </c>
      <c r="AB5" s="30" t="s">
        <v>109</v>
      </c>
      <c r="AC5" s="49"/>
      <c r="AD5" s="127" t="s">
        <v>129</v>
      </c>
      <c r="AE5" s="128"/>
      <c r="AF5" s="31"/>
      <c r="AG5" s="31"/>
      <c r="AH5" s="31"/>
      <c r="AI5" s="31"/>
      <c r="AJ5" s="31"/>
      <c r="AK5" s="31"/>
      <c r="AL5" s="69"/>
      <c r="AM5" s="69"/>
      <c r="AN5" s="31"/>
      <c r="AO5" s="31"/>
    </row>
    <row r="6" spans="1:56" ht="19.5" customHeight="1" x14ac:dyDescent="0.4">
      <c r="C6" s="108" t="s">
        <v>1</v>
      </c>
      <c r="D6" s="108"/>
      <c r="E6" s="108"/>
      <c r="F6" s="108"/>
      <c r="G6" s="108" t="s">
        <v>2</v>
      </c>
      <c r="H6" s="108"/>
      <c r="I6" s="108"/>
      <c r="J6" s="108"/>
      <c r="K6" s="129" t="str">
        <f>+IF(AC9=0,"",AD8)</f>
        <v/>
      </c>
      <c r="L6" s="129"/>
      <c r="M6" s="129"/>
      <c r="N6" s="129"/>
      <c r="O6" s="129"/>
      <c r="P6" s="129"/>
      <c r="Q6" s="129"/>
      <c r="R6" s="129"/>
      <c r="S6" s="129"/>
      <c r="T6" s="129"/>
      <c r="U6" s="129"/>
      <c r="V6" s="129"/>
      <c r="AB6" s="30" t="s">
        <v>127</v>
      </c>
      <c r="AC6" s="49"/>
      <c r="AD6" s="127"/>
      <c r="AE6" s="128"/>
      <c r="AF6" s="31"/>
      <c r="AG6" s="31"/>
      <c r="AH6" s="31"/>
      <c r="AI6" s="31"/>
      <c r="AJ6" s="31"/>
      <c r="AK6" s="31"/>
      <c r="AL6" s="69"/>
      <c r="AM6" s="69"/>
      <c r="AN6" s="31"/>
      <c r="AO6" s="31"/>
    </row>
    <row r="7" spans="1:56" ht="27" customHeight="1" x14ac:dyDescent="0.4">
      <c r="C7" s="108"/>
      <c r="D7" s="108"/>
      <c r="E7" s="108"/>
      <c r="F7" s="108"/>
      <c r="G7" s="108" t="s">
        <v>150</v>
      </c>
      <c r="H7" s="108"/>
      <c r="I7" s="108"/>
      <c r="J7" s="108"/>
      <c r="K7" s="129" t="str">
        <f>+IF(AC9=0,"",AE8)</f>
        <v/>
      </c>
      <c r="L7" s="129"/>
      <c r="M7" s="129"/>
      <c r="N7" s="129"/>
      <c r="O7" s="129"/>
      <c r="P7" s="129"/>
      <c r="Q7" s="129"/>
      <c r="R7" s="129"/>
      <c r="S7" s="129"/>
      <c r="T7" s="130"/>
      <c r="U7" s="110" t="s">
        <v>3</v>
      </c>
      <c r="V7" s="108"/>
      <c r="Y7" s="31"/>
      <c r="Z7" s="31"/>
      <c r="AA7" s="31"/>
      <c r="AB7" s="31"/>
      <c r="AC7" s="31"/>
      <c r="AD7" s="31" t="s">
        <v>134</v>
      </c>
      <c r="AE7" s="31" t="s">
        <v>136</v>
      </c>
      <c r="AF7" s="31" t="s">
        <v>137</v>
      </c>
      <c r="AG7" s="31" t="s">
        <v>138</v>
      </c>
      <c r="AH7" s="31" t="s">
        <v>139</v>
      </c>
      <c r="AI7" s="31" t="s">
        <v>140</v>
      </c>
      <c r="AJ7" s="31" t="s">
        <v>141</v>
      </c>
      <c r="AK7" s="31" t="s">
        <v>142</v>
      </c>
      <c r="AL7" s="31" t="s">
        <v>7</v>
      </c>
      <c r="AM7" s="31" t="s">
        <v>122</v>
      </c>
      <c r="AN7" s="31" t="s">
        <v>147</v>
      </c>
      <c r="AO7" s="87"/>
    </row>
    <row r="8" spans="1:56" ht="19.5" customHeight="1" x14ac:dyDescent="0.4">
      <c r="C8" s="108" t="s">
        <v>151</v>
      </c>
      <c r="D8" s="108"/>
      <c r="E8" s="108"/>
      <c r="F8" s="108"/>
      <c r="G8" s="140" t="str">
        <f>+IF(AC9=0,"",AF8)</f>
        <v/>
      </c>
      <c r="H8" s="140"/>
      <c r="I8" s="140"/>
      <c r="J8" s="140"/>
      <c r="K8" s="140"/>
      <c r="L8" s="140"/>
      <c r="M8" s="108" t="s">
        <v>4</v>
      </c>
      <c r="N8" s="108"/>
      <c r="O8" s="108"/>
      <c r="P8" s="108"/>
      <c r="Q8" s="141" t="str">
        <f>+IF(AC9=0,"",AG8)</f>
        <v/>
      </c>
      <c r="R8" s="141"/>
      <c r="S8" s="141"/>
      <c r="T8" s="142"/>
      <c r="U8" s="113" t="s">
        <v>152</v>
      </c>
      <c r="V8" s="143"/>
      <c r="Y8" s="31"/>
      <c r="Z8" s="31"/>
      <c r="AA8" s="31"/>
      <c r="AB8" s="31"/>
      <c r="AC8" s="31" t="str">
        <f>+IF(OR(AC5=0,AC6=0),"",AC5&amp;AC6)</f>
        <v/>
      </c>
      <c r="AD8" s="31" t="str">
        <f>IF(OR(AC5=0,AC6=0,AC9=0),"",VLOOKUP(AC8,Sheet5!A:L,2,0))</f>
        <v/>
      </c>
      <c r="AE8" s="31" t="str">
        <f>IF(OR(AC5=0,AC6=0,AC9=0),"",VLOOKUP(AC8,Sheet5!A:L,4,0))</f>
        <v/>
      </c>
      <c r="AF8" s="92" t="str">
        <f>IF(OR(AC5=0,AC6=0,AC9=0),"",VLOOKUP(AC8,Sheet5!A:L,5,0))</f>
        <v/>
      </c>
      <c r="AG8" s="31" t="str">
        <f>IF(OR(AC5=0,AC6=0,AC9=0),"",VLOOKUP(AC8,Sheet5!A:L,6,0))</f>
        <v/>
      </c>
      <c r="AH8" s="31" t="str">
        <f>IF(OR(AC5=0,AC6=0,AC9=0),"",VLOOKUP(AC8,Sheet5!A:L,7,0))</f>
        <v/>
      </c>
      <c r="AI8" s="31" t="str">
        <f>IF(OR(AC5=0,AC6=0,AC9=0),"",VLOOKUP(AC8,Sheet5!A:L,8,0))</f>
        <v/>
      </c>
      <c r="AJ8" s="31" t="str">
        <f>IF(OR(AC5=0,AC6=0,AC9=0),"",VLOOKUP(AC8,Sheet5!A:L,9,0))</f>
        <v/>
      </c>
      <c r="AK8" s="31" t="str">
        <f>IF(OR(AC5=0,AC6=0,AC9=0),"",VLOOKUP(AC8,Sheet5!A:L,10,0))</f>
        <v/>
      </c>
      <c r="AL8" s="31" t="str">
        <f>IF(OR(AC5=0,AC6=0,AC9=0),"",VLOOKUP(AC8,Sheet5!A:L,11,0))</f>
        <v/>
      </c>
      <c r="AM8" s="31" t="str">
        <f>IF(OR(AC5=0,AC6=0,AC9=0),"",VLOOKUP(AC8,Sheet5!A:L,12,0))</f>
        <v/>
      </c>
      <c r="AN8" s="92" t="str">
        <f>IF(OR(AC5=0,AC6=0,AC9=0),"",VLOOKUP(AC8,Sheet5!A:M,13,0))</f>
        <v/>
      </c>
      <c r="AO8" s="87"/>
    </row>
    <row r="9" spans="1:56" x14ac:dyDescent="0.4">
      <c r="C9" s="68"/>
      <c r="D9" s="68"/>
      <c r="E9" s="68"/>
      <c r="F9" s="32"/>
      <c r="G9" s="32"/>
      <c r="H9" s="32"/>
      <c r="I9" s="32"/>
      <c r="J9" s="32"/>
      <c r="K9" s="68"/>
      <c r="L9" s="68"/>
      <c r="M9" s="68"/>
      <c r="N9" s="33"/>
      <c r="O9" s="33"/>
      <c r="P9" s="33"/>
      <c r="Q9" s="33"/>
      <c r="R9" s="33"/>
      <c r="S9" s="33"/>
      <c r="T9" s="33"/>
      <c r="U9" s="33"/>
      <c r="Y9" s="31"/>
      <c r="Z9" s="31"/>
      <c r="AA9" s="31"/>
      <c r="AB9" s="31"/>
      <c r="AC9" s="31">
        <f>+COUNTIF(Sheet5!A:A,九電_008!AC8)</f>
        <v>1048236</v>
      </c>
      <c r="AD9" s="31"/>
      <c r="AE9" s="31"/>
      <c r="AF9" s="31"/>
      <c r="AG9" s="31"/>
      <c r="AH9" s="31"/>
      <c r="AI9" s="31"/>
      <c r="AJ9" s="31"/>
      <c r="AK9" s="31"/>
      <c r="AL9" s="31"/>
      <c r="AM9" s="31"/>
      <c r="AN9" s="31"/>
      <c r="AO9" s="31"/>
    </row>
    <row r="10" spans="1:56" ht="19.5" thickBot="1" x14ac:dyDescent="0.45">
      <c r="C10" s="137" t="s">
        <v>8</v>
      </c>
      <c r="D10" s="137"/>
      <c r="E10" s="137"/>
      <c r="F10" s="137"/>
      <c r="G10" s="138" t="str">
        <f>+IF(AC9=0,"",AI8)</f>
        <v/>
      </c>
      <c r="H10" s="138"/>
      <c r="I10" s="137" t="s">
        <v>9</v>
      </c>
      <c r="J10" s="137"/>
      <c r="K10" s="137"/>
      <c r="L10" s="137"/>
      <c r="M10" s="139" t="str">
        <f>+IF(AC9=0,"",AL8)</f>
        <v/>
      </c>
      <c r="N10" s="139"/>
      <c r="O10" s="139"/>
      <c r="P10" s="137" t="s">
        <v>10</v>
      </c>
      <c r="Q10" s="137"/>
      <c r="R10" s="137"/>
      <c r="S10" s="137"/>
      <c r="T10" s="137" t="str">
        <f>+IF(AC9=0,"",AK8)</f>
        <v/>
      </c>
      <c r="U10" s="137"/>
      <c r="V10" s="25" t="s">
        <v>11</v>
      </c>
      <c r="Y10" s="31"/>
      <c r="Z10" s="31"/>
      <c r="AA10" s="31"/>
      <c r="AB10" s="31"/>
      <c r="AC10" s="31"/>
      <c r="AD10" s="31"/>
      <c r="AE10" s="31"/>
      <c r="AF10" s="31"/>
      <c r="AG10" s="31"/>
      <c r="AH10" s="31"/>
      <c r="AI10" s="31"/>
      <c r="AJ10" s="31"/>
      <c r="AK10" s="31"/>
      <c r="AL10" s="31"/>
      <c r="AM10" s="31"/>
      <c r="AN10" s="31"/>
      <c r="AO10" s="31"/>
    </row>
    <row r="11" spans="1:56" ht="19.5" customHeight="1" thickBot="1" x14ac:dyDescent="0.4">
      <c r="C11" s="145" t="s">
        <v>153</v>
      </c>
      <c r="D11" s="145"/>
      <c r="E11" s="145"/>
      <c r="F11" s="145"/>
      <c r="G11" s="146"/>
      <c r="H11" s="147" t="s">
        <v>154</v>
      </c>
      <c r="I11" s="148"/>
      <c r="J11" s="145" t="s">
        <v>155</v>
      </c>
      <c r="K11" s="145"/>
      <c r="L11" s="145"/>
      <c r="M11" s="145"/>
      <c r="N11" s="146"/>
      <c r="O11" s="147" t="s">
        <v>14</v>
      </c>
      <c r="P11" s="148"/>
      <c r="Q11" s="131" t="s">
        <v>15</v>
      </c>
      <c r="R11" s="108"/>
      <c r="S11" s="109"/>
      <c r="T11" s="132" t="s">
        <v>16</v>
      </c>
      <c r="U11" s="133"/>
      <c r="V11" s="133"/>
      <c r="W11" s="133"/>
      <c r="X11" s="134"/>
      <c r="Y11" s="31"/>
      <c r="Z11" s="31"/>
      <c r="AA11" s="31"/>
      <c r="AB11" s="31"/>
      <c r="AC11" s="31"/>
      <c r="AD11" s="31"/>
      <c r="AE11" s="31"/>
      <c r="AF11" s="31"/>
      <c r="AG11" s="31"/>
      <c r="AH11" s="31"/>
      <c r="AI11" s="31"/>
      <c r="AJ11" s="31"/>
      <c r="AK11" s="31"/>
      <c r="AL11" s="31"/>
      <c r="AM11" s="31"/>
      <c r="AN11" s="31"/>
      <c r="AO11" s="56"/>
    </row>
    <row r="12" spans="1:56" x14ac:dyDescent="0.4">
      <c r="C12" s="108" t="s">
        <v>18</v>
      </c>
      <c r="D12" s="108"/>
      <c r="E12" s="108"/>
      <c r="F12" s="108" t="s">
        <v>156</v>
      </c>
      <c r="G12" s="109"/>
      <c r="H12" s="144" t="s">
        <v>19</v>
      </c>
      <c r="I12" s="134"/>
      <c r="J12" s="110" t="s">
        <v>18</v>
      </c>
      <c r="K12" s="108"/>
      <c r="L12" s="108"/>
      <c r="M12" s="108" t="s">
        <v>156</v>
      </c>
      <c r="N12" s="109"/>
      <c r="O12" s="144" t="s">
        <v>19</v>
      </c>
      <c r="P12" s="134"/>
      <c r="Q12" s="110"/>
      <c r="R12" s="108"/>
      <c r="S12" s="109"/>
      <c r="T12" s="135"/>
      <c r="U12" s="108"/>
      <c r="V12" s="108"/>
      <c r="W12" s="108"/>
      <c r="X12" s="136"/>
      <c r="Y12" s="31"/>
      <c r="Z12" s="31"/>
      <c r="AA12" s="31"/>
      <c r="AB12" s="31"/>
      <c r="AC12" s="31"/>
      <c r="AD12" s="31"/>
      <c r="AE12" s="31"/>
      <c r="AF12" s="31"/>
      <c r="AG12" s="31"/>
      <c r="AH12" s="31"/>
      <c r="AI12" s="31"/>
      <c r="AJ12" s="31"/>
      <c r="AK12" s="31"/>
      <c r="AL12" s="31"/>
      <c r="AM12" s="31"/>
      <c r="AN12" s="31"/>
      <c r="AO12" s="56"/>
    </row>
    <row r="13" spans="1:56" ht="18.75" customHeight="1" x14ac:dyDescent="0.4">
      <c r="B13" s="158" t="s">
        <v>22</v>
      </c>
      <c r="C13" s="159">
        <v>43386</v>
      </c>
      <c r="D13" s="108"/>
      <c r="E13" s="108"/>
      <c r="F13" s="108">
        <v>18.190000000000001</v>
      </c>
      <c r="G13" s="109"/>
      <c r="H13" s="149">
        <v>105.38</v>
      </c>
      <c r="I13" s="150"/>
      <c r="J13" s="160">
        <v>43394</v>
      </c>
      <c r="K13" s="108"/>
      <c r="L13" s="108"/>
      <c r="M13" s="161">
        <v>18.3</v>
      </c>
      <c r="N13" s="162"/>
      <c r="O13" s="149">
        <v>239.25</v>
      </c>
      <c r="P13" s="150"/>
      <c r="Q13" s="151">
        <f>+H13-O13</f>
        <v>-133.87</v>
      </c>
      <c r="R13" s="152"/>
      <c r="S13" s="153" t="s">
        <v>157</v>
      </c>
      <c r="T13" s="154" t="s">
        <v>24</v>
      </c>
      <c r="U13" s="155"/>
      <c r="V13" s="155"/>
      <c r="W13" s="155"/>
      <c r="X13" s="156"/>
      <c r="Y13" s="31"/>
      <c r="Z13" s="31"/>
      <c r="AA13" s="31"/>
      <c r="AB13" s="31"/>
      <c r="AC13" s="31"/>
      <c r="AD13" s="31"/>
      <c r="AE13" s="31"/>
      <c r="AF13" s="31"/>
      <c r="AG13" s="31"/>
      <c r="AH13" s="31"/>
      <c r="AI13" s="31"/>
      <c r="AJ13" s="31"/>
      <c r="AK13" s="31"/>
      <c r="AL13" s="31"/>
      <c r="AM13" s="31"/>
      <c r="AN13" s="31"/>
      <c r="AO13" s="56"/>
    </row>
    <row r="14" spans="1:56" ht="18.75" customHeight="1" x14ac:dyDescent="0.4">
      <c r="B14" s="158"/>
      <c r="C14" s="108"/>
      <c r="D14" s="108"/>
      <c r="E14" s="108"/>
      <c r="F14" s="108"/>
      <c r="G14" s="109"/>
      <c r="H14" s="149"/>
      <c r="I14" s="150"/>
      <c r="J14" s="110"/>
      <c r="K14" s="108"/>
      <c r="L14" s="108"/>
      <c r="M14" s="161"/>
      <c r="N14" s="162"/>
      <c r="O14" s="149"/>
      <c r="P14" s="150"/>
      <c r="Q14" s="151"/>
      <c r="R14" s="152"/>
      <c r="S14" s="153"/>
      <c r="T14" s="157"/>
      <c r="U14" s="155"/>
      <c r="V14" s="155"/>
      <c r="W14" s="155"/>
      <c r="X14" s="156"/>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row>
    <row r="15" spans="1:56" s="87" customFormat="1" ht="18.75" customHeight="1" x14ac:dyDescent="0.4">
      <c r="A15" s="31" t="str">
        <f>IF($AC$9=0,B15,
IF($AJ$8="旧ルール",$G$10&amp;"(旧)"&amp;$AM$8&amp;B15,$G$10&amp;$AM$8&amp;B15))</f>
        <v>1</v>
      </c>
      <c r="B15" s="87">
        <v>1</v>
      </c>
      <c r="C15" s="114" t="str">
        <f>IFERROR(VLOOKUP(A15,'8県まとめ'!B:M,2,0),"")</f>
        <v/>
      </c>
      <c r="D15" s="115"/>
      <c r="E15" s="116"/>
      <c r="F15" s="117" t="str">
        <f>IFERROR(VLOOKUP(A15,'8県まとめ'!B:M,8,0),"")</f>
        <v/>
      </c>
      <c r="G15" s="118"/>
      <c r="H15" s="119"/>
      <c r="I15" s="120"/>
      <c r="J15" s="121" t="str">
        <f>IFERROR(VLOOKUP(A15,'8県まとめ'!B:M,9,0),"")</f>
        <v/>
      </c>
      <c r="K15" s="122"/>
      <c r="L15" s="122"/>
      <c r="M15" s="117" t="str">
        <f>IFERROR(VLOOKUP(A15,'8県まとめ'!B:M,12,0),"")</f>
        <v/>
      </c>
      <c r="N15" s="118"/>
      <c r="O15" s="119"/>
      <c r="P15" s="120"/>
      <c r="Q15" s="123" t="str">
        <f t="shared" ref="Q15:Q29" si="0">+IF(OR(H15=0,O15=0),"",
IF(AE15&gt;0.01,ROUNDUP(H15-O15*AE15,2),H15-O15))</f>
        <v/>
      </c>
      <c r="R15" s="124"/>
      <c r="S15" s="106" t="s">
        <v>23</v>
      </c>
      <c r="T15" s="125" t="str">
        <f t="shared" ref="T15:T29" si="1">+IF(OR(AD15="対象外",C15="",Q15&gt;0.01,Q15="",$T$10=""),"",
IF((ROUNDDOWN((-1*Q15*$T$10)*1.1,0))&gt;100000,100000,ROUNDDOWN((-1*Q15*$T$10)*1.1,0)))</f>
        <v/>
      </c>
      <c r="U15" s="126"/>
      <c r="V15" s="126"/>
      <c r="W15" s="126"/>
      <c r="X15" s="107" t="s">
        <v>29</v>
      </c>
      <c r="Y15" s="31" t="str">
        <f t="shared" ref="Y15:Y29" si="2">+IF(OR(H15=0,O15=0),"",
IF(AE15&gt;0.01,"←比較対象日の実際の発電量の"&amp;AE15*100&amp;"％で計算しています。",""))</f>
        <v/>
      </c>
      <c r="Z15" s="31"/>
      <c r="AA15" s="31"/>
      <c r="AB15" s="31"/>
      <c r="AC15" s="31"/>
      <c r="AD15" s="93" t="str">
        <f t="shared" ref="AD15:AD29" si="3">+IF(C15="","対象外",
IF(C15-$AN$8&lt;0,"対象外","対象"))</f>
        <v>対象外</v>
      </c>
      <c r="AE15" s="94" t="str">
        <f>IFERROR(VLOOKUP(A15,'8県まとめ'!B:N,13,0),"")</f>
        <v/>
      </c>
      <c r="AF15" s="95" t="str">
        <f>IF(T15="","",Q15)</f>
        <v/>
      </c>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row>
    <row r="16" spans="1:56" s="87" customFormat="1" x14ac:dyDescent="0.4">
      <c r="A16" s="31" t="str">
        <f t="shared" ref="A16:A18" si="4">IF($AC$9=0,B16,
IF($AJ$8="旧ルール",$G$10&amp;"(旧)"&amp;$AM$8&amp;B16,$G$10&amp;$AM$8&amp;B16))</f>
        <v>2</v>
      </c>
      <c r="B16" s="87">
        <v>2</v>
      </c>
      <c r="C16" s="114" t="str">
        <f>IFERROR(VLOOKUP(A16,'8県まとめ'!B:M,2,0),"")</f>
        <v/>
      </c>
      <c r="D16" s="115"/>
      <c r="E16" s="116"/>
      <c r="F16" s="117" t="str">
        <f>IFERROR(VLOOKUP(A16,'8県まとめ'!B:M,8,0),"")</f>
        <v/>
      </c>
      <c r="G16" s="118"/>
      <c r="H16" s="119"/>
      <c r="I16" s="120"/>
      <c r="J16" s="121" t="str">
        <f>IFERROR(VLOOKUP(A16,'8県まとめ'!B:M,9,0),"")</f>
        <v/>
      </c>
      <c r="K16" s="122"/>
      <c r="L16" s="122"/>
      <c r="M16" s="117" t="str">
        <f>IFERROR(VLOOKUP(A16,'8県まとめ'!B:M,12,0),"")</f>
        <v/>
      </c>
      <c r="N16" s="118"/>
      <c r="O16" s="119"/>
      <c r="P16" s="120"/>
      <c r="Q16" s="123" t="str">
        <f t="shared" si="0"/>
        <v/>
      </c>
      <c r="R16" s="124"/>
      <c r="S16" s="106" t="s">
        <v>23</v>
      </c>
      <c r="T16" s="125" t="str">
        <f t="shared" si="1"/>
        <v/>
      </c>
      <c r="U16" s="126"/>
      <c r="V16" s="126"/>
      <c r="W16" s="126"/>
      <c r="X16" s="107" t="s">
        <v>29</v>
      </c>
      <c r="Y16" s="31" t="str">
        <f t="shared" si="2"/>
        <v/>
      </c>
      <c r="Z16" s="31"/>
      <c r="AA16" s="31"/>
      <c r="AB16" s="31"/>
      <c r="AC16" s="31"/>
      <c r="AD16" s="93" t="str">
        <f t="shared" si="3"/>
        <v>対象外</v>
      </c>
      <c r="AE16" s="94" t="str">
        <f>IFERROR(VLOOKUP(A16,'8県まとめ'!B:N,13,0),"")</f>
        <v/>
      </c>
      <c r="AF16" s="95" t="str">
        <f t="shared" ref="AF16:AF29" si="5">IF(T16="","",Q16)</f>
        <v/>
      </c>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row>
    <row r="17" spans="1:56" s="87" customFormat="1" x14ac:dyDescent="0.4">
      <c r="A17" s="31" t="str">
        <f t="shared" si="4"/>
        <v>3</v>
      </c>
      <c r="B17" s="87">
        <v>3</v>
      </c>
      <c r="C17" s="114" t="str">
        <f>IFERROR(VLOOKUP(A17,'8県まとめ'!B:M,2,0),"")</f>
        <v/>
      </c>
      <c r="D17" s="115"/>
      <c r="E17" s="116"/>
      <c r="F17" s="117" t="str">
        <f>IFERROR(VLOOKUP(A17,'8県まとめ'!B:M,8,0),"")</f>
        <v/>
      </c>
      <c r="G17" s="118"/>
      <c r="H17" s="119"/>
      <c r="I17" s="120"/>
      <c r="J17" s="121" t="str">
        <f>IFERROR(VLOOKUP(A17,'8県まとめ'!B:M,9,0),"")</f>
        <v/>
      </c>
      <c r="K17" s="122"/>
      <c r="L17" s="122"/>
      <c r="M17" s="117" t="str">
        <f>IFERROR(VLOOKUP(A17,'8県まとめ'!B:M,12,0),"")</f>
        <v/>
      </c>
      <c r="N17" s="118"/>
      <c r="O17" s="119"/>
      <c r="P17" s="120"/>
      <c r="Q17" s="123" t="str">
        <f t="shared" si="0"/>
        <v/>
      </c>
      <c r="R17" s="124"/>
      <c r="S17" s="106" t="s">
        <v>157</v>
      </c>
      <c r="T17" s="125" t="str">
        <f t="shared" si="1"/>
        <v/>
      </c>
      <c r="U17" s="126"/>
      <c r="V17" s="126"/>
      <c r="W17" s="126"/>
      <c r="X17" s="107" t="s">
        <v>29</v>
      </c>
      <c r="Y17" s="31" t="str">
        <f t="shared" si="2"/>
        <v/>
      </c>
      <c r="Z17" s="31"/>
      <c r="AA17" s="31"/>
      <c r="AB17" s="31"/>
      <c r="AC17" s="31"/>
      <c r="AD17" s="93" t="str">
        <f t="shared" si="3"/>
        <v>対象外</v>
      </c>
      <c r="AE17" s="94" t="str">
        <f>IFERROR(VLOOKUP(A17,'8県まとめ'!B:N,13,0),"")</f>
        <v/>
      </c>
      <c r="AF17" s="95" t="str">
        <f t="shared" si="5"/>
        <v/>
      </c>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row>
    <row r="18" spans="1:56" s="87" customFormat="1" ht="18.75" customHeight="1" x14ac:dyDescent="0.4">
      <c r="A18" s="31" t="str">
        <f t="shared" si="4"/>
        <v>4</v>
      </c>
      <c r="B18" s="87">
        <v>4</v>
      </c>
      <c r="C18" s="114" t="str">
        <f>IFERROR(VLOOKUP(A18,'8県まとめ'!B:M,2,0),"")</f>
        <v/>
      </c>
      <c r="D18" s="115"/>
      <c r="E18" s="116"/>
      <c r="F18" s="117" t="str">
        <f>IFERROR(VLOOKUP(A18,'8県まとめ'!B:M,8,0),"")</f>
        <v/>
      </c>
      <c r="G18" s="118"/>
      <c r="H18" s="119"/>
      <c r="I18" s="120"/>
      <c r="J18" s="121" t="str">
        <f>IFERROR(VLOOKUP(A18,'8県まとめ'!B:M,9,0),"")</f>
        <v/>
      </c>
      <c r="K18" s="122"/>
      <c r="L18" s="122"/>
      <c r="M18" s="117" t="str">
        <f>IFERROR(VLOOKUP(A18,'8県まとめ'!B:M,12,0),"")</f>
        <v/>
      </c>
      <c r="N18" s="118"/>
      <c r="O18" s="119"/>
      <c r="P18" s="120"/>
      <c r="Q18" s="123" t="str">
        <f t="shared" si="0"/>
        <v/>
      </c>
      <c r="R18" s="124"/>
      <c r="S18" s="106" t="s">
        <v>158</v>
      </c>
      <c r="T18" s="125" t="str">
        <f t="shared" si="1"/>
        <v/>
      </c>
      <c r="U18" s="126"/>
      <c r="V18" s="126"/>
      <c r="W18" s="126"/>
      <c r="X18" s="107" t="s">
        <v>29</v>
      </c>
      <c r="Y18" s="31" t="str">
        <f t="shared" si="2"/>
        <v/>
      </c>
      <c r="Z18" s="31"/>
      <c r="AA18" s="31"/>
      <c r="AB18" s="31"/>
      <c r="AC18" s="31"/>
      <c r="AD18" s="93" t="str">
        <f t="shared" si="3"/>
        <v>対象外</v>
      </c>
      <c r="AE18" s="94" t="str">
        <f>IFERROR(VLOOKUP(A18,'8県まとめ'!B:N,13,0),"")</f>
        <v/>
      </c>
      <c r="AF18" s="95" t="str">
        <f t="shared" si="5"/>
        <v/>
      </c>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row>
    <row r="19" spans="1:56" s="87" customFormat="1" ht="18.75" customHeight="1" x14ac:dyDescent="0.4">
      <c r="A19" s="31" t="str">
        <f t="shared" ref="A19:A29" si="6">IF($AC$9=0,B19,
IF($AJ$8="旧ルール",$G$10&amp;"(旧)"&amp;$AM$8&amp;B19,$G$10&amp;$AM$8&amp;B19))</f>
        <v>5</v>
      </c>
      <c r="B19" s="87">
        <v>5</v>
      </c>
      <c r="C19" s="114" t="str">
        <f>IFERROR(VLOOKUP(A19,'8県まとめ'!B:M,2,0),"")</f>
        <v/>
      </c>
      <c r="D19" s="115"/>
      <c r="E19" s="116"/>
      <c r="F19" s="117" t="str">
        <f>IFERROR(VLOOKUP(A19,'8県まとめ'!B:M,8,0),"")</f>
        <v/>
      </c>
      <c r="G19" s="118"/>
      <c r="H19" s="119"/>
      <c r="I19" s="120"/>
      <c r="J19" s="121" t="str">
        <f>IFERROR(VLOOKUP(A19,'8県まとめ'!B:M,9,0),"")</f>
        <v/>
      </c>
      <c r="K19" s="122"/>
      <c r="L19" s="122"/>
      <c r="M19" s="117" t="str">
        <f>IFERROR(VLOOKUP(A19,'8県まとめ'!B:M,12,0),"")</f>
        <v/>
      </c>
      <c r="N19" s="118"/>
      <c r="O19" s="119"/>
      <c r="P19" s="120"/>
      <c r="Q19" s="123" t="str">
        <f t="shared" si="0"/>
        <v/>
      </c>
      <c r="R19" s="124"/>
      <c r="S19" s="106" t="s">
        <v>158</v>
      </c>
      <c r="T19" s="125" t="str">
        <f t="shared" si="1"/>
        <v/>
      </c>
      <c r="U19" s="126"/>
      <c r="V19" s="126"/>
      <c r="W19" s="126"/>
      <c r="X19" s="107" t="s">
        <v>29</v>
      </c>
      <c r="Y19" s="31" t="str">
        <f t="shared" si="2"/>
        <v/>
      </c>
      <c r="Z19" s="31"/>
      <c r="AA19" s="31"/>
      <c r="AB19" s="31"/>
      <c r="AC19" s="31"/>
      <c r="AD19" s="93" t="str">
        <f t="shared" si="3"/>
        <v>対象外</v>
      </c>
      <c r="AE19" s="94" t="str">
        <f>IFERROR(VLOOKUP(A19,'8県まとめ'!B:N,13,0),"")</f>
        <v/>
      </c>
      <c r="AF19" s="95" t="str">
        <f t="shared" si="5"/>
        <v/>
      </c>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row>
    <row r="20" spans="1:56" s="87" customFormat="1" ht="18.75" customHeight="1" x14ac:dyDescent="0.4">
      <c r="A20" s="31" t="str">
        <f t="shared" si="6"/>
        <v>6</v>
      </c>
      <c r="B20" s="87">
        <v>6</v>
      </c>
      <c r="C20" s="114" t="str">
        <f>IFERROR(VLOOKUP(A20,'8県まとめ'!B:M,2,0),"")</f>
        <v/>
      </c>
      <c r="D20" s="115"/>
      <c r="E20" s="116"/>
      <c r="F20" s="117" t="str">
        <f>IFERROR(VLOOKUP(A20,'8県まとめ'!B:M,8,0),"")</f>
        <v/>
      </c>
      <c r="G20" s="118"/>
      <c r="H20" s="119"/>
      <c r="I20" s="120"/>
      <c r="J20" s="121" t="str">
        <f>IFERROR(VLOOKUP(A20,'8県まとめ'!B:M,9,0),"")</f>
        <v/>
      </c>
      <c r="K20" s="122"/>
      <c r="L20" s="122"/>
      <c r="M20" s="117" t="str">
        <f>IFERROR(VLOOKUP(A20,'8県まとめ'!B:M,12,0),"")</f>
        <v/>
      </c>
      <c r="N20" s="118"/>
      <c r="O20" s="119"/>
      <c r="P20" s="120"/>
      <c r="Q20" s="123" t="str">
        <f t="shared" si="0"/>
        <v/>
      </c>
      <c r="R20" s="124"/>
      <c r="S20" s="106" t="s">
        <v>158</v>
      </c>
      <c r="T20" s="125" t="str">
        <f t="shared" si="1"/>
        <v/>
      </c>
      <c r="U20" s="126"/>
      <c r="V20" s="126"/>
      <c r="W20" s="126"/>
      <c r="X20" s="107" t="s">
        <v>29</v>
      </c>
      <c r="Y20" s="31" t="str">
        <f t="shared" si="2"/>
        <v/>
      </c>
      <c r="Z20" s="31"/>
      <c r="AA20" s="31"/>
      <c r="AB20" s="31"/>
      <c r="AC20" s="31"/>
      <c r="AD20" s="93" t="str">
        <f t="shared" si="3"/>
        <v>対象外</v>
      </c>
      <c r="AE20" s="94" t="str">
        <f>IFERROR(VLOOKUP(A20,'8県まとめ'!B:N,13,0),"")</f>
        <v/>
      </c>
      <c r="AF20" s="95" t="str">
        <f t="shared" si="5"/>
        <v/>
      </c>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row>
    <row r="21" spans="1:56" s="87" customFormat="1" ht="18.75" customHeight="1" x14ac:dyDescent="0.4">
      <c r="A21" s="31" t="str">
        <f t="shared" si="6"/>
        <v>7</v>
      </c>
      <c r="B21" s="87">
        <v>7</v>
      </c>
      <c r="C21" s="114" t="str">
        <f>IFERROR(VLOOKUP(A21,'8県まとめ'!B:M,2,0),"")</f>
        <v/>
      </c>
      <c r="D21" s="115"/>
      <c r="E21" s="116"/>
      <c r="F21" s="117" t="str">
        <f>IFERROR(VLOOKUP(A21,'8県まとめ'!B:M,8,0),"")</f>
        <v/>
      </c>
      <c r="G21" s="118"/>
      <c r="H21" s="119"/>
      <c r="I21" s="120"/>
      <c r="J21" s="121" t="str">
        <f>IFERROR(VLOOKUP(A21,'8県まとめ'!B:M,9,0),"")</f>
        <v/>
      </c>
      <c r="K21" s="122"/>
      <c r="L21" s="122"/>
      <c r="M21" s="117" t="str">
        <f>IFERROR(VLOOKUP(A21,'8県まとめ'!B:M,12,0),"")</f>
        <v/>
      </c>
      <c r="N21" s="118"/>
      <c r="O21" s="119"/>
      <c r="P21" s="120"/>
      <c r="Q21" s="123" t="str">
        <f t="shared" si="0"/>
        <v/>
      </c>
      <c r="R21" s="124"/>
      <c r="S21" s="106" t="s">
        <v>23</v>
      </c>
      <c r="T21" s="125" t="str">
        <f t="shared" si="1"/>
        <v/>
      </c>
      <c r="U21" s="126"/>
      <c r="V21" s="126"/>
      <c r="W21" s="126"/>
      <c r="X21" s="107" t="s">
        <v>29</v>
      </c>
      <c r="Y21" s="31" t="str">
        <f t="shared" si="2"/>
        <v/>
      </c>
      <c r="Z21" s="31"/>
      <c r="AA21" s="31"/>
      <c r="AB21" s="31"/>
      <c r="AC21" s="31"/>
      <c r="AD21" s="93" t="str">
        <f t="shared" si="3"/>
        <v>対象外</v>
      </c>
      <c r="AE21" s="94" t="str">
        <f>IFERROR(VLOOKUP(A21,'8県まとめ'!B:N,13,0),"")</f>
        <v/>
      </c>
      <c r="AF21" s="95" t="str">
        <f t="shared" si="5"/>
        <v/>
      </c>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row>
    <row r="22" spans="1:56" s="87" customFormat="1" ht="18.75" customHeight="1" x14ac:dyDescent="0.4">
      <c r="A22" s="31" t="str">
        <f t="shared" si="6"/>
        <v>8</v>
      </c>
      <c r="B22" s="87">
        <v>8</v>
      </c>
      <c r="C22" s="114" t="str">
        <f>IFERROR(VLOOKUP(A22,'8県まとめ'!B:M,2,0),"")</f>
        <v/>
      </c>
      <c r="D22" s="115"/>
      <c r="E22" s="116"/>
      <c r="F22" s="117" t="str">
        <f>IFERROR(VLOOKUP(A22,'8県まとめ'!B:M,8,0),"")</f>
        <v/>
      </c>
      <c r="G22" s="118"/>
      <c r="H22" s="119"/>
      <c r="I22" s="120"/>
      <c r="J22" s="121" t="str">
        <f>IFERROR(VLOOKUP(A22,'8県まとめ'!B:M,9,0),"")</f>
        <v/>
      </c>
      <c r="K22" s="122"/>
      <c r="L22" s="122"/>
      <c r="M22" s="117" t="str">
        <f>IFERROR(VLOOKUP(A22,'8県まとめ'!B:M,12,0),"")</f>
        <v/>
      </c>
      <c r="N22" s="118"/>
      <c r="O22" s="119"/>
      <c r="P22" s="120"/>
      <c r="Q22" s="123" t="str">
        <f t="shared" si="0"/>
        <v/>
      </c>
      <c r="R22" s="124"/>
      <c r="S22" s="106" t="s">
        <v>158</v>
      </c>
      <c r="T22" s="125" t="str">
        <f t="shared" si="1"/>
        <v/>
      </c>
      <c r="U22" s="126"/>
      <c r="V22" s="126"/>
      <c r="W22" s="126"/>
      <c r="X22" s="107" t="s">
        <v>29</v>
      </c>
      <c r="Y22" s="31" t="str">
        <f t="shared" si="2"/>
        <v/>
      </c>
      <c r="Z22" s="31"/>
      <c r="AA22" s="31"/>
      <c r="AB22" s="31"/>
      <c r="AC22" s="31"/>
      <c r="AD22" s="93" t="str">
        <f t="shared" si="3"/>
        <v>対象外</v>
      </c>
      <c r="AE22" s="94" t="str">
        <f>IFERROR(VLOOKUP(A22,'8県まとめ'!B:N,13,0),"")</f>
        <v/>
      </c>
      <c r="AF22" s="95" t="str">
        <f t="shared" si="5"/>
        <v/>
      </c>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row>
    <row r="23" spans="1:56" s="87" customFormat="1" ht="18.75" customHeight="1" x14ac:dyDescent="0.4">
      <c r="A23" s="31" t="str">
        <f t="shared" si="6"/>
        <v>9</v>
      </c>
      <c r="B23" s="87">
        <v>9</v>
      </c>
      <c r="C23" s="114" t="str">
        <f>IFERROR(VLOOKUP(A23,'8県まとめ'!B:M,2,0),"")</f>
        <v/>
      </c>
      <c r="D23" s="115"/>
      <c r="E23" s="116"/>
      <c r="F23" s="117" t="str">
        <f>IFERROR(VLOOKUP(A23,'8県まとめ'!B:M,8,0),"")</f>
        <v/>
      </c>
      <c r="G23" s="118"/>
      <c r="H23" s="119"/>
      <c r="I23" s="120"/>
      <c r="J23" s="121" t="str">
        <f>IFERROR(VLOOKUP(A23,'8県まとめ'!B:M,9,0),"")</f>
        <v/>
      </c>
      <c r="K23" s="122"/>
      <c r="L23" s="122"/>
      <c r="M23" s="117" t="str">
        <f>IFERROR(VLOOKUP(A23,'8県まとめ'!B:M,12,0),"")</f>
        <v/>
      </c>
      <c r="N23" s="118"/>
      <c r="O23" s="119"/>
      <c r="P23" s="120"/>
      <c r="Q23" s="123" t="str">
        <f t="shared" si="0"/>
        <v/>
      </c>
      <c r="R23" s="124"/>
      <c r="S23" s="106" t="s">
        <v>158</v>
      </c>
      <c r="T23" s="125" t="str">
        <f t="shared" si="1"/>
        <v/>
      </c>
      <c r="U23" s="126"/>
      <c r="V23" s="126"/>
      <c r="W23" s="126"/>
      <c r="X23" s="107" t="s">
        <v>29</v>
      </c>
      <c r="Y23" s="31" t="str">
        <f t="shared" si="2"/>
        <v/>
      </c>
      <c r="Z23" s="31"/>
      <c r="AA23" s="31"/>
      <c r="AB23" s="31"/>
      <c r="AC23" s="31"/>
      <c r="AD23" s="93" t="str">
        <f t="shared" si="3"/>
        <v>対象外</v>
      </c>
      <c r="AE23" s="94" t="str">
        <f>IFERROR(VLOOKUP(A23,'8県まとめ'!B:N,13,0),"")</f>
        <v/>
      </c>
      <c r="AF23" s="95" t="str">
        <f t="shared" si="5"/>
        <v/>
      </c>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row>
    <row r="24" spans="1:56" s="87" customFormat="1" ht="18.75" customHeight="1" x14ac:dyDescent="0.4">
      <c r="A24" s="31" t="str">
        <f t="shared" si="6"/>
        <v>10</v>
      </c>
      <c r="B24" s="87">
        <v>10</v>
      </c>
      <c r="C24" s="114" t="str">
        <f>IFERROR(VLOOKUP(A24,'8県まとめ'!B:M,2,0),"")</f>
        <v/>
      </c>
      <c r="D24" s="115"/>
      <c r="E24" s="116"/>
      <c r="F24" s="117" t="str">
        <f>IFERROR(VLOOKUP(A24,'8県まとめ'!B:M,8,0),"")</f>
        <v/>
      </c>
      <c r="G24" s="118"/>
      <c r="H24" s="119"/>
      <c r="I24" s="120"/>
      <c r="J24" s="121" t="str">
        <f>IFERROR(VLOOKUP(A24,'8県まとめ'!B:M,9,0),"")</f>
        <v/>
      </c>
      <c r="K24" s="122"/>
      <c r="L24" s="122"/>
      <c r="M24" s="117" t="str">
        <f>IFERROR(VLOOKUP(A24,'8県まとめ'!B:M,12,0),"")</f>
        <v/>
      </c>
      <c r="N24" s="118"/>
      <c r="O24" s="119"/>
      <c r="P24" s="120"/>
      <c r="Q24" s="123" t="str">
        <f t="shared" si="0"/>
        <v/>
      </c>
      <c r="R24" s="124"/>
      <c r="S24" s="106" t="s">
        <v>23</v>
      </c>
      <c r="T24" s="125" t="str">
        <f t="shared" si="1"/>
        <v/>
      </c>
      <c r="U24" s="126"/>
      <c r="V24" s="126"/>
      <c r="W24" s="126"/>
      <c r="X24" s="107" t="s">
        <v>29</v>
      </c>
      <c r="Y24" s="31" t="str">
        <f t="shared" si="2"/>
        <v/>
      </c>
      <c r="Z24" s="31"/>
      <c r="AA24" s="31"/>
      <c r="AB24" s="31"/>
      <c r="AC24" s="31"/>
      <c r="AD24" s="93" t="str">
        <f t="shared" si="3"/>
        <v>対象外</v>
      </c>
      <c r="AE24" s="94" t="str">
        <f>IFERROR(VLOOKUP(A24,'8県まとめ'!B:N,13,0),"")</f>
        <v/>
      </c>
      <c r="AF24" s="95" t="str">
        <f t="shared" si="5"/>
        <v/>
      </c>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row>
    <row r="25" spans="1:56" s="87" customFormat="1" ht="18.75" customHeight="1" x14ac:dyDescent="0.4">
      <c r="A25" s="31" t="str">
        <f t="shared" si="6"/>
        <v>11</v>
      </c>
      <c r="B25" s="87">
        <v>11</v>
      </c>
      <c r="C25" s="114" t="str">
        <f>IFERROR(VLOOKUP(A25,'8県まとめ'!B:M,2,0),"")</f>
        <v/>
      </c>
      <c r="D25" s="115"/>
      <c r="E25" s="116"/>
      <c r="F25" s="117" t="str">
        <f>IFERROR(VLOOKUP(A25,'8県まとめ'!B:M,8,0),"")</f>
        <v/>
      </c>
      <c r="G25" s="118"/>
      <c r="H25" s="119"/>
      <c r="I25" s="120"/>
      <c r="J25" s="121" t="str">
        <f>IFERROR(VLOOKUP(A25,'8県まとめ'!B:M,9,0),"")</f>
        <v/>
      </c>
      <c r="K25" s="122"/>
      <c r="L25" s="122"/>
      <c r="M25" s="117" t="str">
        <f>IFERROR(VLOOKUP(A25,'8県まとめ'!B:M,12,0),"")</f>
        <v/>
      </c>
      <c r="N25" s="118"/>
      <c r="O25" s="119"/>
      <c r="P25" s="120"/>
      <c r="Q25" s="123" t="str">
        <f t="shared" si="0"/>
        <v/>
      </c>
      <c r="R25" s="124"/>
      <c r="S25" s="106" t="s">
        <v>23</v>
      </c>
      <c r="T25" s="125" t="str">
        <f t="shared" si="1"/>
        <v/>
      </c>
      <c r="U25" s="126"/>
      <c r="V25" s="126"/>
      <c r="W25" s="126"/>
      <c r="X25" s="107" t="s">
        <v>29</v>
      </c>
      <c r="Y25" s="31" t="str">
        <f t="shared" si="2"/>
        <v/>
      </c>
      <c r="Z25" s="31"/>
      <c r="AA25" s="31"/>
      <c r="AB25" s="31"/>
      <c r="AC25" s="31"/>
      <c r="AD25" s="93" t="str">
        <f t="shared" si="3"/>
        <v>対象外</v>
      </c>
      <c r="AE25" s="94" t="str">
        <f>IFERROR(VLOOKUP(A25,'8県まとめ'!B:N,13,0),"")</f>
        <v/>
      </c>
      <c r="AF25" s="95" t="str">
        <f t="shared" si="5"/>
        <v/>
      </c>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row>
    <row r="26" spans="1:56" s="87" customFormat="1" ht="18.75" customHeight="1" x14ac:dyDescent="0.4">
      <c r="A26" s="31" t="str">
        <f t="shared" si="6"/>
        <v>12</v>
      </c>
      <c r="B26" s="87">
        <v>12</v>
      </c>
      <c r="C26" s="114" t="str">
        <f>IFERROR(VLOOKUP(A26,'8県まとめ'!B:M,2,0),"")</f>
        <v/>
      </c>
      <c r="D26" s="115"/>
      <c r="E26" s="116"/>
      <c r="F26" s="117" t="str">
        <f>IFERROR(VLOOKUP(A26,'8県まとめ'!B:M,8,0),"")</f>
        <v/>
      </c>
      <c r="G26" s="118"/>
      <c r="H26" s="119"/>
      <c r="I26" s="120"/>
      <c r="J26" s="121" t="str">
        <f>IFERROR(VLOOKUP(A26,'8県まとめ'!B:M,9,0),"")</f>
        <v/>
      </c>
      <c r="K26" s="122"/>
      <c r="L26" s="122"/>
      <c r="M26" s="117" t="str">
        <f>IFERROR(VLOOKUP(A26,'8県まとめ'!B:M,12,0),"")</f>
        <v/>
      </c>
      <c r="N26" s="118"/>
      <c r="O26" s="119"/>
      <c r="P26" s="120"/>
      <c r="Q26" s="123" t="str">
        <f t="shared" si="0"/>
        <v/>
      </c>
      <c r="R26" s="124"/>
      <c r="S26" s="106" t="s">
        <v>23</v>
      </c>
      <c r="T26" s="125" t="str">
        <f t="shared" si="1"/>
        <v/>
      </c>
      <c r="U26" s="126"/>
      <c r="V26" s="126"/>
      <c r="W26" s="126"/>
      <c r="X26" s="107" t="s">
        <v>29</v>
      </c>
      <c r="Y26" s="31" t="str">
        <f t="shared" si="2"/>
        <v/>
      </c>
      <c r="Z26" s="31"/>
      <c r="AA26" s="31"/>
      <c r="AB26" s="31"/>
      <c r="AC26" s="31"/>
      <c r="AD26" s="93" t="str">
        <f t="shared" si="3"/>
        <v>対象外</v>
      </c>
      <c r="AE26" s="94" t="str">
        <f>IFERROR(VLOOKUP(A26,'8県まとめ'!B:N,13,0),"")</f>
        <v/>
      </c>
      <c r="AF26" s="95" t="str">
        <f t="shared" si="5"/>
        <v/>
      </c>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row>
    <row r="27" spans="1:56" s="87" customFormat="1" ht="18.75" customHeight="1" x14ac:dyDescent="0.4">
      <c r="A27" s="31" t="str">
        <f t="shared" si="6"/>
        <v>13</v>
      </c>
      <c r="B27" s="87">
        <v>13</v>
      </c>
      <c r="C27" s="114" t="str">
        <f>IFERROR(VLOOKUP(A27,'8県まとめ'!B:M,2,0),"")</f>
        <v/>
      </c>
      <c r="D27" s="115"/>
      <c r="E27" s="116"/>
      <c r="F27" s="117" t="str">
        <f>IFERROR(VLOOKUP(A27,'8県まとめ'!B:M,8,0),"")</f>
        <v/>
      </c>
      <c r="G27" s="118"/>
      <c r="H27" s="119"/>
      <c r="I27" s="120"/>
      <c r="J27" s="121" t="str">
        <f>IFERROR(VLOOKUP(A27,'8県まとめ'!B:M,9,0),"")</f>
        <v/>
      </c>
      <c r="K27" s="122"/>
      <c r="L27" s="122"/>
      <c r="M27" s="117" t="str">
        <f>IFERROR(VLOOKUP(A27,'8県まとめ'!B:M,12,0),"")</f>
        <v/>
      </c>
      <c r="N27" s="118"/>
      <c r="O27" s="119"/>
      <c r="P27" s="120"/>
      <c r="Q27" s="123" t="str">
        <f t="shared" si="0"/>
        <v/>
      </c>
      <c r="R27" s="124"/>
      <c r="S27" s="106" t="s">
        <v>23</v>
      </c>
      <c r="T27" s="125" t="str">
        <f t="shared" si="1"/>
        <v/>
      </c>
      <c r="U27" s="126"/>
      <c r="V27" s="126"/>
      <c r="W27" s="126"/>
      <c r="X27" s="107" t="s">
        <v>29</v>
      </c>
      <c r="Y27" s="31" t="str">
        <f t="shared" si="2"/>
        <v/>
      </c>
      <c r="Z27" s="31"/>
      <c r="AA27" s="31"/>
      <c r="AB27" s="31"/>
      <c r="AC27" s="31"/>
      <c r="AD27" s="93" t="str">
        <f t="shared" si="3"/>
        <v>対象外</v>
      </c>
      <c r="AE27" s="94" t="str">
        <f>IFERROR(VLOOKUP(A27,'8県まとめ'!B:N,13,0),"")</f>
        <v/>
      </c>
      <c r="AF27" s="95" t="str">
        <f t="shared" si="5"/>
        <v/>
      </c>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row>
    <row r="28" spans="1:56" s="87" customFormat="1" ht="18.75" customHeight="1" x14ac:dyDescent="0.4">
      <c r="A28" s="31" t="str">
        <f t="shared" si="6"/>
        <v>14</v>
      </c>
      <c r="B28" s="87">
        <v>14</v>
      </c>
      <c r="C28" s="114" t="str">
        <f>IFERROR(VLOOKUP(A28,'8県まとめ'!B:M,2,0),"")</f>
        <v/>
      </c>
      <c r="D28" s="115"/>
      <c r="E28" s="116"/>
      <c r="F28" s="117" t="str">
        <f>IFERROR(VLOOKUP(A28,'8県まとめ'!B:M,8,0),"")</f>
        <v/>
      </c>
      <c r="G28" s="118"/>
      <c r="H28" s="119"/>
      <c r="I28" s="120"/>
      <c r="J28" s="121" t="str">
        <f>IFERROR(VLOOKUP(A28,'8県まとめ'!B:M,9,0),"")</f>
        <v/>
      </c>
      <c r="K28" s="122"/>
      <c r="L28" s="122"/>
      <c r="M28" s="117" t="str">
        <f>IFERROR(VLOOKUP(A28,'8県まとめ'!B:M,12,0),"")</f>
        <v/>
      </c>
      <c r="N28" s="118"/>
      <c r="O28" s="119"/>
      <c r="P28" s="120"/>
      <c r="Q28" s="123" t="str">
        <f t="shared" si="0"/>
        <v/>
      </c>
      <c r="R28" s="124"/>
      <c r="S28" s="106" t="s">
        <v>23</v>
      </c>
      <c r="T28" s="125" t="str">
        <f t="shared" si="1"/>
        <v/>
      </c>
      <c r="U28" s="126"/>
      <c r="V28" s="126"/>
      <c r="W28" s="126"/>
      <c r="X28" s="107" t="s">
        <v>29</v>
      </c>
      <c r="Y28" s="31" t="str">
        <f t="shared" si="2"/>
        <v/>
      </c>
      <c r="Z28" s="31"/>
      <c r="AA28" s="31"/>
      <c r="AB28" s="31"/>
      <c r="AC28" s="31"/>
      <c r="AD28" s="93" t="str">
        <f t="shared" si="3"/>
        <v>対象外</v>
      </c>
      <c r="AE28" s="94" t="str">
        <f>IFERROR(VLOOKUP(A28,'8県まとめ'!B:N,13,0),"")</f>
        <v/>
      </c>
      <c r="AF28" s="95" t="str">
        <f t="shared" si="5"/>
        <v/>
      </c>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row>
    <row r="29" spans="1:56" s="87" customFormat="1" ht="18.75" customHeight="1" thickBot="1" x14ac:dyDescent="0.45">
      <c r="A29" s="31" t="str">
        <f t="shared" si="6"/>
        <v>15</v>
      </c>
      <c r="B29" s="87">
        <v>15</v>
      </c>
      <c r="C29" s="114" t="str">
        <f>IFERROR(VLOOKUP(A29,'8県まとめ'!B:M,2,0),"")</f>
        <v/>
      </c>
      <c r="D29" s="115"/>
      <c r="E29" s="116"/>
      <c r="F29" s="117" t="str">
        <f>IFERROR(VLOOKUP(A29,'8県まとめ'!B:M,8,0),"")</f>
        <v/>
      </c>
      <c r="G29" s="118"/>
      <c r="H29" s="119"/>
      <c r="I29" s="120"/>
      <c r="J29" s="121" t="str">
        <f>IFERROR(VLOOKUP(A29,'8県まとめ'!B:M,9,0),"")</f>
        <v/>
      </c>
      <c r="K29" s="122"/>
      <c r="L29" s="122"/>
      <c r="M29" s="117" t="str">
        <f>IFERROR(VLOOKUP(A29,'8県まとめ'!B:M,12,0),"")</f>
        <v/>
      </c>
      <c r="N29" s="118"/>
      <c r="O29" s="119"/>
      <c r="P29" s="120"/>
      <c r="Q29" s="123" t="str">
        <f t="shared" si="0"/>
        <v/>
      </c>
      <c r="R29" s="124"/>
      <c r="S29" s="106" t="s">
        <v>23</v>
      </c>
      <c r="T29" s="125" t="str">
        <f t="shared" si="1"/>
        <v/>
      </c>
      <c r="U29" s="126"/>
      <c r="V29" s="126"/>
      <c r="W29" s="126"/>
      <c r="X29" s="107" t="s">
        <v>29</v>
      </c>
      <c r="Y29" s="31" t="str">
        <f t="shared" si="2"/>
        <v/>
      </c>
      <c r="Z29" s="31"/>
      <c r="AA29" s="31"/>
      <c r="AB29" s="31"/>
      <c r="AC29" s="31"/>
      <c r="AD29" s="93" t="str">
        <f t="shared" si="3"/>
        <v>対象外</v>
      </c>
      <c r="AE29" s="94" t="str">
        <f>IFERROR(VLOOKUP(A29,'8県まとめ'!B:N,13,0),"")</f>
        <v/>
      </c>
      <c r="AF29" s="95" t="str">
        <f t="shared" si="5"/>
        <v/>
      </c>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row>
    <row r="30" spans="1:56" ht="19.5" customHeight="1" thickBot="1" x14ac:dyDescent="0.45">
      <c r="C30" s="172" t="s">
        <v>160</v>
      </c>
      <c r="D30" s="172"/>
      <c r="E30" s="172"/>
      <c r="F30" s="172"/>
      <c r="G30" s="172"/>
      <c r="H30" s="172"/>
      <c r="I30" s="172"/>
      <c r="J30" s="172"/>
      <c r="K30" s="172"/>
      <c r="L30" s="172"/>
      <c r="M30" s="172"/>
      <c r="N30" s="172"/>
      <c r="O30" s="172"/>
      <c r="P30" s="172"/>
      <c r="Q30" s="173" t="s">
        <v>36</v>
      </c>
      <c r="R30" s="173"/>
      <c r="S30" s="174"/>
      <c r="T30" s="175">
        <f>SUM(T15:W29)</f>
        <v>0</v>
      </c>
      <c r="U30" s="176"/>
      <c r="V30" s="176"/>
      <c r="W30" s="176"/>
      <c r="X30" s="34" t="s">
        <v>29</v>
      </c>
      <c r="Y30" s="31"/>
      <c r="Z30" s="31"/>
      <c r="AA30" s="31"/>
      <c r="AB30" s="31"/>
      <c r="AC30" s="31"/>
      <c r="AD30" s="31"/>
      <c r="AE30" s="31"/>
      <c r="AF30" s="96">
        <f>SUM(AF15:AF29)</f>
        <v>0</v>
      </c>
      <c r="AG30" s="31"/>
      <c r="AH30" s="31"/>
      <c r="AI30" s="31"/>
      <c r="AJ30" s="31"/>
      <c r="AK30" s="31"/>
      <c r="AL30" s="31"/>
      <c r="AM30" s="31"/>
      <c r="AN30" s="31"/>
    </row>
    <row r="31" spans="1:56" ht="61.5" customHeight="1" x14ac:dyDescent="0.4">
      <c r="C31" s="172"/>
      <c r="D31" s="172"/>
      <c r="E31" s="172"/>
      <c r="F31" s="172"/>
      <c r="G31" s="172"/>
      <c r="H31" s="172"/>
      <c r="I31" s="172"/>
      <c r="J31" s="172"/>
      <c r="K31" s="172"/>
      <c r="L31" s="172"/>
      <c r="M31" s="172"/>
      <c r="N31" s="172"/>
      <c r="O31" s="172"/>
      <c r="P31" s="172"/>
      <c r="Q31" s="91"/>
      <c r="R31" s="91"/>
      <c r="S31" s="91"/>
      <c r="T31" s="35"/>
      <c r="U31" s="191">
        <f>+AF30</f>
        <v>0</v>
      </c>
      <c r="V31" s="191"/>
      <c r="W31" s="191"/>
      <c r="X31" s="90" t="s">
        <v>159</v>
      </c>
    </row>
    <row r="32" spans="1:56" ht="8.4499999999999993" customHeight="1" x14ac:dyDescent="0.4"/>
    <row r="33" spans="2:24" x14ac:dyDescent="0.4">
      <c r="C33" s="177" t="s">
        <v>37</v>
      </c>
      <c r="D33" s="178"/>
      <c r="E33" s="167"/>
      <c r="F33" s="167"/>
      <c r="G33" s="167"/>
      <c r="H33" s="167"/>
      <c r="I33" s="167"/>
      <c r="J33" s="169"/>
      <c r="K33" s="183" t="s">
        <v>38</v>
      </c>
      <c r="L33" s="184"/>
      <c r="M33" s="185"/>
      <c r="N33" s="186"/>
      <c r="O33" s="186"/>
      <c r="P33" s="186"/>
      <c r="Q33" s="186"/>
      <c r="R33" s="186"/>
      <c r="S33" s="36"/>
    </row>
    <row r="34" spans="2:24" x14ac:dyDescent="0.4">
      <c r="C34" s="179"/>
      <c r="D34" s="180"/>
      <c r="E34" s="167"/>
      <c r="F34" s="167"/>
      <c r="G34" s="167"/>
      <c r="H34" s="167"/>
      <c r="I34" s="167"/>
      <c r="J34" s="169"/>
      <c r="K34" s="189" t="s">
        <v>39</v>
      </c>
      <c r="L34" s="190"/>
      <c r="M34" s="187"/>
      <c r="N34" s="188"/>
      <c r="O34" s="188"/>
      <c r="P34" s="188"/>
      <c r="Q34" s="188"/>
      <c r="R34" s="188"/>
      <c r="S34" s="37" t="s">
        <v>40</v>
      </c>
    </row>
    <row r="35" spans="2:24" ht="18.75" customHeight="1" x14ac:dyDescent="0.4">
      <c r="C35" s="179"/>
      <c r="D35" s="180"/>
      <c r="E35" s="167" t="s">
        <v>41</v>
      </c>
      <c r="F35" s="167"/>
      <c r="G35" s="168" t="s">
        <v>42</v>
      </c>
      <c r="H35" s="168"/>
      <c r="I35" s="168"/>
      <c r="J35" s="168"/>
      <c r="K35" s="168"/>
      <c r="L35" s="167" t="s">
        <v>43</v>
      </c>
      <c r="M35" s="38"/>
      <c r="N35" s="39"/>
      <c r="O35" s="39"/>
      <c r="P35" s="39"/>
      <c r="Q35" s="39"/>
      <c r="R35" s="39"/>
      <c r="S35" s="36"/>
    </row>
    <row r="36" spans="2:24" x14ac:dyDescent="0.4">
      <c r="C36" s="181"/>
      <c r="D36" s="182"/>
      <c r="E36" s="40" t="s">
        <v>44</v>
      </c>
      <c r="F36" s="41" t="s">
        <v>45</v>
      </c>
      <c r="G36" s="168"/>
      <c r="H36" s="168"/>
      <c r="I36" s="168"/>
      <c r="J36" s="168"/>
      <c r="K36" s="168"/>
      <c r="L36" s="167"/>
      <c r="M36" s="42"/>
      <c r="N36" s="43"/>
      <c r="O36" s="43"/>
      <c r="P36" s="43"/>
      <c r="Q36" s="43"/>
      <c r="R36" s="43"/>
      <c r="S36" s="44"/>
    </row>
    <row r="37" spans="2:24" ht="18.75" customHeight="1" x14ac:dyDescent="0.4">
      <c r="C37" s="167" t="s">
        <v>47</v>
      </c>
      <c r="D37" s="167"/>
      <c r="E37" s="167"/>
      <c r="F37" s="168" t="s">
        <v>48</v>
      </c>
      <c r="G37" s="168"/>
      <c r="H37" s="168"/>
      <c r="I37" s="168"/>
      <c r="J37" s="168"/>
      <c r="K37" s="167" t="s">
        <v>49</v>
      </c>
      <c r="L37" s="38"/>
      <c r="M37" s="39"/>
      <c r="N37" s="39"/>
      <c r="O37" s="39"/>
      <c r="P37" s="39"/>
      <c r="Q37" s="39"/>
      <c r="R37" s="39"/>
      <c r="S37" s="45"/>
      <c r="U37" s="111" t="s">
        <v>46</v>
      </c>
      <c r="V37" s="111"/>
      <c r="W37" s="111"/>
      <c r="X37" s="111"/>
    </row>
    <row r="38" spans="2:24" x14ac:dyDescent="0.4">
      <c r="C38" s="167"/>
      <c r="D38" s="167"/>
      <c r="E38" s="167"/>
      <c r="F38" s="168"/>
      <c r="G38" s="168"/>
      <c r="H38" s="168"/>
      <c r="I38" s="168"/>
      <c r="J38" s="168"/>
      <c r="K38" s="167"/>
      <c r="L38" s="42"/>
      <c r="M38" s="43"/>
      <c r="N38" s="43"/>
      <c r="O38" s="43"/>
      <c r="P38" s="43"/>
      <c r="Q38" s="43"/>
      <c r="R38" s="46"/>
      <c r="S38" s="47"/>
      <c r="U38" s="108" t="s">
        <v>50</v>
      </c>
      <c r="V38" s="108"/>
      <c r="W38" s="109" t="s">
        <v>51</v>
      </c>
      <c r="X38" s="110"/>
    </row>
    <row r="39" spans="2:24" ht="45" customHeight="1" x14ac:dyDescent="0.4">
      <c r="C39" s="169" t="s">
        <v>52</v>
      </c>
      <c r="D39" s="170"/>
      <c r="E39" s="171"/>
      <c r="F39" s="164" t="s">
        <v>53</v>
      </c>
      <c r="G39" s="165"/>
      <c r="H39" s="165"/>
      <c r="I39" s="165"/>
      <c r="J39" s="165"/>
      <c r="K39" s="165"/>
      <c r="L39" s="165"/>
      <c r="M39" s="165"/>
      <c r="N39" s="165"/>
      <c r="O39" s="165"/>
      <c r="P39" s="165"/>
      <c r="Q39" s="165"/>
      <c r="R39" s="165"/>
      <c r="S39" s="166"/>
      <c r="U39" s="112"/>
      <c r="V39" s="113"/>
      <c r="W39" s="112"/>
      <c r="X39" s="113"/>
    </row>
    <row r="40" spans="2:24" ht="9.9499999999999993" customHeight="1" x14ac:dyDescent="0.4">
      <c r="B40" s="48"/>
      <c r="C40" s="48"/>
      <c r="D40" s="48"/>
      <c r="E40" s="48"/>
      <c r="F40" s="48"/>
      <c r="G40" s="48"/>
      <c r="H40" s="48"/>
      <c r="I40" s="48"/>
      <c r="J40" s="48"/>
      <c r="K40" s="48"/>
      <c r="L40" s="48"/>
      <c r="M40" s="48"/>
      <c r="N40" s="48"/>
      <c r="O40" s="48"/>
      <c r="P40" s="48"/>
      <c r="Q40" s="48"/>
      <c r="R40" s="48"/>
      <c r="S40" s="48"/>
      <c r="T40" s="48"/>
      <c r="U40" s="48"/>
      <c r="V40" s="48"/>
      <c r="W40" s="48"/>
      <c r="X40" s="48"/>
    </row>
    <row r="41" spans="2:24" ht="9.9499999999999993" customHeight="1" x14ac:dyDescent="0.4"/>
    <row r="42" spans="2:24" ht="21.6" customHeight="1" x14ac:dyDescent="0.4">
      <c r="C42" s="25" t="s">
        <v>54</v>
      </c>
      <c r="F42" s="25" t="s">
        <v>1135</v>
      </c>
    </row>
    <row r="43" spans="2:24" ht="21.6" customHeight="1" x14ac:dyDescent="0.4">
      <c r="C43" s="25" t="s">
        <v>55</v>
      </c>
      <c r="F43" s="25" t="s">
        <v>1136</v>
      </c>
    </row>
    <row r="44" spans="2:24" ht="21.6" customHeight="1" x14ac:dyDescent="0.4"/>
  </sheetData>
  <sheetProtection algorithmName="SHA-512" hashValue="lGzTpE+2/1jouKVSlb9bcc8hDPV3UX3m5+3e/c1dY/oBBS8QZlzrSfD7kW7ZyPWBf9iREaEjHdPoQgqpSPrCjA==" saltValue="Bi5yBKfqeSaThWqTwgTAQA==" spinCount="100000" sheet="1" selectLockedCells="1"/>
  <autoFilter ref="B13:X31" xr:uid="{00000000-0009-0000-0000-000000000000}">
    <filterColumn colId="1" showButton="0"/>
    <filterColumn colId="2" showButton="0"/>
    <filterColumn colId="4" showButton="0"/>
    <filterColumn colId="6" showButton="0"/>
    <filterColumn colId="8" showButton="0"/>
    <filterColumn colId="9" showButton="0"/>
    <filterColumn colId="11" showButton="0"/>
    <filterColumn colId="13" showButton="0"/>
    <filterColumn colId="15" showButton="0"/>
    <filterColumn colId="18" showButton="0"/>
    <filterColumn colId="19" showButton="0"/>
    <filterColumn colId="20" showButton="0"/>
    <filterColumn colId="21" showButton="0"/>
  </autoFilter>
  <mergeCells count="184">
    <mergeCell ref="B3:X4"/>
    <mergeCell ref="H23:I23"/>
    <mergeCell ref="J23:L23"/>
    <mergeCell ref="M23:N23"/>
    <mergeCell ref="O23:P23"/>
    <mergeCell ref="T21:W21"/>
    <mergeCell ref="C22:E22"/>
    <mergeCell ref="F22:G22"/>
    <mergeCell ref="H22:I22"/>
    <mergeCell ref="J22:L22"/>
    <mergeCell ref="M22:N22"/>
    <mergeCell ref="O22:P22"/>
    <mergeCell ref="Q22:R22"/>
    <mergeCell ref="T22:W22"/>
    <mergeCell ref="Q23:R23"/>
    <mergeCell ref="T23:W23"/>
    <mergeCell ref="M20:N20"/>
    <mergeCell ref="O20:P20"/>
    <mergeCell ref="Q20:R20"/>
    <mergeCell ref="T20:W20"/>
    <mergeCell ref="M33:R34"/>
    <mergeCell ref="K34:L34"/>
    <mergeCell ref="E35:F35"/>
    <mergeCell ref="G35:K36"/>
    <mergeCell ref="C19:E19"/>
    <mergeCell ref="F19:G19"/>
    <mergeCell ref="H19:I19"/>
    <mergeCell ref="J19:L19"/>
    <mergeCell ref="M19:N19"/>
    <mergeCell ref="O19:P19"/>
    <mergeCell ref="Q19:R19"/>
    <mergeCell ref="C21:E21"/>
    <mergeCell ref="F21:G21"/>
    <mergeCell ref="H21:I21"/>
    <mergeCell ref="J21:L21"/>
    <mergeCell ref="M21:N21"/>
    <mergeCell ref="O21:P21"/>
    <mergeCell ref="Q21:R21"/>
    <mergeCell ref="C23:E23"/>
    <mergeCell ref="F23:G23"/>
    <mergeCell ref="AA3:AE3"/>
    <mergeCell ref="F39:S39"/>
    <mergeCell ref="L35:L36"/>
    <mergeCell ref="C37:E38"/>
    <mergeCell ref="F37:J38"/>
    <mergeCell ref="K37:K38"/>
    <mergeCell ref="C39:E39"/>
    <mergeCell ref="C30:P31"/>
    <mergeCell ref="Q30:S30"/>
    <mergeCell ref="T30:W30"/>
    <mergeCell ref="C33:D36"/>
    <mergeCell ref="E33:J34"/>
    <mergeCell ref="K33:L33"/>
    <mergeCell ref="Q17:R17"/>
    <mergeCell ref="T17:W17"/>
    <mergeCell ref="C18:E18"/>
    <mergeCell ref="F18:G18"/>
    <mergeCell ref="H18:I18"/>
    <mergeCell ref="J18:L18"/>
    <mergeCell ref="T19:W19"/>
    <mergeCell ref="C20:E20"/>
    <mergeCell ref="F20:G20"/>
    <mergeCell ref="H20:I20"/>
    <mergeCell ref="J20:L20"/>
    <mergeCell ref="M18:N18"/>
    <mergeCell ref="O18:P18"/>
    <mergeCell ref="Q16:R16"/>
    <mergeCell ref="T16:W16"/>
    <mergeCell ref="C17:E17"/>
    <mergeCell ref="F17:G17"/>
    <mergeCell ref="H17:I17"/>
    <mergeCell ref="J17:L17"/>
    <mergeCell ref="M17:N17"/>
    <mergeCell ref="O17:P17"/>
    <mergeCell ref="Q18:R18"/>
    <mergeCell ref="T18:W18"/>
    <mergeCell ref="C16:E16"/>
    <mergeCell ref="F16:G16"/>
    <mergeCell ref="H16:I16"/>
    <mergeCell ref="J16:L16"/>
    <mergeCell ref="M16:N16"/>
    <mergeCell ref="O16:P16"/>
    <mergeCell ref="C15:E15"/>
    <mergeCell ref="F15:G15"/>
    <mergeCell ref="H15:I15"/>
    <mergeCell ref="J15:L15"/>
    <mergeCell ref="M15:N15"/>
    <mergeCell ref="O15:P15"/>
    <mergeCell ref="T13:X14"/>
    <mergeCell ref="B13:B14"/>
    <mergeCell ref="C13:E14"/>
    <mergeCell ref="F13:G14"/>
    <mergeCell ref="H13:I14"/>
    <mergeCell ref="J13:L14"/>
    <mergeCell ref="M13:N14"/>
    <mergeCell ref="Q15:R15"/>
    <mergeCell ref="T15:W15"/>
    <mergeCell ref="M12:N12"/>
    <mergeCell ref="O12:P12"/>
    <mergeCell ref="C11:G11"/>
    <mergeCell ref="H11:I11"/>
    <mergeCell ref="J11:N11"/>
    <mergeCell ref="O11:P11"/>
    <mergeCell ref="O13:P14"/>
    <mergeCell ref="Q13:R14"/>
    <mergeCell ref="S13:S14"/>
    <mergeCell ref="AD5:AE6"/>
    <mergeCell ref="C6:F7"/>
    <mergeCell ref="G6:J6"/>
    <mergeCell ref="K6:V6"/>
    <mergeCell ref="G7:J7"/>
    <mergeCell ref="K7:T7"/>
    <mergeCell ref="U7:V7"/>
    <mergeCell ref="Q11:S12"/>
    <mergeCell ref="T11:X12"/>
    <mergeCell ref="C10:F10"/>
    <mergeCell ref="G10:H10"/>
    <mergeCell ref="I10:L10"/>
    <mergeCell ref="M10:O10"/>
    <mergeCell ref="P10:S10"/>
    <mergeCell ref="T10:U10"/>
    <mergeCell ref="C8:F8"/>
    <mergeCell ref="G8:L8"/>
    <mergeCell ref="M8:P8"/>
    <mergeCell ref="Q8:T8"/>
    <mergeCell ref="U8:V8"/>
    <mergeCell ref="C12:E12"/>
    <mergeCell ref="F12:G12"/>
    <mergeCell ref="H12:I12"/>
    <mergeCell ref="J12:L12"/>
    <mergeCell ref="C24:E24"/>
    <mergeCell ref="F24:G24"/>
    <mergeCell ref="H24:I24"/>
    <mergeCell ref="J24:L24"/>
    <mergeCell ref="M24:N24"/>
    <mergeCell ref="O24:P24"/>
    <mergeCell ref="Q24:R24"/>
    <mergeCell ref="T24:W24"/>
    <mergeCell ref="C25:E25"/>
    <mergeCell ref="F25:G25"/>
    <mergeCell ref="H25:I25"/>
    <mergeCell ref="J25:L25"/>
    <mergeCell ref="M25:N25"/>
    <mergeCell ref="O25:P25"/>
    <mergeCell ref="Q25:R25"/>
    <mergeCell ref="T25:W25"/>
    <mergeCell ref="C26:E26"/>
    <mergeCell ref="F26:G26"/>
    <mergeCell ref="H26:I26"/>
    <mergeCell ref="J26:L26"/>
    <mergeCell ref="M26:N26"/>
    <mergeCell ref="O26:P26"/>
    <mergeCell ref="Q26:R26"/>
    <mergeCell ref="T26:W26"/>
    <mergeCell ref="C27:E27"/>
    <mergeCell ref="F27:G27"/>
    <mergeCell ref="H27:I27"/>
    <mergeCell ref="J27:L27"/>
    <mergeCell ref="M27:N27"/>
    <mergeCell ref="O27:P27"/>
    <mergeCell ref="Q27:R27"/>
    <mergeCell ref="T27:W27"/>
    <mergeCell ref="U38:V38"/>
    <mergeCell ref="W38:X38"/>
    <mergeCell ref="U37:X37"/>
    <mergeCell ref="U39:V39"/>
    <mergeCell ref="W39:X39"/>
    <mergeCell ref="C28:E28"/>
    <mergeCell ref="F28:G28"/>
    <mergeCell ref="H28:I28"/>
    <mergeCell ref="J28:L28"/>
    <mergeCell ref="M28:N28"/>
    <mergeCell ref="O28:P28"/>
    <mergeCell ref="Q28:R28"/>
    <mergeCell ref="T28:W28"/>
    <mergeCell ref="C29:E29"/>
    <mergeCell ref="F29:G29"/>
    <mergeCell ref="H29:I29"/>
    <mergeCell ref="J29:L29"/>
    <mergeCell ref="M29:N29"/>
    <mergeCell ref="O29:P29"/>
    <mergeCell ref="Q29:R29"/>
    <mergeCell ref="T29:W29"/>
    <mergeCell ref="U31:W31"/>
  </mergeCells>
  <phoneticPr fontId="4"/>
  <dataValidations count="1">
    <dataValidation imeMode="on" allowBlank="1" showInputMessage="1" showErrorMessage="1" sqref="AC5:AC6" xr:uid="{00000000-0002-0000-0000-000000000000}"/>
  </dataValidations>
  <printOptions horizontalCentered="1"/>
  <pageMargins left="0.51181102362204722" right="0.51181102362204722" top="0.55118110236220474" bottom="0.55118110236220474" header="0.31496062992125984" footer="0.31496062992125984"/>
  <pageSetup paperSize="9" scale="85" orientation="portrait" r:id="rId1"/>
  <headerFooter>
    <oddFooter>&amp;C&amp;P/&amp;N&amp;R九州_008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59"/>
  <sheetViews>
    <sheetView workbookViewId="0">
      <pane ySplit="2" topLeftCell="A327" activePane="bottomLeft" state="frozen"/>
      <selection activeCell="B332" sqref="B332:C332"/>
      <selection pane="bottomLeft" activeCell="B332" sqref="B332:C332"/>
    </sheetView>
  </sheetViews>
  <sheetFormatPr defaultColWidth="9" defaultRowHeight="18.75" x14ac:dyDescent="0.4"/>
  <cols>
    <col min="1" max="1" width="23.25" style="16" bestFit="1" customWidth="1"/>
    <col min="2" max="2" width="14.75" style="18" bestFit="1" customWidth="1"/>
    <col min="3" max="3" width="9.375" style="18" bestFit="1" customWidth="1"/>
    <col min="4" max="4" width="25.5" style="18" bestFit="1" customWidth="1"/>
    <col min="5" max="5" width="11.375" style="50" bestFit="1" customWidth="1"/>
    <col min="6" max="6" width="7.5" style="18" bestFit="1" customWidth="1"/>
    <col min="7" max="7" width="10.375" style="18" bestFit="1" customWidth="1"/>
    <col min="8" max="8" width="7.125" style="18" bestFit="1" customWidth="1"/>
    <col min="9" max="9" width="13" bestFit="1" customWidth="1"/>
    <col min="10" max="10" width="5.25" style="18" bestFit="1" customWidth="1"/>
    <col min="11" max="11" width="9" style="18"/>
    <col min="12" max="12" width="7.125" style="18" bestFit="1" customWidth="1"/>
    <col min="13" max="13" width="13" style="58" bestFit="1" customWidth="1"/>
    <col min="14" max="15" width="9" style="18"/>
    <col min="16" max="17" width="12" style="18" customWidth="1"/>
    <col min="18" max="18" width="9" style="18"/>
    <col min="19" max="19" width="10.375" style="18" bestFit="1" customWidth="1"/>
    <col min="20" max="20" width="10.25" style="18" customWidth="1"/>
    <col min="21" max="16384" width="9" style="18"/>
  </cols>
  <sheetData>
    <row r="1" spans="1:20" x14ac:dyDescent="0.4">
      <c r="A1" s="16">
        <v>0</v>
      </c>
    </row>
    <row r="2" spans="1:20" x14ac:dyDescent="0.4">
      <c r="A2" s="16" t="s">
        <v>128</v>
      </c>
      <c r="B2" s="17" t="s">
        <v>134</v>
      </c>
      <c r="C2" s="17" t="s">
        <v>135</v>
      </c>
      <c r="D2" s="17" t="s">
        <v>136</v>
      </c>
      <c r="E2" s="20" t="s">
        <v>137</v>
      </c>
      <c r="F2" s="17" t="s">
        <v>138</v>
      </c>
      <c r="G2" s="17" t="s">
        <v>139</v>
      </c>
      <c r="H2" s="17" t="s">
        <v>140</v>
      </c>
      <c r="I2" t="s">
        <v>141</v>
      </c>
      <c r="J2" s="17" t="s">
        <v>142</v>
      </c>
      <c r="K2" s="17" t="s">
        <v>7</v>
      </c>
      <c r="L2" s="17" t="s">
        <v>122</v>
      </c>
      <c r="M2" s="58" t="s">
        <v>147</v>
      </c>
      <c r="N2" s="17" t="s">
        <v>145</v>
      </c>
      <c r="P2" s="23" t="s">
        <v>6</v>
      </c>
      <c r="Q2" s="23" t="s">
        <v>7</v>
      </c>
      <c r="S2" s="23" t="s">
        <v>125</v>
      </c>
      <c r="T2" s="23" t="s">
        <v>126</v>
      </c>
    </row>
    <row r="3" spans="1:20" x14ac:dyDescent="0.4">
      <c r="A3" s="16" t="str">
        <f>+B3&amp;C3</f>
        <v>002015ｻ612AUYGCuUn</v>
      </c>
      <c r="B3" s="21" t="s">
        <v>161</v>
      </c>
      <c r="C3" s="17" t="s">
        <v>162</v>
      </c>
      <c r="D3" s="17" t="s">
        <v>163</v>
      </c>
      <c r="E3" s="20">
        <v>42256</v>
      </c>
      <c r="F3" s="54">
        <v>15.75</v>
      </c>
      <c r="G3" s="17" t="s">
        <v>164</v>
      </c>
      <c r="H3" s="17" t="s">
        <v>165</v>
      </c>
      <c r="I3" t="s">
        <v>166</v>
      </c>
      <c r="J3" s="17" t="s">
        <v>167</v>
      </c>
      <c r="K3" s="17" t="str">
        <f t="shared" ref="K3:K66" si="0">+VLOOKUP(H3,$P$2:$Q$10,2,0)</f>
        <v>熊本市</v>
      </c>
      <c r="L3" s="17" t="str">
        <f>VLOOKUP(G3,$S$2:$T$6,2,0)</f>
        <v>低</v>
      </c>
      <c r="M3" s="58">
        <v>42256</v>
      </c>
      <c r="N3" s="18">
        <f t="shared" ref="N3:N66" si="1">COUNTIF(C:C,C3)</f>
        <v>1</v>
      </c>
      <c r="P3" s="24" t="s">
        <v>12</v>
      </c>
      <c r="Q3" s="6" t="s">
        <v>13</v>
      </c>
      <c r="S3" s="23" t="s">
        <v>123</v>
      </c>
      <c r="T3" s="23" t="s">
        <v>118</v>
      </c>
    </row>
    <row r="4" spans="1:20" x14ac:dyDescent="0.4">
      <c r="A4" s="16" t="str">
        <f t="shared" ref="A4:A67" si="2">+B4&amp;C4</f>
        <v>002015ｻ609AｱD5AiF9</v>
      </c>
      <c r="B4" s="21" t="s">
        <v>168</v>
      </c>
      <c r="C4" s="17" t="s">
        <v>169</v>
      </c>
      <c r="D4" s="17" t="s">
        <v>170</v>
      </c>
      <c r="E4" s="20">
        <v>42271</v>
      </c>
      <c r="F4" s="54">
        <v>54</v>
      </c>
      <c r="G4" s="17" t="s">
        <v>164</v>
      </c>
      <c r="H4" s="17" t="s">
        <v>171</v>
      </c>
      <c r="I4" t="s">
        <v>166</v>
      </c>
      <c r="J4" s="17" t="s">
        <v>167</v>
      </c>
      <c r="K4" s="17" t="str">
        <f t="shared" si="0"/>
        <v>大分市</v>
      </c>
      <c r="L4" s="17" t="str">
        <f t="shared" ref="L4:L67" si="3">VLOOKUP(G4,$S$2:$T$6,2,0)</f>
        <v>低</v>
      </c>
      <c r="M4" s="58">
        <v>42271</v>
      </c>
      <c r="N4" s="18">
        <f t="shared" si="1"/>
        <v>1</v>
      </c>
      <c r="P4" s="24" t="s">
        <v>17</v>
      </c>
      <c r="Q4" s="6" t="s">
        <v>13</v>
      </c>
      <c r="S4" s="23" t="s">
        <v>124</v>
      </c>
      <c r="T4" s="23" t="s">
        <v>120</v>
      </c>
    </row>
    <row r="5" spans="1:20" x14ac:dyDescent="0.4">
      <c r="A5" s="16" t="str">
        <f t="shared" si="2"/>
        <v>002014J60407KBGxft</v>
      </c>
      <c r="B5" s="21" t="s">
        <v>172</v>
      </c>
      <c r="C5" s="17" t="s">
        <v>173</v>
      </c>
      <c r="D5" s="17" t="s">
        <v>174</v>
      </c>
      <c r="E5" s="20">
        <v>42276</v>
      </c>
      <c r="F5" s="54">
        <v>24.5</v>
      </c>
      <c r="G5" s="17" t="s">
        <v>164</v>
      </c>
      <c r="H5" s="17" t="s">
        <v>165</v>
      </c>
      <c r="I5" t="s">
        <v>166</v>
      </c>
      <c r="J5" s="17" t="s">
        <v>175</v>
      </c>
      <c r="K5" s="17" t="str">
        <f t="shared" si="0"/>
        <v>熊本市</v>
      </c>
      <c r="L5" s="17" t="str">
        <f t="shared" si="3"/>
        <v>低</v>
      </c>
      <c r="M5" s="58">
        <v>42276</v>
      </c>
      <c r="N5" s="18">
        <f t="shared" si="1"/>
        <v>1</v>
      </c>
      <c r="P5" s="24" t="s">
        <v>20</v>
      </c>
      <c r="Q5" s="6" t="s">
        <v>21</v>
      </c>
      <c r="S5" s="23"/>
      <c r="T5" s="23"/>
    </row>
    <row r="6" spans="1:20" x14ac:dyDescent="0.4">
      <c r="A6" s="16" t="str">
        <f t="shared" si="2"/>
        <v>002014J60807kMzL9S</v>
      </c>
      <c r="B6" s="19" t="s">
        <v>176</v>
      </c>
      <c r="C6" s="17" t="s">
        <v>177</v>
      </c>
      <c r="D6" s="17" t="s">
        <v>174</v>
      </c>
      <c r="E6" s="20">
        <v>42276</v>
      </c>
      <c r="F6" s="54">
        <v>112</v>
      </c>
      <c r="G6" s="17" t="s">
        <v>121</v>
      </c>
      <c r="H6" s="17" t="s">
        <v>165</v>
      </c>
      <c r="I6" t="s">
        <v>166</v>
      </c>
      <c r="J6" s="17" t="s">
        <v>175</v>
      </c>
      <c r="K6" s="17" t="str">
        <f t="shared" si="0"/>
        <v>熊本市</v>
      </c>
      <c r="L6" s="17" t="str">
        <f t="shared" si="3"/>
        <v>高</v>
      </c>
      <c r="M6" s="58">
        <v>42276</v>
      </c>
      <c r="N6" s="18">
        <f t="shared" si="1"/>
        <v>1</v>
      </c>
      <c r="P6" s="24" t="s">
        <v>25</v>
      </c>
      <c r="Q6" s="6" t="s">
        <v>26</v>
      </c>
      <c r="S6" s="23"/>
      <c r="T6" s="23"/>
    </row>
    <row r="7" spans="1:20" x14ac:dyDescent="0.4">
      <c r="A7" s="16" t="str">
        <f t="shared" si="2"/>
        <v>002015ｻ609AｲCHx5hJ</v>
      </c>
      <c r="B7" s="19" t="s">
        <v>178</v>
      </c>
      <c r="C7" s="17" t="s">
        <v>179</v>
      </c>
      <c r="D7" s="17" t="s">
        <v>180</v>
      </c>
      <c r="E7" s="20">
        <v>42285</v>
      </c>
      <c r="F7" s="54">
        <v>49.5</v>
      </c>
      <c r="G7" s="17" t="s">
        <v>164</v>
      </c>
      <c r="H7" s="17" t="s">
        <v>165</v>
      </c>
      <c r="I7" t="s">
        <v>166</v>
      </c>
      <c r="J7" s="17" t="s">
        <v>167</v>
      </c>
      <c r="K7" s="17" t="str">
        <f t="shared" si="0"/>
        <v>熊本市</v>
      </c>
      <c r="L7" s="17" t="str">
        <f t="shared" si="3"/>
        <v>低</v>
      </c>
      <c r="M7" s="58">
        <v>42285</v>
      </c>
      <c r="N7" s="18">
        <f t="shared" si="1"/>
        <v>1</v>
      </c>
      <c r="P7" s="24" t="s">
        <v>27</v>
      </c>
      <c r="Q7" s="6" t="s">
        <v>28</v>
      </c>
    </row>
    <row r="8" spans="1:20" x14ac:dyDescent="0.4">
      <c r="A8" s="16" t="str">
        <f t="shared" si="2"/>
        <v>002015ｻ706BBo3XkBv</v>
      </c>
      <c r="B8" s="19" t="s">
        <v>181</v>
      </c>
      <c r="C8" s="17" t="s">
        <v>182</v>
      </c>
      <c r="D8" s="17" t="s">
        <v>183</v>
      </c>
      <c r="E8" s="20">
        <v>42328</v>
      </c>
      <c r="F8" s="54">
        <v>21.84</v>
      </c>
      <c r="G8" s="17" t="s">
        <v>164</v>
      </c>
      <c r="H8" s="17" t="s">
        <v>165</v>
      </c>
      <c r="I8" t="s">
        <v>166</v>
      </c>
      <c r="J8" s="17" t="s">
        <v>184</v>
      </c>
      <c r="K8" s="17" t="str">
        <f t="shared" si="0"/>
        <v>熊本市</v>
      </c>
      <c r="L8" s="17" t="str">
        <f t="shared" si="3"/>
        <v>低</v>
      </c>
      <c r="M8" s="58">
        <v>42328</v>
      </c>
      <c r="N8" s="18">
        <f t="shared" si="1"/>
        <v>1</v>
      </c>
      <c r="P8" s="24" t="s">
        <v>30</v>
      </c>
      <c r="Q8" s="6" t="s">
        <v>31</v>
      </c>
    </row>
    <row r="9" spans="1:20" x14ac:dyDescent="0.4">
      <c r="A9" s="16" t="str">
        <f t="shared" si="2"/>
        <v>002015ｻ612AV4tFjaN</v>
      </c>
      <c r="B9" s="18" t="s">
        <v>185</v>
      </c>
      <c r="C9" s="17" t="s">
        <v>186</v>
      </c>
      <c r="D9" s="17" t="s">
        <v>187</v>
      </c>
      <c r="E9" s="20">
        <v>42347</v>
      </c>
      <c r="F9" s="54">
        <v>25.74</v>
      </c>
      <c r="G9" s="17" t="s">
        <v>164</v>
      </c>
      <c r="H9" s="17" t="s">
        <v>165</v>
      </c>
      <c r="I9" t="s">
        <v>166</v>
      </c>
      <c r="J9" s="17" t="s">
        <v>167</v>
      </c>
      <c r="K9" s="17" t="str">
        <f t="shared" si="0"/>
        <v>熊本市</v>
      </c>
      <c r="L9" s="17" t="str">
        <f t="shared" si="3"/>
        <v>低</v>
      </c>
      <c r="M9" s="58">
        <v>42347</v>
      </c>
      <c r="N9" s="18">
        <f t="shared" si="1"/>
        <v>1</v>
      </c>
      <c r="P9" s="24" t="s">
        <v>32</v>
      </c>
      <c r="Q9" s="6" t="s">
        <v>33</v>
      </c>
    </row>
    <row r="10" spans="1:20" x14ac:dyDescent="0.4">
      <c r="A10" s="16" t="str">
        <f t="shared" si="2"/>
        <v>002015ｻ609Aｳ1BgP5N</v>
      </c>
      <c r="B10" s="22" t="s">
        <v>188</v>
      </c>
      <c r="C10" s="17" t="s">
        <v>189</v>
      </c>
      <c r="D10" s="17" t="s">
        <v>190</v>
      </c>
      <c r="E10" s="20">
        <v>42350</v>
      </c>
      <c r="F10" s="54">
        <v>49</v>
      </c>
      <c r="G10" s="17" t="s">
        <v>164</v>
      </c>
      <c r="H10" s="17" t="s">
        <v>165</v>
      </c>
      <c r="I10" t="s">
        <v>166</v>
      </c>
      <c r="J10" s="17" t="s">
        <v>175</v>
      </c>
      <c r="K10" s="17" t="str">
        <f t="shared" si="0"/>
        <v>熊本市</v>
      </c>
      <c r="L10" s="17" t="str">
        <f t="shared" si="3"/>
        <v>低</v>
      </c>
      <c r="M10" s="58">
        <v>42350</v>
      </c>
      <c r="N10" s="18">
        <f t="shared" si="1"/>
        <v>1</v>
      </c>
      <c r="P10" s="24" t="s">
        <v>34</v>
      </c>
      <c r="Q10" s="6" t="s">
        <v>35</v>
      </c>
    </row>
    <row r="11" spans="1:20" x14ac:dyDescent="0.4">
      <c r="A11" s="16" t="str">
        <f t="shared" si="2"/>
        <v>002015ｻ709CASBRJtK</v>
      </c>
      <c r="B11" s="22" t="s">
        <v>191</v>
      </c>
      <c r="C11" s="17" t="s">
        <v>192</v>
      </c>
      <c r="D11" s="17" t="s">
        <v>193</v>
      </c>
      <c r="E11" s="20">
        <v>42352</v>
      </c>
      <c r="F11" s="54">
        <v>58.24</v>
      </c>
      <c r="G11" s="17" t="s">
        <v>164</v>
      </c>
      <c r="H11" s="17" t="s">
        <v>131</v>
      </c>
      <c r="I11" t="s">
        <v>166</v>
      </c>
      <c r="J11" s="17" t="s">
        <v>184</v>
      </c>
      <c r="K11" s="17" t="str">
        <f t="shared" si="0"/>
        <v>福岡市</v>
      </c>
      <c r="L11" s="17" t="str">
        <f t="shared" si="3"/>
        <v>低</v>
      </c>
      <c r="M11" s="58">
        <v>42352</v>
      </c>
      <c r="N11" s="18">
        <f t="shared" si="1"/>
        <v>1</v>
      </c>
      <c r="P11" s="1"/>
      <c r="Q11" s="1"/>
    </row>
    <row r="12" spans="1:20" x14ac:dyDescent="0.4">
      <c r="A12" s="16" t="str">
        <f t="shared" si="2"/>
        <v>002015U00044Y8q92R</v>
      </c>
      <c r="B12" s="18" t="s">
        <v>194</v>
      </c>
      <c r="C12" s="18" t="s">
        <v>195</v>
      </c>
      <c r="D12" s="18" t="s">
        <v>196</v>
      </c>
      <c r="E12" s="50">
        <v>42353</v>
      </c>
      <c r="F12" s="55">
        <v>50</v>
      </c>
      <c r="G12" s="18" t="s">
        <v>164</v>
      </c>
      <c r="H12" s="18" t="s">
        <v>131</v>
      </c>
      <c r="I12" t="s">
        <v>166</v>
      </c>
      <c r="J12" s="18" t="s">
        <v>175</v>
      </c>
      <c r="K12" s="17" t="str">
        <f t="shared" si="0"/>
        <v>福岡市</v>
      </c>
      <c r="L12" s="17" t="str">
        <f t="shared" si="3"/>
        <v>低</v>
      </c>
      <c r="M12" s="58">
        <v>42353</v>
      </c>
      <c r="N12" s="18">
        <f t="shared" si="1"/>
        <v>1</v>
      </c>
    </row>
    <row r="13" spans="1:20" x14ac:dyDescent="0.4">
      <c r="A13" s="16" t="str">
        <f t="shared" si="2"/>
        <v>002015U00045p3yT2K</v>
      </c>
      <c r="B13" s="18" t="s">
        <v>197</v>
      </c>
      <c r="C13" s="18" t="s">
        <v>198</v>
      </c>
      <c r="D13" s="18" t="s">
        <v>196</v>
      </c>
      <c r="E13" s="50">
        <v>42353</v>
      </c>
      <c r="F13" s="55">
        <v>50</v>
      </c>
      <c r="G13" s="18" t="s">
        <v>164</v>
      </c>
      <c r="H13" s="18" t="s">
        <v>131</v>
      </c>
      <c r="I13" t="s">
        <v>166</v>
      </c>
      <c r="J13" s="18" t="s">
        <v>175</v>
      </c>
      <c r="K13" s="17" t="str">
        <f t="shared" si="0"/>
        <v>福岡市</v>
      </c>
      <c r="L13" s="17" t="str">
        <f t="shared" si="3"/>
        <v>低</v>
      </c>
      <c r="M13" s="58">
        <v>42353</v>
      </c>
      <c r="N13" s="18">
        <f t="shared" si="1"/>
        <v>1</v>
      </c>
    </row>
    <row r="14" spans="1:20" x14ac:dyDescent="0.4">
      <c r="A14" s="16" t="str">
        <f t="shared" si="2"/>
        <v>002015U00046tpikNX</v>
      </c>
      <c r="B14" s="18" t="s">
        <v>199</v>
      </c>
      <c r="C14" s="18" t="s">
        <v>200</v>
      </c>
      <c r="D14" s="18" t="s">
        <v>201</v>
      </c>
      <c r="E14" s="50">
        <v>42353</v>
      </c>
      <c r="F14" s="55">
        <v>50</v>
      </c>
      <c r="G14" s="18" t="s">
        <v>164</v>
      </c>
      <c r="H14" s="18" t="s">
        <v>131</v>
      </c>
      <c r="I14" t="s">
        <v>166</v>
      </c>
      <c r="J14" s="18" t="s">
        <v>175</v>
      </c>
      <c r="K14" s="17" t="str">
        <f t="shared" si="0"/>
        <v>福岡市</v>
      </c>
      <c r="L14" s="17" t="str">
        <f t="shared" si="3"/>
        <v>低</v>
      </c>
      <c r="M14" s="58">
        <v>42353</v>
      </c>
      <c r="N14" s="18">
        <f t="shared" si="1"/>
        <v>1</v>
      </c>
    </row>
    <row r="15" spans="1:20" x14ac:dyDescent="0.4">
      <c r="A15" s="16" t="str">
        <f t="shared" si="2"/>
        <v>002015U00047KZ5xFM</v>
      </c>
      <c r="B15" s="18" t="s">
        <v>202</v>
      </c>
      <c r="C15" s="18" t="s">
        <v>203</v>
      </c>
      <c r="D15" s="18" t="s">
        <v>204</v>
      </c>
      <c r="E15" s="50">
        <v>42353</v>
      </c>
      <c r="F15" s="55">
        <v>50</v>
      </c>
      <c r="G15" s="18" t="s">
        <v>164</v>
      </c>
      <c r="H15" s="18" t="s">
        <v>131</v>
      </c>
      <c r="I15" t="s">
        <v>166</v>
      </c>
      <c r="J15" s="18" t="s">
        <v>175</v>
      </c>
      <c r="K15" s="17" t="str">
        <f t="shared" si="0"/>
        <v>福岡市</v>
      </c>
      <c r="L15" s="17" t="str">
        <f t="shared" si="3"/>
        <v>低</v>
      </c>
      <c r="M15" s="58">
        <v>42353</v>
      </c>
      <c r="N15" s="18">
        <f t="shared" si="1"/>
        <v>1</v>
      </c>
    </row>
    <row r="16" spans="1:20" x14ac:dyDescent="0.4">
      <c r="A16" s="16" t="str">
        <f t="shared" si="2"/>
        <v>002015U000489SM2EK</v>
      </c>
      <c r="B16" s="18" t="s">
        <v>205</v>
      </c>
      <c r="C16" s="18" t="s">
        <v>206</v>
      </c>
      <c r="D16" s="18" t="s">
        <v>207</v>
      </c>
      <c r="E16" s="50">
        <v>42353</v>
      </c>
      <c r="F16" s="55">
        <v>50</v>
      </c>
      <c r="G16" s="18" t="s">
        <v>164</v>
      </c>
      <c r="H16" s="18" t="s">
        <v>131</v>
      </c>
      <c r="I16" t="s">
        <v>166</v>
      </c>
      <c r="J16" s="18" t="s">
        <v>175</v>
      </c>
      <c r="K16" s="17" t="str">
        <f t="shared" si="0"/>
        <v>福岡市</v>
      </c>
      <c r="L16" s="17" t="str">
        <f t="shared" si="3"/>
        <v>低</v>
      </c>
      <c r="M16" s="58">
        <v>42353</v>
      </c>
      <c r="N16" s="18">
        <f t="shared" si="1"/>
        <v>1</v>
      </c>
    </row>
    <row r="17" spans="1:14" x14ac:dyDescent="0.4">
      <c r="A17" s="16" t="str">
        <f t="shared" si="2"/>
        <v>002015U00049KMV5Kj</v>
      </c>
      <c r="B17" s="18" t="s">
        <v>208</v>
      </c>
      <c r="C17" s="18" t="s">
        <v>209</v>
      </c>
      <c r="D17" s="18" t="s">
        <v>210</v>
      </c>
      <c r="E17" s="50">
        <v>42353</v>
      </c>
      <c r="F17" s="55">
        <v>50</v>
      </c>
      <c r="G17" s="18" t="s">
        <v>164</v>
      </c>
      <c r="H17" s="18" t="s">
        <v>131</v>
      </c>
      <c r="I17" t="s">
        <v>166</v>
      </c>
      <c r="J17" s="18" t="s">
        <v>175</v>
      </c>
      <c r="K17" s="17" t="str">
        <f t="shared" si="0"/>
        <v>福岡市</v>
      </c>
      <c r="L17" s="17" t="str">
        <f t="shared" si="3"/>
        <v>低</v>
      </c>
      <c r="M17" s="58">
        <v>42353</v>
      </c>
      <c r="N17" s="18">
        <f t="shared" si="1"/>
        <v>1</v>
      </c>
    </row>
    <row r="18" spans="1:14" x14ac:dyDescent="0.4">
      <c r="A18" s="16" t="str">
        <f t="shared" si="2"/>
        <v>002015U00050WnYq8P</v>
      </c>
      <c r="B18" s="18" t="s">
        <v>211</v>
      </c>
      <c r="C18" s="18" t="s">
        <v>212</v>
      </c>
      <c r="D18" s="18" t="s">
        <v>213</v>
      </c>
      <c r="E18" s="50">
        <v>42353</v>
      </c>
      <c r="F18" s="55">
        <v>50</v>
      </c>
      <c r="G18" s="18" t="s">
        <v>164</v>
      </c>
      <c r="H18" s="18" t="s">
        <v>131</v>
      </c>
      <c r="I18" t="s">
        <v>166</v>
      </c>
      <c r="J18" s="18" t="s">
        <v>175</v>
      </c>
      <c r="K18" s="17" t="str">
        <f t="shared" si="0"/>
        <v>福岡市</v>
      </c>
      <c r="L18" s="17" t="str">
        <f t="shared" si="3"/>
        <v>低</v>
      </c>
      <c r="M18" s="58">
        <v>42353</v>
      </c>
      <c r="N18" s="18">
        <f t="shared" si="1"/>
        <v>1</v>
      </c>
    </row>
    <row r="19" spans="1:14" x14ac:dyDescent="0.4">
      <c r="A19" s="16" t="str">
        <f t="shared" si="2"/>
        <v>002015U00051c4xULq</v>
      </c>
      <c r="B19" s="18" t="s">
        <v>214</v>
      </c>
      <c r="C19" s="18" t="s">
        <v>215</v>
      </c>
      <c r="D19" s="18" t="s">
        <v>216</v>
      </c>
      <c r="E19" s="50">
        <v>42353</v>
      </c>
      <c r="F19" s="55">
        <v>50</v>
      </c>
      <c r="G19" s="18" t="s">
        <v>164</v>
      </c>
      <c r="H19" s="18" t="s">
        <v>131</v>
      </c>
      <c r="I19" t="s">
        <v>166</v>
      </c>
      <c r="J19" s="18" t="s">
        <v>175</v>
      </c>
      <c r="K19" s="17" t="str">
        <f t="shared" si="0"/>
        <v>福岡市</v>
      </c>
      <c r="L19" s="17" t="str">
        <f t="shared" si="3"/>
        <v>低</v>
      </c>
      <c r="M19" s="58">
        <v>42353</v>
      </c>
      <c r="N19" s="18">
        <f t="shared" si="1"/>
        <v>1</v>
      </c>
    </row>
    <row r="20" spans="1:14" x14ac:dyDescent="0.4">
      <c r="A20" s="16" t="str">
        <f t="shared" si="2"/>
        <v>002015U00052PYocLC</v>
      </c>
      <c r="B20" s="18" t="s">
        <v>217</v>
      </c>
      <c r="C20" s="18" t="s">
        <v>218</v>
      </c>
      <c r="D20" s="18" t="s">
        <v>216</v>
      </c>
      <c r="E20" s="50">
        <v>42353</v>
      </c>
      <c r="F20" s="55">
        <v>50</v>
      </c>
      <c r="G20" s="18" t="s">
        <v>164</v>
      </c>
      <c r="H20" s="18" t="s">
        <v>131</v>
      </c>
      <c r="I20" t="s">
        <v>166</v>
      </c>
      <c r="J20" s="18" t="s">
        <v>175</v>
      </c>
      <c r="K20" s="17" t="str">
        <f t="shared" si="0"/>
        <v>福岡市</v>
      </c>
      <c r="L20" s="17" t="str">
        <f t="shared" si="3"/>
        <v>低</v>
      </c>
      <c r="M20" s="58">
        <v>42353</v>
      </c>
      <c r="N20" s="18">
        <f t="shared" si="1"/>
        <v>1</v>
      </c>
    </row>
    <row r="21" spans="1:14" x14ac:dyDescent="0.4">
      <c r="A21" s="16" t="str">
        <f t="shared" si="2"/>
        <v>002015U00053m5FenL</v>
      </c>
      <c r="B21" s="18" t="s">
        <v>219</v>
      </c>
      <c r="C21" s="18" t="s">
        <v>220</v>
      </c>
      <c r="D21" s="18" t="s">
        <v>221</v>
      </c>
      <c r="E21" s="50">
        <v>42353</v>
      </c>
      <c r="F21" s="55">
        <v>50</v>
      </c>
      <c r="G21" s="18" t="s">
        <v>164</v>
      </c>
      <c r="H21" s="18" t="s">
        <v>131</v>
      </c>
      <c r="I21" t="s">
        <v>166</v>
      </c>
      <c r="J21" s="18" t="s">
        <v>175</v>
      </c>
      <c r="K21" s="17" t="str">
        <f t="shared" si="0"/>
        <v>福岡市</v>
      </c>
      <c r="L21" s="17" t="str">
        <f t="shared" si="3"/>
        <v>低</v>
      </c>
      <c r="M21" s="58">
        <v>42353</v>
      </c>
      <c r="N21" s="18">
        <f t="shared" si="1"/>
        <v>1</v>
      </c>
    </row>
    <row r="22" spans="1:14" x14ac:dyDescent="0.4">
      <c r="A22" s="16" t="str">
        <f t="shared" si="2"/>
        <v>002015U000545s3xXM</v>
      </c>
      <c r="B22" s="18" t="s">
        <v>222</v>
      </c>
      <c r="C22" s="18" t="s">
        <v>223</v>
      </c>
      <c r="D22" s="18" t="s">
        <v>201</v>
      </c>
      <c r="E22" s="50">
        <v>42353</v>
      </c>
      <c r="F22" s="55">
        <v>50</v>
      </c>
      <c r="G22" s="18" t="s">
        <v>164</v>
      </c>
      <c r="H22" s="18" t="s">
        <v>131</v>
      </c>
      <c r="I22" t="s">
        <v>166</v>
      </c>
      <c r="J22" s="18" t="s">
        <v>175</v>
      </c>
      <c r="K22" s="17" t="str">
        <f t="shared" si="0"/>
        <v>福岡市</v>
      </c>
      <c r="L22" s="17" t="str">
        <f t="shared" si="3"/>
        <v>低</v>
      </c>
      <c r="M22" s="58">
        <v>42353</v>
      </c>
      <c r="N22" s="18">
        <f t="shared" si="1"/>
        <v>1</v>
      </c>
    </row>
    <row r="23" spans="1:14" x14ac:dyDescent="0.4">
      <c r="A23" s="16" t="str">
        <f t="shared" si="2"/>
        <v>002015U00055kfu6X3</v>
      </c>
      <c r="B23" s="18" t="s">
        <v>224</v>
      </c>
      <c r="C23" s="18" t="s">
        <v>225</v>
      </c>
      <c r="D23" s="18" t="s">
        <v>201</v>
      </c>
      <c r="E23" s="50">
        <v>42353</v>
      </c>
      <c r="F23" s="55">
        <v>50</v>
      </c>
      <c r="G23" s="18" t="s">
        <v>164</v>
      </c>
      <c r="H23" s="18" t="s">
        <v>131</v>
      </c>
      <c r="I23" t="s">
        <v>166</v>
      </c>
      <c r="J23" s="18" t="s">
        <v>175</v>
      </c>
      <c r="K23" s="17" t="str">
        <f t="shared" si="0"/>
        <v>福岡市</v>
      </c>
      <c r="L23" s="17" t="str">
        <f t="shared" si="3"/>
        <v>低</v>
      </c>
      <c r="M23" s="58">
        <v>42353</v>
      </c>
      <c r="N23" s="18">
        <f t="shared" si="1"/>
        <v>1</v>
      </c>
    </row>
    <row r="24" spans="1:14" x14ac:dyDescent="0.4">
      <c r="A24" s="16" t="str">
        <f t="shared" si="2"/>
        <v>002015U00056KuMKEM</v>
      </c>
      <c r="B24" s="18" t="s">
        <v>226</v>
      </c>
      <c r="C24" s="18" t="s">
        <v>227</v>
      </c>
      <c r="D24" s="18" t="s">
        <v>201</v>
      </c>
      <c r="E24" s="50">
        <v>42353</v>
      </c>
      <c r="F24" s="55">
        <v>50</v>
      </c>
      <c r="G24" s="18" t="s">
        <v>164</v>
      </c>
      <c r="H24" s="18" t="s">
        <v>131</v>
      </c>
      <c r="I24" t="s">
        <v>166</v>
      </c>
      <c r="J24" s="18" t="s">
        <v>175</v>
      </c>
      <c r="K24" s="17" t="str">
        <f t="shared" si="0"/>
        <v>福岡市</v>
      </c>
      <c r="L24" s="17" t="str">
        <f t="shared" si="3"/>
        <v>低</v>
      </c>
      <c r="M24" s="58">
        <v>42353</v>
      </c>
      <c r="N24" s="18">
        <f t="shared" si="1"/>
        <v>1</v>
      </c>
    </row>
    <row r="25" spans="1:14" x14ac:dyDescent="0.4">
      <c r="A25" s="16" t="str">
        <f t="shared" si="2"/>
        <v>002015U00058PRgLxw</v>
      </c>
      <c r="B25" s="18" t="s">
        <v>228</v>
      </c>
      <c r="C25" s="18" t="s">
        <v>229</v>
      </c>
      <c r="D25" s="18" t="s">
        <v>230</v>
      </c>
      <c r="E25" s="50">
        <v>42353</v>
      </c>
      <c r="F25" s="55">
        <v>50</v>
      </c>
      <c r="G25" s="18" t="s">
        <v>164</v>
      </c>
      <c r="H25" s="18" t="s">
        <v>131</v>
      </c>
      <c r="I25" t="s">
        <v>166</v>
      </c>
      <c r="J25" s="18" t="s">
        <v>175</v>
      </c>
      <c r="K25" s="17" t="str">
        <f t="shared" si="0"/>
        <v>福岡市</v>
      </c>
      <c r="L25" s="17" t="str">
        <f t="shared" si="3"/>
        <v>低</v>
      </c>
      <c r="M25" s="58">
        <v>42353</v>
      </c>
      <c r="N25" s="18">
        <f t="shared" si="1"/>
        <v>1</v>
      </c>
    </row>
    <row r="26" spans="1:14" x14ac:dyDescent="0.4">
      <c r="A26" s="16" t="str">
        <f t="shared" si="2"/>
        <v>002015U00059c36Nxz</v>
      </c>
      <c r="B26" s="18" t="s">
        <v>231</v>
      </c>
      <c r="C26" s="18" t="s">
        <v>232</v>
      </c>
      <c r="D26" s="18" t="s">
        <v>201</v>
      </c>
      <c r="E26" s="50">
        <v>42353</v>
      </c>
      <c r="F26" s="55">
        <v>50</v>
      </c>
      <c r="G26" s="18" t="s">
        <v>164</v>
      </c>
      <c r="H26" s="18" t="s">
        <v>131</v>
      </c>
      <c r="I26" t="s">
        <v>166</v>
      </c>
      <c r="J26" s="18" t="s">
        <v>175</v>
      </c>
      <c r="K26" s="17" t="str">
        <f t="shared" si="0"/>
        <v>福岡市</v>
      </c>
      <c r="L26" s="17" t="str">
        <f t="shared" si="3"/>
        <v>低</v>
      </c>
      <c r="M26" s="58">
        <v>42353</v>
      </c>
      <c r="N26" s="18">
        <f t="shared" si="1"/>
        <v>1</v>
      </c>
    </row>
    <row r="27" spans="1:14" x14ac:dyDescent="0.4">
      <c r="A27" s="16" t="str">
        <f t="shared" si="2"/>
        <v>002015U000603yaRTc</v>
      </c>
      <c r="B27" s="18" t="s">
        <v>233</v>
      </c>
      <c r="C27" s="18" t="s">
        <v>234</v>
      </c>
      <c r="D27" s="18" t="s">
        <v>235</v>
      </c>
      <c r="E27" s="50">
        <v>42353</v>
      </c>
      <c r="F27" s="55">
        <v>50</v>
      </c>
      <c r="G27" s="18" t="s">
        <v>164</v>
      </c>
      <c r="H27" s="18" t="s">
        <v>131</v>
      </c>
      <c r="I27" t="s">
        <v>166</v>
      </c>
      <c r="J27" s="18" t="s">
        <v>175</v>
      </c>
      <c r="K27" s="17" t="str">
        <f t="shared" si="0"/>
        <v>福岡市</v>
      </c>
      <c r="L27" s="17" t="str">
        <f t="shared" si="3"/>
        <v>低</v>
      </c>
      <c r="M27" s="58">
        <v>42353</v>
      </c>
      <c r="N27" s="18">
        <f t="shared" si="1"/>
        <v>1</v>
      </c>
    </row>
    <row r="28" spans="1:14" x14ac:dyDescent="0.4">
      <c r="A28" s="16" t="str">
        <f t="shared" si="2"/>
        <v>002015U00061tYjLGa</v>
      </c>
      <c r="B28" s="18" t="s">
        <v>236</v>
      </c>
      <c r="C28" s="18" t="s">
        <v>237</v>
      </c>
      <c r="D28" s="18" t="s">
        <v>235</v>
      </c>
      <c r="E28" s="50">
        <v>42353</v>
      </c>
      <c r="F28" s="55">
        <v>50</v>
      </c>
      <c r="G28" s="18" t="s">
        <v>164</v>
      </c>
      <c r="H28" s="18" t="s">
        <v>131</v>
      </c>
      <c r="I28" t="s">
        <v>166</v>
      </c>
      <c r="J28" s="18" t="s">
        <v>175</v>
      </c>
      <c r="K28" s="17" t="str">
        <f t="shared" si="0"/>
        <v>福岡市</v>
      </c>
      <c r="L28" s="17" t="str">
        <f t="shared" si="3"/>
        <v>低</v>
      </c>
      <c r="M28" s="58">
        <v>42353</v>
      </c>
      <c r="N28" s="18">
        <f t="shared" si="1"/>
        <v>1</v>
      </c>
    </row>
    <row r="29" spans="1:14" x14ac:dyDescent="0.4">
      <c r="A29" s="16" t="str">
        <f t="shared" si="2"/>
        <v>002015U00062HbZzM2</v>
      </c>
      <c r="B29" s="18" t="s">
        <v>238</v>
      </c>
      <c r="C29" s="18" t="s">
        <v>239</v>
      </c>
      <c r="D29" s="18" t="s">
        <v>240</v>
      </c>
      <c r="E29" s="50">
        <v>42353</v>
      </c>
      <c r="F29" s="55">
        <v>50</v>
      </c>
      <c r="G29" s="18" t="s">
        <v>164</v>
      </c>
      <c r="H29" s="18" t="s">
        <v>131</v>
      </c>
      <c r="I29" t="s">
        <v>166</v>
      </c>
      <c r="J29" s="18" t="s">
        <v>175</v>
      </c>
      <c r="K29" s="17" t="str">
        <f t="shared" si="0"/>
        <v>福岡市</v>
      </c>
      <c r="L29" s="17" t="str">
        <f t="shared" si="3"/>
        <v>低</v>
      </c>
      <c r="M29" s="58">
        <v>42353</v>
      </c>
      <c r="N29" s="18">
        <f t="shared" si="1"/>
        <v>1</v>
      </c>
    </row>
    <row r="30" spans="1:14" x14ac:dyDescent="0.4">
      <c r="A30" s="16" t="str">
        <f t="shared" si="2"/>
        <v>002015U000632QoFY9</v>
      </c>
      <c r="B30" s="18" t="s">
        <v>241</v>
      </c>
      <c r="C30" s="18" t="s">
        <v>242</v>
      </c>
      <c r="D30" s="18" t="s">
        <v>240</v>
      </c>
      <c r="E30" s="50">
        <v>42353</v>
      </c>
      <c r="F30" s="55">
        <v>50</v>
      </c>
      <c r="G30" s="18" t="s">
        <v>164</v>
      </c>
      <c r="H30" s="18" t="s">
        <v>131</v>
      </c>
      <c r="I30" t="s">
        <v>166</v>
      </c>
      <c r="J30" s="18" t="s">
        <v>175</v>
      </c>
      <c r="K30" s="17" t="str">
        <f t="shared" si="0"/>
        <v>福岡市</v>
      </c>
      <c r="L30" s="17" t="str">
        <f t="shared" si="3"/>
        <v>低</v>
      </c>
      <c r="M30" s="58">
        <v>42353</v>
      </c>
      <c r="N30" s="18">
        <f t="shared" si="1"/>
        <v>1</v>
      </c>
    </row>
    <row r="31" spans="1:14" x14ac:dyDescent="0.4">
      <c r="A31" s="16" t="str">
        <f t="shared" si="2"/>
        <v>002015ｻ710CB2j8gLQ</v>
      </c>
      <c r="B31" s="18" t="s">
        <v>243</v>
      </c>
      <c r="C31" s="18" t="s">
        <v>244</v>
      </c>
      <c r="D31" s="18" t="s">
        <v>245</v>
      </c>
      <c r="E31" s="50">
        <v>42395</v>
      </c>
      <c r="F31" s="55">
        <v>15.6</v>
      </c>
      <c r="G31" s="18" t="s">
        <v>164</v>
      </c>
      <c r="H31" s="18" t="s">
        <v>165</v>
      </c>
      <c r="I31" t="s">
        <v>166</v>
      </c>
      <c r="J31" s="18" t="s">
        <v>184</v>
      </c>
      <c r="K31" s="17" t="str">
        <f t="shared" si="0"/>
        <v>熊本市</v>
      </c>
      <c r="L31" s="17" t="str">
        <f t="shared" si="3"/>
        <v>低</v>
      </c>
      <c r="M31" s="58">
        <v>42395</v>
      </c>
      <c r="N31" s="18">
        <f t="shared" si="1"/>
        <v>1</v>
      </c>
    </row>
    <row r="32" spans="1:14" x14ac:dyDescent="0.4">
      <c r="A32" s="16" t="str">
        <f t="shared" si="2"/>
        <v>002015ｻ710CCd26kBK</v>
      </c>
      <c r="B32" s="18" t="s">
        <v>246</v>
      </c>
      <c r="C32" s="18" t="s">
        <v>247</v>
      </c>
      <c r="D32" s="18" t="s">
        <v>245</v>
      </c>
      <c r="E32" s="50">
        <v>42395</v>
      </c>
      <c r="F32" s="55">
        <v>12.48</v>
      </c>
      <c r="G32" s="18" t="s">
        <v>164</v>
      </c>
      <c r="H32" s="18" t="s">
        <v>165</v>
      </c>
      <c r="I32" t="s">
        <v>166</v>
      </c>
      <c r="J32" s="18" t="s">
        <v>184</v>
      </c>
      <c r="K32" s="17" t="str">
        <f t="shared" si="0"/>
        <v>熊本市</v>
      </c>
      <c r="L32" s="17" t="str">
        <f t="shared" si="3"/>
        <v>低</v>
      </c>
      <c r="M32" s="58">
        <v>42395</v>
      </c>
      <c r="N32" s="18">
        <f t="shared" si="1"/>
        <v>1</v>
      </c>
    </row>
    <row r="33" spans="1:14" x14ac:dyDescent="0.4">
      <c r="A33" s="16" t="str">
        <f t="shared" si="2"/>
        <v>002015ｻ710CDAiEH27</v>
      </c>
      <c r="B33" s="18" t="s">
        <v>248</v>
      </c>
      <c r="C33" s="18" t="s">
        <v>249</v>
      </c>
      <c r="D33" s="18" t="s">
        <v>245</v>
      </c>
      <c r="E33" s="50">
        <v>42395</v>
      </c>
      <c r="F33" s="55">
        <v>12.48</v>
      </c>
      <c r="G33" s="18" t="s">
        <v>164</v>
      </c>
      <c r="H33" s="18" t="s">
        <v>165</v>
      </c>
      <c r="I33" t="s">
        <v>166</v>
      </c>
      <c r="J33" s="18" t="s">
        <v>184</v>
      </c>
      <c r="K33" s="17" t="str">
        <f t="shared" si="0"/>
        <v>熊本市</v>
      </c>
      <c r="L33" s="17" t="str">
        <f t="shared" si="3"/>
        <v>低</v>
      </c>
      <c r="M33" s="58">
        <v>42395</v>
      </c>
      <c r="N33" s="18">
        <f t="shared" si="1"/>
        <v>1</v>
      </c>
    </row>
    <row r="34" spans="1:14" x14ac:dyDescent="0.4">
      <c r="A34" s="16" t="str">
        <f t="shared" si="2"/>
        <v>002015ｻ710CAwEZj6e</v>
      </c>
      <c r="B34" s="18" t="s">
        <v>250</v>
      </c>
      <c r="C34" s="18" t="s">
        <v>251</v>
      </c>
      <c r="D34" s="18" t="s">
        <v>245</v>
      </c>
      <c r="E34" s="50">
        <v>42398</v>
      </c>
      <c r="F34" s="55">
        <v>24.96</v>
      </c>
      <c r="G34" s="18" t="s">
        <v>164</v>
      </c>
      <c r="H34" s="18" t="s">
        <v>165</v>
      </c>
      <c r="I34" t="s">
        <v>166</v>
      </c>
      <c r="J34" s="18" t="s">
        <v>184</v>
      </c>
      <c r="K34" s="17" t="str">
        <f t="shared" si="0"/>
        <v>熊本市</v>
      </c>
      <c r="L34" s="17" t="str">
        <f t="shared" si="3"/>
        <v>低</v>
      </c>
      <c r="M34" s="58">
        <v>42398</v>
      </c>
      <c r="N34" s="18">
        <f t="shared" si="1"/>
        <v>1</v>
      </c>
    </row>
    <row r="35" spans="1:14" x14ac:dyDescent="0.4">
      <c r="A35" s="16" t="str">
        <f t="shared" si="2"/>
        <v>002015ｻ710CEKNF5Kp</v>
      </c>
      <c r="B35" s="18" t="s">
        <v>252</v>
      </c>
      <c r="C35" s="18" t="s">
        <v>253</v>
      </c>
      <c r="D35" s="18" t="s">
        <v>254</v>
      </c>
      <c r="E35" s="50">
        <v>42425</v>
      </c>
      <c r="F35" s="55">
        <v>43.68</v>
      </c>
      <c r="G35" s="18" t="s">
        <v>164</v>
      </c>
      <c r="H35" s="18" t="s">
        <v>131</v>
      </c>
      <c r="I35" t="s">
        <v>166</v>
      </c>
      <c r="J35" s="18" t="s">
        <v>184</v>
      </c>
      <c r="K35" s="17" t="str">
        <f t="shared" si="0"/>
        <v>福岡市</v>
      </c>
      <c r="L35" s="17" t="str">
        <f t="shared" si="3"/>
        <v>低</v>
      </c>
      <c r="M35" s="58">
        <v>42425</v>
      </c>
      <c r="N35" s="18">
        <f t="shared" si="1"/>
        <v>1</v>
      </c>
    </row>
    <row r="36" spans="1:14" x14ac:dyDescent="0.4">
      <c r="A36" s="16" t="str">
        <f t="shared" si="2"/>
        <v>002015ｻ710CJdeHpWX</v>
      </c>
      <c r="B36" s="18" t="s">
        <v>255</v>
      </c>
      <c r="C36" s="18" t="s">
        <v>256</v>
      </c>
      <c r="D36" s="18" t="s">
        <v>257</v>
      </c>
      <c r="E36" s="50">
        <v>42425</v>
      </c>
      <c r="F36" s="55">
        <v>56.16</v>
      </c>
      <c r="G36" s="18" t="s">
        <v>164</v>
      </c>
      <c r="H36" s="18" t="s">
        <v>131</v>
      </c>
      <c r="I36" t="s">
        <v>166</v>
      </c>
      <c r="J36" s="18" t="s">
        <v>184</v>
      </c>
      <c r="K36" s="17" t="str">
        <f t="shared" si="0"/>
        <v>福岡市</v>
      </c>
      <c r="L36" s="17" t="str">
        <f t="shared" si="3"/>
        <v>低</v>
      </c>
      <c r="M36" s="58">
        <v>42425</v>
      </c>
      <c r="N36" s="18">
        <f t="shared" si="1"/>
        <v>1</v>
      </c>
    </row>
    <row r="37" spans="1:14" x14ac:dyDescent="0.4">
      <c r="A37" s="16" t="str">
        <f t="shared" si="2"/>
        <v>002015ｻ710CH2gUysv</v>
      </c>
      <c r="B37" s="18" t="s">
        <v>258</v>
      </c>
      <c r="C37" s="18" t="s">
        <v>259</v>
      </c>
      <c r="D37" s="18" t="s">
        <v>260</v>
      </c>
      <c r="E37" s="50">
        <v>42430</v>
      </c>
      <c r="F37" s="55">
        <v>58.24</v>
      </c>
      <c r="G37" s="18" t="s">
        <v>164</v>
      </c>
      <c r="H37" s="18" t="s">
        <v>131</v>
      </c>
      <c r="I37" t="s">
        <v>166</v>
      </c>
      <c r="J37" s="18" t="s">
        <v>184</v>
      </c>
      <c r="K37" s="17" t="str">
        <f t="shared" si="0"/>
        <v>福岡市</v>
      </c>
      <c r="L37" s="17" t="str">
        <f t="shared" si="3"/>
        <v>低</v>
      </c>
      <c r="M37" s="58">
        <v>42430</v>
      </c>
      <c r="N37" s="18">
        <f t="shared" si="1"/>
        <v>1</v>
      </c>
    </row>
    <row r="38" spans="1:14" x14ac:dyDescent="0.4">
      <c r="A38" s="16" t="str">
        <f t="shared" si="2"/>
        <v>002015U0005775od5h</v>
      </c>
      <c r="B38" s="18" t="s">
        <v>261</v>
      </c>
      <c r="C38" s="18" t="s">
        <v>262</v>
      </c>
      <c r="D38" s="18" t="s">
        <v>263</v>
      </c>
      <c r="E38" s="50">
        <v>42430</v>
      </c>
      <c r="F38" s="55">
        <v>50</v>
      </c>
      <c r="G38" s="18" t="s">
        <v>164</v>
      </c>
      <c r="H38" s="18" t="s">
        <v>131</v>
      </c>
      <c r="I38" t="s">
        <v>166</v>
      </c>
      <c r="J38" s="18" t="s">
        <v>175</v>
      </c>
      <c r="K38" s="17" t="str">
        <f t="shared" si="0"/>
        <v>福岡市</v>
      </c>
      <c r="L38" s="17" t="str">
        <f t="shared" si="3"/>
        <v>低</v>
      </c>
      <c r="M38" s="58">
        <v>42430</v>
      </c>
      <c r="N38" s="18">
        <f t="shared" si="1"/>
        <v>1</v>
      </c>
    </row>
    <row r="39" spans="1:14" x14ac:dyDescent="0.4">
      <c r="A39" s="16" t="str">
        <f t="shared" si="2"/>
        <v>002015ｻ711CHuuKM5Q</v>
      </c>
      <c r="B39" s="18" t="s">
        <v>264</v>
      </c>
      <c r="C39" s="18" t="s">
        <v>265</v>
      </c>
      <c r="D39" s="18" t="s">
        <v>266</v>
      </c>
      <c r="E39" s="50">
        <v>42432</v>
      </c>
      <c r="F39" s="55">
        <v>11.44</v>
      </c>
      <c r="G39" s="18" t="s">
        <v>164</v>
      </c>
      <c r="H39" s="18" t="s">
        <v>267</v>
      </c>
      <c r="I39" t="s">
        <v>166</v>
      </c>
      <c r="J39" s="18" t="s">
        <v>184</v>
      </c>
      <c r="K39" s="17" t="str">
        <f t="shared" si="0"/>
        <v>福岡市</v>
      </c>
      <c r="L39" s="17" t="str">
        <f t="shared" si="3"/>
        <v>低</v>
      </c>
      <c r="M39" s="58">
        <v>42432</v>
      </c>
      <c r="N39" s="18">
        <f t="shared" si="1"/>
        <v>1</v>
      </c>
    </row>
    <row r="40" spans="1:14" x14ac:dyDescent="0.4">
      <c r="A40" s="16" t="str">
        <f t="shared" si="2"/>
        <v>002015ｻ712CANSLsbp</v>
      </c>
      <c r="B40" s="18" t="s">
        <v>268</v>
      </c>
      <c r="C40" s="18" t="s">
        <v>269</v>
      </c>
      <c r="D40" s="18" t="s">
        <v>270</v>
      </c>
      <c r="E40" s="50">
        <v>42433</v>
      </c>
      <c r="F40" s="55">
        <v>16.12</v>
      </c>
      <c r="G40" s="18" t="s">
        <v>164</v>
      </c>
      <c r="H40" s="18" t="s">
        <v>171</v>
      </c>
      <c r="I40" t="s">
        <v>166</v>
      </c>
      <c r="J40" s="18" t="s">
        <v>184</v>
      </c>
      <c r="K40" s="17" t="str">
        <f t="shared" si="0"/>
        <v>大分市</v>
      </c>
      <c r="L40" s="17" t="str">
        <f t="shared" si="3"/>
        <v>低</v>
      </c>
      <c r="M40" s="58">
        <v>42433</v>
      </c>
      <c r="N40" s="18">
        <f t="shared" si="1"/>
        <v>1</v>
      </c>
    </row>
    <row r="41" spans="1:14" x14ac:dyDescent="0.4">
      <c r="A41" s="16" t="str">
        <f t="shared" si="2"/>
        <v>002015ｻ710CFkQYJDf</v>
      </c>
      <c r="B41" s="18" t="s">
        <v>271</v>
      </c>
      <c r="C41" s="18" t="s">
        <v>272</v>
      </c>
      <c r="D41" s="18" t="s">
        <v>273</v>
      </c>
      <c r="E41" s="50">
        <v>42436</v>
      </c>
      <c r="F41" s="55">
        <v>56.16</v>
      </c>
      <c r="G41" s="18" t="s">
        <v>164</v>
      </c>
      <c r="H41" s="18" t="s">
        <v>274</v>
      </c>
      <c r="I41" t="s">
        <v>166</v>
      </c>
      <c r="J41" s="18" t="s">
        <v>184</v>
      </c>
      <c r="K41" s="17" t="str">
        <f t="shared" si="0"/>
        <v>宮崎市</v>
      </c>
      <c r="L41" s="17" t="str">
        <f t="shared" si="3"/>
        <v>低</v>
      </c>
      <c r="M41" s="58">
        <v>42436</v>
      </c>
      <c r="N41" s="18">
        <f t="shared" si="1"/>
        <v>1</v>
      </c>
    </row>
    <row r="42" spans="1:14" x14ac:dyDescent="0.4">
      <c r="A42" s="16" t="str">
        <f t="shared" si="2"/>
        <v>002016ｻ801CBRJSJCA</v>
      </c>
      <c r="B42" s="18" t="s">
        <v>275</v>
      </c>
      <c r="C42" s="18" t="s">
        <v>276</v>
      </c>
      <c r="D42" s="18" t="s">
        <v>277</v>
      </c>
      <c r="E42" s="50">
        <v>42446</v>
      </c>
      <c r="F42" s="55">
        <v>36.4</v>
      </c>
      <c r="G42" s="18" t="s">
        <v>164</v>
      </c>
      <c r="H42" s="18" t="s">
        <v>165</v>
      </c>
      <c r="I42" t="s">
        <v>166</v>
      </c>
      <c r="J42" s="18" t="s">
        <v>184</v>
      </c>
      <c r="K42" s="17" t="str">
        <f t="shared" si="0"/>
        <v>熊本市</v>
      </c>
      <c r="L42" s="17" t="str">
        <f t="shared" si="3"/>
        <v>低</v>
      </c>
      <c r="M42" s="58">
        <v>42446</v>
      </c>
      <c r="N42" s="18">
        <f t="shared" si="1"/>
        <v>1</v>
      </c>
    </row>
    <row r="43" spans="1:14" x14ac:dyDescent="0.4">
      <c r="A43" s="16" t="str">
        <f t="shared" si="2"/>
        <v>002015ｻ711CJj3K4rB</v>
      </c>
      <c r="B43" s="18" t="s">
        <v>278</v>
      </c>
      <c r="C43" s="18" t="s">
        <v>279</v>
      </c>
      <c r="D43" s="18" t="s">
        <v>266</v>
      </c>
      <c r="E43" s="50">
        <v>42447</v>
      </c>
      <c r="F43" s="55">
        <v>12.48</v>
      </c>
      <c r="G43" s="18" t="s">
        <v>164</v>
      </c>
      <c r="H43" s="18" t="s">
        <v>267</v>
      </c>
      <c r="I43" t="s">
        <v>166</v>
      </c>
      <c r="J43" s="18" t="s">
        <v>184</v>
      </c>
      <c r="K43" s="17" t="str">
        <f t="shared" si="0"/>
        <v>福岡市</v>
      </c>
      <c r="L43" s="17" t="str">
        <f t="shared" si="3"/>
        <v>低</v>
      </c>
      <c r="M43" s="58">
        <v>42447</v>
      </c>
      <c r="N43" s="18">
        <f t="shared" si="1"/>
        <v>1</v>
      </c>
    </row>
    <row r="44" spans="1:14" x14ac:dyDescent="0.4">
      <c r="A44" s="16" t="str">
        <f t="shared" si="2"/>
        <v>002016ｻ710CK7qJAAP</v>
      </c>
      <c r="B44" s="18" t="s">
        <v>280</v>
      </c>
      <c r="C44" s="18" t="s">
        <v>281</v>
      </c>
      <c r="D44" s="18" t="s">
        <v>266</v>
      </c>
      <c r="E44" s="50">
        <v>42451</v>
      </c>
      <c r="F44" s="55">
        <v>58.24</v>
      </c>
      <c r="G44" s="18" t="s">
        <v>164</v>
      </c>
      <c r="H44" s="18" t="s">
        <v>267</v>
      </c>
      <c r="I44" t="s">
        <v>166</v>
      </c>
      <c r="J44" s="18" t="s">
        <v>184</v>
      </c>
      <c r="K44" s="17" t="str">
        <f t="shared" si="0"/>
        <v>福岡市</v>
      </c>
      <c r="L44" s="17" t="str">
        <f t="shared" si="3"/>
        <v>低</v>
      </c>
      <c r="M44" s="58">
        <v>42451</v>
      </c>
      <c r="N44" s="18">
        <f t="shared" si="1"/>
        <v>1</v>
      </c>
    </row>
    <row r="45" spans="1:14" x14ac:dyDescent="0.4">
      <c r="A45" s="16" t="str">
        <f t="shared" si="2"/>
        <v>002015ｻ711CMXyNzsx</v>
      </c>
      <c r="B45" s="18" t="s">
        <v>282</v>
      </c>
      <c r="C45" s="18" t="s">
        <v>283</v>
      </c>
      <c r="D45" s="18" t="s">
        <v>284</v>
      </c>
      <c r="E45" s="50">
        <v>42454</v>
      </c>
      <c r="F45" s="55">
        <v>56.16</v>
      </c>
      <c r="G45" s="18" t="s">
        <v>164</v>
      </c>
      <c r="H45" s="18" t="s">
        <v>131</v>
      </c>
      <c r="I45" t="s">
        <v>166</v>
      </c>
      <c r="J45" s="18" t="s">
        <v>184</v>
      </c>
      <c r="K45" s="17" t="str">
        <f t="shared" si="0"/>
        <v>福岡市</v>
      </c>
      <c r="L45" s="17" t="str">
        <f t="shared" si="3"/>
        <v>低</v>
      </c>
      <c r="M45" s="58">
        <v>42454</v>
      </c>
      <c r="N45" s="18">
        <f t="shared" si="1"/>
        <v>1</v>
      </c>
    </row>
    <row r="46" spans="1:14" x14ac:dyDescent="0.4">
      <c r="A46" s="16" t="str">
        <f t="shared" si="2"/>
        <v>002016ｻ711CNPLV6zh</v>
      </c>
      <c r="B46" s="18" t="s">
        <v>285</v>
      </c>
      <c r="C46" s="18" t="s">
        <v>286</v>
      </c>
      <c r="D46" s="18" t="s">
        <v>287</v>
      </c>
      <c r="E46" s="50">
        <v>42459</v>
      </c>
      <c r="F46" s="55">
        <v>10.14</v>
      </c>
      <c r="G46" s="18" t="s">
        <v>164</v>
      </c>
      <c r="H46" s="18" t="s">
        <v>267</v>
      </c>
      <c r="I46" t="s">
        <v>166</v>
      </c>
      <c r="J46" s="18" t="s">
        <v>184</v>
      </c>
      <c r="K46" s="17" t="str">
        <f t="shared" si="0"/>
        <v>福岡市</v>
      </c>
      <c r="L46" s="17" t="str">
        <f t="shared" si="3"/>
        <v>低</v>
      </c>
      <c r="M46" s="58">
        <v>42459</v>
      </c>
      <c r="N46" s="18">
        <f t="shared" si="1"/>
        <v>1</v>
      </c>
    </row>
    <row r="47" spans="1:14" x14ac:dyDescent="0.4">
      <c r="A47" s="16" t="str">
        <f t="shared" si="2"/>
        <v>002015ｻ712CBGFMtLE</v>
      </c>
      <c r="B47" s="18" t="s">
        <v>288</v>
      </c>
      <c r="C47" s="18" t="s">
        <v>289</v>
      </c>
      <c r="D47" s="18" t="s">
        <v>290</v>
      </c>
      <c r="E47" s="50">
        <v>42460</v>
      </c>
      <c r="F47" s="55">
        <v>12.48</v>
      </c>
      <c r="G47" s="18" t="s">
        <v>164</v>
      </c>
      <c r="H47" s="18" t="s">
        <v>131</v>
      </c>
      <c r="I47" t="s">
        <v>166</v>
      </c>
      <c r="J47" s="18" t="s">
        <v>184</v>
      </c>
      <c r="K47" s="17" t="str">
        <f t="shared" si="0"/>
        <v>福岡市</v>
      </c>
      <c r="L47" s="17" t="str">
        <f t="shared" si="3"/>
        <v>低</v>
      </c>
      <c r="M47" s="58">
        <v>42460</v>
      </c>
      <c r="N47" s="18">
        <f t="shared" si="1"/>
        <v>1</v>
      </c>
    </row>
    <row r="48" spans="1:14" x14ac:dyDescent="0.4">
      <c r="A48" s="16" t="str">
        <f t="shared" si="2"/>
        <v>002015ｻ712CDGwPkZD</v>
      </c>
      <c r="B48" s="18" t="s">
        <v>291</v>
      </c>
      <c r="C48" s="18" t="s">
        <v>292</v>
      </c>
      <c r="D48" s="18" t="s">
        <v>293</v>
      </c>
      <c r="E48" s="50">
        <v>42460</v>
      </c>
      <c r="F48" s="55">
        <v>37.44</v>
      </c>
      <c r="G48" s="18" t="s">
        <v>164</v>
      </c>
      <c r="H48" s="18" t="s">
        <v>267</v>
      </c>
      <c r="I48" t="s">
        <v>166</v>
      </c>
      <c r="J48" s="18" t="s">
        <v>184</v>
      </c>
      <c r="K48" s="17" t="str">
        <f t="shared" si="0"/>
        <v>福岡市</v>
      </c>
      <c r="L48" s="17" t="str">
        <f t="shared" si="3"/>
        <v>低</v>
      </c>
      <c r="M48" s="58">
        <v>42460</v>
      </c>
      <c r="N48" s="18">
        <f t="shared" si="1"/>
        <v>1</v>
      </c>
    </row>
    <row r="49" spans="1:14" x14ac:dyDescent="0.4">
      <c r="A49" s="16" t="str">
        <f t="shared" si="2"/>
        <v>002015ｻ712CCFuDYdJ</v>
      </c>
      <c r="B49" s="18" t="s">
        <v>294</v>
      </c>
      <c r="C49" s="18" t="s">
        <v>295</v>
      </c>
      <c r="D49" s="18" t="s">
        <v>296</v>
      </c>
      <c r="E49" s="50">
        <v>42474</v>
      </c>
      <c r="F49" s="55">
        <v>46.8</v>
      </c>
      <c r="G49" s="18" t="s">
        <v>164</v>
      </c>
      <c r="H49" s="18" t="s">
        <v>131</v>
      </c>
      <c r="I49" t="s">
        <v>166</v>
      </c>
      <c r="J49" s="18" t="s">
        <v>184</v>
      </c>
      <c r="K49" s="17" t="str">
        <f t="shared" si="0"/>
        <v>福岡市</v>
      </c>
      <c r="L49" s="17" t="str">
        <f t="shared" si="3"/>
        <v>低</v>
      </c>
      <c r="M49" s="58">
        <v>42474</v>
      </c>
      <c r="N49" s="18">
        <f t="shared" si="1"/>
        <v>1</v>
      </c>
    </row>
    <row r="50" spans="1:14" x14ac:dyDescent="0.4">
      <c r="A50" s="16" t="str">
        <f t="shared" si="2"/>
        <v>002015ｻ711CBLHvqE7</v>
      </c>
      <c r="B50" s="18" t="s">
        <v>297</v>
      </c>
      <c r="C50" s="18" t="s">
        <v>298</v>
      </c>
      <c r="D50" s="18" t="s">
        <v>299</v>
      </c>
      <c r="E50" s="50">
        <v>42486</v>
      </c>
      <c r="F50" s="55">
        <v>11.44</v>
      </c>
      <c r="G50" s="18" t="s">
        <v>164</v>
      </c>
      <c r="H50" s="18" t="s">
        <v>171</v>
      </c>
      <c r="I50" t="s">
        <v>166</v>
      </c>
      <c r="J50" s="18" t="s">
        <v>184</v>
      </c>
      <c r="K50" s="17" t="str">
        <f t="shared" si="0"/>
        <v>大分市</v>
      </c>
      <c r="L50" s="17" t="str">
        <f t="shared" si="3"/>
        <v>低</v>
      </c>
      <c r="M50" s="58">
        <v>42486</v>
      </c>
      <c r="N50" s="18">
        <f t="shared" si="1"/>
        <v>1</v>
      </c>
    </row>
    <row r="51" spans="1:14" x14ac:dyDescent="0.4">
      <c r="A51" s="16" t="str">
        <f t="shared" si="2"/>
        <v>002016ｻ801CCB5xbwb</v>
      </c>
      <c r="B51" s="18" t="s">
        <v>300</v>
      </c>
      <c r="C51" s="18" t="s">
        <v>301</v>
      </c>
      <c r="D51" s="18" t="s">
        <v>302</v>
      </c>
      <c r="E51" s="50">
        <v>42488</v>
      </c>
      <c r="F51" s="55">
        <v>56.16</v>
      </c>
      <c r="G51" s="18" t="s">
        <v>164</v>
      </c>
      <c r="H51" s="18" t="s">
        <v>131</v>
      </c>
      <c r="I51" t="s">
        <v>166</v>
      </c>
      <c r="J51" s="18" t="s">
        <v>184</v>
      </c>
      <c r="K51" s="17" t="str">
        <f t="shared" si="0"/>
        <v>福岡市</v>
      </c>
      <c r="L51" s="17" t="str">
        <f t="shared" si="3"/>
        <v>低</v>
      </c>
      <c r="M51" s="58">
        <v>42488</v>
      </c>
      <c r="N51" s="18">
        <f t="shared" si="1"/>
        <v>1</v>
      </c>
    </row>
    <row r="52" spans="1:14" x14ac:dyDescent="0.4">
      <c r="A52" s="16" t="str">
        <f t="shared" si="2"/>
        <v>002016ｻ801CDKY76M3</v>
      </c>
      <c r="B52" s="18" t="s">
        <v>303</v>
      </c>
      <c r="C52" s="18" t="s">
        <v>304</v>
      </c>
      <c r="D52" s="18" t="s">
        <v>305</v>
      </c>
      <c r="E52" s="50">
        <v>42492</v>
      </c>
      <c r="F52" s="55">
        <v>10.08</v>
      </c>
      <c r="G52" s="18" t="s">
        <v>164</v>
      </c>
      <c r="H52" s="18" t="s">
        <v>131</v>
      </c>
      <c r="I52" t="s">
        <v>166</v>
      </c>
      <c r="J52" s="18" t="s">
        <v>184</v>
      </c>
      <c r="K52" s="17" t="str">
        <f t="shared" si="0"/>
        <v>福岡市</v>
      </c>
      <c r="L52" s="17" t="str">
        <f t="shared" si="3"/>
        <v>低</v>
      </c>
      <c r="M52" s="58">
        <v>42492</v>
      </c>
      <c r="N52" s="18">
        <f t="shared" si="1"/>
        <v>1</v>
      </c>
    </row>
    <row r="53" spans="1:14" x14ac:dyDescent="0.4">
      <c r="A53" s="16" t="str">
        <f t="shared" si="2"/>
        <v>002016ｻ711CP1AG9L5</v>
      </c>
      <c r="B53" s="18" t="s">
        <v>306</v>
      </c>
      <c r="C53" s="18" t="s">
        <v>307</v>
      </c>
      <c r="D53" s="18" t="s">
        <v>266</v>
      </c>
      <c r="E53" s="50">
        <v>42508</v>
      </c>
      <c r="F53" s="55">
        <v>22.1</v>
      </c>
      <c r="G53" s="18" t="s">
        <v>164</v>
      </c>
      <c r="H53" s="18" t="s">
        <v>267</v>
      </c>
      <c r="I53" t="s">
        <v>166</v>
      </c>
      <c r="J53" s="18" t="s">
        <v>184</v>
      </c>
      <c r="K53" s="17" t="str">
        <f t="shared" si="0"/>
        <v>福岡市</v>
      </c>
      <c r="L53" s="17" t="str">
        <f t="shared" si="3"/>
        <v>低</v>
      </c>
      <c r="M53" s="58">
        <v>42508</v>
      </c>
      <c r="N53" s="18">
        <f t="shared" si="1"/>
        <v>1</v>
      </c>
    </row>
    <row r="54" spans="1:14" x14ac:dyDescent="0.4">
      <c r="A54" s="16" t="str">
        <f t="shared" si="2"/>
        <v>002016ｻ801CE9NLFfJ</v>
      </c>
      <c r="B54" s="18" t="s">
        <v>308</v>
      </c>
      <c r="C54" s="18" t="s">
        <v>309</v>
      </c>
      <c r="D54" s="18" t="s">
        <v>310</v>
      </c>
      <c r="E54" s="50">
        <v>42509</v>
      </c>
      <c r="F54" s="55">
        <v>56.16</v>
      </c>
      <c r="G54" s="18" t="s">
        <v>164</v>
      </c>
      <c r="H54" s="18" t="s">
        <v>267</v>
      </c>
      <c r="I54" t="s">
        <v>166</v>
      </c>
      <c r="J54" s="18" t="s">
        <v>184</v>
      </c>
      <c r="K54" s="17" t="str">
        <f t="shared" si="0"/>
        <v>福岡市</v>
      </c>
      <c r="L54" s="17" t="str">
        <f t="shared" si="3"/>
        <v>低</v>
      </c>
      <c r="M54" s="58">
        <v>42509</v>
      </c>
      <c r="N54" s="18">
        <f t="shared" si="1"/>
        <v>1</v>
      </c>
    </row>
    <row r="55" spans="1:14" x14ac:dyDescent="0.4">
      <c r="A55" s="16" t="str">
        <f t="shared" si="2"/>
        <v>002016ｻ801CAjR6E1h</v>
      </c>
      <c r="B55" s="18" t="s">
        <v>311</v>
      </c>
      <c r="C55" s="18" t="s">
        <v>312</v>
      </c>
      <c r="D55" s="18" t="s">
        <v>313</v>
      </c>
      <c r="E55" s="50">
        <v>42514</v>
      </c>
      <c r="F55" s="55">
        <v>10.07</v>
      </c>
      <c r="G55" s="18" t="s">
        <v>164</v>
      </c>
      <c r="H55" s="18" t="s">
        <v>165</v>
      </c>
      <c r="I55" t="s">
        <v>166</v>
      </c>
      <c r="J55" s="18" t="s">
        <v>184</v>
      </c>
      <c r="K55" s="17" t="str">
        <f t="shared" si="0"/>
        <v>熊本市</v>
      </c>
      <c r="L55" s="17" t="str">
        <f t="shared" si="3"/>
        <v>低</v>
      </c>
      <c r="M55" s="58">
        <v>42514</v>
      </c>
      <c r="N55" s="18">
        <f t="shared" si="1"/>
        <v>1</v>
      </c>
    </row>
    <row r="56" spans="1:14" x14ac:dyDescent="0.4">
      <c r="A56" s="16" t="str">
        <f t="shared" si="2"/>
        <v>002016ｻ801CIFQzRkY</v>
      </c>
      <c r="B56" s="18" t="s">
        <v>314</v>
      </c>
      <c r="C56" s="18" t="s">
        <v>315</v>
      </c>
      <c r="D56" s="18" t="s">
        <v>273</v>
      </c>
      <c r="E56" s="50">
        <v>42522</v>
      </c>
      <c r="F56" s="55">
        <v>42.4</v>
      </c>
      <c r="G56" s="18" t="s">
        <v>164</v>
      </c>
      <c r="H56" s="18" t="s">
        <v>131</v>
      </c>
      <c r="I56" t="s">
        <v>166</v>
      </c>
      <c r="J56" s="18" t="s">
        <v>184</v>
      </c>
      <c r="K56" s="17" t="str">
        <f t="shared" si="0"/>
        <v>福岡市</v>
      </c>
      <c r="L56" s="17" t="str">
        <f t="shared" si="3"/>
        <v>低</v>
      </c>
      <c r="M56" s="58">
        <v>42522</v>
      </c>
      <c r="N56" s="18">
        <f t="shared" si="1"/>
        <v>1</v>
      </c>
    </row>
    <row r="57" spans="1:14" x14ac:dyDescent="0.4">
      <c r="A57" s="16" t="str">
        <f t="shared" si="2"/>
        <v>002016ｻ801CJoUdudz</v>
      </c>
      <c r="B57" s="18" t="s">
        <v>316</v>
      </c>
      <c r="C57" s="18" t="s">
        <v>317</v>
      </c>
      <c r="D57" s="18" t="s">
        <v>273</v>
      </c>
      <c r="E57" s="50">
        <v>42522</v>
      </c>
      <c r="F57" s="55">
        <v>42.4</v>
      </c>
      <c r="G57" s="18" t="s">
        <v>164</v>
      </c>
      <c r="H57" s="18" t="s">
        <v>131</v>
      </c>
      <c r="I57" t="s">
        <v>166</v>
      </c>
      <c r="J57" s="18" t="s">
        <v>184</v>
      </c>
      <c r="K57" s="17" t="str">
        <f t="shared" si="0"/>
        <v>福岡市</v>
      </c>
      <c r="L57" s="17" t="str">
        <f t="shared" si="3"/>
        <v>低</v>
      </c>
      <c r="M57" s="58">
        <v>42522</v>
      </c>
      <c r="N57" s="18">
        <f t="shared" si="1"/>
        <v>1</v>
      </c>
    </row>
    <row r="58" spans="1:14" x14ac:dyDescent="0.4">
      <c r="A58" s="16" t="str">
        <f t="shared" si="2"/>
        <v>002016ｻ711CO4NN7CJ</v>
      </c>
      <c r="B58" s="18" t="s">
        <v>318</v>
      </c>
      <c r="C58" s="18" t="s">
        <v>319</v>
      </c>
      <c r="D58" s="18" t="s">
        <v>266</v>
      </c>
      <c r="E58" s="50">
        <v>42522</v>
      </c>
      <c r="F58" s="55">
        <v>17.16</v>
      </c>
      <c r="G58" s="18" t="s">
        <v>164</v>
      </c>
      <c r="H58" s="18" t="s">
        <v>267</v>
      </c>
      <c r="I58" t="s">
        <v>166</v>
      </c>
      <c r="J58" s="18" t="s">
        <v>184</v>
      </c>
      <c r="K58" s="17" t="str">
        <f t="shared" si="0"/>
        <v>福岡市</v>
      </c>
      <c r="L58" s="17" t="str">
        <f t="shared" si="3"/>
        <v>低</v>
      </c>
      <c r="M58" s="58">
        <v>42522</v>
      </c>
      <c r="N58" s="18">
        <f t="shared" si="1"/>
        <v>1</v>
      </c>
    </row>
    <row r="59" spans="1:14" x14ac:dyDescent="0.4">
      <c r="A59" s="16" t="str">
        <f t="shared" si="2"/>
        <v>002016ｻ803BAmfgejM</v>
      </c>
      <c r="B59" s="18" t="s">
        <v>320</v>
      </c>
      <c r="C59" s="18" t="s">
        <v>321</v>
      </c>
      <c r="D59" s="18" t="s">
        <v>322</v>
      </c>
      <c r="E59" s="50">
        <v>42581</v>
      </c>
      <c r="F59" s="55">
        <v>57.24</v>
      </c>
      <c r="G59" s="18" t="s">
        <v>164</v>
      </c>
      <c r="H59" s="18" t="s">
        <v>323</v>
      </c>
      <c r="I59" t="s">
        <v>166</v>
      </c>
      <c r="J59" s="18" t="s">
        <v>175</v>
      </c>
      <c r="K59" s="17" t="str">
        <f t="shared" si="0"/>
        <v>佐賀市</v>
      </c>
      <c r="L59" s="17" t="str">
        <f t="shared" si="3"/>
        <v>低</v>
      </c>
      <c r="M59" s="58">
        <v>42581</v>
      </c>
      <c r="N59" s="18">
        <f t="shared" si="1"/>
        <v>1</v>
      </c>
    </row>
    <row r="60" spans="1:14" x14ac:dyDescent="0.4">
      <c r="A60" s="16" t="str">
        <f t="shared" si="2"/>
        <v>002016ｻ803BDcyDBud</v>
      </c>
      <c r="B60" s="18" t="s">
        <v>324</v>
      </c>
      <c r="C60" s="18" t="s">
        <v>325</v>
      </c>
      <c r="D60" s="18" t="s">
        <v>326</v>
      </c>
      <c r="E60" s="50">
        <v>42581</v>
      </c>
      <c r="F60" s="55">
        <v>57.24</v>
      </c>
      <c r="G60" s="18" t="s">
        <v>164</v>
      </c>
      <c r="H60" s="18" t="s">
        <v>323</v>
      </c>
      <c r="I60" t="s">
        <v>166</v>
      </c>
      <c r="J60" s="18" t="s">
        <v>175</v>
      </c>
      <c r="K60" s="17" t="str">
        <f t="shared" si="0"/>
        <v>佐賀市</v>
      </c>
      <c r="L60" s="17" t="str">
        <f t="shared" si="3"/>
        <v>低</v>
      </c>
      <c r="M60" s="58">
        <v>42581</v>
      </c>
      <c r="N60" s="18">
        <f t="shared" si="1"/>
        <v>1</v>
      </c>
    </row>
    <row r="61" spans="1:14" x14ac:dyDescent="0.4">
      <c r="A61" s="16" t="str">
        <f t="shared" si="2"/>
        <v>002016ｻ803BE5EFwBh</v>
      </c>
      <c r="B61" s="18" t="s">
        <v>327</v>
      </c>
      <c r="C61" s="18" t="s">
        <v>328</v>
      </c>
      <c r="D61" s="18" t="s">
        <v>329</v>
      </c>
      <c r="E61" s="50">
        <v>42581</v>
      </c>
      <c r="F61" s="55">
        <v>57.24</v>
      </c>
      <c r="G61" s="18" t="s">
        <v>164</v>
      </c>
      <c r="H61" s="18" t="s">
        <v>323</v>
      </c>
      <c r="I61" t="s">
        <v>166</v>
      </c>
      <c r="J61" s="18" t="s">
        <v>175</v>
      </c>
      <c r="K61" s="17" t="str">
        <f t="shared" si="0"/>
        <v>佐賀市</v>
      </c>
      <c r="L61" s="17" t="str">
        <f t="shared" si="3"/>
        <v>低</v>
      </c>
      <c r="M61" s="58">
        <v>42581</v>
      </c>
      <c r="N61" s="18">
        <f t="shared" si="1"/>
        <v>1</v>
      </c>
    </row>
    <row r="62" spans="1:14" x14ac:dyDescent="0.4">
      <c r="A62" s="16" t="str">
        <f t="shared" si="2"/>
        <v>002016ｻ803CAiANFtB</v>
      </c>
      <c r="B62" s="18" t="s">
        <v>330</v>
      </c>
      <c r="C62" s="18" t="s">
        <v>331</v>
      </c>
      <c r="D62" s="18" t="s">
        <v>332</v>
      </c>
      <c r="E62" s="50">
        <v>42581</v>
      </c>
      <c r="F62" s="55">
        <v>57.24</v>
      </c>
      <c r="G62" s="18" t="s">
        <v>164</v>
      </c>
      <c r="H62" s="18" t="s">
        <v>323</v>
      </c>
      <c r="I62" t="s">
        <v>166</v>
      </c>
      <c r="J62" s="18" t="s">
        <v>175</v>
      </c>
      <c r="K62" s="17" t="str">
        <f t="shared" si="0"/>
        <v>佐賀市</v>
      </c>
      <c r="L62" s="17" t="str">
        <f t="shared" si="3"/>
        <v>低</v>
      </c>
      <c r="M62" s="58">
        <v>42581</v>
      </c>
      <c r="N62" s="18">
        <f t="shared" si="1"/>
        <v>1</v>
      </c>
    </row>
    <row r="63" spans="1:14" x14ac:dyDescent="0.4">
      <c r="A63" s="16" t="str">
        <f t="shared" si="2"/>
        <v>002016ｻ803CBnmhDGU</v>
      </c>
      <c r="B63" s="18" t="s">
        <v>333</v>
      </c>
      <c r="C63" s="18" t="s">
        <v>334</v>
      </c>
      <c r="D63" s="18" t="s">
        <v>335</v>
      </c>
      <c r="E63" s="50">
        <v>42581</v>
      </c>
      <c r="F63" s="55">
        <v>57.24</v>
      </c>
      <c r="G63" s="18" t="s">
        <v>164</v>
      </c>
      <c r="H63" s="18" t="s">
        <v>323</v>
      </c>
      <c r="I63" t="s">
        <v>166</v>
      </c>
      <c r="J63" s="18" t="s">
        <v>175</v>
      </c>
      <c r="K63" s="17" t="str">
        <f t="shared" si="0"/>
        <v>佐賀市</v>
      </c>
      <c r="L63" s="17" t="str">
        <f t="shared" si="3"/>
        <v>低</v>
      </c>
      <c r="M63" s="58">
        <v>42581</v>
      </c>
      <c r="N63" s="18">
        <f t="shared" si="1"/>
        <v>1</v>
      </c>
    </row>
    <row r="64" spans="1:14" x14ac:dyDescent="0.4">
      <c r="A64" s="16" t="str">
        <f t="shared" si="2"/>
        <v>002016ｻ803CC1uPf2n</v>
      </c>
      <c r="B64" s="18" t="s">
        <v>336</v>
      </c>
      <c r="C64" s="18" t="s">
        <v>337</v>
      </c>
      <c r="D64" s="18" t="s">
        <v>326</v>
      </c>
      <c r="E64" s="50">
        <v>42581</v>
      </c>
      <c r="F64" s="55">
        <v>57.24</v>
      </c>
      <c r="G64" s="18" t="s">
        <v>164</v>
      </c>
      <c r="H64" s="18" t="s">
        <v>323</v>
      </c>
      <c r="I64" t="s">
        <v>166</v>
      </c>
      <c r="J64" s="18" t="s">
        <v>175</v>
      </c>
      <c r="K64" s="17" t="str">
        <f t="shared" si="0"/>
        <v>佐賀市</v>
      </c>
      <c r="L64" s="17" t="str">
        <f t="shared" si="3"/>
        <v>低</v>
      </c>
      <c r="M64" s="58">
        <v>42581</v>
      </c>
      <c r="N64" s="18">
        <f t="shared" si="1"/>
        <v>1</v>
      </c>
    </row>
    <row r="65" spans="1:14" x14ac:dyDescent="0.4">
      <c r="A65" s="16" t="str">
        <f t="shared" si="2"/>
        <v>002016ｻ803CE5xLHPp</v>
      </c>
      <c r="B65" s="18" t="s">
        <v>338</v>
      </c>
      <c r="C65" s="18" t="s">
        <v>339</v>
      </c>
      <c r="D65" s="18" t="s">
        <v>340</v>
      </c>
      <c r="E65" s="50">
        <v>42581</v>
      </c>
      <c r="F65" s="55">
        <v>57.24</v>
      </c>
      <c r="G65" s="18" t="s">
        <v>164</v>
      </c>
      <c r="H65" s="18" t="s">
        <v>323</v>
      </c>
      <c r="I65" t="s">
        <v>166</v>
      </c>
      <c r="J65" s="18" t="s">
        <v>175</v>
      </c>
      <c r="K65" s="17" t="str">
        <f t="shared" si="0"/>
        <v>佐賀市</v>
      </c>
      <c r="L65" s="17" t="str">
        <f t="shared" si="3"/>
        <v>低</v>
      </c>
      <c r="M65" s="58">
        <v>42581</v>
      </c>
      <c r="N65" s="18">
        <f t="shared" si="1"/>
        <v>1</v>
      </c>
    </row>
    <row r="66" spans="1:14" x14ac:dyDescent="0.4">
      <c r="A66" s="16" t="str">
        <f t="shared" si="2"/>
        <v>002016ｻ804CFtYuzQ3</v>
      </c>
      <c r="B66" s="18" t="s">
        <v>341</v>
      </c>
      <c r="C66" s="18" t="s">
        <v>342</v>
      </c>
      <c r="D66" s="18" t="s">
        <v>343</v>
      </c>
      <c r="E66" s="50">
        <v>42587</v>
      </c>
      <c r="F66" s="55">
        <v>19.079999999999998</v>
      </c>
      <c r="G66" s="18" t="s">
        <v>164</v>
      </c>
      <c r="H66" s="18" t="s">
        <v>344</v>
      </c>
      <c r="I66" t="s">
        <v>166</v>
      </c>
      <c r="J66" s="18" t="s">
        <v>345</v>
      </c>
      <c r="K66" s="17" t="str">
        <f t="shared" si="0"/>
        <v>長崎市</v>
      </c>
      <c r="L66" s="17" t="str">
        <f t="shared" si="3"/>
        <v>低</v>
      </c>
      <c r="M66" s="58">
        <v>42587</v>
      </c>
      <c r="N66" s="18">
        <f t="shared" si="1"/>
        <v>1</v>
      </c>
    </row>
    <row r="67" spans="1:14" x14ac:dyDescent="0.4">
      <c r="A67" s="16" t="str">
        <f t="shared" si="2"/>
        <v>002016ｻ804CBoVeNqW</v>
      </c>
      <c r="B67" s="18" t="s">
        <v>346</v>
      </c>
      <c r="C67" s="18" t="s">
        <v>347</v>
      </c>
      <c r="D67" s="18" t="s">
        <v>348</v>
      </c>
      <c r="E67" s="50">
        <v>42604</v>
      </c>
      <c r="F67" s="55">
        <v>57.24</v>
      </c>
      <c r="G67" s="18" t="s">
        <v>164</v>
      </c>
      <c r="H67" s="18" t="s">
        <v>131</v>
      </c>
      <c r="I67" t="s">
        <v>166</v>
      </c>
      <c r="J67" s="18" t="s">
        <v>345</v>
      </c>
      <c r="K67" s="17" t="str">
        <f t="shared" ref="K67:K130" si="4">+VLOOKUP(H67,$P$2:$Q$10,2,0)</f>
        <v>福岡市</v>
      </c>
      <c r="L67" s="17" t="str">
        <f t="shared" si="3"/>
        <v>低</v>
      </c>
      <c r="M67" s="58">
        <v>42604</v>
      </c>
      <c r="N67" s="18">
        <f t="shared" ref="N67:N130" si="5">COUNTIF(C:C,C67)</f>
        <v>1</v>
      </c>
    </row>
    <row r="68" spans="1:14" x14ac:dyDescent="0.4">
      <c r="A68" s="16" t="str">
        <f t="shared" ref="A68:A131" si="6">+B68&amp;C68</f>
        <v>002015ｻ711CD8KYFHF</v>
      </c>
      <c r="B68" s="18" t="s">
        <v>349</v>
      </c>
      <c r="C68" s="18" t="s">
        <v>350</v>
      </c>
      <c r="D68" s="18" t="s">
        <v>245</v>
      </c>
      <c r="E68" s="50">
        <v>42607</v>
      </c>
      <c r="F68" s="55">
        <v>17.16</v>
      </c>
      <c r="G68" s="18" t="s">
        <v>164</v>
      </c>
      <c r="H68" s="18" t="s">
        <v>165</v>
      </c>
      <c r="I68" t="s">
        <v>166</v>
      </c>
      <c r="J68" s="18" t="s">
        <v>184</v>
      </c>
      <c r="K68" s="17" t="str">
        <f t="shared" si="4"/>
        <v>熊本市</v>
      </c>
      <c r="L68" s="17" t="str">
        <f t="shared" ref="L68:L131" si="7">VLOOKUP(G68,$S$2:$T$6,2,0)</f>
        <v>低</v>
      </c>
      <c r="M68" s="58">
        <v>42607</v>
      </c>
      <c r="N68" s="18">
        <f t="shared" si="5"/>
        <v>1</v>
      </c>
    </row>
    <row r="69" spans="1:14" x14ac:dyDescent="0.4">
      <c r="A69" s="16" t="str">
        <f t="shared" si="6"/>
        <v>002015ｻ711CC1kh4N7</v>
      </c>
      <c r="B69" s="18" t="s">
        <v>351</v>
      </c>
      <c r="C69" s="18" t="s">
        <v>352</v>
      </c>
      <c r="D69" s="18" t="s">
        <v>353</v>
      </c>
      <c r="E69" s="50">
        <v>42609</v>
      </c>
      <c r="F69" s="55">
        <v>609.96</v>
      </c>
      <c r="G69" s="18" t="s">
        <v>121</v>
      </c>
      <c r="H69" s="18" t="s">
        <v>131</v>
      </c>
      <c r="I69" t="s">
        <v>166</v>
      </c>
      <c r="J69" s="18" t="s">
        <v>167</v>
      </c>
      <c r="K69" s="17" t="str">
        <f t="shared" si="4"/>
        <v>福岡市</v>
      </c>
      <c r="L69" s="17" t="str">
        <f t="shared" si="7"/>
        <v>高</v>
      </c>
      <c r="M69" s="58">
        <v>42609</v>
      </c>
      <c r="N69" s="18">
        <f t="shared" si="5"/>
        <v>1</v>
      </c>
    </row>
    <row r="70" spans="1:14" x14ac:dyDescent="0.4">
      <c r="A70" s="16" t="str">
        <f t="shared" si="6"/>
        <v>002016ｻ806CALWvkhE</v>
      </c>
      <c r="B70" s="18" t="s">
        <v>354</v>
      </c>
      <c r="C70" s="18" t="s">
        <v>355</v>
      </c>
      <c r="D70" s="18" t="s">
        <v>356</v>
      </c>
      <c r="E70" s="50">
        <v>42611</v>
      </c>
      <c r="F70" s="55">
        <v>25.44</v>
      </c>
      <c r="G70" s="18" t="s">
        <v>164</v>
      </c>
      <c r="H70" s="18" t="s">
        <v>131</v>
      </c>
      <c r="I70" t="s">
        <v>166</v>
      </c>
      <c r="J70" s="18" t="s">
        <v>345</v>
      </c>
      <c r="K70" s="17" t="str">
        <f t="shared" si="4"/>
        <v>福岡市</v>
      </c>
      <c r="L70" s="17" t="str">
        <f t="shared" si="7"/>
        <v>低</v>
      </c>
      <c r="M70" s="58">
        <v>42611</v>
      </c>
      <c r="N70" s="18">
        <f t="shared" si="5"/>
        <v>1</v>
      </c>
    </row>
    <row r="71" spans="1:14" x14ac:dyDescent="0.4">
      <c r="A71" s="16" t="str">
        <f t="shared" si="6"/>
        <v>002015ｻ710CG58GFof</v>
      </c>
      <c r="B71" s="18" t="s">
        <v>357</v>
      </c>
      <c r="C71" s="18" t="s">
        <v>358</v>
      </c>
      <c r="D71" s="18" t="s">
        <v>245</v>
      </c>
      <c r="E71" s="50">
        <v>42614</v>
      </c>
      <c r="F71" s="55">
        <v>24.96</v>
      </c>
      <c r="G71" s="18" t="s">
        <v>164</v>
      </c>
      <c r="H71" s="18" t="s">
        <v>165</v>
      </c>
      <c r="I71" t="s">
        <v>166</v>
      </c>
      <c r="J71" s="18" t="s">
        <v>184</v>
      </c>
      <c r="K71" s="17" t="str">
        <f t="shared" si="4"/>
        <v>熊本市</v>
      </c>
      <c r="L71" s="17" t="str">
        <f t="shared" si="7"/>
        <v>低</v>
      </c>
      <c r="M71" s="58">
        <v>42614</v>
      </c>
      <c r="N71" s="18">
        <f t="shared" si="5"/>
        <v>1</v>
      </c>
    </row>
    <row r="72" spans="1:14" x14ac:dyDescent="0.4">
      <c r="A72" s="16" t="str">
        <f t="shared" si="6"/>
        <v>002016ｻ801CGJyELgK</v>
      </c>
      <c r="B72" s="18" t="s">
        <v>359</v>
      </c>
      <c r="C72" s="18" t="s">
        <v>360</v>
      </c>
      <c r="D72" s="18" t="s">
        <v>361</v>
      </c>
      <c r="E72" s="50">
        <v>42615</v>
      </c>
      <c r="F72" s="55">
        <v>17.489999999999998</v>
      </c>
      <c r="G72" s="18" t="s">
        <v>164</v>
      </c>
      <c r="H72" s="18" t="s">
        <v>165</v>
      </c>
      <c r="I72" t="s">
        <v>166</v>
      </c>
      <c r="J72" s="18" t="s">
        <v>184</v>
      </c>
      <c r="K72" s="17" t="str">
        <f t="shared" si="4"/>
        <v>熊本市</v>
      </c>
      <c r="L72" s="17" t="str">
        <f t="shared" si="7"/>
        <v>低</v>
      </c>
      <c r="M72" s="58">
        <v>42615</v>
      </c>
      <c r="N72" s="18">
        <f t="shared" si="5"/>
        <v>1</v>
      </c>
    </row>
    <row r="73" spans="1:14" x14ac:dyDescent="0.4">
      <c r="A73" s="16" t="str">
        <f t="shared" si="6"/>
        <v>002016ｻ805BATg2ch9</v>
      </c>
      <c r="B73" s="18" t="s">
        <v>362</v>
      </c>
      <c r="C73" s="18" t="s">
        <v>363</v>
      </c>
      <c r="D73" s="18" t="s">
        <v>364</v>
      </c>
      <c r="E73" s="50">
        <v>42620</v>
      </c>
      <c r="F73" s="55">
        <v>59.36</v>
      </c>
      <c r="G73" s="18" t="s">
        <v>164</v>
      </c>
      <c r="H73" s="18" t="s">
        <v>131</v>
      </c>
      <c r="I73" t="s">
        <v>166</v>
      </c>
      <c r="J73" s="18" t="s">
        <v>345</v>
      </c>
      <c r="K73" s="17" t="str">
        <f t="shared" si="4"/>
        <v>福岡市</v>
      </c>
      <c r="L73" s="17" t="str">
        <f t="shared" si="7"/>
        <v>低</v>
      </c>
      <c r="M73" s="58">
        <v>42620</v>
      </c>
      <c r="N73" s="18">
        <f t="shared" si="5"/>
        <v>1</v>
      </c>
    </row>
    <row r="74" spans="1:14" x14ac:dyDescent="0.4">
      <c r="A74" s="16" t="str">
        <f t="shared" si="6"/>
        <v>002016ｻ806CBKQRDfG</v>
      </c>
      <c r="B74" s="18" t="s">
        <v>365</v>
      </c>
      <c r="C74" s="18" t="s">
        <v>366</v>
      </c>
      <c r="D74" s="18" t="s">
        <v>367</v>
      </c>
      <c r="E74" s="50">
        <v>42621</v>
      </c>
      <c r="F74" s="55">
        <v>23.85</v>
      </c>
      <c r="G74" s="18" t="s">
        <v>164</v>
      </c>
      <c r="H74" s="18" t="s">
        <v>267</v>
      </c>
      <c r="I74" t="s">
        <v>166</v>
      </c>
      <c r="J74" s="18" t="s">
        <v>345</v>
      </c>
      <c r="K74" s="17" t="str">
        <f t="shared" si="4"/>
        <v>福岡市</v>
      </c>
      <c r="L74" s="17" t="str">
        <f t="shared" si="7"/>
        <v>低</v>
      </c>
      <c r="M74" s="58">
        <v>42621</v>
      </c>
      <c r="N74" s="18">
        <f t="shared" si="5"/>
        <v>1</v>
      </c>
    </row>
    <row r="75" spans="1:14" x14ac:dyDescent="0.4">
      <c r="A75" s="16" t="str">
        <f t="shared" si="6"/>
        <v>002016ｻ806CDF57jxd</v>
      </c>
      <c r="B75" s="18" t="s">
        <v>368</v>
      </c>
      <c r="C75" s="18" t="s">
        <v>369</v>
      </c>
      <c r="D75" s="18" t="s">
        <v>370</v>
      </c>
      <c r="E75" s="50">
        <v>42621</v>
      </c>
      <c r="F75" s="55">
        <v>25.44</v>
      </c>
      <c r="G75" s="18" t="s">
        <v>164</v>
      </c>
      <c r="H75" s="18" t="s">
        <v>131</v>
      </c>
      <c r="I75" t="s">
        <v>166</v>
      </c>
      <c r="J75" s="18" t="s">
        <v>345</v>
      </c>
      <c r="K75" s="17" t="str">
        <f t="shared" si="4"/>
        <v>福岡市</v>
      </c>
      <c r="L75" s="17" t="str">
        <f t="shared" si="7"/>
        <v>低</v>
      </c>
      <c r="M75" s="58">
        <v>42621</v>
      </c>
      <c r="N75" s="18">
        <f t="shared" si="5"/>
        <v>1</v>
      </c>
    </row>
    <row r="76" spans="1:14" x14ac:dyDescent="0.4">
      <c r="A76" s="16" t="str">
        <f t="shared" si="6"/>
        <v>002016ｻ804CEeST8kw</v>
      </c>
      <c r="B76" s="18" t="s">
        <v>371</v>
      </c>
      <c r="C76" s="18" t="s">
        <v>372</v>
      </c>
      <c r="D76" s="18" t="s">
        <v>373</v>
      </c>
      <c r="E76" s="50">
        <v>42625</v>
      </c>
      <c r="F76" s="55">
        <v>57.24</v>
      </c>
      <c r="G76" s="18" t="s">
        <v>164</v>
      </c>
      <c r="H76" s="18" t="s">
        <v>131</v>
      </c>
      <c r="I76" t="s">
        <v>166</v>
      </c>
      <c r="J76" s="18" t="s">
        <v>345</v>
      </c>
      <c r="K76" s="17" t="str">
        <f t="shared" si="4"/>
        <v>福岡市</v>
      </c>
      <c r="L76" s="17" t="str">
        <f t="shared" si="7"/>
        <v>低</v>
      </c>
      <c r="M76" s="58">
        <v>42625</v>
      </c>
      <c r="N76" s="18">
        <f t="shared" si="5"/>
        <v>1</v>
      </c>
    </row>
    <row r="77" spans="1:14" x14ac:dyDescent="0.4">
      <c r="A77" s="16" t="str">
        <f t="shared" si="6"/>
        <v>002016ｻ806BA3hA1MH</v>
      </c>
      <c r="B77" s="18" t="s">
        <v>374</v>
      </c>
      <c r="C77" s="18" t="s">
        <v>375</v>
      </c>
      <c r="D77" s="18" t="s">
        <v>376</v>
      </c>
      <c r="E77" s="50">
        <v>42633</v>
      </c>
      <c r="F77" s="55">
        <v>55.65</v>
      </c>
      <c r="G77" s="18" t="s">
        <v>164</v>
      </c>
      <c r="H77" s="18" t="s">
        <v>131</v>
      </c>
      <c r="I77" t="s">
        <v>166</v>
      </c>
      <c r="J77" s="18" t="s">
        <v>345</v>
      </c>
      <c r="K77" s="17" t="str">
        <f t="shared" si="4"/>
        <v>福岡市</v>
      </c>
      <c r="L77" s="17" t="str">
        <f t="shared" si="7"/>
        <v>低</v>
      </c>
      <c r="M77" s="58">
        <v>42633</v>
      </c>
      <c r="N77" s="18">
        <f t="shared" si="5"/>
        <v>1</v>
      </c>
    </row>
    <row r="78" spans="1:14" x14ac:dyDescent="0.4">
      <c r="A78" s="16" t="str">
        <f t="shared" si="6"/>
        <v>002016ｻ807CBYQJVxG</v>
      </c>
      <c r="B78" s="18" t="s">
        <v>377</v>
      </c>
      <c r="C78" s="18" t="s">
        <v>378</v>
      </c>
      <c r="D78" s="18" t="s">
        <v>379</v>
      </c>
      <c r="E78" s="50">
        <v>42640</v>
      </c>
      <c r="F78" s="55">
        <v>18.285</v>
      </c>
      <c r="G78" s="18" t="s">
        <v>164</v>
      </c>
      <c r="H78" s="18" t="s">
        <v>267</v>
      </c>
      <c r="I78" t="s">
        <v>166</v>
      </c>
      <c r="J78" s="18" t="s">
        <v>345</v>
      </c>
      <c r="K78" s="17" t="str">
        <f t="shared" si="4"/>
        <v>福岡市</v>
      </c>
      <c r="L78" s="17" t="str">
        <f t="shared" si="7"/>
        <v>低</v>
      </c>
      <c r="M78" s="58">
        <v>42640</v>
      </c>
      <c r="N78" s="18">
        <f t="shared" si="5"/>
        <v>1</v>
      </c>
    </row>
    <row r="79" spans="1:14" x14ac:dyDescent="0.4">
      <c r="A79" s="16" t="str">
        <f t="shared" si="6"/>
        <v>002016ｻ807BH7Am7pH</v>
      </c>
      <c r="B79" s="18" t="s">
        <v>380</v>
      </c>
      <c r="C79" s="18" t="s">
        <v>381</v>
      </c>
      <c r="D79" s="18" t="s">
        <v>382</v>
      </c>
      <c r="E79" s="50">
        <v>42654</v>
      </c>
      <c r="F79" s="55">
        <v>19.079999999999998</v>
      </c>
      <c r="G79" s="18" t="s">
        <v>164</v>
      </c>
      <c r="H79" s="18" t="s">
        <v>267</v>
      </c>
      <c r="I79" t="s">
        <v>166</v>
      </c>
      <c r="J79" s="18" t="s">
        <v>345</v>
      </c>
      <c r="K79" s="17" t="str">
        <f t="shared" si="4"/>
        <v>福岡市</v>
      </c>
      <c r="L79" s="17" t="str">
        <f t="shared" si="7"/>
        <v>低</v>
      </c>
      <c r="M79" s="58">
        <v>42654</v>
      </c>
      <c r="N79" s="18">
        <f t="shared" si="5"/>
        <v>1</v>
      </c>
    </row>
    <row r="80" spans="1:14" x14ac:dyDescent="0.4">
      <c r="A80" s="16" t="str">
        <f t="shared" si="6"/>
        <v>002016ｻ806BFvekAGX</v>
      </c>
      <c r="B80" s="18" t="s">
        <v>383</v>
      </c>
      <c r="C80" s="18" t="s">
        <v>384</v>
      </c>
      <c r="D80" s="18" t="s">
        <v>385</v>
      </c>
      <c r="E80" s="50">
        <v>42663</v>
      </c>
      <c r="F80" s="55">
        <v>57.24</v>
      </c>
      <c r="G80" s="18" t="s">
        <v>164</v>
      </c>
      <c r="H80" s="18" t="s">
        <v>267</v>
      </c>
      <c r="I80" t="s">
        <v>166</v>
      </c>
      <c r="J80" s="18" t="s">
        <v>345</v>
      </c>
      <c r="K80" s="17" t="str">
        <f t="shared" si="4"/>
        <v>福岡市</v>
      </c>
      <c r="L80" s="17" t="str">
        <f t="shared" si="7"/>
        <v>低</v>
      </c>
      <c r="M80" s="58">
        <v>42663</v>
      </c>
      <c r="N80" s="18">
        <f t="shared" si="5"/>
        <v>1</v>
      </c>
    </row>
    <row r="81" spans="1:14" x14ac:dyDescent="0.4">
      <c r="A81" s="16" t="str">
        <f t="shared" si="6"/>
        <v>002016ｻ807CGJjmQYk</v>
      </c>
      <c r="B81" s="18" t="s">
        <v>386</v>
      </c>
      <c r="C81" s="18" t="s">
        <v>387</v>
      </c>
      <c r="D81" s="18" t="s">
        <v>388</v>
      </c>
      <c r="E81" s="50">
        <v>42683</v>
      </c>
      <c r="F81" s="55">
        <v>29.15</v>
      </c>
      <c r="G81" s="18" t="s">
        <v>164</v>
      </c>
      <c r="H81" s="18" t="s">
        <v>131</v>
      </c>
      <c r="I81" t="s">
        <v>166</v>
      </c>
      <c r="J81" s="18" t="s">
        <v>345</v>
      </c>
      <c r="K81" s="17" t="str">
        <f t="shared" si="4"/>
        <v>福岡市</v>
      </c>
      <c r="L81" s="17" t="str">
        <f t="shared" si="7"/>
        <v>低</v>
      </c>
      <c r="M81" s="58">
        <v>42683</v>
      </c>
      <c r="N81" s="18">
        <f t="shared" si="5"/>
        <v>1</v>
      </c>
    </row>
    <row r="82" spans="1:14" x14ac:dyDescent="0.4">
      <c r="A82" s="16" t="str">
        <f t="shared" si="6"/>
        <v>002016ｻ804CHAXQEYj</v>
      </c>
      <c r="B82" s="18" t="s">
        <v>389</v>
      </c>
      <c r="C82" s="18" t="s">
        <v>390</v>
      </c>
      <c r="D82" s="18" t="s">
        <v>343</v>
      </c>
      <c r="E82" s="50">
        <v>42699</v>
      </c>
      <c r="F82" s="55">
        <v>15.9</v>
      </c>
      <c r="G82" s="18" t="s">
        <v>164</v>
      </c>
      <c r="H82" s="18" t="s">
        <v>267</v>
      </c>
      <c r="I82" t="s">
        <v>166</v>
      </c>
      <c r="J82" s="18" t="s">
        <v>345</v>
      </c>
      <c r="K82" s="17" t="str">
        <f t="shared" si="4"/>
        <v>福岡市</v>
      </c>
      <c r="L82" s="17" t="str">
        <f t="shared" si="7"/>
        <v>低</v>
      </c>
      <c r="M82" s="58">
        <v>42699</v>
      </c>
      <c r="N82" s="18">
        <f t="shared" si="5"/>
        <v>1</v>
      </c>
    </row>
    <row r="83" spans="1:14" x14ac:dyDescent="0.4">
      <c r="A83" s="16" t="str">
        <f t="shared" si="6"/>
        <v>002016ｻ809CArJE7qD</v>
      </c>
      <c r="B83" s="18" t="s">
        <v>391</v>
      </c>
      <c r="C83" s="18" t="s">
        <v>392</v>
      </c>
      <c r="D83" s="18" t="s">
        <v>393</v>
      </c>
      <c r="E83" s="50">
        <v>42713</v>
      </c>
      <c r="F83" s="55">
        <v>59.36</v>
      </c>
      <c r="G83" s="18" t="s">
        <v>164</v>
      </c>
      <c r="H83" s="18" t="s">
        <v>131</v>
      </c>
      <c r="I83" t="s">
        <v>166</v>
      </c>
      <c r="J83" s="18" t="s">
        <v>345</v>
      </c>
      <c r="K83" s="17" t="str">
        <f t="shared" si="4"/>
        <v>福岡市</v>
      </c>
      <c r="L83" s="17" t="str">
        <f t="shared" si="7"/>
        <v>低</v>
      </c>
      <c r="M83" s="58">
        <v>42713</v>
      </c>
      <c r="N83" s="18">
        <f t="shared" si="5"/>
        <v>1</v>
      </c>
    </row>
    <row r="84" spans="1:14" x14ac:dyDescent="0.4">
      <c r="A84" s="16" t="str">
        <f t="shared" si="6"/>
        <v>002016ｻ808CBTJLDsF</v>
      </c>
      <c r="B84" s="18" t="s">
        <v>394</v>
      </c>
      <c r="C84" s="18" t="s">
        <v>395</v>
      </c>
      <c r="D84" s="18" t="s">
        <v>396</v>
      </c>
      <c r="E84" s="50">
        <v>42730</v>
      </c>
      <c r="F84" s="55">
        <v>10.07</v>
      </c>
      <c r="G84" s="18" t="s">
        <v>164</v>
      </c>
      <c r="H84" s="18" t="s">
        <v>267</v>
      </c>
      <c r="I84" t="s">
        <v>166</v>
      </c>
      <c r="J84" s="18" t="s">
        <v>345</v>
      </c>
      <c r="K84" s="17" t="str">
        <f t="shared" si="4"/>
        <v>福岡市</v>
      </c>
      <c r="L84" s="17" t="str">
        <f t="shared" si="7"/>
        <v>低</v>
      </c>
      <c r="M84" s="58">
        <v>42730</v>
      </c>
      <c r="N84" s="18">
        <f t="shared" si="5"/>
        <v>1</v>
      </c>
    </row>
    <row r="85" spans="1:14" x14ac:dyDescent="0.4">
      <c r="A85" s="16" t="str">
        <f t="shared" si="6"/>
        <v>002016ｻ810CAoZq1af</v>
      </c>
      <c r="B85" s="18" t="s">
        <v>397</v>
      </c>
      <c r="C85" s="18" t="s">
        <v>398</v>
      </c>
      <c r="D85" s="18" t="s">
        <v>399</v>
      </c>
      <c r="E85" s="50">
        <v>42730</v>
      </c>
      <c r="F85" s="55">
        <v>12.72</v>
      </c>
      <c r="G85" s="18" t="s">
        <v>164</v>
      </c>
      <c r="H85" s="18" t="s">
        <v>131</v>
      </c>
      <c r="I85" t="s">
        <v>166</v>
      </c>
      <c r="J85" s="18" t="s">
        <v>345</v>
      </c>
      <c r="K85" s="17" t="str">
        <f t="shared" si="4"/>
        <v>福岡市</v>
      </c>
      <c r="L85" s="17" t="str">
        <f t="shared" si="7"/>
        <v>低</v>
      </c>
      <c r="M85" s="58">
        <v>42730</v>
      </c>
      <c r="N85" s="18">
        <f t="shared" si="5"/>
        <v>1</v>
      </c>
    </row>
    <row r="86" spans="1:14" x14ac:dyDescent="0.4">
      <c r="A86" s="16" t="str">
        <f t="shared" si="6"/>
        <v>002016ｻ808CA3pSMKK</v>
      </c>
      <c r="B86" s="18" t="s">
        <v>400</v>
      </c>
      <c r="C86" s="18" t="s">
        <v>401</v>
      </c>
      <c r="D86" s="18" t="s">
        <v>402</v>
      </c>
      <c r="E86" s="50">
        <v>42733</v>
      </c>
      <c r="F86" s="55">
        <v>12.72</v>
      </c>
      <c r="G86" s="18" t="s">
        <v>164</v>
      </c>
      <c r="H86" s="18" t="s">
        <v>267</v>
      </c>
      <c r="I86" t="s">
        <v>166</v>
      </c>
      <c r="J86" s="18" t="s">
        <v>345</v>
      </c>
      <c r="K86" s="17" t="str">
        <f t="shared" si="4"/>
        <v>福岡市</v>
      </c>
      <c r="L86" s="17" t="str">
        <f t="shared" si="7"/>
        <v>低</v>
      </c>
      <c r="M86" s="58">
        <v>42733</v>
      </c>
      <c r="N86" s="18">
        <f t="shared" si="5"/>
        <v>1</v>
      </c>
    </row>
    <row r="87" spans="1:14" x14ac:dyDescent="0.4">
      <c r="A87" s="16" t="str">
        <f t="shared" si="6"/>
        <v>002016ｻ810CGLgtLBN</v>
      </c>
      <c r="B87" s="18" t="s">
        <v>403</v>
      </c>
      <c r="C87" s="18" t="s">
        <v>404</v>
      </c>
      <c r="D87" s="18" t="s">
        <v>405</v>
      </c>
      <c r="E87" s="50">
        <v>42765</v>
      </c>
      <c r="F87" s="55">
        <v>29.68</v>
      </c>
      <c r="G87" s="18" t="s">
        <v>164</v>
      </c>
      <c r="H87" s="18" t="s">
        <v>267</v>
      </c>
      <c r="I87" t="s">
        <v>166</v>
      </c>
      <c r="J87" s="18" t="s">
        <v>345</v>
      </c>
      <c r="K87" s="17" t="str">
        <f t="shared" si="4"/>
        <v>福岡市</v>
      </c>
      <c r="L87" s="17" t="str">
        <f t="shared" si="7"/>
        <v>低</v>
      </c>
      <c r="M87" s="58">
        <v>42765</v>
      </c>
      <c r="N87" s="18">
        <f t="shared" si="5"/>
        <v>1</v>
      </c>
    </row>
    <row r="88" spans="1:14" x14ac:dyDescent="0.4">
      <c r="A88" s="16" t="str">
        <f t="shared" si="6"/>
        <v>002016ｻ810CD3QB2PK</v>
      </c>
      <c r="B88" s="18" t="s">
        <v>406</v>
      </c>
      <c r="C88" s="18" t="s">
        <v>407</v>
      </c>
      <c r="D88" s="18" t="s">
        <v>408</v>
      </c>
      <c r="E88" s="50">
        <v>42769</v>
      </c>
      <c r="F88" s="55">
        <v>31.8</v>
      </c>
      <c r="G88" s="18" t="s">
        <v>164</v>
      </c>
      <c r="H88" s="18" t="s">
        <v>171</v>
      </c>
      <c r="I88" t="s">
        <v>166</v>
      </c>
      <c r="J88" s="18" t="s">
        <v>345</v>
      </c>
      <c r="K88" s="17" t="str">
        <f t="shared" si="4"/>
        <v>大分市</v>
      </c>
      <c r="L88" s="17" t="str">
        <f t="shared" si="7"/>
        <v>低</v>
      </c>
      <c r="M88" s="58">
        <v>42769</v>
      </c>
      <c r="N88" s="18">
        <f t="shared" si="5"/>
        <v>1</v>
      </c>
    </row>
    <row r="89" spans="1:14" x14ac:dyDescent="0.4">
      <c r="A89" s="16" t="str">
        <f t="shared" si="6"/>
        <v>002016ｻ810CFv4jK2e</v>
      </c>
      <c r="B89" s="18" t="s">
        <v>409</v>
      </c>
      <c r="C89" s="18" t="s">
        <v>410</v>
      </c>
      <c r="D89" s="18" t="s">
        <v>408</v>
      </c>
      <c r="E89" s="50">
        <v>42769</v>
      </c>
      <c r="F89" s="55">
        <v>17.489999999999998</v>
      </c>
      <c r="G89" s="18" t="s">
        <v>164</v>
      </c>
      <c r="H89" s="18" t="s">
        <v>171</v>
      </c>
      <c r="I89" t="s">
        <v>166</v>
      </c>
      <c r="J89" s="18" t="s">
        <v>345</v>
      </c>
      <c r="K89" s="17" t="str">
        <f t="shared" si="4"/>
        <v>大分市</v>
      </c>
      <c r="L89" s="17" t="str">
        <f t="shared" si="7"/>
        <v>低</v>
      </c>
      <c r="M89" s="58">
        <v>42769</v>
      </c>
      <c r="N89" s="18">
        <f t="shared" si="5"/>
        <v>1</v>
      </c>
    </row>
    <row r="90" spans="1:14" x14ac:dyDescent="0.4">
      <c r="A90" s="16" t="str">
        <f t="shared" si="6"/>
        <v>002016ｻ810CLQnZFKo</v>
      </c>
      <c r="B90" s="18" t="s">
        <v>411</v>
      </c>
      <c r="C90" s="18" t="s">
        <v>412</v>
      </c>
      <c r="D90" s="18" t="s">
        <v>413</v>
      </c>
      <c r="E90" s="50">
        <v>42779</v>
      </c>
      <c r="F90" s="55">
        <v>10.335000000000001</v>
      </c>
      <c r="G90" s="18" t="s">
        <v>164</v>
      </c>
      <c r="H90" s="18" t="s">
        <v>131</v>
      </c>
      <c r="I90" t="s">
        <v>166</v>
      </c>
      <c r="J90" s="18" t="s">
        <v>345</v>
      </c>
      <c r="K90" s="17" t="str">
        <f t="shared" si="4"/>
        <v>福岡市</v>
      </c>
      <c r="L90" s="17" t="str">
        <f t="shared" si="7"/>
        <v>低</v>
      </c>
      <c r="M90" s="58">
        <v>42779</v>
      </c>
      <c r="N90" s="18">
        <f t="shared" si="5"/>
        <v>1</v>
      </c>
    </row>
    <row r="91" spans="1:14" x14ac:dyDescent="0.4">
      <c r="A91" s="16" t="str">
        <f t="shared" si="6"/>
        <v>002016ｻ811CG2f4YFN</v>
      </c>
      <c r="B91" s="18" t="s">
        <v>414</v>
      </c>
      <c r="C91" s="18" t="s">
        <v>415</v>
      </c>
      <c r="D91" s="18" t="s">
        <v>416</v>
      </c>
      <c r="E91" s="50">
        <v>42779</v>
      </c>
      <c r="F91" s="55">
        <v>11.13</v>
      </c>
      <c r="G91" s="18" t="s">
        <v>164</v>
      </c>
      <c r="H91" s="18" t="s">
        <v>267</v>
      </c>
      <c r="I91" t="s">
        <v>166</v>
      </c>
      <c r="J91" s="18" t="s">
        <v>345</v>
      </c>
      <c r="K91" s="17" t="str">
        <f t="shared" si="4"/>
        <v>福岡市</v>
      </c>
      <c r="L91" s="17" t="str">
        <f t="shared" si="7"/>
        <v>低</v>
      </c>
      <c r="M91" s="58">
        <v>42779</v>
      </c>
      <c r="N91" s="18">
        <f t="shared" si="5"/>
        <v>1</v>
      </c>
    </row>
    <row r="92" spans="1:14" x14ac:dyDescent="0.4">
      <c r="A92" s="16" t="str">
        <f t="shared" si="6"/>
        <v>002016ｻ810CCBHNEgY</v>
      </c>
      <c r="B92" s="18" t="s">
        <v>417</v>
      </c>
      <c r="C92" s="18" t="s">
        <v>418</v>
      </c>
      <c r="D92" s="18" t="s">
        <v>419</v>
      </c>
      <c r="E92" s="50">
        <v>42780</v>
      </c>
      <c r="F92" s="55">
        <v>57.24</v>
      </c>
      <c r="G92" s="18" t="s">
        <v>164</v>
      </c>
      <c r="H92" s="18" t="s">
        <v>131</v>
      </c>
      <c r="I92" t="s">
        <v>166</v>
      </c>
      <c r="J92" s="18" t="s">
        <v>345</v>
      </c>
      <c r="K92" s="17" t="str">
        <f t="shared" si="4"/>
        <v>福岡市</v>
      </c>
      <c r="L92" s="17" t="str">
        <f t="shared" si="7"/>
        <v>低</v>
      </c>
      <c r="M92" s="58">
        <v>42780</v>
      </c>
      <c r="N92" s="18">
        <f t="shared" si="5"/>
        <v>1</v>
      </c>
    </row>
    <row r="93" spans="1:14" x14ac:dyDescent="0.4">
      <c r="A93" s="16" t="str">
        <f t="shared" si="6"/>
        <v>002016ｻ811CIhsmASc</v>
      </c>
      <c r="B93" s="18" t="s">
        <v>420</v>
      </c>
      <c r="C93" s="18" t="s">
        <v>421</v>
      </c>
      <c r="D93" s="18" t="s">
        <v>419</v>
      </c>
      <c r="E93" s="50">
        <v>42780</v>
      </c>
      <c r="F93" s="55">
        <v>19.079999999999998</v>
      </c>
      <c r="G93" s="18" t="s">
        <v>164</v>
      </c>
      <c r="H93" s="18" t="s">
        <v>131</v>
      </c>
      <c r="I93" t="s">
        <v>166</v>
      </c>
      <c r="J93" s="18" t="s">
        <v>345</v>
      </c>
      <c r="K93" s="17" t="str">
        <f t="shared" si="4"/>
        <v>福岡市</v>
      </c>
      <c r="L93" s="17" t="str">
        <f t="shared" si="7"/>
        <v>低</v>
      </c>
      <c r="M93" s="58">
        <v>42780</v>
      </c>
      <c r="N93" s="18">
        <f t="shared" si="5"/>
        <v>1</v>
      </c>
    </row>
    <row r="94" spans="1:14" x14ac:dyDescent="0.4">
      <c r="A94" s="16" t="str">
        <f t="shared" si="6"/>
        <v>002016ｻ810CP2kVHdM</v>
      </c>
      <c r="B94" s="18" t="s">
        <v>422</v>
      </c>
      <c r="C94" s="18" t="s">
        <v>423</v>
      </c>
      <c r="D94" s="18" t="s">
        <v>424</v>
      </c>
      <c r="E94" s="50">
        <v>42780</v>
      </c>
      <c r="F94" s="55">
        <v>18.02</v>
      </c>
      <c r="G94" s="18" t="s">
        <v>164</v>
      </c>
      <c r="H94" s="18" t="s">
        <v>131</v>
      </c>
      <c r="I94" t="s">
        <v>166</v>
      </c>
      <c r="J94" s="18" t="s">
        <v>345</v>
      </c>
      <c r="K94" s="17" t="str">
        <f t="shared" si="4"/>
        <v>福岡市</v>
      </c>
      <c r="L94" s="17" t="str">
        <f t="shared" si="7"/>
        <v>低</v>
      </c>
      <c r="M94" s="58">
        <v>42780</v>
      </c>
      <c r="N94" s="18">
        <f t="shared" si="5"/>
        <v>1</v>
      </c>
    </row>
    <row r="95" spans="1:14" x14ac:dyDescent="0.4">
      <c r="A95" s="16" t="str">
        <f t="shared" si="6"/>
        <v>002016ｻ812CGtxeLae</v>
      </c>
      <c r="B95" s="18" t="s">
        <v>425</v>
      </c>
      <c r="C95" s="18" t="s">
        <v>426</v>
      </c>
      <c r="D95" s="18" t="s">
        <v>427</v>
      </c>
      <c r="E95" s="50">
        <v>42783</v>
      </c>
      <c r="F95" s="55">
        <v>12.72</v>
      </c>
      <c r="G95" s="18" t="s">
        <v>164</v>
      </c>
      <c r="H95" s="18" t="s">
        <v>267</v>
      </c>
      <c r="I95" t="s">
        <v>166</v>
      </c>
      <c r="J95" s="18" t="s">
        <v>345</v>
      </c>
      <c r="K95" s="17" t="str">
        <f t="shared" si="4"/>
        <v>福岡市</v>
      </c>
      <c r="L95" s="17" t="str">
        <f t="shared" si="7"/>
        <v>低</v>
      </c>
      <c r="M95" s="58">
        <v>42783</v>
      </c>
      <c r="N95" s="18">
        <f t="shared" si="5"/>
        <v>1</v>
      </c>
    </row>
    <row r="96" spans="1:14" x14ac:dyDescent="0.4">
      <c r="A96" s="16" t="str">
        <f t="shared" si="6"/>
        <v>002016ｻ808CDciT27F</v>
      </c>
      <c r="B96" s="18" t="s">
        <v>428</v>
      </c>
      <c r="C96" s="18" t="s">
        <v>429</v>
      </c>
      <c r="D96" s="18" t="s">
        <v>430</v>
      </c>
      <c r="E96" s="50">
        <v>42786</v>
      </c>
      <c r="F96" s="55">
        <v>29.15</v>
      </c>
      <c r="G96" s="18" t="s">
        <v>164</v>
      </c>
      <c r="H96" s="18" t="s">
        <v>131</v>
      </c>
      <c r="I96" t="s">
        <v>166</v>
      </c>
      <c r="J96" s="18" t="s">
        <v>345</v>
      </c>
      <c r="K96" s="17" t="str">
        <f t="shared" si="4"/>
        <v>福岡市</v>
      </c>
      <c r="L96" s="17" t="str">
        <f t="shared" si="7"/>
        <v>低</v>
      </c>
      <c r="M96" s="58">
        <v>42786</v>
      </c>
      <c r="N96" s="18">
        <f t="shared" si="5"/>
        <v>1</v>
      </c>
    </row>
    <row r="97" spans="1:14" x14ac:dyDescent="0.4">
      <c r="A97" s="16" t="str">
        <f t="shared" si="6"/>
        <v>002016ｻ808CE9CsSSX</v>
      </c>
      <c r="B97" s="18" t="s">
        <v>431</v>
      </c>
      <c r="C97" s="18" t="s">
        <v>432</v>
      </c>
      <c r="D97" s="18" t="s">
        <v>430</v>
      </c>
      <c r="E97" s="50">
        <v>42786</v>
      </c>
      <c r="F97" s="55">
        <v>24.645</v>
      </c>
      <c r="G97" s="18" t="s">
        <v>164</v>
      </c>
      <c r="H97" s="18" t="s">
        <v>131</v>
      </c>
      <c r="I97" t="s">
        <v>166</v>
      </c>
      <c r="J97" s="18" t="s">
        <v>345</v>
      </c>
      <c r="K97" s="17" t="str">
        <f t="shared" si="4"/>
        <v>福岡市</v>
      </c>
      <c r="L97" s="17" t="str">
        <f t="shared" si="7"/>
        <v>低</v>
      </c>
      <c r="M97" s="58">
        <v>42786</v>
      </c>
      <c r="N97" s="18">
        <f t="shared" si="5"/>
        <v>1</v>
      </c>
    </row>
    <row r="98" spans="1:14" x14ac:dyDescent="0.4">
      <c r="A98" s="16" t="str">
        <f t="shared" si="6"/>
        <v>002016ｻ810COJSGM7e</v>
      </c>
      <c r="B98" s="18" t="s">
        <v>433</v>
      </c>
      <c r="C98" s="18" t="s">
        <v>434</v>
      </c>
      <c r="D98" s="18" t="s">
        <v>424</v>
      </c>
      <c r="E98" s="50">
        <v>42786</v>
      </c>
      <c r="F98" s="55">
        <v>19.079999999999998</v>
      </c>
      <c r="G98" s="18" t="s">
        <v>164</v>
      </c>
      <c r="H98" s="18" t="s">
        <v>267</v>
      </c>
      <c r="I98" t="s">
        <v>166</v>
      </c>
      <c r="J98" s="18" t="s">
        <v>345</v>
      </c>
      <c r="K98" s="17" t="str">
        <f t="shared" si="4"/>
        <v>福岡市</v>
      </c>
      <c r="L98" s="17" t="str">
        <f t="shared" si="7"/>
        <v>低</v>
      </c>
      <c r="M98" s="58">
        <v>42786</v>
      </c>
      <c r="N98" s="18">
        <f t="shared" si="5"/>
        <v>1</v>
      </c>
    </row>
    <row r="99" spans="1:14" x14ac:dyDescent="0.4">
      <c r="A99" s="16" t="str">
        <f t="shared" si="6"/>
        <v>002016ｻ809CE5zdzW5</v>
      </c>
      <c r="B99" s="18" t="s">
        <v>435</v>
      </c>
      <c r="C99" s="18" t="s">
        <v>436</v>
      </c>
      <c r="D99" s="18" t="s">
        <v>437</v>
      </c>
      <c r="E99" s="50">
        <v>42793</v>
      </c>
      <c r="F99" s="55">
        <v>36.04</v>
      </c>
      <c r="G99" s="18" t="s">
        <v>164</v>
      </c>
      <c r="H99" s="18" t="s">
        <v>323</v>
      </c>
      <c r="I99" t="s">
        <v>166</v>
      </c>
      <c r="J99" s="18" t="s">
        <v>345</v>
      </c>
      <c r="K99" s="17" t="str">
        <f t="shared" si="4"/>
        <v>佐賀市</v>
      </c>
      <c r="L99" s="17" t="str">
        <f t="shared" si="7"/>
        <v>低</v>
      </c>
      <c r="M99" s="58">
        <v>42793</v>
      </c>
      <c r="N99" s="18">
        <f t="shared" si="5"/>
        <v>1</v>
      </c>
    </row>
    <row r="100" spans="1:14" x14ac:dyDescent="0.4">
      <c r="A100" s="16" t="str">
        <f t="shared" si="6"/>
        <v>002016ｻ811CCeAXLNZ</v>
      </c>
      <c r="B100" s="18" t="s">
        <v>438</v>
      </c>
      <c r="C100" s="18" t="s">
        <v>439</v>
      </c>
      <c r="D100" s="18" t="s">
        <v>440</v>
      </c>
      <c r="E100" s="50">
        <v>42794</v>
      </c>
      <c r="F100" s="55">
        <v>10.6</v>
      </c>
      <c r="G100" s="18" t="s">
        <v>164</v>
      </c>
      <c r="H100" s="18" t="s">
        <v>131</v>
      </c>
      <c r="I100" t="s">
        <v>166</v>
      </c>
      <c r="J100" s="18" t="s">
        <v>345</v>
      </c>
      <c r="K100" s="17" t="str">
        <f t="shared" si="4"/>
        <v>福岡市</v>
      </c>
      <c r="L100" s="17" t="str">
        <f t="shared" si="7"/>
        <v>低</v>
      </c>
      <c r="M100" s="58">
        <v>42794</v>
      </c>
      <c r="N100" s="18">
        <f t="shared" si="5"/>
        <v>1</v>
      </c>
    </row>
    <row r="101" spans="1:14" x14ac:dyDescent="0.4">
      <c r="A101" s="16" t="str">
        <f t="shared" si="6"/>
        <v>002016ｻ812CHRTJo7f</v>
      </c>
      <c r="B101" s="18" t="s">
        <v>441</v>
      </c>
      <c r="C101" s="18" t="s">
        <v>442</v>
      </c>
      <c r="D101" s="18" t="s">
        <v>443</v>
      </c>
      <c r="E101" s="50">
        <v>42795</v>
      </c>
      <c r="F101" s="55">
        <v>21.73</v>
      </c>
      <c r="G101" s="18" t="s">
        <v>164</v>
      </c>
      <c r="H101" s="18" t="s">
        <v>267</v>
      </c>
      <c r="I101" t="s">
        <v>166</v>
      </c>
      <c r="J101" s="18" t="s">
        <v>345</v>
      </c>
      <c r="K101" s="17" t="str">
        <f t="shared" si="4"/>
        <v>福岡市</v>
      </c>
      <c r="L101" s="17" t="str">
        <f t="shared" si="7"/>
        <v>低</v>
      </c>
      <c r="M101" s="58">
        <v>42795</v>
      </c>
      <c r="N101" s="18">
        <f t="shared" si="5"/>
        <v>1</v>
      </c>
    </row>
    <row r="102" spans="1:14" x14ac:dyDescent="0.4">
      <c r="A102" s="16" t="str">
        <f t="shared" si="6"/>
        <v>002016ｻ806CEy3aFfa</v>
      </c>
      <c r="B102" s="18" t="s">
        <v>444</v>
      </c>
      <c r="C102" s="18" t="s">
        <v>445</v>
      </c>
      <c r="D102" s="18" t="s">
        <v>446</v>
      </c>
      <c r="E102" s="50">
        <v>42797</v>
      </c>
      <c r="F102" s="55">
        <v>12.72</v>
      </c>
      <c r="G102" s="18" t="s">
        <v>164</v>
      </c>
      <c r="H102" s="18" t="s">
        <v>267</v>
      </c>
      <c r="I102" t="s">
        <v>166</v>
      </c>
      <c r="J102" s="18" t="s">
        <v>345</v>
      </c>
      <c r="K102" s="17" t="str">
        <f t="shared" si="4"/>
        <v>福岡市</v>
      </c>
      <c r="L102" s="17" t="str">
        <f t="shared" si="7"/>
        <v>低</v>
      </c>
      <c r="M102" s="58">
        <v>42797</v>
      </c>
      <c r="N102" s="18">
        <f t="shared" si="5"/>
        <v>1</v>
      </c>
    </row>
    <row r="103" spans="1:14" x14ac:dyDescent="0.4">
      <c r="A103" s="16" t="str">
        <f t="shared" si="6"/>
        <v>002016ｻ811CPmhRAJn</v>
      </c>
      <c r="B103" s="18" t="s">
        <v>447</v>
      </c>
      <c r="C103" s="18" t="s">
        <v>448</v>
      </c>
      <c r="D103" s="18" t="s">
        <v>449</v>
      </c>
      <c r="E103" s="50">
        <v>42800</v>
      </c>
      <c r="F103" s="55">
        <v>57.24</v>
      </c>
      <c r="G103" s="18" t="s">
        <v>164</v>
      </c>
      <c r="H103" s="18" t="s">
        <v>131</v>
      </c>
      <c r="I103" t="s">
        <v>166</v>
      </c>
      <c r="J103" s="18" t="s">
        <v>345</v>
      </c>
      <c r="K103" s="17" t="str">
        <f t="shared" si="4"/>
        <v>福岡市</v>
      </c>
      <c r="L103" s="17" t="str">
        <f t="shared" si="7"/>
        <v>低</v>
      </c>
      <c r="M103" s="58">
        <v>42800</v>
      </c>
      <c r="N103" s="18">
        <f t="shared" si="5"/>
        <v>1</v>
      </c>
    </row>
    <row r="104" spans="1:14" x14ac:dyDescent="0.4">
      <c r="A104" s="16" t="str">
        <f t="shared" si="6"/>
        <v>002016ｻ811CO2g8VKJ</v>
      </c>
      <c r="B104" s="18" t="s">
        <v>450</v>
      </c>
      <c r="C104" s="18" t="s">
        <v>451</v>
      </c>
      <c r="D104" s="18" t="s">
        <v>452</v>
      </c>
      <c r="E104" s="50">
        <v>42802</v>
      </c>
      <c r="F104" s="55">
        <v>38.159999999999997</v>
      </c>
      <c r="G104" s="18" t="s">
        <v>164</v>
      </c>
      <c r="H104" s="18" t="s">
        <v>131</v>
      </c>
      <c r="I104" t="s">
        <v>166</v>
      </c>
      <c r="J104" s="18" t="s">
        <v>345</v>
      </c>
      <c r="K104" s="17" t="str">
        <f t="shared" si="4"/>
        <v>福岡市</v>
      </c>
      <c r="L104" s="17" t="str">
        <f t="shared" si="7"/>
        <v>低</v>
      </c>
      <c r="M104" s="58">
        <v>42802</v>
      </c>
      <c r="N104" s="18">
        <f t="shared" si="5"/>
        <v>1</v>
      </c>
    </row>
    <row r="105" spans="1:14" x14ac:dyDescent="0.4">
      <c r="A105" s="16" t="str">
        <f t="shared" si="6"/>
        <v>002016ｻ812CLJ72nxo</v>
      </c>
      <c r="B105" s="18" t="s">
        <v>453</v>
      </c>
      <c r="C105" s="18" t="s">
        <v>454</v>
      </c>
      <c r="D105" s="18" t="s">
        <v>455</v>
      </c>
      <c r="E105" s="50">
        <v>42809</v>
      </c>
      <c r="F105" s="55">
        <v>17.489999999999998</v>
      </c>
      <c r="G105" s="18" t="s">
        <v>164</v>
      </c>
      <c r="H105" s="18" t="s">
        <v>131</v>
      </c>
      <c r="I105" t="s">
        <v>166</v>
      </c>
      <c r="J105" s="18" t="s">
        <v>345</v>
      </c>
      <c r="K105" s="17" t="str">
        <f t="shared" si="4"/>
        <v>福岡市</v>
      </c>
      <c r="L105" s="17" t="str">
        <f t="shared" si="7"/>
        <v>低</v>
      </c>
      <c r="M105" s="58">
        <v>42809</v>
      </c>
      <c r="N105" s="18">
        <f t="shared" si="5"/>
        <v>1</v>
      </c>
    </row>
    <row r="106" spans="1:14" x14ac:dyDescent="0.4">
      <c r="A106" s="16" t="str">
        <f t="shared" si="6"/>
        <v>002016ｻ812CBFCNhCa</v>
      </c>
      <c r="B106" s="18" t="s">
        <v>456</v>
      </c>
      <c r="C106" s="18" t="s">
        <v>457</v>
      </c>
      <c r="D106" s="18" t="s">
        <v>458</v>
      </c>
      <c r="E106" s="50">
        <v>42810</v>
      </c>
      <c r="F106" s="55">
        <v>67.84</v>
      </c>
      <c r="G106" s="18" t="s">
        <v>164</v>
      </c>
      <c r="H106" s="18" t="s">
        <v>131</v>
      </c>
      <c r="I106" t="s">
        <v>166</v>
      </c>
      <c r="J106" s="18" t="s">
        <v>345</v>
      </c>
      <c r="K106" s="17" t="str">
        <f t="shared" si="4"/>
        <v>福岡市</v>
      </c>
      <c r="L106" s="17" t="str">
        <f t="shared" si="7"/>
        <v>低</v>
      </c>
      <c r="M106" s="58">
        <v>42810</v>
      </c>
      <c r="N106" s="18">
        <f t="shared" si="5"/>
        <v>1</v>
      </c>
    </row>
    <row r="107" spans="1:14" x14ac:dyDescent="0.4">
      <c r="A107" s="16" t="str">
        <f t="shared" si="6"/>
        <v>002016ｻ806BGSV9E12</v>
      </c>
      <c r="B107" s="18" t="s">
        <v>459</v>
      </c>
      <c r="C107" s="18" t="s">
        <v>460</v>
      </c>
      <c r="D107" s="18" t="s">
        <v>461</v>
      </c>
      <c r="E107" s="50">
        <v>42815</v>
      </c>
      <c r="F107" s="55">
        <v>76.319999999999993</v>
      </c>
      <c r="G107" s="18" t="s">
        <v>164</v>
      </c>
      <c r="H107" s="18" t="s">
        <v>131</v>
      </c>
      <c r="I107" t="s">
        <v>166</v>
      </c>
      <c r="J107" s="18" t="s">
        <v>345</v>
      </c>
      <c r="K107" s="17" t="str">
        <f t="shared" si="4"/>
        <v>福岡市</v>
      </c>
      <c r="L107" s="17" t="str">
        <f t="shared" si="7"/>
        <v>低</v>
      </c>
      <c r="M107" s="58">
        <v>42815</v>
      </c>
      <c r="N107" s="18">
        <f t="shared" si="5"/>
        <v>1</v>
      </c>
    </row>
    <row r="108" spans="1:14" x14ac:dyDescent="0.4">
      <c r="A108" s="16" t="str">
        <f t="shared" si="6"/>
        <v>002016ｻ806BHWCMkxD</v>
      </c>
      <c r="B108" s="18" t="s">
        <v>462</v>
      </c>
      <c r="C108" s="18" t="s">
        <v>463</v>
      </c>
      <c r="D108" s="18" t="s">
        <v>461</v>
      </c>
      <c r="E108" s="50">
        <v>42815</v>
      </c>
      <c r="F108" s="55">
        <v>76.319999999999993</v>
      </c>
      <c r="G108" s="18" t="s">
        <v>164</v>
      </c>
      <c r="H108" s="18" t="s">
        <v>131</v>
      </c>
      <c r="I108" t="s">
        <v>166</v>
      </c>
      <c r="J108" s="18" t="s">
        <v>345</v>
      </c>
      <c r="K108" s="17" t="str">
        <f t="shared" si="4"/>
        <v>福岡市</v>
      </c>
      <c r="L108" s="17" t="str">
        <f t="shared" si="7"/>
        <v>低</v>
      </c>
      <c r="M108" s="58">
        <v>42815</v>
      </c>
      <c r="N108" s="18">
        <f t="shared" si="5"/>
        <v>1</v>
      </c>
    </row>
    <row r="109" spans="1:14" x14ac:dyDescent="0.4">
      <c r="A109" s="16" t="str">
        <f t="shared" si="6"/>
        <v>002016ｻ806BIJEWSAv</v>
      </c>
      <c r="B109" s="18" t="s">
        <v>464</v>
      </c>
      <c r="C109" s="18" t="s">
        <v>465</v>
      </c>
      <c r="D109" s="18" t="s">
        <v>466</v>
      </c>
      <c r="E109" s="50">
        <v>42815</v>
      </c>
      <c r="F109" s="55">
        <v>76.319999999999993</v>
      </c>
      <c r="G109" s="18" t="s">
        <v>164</v>
      </c>
      <c r="H109" s="18" t="s">
        <v>131</v>
      </c>
      <c r="I109" t="s">
        <v>166</v>
      </c>
      <c r="J109" s="18" t="s">
        <v>345</v>
      </c>
      <c r="K109" s="17" t="str">
        <f t="shared" si="4"/>
        <v>福岡市</v>
      </c>
      <c r="L109" s="17" t="str">
        <f t="shared" si="7"/>
        <v>低</v>
      </c>
      <c r="M109" s="58">
        <v>42815</v>
      </c>
      <c r="N109" s="18">
        <f t="shared" si="5"/>
        <v>1</v>
      </c>
    </row>
    <row r="110" spans="1:14" x14ac:dyDescent="0.4">
      <c r="A110" s="16" t="str">
        <f t="shared" si="6"/>
        <v>002016ｻ811CNJcTqSc</v>
      </c>
      <c r="B110" s="18" t="s">
        <v>467</v>
      </c>
      <c r="C110" s="18" t="s">
        <v>468</v>
      </c>
      <c r="D110" s="18" t="s">
        <v>469</v>
      </c>
      <c r="E110" s="50">
        <v>42816</v>
      </c>
      <c r="F110" s="55">
        <v>44.52</v>
      </c>
      <c r="G110" s="18" t="s">
        <v>164</v>
      </c>
      <c r="H110" s="18" t="s">
        <v>131</v>
      </c>
      <c r="I110" t="s">
        <v>166</v>
      </c>
      <c r="J110" s="18" t="s">
        <v>345</v>
      </c>
      <c r="K110" s="17" t="str">
        <f t="shared" si="4"/>
        <v>福岡市</v>
      </c>
      <c r="L110" s="17" t="str">
        <f t="shared" si="7"/>
        <v>低</v>
      </c>
      <c r="M110" s="58">
        <v>42816</v>
      </c>
      <c r="N110" s="18">
        <f t="shared" si="5"/>
        <v>1</v>
      </c>
    </row>
    <row r="111" spans="1:14" x14ac:dyDescent="0.4">
      <c r="A111" s="16" t="str">
        <f t="shared" si="6"/>
        <v>002016ｻ810CSQZdfDJ</v>
      </c>
      <c r="B111" s="18" t="s">
        <v>470</v>
      </c>
      <c r="C111" s="18" t="s">
        <v>471</v>
      </c>
      <c r="D111" s="18" t="s">
        <v>472</v>
      </c>
      <c r="E111" s="50">
        <v>42817</v>
      </c>
      <c r="F111" s="55">
        <v>85.86</v>
      </c>
      <c r="G111" s="18" t="s">
        <v>164</v>
      </c>
      <c r="H111" s="18" t="s">
        <v>131</v>
      </c>
      <c r="I111" t="s">
        <v>166</v>
      </c>
      <c r="J111" s="18" t="s">
        <v>345</v>
      </c>
      <c r="K111" s="17" t="str">
        <f t="shared" si="4"/>
        <v>福岡市</v>
      </c>
      <c r="L111" s="17" t="str">
        <f t="shared" si="7"/>
        <v>低</v>
      </c>
      <c r="M111" s="58">
        <v>42817</v>
      </c>
      <c r="N111" s="18">
        <f t="shared" si="5"/>
        <v>1</v>
      </c>
    </row>
    <row r="112" spans="1:14" x14ac:dyDescent="0.4">
      <c r="A112" s="16" t="str">
        <f t="shared" si="6"/>
        <v>002017ｻ901CRko1E9k</v>
      </c>
      <c r="B112" s="18" t="s">
        <v>473</v>
      </c>
      <c r="C112" s="18" t="s">
        <v>474</v>
      </c>
      <c r="D112" s="18" t="s">
        <v>475</v>
      </c>
      <c r="E112" s="50">
        <v>42818</v>
      </c>
      <c r="F112" s="55">
        <v>37.1</v>
      </c>
      <c r="G112" s="18" t="s">
        <v>164</v>
      </c>
      <c r="H112" s="18" t="s">
        <v>131</v>
      </c>
      <c r="I112" t="s">
        <v>166</v>
      </c>
      <c r="J112" s="18" t="s">
        <v>345</v>
      </c>
      <c r="K112" s="17" t="str">
        <f t="shared" si="4"/>
        <v>福岡市</v>
      </c>
      <c r="L112" s="17" t="str">
        <f t="shared" si="7"/>
        <v>低</v>
      </c>
      <c r="M112" s="58">
        <v>42818</v>
      </c>
      <c r="N112" s="18">
        <f t="shared" si="5"/>
        <v>1</v>
      </c>
    </row>
    <row r="113" spans="1:14" x14ac:dyDescent="0.4">
      <c r="A113" s="16" t="str">
        <f t="shared" si="6"/>
        <v>002017ｻ901CSRJZT6C</v>
      </c>
      <c r="B113" s="18" t="s">
        <v>476</v>
      </c>
      <c r="C113" s="18" t="s">
        <v>477</v>
      </c>
      <c r="D113" s="18" t="s">
        <v>475</v>
      </c>
      <c r="E113" s="50">
        <v>42818</v>
      </c>
      <c r="F113" s="55">
        <v>29.68</v>
      </c>
      <c r="G113" s="18" t="s">
        <v>164</v>
      </c>
      <c r="H113" s="18" t="s">
        <v>131</v>
      </c>
      <c r="I113" t="s">
        <v>166</v>
      </c>
      <c r="J113" s="18" t="s">
        <v>345</v>
      </c>
      <c r="K113" s="17" t="str">
        <f t="shared" si="4"/>
        <v>福岡市</v>
      </c>
      <c r="L113" s="17" t="str">
        <f t="shared" si="7"/>
        <v>低</v>
      </c>
      <c r="M113" s="58">
        <v>42818</v>
      </c>
      <c r="N113" s="18">
        <f t="shared" si="5"/>
        <v>1</v>
      </c>
    </row>
    <row r="114" spans="1:14" x14ac:dyDescent="0.4">
      <c r="A114" s="16" t="str">
        <f t="shared" si="6"/>
        <v>002016ｻ812CC6BXGfs</v>
      </c>
      <c r="B114" s="18" t="s">
        <v>478</v>
      </c>
      <c r="C114" s="18" t="s">
        <v>479</v>
      </c>
      <c r="D114" s="18" t="s">
        <v>480</v>
      </c>
      <c r="E114" s="50">
        <v>42822</v>
      </c>
      <c r="F114" s="55">
        <v>10.6</v>
      </c>
      <c r="G114" s="18" t="s">
        <v>164</v>
      </c>
      <c r="H114" s="18" t="s">
        <v>267</v>
      </c>
      <c r="I114" t="s">
        <v>166</v>
      </c>
      <c r="J114" s="18" t="s">
        <v>345</v>
      </c>
      <c r="K114" s="17" t="str">
        <f t="shared" si="4"/>
        <v>福岡市</v>
      </c>
      <c r="L114" s="17" t="str">
        <f t="shared" si="7"/>
        <v>低</v>
      </c>
      <c r="M114" s="58">
        <v>42822</v>
      </c>
      <c r="N114" s="18">
        <f t="shared" si="5"/>
        <v>1</v>
      </c>
    </row>
    <row r="115" spans="1:14" x14ac:dyDescent="0.4">
      <c r="A115" s="16" t="str">
        <f t="shared" si="6"/>
        <v>002016ｻ812CKhUV2t7</v>
      </c>
      <c r="B115" s="18" t="s">
        <v>481</v>
      </c>
      <c r="C115" s="18" t="s">
        <v>482</v>
      </c>
      <c r="D115" s="18" t="s">
        <v>455</v>
      </c>
      <c r="E115" s="50">
        <v>42822</v>
      </c>
      <c r="F115" s="55">
        <v>17.489999999999998</v>
      </c>
      <c r="G115" s="18" t="s">
        <v>164</v>
      </c>
      <c r="H115" s="18" t="s">
        <v>131</v>
      </c>
      <c r="I115" t="s">
        <v>166</v>
      </c>
      <c r="J115" s="18" t="s">
        <v>345</v>
      </c>
      <c r="K115" s="17" t="str">
        <f t="shared" si="4"/>
        <v>福岡市</v>
      </c>
      <c r="L115" s="17" t="str">
        <f t="shared" si="7"/>
        <v>低</v>
      </c>
      <c r="M115" s="58">
        <v>42822</v>
      </c>
      <c r="N115" s="18">
        <f t="shared" si="5"/>
        <v>1</v>
      </c>
    </row>
    <row r="116" spans="1:14" x14ac:dyDescent="0.4">
      <c r="A116" s="16" t="str">
        <f t="shared" si="6"/>
        <v>002017ｻ901CGMK1k9p</v>
      </c>
      <c r="B116" s="18" t="s">
        <v>483</v>
      </c>
      <c r="C116" s="18" t="s">
        <v>484</v>
      </c>
      <c r="D116" s="18" t="s">
        <v>485</v>
      </c>
      <c r="E116" s="50">
        <v>42822</v>
      </c>
      <c r="F116" s="55">
        <v>41.34</v>
      </c>
      <c r="G116" s="18" t="s">
        <v>164</v>
      </c>
      <c r="H116" s="18" t="s">
        <v>131</v>
      </c>
      <c r="I116" t="s">
        <v>166</v>
      </c>
      <c r="J116" s="18" t="s">
        <v>345</v>
      </c>
      <c r="K116" s="17" t="str">
        <f t="shared" si="4"/>
        <v>福岡市</v>
      </c>
      <c r="L116" s="17" t="str">
        <f t="shared" si="7"/>
        <v>低</v>
      </c>
      <c r="M116" s="58">
        <v>42822</v>
      </c>
      <c r="N116" s="18">
        <f t="shared" si="5"/>
        <v>1</v>
      </c>
    </row>
    <row r="117" spans="1:14" x14ac:dyDescent="0.4">
      <c r="A117" s="16" t="str">
        <f t="shared" si="6"/>
        <v>002017ｻ811CWPMbL2N</v>
      </c>
      <c r="B117" s="18" t="s">
        <v>486</v>
      </c>
      <c r="C117" s="18" t="s">
        <v>487</v>
      </c>
      <c r="D117" s="18" t="s">
        <v>488</v>
      </c>
      <c r="E117" s="50">
        <v>42828</v>
      </c>
      <c r="F117" s="55">
        <v>11.13</v>
      </c>
      <c r="G117" s="18" t="s">
        <v>164</v>
      </c>
      <c r="H117" s="18" t="s">
        <v>267</v>
      </c>
      <c r="I117" t="s">
        <v>166</v>
      </c>
      <c r="J117" s="18" t="s">
        <v>345</v>
      </c>
      <c r="K117" s="17" t="str">
        <f t="shared" si="4"/>
        <v>福岡市</v>
      </c>
      <c r="L117" s="17" t="str">
        <f t="shared" si="7"/>
        <v>低</v>
      </c>
      <c r="M117" s="58">
        <v>42828</v>
      </c>
      <c r="N117" s="18">
        <f t="shared" si="5"/>
        <v>1</v>
      </c>
    </row>
    <row r="118" spans="1:14" x14ac:dyDescent="0.4">
      <c r="A118" s="16" t="str">
        <f t="shared" si="6"/>
        <v>002017ｻ901CKAJVJL1</v>
      </c>
      <c r="B118" s="18" t="s">
        <v>489</v>
      </c>
      <c r="C118" s="18" t="s">
        <v>490</v>
      </c>
      <c r="D118" s="18" t="s">
        <v>491</v>
      </c>
      <c r="E118" s="50">
        <v>42830</v>
      </c>
      <c r="F118" s="55">
        <v>17.489999999999998</v>
      </c>
      <c r="G118" s="18" t="s">
        <v>164</v>
      </c>
      <c r="H118" s="18" t="s">
        <v>267</v>
      </c>
      <c r="I118" t="s">
        <v>166</v>
      </c>
      <c r="J118" s="18" t="s">
        <v>345</v>
      </c>
      <c r="K118" s="17" t="str">
        <f t="shared" si="4"/>
        <v>福岡市</v>
      </c>
      <c r="L118" s="17" t="str">
        <f t="shared" si="7"/>
        <v>低</v>
      </c>
      <c r="M118" s="58">
        <v>42830</v>
      </c>
      <c r="N118" s="18">
        <f t="shared" si="5"/>
        <v>1</v>
      </c>
    </row>
    <row r="119" spans="1:14" x14ac:dyDescent="0.4">
      <c r="A119" s="16" t="str">
        <f t="shared" si="6"/>
        <v>002016ｻ811CDsxJ4ZL</v>
      </c>
      <c r="B119" s="18" t="s">
        <v>492</v>
      </c>
      <c r="C119" s="18" t="s">
        <v>493</v>
      </c>
      <c r="D119" s="18" t="s">
        <v>494</v>
      </c>
      <c r="E119" s="50">
        <v>42831</v>
      </c>
      <c r="F119" s="55">
        <v>85.86</v>
      </c>
      <c r="G119" s="18" t="s">
        <v>164</v>
      </c>
      <c r="H119" s="18" t="s">
        <v>131</v>
      </c>
      <c r="I119" t="s">
        <v>166</v>
      </c>
      <c r="J119" s="18" t="s">
        <v>345</v>
      </c>
      <c r="K119" s="17" t="str">
        <f t="shared" si="4"/>
        <v>福岡市</v>
      </c>
      <c r="L119" s="17" t="str">
        <f t="shared" si="7"/>
        <v>低</v>
      </c>
      <c r="M119" s="58">
        <v>42831</v>
      </c>
      <c r="N119" s="18">
        <f t="shared" si="5"/>
        <v>1</v>
      </c>
    </row>
    <row r="120" spans="1:14" x14ac:dyDescent="0.4">
      <c r="A120" s="16" t="str">
        <f t="shared" si="6"/>
        <v>002016ｻ812CE97NZJV</v>
      </c>
      <c r="B120" s="18" t="s">
        <v>495</v>
      </c>
      <c r="C120" s="18" t="s">
        <v>496</v>
      </c>
      <c r="D120" s="18" t="s">
        <v>497</v>
      </c>
      <c r="E120" s="50">
        <v>42837</v>
      </c>
      <c r="F120" s="55">
        <v>38.954999999999998</v>
      </c>
      <c r="G120" s="18" t="s">
        <v>164</v>
      </c>
      <c r="H120" s="18" t="s">
        <v>131</v>
      </c>
      <c r="I120" t="s">
        <v>166</v>
      </c>
      <c r="J120" s="18" t="s">
        <v>345</v>
      </c>
      <c r="K120" s="17" t="str">
        <f t="shared" si="4"/>
        <v>福岡市</v>
      </c>
      <c r="L120" s="17" t="str">
        <f t="shared" si="7"/>
        <v>低</v>
      </c>
      <c r="M120" s="58">
        <v>42837</v>
      </c>
      <c r="N120" s="18">
        <f t="shared" si="5"/>
        <v>1</v>
      </c>
    </row>
    <row r="121" spans="1:14" x14ac:dyDescent="0.4">
      <c r="A121" s="16" t="str">
        <f t="shared" si="6"/>
        <v>002016ｻ809CC71jwNN</v>
      </c>
      <c r="B121" s="18" t="s">
        <v>498</v>
      </c>
      <c r="C121" s="18" t="s">
        <v>499</v>
      </c>
      <c r="D121" s="18" t="s">
        <v>500</v>
      </c>
      <c r="E121" s="50">
        <v>42842</v>
      </c>
      <c r="F121" s="55">
        <v>10.07</v>
      </c>
      <c r="G121" s="18" t="s">
        <v>164</v>
      </c>
      <c r="H121" s="18" t="s">
        <v>165</v>
      </c>
      <c r="I121" t="s">
        <v>166</v>
      </c>
      <c r="J121" s="18" t="s">
        <v>345</v>
      </c>
      <c r="K121" s="17" t="str">
        <f t="shared" si="4"/>
        <v>熊本市</v>
      </c>
      <c r="L121" s="17" t="str">
        <f t="shared" si="7"/>
        <v>低</v>
      </c>
      <c r="M121" s="58">
        <v>42842</v>
      </c>
      <c r="N121" s="18">
        <f t="shared" si="5"/>
        <v>1</v>
      </c>
    </row>
    <row r="122" spans="1:14" x14ac:dyDescent="0.4">
      <c r="A122" s="16" t="str">
        <f t="shared" si="6"/>
        <v>002017ｻ901CQeGQAiM</v>
      </c>
      <c r="B122" s="18" t="s">
        <v>501</v>
      </c>
      <c r="C122" s="18" t="s">
        <v>502</v>
      </c>
      <c r="D122" s="18" t="s">
        <v>503</v>
      </c>
      <c r="E122" s="50">
        <v>42844</v>
      </c>
      <c r="F122" s="55">
        <v>30.475000000000001</v>
      </c>
      <c r="G122" s="18" t="s">
        <v>164</v>
      </c>
      <c r="H122" s="18" t="s">
        <v>131</v>
      </c>
      <c r="I122" t="s">
        <v>166</v>
      </c>
      <c r="J122" s="18" t="s">
        <v>345</v>
      </c>
      <c r="K122" s="17" t="str">
        <f t="shared" si="4"/>
        <v>福岡市</v>
      </c>
      <c r="L122" s="17" t="str">
        <f t="shared" si="7"/>
        <v>低</v>
      </c>
      <c r="M122" s="58">
        <v>42844</v>
      </c>
      <c r="N122" s="18">
        <f t="shared" si="5"/>
        <v>1</v>
      </c>
    </row>
    <row r="123" spans="1:14" x14ac:dyDescent="0.4">
      <c r="A123" s="16" t="str">
        <f t="shared" si="6"/>
        <v>002016ｻ807BKMaZMMB</v>
      </c>
      <c r="B123" s="18" t="s">
        <v>504</v>
      </c>
      <c r="C123" s="18" t="s">
        <v>505</v>
      </c>
      <c r="D123" s="18" t="s">
        <v>506</v>
      </c>
      <c r="E123" s="50">
        <v>42845</v>
      </c>
      <c r="F123" s="55">
        <v>85.86</v>
      </c>
      <c r="G123" s="18" t="s">
        <v>164</v>
      </c>
      <c r="H123" s="18" t="s">
        <v>131</v>
      </c>
      <c r="I123" t="s">
        <v>166</v>
      </c>
      <c r="J123" s="18" t="s">
        <v>345</v>
      </c>
      <c r="K123" s="17" t="str">
        <f t="shared" si="4"/>
        <v>福岡市</v>
      </c>
      <c r="L123" s="17" t="str">
        <f t="shared" si="7"/>
        <v>低</v>
      </c>
      <c r="M123" s="58">
        <v>42845</v>
      </c>
      <c r="N123" s="18">
        <f t="shared" si="5"/>
        <v>1</v>
      </c>
    </row>
    <row r="124" spans="1:14" x14ac:dyDescent="0.4">
      <c r="A124" s="16" t="str">
        <f t="shared" si="6"/>
        <v>002016ｻ810CQ6BDEUE</v>
      </c>
      <c r="B124" s="18" t="s">
        <v>507</v>
      </c>
      <c r="C124" s="18" t="s">
        <v>508</v>
      </c>
      <c r="D124" s="18" t="s">
        <v>509</v>
      </c>
      <c r="E124" s="50">
        <v>42851</v>
      </c>
      <c r="F124" s="55">
        <v>57.24</v>
      </c>
      <c r="G124" s="18" t="s">
        <v>164</v>
      </c>
      <c r="H124" s="18" t="s">
        <v>171</v>
      </c>
      <c r="I124" t="s">
        <v>166</v>
      </c>
      <c r="J124" s="18" t="s">
        <v>345</v>
      </c>
      <c r="K124" s="17" t="str">
        <f t="shared" si="4"/>
        <v>大分市</v>
      </c>
      <c r="L124" s="17" t="str">
        <f t="shared" si="7"/>
        <v>低</v>
      </c>
      <c r="M124" s="58">
        <v>42851</v>
      </c>
      <c r="N124" s="18">
        <f t="shared" si="5"/>
        <v>1</v>
      </c>
    </row>
    <row r="125" spans="1:14" x14ac:dyDescent="0.4">
      <c r="A125" s="16" t="str">
        <f t="shared" si="6"/>
        <v>002017ｻ901CLGLrMfN</v>
      </c>
      <c r="B125" s="18" t="s">
        <v>510</v>
      </c>
      <c r="C125" s="18" t="s">
        <v>511</v>
      </c>
      <c r="D125" s="18" t="s">
        <v>416</v>
      </c>
      <c r="E125" s="50">
        <v>42863</v>
      </c>
      <c r="F125" s="55">
        <v>82.68</v>
      </c>
      <c r="G125" s="18" t="s">
        <v>164</v>
      </c>
      <c r="H125" s="18" t="s">
        <v>267</v>
      </c>
      <c r="I125" t="s">
        <v>166</v>
      </c>
      <c r="J125" s="18" t="s">
        <v>345</v>
      </c>
      <c r="K125" s="17" t="str">
        <f t="shared" si="4"/>
        <v>福岡市</v>
      </c>
      <c r="L125" s="17" t="str">
        <f t="shared" si="7"/>
        <v>低</v>
      </c>
      <c r="M125" s="58">
        <v>42863</v>
      </c>
      <c r="N125" s="18">
        <f t="shared" si="5"/>
        <v>1</v>
      </c>
    </row>
    <row r="126" spans="1:14" x14ac:dyDescent="0.4">
      <c r="A126" s="16" t="str">
        <f t="shared" si="6"/>
        <v>002017ｻ811CX2wwBPJ</v>
      </c>
      <c r="B126" s="18" t="s">
        <v>512</v>
      </c>
      <c r="C126" s="18" t="s">
        <v>513</v>
      </c>
      <c r="D126" s="18" t="s">
        <v>514</v>
      </c>
      <c r="E126" s="50">
        <v>42864</v>
      </c>
      <c r="F126" s="55">
        <v>14.84</v>
      </c>
      <c r="G126" s="18" t="s">
        <v>164</v>
      </c>
      <c r="H126" s="18" t="s">
        <v>267</v>
      </c>
      <c r="I126" t="s">
        <v>166</v>
      </c>
      <c r="J126" s="18" t="s">
        <v>345</v>
      </c>
      <c r="K126" s="17" t="str">
        <f t="shared" si="4"/>
        <v>福岡市</v>
      </c>
      <c r="L126" s="17" t="str">
        <f t="shared" si="7"/>
        <v>低</v>
      </c>
      <c r="M126" s="58">
        <v>42864</v>
      </c>
      <c r="N126" s="18">
        <f t="shared" si="5"/>
        <v>1</v>
      </c>
    </row>
    <row r="127" spans="1:14" x14ac:dyDescent="0.4">
      <c r="A127" s="16" t="str">
        <f t="shared" si="6"/>
        <v>002016ｻ812CF5Fb5tC</v>
      </c>
      <c r="B127" s="18" t="s">
        <v>515</v>
      </c>
      <c r="C127" s="18" t="s">
        <v>516</v>
      </c>
      <c r="D127" s="18" t="s">
        <v>517</v>
      </c>
      <c r="E127" s="50">
        <v>42864</v>
      </c>
      <c r="F127" s="55">
        <v>12.72</v>
      </c>
      <c r="G127" s="18" t="s">
        <v>164</v>
      </c>
      <c r="H127" s="18" t="s">
        <v>267</v>
      </c>
      <c r="I127" t="s">
        <v>166</v>
      </c>
      <c r="J127" s="18" t="s">
        <v>345</v>
      </c>
      <c r="K127" s="17" t="str">
        <f t="shared" si="4"/>
        <v>福岡市</v>
      </c>
      <c r="L127" s="17" t="str">
        <f t="shared" si="7"/>
        <v>低</v>
      </c>
      <c r="M127" s="58">
        <v>42864</v>
      </c>
      <c r="N127" s="18">
        <f t="shared" si="5"/>
        <v>1</v>
      </c>
    </row>
    <row r="128" spans="1:14" x14ac:dyDescent="0.4">
      <c r="A128" s="16" t="str">
        <f t="shared" si="6"/>
        <v>002016ｻ810CB6GwZ6J</v>
      </c>
      <c r="B128" s="18" t="s">
        <v>518</v>
      </c>
      <c r="C128" s="18" t="s">
        <v>519</v>
      </c>
      <c r="D128" s="18" t="s">
        <v>520</v>
      </c>
      <c r="E128" s="50">
        <v>42868</v>
      </c>
      <c r="F128" s="55">
        <v>59.36</v>
      </c>
      <c r="G128" s="18" t="s">
        <v>164</v>
      </c>
      <c r="H128" s="18" t="s">
        <v>165</v>
      </c>
      <c r="I128" t="s">
        <v>166</v>
      </c>
      <c r="J128" s="18" t="s">
        <v>345</v>
      </c>
      <c r="K128" s="17" t="str">
        <f t="shared" si="4"/>
        <v>熊本市</v>
      </c>
      <c r="L128" s="17" t="str">
        <f t="shared" si="7"/>
        <v>低</v>
      </c>
      <c r="M128" s="58">
        <v>42868</v>
      </c>
      <c r="N128" s="18">
        <f t="shared" si="5"/>
        <v>1</v>
      </c>
    </row>
    <row r="129" spans="1:14" x14ac:dyDescent="0.4">
      <c r="A129" s="16" t="str">
        <f t="shared" si="6"/>
        <v>002016ｻ807BIsPeTUU</v>
      </c>
      <c r="B129" s="18" t="s">
        <v>521</v>
      </c>
      <c r="C129" s="18" t="s">
        <v>522</v>
      </c>
      <c r="D129" s="18" t="s">
        <v>506</v>
      </c>
      <c r="E129" s="50">
        <v>42873</v>
      </c>
      <c r="F129" s="55">
        <v>66.78</v>
      </c>
      <c r="G129" s="18" t="s">
        <v>164</v>
      </c>
      <c r="H129" s="18" t="s">
        <v>131</v>
      </c>
      <c r="I129" t="s">
        <v>166</v>
      </c>
      <c r="J129" s="18" t="s">
        <v>345</v>
      </c>
      <c r="K129" s="17" t="str">
        <f t="shared" si="4"/>
        <v>福岡市</v>
      </c>
      <c r="L129" s="17" t="str">
        <f t="shared" si="7"/>
        <v>低</v>
      </c>
      <c r="M129" s="58">
        <v>42873</v>
      </c>
      <c r="N129" s="18">
        <f t="shared" si="5"/>
        <v>1</v>
      </c>
    </row>
    <row r="130" spans="1:14" x14ac:dyDescent="0.4">
      <c r="A130" s="16" t="str">
        <f t="shared" si="6"/>
        <v>002017ｻ905COFBYBHf</v>
      </c>
      <c r="B130" s="18" t="s">
        <v>523</v>
      </c>
      <c r="C130" s="18" t="s">
        <v>524</v>
      </c>
      <c r="D130" s="18" t="s">
        <v>385</v>
      </c>
      <c r="E130" s="50">
        <v>42915</v>
      </c>
      <c r="F130" s="55">
        <v>29.16</v>
      </c>
      <c r="G130" s="18" t="s">
        <v>164</v>
      </c>
      <c r="H130" s="18" t="s">
        <v>267</v>
      </c>
      <c r="I130" t="s">
        <v>166</v>
      </c>
      <c r="J130" s="18" t="s">
        <v>345</v>
      </c>
      <c r="K130" s="17" t="str">
        <f t="shared" si="4"/>
        <v>福岡市</v>
      </c>
      <c r="L130" s="17" t="str">
        <f t="shared" si="7"/>
        <v>低</v>
      </c>
      <c r="M130" s="58">
        <v>42915</v>
      </c>
      <c r="N130" s="18">
        <f t="shared" si="5"/>
        <v>1</v>
      </c>
    </row>
    <row r="131" spans="1:14" x14ac:dyDescent="0.4">
      <c r="A131" s="16" t="str">
        <f t="shared" si="6"/>
        <v>002016ｻ808CFwyXZJd</v>
      </c>
      <c r="B131" s="18" t="s">
        <v>525</v>
      </c>
      <c r="C131" s="18" t="s">
        <v>526</v>
      </c>
      <c r="D131" s="18" t="s">
        <v>527</v>
      </c>
      <c r="E131" s="50">
        <v>42921</v>
      </c>
      <c r="F131" s="55">
        <v>27.03</v>
      </c>
      <c r="G131" s="18" t="s">
        <v>164</v>
      </c>
      <c r="H131" s="18" t="s">
        <v>165</v>
      </c>
      <c r="I131" t="s">
        <v>166</v>
      </c>
      <c r="J131" s="18" t="s">
        <v>345</v>
      </c>
      <c r="K131" s="17" t="str">
        <f t="shared" ref="K131:K194" si="8">+VLOOKUP(H131,$P$2:$Q$10,2,0)</f>
        <v>熊本市</v>
      </c>
      <c r="L131" s="17" t="str">
        <f t="shared" si="7"/>
        <v>低</v>
      </c>
      <c r="M131" s="58">
        <v>42921</v>
      </c>
      <c r="N131" s="18">
        <f t="shared" ref="N131:N194" si="9">COUNTIF(C:C,C131)</f>
        <v>1</v>
      </c>
    </row>
    <row r="132" spans="1:14" x14ac:dyDescent="0.4">
      <c r="A132" s="16" t="str">
        <f t="shared" ref="A132:A195" si="10">+B132&amp;C132</f>
        <v>002017ｻ812CQAMtUji</v>
      </c>
      <c r="B132" s="18" t="s">
        <v>528</v>
      </c>
      <c r="C132" s="18" t="s">
        <v>529</v>
      </c>
      <c r="D132" s="18" t="s">
        <v>322</v>
      </c>
      <c r="E132" s="50">
        <v>42934</v>
      </c>
      <c r="F132" s="55">
        <v>17.754999999999999</v>
      </c>
      <c r="G132" s="18" t="s">
        <v>164</v>
      </c>
      <c r="H132" s="18" t="s">
        <v>267</v>
      </c>
      <c r="I132" t="s">
        <v>166</v>
      </c>
      <c r="J132" s="18" t="s">
        <v>345</v>
      </c>
      <c r="K132" s="17" t="str">
        <f t="shared" si="8"/>
        <v>福岡市</v>
      </c>
      <c r="L132" s="17" t="str">
        <f t="shared" ref="L132:L195" si="11">VLOOKUP(G132,$S$2:$T$6,2,0)</f>
        <v>低</v>
      </c>
      <c r="M132" s="58">
        <v>42934</v>
      </c>
      <c r="N132" s="18">
        <f t="shared" si="9"/>
        <v>1</v>
      </c>
    </row>
    <row r="133" spans="1:14" x14ac:dyDescent="0.4">
      <c r="A133" s="16" t="str">
        <f t="shared" si="10"/>
        <v>002017ｻ902CB5HfpwX</v>
      </c>
      <c r="B133" s="18" t="s">
        <v>530</v>
      </c>
      <c r="C133" s="18" t="s">
        <v>531</v>
      </c>
      <c r="D133" s="18" t="s">
        <v>532</v>
      </c>
      <c r="E133" s="50">
        <v>42950</v>
      </c>
      <c r="F133" s="55">
        <v>85.86</v>
      </c>
      <c r="G133" s="18" t="s">
        <v>164</v>
      </c>
      <c r="H133" s="18" t="s">
        <v>131</v>
      </c>
      <c r="I133" t="s">
        <v>166</v>
      </c>
      <c r="J133" s="18" t="s">
        <v>533</v>
      </c>
      <c r="K133" s="17" t="str">
        <f t="shared" si="8"/>
        <v>福岡市</v>
      </c>
      <c r="L133" s="17" t="str">
        <f t="shared" si="11"/>
        <v>低</v>
      </c>
      <c r="M133" s="58">
        <v>42950</v>
      </c>
      <c r="N133" s="18">
        <f t="shared" si="9"/>
        <v>1</v>
      </c>
    </row>
    <row r="134" spans="1:14" x14ac:dyDescent="0.4">
      <c r="A134" s="16" t="str">
        <f t="shared" si="10"/>
        <v>002017ｻ904CHbus56K</v>
      </c>
      <c r="B134" s="18" t="s">
        <v>534</v>
      </c>
      <c r="C134" s="18" t="s">
        <v>535</v>
      </c>
      <c r="D134" s="18" t="s">
        <v>536</v>
      </c>
      <c r="E134" s="50">
        <v>42954</v>
      </c>
      <c r="F134" s="55">
        <v>19.440000000000001</v>
      </c>
      <c r="G134" s="18" t="s">
        <v>164</v>
      </c>
      <c r="H134" s="18" t="s">
        <v>131</v>
      </c>
      <c r="I134" t="s">
        <v>166</v>
      </c>
      <c r="J134" s="18" t="s">
        <v>533</v>
      </c>
      <c r="K134" s="17" t="str">
        <f t="shared" si="8"/>
        <v>福岡市</v>
      </c>
      <c r="L134" s="17" t="str">
        <f t="shared" si="11"/>
        <v>低</v>
      </c>
      <c r="M134" s="58">
        <v>42954</v>
      </c>
      <c r="N134" s="18">
        <f t="shared" si="9"/>
        <v>1</v>
      </c>
    </row>
    <row r="135" spans="1:14" x14ac:dyDescent="0.4">
      <c r="A135" s="16" t="str">
        <f t="shared" si="10"/>
        <v>002017ｻ904CJkmr9Me</v>
      </c>
      <c r="B135" s="18" t="s">
        <v>537</v>
      </c>
      <c r="C135" s="18" t="s">
        <v>538</v>
      </c>
      <c r="D135" s="18" t="s">
        <v>539</v>
      </c>
      <c r="E135" s="50">
        <v>42975</v>
      </c>
      <c r="F135" s="55">
        <v>43.74</v>
      </c>
      <c r="G135" s="18" t="s">
        <v>164</v>
      </c>
      <c r="H135" s="18" t="s">
        <v>131</v>
      </c>
      <c r="I135" t="s">
        <v>166</v>
      </c>
      <c r="J135" s="18" t="s">
        <v>533</v>
      </c>
      <c r="K135" s="17" t="str">
        <f t="shared" si="8"/>
        <v>福岡市</v>
      </c>
      <c r="L135" s="17" t="str">
        <f t="shared" si="11"/>
        <v>低</v>
      </c>
      <c r="M135" s="58">
        <v>42975</v>
      </c>
      <c r="N135" s="18">
        <f t="shared" si="9"/>
        <v>1</v>
      </c>
    </row>
    <row r="136" spans="1:14" x14ac:dyDescent="0.4">
      <c r="A136" s="16" t="str">
        <f t="shared" si="10"/>
        <v>002017ｻ904CIqBLPrt</v>
      </c>
      <c r="B136" s="18" t="s">
        <v>540</v>
      </c>
      <c r="C136" s="18" t="s">
        <v>541</v>
      </c>
      <c r="D136" s="18" t="s">
        <v>542</v>
      </c>
      <c r="E136" s="50">
        <v>42983</v>
      </c>
      <c r="F136" s="55">
        <v>12.96</v>
      </c>
      <c r="G136" s="18" t="s">
        <v>164</v>
      </c>
      <c r="H136" s="18" t="s">
        <v>267</v>
      </c>
      <c r="I136" t="s">
        <v>166</v>
      </c>
      <c r="J136" s="18" t="s">
        <v>533</v>
      </c>
      <c r="K136" s="17" t="str">
        <f t="shared" si="8"/>
        <v>福岡市</v>
      </c>
      <c r="L136" s="17" t="str">
        <f t="shared" si="11"/>
        <v>低</v>
      </c>
      <c r="M136" s="58">
        <v>42983</v>
      </c>
      <c r="N136" s="18">
        <f t="shared" si="9"/>
        <v>1</v>
      </c>
    </row>
    <row r="137" spans="1:14" x14ac:dyDescent="0.4">
      <c r="A137" s="16" t="str">
        <f t="shared" si="10"/>
        <v>002017ｻ905BBTgrNye</v>
      </c>
      <c r="B137" s="18" t="s">
        <v>543</v>
      </c>
      <c r="C137" s="18" t="s">
        <v>544</v>
      </c>
      <c r="D137" s="18" t="s">
        <v>545</v>
      </c>
      <c r="E137" s="50">
        <v>42993</v>
      </c>
      <c r="F137" s="55">
        <v>12.15</v>
      </c>
      <c r="G137" s="18" t="s">
        <v>164</v>
      </c>
      <c r="H137" s="18" t="s">
        <v>267</v>
      </c>
      <c r="I137" t="s">
        <v>166</v>
      </c>
      <c r="J137" s="18" t="s">
        <v>533</v>
      </c>
      <c r="K137" s="17" t="str">
        <f t="shared" si="8"/>
        <v>福岡市</v>
      </c>
      <c r="L137" s="17" t="str">
        <f t="shared" si="11"/>
        <v>低</v>
      </c>
      <c r="M137" s="58">
        <v>42993</v>
      </c>
      <c r="N137" s="18">
        <f t="shared" si="9"/>
        <v>1</v>
      </c>
    </row>
    <row r="138" spans="1:14" x14ac:dyDescent="0.4">
      <c r="A138" s="16" t="str">
        <f t="shared" si="10"/>
        <v>002017ｻ907CCKwHLNT</v>
      </c>
      <c r="B138" s="18" t="s">
        <v>546</v>
      </c>
      <c r="C138" s="18" t="s">
        <v>547</v>
      </c>
      <c r="D138" s="18" t="s">
        <v>548</v>
      </c>
      <c r="E138" s="50">
        <v>42998</v>
      </c>
      <c r="F138" s="55">
        <v>58.32</v>
      </c>
      <c r="G138" s="18" t="s">
        <v>164</v>
      </c>
      <c r="H138" s="18" t="s">
        <v>131</v>
      </c>
      <c r="I138" t="s">
        <v>166</v>
      </c>
      <c r="J138" s="18" t="s">
        <v>533</v>
      </c>
      <c r="K138" s="17" t="str">
        <f t="shared" si="8"/>
        <v>福岡市</v>
      </c>
      <c r="L138" s="17" t="str">
        <f t="shared" si="11"/>
        <v>低</v>
      </c>
      <c r="M138" s="58">
        <v>42998</v>
      </c>
      <c r="N138" s="18">
        <f t="shared" si="9"/>
        <v>1</v>
      </c>
    </row>
    <row r="139" spans="1:14" x14ac:dyDescent="0.4">
      <c r="A139" s="16" t="str">
        <f t="shared" si="10"/>
        <v>002017ｻ906BDdK1KfK</v>
      </c>
      <c r="B139" s="18" t="s">
        <v>549</v>
      </c>
      <c r="C139" s="18" t="s">
        <v>550</v>
      </c>
      <c r="D139" s="18" t="s">
        <v>551</v>
      </c>
      <c r="E139" s="50">
        <v>43025</v>
      </c>
      <c r="F139" s="55">
        <v>29.16</v>
      </c>
      <c r="G139" s="18" t="s">
        <v>164</v>
      </c>
      <c r="H139" s="18" t="s">
        <v>267</v>
      </c>
      <c r="I139" t="s">
        <v>166</v>
      </c>
      <c r="J139" s="18" t="s">
        <v>533</v>
      </c>
      <c r="K139" s="17" t="str">
        <f t="shared" si="8"/>
        <v>福岡市</v>
      </c>
      <c r="L139" s="17" t="str">
        <f t="shared" si="11"/>
        <v>低</v>
      </c>
      <c r="M139" s="58">
        <v>43025</v>
      </c>
      <c r="N139" s="18">
        <f t="shared" si="9"/>
        <v>1</v>
      </c>
    </row>
    <row r="140" spans="1:14" x14ac:dyDescent="0.4">
      <c r="A140" s="16" t="str">
        <f t="shared" si="10"/>
        <v>002017ｻ907CB5RhNiT</v>
      </c>
      <c r="B140" s="18" t="s">
        <v>552</v>
      </c>
      <c r="C140" s="18" t="s">
        <v>553</v>
      </c>
      <c r="D140" s="18" t="s">
        <v>554</v>
      </c>
      <c r="E140" s="50">
        <v>43032</v>
      </c>
      <c r="F140" s="55">
        <v>36.450000000000003</v>
      </c>
      <c r="G140" s="18" t="s">
        <v>164</v>
      </c>
      <c r="H140" s="18" t="s">
        <v>131</v>
      </c>
      <c r="I140" t="s">
        <v>166</v>
      </c>
      <c r="J140" s="18" t="s">
        <v>533</v>
      </c>
      <c r="K140" s="17" t="str">
        <f t="shared" si="8"/>
        <v>福岡市</v>
      </c>
      <c r="L140" s="17" t="str">
        <f t="shared" si="11"/>
        <v>低</v>
      </c>
      <c r="M140" s="58">
        <v>43032</v>
      </c>
      <c r="N140" s="18">
        <f t="shared" si="9"/>
        <v>1</v>
      </c>
    </row>
    <row r="141" spans="1:14" x14ac:dyDescent="0.4">
      <c r="A141" s="16" t="str">
        <f t="shared" si="10"/>
        <v>002017ｻ906BBaYGbzv</v>
      </c>
      <c r="B141" s="18" t="s">
        <v>555</v>
      </c>
      <c r="C141" s="18" t="s">
        <v>556</v>
      </c>
      <c r="D141" s="18" t="s">
        <v>557</v>
      </c>
      <c r="E141" s="50">
        <v>43060</v>
      </c>
      <c r="F141" s="55">
        <v>77.760000000000005</v>
      </c>
      <c r="G141" s="18" t="s">
        <v>164</v>
      </c>
      <c r="H141" s="18" t="s">
        <v>267</v>
      </c>
      <c r="I141" t="s">
        <v>166</v>
      </c>
      <c r="J141" s="18" t="s">
        <v>533</v>
      </c>
      <c r="K141" s="17" t="str">
        <f t="shared" si="8"/>
        <v>福岡市</v>
      </c>
      <c r="L141" s="17" t="str">
        <f t="shared" si="11"/>
        <v>低</v>
      </c>
      <c r="M141" s="58">
        <v>43060</v>
      </c>
      <c r="N141" s="18">
        <f t="shared" si="9"/>
        <v>1</v>
      </c>
    </row>
    <row r="142" spans="1:14" x14ac:dyDescent="0.4">
      <c r="A142" s="16" t="str">
        <f t="shared" si="10"/>
        <v>002016ｻ812CNz7a8JY</v>
      </c>
      <c r="B142" s="18" t="s">
        <v>558</v>
      </c>
      <c r="C142" s="18" t="s">
        <v>559</v>
      </c>
      <c r="D142" s="18" t="s">
        <v>560</v>
      </c>
      <c r="E142" s="50">
        <v>43074</v>
      </c>
      <c r="F142" s="55">
        <v>62.64</v>
      </c>
      <c r="G142" s="18" t="s">
        <v>164</v>
      </c>
      <c r="H142" s="18" t="s">
        <v>131</v>
      </c>
      <c r="I142" t="s">
        <v>166</v>
      </c>
      <c r="J142" s="18" t="s">
        <v>175</v>
      </c>
      <c r="K142" s="17" t="str">
        <f t="shared" si="8"/>
        <v>福岡市</v>
      </c>
      <c r="L142" s="17" t="str">
        <f t="shared" si="11"/>
        <v>低</v>
      </c>
      <c r="M142" s="58">
        <v>43074</v>
      </c>
      <c r="N142" s="18">
        <f t="shared" si="9"/>
        <v>1</v>
      </c>
    </row>
    <row r="143" spans="1:14" x14ac:dyDescent="0.4">
      <c r="A143" s="16" t="str">
        <f t="shared" si="10"/>
        <v>002016ｻ812COkKABo1</v>
      </c>
      <c r="B143" s="18" t="s">
        <v>561</v>
      </c>
      <c r="C143" s="18" t="s">
        <v>562</v>
      </c>
      <c r="D143" s="18" t="s">
        <v>560</v>
      </c>
      <c r="E143" s="50">
        <v>43074</v>
      </c>
      <c r="F143" s="55">
        <v>60.48</v>
      </c>
      <c r="G143" s="18" t="s">
        <v>164</v>
      </c>
      <c r="H143" s="18" t="s">
        <v>131</v>
      </c>
      <c r="I143" t="s">
        <v>166</v>
      </c>
      <c r="J143" s="18" t="s">
        <v>175</v>
      </c>
      <c r="K143" s="17" t="str">
        <f t="shared" si="8"/>
        <v>福岡市</v>
      </c>
      <c r="L143" s="17" t="str">
        <f t="shared" si="11"/>
        <v>低</v>
      </c>
      <c r="M143" s="58">
        <v>43074</v>
      </c>
      <c r="N143" s="18">
        <f t="shared" si="9"/>
        <v>1</v>
      </c>
    </row>
    <row r="144" spans="1:14" x14ac:dyDescent="0.4">
      <c r="A144" s="16" t="str">
        <f t="shared" si="10"/>
        <v>002017ｻ906BAy5bC9T</v>
      </c>
      <c r="B144" s="18" t="s">
        <v>563</v>
      </c>
      <c r="C144" s="18" t="s">
        <v>564</v>
      </c>
      <c r="D144" s="18" t="s">
        <v>565</v>
      </c>
      <c r="E144" s="50">
        <v>43077</v>
      </c>
      <c r="F144" s="55">
        <v>87.48</v>
      </c>
      <c r="G144" s="18" t="s">
        <v>164</v>
      </c>
      <c r="H144" s="18" t="s">
        <v>267</v>
      </c>
      <c r="I144" t="s">
        <v>166</v>
      </c>
      <c r="J144" s="18" t="s">
        <v>533</v>
      </c>
      <c r="K144" s="17" t="str">
        <f t="shared" si="8"/>
        <v>福岡市</v>
      </c>
      <c r="L144" s="17" t="str">
        <f t="shared" si="11"/>
        <v>低</v>
      </c>
      <c r="M144" s="58">
        <v>43077</v>
      </c>
      <c r="N144" s="18">
        <f t="shared" si="9"/>
        <v>1</v>
      </c>
    </row>
    <row r="145" spans="1:14" x14ac:dyDescent="0.4">
      <c r="A145" s="16" t="str">
        <f t="shared" si="10"/>
        <v>002016ｻ810CHjC13ww</v>
      </c>
      <c r="B145" s="18" t="s">
        <v>566</v>
      </c>
      <c r="C145" s="18" t="s">
        <v>567</v>
      </c>
      <c r="D145" s="18" t="s">
        <v>568</v>
      </c>
      <c r="E145" s="50">
        <v>43112</v>
      </c>
      <c r="F145" s="55">
        <v>52.92</v>
      </c>
      <c r="G145" s="18" t="s">
        <v>164</v>
      </c>
      <c r="H145" s="18" t="s">
        <v>171</v>
      </c>
      <c r="I145" t="s">
        <v>166</v>
      </c>
      <c r="J145" s="18" t="s">
        <v>175</v>
      </c>
      <c r="K145" s="17" t="str">
        <f t="shared" si="8"/>
        <v>大分市</v>
      </c>
      <c r="L145" s="17" t="str">
        <f t="shared" si="11"/>
        <v>低</v>
      </c>
      <c r="M145" s="58">
        <v>43112</v>
      </c>
      <c r="N145" s="18">
        <f t="shared" si="9"/>
        <v>1</v>
      </c>
    </row>
    <row r="146" spans="1:14" x14ac:dyDescent="0.4">
      <c r="A146" s="16" t="str">
        <f t="shared" si="10"/>
        <v>002017ｻ910BBFEBV5D</v>
      </c>
      <c r="B146" s="18" t="s">
        <v>569</v>
      </c>
      <c r="C146" s="18" t="s">
        <v>570</v>
      </c>
      <c r="D146" s="18" t="s">
        <v>571</v>
      </c>
      <c r="E146" s="50">
        <v>43160</v>
      </c>
      <c r="F146" s="55">
        <v>87.48</v>
      </c>
      <c r="G146" s="18" t="s">
        <v>164</v>
      </c>
      <c r="H146" s="18" t="s">
        <v>131</v>
      </c>
      <c r="I146" t="s">
        <v>166</v>
      </c>
      <c r="J146" s="18" t="s">
        <v>533</v>
      </c>
      <c r="K146" s="17" t="str">
        <f t="shared" si="8"/>
        <v>福岡市</v>
      </c>
      <c r="L146" s="17" t="str">
        <f t="shared" si="11"/>
        <v>低</v>
      </c>
      <c r="M146" s="58">
        <v>43160</v>
      </c>
      <c r="N146" s="18">
        <f t="shared" si="9"/>
        <v>1</v>
      </c>
    </row>
    <row r="147" spans="1:14" x14ac:dyDescent="0.4">
      <c r="A147" s="16" t="str">
        <f t="shared" si="10"/>
        <v>002017ｻ909BHAcjLAe</v>
      </c>
      <c r="B147" s="18" t="s">
        <v>572</v>
      </c>
      <c r="C147" s="18" t="s">
        <v>573</v>
      </c>
      <c r="D147" s="18" t="s">
        <v>574</v>
      </c>
      <c r="E147" s="50">
        <v>43161</v>
      </c>
      <c r="F147" s="55">
        <v>23.22</v>
      </c>
      <c r="G147" s="18" t="s">
        <v>164</v>
      </c>
      <c r="H147" s="18" t="s">
        <v>171</v>
      </c>
      <c r="I147" t="s">
        <v>166</v>
      </c>
      <c r="J147" s="18">
        <v>21</v>
      </c>
      <c r="K147" s="17" t="str">
        <f t="shared" si="8"/>
        <v>大分市</v>
      </c>
      <c r="L147" s="17" t="str">
        <f t="shared" si="11"/>
        <v>低</v>
      </c>
      <c r="M147" s="58">
        <v>43161</v>
      </c>
      <c r="N147" s="18">
        <f t="shared" si="9"/>
        <v>1</v>
      </c>
    </row>
    <row r="148" spans="1:14" x14ac:dyDescent="0.4">
      <c r="A148" s="16" t="str">
        <f t="shared" si="10"/>
        <v>002017ｻ904CCHg2CvN</v>
      </c>
      <c r="B148" s="18" t="s">
        <v>575</v>
      </c>
      <c r="C148" s="18" t="s">
        <v>576</v>
      </c>
      <c r="D148" s="18" t="s">
        <v>440</v>
      </c>
      <c r="E148" s="50">
        <v>43164</v>
      </c>
      <c r="F148" s="55">
        <v>11.925000000000001</v>
      </c>
      <c r="G148" s="18" t="s">
        <v>164</v>
      </c>
      <c r="H148" s="18" t="s">
        <v>267</v>
      </c>
      <c r="I148" t="s">
        <v>166</v>
      </c>
      <c r="J148" s="18" t="s">
        <v>345</v>
      </c>
      <c r="K148" s="17" t="str">
        <f t="shared" si="8"/>
        <v>福岡市</v>
      </c>
      <c r="L148" s="17" t="str">
        <f t="shared" si="11"/>
        <v>低</v>
      </c>
      <c r="M148" s="58">
        <v>43164</v>
      </c>
      <c r="N148" s="18">
        <f t="shared" si="9"/>
        <v>1</v>
      </c>
    </row>
    <row r="149" spans="1:14" x14ac:dyDescent="0.4">
      <c r="A149" s="16" t="str">
        <f t="shared" si="10"/>
        <v>002017ｻ912BGK1pWX5</v>
      </c>
      <c r="B149" s="18" t="s">
        <v>577</v>
      </c>
      <c r="C149" s="18" t="s">
        <v>578</v>
      </c>
      <c r="D149" s="18" t="s">
        <v>579</v>
      </c>
      <c r="E149" s="50">
        <v>43164</v>
      </c>
      <c r="F149" s="55">
        <v>12.42</v>
      </c>
      <c r="G149" s="18" t="s">
        <v>164</v>
      </c>
      <c r="H149" s="18" t="s">
        <v>267</v>
      </c>
      <c r="I149" t="s">
        <v>166</v>
      </c>
      <c r="J149" s="18" t="s">
        <v>533</v>
      </c>
      <c r="K149" s="17" t="str">
        <f t="shared" si="8"/>
        <v>福岡市</v>
      </c>
      <c r="L149" s="17" t="str">
        <f t="shared" si="11"/>
        <v>低</v>
      </c>
      <c r="M149" s="58">
        <v>43164</v>
      </c>
      <c r="N149" s="18">
        <f t="shared" si="9"/>
        <v>1</v>
      </c>
    </row>
    <row r="150" spans="1:14" x14ac:dyDescent="0.4">
      <c r="A150" s="16" t="str">
        <f t="shared" si="10"/>
        <v>002017ｻ912BINiV5me</v>
      </c>
      <c r="B150" s="18" t="s">
        <v>580</v>
      </c>
      <c r="C150" s="18" t="s">
        <v>581</v>
      </c>
      <c r="D150" s="18" t="s">
        <v>579</v>
      </c>
      <c r="E150" s="50">
        <v>43164</v>
      </c>
      <c r="F150" s="55">
        <v>16.2</v>
      </c>
      <c r="G150" s="18" t="s">
        <v>164</v>
      </c>
      <c r="H150" s="18" t="s">
        <v>267</v>
      </c>
      <c r="I150" t="s">
        <v>166</v>
      </c>
      <c r="J150" s="18" t="s">
        <v>533</v>
      </c>
      <c r="K150" s="17" t="str">
        <f t="shared" si="8"/>
        <v>福岡市</v>
      </c>
      <c r="L150" s="17" t="str">
        <f t="shared" si="11"/>
        <v>低</v>
      </c>
      <c r="M150" s="58">
        <v>43164</v>
      </c>
      <c r="N150" s="18">
        <f t="shared" si="9"/>
        <v>1</v>
      </c>
    </row>
    <row r="151" spans="1:14" x14ac:dyDescent="0.4">
      <c r="A151" s="16" t="str">
        <f t="shared" si="10"/>
        <v>002017ｻ912BHABWdLS</v>
      </c>
      <c r="B151" s="18" t="s">
        <v>582</v>
      </c>
      <c r="C151" s="18" t="s">
        <v>583</v>
      </c>
      <c r="D151" s="18" t="s">
        <v>579</v>
      </c>
      <c r="E151" s="50">
        <v>43165</v>
      </c>
      <c r="F151" s="55">
        <v>12.96</v>
      </c>
      <c r="G151" s="18" t="s">
        <v>164</v>
      </c>
      <c r="H151" s="18" t="s">
        <v>267</v>
      </c>
      <c r="I151" t="s">
        <v>166</v>
      </c>
      <c r="J151" s="18" t="s">
        <v>533</v>
      </c>
      <c r="K151" s="17" t="str">
        <f t="shared" si="8"/>
        <v>福岡市</v>
      </c>
      <c r="L151" s="17" t="str">
        <f t="shared" si="11"/>
        <v>低</v>
      </c>
      <c r="M151" s="58">
        <v>43165</v>
      </c>
      <c r="N151" s="18">
        <f t="shared" si="9"/>
        <v>1</v>
      </c>
    </row>
    <row r="152" spans="1:14" x14ac:dyDescent="0.4">
      <c r="A152" s="16" t="str">
        <f t="shared" si="10"/>
        <v>002017ｻ912BJQsomwu</v>
      </c>
      <c r="B152" s="18" t="s">
        <v>584</v>
      </c>
      <c r="C152" s="18" t="s">
        <v>585</v>
      </c>
      <c r="D152" s="18" t="s">
        <v>579</v>
      </c>
      <c r="E152" s="50">
        <v>43166</v>
      </c>
      <c r="F152" s="55">
        <v>12.96</v>
      </c>
      <c r="G152" s="18" t="s">
        <v>164</v>
      </c>
      <c r="H152" s="18" t="s">
        <v>267</v>
      </c>
      <c r="I152" t="s">
        <v>166</v>
      </c>
      <c r="J152" s="18" t="s">
        <v>533</v>
      </c>
      <c r="K152" s="17" t="str">
        <f t="shared" si="8"/>
        <v>福岡市</v>
      </c>
      <c r="L152" s="17" t="str">
        <f t="shared" si="11"/>
        <v>低</v>
      </c>
      <c r="M152" s="58">
        <v>43166</v>
      </c>
      <c r="N152" s="18">
        <f t="shared" si="9"/>
        <v>1</v>
      </c>
    </row>
    <row r="153" spans="1:14" x14ac:dyDescent="0.4">
      <c r="A153" s="16" t="str">
        <f t="shared" si="10"/>
        <v>002017ｻ909CBCgfdKV</v>
      </c>
      <c r="B153" s="18" t="s">
        <v>586</v>
      </c>
      <c r="C153" s="18" t="s">
        <v>587</v>
      </c>
      <c r="D153" s="18" t="s">
        <v>588</v>
      </c>
      <c r="E153" s="50">
        <v>43167</v>
      </c>
      <c r="F153" s="55">
        <v>84.24</v>
      </c>
      <c r="G153" s="18" t="s">
        <v>164</v>
      </c>
      <c r="H153" s="18" t="s">
        <v>267</v>
      </c>
      <c r="I153" t="s">
        <v>166</v>
      </c>
      <c r="J153" s="18" t="s">
        <v>533</v>
      </c>
      <c r="K153" s="17" t="str">
        <f t="shared" si="8"/>
        <v>福岡市</v>
      </c>
      <c r="L153" s="17" t="str">
        <f t="shared" si="11"/>
        <v>低</v>
      </c>
      <c r="M153" s="58">
        <v>43167</v>
      </c>
      <c r="N153" s="18">
        <f t="shared" si="9"/>
        <v>1</v>
      </c>
    </row>
    <row r="154" spans="1:14" x14ac:dyDescent="0.4">
      <c r="A154" s="16" t="str">
        <f t="shared" si="10"/>
        <v>002017ｻ911BF3CdXqS</v>
      </c>
      <c r="B154" s="18" t="s">
        <v>589</v>
      </c>
      <c r="C154" s="18" t="s">
        <v>590</v>
      </c>
      <c r="D154" s="18" t="s">
        <v>591</v>
      </c>
      <c r="E154" s="50">
        <v>43167</v>
      </c>
      <c r="F154" s="55">
        <v>58.32</v>
      </c>
      <c r="G154" s="18" t="s">
        <v>164</v>
      </c>
      <c r="H154" s="18" t="s">
        <v>267</v>
      </c>
      <c r="I154" t="s">
        <v>166</v>
      </c>
      <c r="J154" s="18" t="s">
        <v>533</v>
      </c>
      <c r="K154" s="17" t="str">
        <f t="shared" si="8"/>
        <v>福岡市</v>
      </c>
      <c r="L154" s="17" t="str">
        <f t="shared" si="11"/>
        <v>低</v>
      </c>
      <c r="M154" s="58">
        <v>43167</v>
      </c>
      <c r="N154" s="18">
        <f t="shared" si="9"/>
        <v>1</v>
      </c>
    </row>
    <row r="155" spans="1:14" x14ac:dyDescent="0.4">
      <c r="A155" s="16" t="str">
        <f t="shared" si="10"/>
        <v>002017ｻ908CE357YNk</v>
      </c>
      <c r="B155" s="18" t="s">
        <v>592</v>
      </c>
      <c r="C155" s="18" t="s">
        <v>593</v>
      </c>
      <c r="D155" s="18" t="s">
        <v>594</v>
      </c>
      <c r="E155" s="50">
        <v>43172</v>
      </c>
      <c r="F155" s="55">
        <v>12.96</v>
      </c>
      <c r="G155" s="18" t="s">
        <v>164</v>
      </c>
      <c r="H155" s="18" t="s">
        <v>131</v>
      </c>
      <c r="I155" t="s">
        <v>166</v>
      </c>
      <c r="J155" s="18" t="s">
        <v>533</v>
      </c>
      <c r="K155" s="17" t="str">
        <f t="shared" si="8"/>
        <v>福岡市</v>
      </c>
      <c r="L155" s="17" t="str">
        <f t="shared" si="11"/>
        <v>低</v>
      </c>
      <c r="M155" s="58">
        <v>43172</v>
      </c>
      <c r="N155" s="18">
        <f t="shared" si="9"/>
        <v>1</v>
      </c>
    </row>
    <row r="156" spans="1:14" x14ac:dyDescent="0.4">
      <c r="A156" s="16" t="str">
        <f t="shared" si="10"/>
        <v>002017ｻ902CCC3L5ZM</v>
      </c>
      <c r="B156" s="18" t="s">
        <v>595</v>
      </c>
      <c r="C156" s="18" t="s">
        <v>596</v>
      </c>
      <c r="D156" s="18" t="s">
        <v>597</v>
      </c>
      <c r="E156" s="50">
        <v>43174</v>
      </c>
      <c r="F156" s="55">
        <v>38.880000000000003</v>
      </c>
      <c r="G156" s="18" t="s">
        <v>164</v>
      </c>
      <c r="H156" s="18" t="s">
        <v>131</v>
      </c>
      <c r="I156" t="s">
        <v>166</v>
      </c>
      <c r="J156" s="18" t="s">
        <v>345</v>
      </c>
      <c r="K156" s="17" t="str">
        <f t="shared" si="8"/>
        <v>福岡市</v>
      </c>
      <c r="L156" s="17" t="str">
        <f t="shared" si="11"/>
        <v>低</v>
      </c>
      <c r="M156" s="58">
        <v>43174</v>
      </c>
      <c r="N156" s="18">
        <f t="shared" si="9"/>
        <v>1</v>
      </c>
    </row>
    <row r="157" spans="1:14" x14ac:dyDescent="0.4">
      <c r="A157" s="16" t="str">
        <f t="shared" si="10"/>
        <v>002017ｻ911BC168Q7f</v>
      </c>
      <c r="B157" s="18" t="s">
        <v>598</v>
      </c>
      <c r="C157" s="18" t="s">
        <v>599</v>
      </c>
      <c r="D157" s="18" t="s">
        <v>600</v>
      </c>
      <c r="E157" s="50">
        <v>43175</v>
      </c>
      <c r="F157" s="55">
        <v>35.64</v>
      </c>
      <c r="G157" s="18" t="s">
        <v>164</v>
      </c>
      <c r="H157" s="18" t="s">
        <v>267</v>
      </c>
      <c r="I157" t="s">
        <v>166</v>
      </c>
      <c r="J157" s="18" t="s">
        <v>533</v>
      </c>
      <c r="K157" s="17" t="str">
        <f t="shared" si="8"/>
        <v>福岡市</v>
      </c>
      <c r="L157" s="17" t="str">
        <f t="shared" si="11"/>
        <v>低</v>
      </c>
      <c r="M157" s="58">
        <v>43175</v>
      </c>
      <c r="N157" s="18">
        <f t="shared" si="9"/>
        <v>1</v>
      </c>
    </row>
    <row r="158" spans="1:14" x14ac:dyDescent="0.4">
      <c r="A158" s="16" t="str">
        <f t="shared" si="10"/>
        <v>002017ｻ911BDEbqQxU</v>
      </c>
      <c r="B158" s="18" t="s">
        <v>601</v>
      </c>
      <c r="C158" s="18" t="s">
        <v>602</v>
      </c>
      <c r="D158" s="18" t="s">
        <v>600</v>
      </c>
      <c r="E158" s="50">
        <v>43175</v>
      </c>
      <c r="F158" s="55">
        <v>14.58</v>
      </c>
      <c r="G158" s="18" t="s">
        <v>164</v>
      </c>
      <c r="H158" s="18" t="s">
        <v>267</v>
      </c>
      <c r="I158" t="s">
        <v>166</v>
      </c>
      <c r="J158" s="18" t="s">
        <v>533</v>
      </c>
      <c r="K158" s="17" t="str">
        <f t="shared" si="8"/>
        <v>福岡市</v>
      </c>
      <c r="L158" s="17" t="str">
        <f t="shared" si="11"/>
        <v>低</v>
      </c>
      <c r="M158" s="58">
        <v>43175</v>
      </c>
      <c r="N158" s="18">
        <f t="shared" si="9"/>
        <v>1</v>
      </c>
    </row>
    <row r="159" spans="1:14" x14ac:dyDescent="0.4">
      <c r="A159" s="16" t="str">
        <f t="shared" si="10"/>
        <v>002017ｻ911BGKFmt1F</v>
      </c>
      <c r="B159" s="18" t="s">
        <v>603</v>
      </c>
      <c r="C159" s="18" t="s">
        <v>604</v>
      </c>
      <c r="D159" s="18" t="s">
        <v>605</v>
      </c>
      <c r="E159" s="50">
        <v>43178</v>
      </c>
      <c r="F159" s="55">
        <v>40.5</v>
      </c>
      <c r="G159" s="18" t="s">
        <v>164</v>
      </c>
      <c r="H159" s="18" t="s">
        <v>131</v>
      </c>
      <c r="I159" t="s">
        <v>166</v>
      </c>
      <c r="J159" s="18" t="s">
        <v>533</v>
      </c>
      <c r="K159" s="17" t="str">
        <f t="shared" si="8"/>
        <v>福岡市</v>
      </c>
      <c r="L159" s="17" t="str">
        <f t="shared" si="11"/>
        <v>低</v>
      </c>
      <c r="M159" s="58">
        <v>43178</v>
      </c>
      <c r="N159" s="18">
        <f t="shared" si="9"/>
        <v>1</v>
      </c>
    </row>
    <row r="160" spans="1:14" x14ac:dyDescent="0.4">
      <c r="A160" s="16" t="str">
        <f t="shared" si="10"/>
        <v>002017ｻ908CB1GNaGu</v>
      </c>
      <c r="B160" s="18" t="s">
        <v>606</v>
      </c>
      <c r="C160" s="18" t="s">
        <v>607</v>
      </c>
      <c r="D160" s="18" t="s">
        <v>608</v>
      </c>
      <c r="E160" s="50">
        <v>43185</v>
      </c>
      <c r="F160" s="55">
        <v>87.48</v>
      </c>
      <c r="G160" s="18" t="s">
        <v>164</v>
      </c>
      <c r="H160" s="18" t="s">
        <v>609</v>
      </c>
      <c r="I160" t="s">
        <v>166</v>
      </c>
      <c r="J160" s="18" t="s">
        <v>533</v>
      </c>
      <c r="K160" s="17" t="str">
        <f t="shared" si="8"/>
        <v>鹿児島市</v>
      </c>
      <c r="L160" s="17" t="str">
        <f t="shared" si="11"/>
        <v>低</v>
      </c>
      <c r="M160" s="58">
        <v>43185</v>
      </c>
      <c r="N160" s="18">
        <f t="shared" si="9"/>
        <v>1</v>
      </c>
    </row>
    <row r="161" spans="1:14" x14ac:dyDescent="0.4">
      <c r="A161" s="16" t="str">
        <f t="shared" si="10"/>
        <v>002016ｻ807CAHbGNDY</v>
      </c>
      <c r="B161" s="18" t="s">
        <v>610</v>
      </c>
      <c r="C161" s="18" t="s">
        <v>611</v>
      </c>
      <c r="D161" s="18" t="s">
        <v>612</v>
      </c>
      <c r="E161" s="50">
        <v>43186</v>
      </c>
      <c r="F161" s="55">
        <v>306.18</v>
      </c>
      <c r="G161" s="18" t="s">
        <v>121</v>
      </c>
      <c r="H161" s="18" t="s">
        <v>267</v>
      </c>
      <c r="I161" t="s">
        <v>166</v>
      </c>
      <c r="J161" s="18" t="s">
        <v>167</v>
      </c>
      <c r="K161" s="17" t="str">
        <f t="shared" si="8"/>
        <v>福岡市</v>
      </c>
      <c r="L161" s="17" t="str">
        <f t="shared" si="11"/>
        <v>高</v>
      </c>
      <c r="M161" s="58">
        <v>43186</v>
      </c>
      <c r="N161" s="18">
        <f t="shared" si="9"/>
        <v>1</v>
      </c>
    </row>
    <row r="162" spans="1:14" x14ac:dyDescent="0.4">
      <c r="A162" s="16" t="str">
        <f t="shared" si="10"/>
        <v>002017ｻ912BEfRAkji</v>
      </c>
      <c r="B162" s="18" t="s">
        <v>613</v>
      </c>
      <c r="C162" s="18" t="s">
        <v>614</v>
      </c>
      <c r="D162" s="18" t="s">
        <v>615</v>
      </c>
      <c r="E162" s="50">
        <v>43187</v>
      </c>
      <c r="F162" s="55">
        <v>32.4</v>
      </c>
      <c r="G162" s="18" t="s">
        <v>164</v>
      </c>
      <c r="H162" s="18" t="s">
        <v>131</v>
      </c>
      <c r="I162" t="s">
        <v>166</v>
      </c>
      <c r="J162" s="18" t="s">
        <v>533</v>
      </c>
      <c r="K162" s="17" t="str">
        <f t="shared" si="8"/>
        <v>福岡市</v>
      </c>
      <c r="L162" s="17" t="str">
        <f t="shared" si="11"/>
        <v>低</v>
      </c>
      <c r="M162" s="58">
        <v>43187</v>
      </c>
      <c r="N162" s="18">
        <f t="shared" si="9"/>
        <v>1</v>
      </c>
    </row>
    <row r="163" spans="1:14" x14ac:dyDescent="0.4">
      <c r="A163" s="16" t="str">
        <f t="shared" si="10"/>
        <v>002017ｻ912BA279P8M</v>
      </c>
      <c r="B163" s="18" t="s">
        <v>616</v>
      </c>
      <c r="C163" s="18" t="s">
        <v>617</v>
      </c>
      <c r="D163" s="18" t="s">
        <v>618</v>
      </c>
      <c r="E163" s="50">
        <v>43188</v>
      </c>
      <c r="F163" s="55">
        <v>87.48</v>
      </c>
      <c r="G163" s="18" t="s">
        <v>164</v>
      </c>
      <c r="H163" s="18" t="s">
        <v>131</v>
      </c>
      <c r="I163" t="s">
        <v>166</v>
      </c>
      <c r="J163" s="18" t="s">
        <v>533</v>
      </c>
      <c r="K163" s="17" t="str">
        <f t="shared" si="8"/>
        <v>福岡市</v>
      </c>
      <c r="L163" s="17" t="str">
        <f t="shared" si="11"/>
        <v>低</v>
      </c>
      <c r="M163" s="58">
        <v>43188</v>
      </c>
      <c r="N163" s="18">
        <f t="shared" si="9"/>
        <v>1</v>
      </c>
    </row>
    <row r="164" spans="1:14" x14ac:dyDescent="0.4">
      <c r="A164" s="16" t="str">
        <f t="shared" si="10"/>
        <v>002018ｻ001BAWQtYGF</v>
      </c>
      <c r="B164" s="18" t="s">
        <v>619</v>
      </c>
      <c r="C164" s="18" t="s">
        <v>620</v>
      </c>
      <c r="D164" s="18" t="s">
        <v>621</v>
      </c>
      <c r="E164" s="50">
        <v>43192</v>
      </c>
      <c r="F164" s="55">
        <v>77.760000000000005</v>
      </c>
      <c r="G164" s="18" t="s">
        <v>164</v>
      </c>
      <c r="H164" s="18" t="s">
        <v>267</v>
      </c>
      <c r="I164" t="s">
        <v>166</v>
      </c>
      <c r="J164" s="18" t="s">
        <v>533</v>
      </c>
      <c r="K164" s="17" t="str">
        <f t="shared" si="8"/>
        <v>福岡市</v>
      </c>
      <c r="L164" s="17" t="str">
        <f t="shared" si="11"/>
        <v>低</v>
      </c>
      <c r="M164" s="58">
        <v>43192</v>
      </c>
      <c r="N164" s="18">
        <f t="shared" si="9"/>
        <v>1</v>
      </c>
    </row>
    <row r="165" spans="1:14" x14ac:dyDescent="0.4">
      <c r="A165" s="16" t="str">
        <f t="shared" si="10"/>
        <v>002017ｻ909BCt6Gke6</v>
      </c>
      <c r="B165" s="18" t="s">
        <v>622</v>
      </c>
      <c r="C165" s="18" t="s">
        <v>623</v>
      </c>
      <c r="D165" s="18" t="s">
        <v>624</v>
      </c>
      <c r="E165" s="50">
        <v>43195</v>
      </c>
      <c r="F165" s="55">
        <v>25.92</v>
      </c>
      <c r="G165" s="18" t="s">
        <v>164</v>
      </c>
      <c r="H165" s="18" t="s">
        <v>171</v>
      </c>
      <c r="I165" t="s">
        <v>166</v>
      </c>
      <c r="J165" s="18" t="s">
        <v>533</v>
      </c>
      <c r="K165" s="17" t="str">
        <f t="shared" si="8"/>
        <v>大分市</v>
      </c>
      <c r="L165" s="17" t="str">
        <f t="shared" si="11"/>
        <v>低</v>
      </c>
      <c r="M165" s="58">
        <v>43195</v>
      </c>
      <c r="N165" s="18">
        <f t="shared" si="9"/>
        <v>1</v>
      </c>
    </row>
    <row r="166" spans="1:14" x14ac:dyDescent="0.4">
      <c r="A166" s="16" t="str">
        <f t="shared" si="10"/>
        <v>002017ｻ909BD4fBGXC</v>
      </c>
      <c r="B166" s="18" t="s">
        <v>625</v>
      </c>
      <c r="C166" s="18" t="s">
        <v>626</v>
      </c>
      <c r="D166" s="18" t="s">
        <v>624</v>
      </c>
      <c r="E166" s="50">
        <v>43195</v>
      </c>
      <c r="F166" s="55">
        <v>20.25</v>
      </c>
      <c r="G166" s="18" t="s">
        <v>164</v>
      </c>
      <c r="H166" s="18" t="s">
        <v>171</v>
      </c>
      <c r="I166" t="s">
        <v>166</v>
      </c>
      <c r="J166" s="18" t="s">
        <v>533</v>
      </c>
      <c r="K166" s="17" t="str">
        <f t="shared" si="8"/>
        <v>大分市</v>
      </c>
      <c r="L166" s="17" t="str">
        <f t="shared" si="11"/>
        <v>低</v>
      </c>
      <c r="M166" s="58">
        <v>43195</v>
      </c>
      <c r="N166" s="18">
        <f t="shared" si="9"/>
        <v>1</v>
      </c>
    </row>
    <row r="167" spans="1:14" x14ac:dyDescent="0.4">
      <c r="A167" s="16" t="str">
        <f t="shared" si="10"/>
        <v>002017ｻ911BLybZHWK</v>
      </c>
      <c r="B167" s="18" t="s">
        <v>627</v>
      </c>
      <c r="C167" s="18" t="s">
        <v>628</v>
      </c>
      <c r="D167" s="18" t="s">
        <v>260</v>
      </c>
      <c r="E167" s="50">
        <v>43195</v>
      </c>
      <c r="F167" s="55">
        <v>19.440000000000001</v>
      </c>
      <c r="G167" s="18" t="s">
        <v>164</v>
      </c>
      <c r="H167" s="18" t="s">
        <v>131</v>
      </c>
      <c r="I167" t="s">
        <v>166</v>
      </c>
      <c r="J167" s="18" t="s">
        <v>533</v>
      </c>
      <c r="K167" s="17" t="str">
        <f t="shared" si="8"/>
        <v>福岡市</v>
      </c>
      <c r="L167" s="17" t="str">
        <f t="shared" si="11"/>
        <v>低</v>
      </c>
      <c r="M167" s="58">
        <v>43195</v>
      </c>
      <c r="N167" s="18">
        <f t="shared" si="9"/>
        <v>1</v>
      </c>
    </row>
    <row r="168" spans="1:14" x14ac:dyDescent="0.4">
      <c r="A168" s="16" t="str">
        <f t="shared" si="10"/>
        <v>002017ｻ911BM1mC34M</v>
      </c>
      <c r="B168" s="18" t="s">
        <v>629</v>
      </c>
      <c r="C168" s="18" t="s">
        <v>630</v>
      </c>
      <c r="D168" s="18" t="s">
        <v>260</v>
      </c>
      <c r="E168" s="50">
        <v>43195</v>
      </c>
      <c r="F168" s="55">
        <v>10.26</v>
      </c>
      <c r="G168" s="18" t="s">
        <v>164</v>
      </c>
      <c r="H168" s="18" t="s">
        <v>131</v>
      </c>
      <c r="I168" t="s">
        <v>166</v>
      </c>
      <c r="J168" s="18" t="s">
        <v>533</v>
      </c>
      <c r="K168" s="17" t="str">
        <f t="shared" si="8"/>
        <v>福岡市</v>
      </c>
      <c r="L168" s="17" t="str">
        <f t="shared" si="11"/>
        <v>低</v>
      </c>
      <c r="M168" s="58">
        <v>43195</v>
      </c>
      <c r="N168" s="18">
        <f t="shared" si="9"/>
        <v>1</v>
      </c>
    </row>
    <row r="169" spans="1:14" x14ac:dyDescent="0.4">
      <c r="A169" s="16" t="str">
        <f t="shared" si="10"/>
        <v>002017ｻ909BEpf3EL5</v>
      </c>
      <c r="B169" s="18" t="s">
        <v>631</v>
      </c>
      <c r="C169" s="18" t="s">
        <v>632</v>
      </c>
      <c r="D169" s="18" t="s">
        <v>624</v>
      </c>
      <c r="E169" s="50">
        <v>43196</v>
      </c>
      <c r="F169" s="55">
        <v>16.2</v>
      </c>
      <c r="G169" s="18" t="s">
        <v>164</v>
      </c>
      <c r="H169" s="18" t="s">
        <v>171</v>
      </c>
      <c r="I169" t="s">
        <v>166</v>
      </c>
      <c r="J169" s="18" t="s">
        <v>533</v>
      </c>
      <c r="K169" s="17" t="str">
        <f t="shared" si="8"/>
        <v>大分市</v>
      </c>
      <c r="L169" s="17" t="str">
        <f t="shared" si="11"/>
        <v>低</v>
      </c>
      <c r="M169" s="58">
        <v>43196</v>
      </c>
      <c r="N169" s="18">
        <f t="shared" si="9"/>
        <v>1</v>
      </c>
    </row>
    <row r="170" spans="1:14" x14ac:dyDescent="0.4">
      <c r="A170" s="16" t="str">
        <f t="shared" si="10"/>
        <v>002017ｻ907BFigZMHa</v>
      </c>
      <c r="B170" s="18" t="s">
        <v>633</v>
      </c>
      <c r="C170" s="18" t="s">
        <v>634</v>
      </c>
      <c r="D170" s="18" t="s">
        <v>469</v>
      </c>
      <c r="E170" s="50">
        <v>43199</v>
      </c>
      <c r="F170" s="55">
        <v>45.36</v>
      </c>
      <c r="G170" s="18" t="s">
        <v>164</v>
      </c>
      <c r="H170" s="18" t="s">
        <v>131</v>
      </c>
      <c r="I170" t="s">
        <v>166</v>
      </c>
      <c r="J170" s="18" t="s">
        <v>533</v>
      </c>
      <c r="K170" s="17" t="str">
        <f t="shared" si="8"/>
        <v>福岡市</v>
      </c>
      <c r="L170" s="17" t="str">
        <f t="shared" si="11"/>
        <v>低</v>
      </c>
      <c r="M170" s="58">
        <v>43199</v>
      </c>
      <c r="N170" s="18">
        <f t="shared" si="9"/>
        <v>1</v>
      </c>
    </row>
    <row r="171" spans="1:14" x14ac:dyDescent="0.4">
      <c r="A171" s="16" t="str">
        <f t="shared" si="10"/>
        <v>002017ｻ907CDJPswbQ</v>
      </c>
      <c r="B171" s="18" t="s">
        <v>635</v>
      </c>
      <c r="C171" s="18" t="s">
        <v>636</v>
      </c>
      <c r="D171" s="18" t="s">
        <v>637</v>
      </c>
      <c r="E171" s="50">
        <v>43199</v>
      </c>
      <c r="F171" s="55">
        <v>87.48</v>
      </c>
      <c r="G171" s="18" t="s">
        <v>164</v>
      </c>
      <c r="H171" s="18" t="s">
        <v>131</v>
      </c>
      <c r="I171" t="s">
        <v>166</v>
      </c>
      <c r="J171" s="18" t="s">
        <v>533</v>
      </c>
      <c r="K171" s="17" t="str">
        <f t="shared" si="8"/>
        <v>福岡市</v>
      </c>
      <c r="L171" s="17" t="str">
        <f t="shared" si="11"/>
        <v>低</v>
      </c>
      <c r="M171" s="58">
        <v>43199</v>
      </c>
      <c r="N171" s="18">
        <f t="shared" si="9"/>
        <v>1</v>
      </c>
    </row>
    <row r="172" spans="1:14" x14ac:dyDescent="0.4">
      <c r="A172" s="16" t="str">
        <f t="shared" si="10"/>
        <v>002017ｻ912BKbEkZvL</v>
      </c>
      <c r="B172" s="18" t="s">
        <v>638</v>
      </c>
      <c r="C172" s="18" t="s">
        <v>639</v>
      </c>
      <c r="D172" s="18" t="s">
        <v>640</v>
      </c>
      <c r="E172" s="50">
        <v>43207</v>
      </c>
      <c r="F172" s="55">
        <v>28.62</v>
      </c>
      <c r="G172" s="18" t="s">
        <v>164</v>
      </c>
      <c r="H172" s="18" t="s">
        <v>171</v>
      </c>
      <c r="I172" t="s">
        <v>166</v>
      </c>
      <c r="J172" s="18" t="s">
        <v>533</v>
      </c>
      <c r="K172" s="17" t="str">
        <f t="shared" si="8"/>
        <v>大分市</v>
      </c>
      <c r="L172" s="17" t="str">
        <f t="shared" si="11"/>
        <v>低</v>
      </c>
      <c r="M172" s="58">
        <v>43207</v>
      </c>
      <c r="N172" s="18">
        <f t="shared" si="9"/>
        <v>1</v>
      </c>
    </row>
    <row r="173" spans="1:14" x14ac:dyDescent="0.4">
      <c r="A173" s="16" t="str">
        <f t="shared" si="10"/>
        <v>002017ｻ912BNrLT4i9</v>
      </c>
      <c r="B173" s="18" t="s">
        <v>641</v>
      </c>
      <c r="C173" s="18" t="s">
        <v>642</v>
      </c>
      <c r="D173" s="18" t="s">
        <v>643</v>
      </c>
      <c r="E173" s="50">
        <v>43208</v>
      </c>
      <c r="F173" s="55">
        <v>38.880000000000003</v>
      </c>
      <c r="G173" s="18" t="s">
        <v>164</v>
      </c>
      <c r="H173" s="18" t="s">
        <v>131</v>
      </c>
      <c r="I173" t="s">
        <v>166</v>
      </c>
      <c r="J173" s="18" t="s">
        <v>533</v>
      </c>
      <c r="K173" s="17" t="str">
        <f t="shared" si="8"/>
        <v>福岡市</v>
      </c>
      <c r="L173" s="17" t="str">
        <f t="shared" si="11"/>
        <v>低</v>
      </c>
      <c r="M173" s="58">
        <v>43208</v>
      </c>
      <c r="N173" s="18">
        <f t="shared" si="9"/>
        <v>1</v>
      </c>
    </row>
    <row r="174" spans="1:14" x14ac:dyDescent="0.4">
      <c r="A174" s="16" t="str">
        <f t="shared" si="10"/>
        <v>002017ｻ910BCyc6bSM</v>
      </c>
      <c r="B174" s="18" t="s">
        <v>644</v>
      </c>
      <c r="C174" s="18" t="s">
        <v>645</v>
      </c>
      <c r="D174" s="18" t="s">
        <v>646</v>
      </c>
      <c r="E174" s="50">
        <v>43216</v>
      </c>
      <c r="F174" s="55">
        <v>67.5</v>
      </c>
      <c r="G174" s="18" t="s">
        <v>164</v>
      </c>
      <c r="H174" s="18" t="s">
        <v>131</v>
      </c>
      <c r="I174" t="s">
        <v>166</v>
      </c>
      <c r="J174" s="18" t="s">
        <v>533</v>
      </c>
      <c r="K174" s="17" t="str">
        <f t="shared" si="8"/>
        <v>福岡市</v>
      </c>
      <c r="L174" s="17" t="str">
        <f t="shared" si="11"/>
        <v>低</v>
      </c>
      <c r="M174" s="58">
        <v>43216</v>
      </c>
      <c r="N174" s="18">
        <f t="shared" si="9"/>
        <v>1</v>
      </c>
    </row>
    <row r="175" spans="1:14" x14ac:dyDescent="0.4">
      <c r="A175" s="16" t="str">
        <f t="shared" si="10"/>
        <v>002017ｻ912BFCPP6JS</v>
      </c>
      <c r="B175" s="18" t="s">
        <v>647</v>
      </c>
      <c r="C175" s="18" t="s">
        <v>648</v>
      </c>
      <c r="D175" s="18" t="s">
        <v>649</v>
      </c>
      <c r="E175" s="50">
        <v>43221</v>
      </c>
      <c r="F175" s="55">
        <v>21.87</v>
      </c>
      <c r="G175" s="18" t="s">
        <v>164</v>
      </c>
      <c r="H175" s="18" t="s">
        <v>131</v>
      </c>
      <c r="I175" t="s">
        <v>166</v>
      </c>
      <c r="J175" s="18" t="s">
        <v>533</v>
      </c>
      <c r="K175" s="17" t="str">
        <f t="shared" si="8"/>
        <v>福岡市</v>
      </c>
      <c r="L175" s="17" t="str">
        <f t="shared" si="11"/>
        <v>低</v>
      </c>
      <c r="M175" s="58">
        <v>43221</v>
      </c>
      <c r="N175" s="18">
        <f t="shared" si="9"/>
        <v>1</v>
      </c>
    </row>
    <row r="176" spans="1:14" x14ac:dyDescent="0.4">
      <c r="A176" s="16" t="str">
        <f t="shared" si="10"/>
        <v>002018ｻ002BLJDzohf</v>
      </c>
      <c r="B176" s="18" t="s">
        <v>650</v>
      </c>
      <c r="C176" s="18" t="s">
        <v>651</v>
      </c>
      <c r="D176" s="18" t="s">
        <v>652</v>
      </c>
      <c r="E176" s="50">
        <v>43227</v>
      </c>
      <c r="F176" s="55">
        <v>15.39</v>
      </c>
      <c r="G176" s="18" t="s">
        <v>164</v>
      </c>
      <c r="H176" s="18" t="s">
        <v>344</v>
      </c>
      <c r="I176" t="s">
        <v>166</v>
      </c>
      <c r="J176" s="18" t="s">
        <v>533</v>
      </c>
      <c r="K176" s="17" t="str">
        <f t="shared" si="8"/>
        <v>長崎市</v>
      </c>
      <c r="L176" s="17" t="str">
        <f t="shared" si="11"/>
        <v>低</v>
      </c>
      <c r="M176" s="58">
        <v>43227</v>
      </c>
      <c r="N176" s="18">
        <f t="shared" si="9"/>
        <v>1</v>
      </c>
    </row>
    <row r="177" spans="1:14" x14ac:dyDescent="0.4">
      <c r="A177" s="16" t="str">
        <f t="shared" si="10"/>
        <v>002018ｻ911BNUeaKpp</v>
      </c>
      <c r="B177" s="18" t="s">
        <v>653</v>
      </c>
      <c r="C177" s="18" t="s">
        <v>654</v>
      </c>
      <c r="D177" s="18" t="s">
        <v>655</v>
      </c>
      <c r="E177" s="50">
        <v>43230</v>
      </c>
      <c r="F177" s="55">
        <v>17.010000000000002</v>
      </c>
      <c r="G177" s="18" t="s">
        <v>164</v>
      </c>
      <c r="H177" s="18" t="s">
        <v>165</v>
      </c>
      <c r="I177" t="s">
        <v>166</v>
      </c>
      <c r="J177" s="18" t="s">
        <v>533</v>
      </c>
      <c r="K177" s="17" t="str">
        <f t="shared" si="8"/>
        <v>熊本市</v>
      </c>
      <c r="L177" s="17" t="str">
        <f t="shared" si="11"/>
        <v>低</v>
      </c>
      <c r="M177" s="58">
        <v>43230</v>
      </c>
      <c r="N177" s="18">
        <f t="shared" si="9"/>
        <v>1</v>
      </c>
    </row>
    <row r="178" spans="1:14" x14ac:dyDescent="0.4">
      <c r="A178" s="16" t="str">
        <f t="shared" si="10"/>
        <v>002017ｻ912BDQsfWLe</v>
      </c>
      <c r="B178" s="18" t="s">
        <v>656</v>
      </c>
      <c r="C178" s="18" t="s">
        <v>657</v>
      </c>
      <c r="D178" s="18" t="s">
        <v>658</v>
      </c>
      <c r="E178" s="50">
        <v>43234</v>
      </c>
      <c r="F178" s="55">
        <v>23.49</v>
      </c>
      <c r="G178" s="18" t="s">
        <v>164</v>
      </c>
      <c r="H178" s="18" t="s">
        <v>165</v>
      </c>
      <c r="I178" t="s">
        <v>166</v>
      </c>
      <c r="J178" s="18" t="s">
        <v>533</v>
      </c>
      <c r="K178" s="17" t="str">
        <f t="shared" si="8"/>
        <v>熊本市</v>
      </c>
      <c r="L178" s="17" t="str">
        <f t="shared" si="11"/>
        <v>低</v>
      </c>
      <c r="M178" s="58">
        <v>43234</v>
      </c>
      <c r="N178" s="18">
        <f t="shared" si="9"/>
        <v>1</v>
      </c>
    </row>
    <row r="179" spans="1:14" x14ac:dyDescent="0.4">
      <c r="A179" s="16" t="str">
        <f t="shared" si="10"/>
        <v>002018ｻ911BOdc79hK</v>
      </c>
      <c r="B179" s="18" t="s">
        <v>659</v>
      </c>
      <c r="C179" s="18" t="s">
        <v>660</v>
      </c>
      <c r="D179" s="18" t="s">
        <v>661</v>
      </c>
      <c r="E179" s="50">
        <v>43251</v>
      </c>
      <c r="F179" s="55">
        <v>10.8</v>
      </c>
      <c r="G179" s="18" t="s">
        <v>164</v>
      </c>
      <c r="H179" s="18" t="s">
        <v>165</v>
      </c>
      <c r="I179" t="s">
        <v>166</v>
      </c>
      <c r="J179" s="18" t="s">
        <v>533</v>
      </c>
      <c r="K179" s="17" t="str">
        <f t="shared" si="8"/>
        <v>熊本市</v>
      </c>
      <c r="L179" s="17" t="str">
        <f t="shared" si="11"/>
        <v>低</v>
      </c>
      <c r="M179" s="58">
        <v>43251</v>
      </c>
      <c r="N179" s="18">
        <f t="shared" si="9"/>
        <v>1</v>
      </c>
    </row>
    <row r="180" spans="1:14" x14ac:dyDescent="0.4">
      <c r="A180" s="16" t="str">
        <f t="shared" si="10"/>
        <v>002017ｻ908BApjpJvd</v>
      </c>
      <c r="B180" s="18" t="s">
        <v>662</v>
      </c>
      <c r="C180" s="18" t="s">
        <v>663</v>
      </c>
      <c r="D180" s="18" t="s">
        <v>664</v>
      </c>
      <c r="E180" s="50">
        <v>43252</v>
      </c>
      <c r="F180" s="55">
        <v>87.48</v>
      </c>
      <c r="G180" s="18" t="s">
        <v>164</v>
      </c>
      <c r="H180" s="18" t="s">
        <v>344</v>
      </c>
      <c r="I180" t="s">
        <v>166</v>
      </c>
      <c r="J180" s="18" t="s">
        <v>345</v>
      </c>
      <c r="K180" s="17" t="str">
        <f t="shared" si="8"/>
        <v>長崎市</v>
      </c>
      <c r="L180" s="17" t="str">
        <f t="shared" si="11"/>
        <v>低</v>
      </c>
      <c r="M180" s="58">
        <v>43252</v>
      </c>
      <c r="N180" s="18">
        <f t="shared" si="9"/>
        <v>1</v>
      </c>
    </row>
    <row r="181" spans="1:14" x14ac:dyDescent="0.4">
      <c r="A181" s="16" t="str">
        <f t="shared" si="10"/>
        <v>002017ｻ909BGoT2LFt</v>
      </c>
      <c r="B181" s="18" t="s">
        <v>665</v>
      </c>
      <c r="C181" s="18" t="s">
        <v>666</v>
      </c>
      <c r="D181" s="18" t="s">
        <v>574</v>
      </c>
      <c r="E181" s="50">
        <v>43252</v>
      </c>
      <c r="F181" s="55">
        <v>87.48</v>
      </c>
      <c r="G181" s="18" t="s">
        <v>164</v>
      </c>
      <c r="H181" s="18" t="s">
        <v>131</v>
      </c>
      <c r="I181" t="s">
        <v>166</v>
      </c>
      <c r="J181" s="18" t="s">
        <v>533</v>
      </c>
      <c r="K181" s="17" t="str">
        <f t="shared" si="8"/>
        <v>福岡市</v>
      </c>
      <c r="L181" s="17" t="str">
        <f t="shared" si="11"/>
        <v>低</v>
      </c>
      <c r="M181" s="58">
        <v>43252</v>
      </c>
      <c r="N181" s="18">
        <f t="shared" si="9"/>
        <v>1</v>
      </c>
    </row>
    <row r="182" spans="1:14" x14ac:dyDescent="0.4">
      <c r="A182" s="16" t="str">
        <f t="shared" si="10"/>
        <v>002018ｻ002BDEMXuRL</v>
      </c>
      <c r="B182" s="18" t="s">
        <v>667</v>
      </c>
      <c r="C182" s="18" t="s">
        <v>668</v>
      </c>
      <c r="D182" s="18" t="s">
        <v>669</v>
      </c>
      <c r="E182" s="50">
        <v>43253</v>
      </c>
      <c r="F182" s="55">
        <v>54.27</v>
      </c>
      <c r="G182" s="18" t="s">
        <v>164</v>
      </c>
      <c r="H182" s="18" t="s">
        <v>171</v>
      </c>
      <c r="I182" t="s">
        <v>166</v>
      </c>
      <c r="J182" s="18" t="s">
        <v>533</v>
      </c>
      <c r="K182" s="17" t="str">
        <f t="shared" si="8"/>
        <v>大分市</v>
      </c>
      <c r="L182" s="17" t="str">
        <f t="shared" si="11"/>
        <v>低</v>
      </c>
      <c r="M182" s="58">
        <v>43253</v>
      </c>
      <c r="N182" s="18">
        <f t="shared" si="9"/>
        <v>1</v>
      </c>
    </row>
    <row r="183" spans="1:14" x14ac:dyDescent="0.4">
      <c r="A183" s="16" t="str">
        <f t="shared" si="10"/>
        <v>002018ｻ004BCB9GbJs</v>
      </c>
      <c r="B183" s="18" t="s">
        <v>670</v>
      </c>
      <c r="C183" s="18" t="s">
        <v>671</v>
      </c>
      <c r="D183" s="18" t="s">
        <v>672</v>
      </c>
      <c r="E183" s="50">
        <v>43255</v>
      </c>
      <c r="F183" s="55">
        <v>87.48</v>
      </c>
      <c r="G183" s="18" t="s">
        <v>164</v>
      </c>
      <c r="H183" s="18" t="s">
        <v>267</v>
      </c>
      <c r="I183" t="s">
        <v>166</v>
      </c>
      <c r="J183" s="18" t="s">
        <v>533</v>
      </c>
      <c r="K183" s="17" t="str">
        <f t="shared" si="8"/>
        <v>福岡市</v>
      </c>
      <c r="L183" s="17" t="str">
        <f t="shared" si="11"/>
        <v>低</v>
      </c>
      <c r="M183" s="58">
        <v>43255</v>
      </c>
      <c r="N183" s="18">
        <f t="shared" si="9"/>
        <v>1</v>
      </c>
    </row>
    <row r="184" spans="1:14" x14ac:dyDescent="0.4">
      <c r="A184" s="16" t="str">
        <f t="shared" si="10"/>
        <v>002017ｻ909BAJbdGMH</v>
      </c>
      <c r="B184" s="18" t="s">
        <v>673</v>
      </c>
      <c r="C184" s="18" t="s">
        <v>674</v>
      </c>
      <c r="D184" s="18" t="s">
        <v>675</v>
      </c>
      <c r="E184" s="50">
        <v>43262</v>
      </c>
      <c r="F184" s="55">
        <v>68.040000000000006</v>
      </c>
      <c r="G184" s="18" t="s">
        <v>164</v>
      </c>
      <c r="H184" s="18" t="s">
        <v>171</v>
      </c>
      <c r="I184" t="s">
        <v>166</v>
      </c>
      <c r="J184" s="18" t="s">
        <v>533</v>
      </c>
      <c r="K184" s="17" t="str">
        <f t="shared" si="8"/>
        <v>大分市</v>
      </c>
      <c r="L184" s="17" t="str">
        <f t="shared" si="11"/>
        <v>低</v>
      </c>
      <c r="M184" s="58">
        <v>43262</v>
      </c>
      <c r="N184" s="18">
        <f t="shared" si="9"/>
        <v>1</v>
      </c>
    </row>
    <row r="185" spans="1:14" x14ac:dyDescent="0.4">
      <c r="A185" s="16" t="str">
        <f t="shared" si="10"/>
        <v>002017ｻ910BDW89CxU</v>
      </c>
      <c r="B185" s="18" t="s">
        <v>676</v>
      </c>
      <c r="C185" s="18" t="s">
        <v>677</v>
      </c>
      <c r="D185" s="18" t="s">
        <v>678</v>
      </c>
      <c r="E185" s="50">
        <v>43299</v>
      </c>
      <c r="F185" s="55">
        <v>87.48</v>
      </c>
      <c r="G185" s="18" t="s">
        <v>164</v>
      </c>
      <c r="H185" s="18" t="s">
        <v>165</v>
      </c>
      <c r="I185" t="s">
        <v>166</v>
      </c>
      <c r="J185" s="18" t="s">
        <v>533</v>
      </c>
      <c r="K185" s="17" t="str">
        <f t="shared" si="8"/>
        <v>熊本市</v>
      </c>
      <c r="L185" s="17" t="str">
        <f t="shared" si="11"/>
        <v>低</v>
      </c>
      <c r="M185" s="58">
        <v>43299</v>
      </c>
      <c r="N185" s="18">
        <f t="shared" si="9"/>
        <v>1</v>
      </c>
    </row>
    <row r="186" spans="1:14" x14ac:dyDescent="0.4">
      <c r="A186" s="16" t="str">
        <f t="shared" si="10"/>
        <v>002017ｻ911BALiGS3c</v>
      </c>
      <c r="B186" s="18" t="s">
        <v>679</v>
      </c>
      <c r="C186" s="18" t="s">
        <v>680</v>
      </c>
      <c r="D186" s="18" t="s">
        <v>681</v>
      </c>
      <c r="E186" s="50">
        <v>43316</v>
      </c>
      <c r="F186" s="55">
        <v>87.48</v>
      </c>
      <c r="G186" s="18" t="s">
        <v>164</v>
      </c>
      <c r="H186" s="18" t="s">
        <v>171</v>
      </c>
      <c r="I186" t="s">
        <v>166</v>
      </c>
      <c r="J186" s="18" t="s">
        <v>533</v>
      </c>
      <c r="K186" s="17" t="str">
        <f t="shared" si="8"/>
        <v>大分市</v>
      </c>
      <c r="L186" s="17" t="str">
        <f t="shared" si="11"/>
        <v>低</v>
      </c>
      <c r="M186" s="58">
        <v>43316</v>
      </c>
      <c r="N186" s="18">
        <f t="shared" si="9"/>
        <v>1</v>
      </c>
    </row>
    <row r="187" spans="1:14" x14ac:dyDescent="0.4">
      <c r="A187" s="16" t="str">
        <f t="shared" si="10"/>
        <v>002017ｻ910BA2ncj7L</v>
      </c>
      <c r="B187" s="18" t="s">
        <v>682</v>
      </c>
      <c r="C187" s="18" t="s">
        <v>683</v>
      </c>
      <c r="D187" s="18" t="s">
        <v>684</v>
      </c>
      <c r="E187" s="50">
        <v>43341</v>
      </c>
      <c r="F187" s="55">
        <v>43.2</v>
      </c>
      <c r="G187" s="18" t="s">
        <v>164</v>
      </c>
      <c r="H187" s="18" t="s">
        <v>165</v>
      </c>
      <c r="I187" t="s">
        <v>166</v>
      </c>
      <c r="J187" s="18" t="s">
        <v>533</v>
      </c>
      <c r="K187" s="17" t="str">
        <f t="shared" si="8"/>
        <v>熊本市</v>
      </c>
      <c r="L187" s="17" t="str">
        <f t="shared" si="11"/>
        <v>低</v>
      </c>
      <c r="M187" s="58">
        <v>43341</v>
      </c>
      <c r="N187" s="18">
        <f t="shared" si="9"/>
        <v>1</v>
      </c>
    </row>
    <row r="188" spans="1:14" x14ac:dyDescent="0.4">
      <c r="A188" s="16" t="str">
        <f t="shared" si="10"/>
        <v>002017ｻ912BBnyL2UN</v>
      </c>
      <c r="B188" s="18" t="s">
        <v>685</v>
      </c>
      <c r="C188" s="18" t="s">
        <v>686</v>
      </c>
      <c r="D188" s="18" t="s">
        <v>687</v>
      </c>
      <c r="E188" s="50">
        <v>43353</v>
      </c>
      <c r="F188" s="55">
        <v>87.48</v>
      </c>
      <c r="G188" s="18" t="s">
        <v>164</v>
      </c>
      <c r="H188" s="18" t="s">
        <v>344</v>
      </c>
      <c r="I188" t="s">
        <v>166</v>
      </c>
      <c r="J188" s="18" t="s">
        <v>533</v>
      </c>
      <c r="K188" s="17" t="str">
        <f t="shared" si="8"/>
        <v>長崎市</v>
      </c>
      <c r="L188" s="17" t="str">
        <f t="shared" si="11"/>
        <v>低</v>
      </c>
      <c r="M188" s="58">
        <v>43353</v>
      </c>
      <c r="N188" s="18">
        <f t="shared" si="9"/>
        <v>1</v>
      </c>
    </row>
    <row r="189" spans="1:14" x14ac:dyDescent="0.4">
      <c r="A189" s="16" t="str">
        <f t="shared" si="10"/>
        <v>002018ｻ003BAHCrSW1</v>
      </c>
      <c r="B189" s="18" t="s">
        <v>688</v>
      </c>
      <c r="C189" s="18" t="s">
        <v>689</v>
      </c>
      <c r="D189" s="18" t="s">
        <v>690</v>
      </c>
      <c r="E189" s="50">
        <v>43374</v>
      </c>
      <c r="F189" s="55">
        <v>87.48</v>
      </c>
      <c r="G189" s="18" t="s">
        <v>164</v>
      </c>
      <c r="H189" s="18" t="s">
        <v>344</v>
      </c>
      <c r="I189" t="s">
        <v>166</v>
      </c>
      <c r="J189" s="18" t="s">
        <v>533</v>
      </c>
      <c r="K189" s="17" t="str">
        <f t="shared" si="8"/>
        <v>長崎市</v>
      </c>
      <c r="L189" s="17" t="str">
        <f t="shared" si="11"/>
        <v>低</v>
      </c>
      <c r="M189" s="58">
        <v>43374</v>
      </c>
      <c r="N189" s="18">
        <f t="shared" si="9"/>
        <v>1</v>
      </c>
    </row>
    <row r="190" spans="1:14" x14ac:dyDescent="0.4">
      <c r="A190" s="16" t="str">
        <f t="shared" si="10"/>
        <v>002018ｻ006BCMSC26D</v>
      </c>
      <c r="B190" s="18" t="s">
        <v>691</v>
      </c>
      <c r="C190" s="18" t="s">
        <v>692</v>
      </c>
      <c r="D190" s="18" t="s">
        <v>693</v>
      </c>
      <c r="E190" s="50">
        <v>43416</v>
      </c>
      <c r="F190" s="55">
        <v>58.32</v>
      </c>
      <c r="G190" s="18" t="s">
        <v>164</v>
      </c>
      <c r="H190" s="18" t="s">
        <v>171</v>
      </c>
      <c r="I190" t="s">
        <v>166</v>
      </c>
      <c r="J190" s="18" t="s">
        <v>533</v>
      </c>
      <c r="K190" s="17" t="str">
        <f t="shared" si="8"/>
        <v>大分市</v>
      </c>
      <c r="L190" s="17" t="str">
        <f t="shared" si="11"/>
        <v>低</v>
      </c>
      <c r="M190" s="58">
        <v>43416</v>
      </c>
      <c r="N190" s="18">
        <f t="shared" si="9"/>
        <v>1</v>
      </c>
    </row>
    <row r="191" spans="1:14" x14ac:dyDescent="0.4">
      <c r="A191" s="16" t="str">
        <f t="shared" si="10"/>
        <v>002018ｻ002BFcNhHNK</v>
      </c>
      <c r="B191" s="18" t="s">
        <v>694</v>
      </c>
      <c r="C191" s="18" t="s">
        <v>695</v>
      </c>
      <c r="D191" s="18" t="s">
        <v>696</v>
      </c>
      <c r="E191" s="50">
        <v>43432</v>
      </c>
      <c r="F191" s="55">
        <v>87.48</v>
      </c>
      <c r="G191" s="18" t="s">
        <v>164</v>
      </c>
      <c r="H191" s="18" t="s">
        <v>131</v>
      </c>
      <c r="I191" t="s">
        <v>166</v>
      </c>
      <c r="J191" s="18" t="s">
        <v>697</v>
      </c>
      <c r="K191" s="17" t="str">
        <f t="shared" si="8"/>
        <v>福岡市</v>
      </c>
      <c r="L191" s="17" t="str">
        <f t="shared" si="11"/>
        <v>低</v>
      </c>
      <c r="M191" s="58">
        <v>43432</v>
      </c>
      <c r="N191" s="18">
        <f t="shared" si="9"/>
        <v>1</v>
      </c>
    </row>
    <row r="192" spans="1:14" x14ac:dyDescent="0.4">
      <c r="A192" s="16" t="str">
        <f t="shared" si="10"/>
        <v>002018ｻ002BN9K76KU</v>
      </c>
      <c r="B192" s="18" t="s">
        <v>698</v>
      </c>
      <c r="C192" s="18" t="s">
        <v>699</v>
      </c>
      <c r="D192" s="18" t="s">
        <v>700</v>
      </c>
      <c r="E192" s="50">
        <v>43433</v>
      </c>
      <c r="F192" s="55">
        <v>27.27</v>
      </c>
      <c r="G192" s="18" t="s">
        <v>164</v>
      </c>
      <c r="H192" s="18" t="s">
        <v>267</v>
      </c>
      <c r="I192" t="s">
        <v>166</v>
      </c>
      <c r="J192" s="18" t="s">
        <v>697</v>
      </c>
      <c r="K192" s="17" t="str">
        <f t="shared" si="8"/>
        <v>福岡市</v>
      </c>
      <c r="L192" s="17" t="str">
        <f t="shared" si="11"/>
        <v>低</v>
      </c>
      <c r="M192" s="58">
        <v>43433</v>
      </c>
      <c r="N192" s="18">
        <f t="shared" si="9"/>
        <v>1</v>
      </c>
    </row>
    <row r="193" spans="1:14" x14ac:dyDescent="0.4">
      <c r="A193" s="16" t="str">
        <f t="shared" si="10"/>
        <v>002018ｻ002BOKPkaDJ</v>
      </c>
      <c r="B193" s="18" t="s">
        <v>701</v>
      </c>
      <c r="C193" s="18" t="s">
        <v>702</v>
      </c>
      <c r="D193" s="18" t="s">
        <v>664</v>
      </c>
      <c r="E193" s="50">
        <v>43448</v>
      </c>
      <c r="F193" s="55">
        <v>87.48</v>
      </c>
      <c r="G193" s="18" t="s">
        <v>164</v>
      </c>
      <c r="H193" s="18" t="s">
        <v>344</v>
      </c>
      <c r="I193" t="s">
        <v>166</v>
      </c>
      <c r="J193" s="18" t="s">
        <v>533</v>
      </c>
      <c r="K193" s="17" t="str">
        <f t="shared" si="8"/>
        <v>長崎市</v>
      </c>
      <c r="L193" s="17" t="str">
        <f t="shared" si="11"/>
        <v>低</v>
      </c>
      <c r="M193" s="58">
        <v>43448</v>
      </c>
      <c r="N193" s="18">
        <f t="shared" si="9"/>
        <v>1</v>
      </c>
    </row>
    <row r="194" spans="1:14" x14ac:dyDescent="0.4">
      <c r="A194" s="16" t="str">
        <f t="shared" si="10"/>
        <v>002018ｻ003BSQdt2gx</v>
      </c>
      <c r="B194" s="18" t="s">
        <v>703</v>
      </c>
      <c r="C194" s="18" t="s">
        <v>704</v>
      </c>
      <c r="D194" s="18" t="s">
        <v>705</v>
      </c>
      <c r="E194" s="50">
        <v>43441</v>
      </c>
      <c r="F194" s="55">
        <v>29.7</v>
      </c>
      <c r="G194" s="18" t="s">
        <v>164</v>
      </c>
      <c r="H194" s="18" t="s">
        <v>609</v>
      </c>
      <c r="I194" t="s">
        <v>166</v>
      </c>
      <c r="J194" s="18" t="s">
        <v>697</v>
      </c>
      <c r="K194" s="17" t="str">
        <f t="shared" si="8"/>
        <v>鹿児島市</v>
      </c>
      <c r="L194" s="17" t="str">
        <f t="shared" si="11"/>
        <v>低</v>
      </c>
      <c r="M194" s="58">
        <v>43441</v>
      </c>
      <c r="N194" s="18">
        <f t="shared" si="9"/>
        <v>1</v>
      </c>
    </row>
    <row r="195" spans="1:14" x14ac:dyDescent="0.4">
      <c r="A195" s="16" t="str">
        <f t="shared" si="10"/>
        <v>002018ｻ003BT1WqQFJ</v>
      </c>
      <c r="B195" s="18" t="s">
        <v>706</v>
      </c>
      <c r="C195" s="18" t="s">
        <v>707</v>
      </c>
      <c r="D195" s="18" t="s">
        <v>705</v>
      </c>
      <c r="E195" s="50">
        <v>43441</v>
      </c>
      <c r="F195" s="55">
        <v>39.6</v>
      </c>
      <c r="G195" s="18" t="s">
        <v>164</v>
      </c>
      <c r="H195" s="18" t="s">
        <v>609</v>
      </c>
      <c r="I195" t="s">
        <v>166</v>
      </c>
      <c r="J195" s="18" t="s">
        <v>697</v>
      </c>
      <c r="K195" s="17" t="str">
        <f t="shared" ref="K195:K245" si="12">+VLOOKUP(H195,$P$2:$Q$10,2,0)</f>
        <v>鹿児島市</v>
      </c>
      <c r="L195" s="17" t="str">
        <f t="shared" si="11"/>
        <v>低</v>
      </c>
      <c r="M195" s="58">
        <v>43441</v>
      </c>
      <c r="N195" s="18">
        <f t="shared" ref="N195:N245" si="13">COUNTIF(C:C,C195)</f>
        <v>1</v>
      </c>
    </row>
    <row r="196" spans="1:14" x14ac:dyDescent="0.4">
      <c r="A196" s="16" t="str">
        <f t="shared" ref="A196:A259" si="14">+B196&amp;C196</f>
        <v>002018ｻ003BUtoJogV</v>
      </c>
      <c r="B196" s="18" t="s">
        <v>708</v>
      </c>
      <c r="C196" s="18" t="s">
        <v>709</v>
      </c>
      <c r="D196" s="18" t="s">
        <v>705</v>
      </c>
      <c r="E196" s="50">
        <v>43439</v>
      </c>
      <c r="F196" s="55">
        <v>18.7</v>
      </c>
      <c r="G196" s="18" t="s">
        <v>164</v>
      </c>
      <c r="H196" s="18" t="s">
        <v>267</v>
      </c>
      <c r="I196" t="s">
        <v>166</v>
      </c>
      <c r="J196" s="18" t="s">
        <v>697</v>
      </c>
      <c r="K196" s="17" t="str">
        <f t="shared" si="12"/>
        <v>福岡市</v>
      </c>
      <c r="L196" s="17" t="str">
        <f t="shared" ref="L196:L245" si="15">VLOOKUP(G196,$S$2:$T$6,2,0)</f>
        <v>低</v>
      </c>
      <c r="M196" s="58">
        <v>43439</v>
      </c>
      <c r="N196" s="18">
        <f t="shared" si="13"/>
        <v>1</v>
      </c>
    </row>
    <row r="197" spans="1:14" x14ac:dyDescent="0.4">
      <c r="A197" s="16" t="str">
        <f t="shared" si="14"/>
        <v>002018ｻ004BE1nXwFT</v>
      </c>
      <c r="B197" s="18" t="s">
        <v>710</v>
      </c>
      <c r="C197" s="18" t="s">
        <v>711</v>
      </c>
      <c r="D197" s="18" t="s">
        <v>712</v>
      </c>
      <c r="E197" s="50">
        <v>43439</v>
      </c>
      <c r="F197" s="55">
        <v>89.1</v>
      </c>
      <c r="G197" s="18" t="s">
        <v>164</v>
      </c>
      <c r="H197" s="18" t="s">
        <v>131</v>
      </c>
      <c r="I197" t="s">
        <v>166</v>
      </c>
      <c r="J197" s="18" t="s">
        <v>697</v>
      </c>
      <c r="K197" s="17" t="str">
        <f t="shared" si="12"/>
        <v>福岡市</v>
      </c>
      <c r="L197" s="17" t="str">
        <f t="shared" si="15"/>
        <v>低</v>
      </c>
      <c r="M197" s="58">
        <v>43439</v>
      </c>
      <c r="N197" s="18">
        <f t="shared" si="13"/>
        <v>1</v>
      </c>
    </row>
    <row r="198" spans="1:14" x14ac:dyDescent="0.4">
      <c r="A198" s="16" t="str">
        <f t="shared" si="14"/>
        <v>002017ｻ911BHhxiNLP</v>
      </c>
      <c r="B198" s="18" t="s">
        <v>713</v>
      </c>
      <c r="C198" s="18" t="s">
        <v>714</v>
      </c>
      <c r="D198" s="18" t="s">
        <v>715</v>
      </c>
      <c r="E198" s="50">
        <v>43437</v>
      </c>
      <c r="F198" s="55">
        <v>87.48</v>
      </c>
      <c r="G198" s="18" t="s">
        <v>164</v>
      </c>
      <c r="H198" s="18" t="s">
        <v>171</v>
      </c>
      <c r="I198" t="s">
        <v>166</v>
      </c>
      <c r="J198" s="18" t="s">
        <v>533</v>
      </c>
      <c r="K198" s="17" t="str">
        <f t="shared" si="12"/>
        <v>大分市</v>
      </c>
      <c r="L198" s="17" t="str">
        <f t="shared" si="15"/>
        <v>低</v>
      </c>
      <c r="M198" s="58">
        <v>43437</v>
      </c>
      <c r="N198" s="18">
        <f t="shared" si="13"/>
        <v>1</v>
      </c>
    </row>
    <row r="199" spans="1:14" x14ac:dyDescent="0.4">
      <c r="A199" s="16" t="str">
        <f t="shared" si="14"/>
        <v>002018ｻ003BRT49DGS</v>
      </c>
      <c r="B199" s="18" t="s">
        <v>716</v>
      </c>
      <c r="C199" s="18" t="s">
        <v>717</v>
      </c>
      <c r="D199" s="18" t="s">
        <v>718</v>
      </c>
      <c r="E199" s="50">
        <v>43461</v>
      </c>
      <c r="F199" s="55">
        <v>69.849999999999994</v>
      </c>
      <c r="G199" s="18" t="s">
        <v>164</v>
      </c>
      <c r="H199" s="18" t="s">
        <v>323</v>
      </c>
      <c r="I199" t="s">
        <v>166</v>
      </c>
      <c r="J199" s="18" t="s">
        <v>697</v>
      </c>
      <c r="K199" s="17" t="str">
        <f t="shared" si="12"/>
        <v>佐賀市</v>
      </c>
      <c r="L199" s="17" t="str">
        <f t="shared" si="15"/>
        <v>低</v>
      </c>
      <c r="M199" s="58">
        <v>43461</v>
      </c>
      <c r="N199" s="18">
        <f t="shared" si="13"/>
        <v>1</v>
      </c>
    </row>
    <row r="200" spans="1:14" x14ac:dyDescent="0.4">
      <c r="A200" s="16" t="str">
        <f t="shared" si="14"/>
        <v>002018ｻ004BBJHDNM6</v>
      </c>
      <c r="B200" s="18" t="s">
        <v>719</v>
      </c>
      <c r="C200" s="18" t="s">
        <v>720</v>
      </c>
      <c r="D200" s="18" t="s">
        <v>721</v>
      </c>
      <c r="E200" s="50">
        <v>43462</v>
      </c>
      <c r="F200" s="55">
        <v>11</v>
      </c>
      <c r="G200" s="18" t="s">
        <v>164</v>
      </c>
      <c r="H200" s="18" t="s">
        <v>165</v>
      </c>
      <c r="I200" t="s">
        <v>166</v>
      </c>
      <c r="J200" s="18" t="s">
        <v>697</v>
      </c>
      <c r="K200" s="17" t="str">
        <f t="shared" si="12"/>
        <v>熊本市</v>
      </c>
      <c r="L200" s="17" t="str">
        <f t="shared" si="15"/>
        <v>低</v>
      </c>
      <c r="M200" s="58">
        <v>43462</v>
      </c>
      <c r="N200" s="18">
        <f t="shared" si="13"/>
        <v>1</v>
      </c>
    </row>
    <row r="201" spans="1:14" x14ac:dyDescent="0.4">
      <c r="A201" s="16" t="str">
        <f t="shared" si="14"/>
        <v>002018ｻ003BF1Jnscp</v>
      </c>
      <c r="B201" s="18" t="s">
        <v>722</v>
      </c>
      <c r="C201" s="18" t="s">
        <v>723</v>
      </c>
      <c r="D201" s="18" t="s">
        <v>724</v>
      </c>
      <c r="E201" s="50">
        <v>43509</v>
      </c>
      <c r="F201" s="55">
        <v>26.4</v>
      </c>
      <c r="G201" s="18" t="s">
        <v>164</v>
      </c>
      <c r="H201" s="18" t="s">
        <v>267</v>
      </c>
      <c r="I201" t="s">
        <v>166</v>
      </c>
      <c r="J201" s="18" t="s">
        <v>697</v>
      </c>
      <c r="K201" s="17" t="str">
        <f t="shared" si="12"/>
        <v>福岡市</v>
      </c>
      <c r="L201" s="17" t="str">
        <f t="shared" si="15"/>
        <v>低</v>
      </c>
      <c r="M201" s="58">
        <v>43509</v>
      </c>
      <c r="N201" s="18">
        <f t="shared" si="13"/>
        <v>1</v>
      </c>
    </row>
    <row r="202" spans="1:14" x14ac:dyDescent="0.4">
      <c r="A202" s="16" t="str">
        <f t="shared" si="14"/>
        <v>002018ｻ003BGZHD5JZ</v>
      </c>
      <c r="B202" s="18" t="s">
        <v>725</v>
      </c>
      <c r="C202" s="18" t="s">
        <v>726</v>
      </c>
      <c r="D202" s="18" t="s">
        <v>724</v>
      </c>
      <c r="E202" s="50">
        <v>43508</v>
      </c>
      <c r="F202" s="55">
        <v>26.4</v>
      </c>
      <c r="G202" s="18" t="s">
        <v>164</v>
      </c>
      <c r="H202" s="18" t="s">
        <v>267</v>
      </c>
      <c r="I202" t="s">
        <v>166</v>
      </c>
      <c r="J202" s="18" t="s">
        <v>697</v>
      </c>
      <c r="K202" s="17" t="str">
        <f t="shared" si="12"/>
        <v>福岡市</v>
      </c>
      <c r="L202" s="17" t="str">
        <f t="shared" si="15"/>
        <v>低</v>
      </c>
      <c r="M202" s="58">
        <v>43508</v>
      </c>
      <c r="N202" s="18">
        <f t="shared" si="13"/>
        <v>1</v>
      </c>
    </row>
    <row r="203" spans="1:14" x14ac:dyDescent="0.4">
      <c r="A203" s="16" t="str">
        <f t="shared" si="14"/>
        <v>002018ｻ005BANC7wJ6</v>
      </c>
      <c r="B203" s="18" t="s">
        <v>727</v>
      </c>
      <c r="C203" s="18" t="s">
        <v>728</v>
      </c>
      <c r="D203" s="18" t="s">
        <v>729</v>
      </c>
      <c r="E203" s="50">
        <v>43497</v>
      </c>
      <c r="F203" s="55">
        <v>76.724999999999994</v>
      </c>
      <c r="G203" s="18" t="s">
        <v>164</v>
      </c>
      <c r="H203" s="18" t="s">
        <v>131</v>
      </c>
      <c r="I203" t="s">
        <v>166</v>
      </c>
      <c r="J203" s="18" t="s">
        <v>697</v>
      </c>
      <c r="K203" s="17" t="str">
        <f t="shared" si="12"/>
        <v>福岡市</v>
      </c>
      <c r="L203" s="17" t="str">
        <f t="shared" si="15"/>
        <v>低</v>
      </c>
      <c r="M203" s="58">
        <v>43497</v>
      </c>
      <c r="N203" s="18">
        <f t="shared" si="13"/>
        <v>1</v>
      </c>
    </row>
    <row r="204" spans="1:14" x14ac:dyDescent="0.4">
      <c r="A204" s="16" t="str">
        <f t="shared" si="14"/>
        <v>002017ｻ905CCE6XiRF</v>
      </c>
      <c r="B204" s="18" t="s">
        <v>730</v>
      </c>
      <c r="C204" s="18" t="s">
        <v>731</v>
      </c>
      <c r="D204" s="18" t="s">
        <v>732</v>
      </c>
      <c r="E204" s="50">
        <v>43493</v>
      </c>
      <c r="F204" s="55">
        <v>79.2</v>
      </c>
      <c r="G204" s="18" t="s">
        <v>164</v>
      </c>
      <c r="H204" s="18" t="s">
        <v>171</v>
      </c>
      <c r="I204" t="s">
        <v>166</v>
      </c>
      <c r="J204" s="18" t="s">
        <v>175</v>
      </c>
      <c r="K204" s="17" t="str">
        <f t="shared" si="12"/>
        <v>大分市</v>
      </c>
      <c r="L204" s="17" t="str">
        <f t="shared" si="15"/>
        <v>低</v>
      </c>
      <c r="M204" s="58">
        <v>43493</v>
      </c>
      <c r="N204" s="18">
        <f t="shared" si="13"/>
        <v>1</v>
      </c>
    </row>
    <row r="205" spans="1:14" x14ac:dyDescent="0.4">
      <c r="A205" s="16" t="str">
        <f t="shared" si="14"/>
        <v>002018ｻ003BI1DGQRD</v>
      </c>
      <c r="B205" s="18" t="s">
        <v>733</v>
      </c>
      <c r="C205" s="18" t="s">
        <v>734</v>
      </c>
      <c r="D205" s="18" t="s">
        <v>724</v>
      </c>
      <c r="E205" s="50">
        <v>43509</v>
      </c>
      <c r="F205" s="55">
        <v>15.4</v>
      </c>
      <c r="G205" s="18" t="s">
        <v>164</v>
      </c>
      <c r="H205" s="18" t="s">
        <v>267</v>
      </c>
      <c r="I205" t="s">
        <v>166</v>
      </c>
      <c r="J205" s="18" t="s">
        <v>697</v>
      </c>
      <c r="K205" s="17" t="str">
        <f t="shared" si="12"/>
        <v>福岡市</v>
      </c>
      <c r="L205" s="17" t="str">
        <f t="shared" si="15"/>
        <v>低</v>
      </c>
      <c r="M205" s="58">
        <v>43509</v>
      </c>
      <c r="N205" s="18">
        <f t="shared" si="13"/>
        <v>1</v>
      </c>
    </row>
    <row r="206" spans="1:14" x14ac:dyDescent="0.4">
      <c r="A206" s="16" t="str">
        <f t="shared" si="14"/>
        <v>002018ｻ003BJ9eKYCu</v>
      </c>
      <c r="B206" s="18" t="s">
        <v>735</v>
      </c>
      <c r="C206" s="18" t="s">
        <v>736</v>
      </c>
      <c r="D206" s="18" t="s">
        <v>724</v>
      </c>
      <c r="E206" s="50">
        <v>43509</v>
      </c>
      <c r="F206" s="55">
        <v>26.4</v>
      </c>
      <c r="G206" s="18" t="s">
        <v>164</v>
      </c>
      <c r="H206" s="18" t="s">
        <v>267</v>
      </c>
      <c r="I206" t="s">
        <v>166</v>
      </c>
      <c r="J206" s="18" t="s">
        <v>697</v>
      </c>
      <c r="K206" s="17" t="str">
        <f t="shared" si="12"/>
        <v>福岡市</v>
      </c>
      <c r="L206" s="17" t="str">
        <f t="shared" si="15"/>
        <v>低</v>
      </c>
      <c r="M206" s="58">
        <v>43509</v>
      </c>
      <c r="N206" s="18">
        <f t="shared" si="13"/>
        <v>1</v>
      </c>
    </row>
    <row r="207" spans="1:14" x14ac:dyDescent="0.4">
      <c r="A207" s="16" t="str">
        <f t="shared" si="14"/>
        <v>002018ｻ003BKGCUE3q</v>
      </c>
      <c r="B207" s="18" t="s">
        <v>737</v>
      </c>
      <c r="C207" s="18" t="s">
        <v>738</v>
      </c>
      <c r="D207" s="18" t="s">
        <v>724</v>
      </c>
      <c r="E207" s="50">
        <v>43509</v>
      </c>
      <c r="F207" s="55">
        <v>36.299999999999997</v>
      </c>
      <c r="G207" s="18" t="s">
        <v>164</v>
      </c>
      <c r="H207" s="18" t="s">
        <v>267</v>
      </c>
      <c r="I207" t="s">
        <v>166</v>
      </c>
      <c r="J207" s="18" t="s">
        <v>697</v>
      </c>
      <c r="K207" s="17" t="str">
        <f t="shared" si="12"/>
        <v>福岡市</v>
      </c>
      <c r="L207" s="17" t="str">
        <f t="shared" si="15"/>
        <v>低</v>
      </c>
      <c r="M207" s="58">
        <v>43509</v>
      </c>
      <c r="N207" s="18">
        <f t="shared" si="13"/>
        <v>1</v>
      </c>
    </row>
    <row r="208" spans="1:14" x14ac:dyDescent="0.4">
      <c r="A208" s="16" t="str">
        <f t="shared" si="14"/>
        <v>002018ｻ006BA96e87V</v>
      </c>
      <c r="B208" s="18" t="s">
        <v>739</v>
      </c>
      <c r="C208" s="18" t="s">
        <v>740</v>
      </c>
      <c r="D208" s="18" t="s">
        <v>741</v>
      </c>
      <c r="E208" s="50">
        <v>43517</v>
      </c>
      <c r="F208" s="55">
        <v>79.2</v>
      </c>
      <c r="G208" s="18" t="s">
        <v>164</v>
      </c>
      <c r="H208" s="18" t="s">
        <v>171</v>
      </c>
      <c r="I208" t="s">
        <v>166</v>
      </c>
      <c r="J208" s="18" t="s">
        <v>697</v>
      </c>
      <c r="K208" s="17" t="str">
        <f t="shared" si="12"/>
        <v>大分市</v>
      </c>
      <c r="L208" s="17" t="str">
        <f t="shared" si="15"/>
        <v>低</v>
      </c>
      <c r="M208" s="58">
        <v>43517</v>
      </c>
      <c r="N208" s="18">
        <f t="shared" si="13"/>
        <v>1</v>
      </c>
    </row>
    <row r="209" spans="1:14" x14ac:dyDescent="0.4">
      <c r="A209" s="16" t="str">
        <f t="shared" si="14"/>
        <v>002018ｻ009BGbNLDFw</v>
      </c>
      <c r="B209" s="18" t="s">
        <v>742</v>
      </c>
      <c r="C209" s="18" t="s">
        <v>743</v>
      </c>
      <c r="D209" s="18" t="s">
        <v>744</v>
      </c>
      <c r="E209" s="50">
        <v>43536</v>
      </c>
      <c r="F209" s="55">
        <v>23.1</v>
      </c>
      <c r="G209" s="18" t="s">
        <v>164</v>
      </c>
      <c r="H209" s="18" t="s">
        <v>323</v>
      </c>
      <c r="I209" t="s">
        <v>166</v>
      </c>
      <c r="J209" s="18" t="s">
        <v>697</v>
      </c>
      <c r="K209" s="17" t="str">
        <f t="shared" si="12"/>
        <v>佐賀市</v>
      </c>
      <c r="L209" s="17" t="str">
        <f t="shared" si="15"/>
        <v>低</v>
      </c>
      <c r="M209" s="58">
        <v>43536</v>
      </c>
      <c r="N209" s="18">
        <f t="shared" si="13"/>
        <v>1</v>
      </c>
    </row>
    <row r="210" spans="1:14" x14ac:dyDescent="0.4">
      <c r="A210" s="16" t="str">
        <f t="shared" si="14"/>
        <v>002018ｻ009BHcSuLSH</v>
      </c>
      <c r="B210" s="18" t="s">
        <v>745</v>
      </c>
      <c r="C210" s="18" t="s">
        <v>746</v>
      </c>
      <c r="D210" s="18" t="s">
        <v>744</v>
      </c>
      <c r="E210" s="50">
        <v>43537</v>
      </c>
      <c r="F210" s="55">
        <v>39.6</v>
      </c>
      <c r="G210" s="18" t="s">
        <v>164</v>
      </c>
      <c r="H210" s="18" t="s">
        <v>323</v>
      </c>
      <c r="I210" t="s">
        <v>166</v>
      </c>
      <c r="J210" s="18" t="s">
        <v>697</v>
      </c>
      <c r="K210" s="17" t="str">
        <f t="shared" si="12"/>
        <v>佐賀市</v>
      </c>
      <c r="L210" s="17" t="str">
        <f t="shared" si="15"/>
        <v>低</v>
      </c>
      <c r="M210" s="58">
        <v>43537</v>
      </c>
      <c r="N210" s="18">
        <f t="shared" si="13"/>
        <v>1</v>
      </c>
    </row>
    <row r="211" spans="1:14" x14ac:dyDescent="0.4">
      <c r="A211" s="16" t="str">
        <f t="shared" si="14"/>
        <v>002018ｻ009BKvDKhiL</v>
      </c>
      <c r="B211" s="18" t="s">
        <v>747</v>
      </c>
      <c r="C211" s="18" t="s">
        <v>748</v>
      </c>
      <c r="D211" s="18" t="s">
        <v>749</v>
      </c>
      <c r="E211" s="50">
        <v>43564</v>
      </c>
      <c r="F211" s="55">
        <v>89.1</v>
      </c>
      <c r="G211" s="18" t="s">
        <v>164</v>
      </c>
      <c r="H211" s="18" t="s">
        <v>171</v>
      </c>
      <c r="I211" t="s">
        <v>166</v>
      </c>
      <c r="J211" s="18" t="s">
        <v>697</v>
      </c>
      <c r="K211" s="17" t="str">
        <f t="shared" si="12"/>
        <v>大分市</v>
      </c>
      <c r="L211" s="17" t="str">
        <f t="shared" si="15"/>
        <v>低</v>
      </c>
      <c r="M211" s="58">
        <v>43564</v>
      </c>
      <c r="N211" s="18">
        <f t="shared" si="13"/>
        <v>1</v>
      </c>
    </row>
    <row r="212" spans="1:14" x14ac:dyDescent="0.4">
      <c r="A212" s="16" t="str">
        <f t="shared" si="14"/>
        <v>002018ｻ011BEE1c82k</v>
      </c>
      <c r="B212" s="18" t="s">
        <v>750</v>
      </c>
      <c r="C212" s="18" t="s">
        <v>751</v>
      </c>
      <c r="D212" s="18" t="s">
        <v>752</v>
      </c>
      <c r="E212" s="50">
        <v>43538</v>
      </c>
      <c r="F212" s="55">
        <v>14.574999999999999</v>
      </c>
      <c r="G212" s="18" t="s">
        <v>164</v>
      </c>
      <c r="H212" s="18" t="s">
        <v>323</v>
      </c>
      <c r="I212" t="s">
        <v>166</v>
      </c>
      <c r="J212" s="18" t="s">
        <v>697</v>
      </c>
      <c r="K212" s="17" t="str">
        <f t="shared" si="12"/>
        <v>佐賀市</v>
      </c>
      <c r="L212" s="17" t="str">
        <f t="shared" si="15"/>
        <v>低</v>
      </c>
      <c r="M212" s="58">
        <v>43538</v>
      </c>
      <c r="N212" s="18">
        <f t="shared" si="13"/>
        <v>1</v>
      </c>
    </row>
    <row r="213" spans="1:14" x14ac:dyDescent="0.4">
      <c r="A213" s="16" t="str">
        <f t="shared" si="14"/>
        <v>002018ｻ011BFxNaUi2</v>
      </c>
      <c r="B213" s="18" t="s">
        <v>753</v>
      </c>
      <c r="C213" s="18" t="s">
        <v>754</v>
      </c>
      <c r="D213" s="18" t="s">
        <v>752</v>
      </c>
      <c r="E213" s="50">
        <v>43538</v>
      </c>
      <c r="F213" s="55">
        <v>11.824999999999999</v>
      </c>
      <c r="G213" s="18" t="s">
        <v>164</v>
      </c>
      <c r="H213" s="18" t="s">
        <v>323</v>
      </c>
      <c r="I213" t="s">
        <v>166</v>
      </c>
      <c r="J213" s="18" t="s">
        <v>697</v>
      </c>
      <c r="K213" s="17" t="str">
        <f t="shared" si="12"/>
        <v>佐賀市</v>
      </c>
      <c r="L213" s="17" t="str">
        <f t="shared" si="15"/>
        <v>低</v>
      </c>
      <c r="M213" s="58">
        <v>43538</v>
      </c>
      <c r="N213" s="18">
        <f t="shared" si="13"/>
        <v>1</v>
      </c>
    </row>
    <row r="214" spans="1:14" x14ac:dyDescent="0.4">
      <c r="A214" s="16" t="str">
        <f t="shared" si="14"/>
        <v>002018ｻ011BHf6P2sL</v>
      </c>
      <c r="B214" s="18" t="s">
        <v>755</v>
      </c>
      <c r="C214" s="18" t="s">
        <v>756</v>
      </c>
      <c r="D214" s="18" t="s">
        <v>757</v>
      </c>
      <c r="E214" s="50">
        <v>43571</v>
      </c>
      <c r="F214" s="55">
        <v>25.3</v>
      </c>
      <c r="G214" s="18" t="s">
        <v>164</v>
      </c>
      <c r="H214" s="18" t="s">
        <v>267</v>
      </c>
      <c r="I214" t="s">
        <v>166</v>
      </c>
      <c r="J214" s="18" t="s">
        <v>697</v>
      </c>
      <c r="K214" s="17" t="str">
        <f t="shared" si="12"/>
        <v>福岡市</v>
      </c>
      <c r="L214" s="17" t="str">
        <f t="shared" si="15"/>
        <v>低</v>
      </c>
      <c r="M214" s="58">
        <v>43571</v>
      </c>
      <c r="N214" s="18">
        <f t="shared" si="13"/>
        <v>1</v>
      </c>
    </row>
    <row r="215" spans="1:14" x14ac:dyDescent="0.4">
      <c r="A215" s="16" t="str">
        <f t="shared" si="14"/>
        <v>002018ｻ011BIFf5MpR</v>
      </c>
      <c r="B215" s="18" t="s">
        <v>758</v>
      </c>
      <c r="C215" s="18" t="s">
        <v>759</v>
      </c>
      <c r="D215" s="18" t="s">
        <v>757</v>
      </c>
      <c r="E215" s="50">
        <v>43572</v>
      </c>
      <c r="F215" s="55">
        <v>44.274999999999999</v>
      </c>
      <c r="G215" s="18" t="s">
        <v>164</v>
      </c>
      <c r="H215" s="18" t="s">
        <v>323</v>
      </c>
      <c r="I215" t="s">
        <v>166</v>
      </c>
      <c r="J215" s="18" t="s">
        <v>697</v>
      </c>
      <c r="K215" s="17" t="str">
        <f t="shared" si="12"/>
        <v>佐賀市</v>
      </c>
      <c r="L215" s="17" t="str">
        <f t="shared" si="15"/>
        <v>低</v>
      </c>
      <c r="M215" s="58">
        <v>43572</v>
      </c>
      <c r="N215" s="18">
        <f t="shared" si="13"/>
        <v>1</v>
      </c>
    </row>
    <row r="216" spans="1:14" x14ac:dyDescent="0.4">
      <c r="A216" s="16" t="str">
        <f t="shared" si="14"/>
        <v>002018ｻ011BJ6Z35tu</v>
      </c>
      <c r="B216" s="18" t="s">
        <v>760</v>
      </c>
      <c r="C216" s="18" t="s">
        <v>761</v>
      </c>
      <c r="D216" s="18" t="s">
        <v>757</v>
      </c>
      <c r="E216" s="50">
        <v>43570</v>
      </c>
      <c r="F216" s="55">
        <v>52.25</v>
      </c>
      <c r="G216" s="18" t="s">
        <v>164</v>
      </c>
      <c r="H216" s="18" t="s">
        <v>323</v>
      </c>
      <c r="I216" t="s">
        <v>166</v>
      </c>
      <c r="J216" s="18" t="s">
        <v>697</v>
      </c>
      <c r="K216" s="17" t="str">
        <f t="shared" si="12"/>
        <v>佐賀市</v>
      </c>
      <c r="L216" s="17" t="str">
        <f t="shared" si="15"/>
        <v>低</v>
      </c>
      <c r="M216" s="58">
        <v>43570</v>
      </c>
      <c r="N216" s="18">
        <f t="shared" si="13"/>
        <v>1</v>
      </c>
    </row>
    <row r="217" spans="1:14" x14ac:dyDescent="0.4">
      <c r="A217" s="16" t="str">
        <f t="shared" si="14"/>
        <v>002018ｻ011BKRNY772</v>
      </c>
      <c r="B217" s="18" t="s">
        <v>762</v>
      </c>
      <c r="C217" s="18" t="s">
        <v>763</v>
      </c>
      <c r="D217" s="18" t="s">
        <v>757</v>
      </c>
      <c r="E217" s="50">
        <v>43570</v>
      </c>
      <c r="F217" s="55">
        <v>69.3</v>
      </c>
      <c r="G217" s="18" t="s">
        <v>164</v>
      </c>
      <c r="H217" s="18" t="s">
        <v>323</v>
      </c>
      <c r="I217" t="s">
        <v>166</v>
      </c>
      <c r="J217" s="18" t="s">
        <v>697</v>
      </c>
      <c r="K217" s="17" t="str">
        <f t="shared" si="12"/>
        <v>佐賀市</v>
      </c>
      <c r="L217" s="17" t="str">
        <f t="shared" si="15"/>
        <v>低</v>
      </c>
      <c r="M217" s="58">
        <v>43570</v>
      </c>
      <c r="N217" s="18">
        <f t="shared" si="13"/>
        <v>1</v>
      </c>
    </row>
    <row r="218" spans="1:14" x14ac:dyDescent="0.4">
      <c r="A218" s="16" t="str">
        <f t="shared" si="14"/>
        <v>002018ｻ012BCm4M8qF</v>
      </c>
      <c r="B218" s="18" t="s">
        <v>764</v>
      </c>
      <c r="C218" s="18" t="s">
        <v>765</v>
      </c>
      <c r="D218" s="18" t="s">
        <v>766</v>
      </c>
      <c r="E218" s="50">
        <v>43568</v>
      </c>
      <c r="F218" s="55">
        <v>25.85</v>
      </c>
      <c r="G218" s="18" t="s">
        <v>164</v>
      </c>
      <c r="H218" s="18" t="s">
        <v>323</v>
      </c>
      <c r="I218" t="s">
        <v>166</v>
      </c>
      <c r="J218" s="18" t="s">
        <v>697</v>
      </c>
      <c r="K218" s="17" t="str">
        <f t="shared" si="12"/>
        <v>佐賀市</v>
      </c>
      <c r="L218" s="17" t="str">
        <f t="shared" si="15"/>
        <v>低</v>
      </c>
      <c r="M218" s="58">
        <v>43568</v>
      </c>
      <c r="N218" s="18">
        <f t="shared" si="13"/>
        <v>1</v>
      </c>
    </row>
    <row r="219" spans="1:14" x14ac:dyDescent="0.4">
      <c r="A219" s="16" t="str">
        <f t="shared" si="14"/>
        <v>002018ｻ006BBgxJBNh</v>
      </c>
      <c r="B219" s="18" t="s">
        <v>767</v>
      </c>
      <c r="C219" s="18" t="s">
        <v>768</v>
      </c>
      <c r="D219" s="18" t="s">
        <v>769</v>
      </c>
      <c r="E219" s="50">
        <v>43439</v>
      </c>
      <c r="F219" s="55">
        <v>38.5</v>
      </c>
      <c r="G219" s="18" t="s">
        <v>164</v>
      </c>
      <c r="H219" s="18" t="s">
        <v>267</v>
      </c>
      <c r="I219" t="s">
        <v>166</v>
      </c>
      <c r="J219" s="18" t="s">
        <v>697</v>
      </c>
      <c r="K219" s="17" t="str">
        <f t="shared" si="12"/>
        <v>福岡市</v>
      </c>
      <c r="L219" s="17" t="str">
        <f t="shared" si="15"/>
        <v>低</v>
      </c>
      <c r="M219" s="58">
        <v>43439</v>
      </c>
      <c r="N219" s="18">
        <f t="shared" si="13"/>
        <v>1</v>
      </c>
    </row>
    <row r="220" spans="1:14" x14ac:dyDescent="0.4">
      <c r="A220" s="16" t="str">
        <f t="shared" si="14"/>
        <v>002018ｻ007BDivbC3v</v>
      </c>
      <c r="B220" s="18" t="s">
        <v>770</v>
      </c>
      <c r="C220" s="18" t="s">
        <v>771</v>
      </c>
      <c r="D220" s="18" t="s">
        <v>772</v>
      </c>
      <c r="E220" s="50">
        <v>43498</v>
      </c>
      <c r="F220" s="55">
        <v>19.8</v>
      </c>
      <c r="G220" s="18" t="s">
        <v>164</v>
      </c>
      <c r="H220" s="18" t="s">
        <v>344</v>
      </c>
      <c r="I220" t="s">
        <v>166</v>
      </c>
      <c r="J220" s="18" t="s">
        <v>697</v>
      </c>
      <c r="K220" s="17" t="str">
        <f t="shared" si="12"/>
        <v>長崎市</v>
      </c>
      <c r="L220" s="17" t="str">
        <f t="shared" si="15"/>
        <v>低</v>
      </c>
      <c r="M220" s="58">
        <v>43498</v>
      </c>
      <c r="N220" s="18">
        <f t="shared" si="13"/>
        <v>1</v>
      </c>
    </row>
    <row r="221" spans="1:14" x14ac:dyDescent="0.4">
      <c r="A221" s="16" t="str">
        <f t="shared" si="14"/>
        <v>002018ｻ007BF85L7bA</v>
      </c>
      <c r="B221" s="18" t="s">
        <v>773</v>
      </c>
      <c r="C221" s="18" t="s">
        <v>774</v>
      </c>
      <c r="D221" s="18" t="s">
        <v>260</v>
      </c>
      <c r="E221" s="50">
        <v>43528</v>
      </c>
      <c r="F221" s="55">
        <v>69.3</v>
      </c>
      <c r="G221" s="18" t="s">
        <v>164</v>
      </c>
      <c r="H221" s="18" t="s">
        <v>131</v>
      </c>
      <c r="I221" t="s">
        <v>166</v>
      </c>
      <c r="J221" s="18" t="s">
        <v>697</v>
      </c>
      <c r="K221" s="17" t="str">
        <f t="shared" si="12"/>
        <v>福岡市</v>
      </c>
      <c r="L221" s="17" t="str">
        <f t="shared" si="15"/>
        <v>低</v>
      </c>
      <c r="M221" s="58">
        <v>43528</v>
      </c>
      <c r="N221" s="18">
        <f t="shared" si="13"/>
        <v>1</v>
      </c>
    </row>
    <row r="222" spans="1:14" x14ac:dyDescent="0.4">
      <c r="A222" s="16" t="str">
        <f t="shared" si="14"/>
        <v>002018ｻ007BHJMG7DD</v>
      </c>
      <c r="B222" s="18" t="s">
        <v>775</v>
      </c>
      <c r="C222" s="18" t="s">
        <v>776</v>
      </c>
      <c r="D222" s="18" t="s">
        <v>777</v>
      </c>
      <c r="E222" s="50">
        <v>43537</v>
      </c>
      <c r="F222" s="55">
        <v>89.1</v>
      </c>
      <c r="G222" s="18" t="s">
        <v>164</v>
      </c>
      <c r="H222" s="18" t="s">
        <v>131</v>
      </c>
      <c r="I222" t="s">
        <v>166</v>
      </c>
      <c r="J222" s="18" t="s">
        <v>697</v>
      </c>
      <c r="K222" s="17" t="str">
        <f t="shared" si="12"/>
        <v>福岡市</v>
      </c>
      <c r="L222" s="17" t="str">
        <f t="shared" si="15"/>
        <v>低</v>
      </c>
      <c r="M222" s="58">
        <v>43537</v>
      </c>
      <c r="N222" s="18">
        <f t="shared" si="13"/>
        <v>1</v>
      </c>
    </row>
    <row r="223" spans="1:14" x14ac:dyDescent="0.4">
      <c r="A223" s="16" t="str">
        <f t="shared" si="14"/>
        <v>002018ｻ008BCb1LCiW</v>
      </c>
      <c r="B223" s="18" t="s">
        <v>778</v>
      </c>
      <c r="C223" s="18" t="s">
        <v>779</v>
      </c>
      <c r="D223" s="18" t="s">
        <v>780</v>
      </c>
      <c r="E223" s="50">
        <v>43528</v>
      </c>
      <c r="F223" s="55">
        <v>24.75</v>
      </c>
      <c r="G223" s="18" t="s">
        <v>164</v>
      </c>
      <c r="H223" s="18" t="s">
        <v>323</v>
      </c>
      <c r="I223" t="s">
        <v>166</v>
      </c>
      <c r="J223" s="18" t="s">
        <v>697</v>
      </c>
      <c r="K223" s="17" t="str">
        <f t="shared" si="12"/>
        <v>佐賀市</v>
      </c>
      <c r="L223" s="17" t="str">
        <f t="shared" si="15"/>
        <v>低</v>
      </c>
      <c r="M223" s="58">
        <v>43528</v>
      </c>
      <c r="N223" s="18">
        <f t="shared" si="13"/>
        <v>1</v>
      </c>
    </row>
    <row r="224" spans="1:14" x14ac:dyDescent="0.4">
      <c r="A224" s="16" t="str">
        <f t="shared" si="14"/>
        <v>002018ｻ008BESNerJN</v>
      </c>
      <c r="B224" s="18" t="s">
        <v>781</v>
      </c>
      <c r="C224" s="18" t="s">
        <v>782</v>
      </c>
      <c r="D224" s="18" t="s">
        <v>783</v>
      </c>
      <c r="E224" s="50">
        <v>43524</v>
      </c>
      <c r="F224" s="55">
        <v>18.7</v>
      </c>
      <c r="G224" s="18" t="s">
        <v>164</v>
      </c>
      <c r="H224" s="18" t="s">
        <v>323</v>
      </c>
      <c r="I224" t="s">
        <v>166</v>
      </c>
      <c r="J224" s="18" t="s">
        <v>697</v>
      </c>
      <c r="K224" s="17" t="str">
        <f t="shared" si="12"/>
        <v>佐賀市</v>
      </c>
      <c r="L224" s="17" t="str">
        <f t="shared" si="15"/>
        <v>低</v>
      </c>
      <c r="M224" s="58">
        <v>43524</v>
      </c>
      <c r="N224" s="18">
        <f t="shared" si="13"/>
        <v>1</v>
      </c>
    </row>
    <row r="225" spans="1:14" x14ac:dyDescent="0.4">
      <c r="A225" s="16" t="str">
        <f t="shared" si="14"/>
        <v>002018ｻ009BEMWJij7</v>
      </c>
      <c r="B225" s="18" t="s">
        <v>784</v>
      </c>
      <c r="C225" s="18" t="s">
        <v>785</v>
      </c>
      <c r="D225" s="18" t="s">
        <v>786</v>
      </c>
      <c r="E225" s="50">
        <v>43532</v>
      </c>
      <c r="F225" s="55">
        <v>26.4</v>
      </c>
      <c r="G225" s="18" t="s">
        <v>164</v>
      </c>
      <c r="H225" s="18" t="s">
        <v>323</v>
      </c>
      <c r="I225" t="s">
        <v>166</v>
      </c>
      <c r="J225" s="18" t="s">
        <v>697</v>
      </c>
      <c r="K225" s="17" t="str">
        <f t="shared" si="12"/>
        <v>佐賀市</v>
      </c>
      <c r="L225" s="17" t="str">
        <f t="shared" si="15"/>
        <v>低</v>
      </c>
      <c r="M225" s="58">
        <v>43532</v>
      </c>
      <c r="N225" s="18">
        <f t="shared" si="13"/>
        <v>1</v>
      </c>
    </row>
    <row r="226" spans="1:14" x14ac:dyDescent="0.4">
      <c r="A226" s="16" t="str">
        <f t="shared" si="14"/>
        <v>002018ｻ009BFFVeU6A</v>
      </c>
      <c r="B226" s="18" t="s">
        <v>787</v>
      </c>
      <c r="C226" s="18" t="s">
        <v>788</v>
      </c>
      <c r="D226" s="18" t="s">
        <v>786</v>
      </c>
      <c r="E226" s="50">
        <v>43525</v>
      </c>
      <c r="F226" s="55">
        <v>39.6</v>
      </c>
      <c r="G226" s="18" t="s">
        <v>164</v>
      </c>
      <c r="H226" s="18" t="s">
        <v>323</v>
      </c>
      <c r="I226" t="s">
        <v>166</v>
      </c>
      <c r="J226" s="18" t="s">
        <v>697</v>
      </c>
      <c r="K226" s="17" t="str">
        <f t="shared" si="12"/>
        <v>佐賀市</v>
      </c>
      <c r="L226" s="17" t="str">
        <f t="shared" si="15"/>
        <v>低</v>
      </c>
      <c r="M226" s="58">
        <v>43525</v>
      </c>
      <c r="N226" s="18">
        <f t="shared" si="13"/>
        <v>1</v>
      </c>
    </row>
    <row r="227" spans="1:14" x14ac:dyDescent="0.4">
      <c r="A227" s="16" t="str">
        <f t="shared" si="14"/>
        <v>002018ｻ010BHGGRGSF</v>
      </c>
      <c r="B227" s="18" t="s">
        <v>789</v>
      </c>
      <c r="C227" s="18" t="s">
        <v>790</v>
      </c>
      <c r="D227" s="18" t="s">
        <v>791</v>
      </c>
      <c r="E227" s="50">
        <v>43525</v>
      </c>
      <c r="F227" s="55">
        <v>17.600000000000001</v>
      </c>
      <c r="G227" s="18" t="s">
        <v>164</v>
      </c>
      <c r="H227" s="18" t="s">
        <v>323</v>
      </c>
      <c r="I227" t="s">
        <v>166</v>
      </c>
      <c r="J227" s="18" t="s">
        <v>697</v>
      </c>
      <c r="K227" s="17" t="str">
        <f t="shared" si="12"/>
        <v>佐賀市</v>
      </c>
      <c r="L227" s="17" t="str">
        <f t="shared" si="15"/>
        <v>低</v>
      </c>
      <c r="M227" s="58">
        <v>43525</v>
      </c>
      <c r="N227" s="18">
        <f t="shared" si="13"/>
        <v>1</v>
      </c>
    </row>
    <row r="228" spans="1:14" x14ac:dyDescent="0.4">
      <c r="A228" s="16" t="str">
        <f t="shared" si="14"/>
        <v>002018ｻ010BI7XDp1N</v>
      </c>
      <c r="B228" s="18" t="s">
        <v>792</v>
      </c>
      <c r="C228" s="18" t="s">
        <v>793</v>
      </c>
      <c r="D228" s="18" t="s">
        <v>791</v>
      </c>
      <c r="E228" s="50">
        <v>43577</v>
      </c>
      <c r="F228" s="55">
        <v>47.85</v>
      </c>
      <c r="G228" s="18" t="s">
        <v>164</v>
      </c>
      <c r="H228" s="18" t="s">
        <v>323</v>
      </c>
      <c r="I228" t="s">
        <v>166</v>
      </c>
      <c r="J228" s="18" t="s">
        <v>697</v>
      </c>
      <c r="K228" s="17" t="str">
        <f t="shared" si="12"/>
        <v>佐賀市</v>
      </c>
      <c r="L228" s="17" t="str">
        <f t="shared" si="15"/>
        <v>低</v>
      </c>
      <c r="M228" s="58">
        <v>43577</v>
      </c>
      <c r="N228" s="18">
        <f t="shared" si="13"/>
        <v>1</v>
      </c>
    </row>
    <row r="229" spans="1:14" x14ac:dyDescent="0.4">
      <c r="A229" s="16" t="str">
        <f t="shared" si="14"/>
        <v>002018ｻ012BDSbgbGn</v>
      </c>
      <c r="B229" s="18" t="s">
        <v>794</v>
      </c>
      <c r="C229" s="18" t="s">
        <v>795</v>
      </c>
      <c r="D229" s="18" t="s">
        <v>796</v>
      </c>
      <c r="E229" s="50">
        <v>43525</v>
      </c>
      <c r="F229" s="55">
        <v>15.4</v>
      </c>
      <c r="G229" s="18" t="s">
        <v>164</v>
      </c>
      <c r="H229" s="18" t="s">
        <v>267</v>
      </c>
      <c r="I229" t="s">
        <v>166</v>
      </c>
      <c r="J229" s="18" t="s">
        <v>697</v>
      </c>
      <c r="K229" s="17" t="str">
        <f t="shared" si="12"/>
        <v>福岡市</v>
      </c>
      <c r="L229" s="17" t="str">
        <f t="shared" si="15"/>
        <v>低</v>
      </c>
      <c r="M229" s="58">
        <v>43525</v>
      </c>
      <c r="N229" s="18">
        <f t="shared" si="13"/>
        <v>1</v>
      </c>
    </row>
    <row r="230" spans="1:14" x14ac:dyDescent="0.4">
      <c r="A230" s="16" t="str">
        <f t="shared" si="14"/>
        <v>002018ｻ007BCNNErK5</v>
      </c>
      <c r="B230" s="18" t="s">
        <v>797</v>
      </c>
      <c r="C230" s="18" t="s">
        <v>798</v>
      </c>
      <c r="D230" s="18" t="s">
        <v>772</v>
      </c>
      <c r="E230" s="50">
        <v>43607</v>
      </c>
      <c r="F230" s="55">
        <v>14.85</v>
      </c>
      <c r="G230" s="18" t="s">
        <v>164</v>
      </c>
      <c r="H230" s="18" t="s">
        <v>344</v>
      </c>
      <c r="I230" t="s">
        <v>166</v>
      </c>
      <c r="J230" s="18" t="s">
        <v>697</v>
      </c>
      <c r="K230" s="17" t="str">
        <f t="shared" si="12"/>
        <v>長崎市</v>
      </c>
      <c r="L230" s="17" t="str">
        <f t="shared" si="15"/>
        <v>低</v>
      </c>
      <c r="M230" s="58">
        <v>43607</v>
      </c>
      <c r="N230" s="18">
        <f t="shared" si="13"/>
        <v>1</v>
      </c>
    </row>
    <row r="231" spans="1:14" x14ac:dyDescent="0.4">
      <c r="A231" s="16" t="str">
        <f t="shared" si="14"/>
        <v>002018ｻ007BE38uQNK</v>
      </c>
      <c r="B231" s="18" t="s">
        <v>799</v>
      </c>
      <c r="C231" s="18" t="s">
        <v>800</v>
      </c>
      <c r="D231" s="18" t="s">
        <v>801</v>
      </c>
      <c r="E231" s="50">
        <v>43607</v>
      </c>
      <c r="F231" s="55">
        <v>30.8</v>
      </c>
      <c r="G231" s="18" t="s">
        <v>164</v>
      </c>
      <c r="H231" s="18" t="s">
        <v>344</v>
      </c>
      <c r="I231" t="s">
        <v>166</v>
      </c>
      <c r="J231" s="18" t="s">
        <v>697</v>
      </c>
      <c r="K231" s="17" t="str">
        <f t="shared" si="12"/>
        <v>長崎市</v>
      </c>
      <c r="L231" s="17" t="str">
        <f t="shared" si="15"/>
        <v>低</v>
      </c>
      <c r="M231" s="58">
        <v>43607</v>
      </c>
      <c r="N231" s="18">
        <f t="shared" si="13"/>
        <v>1</v>
      </c>
    </row>
    <row r="232" spans="1:14" x14ac:dyDescent="0.4">
      <c r="A232" s="16" t="str">
        <f t="shared" si="14"/>
        <v>002018ｻ008BHC3ySNy</v>
      </c>
      <c r="B232" s="18" t="s">
        <v>802</v>
      </c>
      <c r="C232" s="18" t="s">
        <v>803</v>
      </c>
      <c r="D232" s="18" t="s">
        <v>804</v>
      </c>
      <c r="E232" s="50">
        <v>43614</v>
      </c>
      <c r="F232" s="55">
        <v>72.599999999999994</v>
      </c>
      <c r="G232" s="18" t="s">
        <v>164</v>
      </c>
      <c r="H232" s="18" t="s">
        <v>323</v>
      </c>
      <c r="I232" t="s">
        <v>166</v>
      </c>
      <c r="J232" s="18" t="s">
        <v>697</v>
      </c>
      <c r="K232" s="17" t="str">
        <f t="shared" si="12"/>
        <v>佐賀市</v>
      </c>
      <c r="L232" s="17" t="str">
        <f t="shared" si="15"/>
        <v>低</v>
      </c>
      <c r="M232" s="58">
        <v>43614</v>
      </c>
      <c r="N232" s="18">
        <f t="shared" si="13"/>
        <v>1</v>
      </c>
    </row>
    <row r="233" spans="1:14" x14ac:dyDescent="0.4">
      <c r="A233" s="16" t="str">
        <f t="shared" si="14"/>
        <v>002018ｻ011BAY58Cqq</v>
      </c>
      <c r="B233" s="18" t="s">
        <v>805</v>
      </c>
      <c r="C233" s="18" t="s">
        <v>806</v>
      </c>
      <c r="D233" s="18" t="s">
        <v>807</v>
      </c>
      <c r="E233" s="50">
        <v>43607</v>
      </c>
      <c r="F233" s="55">
        <v>23.925000000000001</v>
      </c>
      <c r="G233" s="18" t="s">
        <v>164</v>
      </c>
      <c r="H233" s="18" t="s">
        <v>344</v>
      </c>
      <c r="I233" t="s">
        <v>166</v>
      </c>
      <c r="J233" s="18" t="s">
        <v>697</v>
      </c>
      <c r="K233" s="17" t="str">
        <f t="shared" si="12"/>
        <v>長崎市</v>
      </c>
      <c r="L233" s="17" t="str">
        <f t="shared" si="15"/>
        <v>低</v>
      </c>
      <c r="M233" s="58">
        <v>43607</v>
      </c>
      <c r="N233" s="18">
        <f t="shared" si="13"/>
        <v>1</v>
      </c>
    </row>
    <row r="234" spans="1:14" x14ac:dyDescent="0.4">
      <c r="A234" s="16" t="str">
        <f t="shared" si="14"/>
        <v>002019ｻ003BY8WJKLX</v>
      </c>
      <c r="B234" s="18" t="s">
        <v>808</v>
      </c>
      <c r="C234" s="18" t="s">
        <v>809</v>
      </c>
      <c r="D234" s="18" t="s">
        <v>810</v>
      </c>
      <c r="E234" s="50">
        <v>43647</v>
      </c>
      <c r="F234" s="55">
        <v>87.48</v>
      </c>
      <c r="G234" s="18" t="s">
        <v>164</v>
      </c>
      <c r="H234" s="18" t="s">
        <v>171</v>
      </c>
      <c r="I234" t="s">
        <v>166</v>
      </c>
      <c r="J234" s="18" t="s">
        <v>533</v>
      </c>
      <c r="K234" s="17" t="str">
        <f t="shared" si="12"/>
        <v>大分市</v>
      </c>
      <c r="L234" s="17" t="str">
        <f t="shared" si="15"/>
        <v>低</v>
      </c>
      <c r="M234" s="58">
        <v>43647</v>
      </c>
      <c r="N234" s="18">
        <f t="shared" si="13"/>
        <v>1</v>
      </c>
    </row>
    <row r="235" spans="1:14" x14ac:dyDescent="0.4">
      <c r="A235" s="16" t="str">
        <f t="shared" si="14"/>
        <v>002019ｻ003BZ8ptTdV</v>
      </c>
      <c r="B235" s="18" t="s">
        <v>811</v>
      </c>
      <c r="C235" s="18" t="s">
        <v>812</v>
      </c>
      <c r="D235" s="18" t="s">
        <v>810</v>
      </c>
      <c r="E235" s="50">
        <v>43647</v>
      </c>
      <c r="F235" s="55">
        <v>87.48</v>
      </c>
      <c r="G235" s="18" t="s">
        <v>164</v>
      </c>
      <c r="H235" s="18" t="s">
        <v>171</v>
      </c>
      <c r="I235" t="s">
        <v>166</v>
      </c>
      <c r="J235" s="18" t="s">
        <v>533</v>
      </c>
      <c r="K235" s="17" t="str">
        <f t="shared" si="12"/>
        <v>大分市</v>
      </c>
      <c r="L235" s="17" t="str">
        <f t="shared" si="15"/>
        <v>低</v>
      </c>
      <c r="M235" s="58">
        <v>43647</v>
      </c>
      <c r="N235" s="18">
        <f t="shared" si="13"/>
        <v>1</v>
      </c>
    </row>
    <row r="236" spans="1:14" x14ac:dyDescent="0.4">
      <c r="A236" s="16" t="str">
        <f t="shared" si="14"/>
        <v>002018ｻ008BAAzME7N</v>
      </c>
      <c r="B236" s="18" t="s">
        <v>813</v>
      </c>
      <c r="C236" s="18" t="s">
        <v>814</v>
      </c>
      <c r="D236" s="18" t="s">
        <v>815</v>
      </c>
      <c r="E236" s="50">
        <v>43622</v>
      </c>
      <c r="F236" s="55">
        <v>36.299999999999997</v>
      </c>
      <c r="G236" s="18" t="s">
        <v>164</v>
      </c>
      <c r="H236" s="18" t="s">
        <v>165</v>
      </c>
      <c r="I236" t="s">
        <v>166</v>
      </c>
      <c r="J236" s="18" t="s">
        <v>697</v>
      </c>
      <c r="K236" s="17" t="str">
        <f t="shared" si="12"/>
        <v>熊本市</v>
      </c>
      <c r="L236" s="17" t="str">
        <f t="shared" si="15"/>
        <v>低</v>
      </c>
      <c r="M236" s="58">
        <v>43622</v>
      </c>
      <c r="N236" s="18">
        <f t="shared" si="13"/>
        <v>1</v>
      </c>
    </row>
    <row r="237" spans="1:14" x14ac:dyDescent="0.4">
      <c r="A237" s="16" t="str">
        <f t="shared" si="14"/>
        <v>002018ｻ009BJRaMg2c</v>
      </c>
      <c r="B237" s="18" t="s">
        <v>816</v>
      </c>
      <c r="C237" s="18" t="s">
        <v>817</v>
      </c>
      <c r="D237" s="18" t="s">
        <v>749</v>
      </c>
      <c r="E237" s="50">
        <v>43619</v>
      </c>
      <c r="F237" s="55">
        <v>79.2</v>
      </c>
      <c r="G237" s="18" t="s">
        <v>164</v>
      </c>
      <c r="H237" s="18" t="s">
        <v>171</v>
      </c>
      <c r="I237" t="s">
        <v>166</v>
      </c>
      <c r="J237" s="18" t="s">
        <v>697</v>
      </c>
      <c r="K237" s="17" t="str">
        <f t="shared" si="12"/>
        <v>大分市</v>
      </c>
      <c r="L237" s="17" t="str">
        <f t="shared" si="15"/>
        <v>低</v>
      </c>
      <c r="M237" s="58">
        <v>43619</v>
      </c>
      <c r="N237" s="18">
        <f t="shared" si="13"/>
        <v>1</v>
      </c>
    </row>
    <row r="238" spans="1:14" x14ac:dyDescent="0.4">
      <c r="A238" s="16" t="str">
        <f t="shared" si="14"/>
        <v>002018ｻ010BCMkNX8S</v>
      </c>
      <c r="B238" s="18" t="s">
        <v>818</v>
      </c>
      <c r="C238" s="18" t="s">
        <v>819</v>
      </c>
      <c r="D238" s="18" t="s">
        <v>820</v>
      </c>
      <c r="E238" s="50">
        <v>43615</v>
      </c>
      <c r="F238" s="55">
        <v>89.1</v>
      </c>
      <c r="G238" s="18" t="s">
        <v>164</v>
      </c>
      <c r="H238" s="18" t="s">
        <v>323</v>
      </c>
      <c r="I238" t="s">
        <v>166</v>
      </c>
      <c r="J238" s="18" t="s">
        <v>697</v>
      </c>
      <c r="K238" s="17" t="str">
        <f t="shared" si="12"/>
        <v>佐賀市</v>
      </c>
      <c r="L238" s="17" t="str">
        <f t="shared" si="15"/>
        <v>低</v>
      </c>
      <c r="M238" s="58">
        <v>43615</v>
      </c>
      <c r="N238" s="18">
        <f t="shared" si="13"/>
        <v>1</v>
      </c>
    </row>
    <row r="239" spans="1:14" x14ac:dyDescent="0.4">
      <c r="A239" s="16" t="str">
        <f t="shared" si="14"/>
        <v>002018ｻ012BBY1oMCD</v>
      </c>
      <c r="B239" s="18" t="s">
        <v>821</v>
      </c>
      <c r="C239" s="18" t="s">
        <v>822</v>
      </c>
      <c r="D239" s="18" t="s">
        <v>823</v>
      </c>
      <c r="E239" s="50">
        <v>43626</v>
      </c>
      <c r="F239" s="55">
        <v>89.1</v>
      </c>
      <c r="G239" s="18" t="s">
        <v>164</v>
      </c>
      <c r="H239" s="18" t="s">
        <v>323</v>
      </c>
      <c r="I239" t="s">
        <v>166</v>
      </c>
      <c r="J239" s="18" t="s">
        <v>697</v>
      </c>
      <c r="K239" s="17" t="str">
        <f t="shared" si="12"/>
        <v>佐賀市</v>
      </c>
      <c r="L239" s="17" t="str">
        <f t="shared" si="15"/>
        <v>低</v>
      </c>
      <c r="M239" s="58">
        <v>43626</v>
      </c>
      <c r="N239" s="18">
        <f t="shared" si="13"/>
        <v>1</v>
      </c>
    </row>
    <row r="240" spans="1:14" x14ac:dyDescent="0.4">
      <c r="A240" s="16" t="str">
        <f t="shared" si="14"/>
        <v>002018ｻ012BEqoEFLL</v>
      </c>
      <c r="B240" s="18" t="s">
        <v>824</v>
      </c>
      <c r="C240" s="18" t="s">
        <v>825</v>
      </c>
      <c r="D240" s="18" t="s">
        <v>826</v>
      </c>
      <c r="E240" s="50">
        <v>43635</v>
      </c>
      <c r="F240" s="55">
        <v>57.2</v>
      </c>
      <c r="G240" s="18" t="s">
        <v>164</v>
      </c>
      <c r="H240" s="18" t="s">
        <v>171</v>
      </c>
      <c r="I240" t="s">
        <v>166</v>
      </c>
      <c r="J240" s="18" t="s">
        <v>697</v>
      </c>
      <c r="K240" s="17" t="str">
        <f t="shared" si="12"/>
        <v>大分市</v>
      </c>
      <c r="L240" s="17" t="str">
        <f t="shared" si="15"/>
        <v>低</v>
      </c>
      <c r="M240" s="58">
        <v>43635</v>
      </c>
      <c r="N240" s="18">
        <f t="shared" si="13"/>
        <v>1</v>
      </c>
    </row>
    <row r="241" spans="1:14" x14ac:dyDescent="0.4">
      <c r="A241" s="16" t="str">
        <f t="shared" si="14"/>
        <v>002017ｻ901CNx7x5m9</v>
      </c>
      <c r="B241" s="18" t="s">
        <v>827</v>
      </c>
      <c r="C241" s="18" t="s">
        <v>828</v>
      </c>
      <c r="D241" s="18" t="s">
        <v>829</v>
      </c>
      <c r="E241" s="50">
        <v>43628</v>
      </c>
      <c r="F241" s="55">
        <v>32.130000000000003</v>
      </c>
      <c r="G241" s="18" t="s">
        <v>164</v>
      </c>
      <c r="H241" s="18" t="s">
        <v>171</v>
      </c>
      <c r="I241" t="s">
        <v>166</v>
      </c>
      <c r="J241" s="18" t="s">
        <v>345</v>
      </c>
      <c r="K241" s="17" t="str">
        <f t="shared" si="12"/>
        <v>大分市</v>
      </c>
      <c r="L241" s="17" t="str">
        <f t="shared" si="15"/>
        <v>低</v>
      </c>
      <c r="M241" s="58">
        <v>43628</v>
      </c>
      <c r="N241" s="18">
        <f t="shared" si="13"/>
        <v>1</v>
      </c>
    </row>
    <row r="242" spans="1:14" x14ac:dyDescent="0.4">
      <c r="A242" s="16" t="str">
        <f t="shared" si="14"/>
        <v>002017ｻ902CDyALMJF</v>
      </c>
      <c r="B242" s="18" t="s">
        <v>830</v>
      </c>
      <c r="C242" s="18" t="s">
        <v>831</v>
      </c>
      <c r="D242" s="18" t="s">
        <v>832</v>
      </c>
      <c r="E242" s="50">
        <v>43165</v>
      </c>
      <c r="F242" s="55">
        <v>53.94</v>
      </c>
      <c r="G242" s="18" t="s">
        <v>164</v>
      </c>
      <c r="H242" s="18" t="s">
        <v>344</v>
      </c>
      <c r="I242" t="s">
        <v>166</v>
      </c>
      <c r="J242" s="18" t="s">
        <v>167</v>
      </c>
      <c r="K242" s="17" t="str">
        <f t="shared" si="12"/>
        <v>長崎市</v>
      </c>
      <c r="L242" s="17" t="str">
        <f t="shared" si="15"/>
        <v>低</v>
      </c>
      <c r="M242" s="58">
        <v>43165</v>
      </c>
      <c r="N242" s="18">
        <f t="shared" si="13"/>
        <v>1</v>
      </c>
    </row>
    <row r="243" spans="1:14" x14ac:dyDescent="0.4">
      <c r="A243" s="16" t="str">
        <f t="shared" si="14"/>
        <v>002018ｵ010ASFAN2PN</v>
      </c>
      <c r="B243" s="18" t="s">
        <v>833</v>
      </c>
      <c r="C243" s="18" t="s">
        <v>834</v>
      </c>
      <c r="D243" s="18" t="s">
        <v>835</v>
      </c>
      <c r="E243" s="50">
        <v>43705</v>
      </c>
      <c r="F243" s="55">
        <v>89.1</v>
      </c>
      <c r="G243" s="18" t="s">
        <v>164</v>
      </c>
      <c r="H243" s="18" t="s">
        <v>323</v>
      </c>
      <c r="I243" t="s">
        <v>166</v>
      </c>
      <c r="J243" s="18" t="s">
        <v>697</v>
      </c>
      <c r="K243" s="17" t="str">
        <f t="shared" si="12"/>
        <v>佐賀市</v>
      </c>
      <c r="L243" s="17" t="str">
        <f t="shared" si="15"/>
        <v>低</v>
      </c>
      <c r="M243" s="58">
        <v>43705</v>
      </c>
      <c r="N243" s="18">
        <f t="shared" si="13"/>
        <v>1</v>
      </c>
    </row>
    <row r="244" spans="1:14" x14ac:dyDescent="0.4">
      <c r="A244" s="16" t="str">
        <f t="shared" si="14"/>
        <v>002018ｻ009BBNag3Kw</v>
      </c>
      <c r="B244" s="18" t="s">
        <v>836</v>
      </c>
      <c r="C244" s="18" t="s">
        <v>837</v>
      </c>
      <c r="D244" s="18" t="s">
        <v>838</v>
      </c>
      <c r="E244" s="50">
        <v>43679</v>
      </c>
      <c r="F244" s="55">
        <v>79.2</v>
      </c>
      <c r="G244" s="18" t="s">
        <v>164</v>
      </c>
      <c r="H244" s="18" t="s">
        <v>131</v>
      </c>
      <c r="I244" t="s">
        <v>166</v>
      </c>
      <c r="J244" s="18" t="s">
        <v>697</v>
      </c>
      <c r="K244" s="17" t="str">
        <f t="shared" si="12"/>
        <v>福岡市</v>
      </c>
      <c r="L244" s="17" t="str">
        <f t="shared" si="15"/>
        <v>低</v>
      </c>
      <c r="M244" s="58">
        <v>43679</v>
      </c>
      <c r="N244" s="18">
        <f t="shared" si="13"/>
        <v>1</v>
      </c>
    </row>
    <row r="245" spans="1:14" x14ac:dyDescent="0.4">
      <c r="A245" s="16" t="str">
        <f t="shared" si="14"/>
        <v>002019ｻ009BLTAALuL</v>
      </c>
      <c r="B245" s="18" t="s">
        <v>839</v>
      </c>
      <c r="C245" s="18" t="s">
        <v>840</v>
      </c>
      <c r="D245" s="18" t="s">
        <v>752</v>
      </c>
      <c r="E245" s="50">
        <v>43684</v>
      </c>
      <c r="F245" s="55">
        <v>27.225000000000001</v>
      </c>
      <c r="G245" s="18" t="s">
        <v>164</v>
      </c>
      <c r="H245" s="18" t="s">
        <v>323</v>
      </c>
      <c r="I245" t="s">
        <v>166</v>
      </c>
      <c r="J245" s="18" t="s">
        <v>697</v>
      </c>
      <c r="K245" s="17" t="str">
        <f t="shared" si="12"/>
        <v>佐賀市</v>
      </c>
      <c r="L245" s="17" t="str">
        <f t="shared" si="15"/>
        <v>低</v>
      </c>
      <c r="M245" s="58">
        <v>43684</v>
      </c>
      <c r="N245" s="18">
        <f t="shared" si="13"/>
        <v>1</v>
      </c>
    </row>
    <row r="246" spans="1:14" x14ac:dyDescent="0.4">
      <c r="A246" s="16" t="str">
        <f t="shared" si="14"/>
        <v>002019ｻ011BODP2H2g</v>
      </c>
      <c r="B246" s="18" t="s">
        <v>841</v>
      </c>
      <c r="C246" s="18" t="s">
        <v>842</v>
      </c>
      <c r="D246" s="18" t="s">
        <v>843</v>
      </c>
      <c r="E246" s="50">
        <v>43714</v>
      </c>
      <c r="F246" s="55">
        <v>89.1</v>
      </c>
      <c r="G246" s="18" t="s">
        <v>164</v>
      </c>
      <c r="H246" s="18" t="s">
        <v>323</v>
      </c>
      <c r="I246" t="s">
        <v>166</v>
      </c>
      <c r="J246" s="18" t="s">
        <v>697</v>
      </c>
      <c r="K246" s="17" t="str">
        <f t="shared" ref="K246:K309" si="16">+VLOOKUP(H246,$P$2:$Q$10,2,0)</f>
        <v>佐賀市</v>
      </c>
      <c r="L246" s="17" t="str">
        <f t="shared" ref="L246:L309" si="17">VLOOKUP(G246,$S$2:$T$6,2,0)</f>
        <v>低</v>
      </c>
      <c r="M246" s="58">
        <v>43714</v>
      </c>
      <c r="N246" s="18">
        <f t="shared" ref="N246:N309" si="18">COUNTIF(C:C,C246)</f>
        <v>1</v>
      </c>
    </row>
    <row r="247" spans="1:14" x14ac:dyDescent="0.4">
      <c r="A247" s="16" t="str">
        <f t="shared" si="14"/>
        <v>002019ｻ102BAwGBKW1</v>
      </c>
      <c r="B247" s="18" t="s">
        <v>844</v>
      </c>
      <c r="C247" s="18" t="s">
        <v>845</v>
      </c>
      <c r="D247" s="18" t="s">
        <v>846</v>
      </c>
      <c r="E247" s="50">
        <v>43704</v>
      </c>
      <c r="F247" s="55">
        <v>17.64</v>
      </c>
      <c r="G247" s="18" t="s">
        <v>164</v>
      </c>
      <c r="H247" s="18" t="s">
        <v>323</v>
      </c>
      <c r="I247" t="s">
        <v>166</v>
      </c>
      <c r="J247" s="18" t="s">
        <v>847</v>
      </c>
      <c r="K247" s="17" t="str">
        <f t="shared" si="16"/>
        <v>佐賀市</v>
      </c>
      <c r="L247" s="17" t="str">
        <f t="shared" si="17"/>
        <v>低</v>
      </c>
      <c r="M247" s="58">
        <v>43704</v>
      </c>
      <c r="N247" s="18">
        <f t="shared" si="18"/>
        <v>1</v>
      </c>
    </row>
    <row r="248" spans="1:14" x14ac:dyDescent="0.4">
      <c r="A248" s="16" t="str">
        <f t="shared" si="14"/>
        <v>002019ｻ103BCgLaMKK</v>
      </c>
      <c r="B248" s="18" t="s">
        <v>848</v>
      </c>
      <c r="C248" s="18" t="s">
        <v>849</v>
      </c>
      <c r="D248" s="18" t="s">
        <v>850</v>
      </c>
      <c r="E248" s="50">
        <v>43704</v>
      </c>
      <c r="F248" s="55">
        <v>22.68</v>
      </c>
      <c r="G248" s="18" t="s">
        <v>164</v>
      </c>
      <c r="H248" s="18" t="s">
        <v>323</v>
      </c>
      <c r="I248" t="s">
        <v>166</v>
      </c>
      <c r="J248" s="18" t="s">
        <v>847</v>
      </c>
      <c r="K248" s="17" t="str">
        <f t="shared" si="16"/>
        <v>佐賀市</v>
      </c>
      <c r="L248" s="17" t="str">
        <f t="shared" si="17"/>
        <v>低</v>
      </c>
      <c r="M248" s="58">
        <v>43704</v>
      </c>
      <c r="N248" s="18">
        <f t="shared" si="18"/>
        <v>1</v>
      </c>
    </row>
    <row r="249" spans="1:14" x14ac:dyDescent="0.4">
      <c r="A249" s="16" t="str">
        <f t="shared" si="14"/>
        <v>002017ｻ911BIfJgoCk</v>
      </c>
      <c r="B249" s="18" t="s">
        <v>851</v>
      </c>
      <c r="C249" s="18" t="s">
        <v>852</v>
      </c>
      <c r="D249" s="18" t="s">
        <v>715</v>
      </c>
      <c r="E249" s="50">
        <v>43717</v>
      </c>
      <c r="F249" s="55">
        <v>87.48</v>
      </c>
      <c r="G249" s="18" t="s">
        <v>164</v>
      </c>
      <c r="H249" s="18" t="s">
        <v>171</v>
      </c>
      <c r="I249" t="s">
        <v>166</v>
      </c>
      <c r="J249" s="18" t="s">
        <v>533</v>
      </c>
      <c r="K249" s="17" t="str">
        <f t="shared" si="16"/>
        <v>大分市</v>
      </c>
      <c r="L249" s="17" t="str">
        <f t="shared" si="17"/>
        <v>低</v>
      </c>
      <c r="M249" s="58">
        <v>43717</v>
      </c>
      <c r="N249" s="18">
        <f t="shared" si="18"/>
        <v>1</v>
      </c>
    </row>
    <row r="250" spans="1:14" x14ac:dyDescent="0.4">
      <c r="A250" s="16" t="str">
        <f t="shared" si="14"/>
        <v>002017ｻ912BCqv15NS</v>
      </c>
      <c r="B250" s="18" t="s">
        <v>853</v>
      </c>
      <c r="C250" s="18" t="s">
        <v>854</v>
      </c>
      <c r="D250" s="18" t="s">
        <v>687</v>
      </c>
      <c r="E250" s="50">
        <v>43711</v>
      </c>
      <c r="F250" s="55">
        <v>87.48</v>
      </c>
      <c r="G250" s="18" t="s">
        <v>164</v>
      </c>
      <c r="H250" s="18" t="s">
        <v>344</v>
      </c>
      <c r="I250" t="s">
        <v>166</v>
      </c>
      <c r="J250" s="18" t="s">
        <v>533</v>
      </c>
      <c r="K250" s="17" t="str">
        <f t="shared" si="16"/>
        <v>長崎市</v>
      </c>
      <c r="L250" s="17" t="str">
        <f t="shared" si="17"/>
        <v>低</v>
      </c>
      <c r="M250" s="58">
        <v>43711</v>
      </c>
      <c r="N250" s="18">
        <f t="shared" si="18"/>
        <v>1</v>
      </c>
    </row>
    <row r="251" spans="1:14" x14ac:dyDescent="0.4">
      <c r="A251" s="16" t="str">
        <f t="shared" si="14"/>
        <v>002018ｻ011BCqJ5KNK</v>
      </c>
      <c r="B251" s="18" t="s">
        <v>855</v>
      </c>
      <c r="C251" s="18" t="s">
        <v>856</v>
      </c>
      <c r="D251" s="18" t="s">
        <v>857</v>
      </c>
      <c r="E251" s="50">
        <v>43732</v>
      </c>
      <c r="F251" s="55">
        <v>17.600000000000001</v>
      </c>
      <c r="G251" s="18" t="s">
        <v>164</v>
      </c>
      <c r="H251" s="18" t="s">
        <v>323</v>
      </c>
      <c r="I251" t="s">
        <v>166</v>
      </c>
      <c r="J251" s="18" t="s">
        <v>697</v>
      </c>
      <c r="K251" s="17" t="str">
        <f t="shared" si="16"/>
        <v>佐賀市</v>
      </c>
      <c r="L251" s="17" t="str">
        <f t="shared" si="17"/>
        <v>低</v>
      </c>
      <c r="M251" s="58">
        <v>43732</v>
      </c>
      <c r="N251" s="18">
        <f t="shared" si="18"/>
        <v>1</v>
      </c>
    </row>
    <row r="252" spans="1:14" x14ac:dyDescent="0.4">
      <c r="A252" s="16" t="str">
        <f t="shared" si="14"/>
        <v>002017ｻ911BBHP3VvP</v>
      </c>
      <c r="B252" s="18" t="s">
        <v>858</v>
      </c>
      <c r="C252" s="18" t="s">
        <v>859</v>
      </c>
      <c r="D252" s="18" t="s">
        <v>860</v>
      </c>
      <c r="E252" s="50">
        <v>43738</v>
      </c>
      <c r="F252" s="55">
        <v>77.760000000000005</v>
      </c>
      <c r="G252" s="18" t="s">
        <v>164</v>
      </c>
      <c r="H252" s="18" t="s">
        <v>165</v>
      </c>
      <c r="I252" t="s">
        <v>166</v>
      </c>
      <c r="J252" s="18" t="s">
        <v>533</v>
      </c>
      <c r="K252" s="17" t="str">
        <f t="shared" si="16"/>
        <v>熊本市</v>
      </c>
      <c r="L252" s="17" t="str">
        <f t="shared" si="17"/>
        <v>低</v>
      </c>
      <c r="M252" s="58">
        <v>43738</v>
      </c>
      <c r="N252" s="18">
        <f t="shared" si="18"/>
        <v>1</v>
      </c>
    </row>
    <row r="253" spans="1:14" x14ac:dyDescent="0.4">
      <c r="A253" s="16" t="str">
        <f t="shared" si="14"/>
        <v>002017ｻ911BEs4VubV</v>
      </c>
      <c r="B253" s="18" t="s">
        <v>861</v>
      </c>
      <c r="C253" s="18" t="s">
        <v>862</v>
      </c>
      <c r="D253" s="18" t="s">
        <v>863</v>
      </c>
      <c r="E253" s="50">
        <v>43738</v>
      </c>
      <c r="F253" s="55">
        <v>77.760000000000005</v>
      </c>
      <c r="G253" s="18" t="s">
        <v>164</v>
      </c>
      <c r="H253" s="18" t="s">
        <v>165</v>
      </c>
      <c r="I253" t="s">
        <v>166</v>
      </c>
      <c r="J253" s="18" t="s">
        <v>533</v>
      </c>
      <c r="K253" s="17" t="str">
        <f t="shared" si="16"/>
        <v>熊本市</v>
      </c>
      <c r="L253" s="17" t="str">
        <f t="shared" si="17"/>
        <v>低</v>
      </c>
      <c r="M253" s="58">
        <v>43738</v>
      </c>
      <c r="N253" s="18">
        <f t="shared" si="18"/>
        <v>1</v>
      </c>
    </row>
    <row r="254" spans="1:14" x14ac:dyDescent="0.4">
      <c r="A254" s="16" t="str">
        <f t="shared" si="14"/>
        <v>002018ｻ011BDKCxNSK</v>
      </c>
      <c r="B254" s="18" t="s">
        <v>864</v>
      </c>
      <c r="C254" s="18" t="s">
        <v>865</v>
      </c>
      <c r="D254" s="18" t="s">
        <v>857</v>
      </c>
      <c r="E254" s="50">
        <v>43759</v>
      </c>
      <c r="F254" s="55">
        <v>11</v>
      </c>
      <c r="G254" s="18" t="s">
        <v>164</v>
      </c>
      <c r="H254" s="18" t="s">
        <v>323</v>
      </c>
      <c r="I254" t="s">
        <v>166</v>
      </c>
      <c r="J254" s="18" t="s">
        <v>697</v>
      </c>
      <c r="K254" s="17" t="str">
        <f t="shared" si="16"/>
        <v>佐賀市</v>
      </c>
      <c r="L254" s="17" t="str">
        <f t="shared" si="17"/>
        <v>低</v>
      </c>
      <c r="M254" s="58">
        <v>43759</v>
      </c>
      <c r="N254" s="18">
        <f t="shared" si="18"/>
        <v>1</v>
      </c>
    </row>
    <row r="255" spans="1:14" x14ac:dyDescent="0.4">
      <c r="A255" s="16" t="str">
        <f t="shared" si="14"/>
        <v>002019ｻ103BAsab8ZK</v>
      </c>
      <c r="B255" s="18" t="s">
        <v>866</v>
      </c>
      <c r="C255" s="18" t="s">
        <v>867</v>
      </c>
      <c r="D255" s="18" t="s">
        <v>868</v>
      </c>
      <c r="E255" s="50">
        <v>43763</v>
      </c>
      <c r="F255" s="55">
        <v>25.2</v>
      </c>
      <c r="G255" s="18" t="s">
        <v>164</v>
      </c>
      <c r="H255" s="18" t="s">
        <v>267</v>
      </c>
      <c r="I255" t="s">
        <v>166</v>
      </c>
      <c r="J255" s="18" t="s">
        <v>847</v>
      </c>
      <c r="K255" s="17" t="str">
        <f t="shared" si="16"/>
        <v>福岡市</v>
      </c>
      <c r="L255" s="17" t="str">
        <f t="shared" si="17"/>
        <v>低</v>
      </c>
      <c r="M255" s="58">
        <v>43763</v>
      </c>
      <c r="N255" s="18">
        <f t="shared" si="18"/>
        <v>1</v>
      </c>
    </row>
    <row r="256" spans="1:14" x14ac:dyDescent="0.4">
      <c r="A256" s="16" t="str">
        <f t="shared" si="14"/>
        <v>002019ｻ104BCe9QmYX</v>
      </c>
      <c r="B256" s="18" t="s">
        <v>869</v>
      </c>
      <c r="C256" s="18" t="s">
        <v>870</v>
      </c>
      <c r="D256" s="18" t="s">
        <v>871</v>
      </c>
      <c r="E256" s="50">
        <v>43794</v>
      </c>
      <c r="F256" s="55">
        <v>20.16</v>
      </c>
      <c r="G256" s="18" t="s">
        <v>164</v>
      </c>
      <c r="H256" s="18" t="s">
        <v>323</v>
      </c>
      <c r="I256" t="s">
        <v>166</v>
      </c>
      <c r="J256" s="18" t="s">
        <v>847</v>
      </c>
      <c r="K256" s="17" t="str">
        <f t="shared" si="16"/>
        <v>佐賀市</v>
      </c>
      <c r="L256" s="17" t="str">
        <f t="shared" si="17"/>
        <v>低</v>
      </c>
      <c r="M256" s="58">
        <v>43794</v>
      </c>
      <c r="N256" s="18">
        <f t="shared" si="18"/>
        <v>1</v>
      </c>
    </row>
    <row r="257" spans="1:14" x14ac:dyDescent="0.4">
      <c r="A257" s="16" t="str">
        <f t="shared" si="14"/>
        <v>002019ｻ105BBSNrtne</v>
      </c>
      <c r="B257" s="18" t="s">
        <v>872</v>
      </c>
      <c r="C257" s="18" t="s">
        <v>873</v>
      </c>
      <c r="D257" s="18" t="s">
        <v>874</v>
      </c>
      <c r="E257" s="50">
        <v>43789</v>
      </c>
      <c r="F257" s="55">
        <v>18.899999999999999</v>
      </c>
      <c r="G257" s="18" t="s">
        <v>164</v>
      </c>
      <c r="H257" s="18" t="s">
        <v>131</v>
      </c>
      <c r="I257" t="s">
        <v>166</v>
      </c>
      <c r="J257" s="18" t="s">
        <v>847</v>
      </c>
      <c r="K257" s="17" t="str">
        <f t="shared" si="16"/>
        <v>福岡市</v>
      </c>
      <c r="L257" s="17" t="str">
        <f t="shared" si="17"/>
        <v>低</v>
      </c>
      <c r="M257" s="58">
        <v>43789</v>
      </c>
      <c r="N257" s="18">
        <f t="shared" si="18"/>
        <v>1</v>
      </c>
    </row>
    <row r="258" spans="1:14" x14ac:dyDescent="0.4">
      <c r="A258" s="16" t="str">
        <f t="shared" si="14"/>
        <v>002019ｻ105BCfZm23L</v>
      </c>
      <c r="B258" s="18" t="s">
        <v>875</v>
      </c>
      <c r="C258" s="18" t="s">
        <v>876</v>
      </c>
      <c r="D258" s="18" t="s">
        <v>874</v>
      </c>
      <c r="E258" s="50">
        <v>43789</v>
      </c>
      <c r="F258" s="55">
        <v>16.38</v>
      </c>
      <c r="G258" s="18" t="s">
        <v>164</v>
      </c>
      <c r="H258" s="18" t="s">
        <v>131</v>
      </c>
      <c r="I258" t="s">
        <v>166</v>
      </c>
      <c r="J258" s="18" t="s">
        <v>847</v>
      </c>
      <c r="K258" s="17" t="str">
        <f t="shared" si="16"/>
        <v>福岡市</v>
      </c>
      <c r="L258" s="17" t="str">
        <f t="shared" si="17"/>
        <v>低</v>
      </c>
      <c r="M258" s="58">
        <v>43789</v>
      </c>
      <c r="N258" s="18">
        <f t="shared" si="18"/>
        <v>1</v>
      </c>
    </row>
    <row r="259" spans="1:14" x14ac:dyDescent="0.4">
      <c r="A259" s="16" t="str">
        <f t="shared" si="14"/>
        <v>002019ｻ104BBvbH56m</v>
      </c>
      <c r="B259" s="18" t="s">
        <v>877</v>
      </c>
      <c r="C259" s="18" t="s">
        <v>878</v>
      </c>
      <c r="D259" s="18" t="s">
        <v>879</v>
      </c>
      <c r="E259" s="50">
        <v>43818</v>
      </c>
      <c r="F259" s="55">
        <v>18.899999999999999</v>
      </c>
      <c r="G259" s="18" t="s">
        <v>164</v>
      </c>
      <c r="H259" s="18" t="s">
        <v>323</v>
      </c>
      <c r="I259" t="s">
        <v>166</v>
      </c>
      <c r="J259" s="18" t="s">
        <v>847</v>
      </c>
      <c r="K259" s="17" t="str">
        <f t="shared" si="16"/>
        <v>佐賀市</v>
      </c>
      <c r="L259" s="17" t="str">
        <f t="shared" si="17"/>
        <v>低</v>
      </c>
      <c r="M259" s="58">
        <v>43818</v>
      </c>
      <c r="N259" s="18">
        <f t="shared" si="18"/>
        <v>1</v>
      </c>
    </row>
    <row r="260" spans="1:14" x14ac:dyDescent="0.4">
      <c r="A260" s="16" t="str">
        <f t="shared" ref="A260:A323" si="19">+B260&amp;C260</f>
        <v>002019ｻ105BFFMaAAe</v>
      </c>
      <c r="B260" s="18" t="s">
        <v>880</v>
      </c>
      <c r="C260" s="18" t="s">
        <v>881</v>
      </c>
      <c r="D260" s="18" t="s">
        <v>882</v>
      </c>
      <c r="E260" s="50">
        <v>43818</v>
      </c>
      <c r="F260" s="55">
        <v>10.08</v>
      </c>
      <c r="G260" s="18" t="s">
        <v>164</v>
      </c>
      <c r="H260" s="18" t="s">
        <v>323</v>
      </c>
      <c r="I260" t="s">
        <v>166</v>
      </c>
      <c r="J260" s="18" t="s">
        <v>847</v>
      </c>
      <c r="K260" s="17" t="str">
        <f t="shared" si="16"/>
        <v>佐賀市</v>
      </c>
      <c r="L260" s="17" t="str">
        <f t="shared" si="17"/>
        <v>低</v>
      </c>
      <c r="M260" s="58">
        <v>43818</v>
      </c>
      <c r="N260" s="18">
        <f t="shared" si="18"/>
        <v>1</v>
      </c>
    </row>
    <row r="261" spans="1:14" x14ac:dyDescent="0.4">
      <c r="A261" s="16" t="str">
        <f t="shared" si="19"/>
        <v>002018ｻ012BIAKqYd5</v>
      </c>
      <c r="B261" s="18" t="s">
        <v>883</v>
      </c>
      <c r="C261" s="18" t="s">
        <v>884</v>
      </c>
      <c r="D261" s="18" t="s">
        <v>885</v>
      </c>
      <c r="E261" s="50">
        <v>43878</v>
      </c>
      <c r="F261" s="55">
        <v>22</v>
      </c>
      <c r="G261" s="18" t="s">
        <v>164</v>
      </c>
      <c r="H261" s="18" t="s">
        <v>323</v>
      </c>
      <c r="I261" t="s">
        <v>166</v>
      </c>
      <c r="J261" s="18" t="s">
        <v>697</v>
      </c>
      <c r="K261" s="17" t="str">
        <f t="shared" si="16"/>
        <v>佐賀市</v>
      </c>
      <c r="L261" s="17" t="str">
        <f t="shared" si="17"/>
        <v>低</v>
      </c>
      <c r="M261" s="58">
        <v>43878</v>
      </c>
      <c r="N261" s="18">
        <f t="shared" si="18"/>
        <v>1</v>
      </c>
    </row>
    <row r="262" spans="1:14" x14ac:dyDescent="0.4">
      <c r="A262" s="16" t="str">
        <f t="shared" si="19"/>
        <v>002019N106BD3ykLXU</v>
      </c>
      <c r="B262" s="18" t="s">
        <v>886</v>
      </c>
      <c r="C262" s="18" t="s">
        <v>887</v>
      </c>
      <c r="D262" s="18" t="s">
        <v>888</v>
      </c>
      <c r="E262" s="50">
        <v>43864</v>
      </c>
      <c r="F262" s="55">
        <v>37.799999999999997</v>
      </c>
      <c r="G262" s="18" t="s">
        <v>164</v>
      </c>
      <c r="H262" s="18" t="s">
        <v>323</v>
      </c>
      <c r="I262" t="s">
        <v>166</v>
      </c>
      <c r="J262" s="18" t="s">
        <v>847</v>
      </c>
      <c r="K262" s="17" t="str">
        <f t="shared" si="16"/>
        <v>佐賀市</v>
      </c>
      <c r="L262" s="17" t="str">
        <f t="shared" si="17"/>
        <v>低</v>
      </c>
      <c r="M262" s="58">
        <v>43864</v>
      </c>
      <c r="N262" s="18">
        <f t="shared" si="18"/>
        <v>1</v>
      </c>
    </row>
    <row r="263" spans="1:14" x14ac:dyDescent="0.4">
      <c r="A263" s="16" t="str">
        <f t="shared" si="19"/>
        <v>002019N107BIcpxpsy</v>
      </c>
      <c r="B263" s="18" t="s">
        <v>889</v>
      </c>
      <c r="C263" s="18" t="s">
        <v>890</v>
      </c>
      <c r="D263" s="18" t="s">
        <v>891</v>
      </c>
      <c r="E263" s="50">
        <v>43861</v>
      </c>
      <c r="F263" s="55">
        <v>30.24</v>
      </c>
      <c r="G263" s="18" t="s">
        <v>164</v>
      </c>
      <c r="H263" s="18" t="s">
        <v>344</v>
      </c>
      <c r="I263" t="s">
        <v>166</v>
      </c>
      <c r="J263" s="18" t="s">
        <v>847</v>
      </c>
      <c r="K263" s="17" t="str">
        <f t="shared" si="16"/>
        <v>長崎市</v>
      </c>
      <c r="L263" s="17" t="str">
        <f t="shared" si="17"/>
        <v>低</v>
      </c>
      <c r="M263" s="58">
        <v>43861</v>
      </c>
      <c r="N263" s="18">
        <f t="shared" si="18"/>
        <v>1</v>
      </c>
    </row>
    <row r="264" spans="1:14" x14ac:dyDescent="0.4">
      <c r="A264" s="16" t="str">
        <f t="shared" si="19"/>
        <v>002019N108BHPLKpQp</v>
      </c>
      <c r="B264" s="18" t="s">
        <v>892</v>
      </c>
      <c r="C264" s="18" t="s">
        <v>893</v>
      </c>
      <c r="D264" s="18" t="s">
        <v>894</v>
      </c>
      <c r="E264" s="50">
        <v>43861</v>
      </c>
      <c r="F264" s="55">
        <v>23.31</v>
      </c>
      <c r="G264" s="18" t="s">
        <v>164</v>
      </c>
      <c r="H264" s="18" t="s">
        <v>344</v>
      </c>
      <c r="I264" t="s">
        <v>166</v>
      </c>
      <c r="J264" s="18" t="s">
        <v>847</v>
      </c>
      <c r="K264" s="17" t="str">
        <f t="shared" si="16"/>
        <v>長崎市</v>
      </c>
      <c r="L264" s="17" t="str">
        <f t="shared" si="17"/>
        <v>低</v>
      </c>
      <c r="M264" s="58">
        <v>43861</v>
      </c>
      <c r="N264" s="18">
        <f t="shared" si="18"/>
        <v>1</v>
      </c>
    </row>
    <row r="265" spans="1:14" x14ac:dyDescent="0.4">
      <c r="A265" s="16" t="str">
        <f t="shared" si="19"/>
        <v>002019N107BFoMH3bb</v>
      </c>
      <c r="B265" s="18" t="s">
        <v>895</v>
      </c>
      <c r="C265" s="18" t="s">
        <v>896</v>
      </c>
      <c r="D265" s="18" t="s">
        <v>897</v>
      </c>
      <c r="E265" s="50">
        <v>43893</v>
      </c>
      <c r="F265" s="55">
        <v>90.72</v>
      </c>
      <c r="G265" s="18" t="s">
        <v>164</v>
      </c>
      <c r="H265" s="18" t="s">
        <v>267</v>
      </c>
      <c r="I265" t="s">
        <v>166</v>
      </c>
      <c r="J265" s="18" t="s">
        <v>847</v>
      </c>
      <c r="K265" s="17" t="str">
        <f t="shared" si="16"/>
        <v>福岡市</v>
      </c>
      <c r="L265" s="17" t="str">
        <f t="shared" si="17"/>
        <v>低</v>
      </c>
      <c r="M265" s="58">
        <v>43893</v>
      </c>
      <c r="N265" s="18">
        <f t="shared" si="18"/>
        <v>1</v>
      </c>
    </row>
    <row r="266" spans="1:14" x14ac:dyDescent="0.4">
      <c r="A266" s="16" t="str">
        <f t="shared" si="19"/>
        <v>002019N109BDccovNV</v>
      </c>
      <c r="B266" s="18" t="s">
        <v>898</v>
      </c>
      <c r="C266" s="18" t="s">
        <v>899</v>
      </c>
      <c r="D266" s="18" t="s">
        <v>900</v>
      </c>
      <c r="E266" s="50">
        <v>43878</v>
      </c>
      <c r="F266" s="55">
        <v>27.72</v>
      </c>
      <c r="G266" s="18" t="s">
        <v>164</v>
      </c>
      <c r="H266" s="18" t="s">
        <v>267</v>
      </c>
      <c r="I266" t="s">
        <v>166</v>
      </c>
      <c r="J266" s="18" t="s">
        <v>847</v>
      </c>
      <c r="K266" s="17" t="str">
        <f t="shared" si="16"/>
        <v>福岡市</v>
      </c>
      <c r="L266" s="17" t="str">
        <f t="shared" si="17"/>
        <v>低</v>
      </c>
      <c r="M266" s="58">
        <v>43878</v>
      </c>
      <c r="N266" s="18">
        <f t="shared" si="18"/>
        <v>1</v>
      </c>
    </row>
    <row r="267" spans="1:14" x14ac:dyDescent="0.4">
      <c r="A267" s="16" t="str">
        <f t="shared" si="19"/>
        <v>002019N109BPbAK233</v>
      </c>
      <c r="B267" s="18" t="s">
        <v>901</v>
      </c>
      <c r="C267" s="18" t="s">
        <v>902</v>
      </c>
      <c r="D267" s="18" t="s">
        <v>903</v>
      </c>
      <c r="E267" s="50">
        <v>43894</v>
      </c>
      <c r="F267" s="55">
        <v>17.010000000000002</v>
      </c>
      <c r="G267" s="18" t="s">
        <v>164</v>
      </c>
      <c r="H267" s="18" t="s">
        <v>323</v>
      </c>
      <c r="I267" t="s">
        <v>166</v>
      </c>
      <c r="J267" s="18" t="s">
        <v>847</v>
      </c>
      <c r="K267" s="17" t="str">
        <f t="shared" si="16"/>
        <v>佐賀市</v>
      </c>
      <c r="L267" s="17" t="str">
        <f t="shared" si="17"/>
        <v>低</v>
      </c>
      <c r="M267" s="58">
        <v>43894</v>
      </c>
      <c r="N267" s="18">
        <f t="shared" si="18"/>
        <v>1</v>
      </c>
    </row>
    <row r="268" spans="1:14" x14ac:dyDescent="0.4">
      <c r="A268" s="16" t="str">
        <f t="shared" si="19"/>
        <v>002019N110BEXM4hK3</v>
      </c>
      <c r="B268" s="18" t="s">
        <v>904</v>
      </c>
      <c r="C268" s="18" t="s">
        <v>905</v>
      </c>
      <c r="D268" s="18" t="s">
        <v>906</v>
      </c>
      <c r="E268" s="50">
        <v>43886</v>
      </c>
      <c r="F268" s="55">
        <v>89.1</v>
      </c>
      <c r="G268" s="18" t="s">
        <v>164</v>
      </c>
      <c r="H268" s="18" t="s">
        <v>131</v>
      </c>
      <c r="I268" t="s">
        <v>166</v>
      </c>
      <c r="J268" s="18" t="s">
        <v>697</v>
      </c>
      <c r="K268" s="17" t="str">
        <f t="shared" si="16"/>
        <v>福岡市</v>
      </c>
      <c r="L268" s="17" t="str">
        <f t="shared" si="17"/>
        <v>低</v>
      </c>
      <c r="M268" s="58">
        <v>43886</v>
      </c>
      <c r="N268" s="18">
        <f t="shared" si="18"/>
        <v>1</v>
      </c>
    </row>
    <row r="269" spans="1:14" x14ac:dyDescent="0.4">
      <c r="A269" s="16" t="str">
        <f t="shared" si="19"/>
        <v>002019N112BA5bc5jx</v>
      </c>
      <c r="B269" s="18" t="s">
        <v>907</v>
      </c>
      <c r="C269" s="18" t="s">
        <v>908</v>
      </c>
      <c r="D269" s="18" t="s">
        <v>909</v>
      </c>
      <c r="E269" s="50">
        <v>43890</v>
      </c>
      <c r="F269" s="55">
        <v>12.6</v>
      </c>
      <c r="G269" s="18" t="s">
        <v>164</v>
      </c>
      <c r="H269" s="18" t="s">
        <v>323</v>
      </c>
      <c r="I269" t="s">
        <v>166</v>
      </c>
      <c r="J269" s="18" t="s">
        <v>847</v>
      </c>
      <c r="K269" s="17" t="str">
        <f t="shared" si="16"/>
        <v>佐賀市</v>
      </c>
      <c r="L269" s="17" t="str">
        <f t="shared" si="17"/>
        <v>低</v>
      </c>
      <c r="M269" s="58">
        <v>43890</v>
      </c>
      <c r="N269" s="18">
        <f t="shared" si="18"/>
        <v>1</v>
      </c>
    </row>
    <row r="270" spans="1:14" x14ac:dyDescent="0.4">
      <c r="A270" s="16" t="str">
        <f t="shared" si="19"/>
        <v>2018ES0037gMgPev</v>
      </c>
      <c r="B270" s="18" t="s">
        <v>910</v>
      </c>
      <c r="C270" s="18" t="s">
        <v>911</v>
      </c>
      <c r="D270" s="18" t="s">
        <v>912</v>
      </c>
      <c r="E270" s="50">
        <v>43312</v>
      </c>
      <c r="F270" s="55">
        <v>257.04000000000002</v>
      </c>
      <c r="G270" s="18" t="s">
        <v>164</v>
      </c>
      <c r="H270" s="18" t="s">
        <v>131</v>
      </c>
      <c r="I270" t="s">
        <v>166</v>
      </c>
      <c r="J270" s="18">
        <v>36</v>
      </c>
      <c r="K270" s="17" t="str">
        <f t="shared" si="16"/>
        <v>福岡市</v>
      </c>
      <c r="L270" s="17" t="str">
        <f t="shared" si="17"/>
        <v>低</v>
      </c>
      <c r="M270" s="58">
        <v>43677</v>
      </c>
      <c r="N270" s="18">
        <f t="shared" si="18"/>
        <v>1</v>
      </c>
    </row>
    <row r="271" spans="1:14" x14ac:dyDescent="0.4">
      <c r="A271" s="16" t="str">
        <f t="shared" si="19"/>
        <v>2018ES0036DmUh8c</v>
      </c>
      <c r="B271" s="18" t="s">
        <v>913</v>
      </c>
      <c r="C271" s="18" t="s">
        <v>914</v>
      </c>
      <c r="D271" s="18" t="s">
        <v>132</v>
      </c>
      <c r="E271" s="50">
        <v>43343</v>
      </c>
      <c r="F271" s="55">
        <v>342.72</v>
      </c>
      <c r="G271" s="18" t="s">
        <v>164</v>
      </c>
      <c r="H271" s="18" t="s">
        <v>131</v>
      </c>
      <c r="I271" t="s">
        <v>166</v>
      </c>
      <c r="J271" s="18">
        <v>36</v>
      </c>
      <c r="K271" s="17" t="str">
        <f t="shared" si="16"/>
        <v>福岡市</v>
      </c>
      <c r="L271" s="17" t="str">
        <f t="shared" si="17"/>
        <v>低</v>
      </c>
      <c r="M271" s="58">
        <v>43708</v>
      </c>
      <c r="N271" s="18">
        <f t="shared" si="18"/>
        <v>1</v>
      </c>
    </row>
    <row r="272" spans="1:14" x14ac:dyDescent="0.4">
      <c r="A272" s="16" t="str">
        <f t="shared" si="19"/>
        <v>2018ES0035zjWg18</v>
      </c>
      <c r="B272" s="18" t="s">
        <v>915</v>
      </c>
      <c r="C272" s="18" t="s">
        <v>916</v>
      </c>
      <c r="D272" s="18" t="s">
        <v>917</v>
      </c>
      <c r="E272" s="50">
        <v>43343</v>
      </c>
      <c r="F272" s="55">
        <v>257.04000000000002</v>
      </c>
      <c r="G272" s="18" t="s">
        <v>164</v>
      </c>
      <c r="H272" s="18" t="s">
        <v>131</v>
      </c>
      <c r="I272" t="s">
        <v>166</v>
      </c>
      <c r="J272" s="18">
        <v>36</v>
      </c>
      <c r="K272" s="17" t="str">
        <f t="shared" si="16"/>
        <v>福岡市</v>
      </c>
      <c r="L272" s="17" t="str">
        <f t="shared" si="17"/>
        <v>低</v>
      </c>
      <c r="M272" s="58">
        <v>43708</v>
      </c>
      <c r="N272" s="18">
        <f t="shared" si="18"/>
        <v>1</v>
      </c>
    </row>
    <row r="273" spans="1:14" x14ac:dyDescent="0.4">
      <c r="A273" s="16" t="str">
        <f t="shared" si="19"/>
        <v>2018ES0033nGEyvN</v>
      </c>
      <c r="B273" s="18" t="s">
        <v>918</v>
      </c>
      <c r="C273" s="18" t="s">
        <v>919</v>
      </c>
      <c r="D273" s="18" t="s">
        <v>920</v>
      </c>
      <c r="E273" s="50">
        <v>43376</v>
      </c>
      <c r="F273" s="55">
        <v>95.2</v>
      </c>
      <c r="G273" s="18" t="s">
        <v>164</v>
      </c>
      <c r="H273" s="18" t="s">
        <v>131</v>
      </c>
      <c r="I273" t="s">
        <v>166</v>
      </c>
      <c r="J273" s="18">
        <v>36</v>
      </c>
      <c r="K273" s="17" t="str">
        <f t="shared" si="16"/>
        <v>福岡市</v>
      </c>
      <c r="L273" s="17" t="str">
        <f t="shared" si="17"/>
        <v>低</v>
      </c>
      <c r="M273" s="58">
        <v>43741</v>
      </c>
      <c r="N273" s="18">
        <f t="shared" si="18"/>
        <v>1</v>
      </c>
    </row>
    <row r="274" spans="1:14" x14ac:dyDescent="0.4">
      <c r="A274" s="16" t="str">
        <f t="shared" si="19"/>
        <v>2018ES0032ENUSXw</v>
      </c>
      <c r="B274" s="18" t="s">
        <v>921</v>
      </c>
      <c r="C274" s="18" t="s">
        <v>922</v>
      </c>
      <c r="D274" s="18" t="s">
        <v>923</v>
      </c>
      <c r="E274" s="50">
        <v>43312</v>
      </c>
      <c r="F274" s="55">
        <v>95.2</v>
      </c>
      <c r="G274" s="18" t="s">
        <v>164</v>
      </c>
      <c r="H274" s="18" t="s">
        <v>131</v>
      </c>
      <c r="I274" t="s">
        <v>166</v>
      </c>
      <c r="J274" s="18">
        <v>36</v>
      </c>
      <c r="K274" s="17" t="str">
        <f t="shared" si="16"/>
        <v>福岡市</v>
      </c>
      <c r="L274" s="17" t="str">
        <f t="shared" si="17"/>
        <v>低</v>
      </c>
      <c r="M274" s="58">
        <v>43677</v>
      </c>
      <c r="N274" s="18">
        <f t="shared" si="18"/>
        <v>1</v>
      </c>
    </row>
    <row r="275" spans="1:14" x14ac:dyDescent="0.4">
      <c r="A275" s="16" t="str">
        <f t="shared" si="19"/>
        <v>2018ES0034VYB7CP</v>
      </c>
      <c r="B275" s="18" t="s">
        <v>924</v>
      </c>
      <c r="C275" s="18" t="s">
        <v>925</v>
      </c>
      <c r="D275" s="18" t="s">
        <v>926</v>
      </c>
      <c r="E275" s="50">
        <v>43376</v>
      </c>
      <c r="F275" s="55">
        <v>95.2</v>
      </c>
      <c r="G275" s="18" t="s">
        <v>164</v>
      </c>
      <c r="H275" s="18" t="s">
        <v>131</v>
      </c>
      <c r="I275" t="s">
        <v>166</v>
      </c>
      <c r="J275" s="18">
        <v>36</v>
      </c>
      <c r="K275" s="17" t="str">
        <f t="shared" si="16"/>
        <v>福岡市</v>
      </c>
      <c r="L275" s="17" t="str">
        <f t="shared" si="17"/>
        <v>低</v>
      </c>
      <c r="M275" s="58">
        <v>43741</v>
      </c>
      <c r="N275" s="18">
        <f t="shared" si="18"/>
        <v>1</v>
      </c>
    </row>
    <row r="276" spans="1:14" x14ac:dyDescent="0.4">
      <c r="A276" s="16" t="str">
        <f t="shared" si="19"/>
        <v>2018ES0031gKeYFK</v>
      </c>
      <c r="B276" s="18" t="s">
        <v>927</v>
      </c>
      <c r="C276" s="18" t="s">
        <v>928</v>
      </c>
      <c r="D276" s="18" t="s">
        <v>929</v>
      </c>
      <c r="E276" s="50">
        <v>43312</v>
      </c>
      <c r="F276" s="55">
        <v>285.60000000000002</v>
      </c>
      <c r="G276" s="18" t="s">
        <v>164</v>
      </c>
      <c r="H276" s="18" t="s">
        <v>131</v>
      </c>
      <c r="I276" t="s">
        <v>166</v>
      </c>
      <c r="J276" s="18">
        <v>36</v>
      </c>
      <c r="K276" s="17" t="str">
        <f t="shared" si="16"/>
        <v>福岡市</v>
      </c>
      <c r="L276" s="17" t="str">
        <f t="shared" si="17"/>
        <v>低</v>
      </c>
      <c r="M276" s="58">
        <v>43677</v>
      </c>
      <c r="N276" s="18">
        <f t="shared" si="18"/>
        <v>1</v>
      </c>
    </row>
    <row r="277" spans="1:14" x14ac:dyDescent="0.4">
      <c r="A277" s="16" t="str">
        <f t="shared" si="19"/>
        <v>2018ES0030F5vFP3</v>
      </c>
      <c r="B277" s="18" t="s">
        <v>930</v>
      </c>
      <c r="C277" s="18" t="s">
        <v>931</v>
      </c>
      <c r="D277" s="18" t="s">
        <v>932</v>
      </c>
      <c r="E277" s="50">
        <v>43312</v>
      </c>
      <c r="F277" s="55">
        <v>380.8</v>
      </c>
      <c r="G277" s="18" t="s">
        <v>164</v>
      </c>
      <c r="H277" s="18" t="s">
        <v>131</v>
      </c>
      <c r="I277" t="s">
        <v>166</v>
      </c>
      <c r="J277" s="18">
        <v>36</v>
      </c>
      <c r="K277" s="17" t="str">
        <f t="shared" si="16"/>
        <v>福岡市</v>
      </c>
      <c r="L277" s="17" t="str">
        <f t="shared" si="17"/>
        <v>低</v>
      </c>
      <c r="M277" s="58">
        <v>43677</v>
      </c>
      <c r="N277" s="18">
        <f t="shared" si="18"/>
        <v>1</v>
      </c>
    </row>
    <row r="278" spans="1:14" x14ac:dyDescent="0.4">
      <c r="A278" s="16" t="str">
        <f t="shared" si="19"/>
        <v>2018ES0029FtvuoC</v>
      </c>
      <c r="B278" s="18" t="s">
        <v>933</v>
      </c>
      <c r="C278" s="18" t="s">
        <v>934</v>
      </c>
      <c r="D278" s="18" t="s">
        <v>935</v>
      </c>
      <c r="E278" s="50">
        <v>43312</v>
      </c>
      <c r="F278" s="55">
        <v>952</v>
      </c>
      <c r="G278" s="18" t="s">
        <v>164</v>
      </c>
      <c r="H278" s="18" t="s">
        <v>131</v>
      </c>
      <c r="I278" t="s">
        <v>166</v>
      </c>
      <c r="J278" s="18">
        <v>36</v>
      </c>
      <c r="K278" s="17" t="str">
        <f t="shared" si="16"/>
        <v>福岡市</v>
      </c>
      <c r="L278" s="17" t="str">
        <f t="shared" si="17"/>
        <v>低</v>
      </c>
      <c r="M278" s="58">
        <v>43677</v>
      </c>
      <c r="N278" s="18">
        <f t="shared" si="18"/>
        <v>1</v>
      </c>
    </row>
    <row r="279" spans="1:14" x14ac:dyDescent="0.4">
      <c r="A279" s="16" t="str">
        <f t="shared" si="19"/>
        <v>2019ES00407J9uNr</v>
      </c>
      <c r="B279" s="18" t="s">
        <v>936</v>
      </c>
      <c r="C279" s="18" t="s">
        <v>937</v>
      </c>
      <c r="D279" s="18" t="s">
        <v>938</v>
      </c>
      <c r="E279" s="50">
        <v>43495</v>
      </c>
      <c r="F279" s="55">
        <v>555.75</v>
      </c>
      <c r="G279" s="18" t="s">
        <v>164</v>
      </c>
      <c r="H279" s="18" t="s">
        <v>939</v>
      </c>
      <c r="I279" t="s">
        <v>166</v>
      </c>
      <c r="J279" s="18">
        <v>36</v>
      </c>
      <c r="K279" s="17" t="str">
        <f t="shared" si="16"/>
        <v>鹿児島市</v>
      </c>
      <c r="L279" s="17" t="str">
        <f t="shared" si="17"/>
        <v>低</v>
      </c>
      <c r="M279" s="58">
        <v>43860</v>
      </c>
      <c r="N279" s="18">
        <f t="shared" si="18"/>
        <v>1</v>
      </c>
    </row>
    <row r="280" spans="1:14" x14ac:dyDescent="0.4">
      <c r="A280" s="16" t="str">
        <f t="shared" si="19"/>
        <v>2019ES0046vhUfG6</v>
      </c>
      <c r="B280" s="18" t="s">
        <v>940</v>
      </c>
      <c r="C280" s="18" t="s">
        <v>941</v>
      </c>
      <c r="D280" s="18" t="s">
        <v>942</v>
      </c>
      <c r="E280" s="50">
        <v>43546</v>
      </c>
      <c r="F280" s="55">
        <v>280.08</v>
      </c>
      <c r="G280" s="18" t="s">
        <v>164</v>
      </c>
      <c r="H280" s="18" t="s">
        <v>274</v>
      </c>
      <c r="I280" t="s">
        <v>166</v>
      </c>
      <c r="J280" s="18">
        <v>36</v>
      </c>
      <c r="K280" s="17" t="str">
        <f t="shared" si="16"/>
        <v>宮崎市</v>
      </c>
      <c r="L280" s="17" t="str">
        <f t="shared" si="17"/>
        <v>低</v>
      </c>
      <c r="M280" s="58">
        <v>43546</v>
      </c>
      <c r="N280" s="18">
        <f t="shared" si="18"/>
        <v>1</v>
      </c>
    </row>
    <row r="281" spans="1:14" x14ac:dyDescent="0.4">
      <c r="A281" s="16" t="str">
        <f t="shared" si="19"/>
        <v>2019ES0049T2rjEN</v>
      </c>
      <c r="B281" s="18" t="s">
        <v>943</v>
      </c>
      <c r="C281" s="18" t="s">
        <v>944</v>
      </c>
      <c r="D281" s="18" t="s">
        <v>945</v>
      </c>
      <c r="E281" s="50">
        <v>43554</v>
      </c>
      <c r="F281" s="55">
        <v>93.6</v>
      </c>
      <c r="G281" s="18" t="s">
        <v>164</v>
      </c>
      <c r="H281" s="18" t="s">
        <v>274</v>
      </c>
      <c r="I281" t="s">
        <v>166</v>
      </c>
      <c r="J281" s="18">
        <v>36</v>
      </c>
      <c r="K281" s="17" t="str">
        <f t="shared" si="16"/>
        <v>宮崎市</v>
      </c>
      <c r="L281" s="17" t="str">
        <f t="shared" si="17"/>
        <v>低</v>
      </c>
      <c r="M281" s="58">
        <v>43554</v>
      </c>
      <c r="N281" s="18">
        <f t="shared" si="18"/>
        <v>1</v>
      </c>
    </row>
    <row r="282" spans="1:14" x14ac:dyDescent="0.4">
      <c r="A282" s="16" t="str">
        <f t="shared" si="19"/>
        <v>2019ES00484fFa59</v>
      </c>
      <c r="B282" s="18" t="s">
        <v>946</v>
      </c>
      <c r="C282" s="18" t="s">
        <v>947</v>
      </c>
      <c r="D282" s="18" t="s">
        <v>948</v>
      </c>
      <c r="E282" s="50">
        <v>43554</v>
      </c>
      <c r="F282" s="55">
        <v>93.6</v>
      </c>
      <c r="G282" s="18" t="s">
        <v>164</v>
      </c>
      <c r="H282" s="18" t="s">
        <v>274</v>
      </c>
      <c r="I282" t="s">
        <v>166</v>
      </c>
      <c r="J282" s="18">
        <v>36</v>
      </c>
      <c r="K282" s="17" t="str">
        <f t="shared" si="16"/>
        <v>宮崎市</v>
      </c>
      <c r="L282" s="17" t="str">
        <f t="shared" si="17"/>
        <v>低</v>
      </c>
      <c r="M282" s="58">
        <v>43554</v>
      </c>
      <c r="N282" s="18">
        <f t="shared" si="18"/>
        <v>1</v>
      </c>
    </row>
    <row r="283" spans="1:14" x14ac:dyDescent="0.4">
      <c r="A283" s="16" t="str">
        <f t="shared" si="19"/>
        <v>2019ES0047W7QN8B</v>
      </c>
      <c r="B283" s="18" t="s">
        <v>949</v>
      </c>
      <c r="C283" s="18" t="s">
        <v>950</v>
      </c>
      <c r="D283" s="18" t="s">
        <v>951</v>
      </c>
      <c r="E283" s="50">
        <v>43546</v>
      </c>
      <c r="F283" s="55">
        <v>374.4</v>
      </c>
      <c r="G283" s="18" t="s">
        <v>164</v>
      </c>
      <c r="H283" s="18" t="s">
        <v>274</v>
      </c>
      <c r="I283" t="s">
        <v>166</v>
      </c>
      <c r="J283" s="18">
        <v>36</v>
      </c>
      <c r="K283" s="17" t="str">
        <f t="shared" si="16"/>
        <v>宮崎市</v>
      </c>
      <c r="L283" s="17" t="str">
        <f t="shared" si="17"/>
        <v>低</v>
      </c>
      <c r="M283" s="58">
        <v>43546</v>
      </c>
      <c r="N283" s="18">
        <f t="shared" si="18"/>
        <v>1</v>
      </c>
    </row>
    <row r="284" spans="1:14" x14ac:dyDescent="0.4">
      <c r="A284" s="16" t="str">
        <f t="shared" si="19"/>
        <v>2019ES0050jqkS2W</v>
      </c>
      <c r="B284" s="18" t="s">
        <v>952</v>
      </c>
      <c r="C284" s="18" t="s">
        <v>953</v>
      </c>
      <c r="D284" s="18" t="s">
        <v>954</v>
      </c>
      <c r="E284" s="50">
        <v>43554</v>
      </c>
      <c r="F284" s="55">
        <v>93.6</v>
      </c>
      <c r="G284" s="18" t="s">
        <v>164</v>
      </c>
      <c r="H284" s="18" t="s">
        <v>274</v>
      </c>
      <c r="I284" t="s">
        <v>166</v>
      </c>
      <c r="J284" s="18">
        <v>36</v>
      </c>
      <c r="K284" s="17" t="str">
        <f t="shared" si="16"/>
        <v>宮崎市</v>
      </c>
      <c r="L284" s="17" t="str">
        <f t="shared" si="17"/>
        <v>低</v>
      </c>
      <c r="M284" s="58">
        <v>43554</v>
      </c>
      <c r="N284" s="18">
        <f t="shared" si="18"/>
        <v>1</v>
      </c>
    </row>
    <row r="285" spans="1:14" x14ac:dyDescent="0.4">
      <c r="A285" s="16" t="str">
        <f t="shared" si="19"/>
        <v>2019ES0053HyGhQB</v>
      </c>
      <c r="B285" s="18" t="s">
        <v>955</v>
      </c>
      <c r="C285" s="18" t="s">
        <v>956</v>
      </c>
      <c r="D285" s="18" t="s">
        <v>957</v>
      </c>
      <c r="E285" s="50">
        <v>43555</v>
      </c>
      <c r="F285" s="55">
        <v>233.28</v>
      </c>
      <c r="G285" s="18" t="s">
        <v>164</v>
      </c>
      <c r="H285" s="18" t="s">
        <v>274</v>
      </c>
      <c r="I285" t="s">
        <v>166</v>
      </c>
      <c r="J285" s="18">
        <v>36</v>
      </c>
      <c r="K285" s="17" t="str">
        <f t="shared" si="16"/>
        <v>宮崎市</v>
      </c>
      <c r="L285" s="17" t="str">
        <f t="shared" si="17"/>
        <v>低</v>
      </c>
      <c r="M285" s="58">
        <v>43555</v>
      </c>
      <c r="N285" s="18">
        <f t="shared" si="18"/>
        <v>1</v>
      </c>
    </row>
    <row r="286" spans="1:14" x14ac:dyDescent="0.4">
      <c r="A286" s="16" t="str">
        <f t="shared" si="19"/>
        <v>2019ES00546WQ6zc</v>
      </c>
      <c r="B286" s="18" t="s">
        <v>958</v>
      </c>
      <c r="C286" s="18" t="s">
        <v>959</v>
      </c>
      <c r="D286" s="18" t="s">
        <v>960</v>
      </c>
      <c r="E286" s="50">
        <v>43555</v>
      </c>
      <c r="F286" s="55">
        <v>77.760000000000005</v>
      </c>
      <c r="G286" s="18" t="s">
        <v>164</v>
      </c>
      <c r="H286" s="18" t="s">
        <v>274</v>
      </c>
      <c r="I286" t="s">
        <v>166</v>
      </c>
      <c r="J286" s="18">
        <v>36</v>
      </c>
      <c r="K286" s="17" t="str">
        <f t="shared" si="16"/>
        <v>宮崎市</v>
      </c>
      <c r="L286" s="17" t="str">
        <f t="shared" si="17"/>
        <v>低</v>
      </c>
      <c r="M286" s="58">
        <v>43555</v>
      </c>
      <c r="N286" s="18">
        <f t="shared" si="18"/>
        <v>1</v>
      </c>
    </row>
    <row r="287" spans="1:14" x14ac:dyDescent="0.4">
      <c r="A287" s="16" t="str">
        <f t="shared" si="19"/>
        <v>2019ES0052FtfiJp</v>
      </c>
      <c r="B287" s="18" t="s">
        <v>961</v>
      </c>
      <c r="C287" s="18" t="s">
        <v>962</v>
      </c>
      <c r="D287" s="18" t="s">
        <v>945</v>
      </c>
      <c r="E287" s="50">
        <v>43555</v>
      </c>
      <c r="F287" s="55">
        <v>155.52000000000001</v>
      </c>
      <c r="G287" s="18" t="s">
        <v>164</v>
      </c>
      <c r="H287" s="18" t="s">
        <v>274</v>
      </c>
      <c r="I287" t="s">
        <v>166</v>
      </c>
      <c r="J287" s="18">
        <v>36</v>
      </c>
      <c r="K287" s="17" t="str">
        <f t="shared" si="16"/>
        <v>宮崎市</v>
      </c>
      <c r="L287" s="17" t="str">
        <f t="shared" si="17"/>
        <v>低</v>
      </c>
      <c r="M287" s="58">
        <v>43555</v>
      </c>
      <c r="N287" s="18">
        <f t="shared" si="18"/>
        <v>1</v>
      </c>
    </row>
    <row r="288" spans="1:14" x14ac:dyDescent="0.4">
      <c r="A288" s="16" t="str">
        <f t="shared" si="19"/>
        <v>2019ES00511s4Mpg</v>
      </c>
      <c r="B288" s="18" t="s">
        <v>963</v>
      </c>
      <c r="C288" s="18" t="s">
        <v>964</v>
      </c>
      <c r="D288" s="18" t="s">
        <v>965</v>
      </c>
      <c r="E288" s="50">
        <v>43555</v>
      </c>
      <c r="F288" s="55">
        <v>233.28</v>
      </c>
      <c r="G288" s="18" t="s">
        <v>164</v>
      </c>
      <c r="H288" s="18" t="s">
        <v>274</v>
      </c>
      <c r="I288" t="s">
        <v>166</v>
      </c>
      <c r="J288" s="18">
        <v>36</v>
      </c>
      <c r="K288" s="17" t="str">
        <f t="shared" si="16"/>
        <v>宮崎市</v>
      </c>
      <c r="L288" s="17" t="str">
        <f t="shared" si="17"/>
        <v>低</v>
      </c>
      <c r="M288" s="58">
        <v>43555</v>
      </c>
      <c r="N288" s="18">
        <f t="shared" si="18"/>
        <v>1</v>
      </c>
    </row>
    <row r="289" spans="1:15" x14ac:dyDescent="0.4">
      <c r="A289" s="16" t="str">
        <f t="shared" si="19"/>
        <v>2019ES00666cNNiD</v>
      </c>
      <c r="B289" s="18" t="s">
        <v>966</v>
      </c>
      <c r="C289" s="18" t="s">
        <v>967</v>
      </c>
      <c r="D289" s="18" t="s">
        <v>951</v>
      </c>
      <c r="E289" s="50">
        <v>43586</v>
      </c>
      <c r="F289" s="55">
        <v>241.92</v>
      </c>
      <c r="G289" s="18" t="s">
        <v>164</v>
      </c>
      <c r="H289" s="18" t="s">
        <v>274</v>
      </c>
      <c r="I289" t="s">
        <v>166</v>
      </c>
      <c r="J289" s="18">
        <v>36</v>
      </c>
      <c r="K289" s="17" t="str">
        <f t="shared" si="16"/>
        <v>宮崎市</v>
      </c>
      <c r="L289" s="17" t="str">
        <f t="shared" si="17"/>
        <v>低</v>
      </c>
      <c r="M289" s="58">
        <v>43586</v>
      </c>
      <c r="N289" s="18">
        <f t="shared" si="18"/>
        <v>1</v>
      </c>
    </row>
    <row r="290" spans="1:15" x14ac:dyDescent="0.4">
      <c r="A290" s="16" t="str">
        <f t="shared" si="19"/>
        <v>2019ES00678e9NcF</v>
      </c>
      <c r="B290" s="18" t="s">
        <v>968</v>
      </c>
      <c r="C290" s="18" t="s">
        <v>969</v>
      </c>
      <c r="D290" s="18" t="s">
        <v>970</v>
      </c>
      <c r="E290" s="50">
        <v>43586</v>
      </c>
      <c r="F290" s="55">
        <v>161.28</v>
      </c>
      <c r="G290" s="18" t="s">
        <v>164</v>
      </c>
      <c r="H290" s="18" t="s">
        <v>274</v>
      </c>
      <c r="I290" t="s">
        <v>166</v>
      </c>
      <c r="J290" s="18">
        <v>36</v>
      </c>
      <c r="K290" s="17" t="str">
        <f t="shared" si="16"/>
        <v>宮崎市</v>
      </c>
      <c r="L290" s="17" t="str">
        <f t="shared" si="17"/>
        <v>低</v>
      </c>
      <c r="M290" s="58">
        <v>43586</v>
      </c>
      <c r="N290" s="18">
        <f t="shared" si="18"/>
        <v>1</v>
      </c>
    </row>
    <row r="291" spans="1:15" x14ac:dyDescent="0.4">
      <c r="A291" s="16" t="str">
        <f t="shared" si="19"/>
        <v>2019ES00689YJJTF</v>
      </c>
      <c r="B291" s="18" t="s">
        <v>971</v>
      </c>
      <c r="C291" s="18" t="s">
        <v>972</v>
      </c>
      <c r="D291" s="18" t="s">
        <v>973</v>
      </c>
      <c r="E291" s="50">
        <v>43586</v>
      </c>
      <c r="F291" s="55">
        <v>161.28</v>
      </c>
      <c r="G291" s="18" t="s">
        <v>164</v>
      </c>
      <c r="H291" s="18" t="s">
        <v>274</v>
      </c>
      <c r="I291" t="s">
        <v>166</v>
      </c>
      <c r="J291" s="18">
        <v>36</v>
      </c>
      <c r="K291" s="17" t="str">
        <f t="shared" si="16"/>
        <v>宮崎市</v>
      </c>
      <c r="L291" s="17" t="str">
        <f t="shared" si="17"/>
        <v>低</v>
      </c>
      <c r="M291" s="58">
        <v>43586</v>
      </c>
      <c r="N291" s="18">
        <f t="shared" si="18"/>
        <v>1</v>
      </c>
    </row>
    <row r="292" spans="1:15" x14ac:dyDescent="0.4">
      <c r="A292" s="16" t="str">
        <f t="shared" si="19"/>
        <v>2019ES0069EuFHfM</v>
      </c>
      <c r="B292" s="18" t="s">
        <v>974</v>
      </c>
      <c r="C292" s="18" t="s">
        <v>975</v>
      </c>
      <c r="D292" s="18" t="s">
        <v>976</v>
      </c>
      <c r="E292" s="50">
        <v>43586</v>
      </c>
      <c r="F292" s="55">
        <v>80.64</v>
      </c>
      <c r="G292" s="18" t="s">
        <v>164</v>
      </c>
      <c r="H292" s="18" t="s">
        <v>274</v>
      </c>
      <c r="I292" t="s">
        <v>166</v>
      </c>
      <c r="J292" s="18">
        <v>36</v>
      </c>
      <c r="K292" s="17" t="str">
        <f t="shared" si="16"/>
        <v>宮崎市</v>
      </c>
      <c r="L292" s="17" t="str">
        <f t="shared" si="17"/>
        <v>低</v>
      </c>
      <c r="M292" s="58">
        <v>43586</v>
      </c>
      <c r="N292" s="18">
        <f t="shared" si="18"/>
        <v>1</v>
      </c>
    </row>
    <row r="293" spans="1:15" x14ac:dyDescent="0.4">
      <c r="A293" s="16" t="str">
        <f t="shared" si="19"/>
        <v>2019ES0070ZHW1Jx</v>
      </c>
      <c r="B293" s="18" t="s">
        <v>977</v>
      </c>
      <c r="C293" s="18" t="s">
        <v>978</v>
      </c>
      <c r="D293" s="18" t="s">
        <v>979</v>
      </c>
      <c r="E293" s="50">
        <v>43586</v>
      </c>
      <c r="F293" s="55">
        <v>80.64</v>
      </c>
      <c r="G293" s="18" t="s">
        <v>164</v>
      </c>
      <c r="H293" s="18" t="s">
        <v>274</v>
      </c>
      <c r="I293" t="s">
        <v>166</v>
      </c>
      <c r="J293" s="18">
        <v>36</v>
      </c>
      <c r="K293" s="17" t="str">
        <f t="shared" si="16"/>
        <v>宮崎市</v>
      </c>
      <c r="L293" s="17" t="str">
        <f t="shared" si="17"/>
        <v>低</v>
      </c>
      <c r="M293" s="58">
        <v>43586</v>
      </c>
      <c r="N293" s="18">
        <f t="shared" si="18"/>
        <v>1</v>
      </c>
    </row>
    <row r="294" spans="1:15" x14ac:dyDescent="0.4">
      <c r="A294" s="16" t="str">
        <f t="shared" si="19"/>
        <v>2019ES007118MRz8</v>
      </c>
      <c r="B294" s="18" t="s">
        <v>980</v>
      </c>
      <c r="C294" s="18" t="s">
        <v>981</v>
      </c>
      <c r="D294" s="18" t="s">
        <v>982</v>
      </c>
      <c r="E294" s="50">
        <v>43586</v>
      </c>
      <c r="F294" s="55">
        <v>80.64</v>
      </c>
      <c r="G294" s="18" t="s">
        <v>164</v>
      </c>
      <c r="H294" s="18" t="s">
        <v>274</v>
      </c>
      <c r="I294" t="s">
        <v>166</v>
      </c>
      <c r="J294" s="18">
        <v>36</v>
      </c>
      <c r="K294" s="17" t="str">
        <f t="shared" si="16"/>
        <v>宮崎市</v>
      </c>
      <c r="L294" s="17" t="str">
        <f t="shared" si="17"/>
        <v>低</v>
      </c>
      <c r="M294" s="58">
        <v>43586</v>
      </c>
      <c r="N294" s="18">
        <f t="shared" si="18"/>
        <v>1</v>
      </c>
    </row>
    <row r="295" spans="1:15" x14ac:dyDescent="0.4">
      <c r="A295" s="16" t="str">
        <f t="shared" si="19"/>
        <v>2019ES0072FmNWBk</v>
      </c>
      <c r="B295" s="18" t="s">
        <v>133</v>
      </c>
      <c r="C295" s="18" t="s">
        <v>144</v>
      </c>
      <c r="D295" s="18" t="s">
        <v>132</v>
      </c>
      <c r="E295" s="50">
        <v>43605</v>
      </c>
      <c r="F295" s="55">
        <v>750</v>
      </c>
      <c r="G295" s="18" t="s">
        <v>121</v>
      </c>
      <c r="H295" s="18" t="s">
        <v>131</v>
      </c>
      <c r="I295" t="s">
        <v>130</v>
      </c>
      <c r="J295" s="18">
        <v>36</v>
      </c>
      <c r="K295" s="17" t="str">
        <f t="shared" si="16"/>
        <v>福岡市</v>
      </c>
      <c r="L295" s="17" t="str">
        <f t="shared" si="17"/>
        <v>高</v>
      </c>
      <c r="M295" s="58">
        <v>43605</v>
      </c>
      <c r="N295" s="18">
        <f t="shared" si="18"/>
        <v>1</v>
      </c>
    </row>
    <row r="296" spans="1:15" x14ac:dyDescent="0.4">
      <c r="A296" s="16" t="str">
        <f t="shared" si="19"/>
        <v>002019N107BAGeN4tc</v>
      </c>
      <c r="B296" s="18" t="s">
        <v>986</v>
      </c>
      <c r="C296" s="18" t="s">
        <v>987</v>
      </c>
      <c r="D296" s="18" t="s">
        <v>988</v>
      </c>
      <c r="E296" s="50">
        <v>43917</v>
      </c>
      <c r="F296" s="18">
        <v>17.64</v>
      </c>
      <c r="G296" s="18" t="s">
        <v>164</v>
      </c>
      <c r="H296" s="18" t="s">
        <v>131</v>
      </c>
      <c r="I296" t="s">
        <v>984</v>
      </c>
      <c r="J296" s="67">
        <v>14</v>
      </c>
      <c r="K296" s="17" t="str">
        <f t="shared" si="16"/>
        <v>福岡市</v>
      </c>
      <c r="L296" s="17" t="str">
        <f t="shared" si="17"/>
        <v>低</v>
      </c>
      <c r="M296" s="58">
        <v>43917</v>
      </c>
      <c r="N296" s="21">
        <f t="shared" si="18"/>
        <v>1</v>
      </c>
    </row>
    <row r="297" spans="1:15" x14ac:dyDescent="0.4">
      <c r="A297" s="16" t="str">
        <f t="shared" si="19"/>
        <v>002019N108BB53Mt7C</v>
      </c>
      <c r="B297" s="18" t="s">
        <v>989</v>
      </c>
      <c r="C297" s="18" t="s">
        <v>990</v>
      </c>
      <c r="D297" s="18" t="s">
        <v>991</v>
      </c>
      <c r="E297" s="50">
        <v>43909</v>
      </c>
      <c r="F297" s="18">
        <v>20.16</v>
      </c>
      <c r="G297" s="18" t="s">
        <v>164</v>
      </c>
      <c r="H297" s="18" t="s">
        <v>983</v>
      </c>
      <c r="I297" t="s">
        <v>984</v>
      </c>
      <c r="J297" s="67">
        <v>14</v>
      </c>
      <c r="K297" s="17" t="str">
        <f t="shared" si="16"/>
        <v>佐賀市</v>
      </c>
      <c r="L297" s="17" t="str">
        <f t="shared" si="17"/>
        <v>低</v>
      </c>
      <c r="M297" s="58">
        <v>43909</v>
      </c>
      <c r="N297" s="21">
        <f t="shared" si="18"/>
        <v>1</v>
      </c>
    </row>
    <row r="298" spans="1:15" x14ac:dyDescent="0.4">
      <c r="A298" s="16" t="str">
        <f t="shared" si="19"/>
        <v>002019N108BGGBBSUk</v>
      </c>
      <c r="B298" s="18" t="s">
        <v>992</v>
      </c>
      <c r="C298" s="18" t="s">
        <v>993</v>
      </c>
      <c r="D298" s="18" t="s">
        <v>994</v>
      </c>
      <c r="E298" s="50">
        <v>43915</v>
      </c>
      <c r="F298" s="18">
        <v>16.38</v>
      </c>
      <c r="G298" s="18" t="s">
        <v>164</v>
      </c>
      <c r="H298" s="18" t="s">
        <v>983</v>
      </c>
      <c r="I298" t="s">
        <v>984</v>
      </c>
      <c r="J298" s="67">
        <v>14</v>
      </c>
      <c r="K298" s="17" t="str">
        <f t="shared" si="16"/>
        <v>佐賀市</v>
      </c>
      <c r="L298" s="17" t="str">
        <f t="shared" si="17"/>
        <v>低</v>
      </c>
      <c r="M298" s="58">
        <v>43915</v>
      </c>
      <c r="N298" s="21">
        <f t="shared" si="18"/>
        <v>1</v>
      </c>
    </row>
    <row r="299" spans="1:15" x14ac:dyDescent="0.4">
      <c r="A299" s="16" t="str">
        <f t="shared" si="19"/>
        <v>002019N107BB1imvL4</v>
      </c>
      <c r="B299" s="18" t="s">
        <v>995</v>
      </c>
      <c r="C299" s="18" t="s">
        <v>996</v>
      </c>
      <c r="D299" s="18" t="s">
        <v>997</v>
      </c>
      <c r="E299" s="50">
        <v>43908</v>
      </c>
      <c r="F299" s="18">
        <v>11.34</v>
      </c>
      <c r="G299" s="18" t="s">
        <v>164</v>
      </c>
      <c r="H299" s="18" t="s">
        <v>983</v>
      </c>
      <c r="I299" t="s">
        <v>984</v>
      </c>
      <c r="J299" s="67">
        <v>14</v>
      </c>
      <c r="K299" s="17" t="str">
        <f t="shared" si="16"/>
        <v>佐賀市</v>
      </c>
      <c r="L299" s="17" t="str">
        <f t="shared" si="17"/>
        <v>低</v>
      </c>
      <c r="M299" s="58">
        <v>43908</v>
      </c>
      <c r="N299" s="21">
        <f t="shared" si="18"/>
        <v>1</v>
      </c>
    </row>
    <row r="300" spans="1:15" s="21" customFormat="1" x14ac:dyDescent="0.4">
      <c r="A300" s="57" t="str">
        <f t="shared" si="19"/>
        <v>002019N106BCNftTEF</v>
      </c>
      <c r="B300" s="18" t="s">
        <v>998</v>
      </c>
      <c r="C300" s="18" t="s">
        <v>999</v>
      </c>
      <c r="D300" s="18" t="s">
        <v>1000</v>
      </c>
      <c r="E300" s="50">
        <v>43902</v>
      </c>
      <c r="F300" s="18">
        <v>94.5</v>
      </c>
      <c r="G300" s="18" t="s">
        <v>164</v>
      </c>
      <c r="H300" s="18" t="s">
        <v>131</v>
      </c>
      <c r="I300" t="s">
        <v>984</v>
      </c>
      <c r="J300" s="67">
        <v>14</v>
      </c>
      <c r="K300" s="17" t="str">
        <f t="shared" si="16"/>
        <v>福岡市</v>
      </c>
      <c r="L300" s="17" t="str">
        <f t="shared" si="17"/>
        <v>低</v>
      </c>
      <c r="M300" s="58">
        <v>43902</v>
      </c>
      <c r="N300" s="21">
        <f t="shared" si="18"/>
        <v>1</v>
      </c>
      <c r="O300" s="18"/>
    </row>
    <row r="301" spans="1:15" x14ac:dyDescent="0.4">
      <c r="A301" s="57" t="str">
        <f t="shared" si="19"/>
        <v>002020N101BA3r1PGL</v>
      </c>
      <c r="B301" s="18" t="s">
        <v>1001</v>
      </c>
      <c r="C301" s="18" t="s">
        <v>1002</v>
      </c>
      <c r="D301" s="18" t="s">
        <v>1003</v>
      </c>
      <c r="E301" s="50">
        <v>43945</v>
      </c>
      <c r="F301" s="18">
        <v>49.5</v>
      </c>
      <c r="G301" s="18" t="s">
        <v>164</v>
      </c>
      <c r="H301" s="18" t="s">
        <v>983</v>
      </c>
      <c r="I301" t="s">
        <v>984</v>
      </c>
      <c r="J301" s="67">
        <v>18</v>
      </c>
      <c r="K301" s="17" t="str">
        <f t="shared" si="16"/>
        <v>佐賀市</v>
      </c>
      <c r="L301" s="17" t="str">
        <f t="shared" si="17"/>
        <v>低</v>
      </c>
      <c r="M301" s="58">
        <v>43945</v>
      </c>
      <c r="N301" s="21">
        <f t="shared" si="18"/>
        <v>1</v>
      </c>
    </row>
    <row r="302" spans="1:15" x14ac:dyDescent="0.4">
      <c r="A302" s="57" t="str">
        <f t="shared" si="19"/>
        <v>002019N109B1DNvbfJ</v>
      </c>
      <c r="B302" s="18" t="s">
        <v>1004</v>
      </c>
      <c r="C302" s="18" t="s">
        <v>1005</v>
      </c>
      <c r="D302" s="18" t="s">
        <v>1006</v>
      </c>
      <c r="E302" s="50">
        <v>43927</v>
      </c>
      <c r="F302" s="18">
        <v>17.64</v>
      </c>
      <c r="G302" s="18" t="s">
        <v>164</v>
      </c>
      <c r="H302" s="18" t="s">
        <v>267</v>
      </c>
      <c r="I302" t="s">
        <v>984</v>
      </c>
      <c r="J302" s="67">
        <v>14</v>
      </c>
      <c r="K302" s="17" t="str">
        <f t="shared" si="16"/>
        <v>福岡市</v>
      </c>
      <c r="L302" s="17" t="str">
        <f t="shared" si="17"/>
        <v>低</v>
      </c>
      <c r="M302" s="58">
        <v>43927</v>
      </c>
      <c r="N302" s="21">
        <f t="shared" si="18"/>
        <v>1</v>
      </c>
    </row>
    <row r="303" spans="1:15" x14ac:dyDescent="0.4">
      <c r="A303" s="57" t="str">
        <f t="shared" si="19"/>
        <v>002019N106BBM43KES</v>
      </c>
      <c r="B303" s="18" t="s">
        <v>1007</v>
      </c>
      <c r="C303" s="18" t="s">
        <v>1008</v>
      </c>
      <c r="D303" s="18" t="s">
        <v>1009</v>
      </c>
      <c r="E303" s="50">
        <v>43926</v>
      </c>
      <c r="F303" s="18">
        <v>10.08</v>
      </c>
      <c r="G303" s="18" t="s">
        <v>164</v>
      </c>
      <c r="H303" s="18" t="s">
        <v>983</v>
      </c>
      <c r="I303" t="s">
        <v>984</v>
      </c>
      <c r="J303" s="67">
        <v>14</v>
      </c>
      <c r="K303" s="17" t="str">
        <f t="shared" si="16"/>
        <v>佐賀市</v>
      </c>
      <c r="L303" s="17" t="str">
        <f t="shared" si="17"/>
        <v>低</v>
      </c>
      <c r="M303" s="58">
        <v>43926</v>
      </c>
      <c r="N303" s="21">
        <f t="shared" si="18"/>
        <v>1</v>
      </c>
    </row>
    <row r="304" spans="1:15" x14ac:dyDescent="0.4">
      <c r="A304" s="57" t="str">
        <f t="shared" si="19"/>
        <v>002019N109B4hgH43W</v>
      </c>
      <c r="B304" s="18" t="s">
        <v>1010</v>
      </c>
      <c r="C304" s="18" t="s">
        <v>1011</v>
      </c>
      <c r="D304" s="18" t="s">
        <v>1012</v>
      </c>
      <c r="E304" s="50">
        <v>43949</v>
      </c>
      <c r="F304" s="18">
        <v>90.72</v>
      </c>
      <c r="G304" s="18" t="s">
        <v>164</v>
      </c>
      <c r="H304" s="18" t="s">
        <v>267</v>
      </c>
      <c r="I304" t="s">
        <v>984</v>
      </c>
      <c r="J304" s="67">
        <v>14</v>
      </c>
      <c r="K304" s="17" t="str">
        <f t="shared" si="16"/>
        <v>福岡市</v>
      </c>
      <c r="L304" s="17" t="str">
        <f t="shared" si="17"/>
        <v>低</v>
      </c>
      <c r="M304" s="58">
        <v>43949</v>
      </c>
      <c r="N304" s="21">
        <f t="shared" si="18"/>
        <v>1</v>
      </c>
    </row>
    <row r="305" spans="1:14" x14ac:dyDescent="0.4">
      <c r="A305" s="57" t="str">
        <f t="shared" si="19"/>
        <v>002019N109B5bDKsK6</v>
      </c>
      <c r="B305" s="18" t="s">
        <v>1013</v>
      </c>
      <c r="C305" s="18" t="s">
        <v>1014</v>
      </c>
      <c r="D305" s="18" t="s">
        <v>1012</v>
      </c>
      <c r="E305" s="50">
        <v>43949</v>
      </c>
      <c r="F305" s="18">
        <v>90.72</v>
      </c>
      <c r="G305" s="18" t="s">
        <v>164</v>
      </c>
      <c r="H305" s="18" t="s">
        <v>131</v>
      </c>
      <c r="I305" t="s">
        <v>984</v>
      </c>
      <c r="J305" s="67">
        <v>14</v>
      </c>
      <c r="K305" s="17" t="str">
        <f t="shared" si="16"/>
        <v>福岡市</v>
      </c>
      <c r="L305" s="17" t="str">
        <f t="shared" si="17"/>
        <v>低</v>
      </c>
      <c r="M305" s="58">
        <v>43949</v>
      </c>
      <c r="N305" s="21">
        <f t="shared" si="18"/>
        <v>1</v>
      </c>
    </row>
    <row r="306" spans="1:14" x14ac:dyDescent="0.4">
      <c r="A306" s="57" t="str">
        <f t="shared" si="19"/>
        <v>002019N111BJJJQP9Y</v>
      </c>
      <c r="B306" s="18" t="s">
        <v>1015</v>
      </c>
      <c r="C306" s="18" t="s">
        <v>1016</v>
      </c>
      <c r="D306" s="18" t="s">
        <v>1017</v>
      </c>
      <c r="E306" s="50">
        <v>43970</v>
      </c>
      <c r="F306" s="18">
        <v>17.64</v>
      </c>
      <c r="G306" s="18" t="s">
        <v>164</v>
      </c>
      <c r="H306" s="18" t="s">
        <v>983</v>
      </c>
      <c r="I306" t="s">
        <v>984</v>
      </c>
      <c r="J306" s="67">
        <v>14</v>
      </c>
      <c r="K306" s="17" t="str">
        <f t="shared" si="16"/>
        <v>佐賀市</v>
      </c>
      <c r="L306" s="17" t="str">
        <f t="shared" si="17"/>
        <v>低</v>
      </c>
      <c r="M306" s="58">
        <v>43970</v>
      </c>
      <c r="N306" s="21">
        <f t="shared" si="18"/>
        <v>1</v>
      </c>
    </row>
    <row r="307" spans="1:14" x14ac:dyDescent="0.4">
      <c r="A307" s="57" t="str">
        <f t="shared" si="19"/>
        <v>002019N108BErKwyDu</v>
      </c>
      <c r="B307" s="18" t="s">
        <v>1018</v>
      </c>
      <c r="C307" s="18" t="s">
        <v>1019</v>
      </c>
      <c r="D307" s="18" t="s">
        <v>1020</v>
      </c>
      <c r="E307" s="50">
        <v>44020</v>
      </c>
      <c r="F307" s="18">
        <v>89.1</v>
      </c>
      <c r="G307" s="18" t="s">
        <v>164</v>
      </c>
      <c r="H307" s="18" t="s">
        <v>1021</v>
      </c>
      <c r="I307" t="s">
        <v>984</v>
      </c>
      <c r="J307" s="67">
        <v>21</v>
      </c>
      <c r="K307" s="17" t="str">
        <f t="shared" si="16"/>
        <v>大分市</v>
      </c>
      <c r="L307" s="17" t="str">
        <f t="shared" si="17"/>
        <v>低</v>
      </c>
      <c r="M307" s="58">
        <v>44020</v>
      </c>
      <c r="N307" s="21">
        <f t="shared" si="18"/>
        <v>1</v>
      </c>
    </row>
    <row r="308" spans="1:14" x14ac:dyDescent="0.4">
      <c r="A308" s="57" t="str">
        <f t="shared" si="19"/>
        <v>002019N108BIJNcA3i</v>
      </c>
      <c r="B308" s="18" t="s">
        <v>1022</v>
      </c>
      <c r="C308" s="18" t="s">
        <v>1023</v>
      </c>
      <c r="D308" s="18" t="s">
        <v>1024</v>
      </c>
      <c r="E308" s="50">
        <v>44045</v>
      </c>
      <c r="F308" s="18">
        <v>670.32</v>
      </c>
      <c r="G308" s="18" t="s">
        <v>121</v>
      </c>
      <c r="H308" s="18" t="s">
        <v>983</v>
      </c>
      <c r="I308" t="s">
        <v>984</v>
      </c>
      <c r="J308" s="67">
        <v>14</v>
      </c>
      <c r="K308" s="17" t="str">
        <f t="shared" si="16"/>
        <v>佐賀市</v>
      </c>
      <c r="L308" s="17" t="str">
        <f t="shared" si="17"/>
        <v>高</v>
      </c>
      <c r="M308" s="58">
        <v>44045</v>
      </c>
      <c r="N308" s="21">
        <f t="shared" si="18"/>
        <v>1</v>
      </c>
    </row>
    <row r="309" spans="1:14" x14ac:dyDescent="0.4">
      <c r="A309" s="57" t="str">
        <f t="shared" si="19"/>
        <v>002020U00087AjNNLV</v>
      </c>
      <c r="B309" s="18" t="s">
        <v>1025</v>
      </c>
      <c r="C309" s="18" t="s">
        <v>1026</v>
      </c>
      <c r="D309" s="18" t="s">
        <v>1027</v>
      </c>
      <c r="E309" s="50">
        <v>43917</v>
      </c>
      <c r="F309" s="18">
        <v>428.4</v>
      </c>
      <c r="G309" s="18" t="s">
        <v>121</v>
      </c>
      <c r="H309" s="18" t="s">
        <v>1028</v>
      </c>
      <c r="I309" t="s">
        <v>984</v>
      </c>
      <c r="J309" s="67">
        <v>36</v>
      </c>
      <c r="K309" s="17" t="str">
        <f t="shared" si="16"/>
        <v>熊本市</v>
      </c>
      <c r="L309" s="17" t="str">
        <f t="shared" si="17"/>
        <v>高</v>
      </c>
      <c r="M309" s="58">
        <v>44012</v>
      </c>
      <c r="N309" s="21">
        <f t="shared" si="18"/>
        <v>1</v>
      </c>
    </row>
    <row r="310" spans="1:14" x14ac:dyDescent="0.4">
      <c r="A310" s="57" t="str">
        <f t="shared" si="19"/>
        <v>002020U00088EEMHwJ</v>
      </c>
      <c r="B310" s="18" t="s">
        <v>1029</v>
      </c>
      <c r="C310" s="18" t="s">
        <v>1030</v>
      </c>
      <c r="D310" s="18" t="s">
        <v>1027</v>
      </c>
      <c r="E310" s="50">
        <v>43917</v>
      </c>
      <c r="F310" s="18">
        <v>598.5</v>
      </c>
      <c r="G310" s="18" t="s">
        <v>121</v>
      </c>
      <c r="H310" s="18" t="s">
        <v>1028</v>
      </c>
      <c r="I310" t="s">
        <v>984</v>
      </c>
      <c r="J310" s="67">
        <v>36</v>
      </c>
      <c r="K310" s="17" t="str">
        <f t="shared" ref="K310:K320" si="20">+VLOOKUP(H310,$P$2:$Q$10,2,0)</f>
        <v>熊本市</v>
      </c>
      <c r="L310" s="17" t="str">
        <f t="shared" ref="L310:L320" si="21">VLOOKUP(G310,$S$2:$T$6,2,0)</f>
        <v>高</v>
      </c>
      <c r="M310" s="58">
        <v>44012</v>
      </c>
      <c r="N310" s="21">
        <f t="shared" ref="N310:N320" si="22">COUNTIF(C:C,C310)</f>
        <v>1</v>
      </c>
    </row>
    <row r="311" spans="1:14" x14ac:dyDescent="0.4">
      <c r="A311" s="57" t="str">
        <f t="shared" si="19"/>
        <v>002020U00079t8Z9Mb</v>
      </c>
      <c r="B311" s="18" t="s">
        <v>1031</v>
      </c>
      <c r="C311" s="18" t="s">
        <v>1032</v>
      </c>
      <c r="D311" s="18" t="s">
        <v>1033</v>
      </c>
      <c r="E311" s="50">
        <v>44006</v>
      </c>
      <c r="F311" s="18">
        <v>1020.6</v>
      </c>
      <c r="G311" s="18" t="s">
        <v>121</v>
      </c>
      <c r="H311" s="18" t="s">
        <v>985</v>
      </c>
      <c r="I311" t="s">
        <v>984</v>
      </c>
      <c r="J311" s="67">
        <v>21</v>
      </c>
      <c r="K311" s="17" t="str">
        <f t="shared" si="20"/>
        <v>長崎市</v>
      </c>
      <c r="L311" s="17" t="str">
        <f t="shared" si="21"/>
        <v>高</v>
      </c>
      <c r="M311" s="58">
        <v>44043</v>
      </c>
      <c r="N311" s="21">
        <f t="shared" si="22"/>
        <v>1</v>
      </c>
    </row>
    <row r="312" spans="1:14" x14ac:dyDescent="0.4">
      <c r="A312" s="57" t="str">
        <f t="shared" si="19"/>
        <v>002020U00081YNyM5A</v>
      </c>
      <c r="B312" s="18" t="s">
        <v>1034</v>
      </c>
      <c r="C312" s="18" t="s">
        <v>1035</v>
      </c>
      <c r="D312" s="18" t="s">
        <v>1036</v>
      </c>
      <c r="E312" s="50">
        <v>44032</v>
      </c>
      <c r="F312" s="18">
        <v>369.5</v>
      </c>
      <c r="G312" s="18" t="s">
        <v>121</v>
      </c>
      <c r="H312" s="18" t="s">
        <v>1037</v>
      </c>
      <c r="I312" t="s">
        <v>984</v>
      </c>
      <c r="J312" s="67">
        <v>21</v>
      </c>
      <c r="K312" s="17" t="str">
        <f t="shared" si="20"/>
        <v>宮崎市</v>
      </c>
      <c r="L312" s="17" t="str">
        <f t="shared" si="21"/>
        <v>高</v>
      </c>
      <c r="M312" s="58">
        <v>44042</v>
      </c>
      <c r="N312" s="21">
        <f t="shared" si="22"/>
        <v>1</v>
      </c>
    </row>
    <row r="313" spans="1:14" x14ac:dyDescent="0.4">
      <c r="A313" s="57" t="str">
        <f t="shared" si="19"/>
        <v>002020U00085K11jxx</v>
      </c>
      <c r="B313" s="18" t="s">
        <v>1038</v>
      </c>
      <c r="C313" s="18" t="s">
        <v>1039</v>
      </c>
      <c r="D313" s="18" t="s">
        <v>1040</v>
      </c>
      <c r="E313" s="50">
        <v>44027</v>
      </c>
      <c r="F313" s="18">
        <v>839.16</v>
      </c>
      <c r="G313" s="18" t="s">
        <v>121</v>
      </c>
      <c r="H313" s="18" t="s">
        <v>1041</v>
      </c>
      <c r="I313" t="s">
        <v>984</v>
      </c>
      <c r="J313" s="67">
        <v>21</v>
      </c>
      <c r="K313" s="17" t="str">
        <f t="shared" si="20"/>
        <v>鹿児島市</v>
      </c>
      <c r="L313" s="17" t="str">
        <f t="shared" si="21"/>
        <v>高</v>
      </c>
      <c r="M313" s="58">
        <v>44043</v>
      </c>
      <c r="N313" s="21">
        <f t="shared" si="22"/>
        <v>1</v>
      </c>
    </row>
    <row r="314" spans="1:14" x14ac:dyDescent="0.4">
      <c r="A314" s="57" t="str">
        <f t="shared" si="19"/>
        <v>002020U00091i5kK16</v>
      </c>
      <c r="B314" s="18" t="s">
        <v>1042</v>
      </c>
      <c r="C314" s="18" t="s">
        <v>1043</v>
      </c>
      <c r="D314" s="18" t="s">
        <v>1044</v>
      </c>
      <c r="E314" s="50">
        <v>43949</v>
      </c>
      <c r="F314" s="18">
        <v>691.74</v>
      </c>
      <c r="G314" s="18" t="s">
        <v>121</v>
      </c>
      <c r="H314" s="18" t="s">
        <v>267</v>
      </c>
      <c r="I314" t="s">
        <v>984</v>
      </c>
      <c r="J314" s="67">
        <v>18</v>
      </c>
      <c r="K314" s="17" t="str">
        <f t="shared" si="20"/>
        <v>福岡市</v>
      </c>
      <c r="L314" s="17" t="str">
        <f t="shared" si="21"/>
        <v>高</v>
      </c>
      <c r="M314" s="58">
        <v>44043</v>
      </c>
      <c r="N314" s="21">
        <f t="shared" si="22"/>
        <v>1</v>
      </c>
    </row>
    <row r="315" spans="1:14" x14ac:dyDescent="0.4">
      <c r="A315" s="57" t="str">
        <f t="shared" si="19"/>
        <v>2020ES0076iaxLFH</v>
      </c>
      <c r="B315" s="18" t="s">
        <v>1045</v>
      </c>
      <c r="C315" s="18" t="s">
        <v>1046</v>
      </c>
      <c r="D315" s="18" t="s">
        <v>1047</v>
      </c>
      <c r="E315" s="50">
        <v>43924</v>
      </c>
      <c r="F315" s="18">
        <v>665</v>
      </c>
      <c r="G315" s="18" t="s">
        <v>121</v>
      </c>
      <c r="H315" s="18" t="s">
        <v>1028</v>
      </c>
      <c r="I315" t="s">
        <v>984</v>
      </c>
      <c r="J315" s="18">
        <v>18</v>
      </c>
      <c r="K315" s="17" t="str">
        <f t="shared" si="20"/>
        <v>熊本市</v>
      </c>
      <c r="L315" s="17" t="str">
        <f t="shared" si="21"/>
        <v>高</v>
      </c>
      <c r="M315" s="58">
        <v>43924</v>
      </c>
      <c r="N315" s="21">
        <f t="shared" si="22"/>
        <v>1</v>
      </c>
    </row>
    <row r="316" spans="1:14" x14ac:dyDescent="0.4">
      <c r="A316" s="57" t="str">
        <f t="shared" si="19"/>
        <v>2020ES0079LZAC3D</v>
      </c>
      <c r="B316" s="18" t="s">
        <v>1048</v>
      </c>
      <c r="C316" s="18" t="s">
        <v>1049</v>
      </c>
      <c r="D316" s="18" t="s">
        <v>951</v>
      </c>
      <c r="E316" s="50">
        <v>44052</v>
      </c>
      <c r="F316" s="18">
        <v>435</v>
      </c>
      <c r="G316" s="18" t="s">
        <v>121</v>
      </c>
      <c r="H316" s="18" t="s">
        <v>1028</v>
      </c>
      <c r="I316" t="s">
        <v>984</v>
      </c>
      <c r="J316" s="18">
        <v>18</v>
      </c>
      <c r="K316" s="17" t="str">
        <f t="shared" si="20"/>
        <v>熊本市</v>
      </c>
      <c r="L316" s="17" t="str">
        <f t="shared" si="21"/>
        <v>高</v>
      </c>
      <c r="M316" s="58">
        <v>44052</v>
      </c>
      <c r="N316" s="21">
        <f t="shared" si="22"/>
        <v>1</v>
      </c>
    </row>
    <row r="317" spans="1:14" x14ac:dyDescent="0.4">
      <c r="A317" s="57" t="str">
        <f t="shared" si="19"/>
        <v>002020N201BPPLELhZ</v>
      </c>
      <c r="B317" s="18" t="s">
        <v>1054</v>
      </c>
      <c r="C317" s="18" t="s">
        <v>1055</v>
      </c>
      <c r="D317" s="18" t="s">
        <v>1051</v>
      </c>
      <c r="E317" s="50">
        <v>44171</v>
      </c>
      <c r="F317" s="18">
        <v>75.900000000000006</v>
      </c>
      <c r="G317" s="18" t="s">
        <v>164</v>
      </c>
      <c r="H317" s="18" t="s">
        <v>267</v>
      </c>
      <c r="I317" t="s">
        <v>984</v>
      </c>
      <c r="J317" s="18" t="s">
        <v>697</v>
      </c>
      <c r="K317" s="17" t="str">
        <f t="shared" si="20"/>
        <v>福岡市</v>
      </c>
      <c r="L317" s="17" t="str">
        <f t="shared" si="21"/>
        <v>低</v>
      </c>
      <c r="M317" s="58">
        <v>44171</v>
      </c>
      <c r="N317" s="21">
        <f t="shared" si="22"/>
        <v>1</v>
      </c>
    </row>
    <row r="318" spans="1:14" x14ac:dyDescent="0.4">
      <c r="A318" s="57" t="str">
        <f t="shared" si="19"/>
        <v>002020N901BADdHLRw</v>
      </c>
      <c r="B318" s="18" t="s">
        <v>1056</v>
      </c>
      <c r="C318" s="18" t="s">
        <v>1057</v>
      </c>
      <c r="D318" s="18" t="s">
        <v>1052</v>
      </c>
      <c r="E318" s="50">
        <v>44109</v>
      </c>
      <c r="F318" s="18">
        <v>22.68</v>
      </c>
      <c r="G318" s="18" t="s">
        <v>164</v>
      </c>
      <c r="H318" s="18" t="s">
        <v>131</v>
      </c>
      <c r="I318" t="s">
        <v>984</v>
      </c>
      <c r="J318" s="18" t="s">
        <v>175</v>
      </c>
      <c r="K318" s="17" t="str">
        <f t="shared" si="20"/>
        <v>福岡市</v>
      </c>
      <c r="L318" s="17" t="str">
        <f t="shared" si="21"/>
        <v>低</v>
      </c>
      <c r="M318" s="58">
        <v>44109</v>
      </c>
      <c r="N318" s="21">
        <f t="shared" si="22"/>
        <v>1</v>
      </c>
    </row>
    <row r="319" spans="1:14" x14ac:dyDescent="0.4">
      <c r="A319" s="57" t="str">
        <f t="shared" si="19"/>
        <v>002020N901BBLGHuzu</v>
      </c>
      <c r="B319" s="18" t="s">
        <v>1058</v>
      </c>
      <c r="C319" s="18" t="s">
        <v>1059</v>
      </c>
      <c r="D319" s="18" t="s">
        <v>1052</v>
      </c>
      <c r="E319" s="50">
        <v>44109</v>
      </c>
      <c r="F319" s="18">
        <v>51.03</v>
      </c>
      <c r="G319" s="18" t="s">
        <v>164</v>
      </c>
      <c r="H319" s="18" t="s">
        <v>131</v>
      </c>
      <c r="I319" t="s">
        <v>984</v>
      </c>
      <c r="J319" s="18" t="s">
        <v>175</v>
      </c>
      <c r="K319" s="17" t="str">
        <f t="shared" si="20"/>
        <v>福岡市</v>
      </c>
      <c r="L319" s="17" t="str">
        <f t="shared" si="21"/>
        <v>低</v>
      </c>
      <c r="M319" s="58">
        <v>44109</v>
      </c>
      <c r="N319" s="21">
        <f t="shared" si="22"/>
        <v>1</v>
      </c>
    </row>
    <row r="320" spans="1:14" x14ac:dyDescent="0.4">
      <c r="A320" s="57" t="str">
        <f t="shared" si="19"/>
        <v>002020N112BQHT3wzT</v>
      </c>
      <c r="B320" s="18" t="s">
        <v>1078</v>
      </c>
      <c r="C320" s="18" t="s">
        <v>1079</v>
      </c>
      <c r="D320" s="18" t="s">
        <v>1053</v>
      </c>
      <c r="E320" s="50">
        <v>44340</v>
      </c>
      <c r="F320" s="18">
        <v>89.1</v>
      </c>
      <c r="G320" s="18" t="s">
        <v>164</v>
      </c>
      <c r="H320" s="18" t="s">
        <v>983</v>
      </c>
      <c r="I320" t="s">
        <v>984</v>
      </c>
      <c r="J320" s="18" t="s">
        <v>697</v>
      </c>
      <c r="K320" s="17" t="str">
        <f t="shared" si="20"/>
        <v>佐賀市</v>
      </c>
      <c r="L320" s="17" t="str">
        <f t="shared" si="21"/>
        <v>低</v>
      </c>
      <c r="M320" s="58">
        <v>44340</v>
      </c>
      <c r="N320" s="21">
        <f t="shared" si="22"/>
        <v>1</v>
      </c>
    </row>
    <row r="321" spans="1:14" x14ac:dyDescent="0.4">
      <c r="A321" s="57" t="str">
        <f t="shared" si="19"/>
        <v>002020U00093gXLu9J</v>
      </c>
      <c r="B321" s="18" t="s">
        <v>1060</v>
      </c>
      <c r="C321" s="18" t="s">
        <v>1061</v>
      </c>
      <c r="D321" s="18" t="s">
        <v>1062</v>
      </c>
      <c r="E321" s="50">
        <v>43909</v>
      </c>
      <c r="F321" s="18">
        <v>691.2</v>
      </c>
      <c r="G321" s="18" t="s">
        <v>121</v>
      </c>
      <c r="H321" s="18" t="s">
        <v>983</v>
      </c>
      <c r="I321" t="s">
        <v>984</v>
      </c>
      <c r="J321" s="18" t="s">
        <v>175</v>
      </c>
      <c r="K321" s="17" t="str">
        <f t="shared" ref="K321:K330" si="23">+VLOOKUP(H321,$P$2:$Q$10,2,0)</f>
        <v>佐賀市</v>
      </c>
      <c r="L321" s="17" t="str">
        <f t="shared" ref="L321:L330" si="24">VLOOKUP(G321,$S$2:$T$6,2,0)</f>
        <v>高</v>
      </c>
      <c r="M321" s="58">
        <v>43909</v>
      </c>
      <c r="N321" s="21">
        <f t="shared" ref="N321:N330" si="25">COUNTIF(C:C,C321)</f>
        <v>1</v>
      </c>
    </row>
    <row r="322" spans="1:14" x14ac:dyDescent="0.4">
      <c r="A322" s="57" t="str">
        <f t="shared" si="19"/>
        <v>002021MS0423C1QN3M</v>
      </c>
      <c r="B322" s="18" t="s">
        <v>1063</v>
      </c>
      <c r="C322" s="18" t="s">
        <v>1064</v>
      </c>
      <c r="D322" s="18" t="s">
        <v>1065</v>
      </c>
      <c r="E322" s="50">
        <v>44252</v>
      </c>
      <c r="F322" s="18">
        <v>774.9</v>
      </c>
      <c r="G322" s="18" t="s">
        <v>121</v>
      </c>
      <c r="H322" s="18" t="s">
        <v>1037</v>
      </c>
      <c r="I322" t="s">
        <v>984</v>
      </c>
      <c r="J322" s="18" t="s">
        <v>167</v>
      </c>
      <c r="K322" s="17" t="str">
        <f t="shared" si="23"/>
        <v>宮崎市</v>
      </c>
      <c r="L322" s="17" t="str">
        <f t="shared" si="24"/>
        <v>高</v>
      </c>
      <c r="M322" s="58">
        <v>44252</v>
      </c>
      <c r="N322" s="21">
        <f t="shared" si="25"/>
        <v>1</v>
      </c>
    </row>
    <row r="323" spans="1:14" x14ac:dyDescent="0.4">
      <c r="A323" s="57" t="str">
        <f t="shared" si="19"/>
        <v>2020ES0082M47yJM</v>
      </c>
      <c r="B323" s="18" t="s">
        <v>1087</v>
      </c>
      <c r="C323" s="18" t="s">
        <v>1088</v>
      </c>
      <c r="D323" s="18" t="s">
        <v>1089</v>
      </c>
      <c r="E323" s="50">
        <v>44144</v>
      </c>
      <c r="F323" s="18">
        <v>508</v>
      </c>
      <c r="G323" s="18" t="s">
        <v>121</v>
      </c>
      <c r="H323" s="18" t="s">
        <v>1028</v>
      </c>
      <c r="I323" t="s">
        <v>984</v>
      </c>
      <c r="J323" s="18">
        <v>18</v>
      </c>
      <c r="K323" s="17" t="str">
        <f t="shared" si="23"/>
        <v>熊本市</v>
      </c>
      <c r="L323" s="17" t="str">
        <f t="shared" si="24"/>
        <v>高</v>
      </c>
      <c r="M323" s="58">
        <v>44144</v>
      </c>
      <c r="N323" s="21">
        <f t="shared" si="25"/>
        <v>1</v>
      </c>
    </row>
    <row r="324" spans="1:14" x14ac:dyDescent="0.4">
      <c r="A324" s="57" t="str">
        <f t="shared" ref="A324:A359" si="26">+B324&amp;C324</f>
        <v>2020ES0080CHr9Lf</v>
      </c>
      <c r="B324" s="18" t="s">
        <v>1066</v>
      </c>
      <c r="C324" s="18" t="s">
        <v>1067</v>
      </c>
      <c r="D324" s="18" t="s">
        <v>1068</v>
      </c>
      <c r="E324" s="50">
        <v>44166</v>
      </c>
      <c r="F324" s="18">
        <v>749</v>
      </c>
      <c r="G324" s="18" t="s">
        <v>121</v>
      </c>
      <c r="H324" s="18" t="s">
        <v>267</v>
      </c>
      <c r="I324" t="s">
        <v>984</v>
      </c>
      <c r="J324" s="18">
        <v>18</v>
      </c>
      <c r="K324" s="17" t="str">
        <f t="shared" si="23"/>
        <v>福岡市</v>
      </c>
      <c r="L324" s="17" t="str">
        <f t="shared" si="24"/>
        <v>高</v>
      </c>
      <c r="M324" s="58">
        <v>44166</v>
      </c>
      <c r="N324" s="21">
        <f t="shared" si="25"/>
        <v>1</v>
      </c>
    </row>
    <row r="325" spans="1:14" x14ac:dyDescent="0.4">
      <c r="A325" s="57" t="str">
        <f t="shared" si="26"/>
        <v>2020ES0081qkE48F</v>
      </c>
      <c r="B325" s="18" t="s">
        <v>1069</v>
      </c>
      <c r="C325" s="18" t="s">
        <v>1080</v>
      </c>
      <c r="D325" s="18" t="s">
        <v>1068</v>
      </c>
      <c r="E325" s="50">
        <v>44288</v>
      </c>
      <c r="F325" s="18">
        <v>665</v>
      </c>
      <c r="G325" s="18" t="s">
        <v>121</v>
      </c>
      <c r="H325" s="18" t="s">
        <v>1028</v>
      </c>
      <c r="I325" t="s">
        <v>984</v>
      </c>
      <c r="J325" s="18">
        <v>18</v>
      </c>
      <c r="K325" s="17" t="str">
        <f t="shared" si="23"/>
        <v>熊本市</v>
      </c>
      <c r="L325" s="17" t="str">
        <f t="shared" si="24"/>
        <v>高</v>
      </c>
      <c r="M325" s="58">
        <v>44288</v>
      </c>
      <c r="N325" s="21">
        <f t="shared" si="25"/>
        <v>1</v>
      </c>
    </row>
    <row r="326" spans="1:14" x14ac:dyDescent="0.4">
      <c r="A326" s="57" t="str">
        <f t="shared" si="26"/>
        <v>2021ES0087f6dN5h</v>
      </c>
      <c r="B326" s="18" t="s">
        <v>1070</v>
      </c>
      <c r="C326" s="18" t="s">
        <v>1081</v>
      </c>
      <c r="D326" s="18" t="s">
        <v>1071</v>
      </c>
      <c r="E326" s="50">
        <v>44288</v>
      </c>
      <c r="F326" s="18">
        <v>388</v>
      </c>
      <c r="G326" s="18" t="s">
        <v>121</v>
      </c>
      <c r="H326" s="18" t="s">
        <v>1028</v>
      </c>
      <c r="I326" t="s">
        <v>984</v>
      </c>
      <c r="J326" s="18">
        <v>18</v>
      </c>
      <c r="K326" s="17" t="str">
        <f t="shared" si="23"/>
        <v>熊本市</v>
      </c>
      <c r="L326" s="17" t="str">
        <f t="shared" si="24"/>
        <v>高</v>
      </c>
      <c r="M326" s="58">
        <v>44288</v>
      </c>
      <c r="N326" s="21">
        <f t="shared" si="25"/>
        <v>1</v>
      </c>
    </row>
    <row r="327" spans="1:14" x14ac:dyDescent="0.4">
      <c r="A327" s="57" t="str">
        <f t="shared" si="26"/>
        <v>2021ES0088Tc4pnV</v>
      </c>
      <c r="B327" s="18" t="s">
        <v>1072</v>
      </c>
      <c r="C327" s="18" t="s">
        <v>1082</v>
      </c>
      <c r="D327" s="18" t="s">
        <v>1071</v>
      </c>
      <c r="E327" s="50">
        <v>44288</v>
      </c>
      <c r="F327" s="18">
        <v>284</v>
      </c>
      <c r="G327" s="18" t="s">
        <v>121</v>
      </c>
      <c r="H327" s="18" t="s">
        <v>1028</v>
      </c>
      <c r="I327" t="s">
        <v>984</v>
      </c>
      <c r="J327" s="18">
        <v>18</v>
      </c>
      <c r="K327" s="17" t="str">
        <f t="shared" si="23"/>
        <v>熊本市</v>
      </c>
      <c r="L327" s="17" t="str">
        <f t="shared" si="24"/>
        <v>高</v>
      </c>
      <c r="M327" s="58">
        <v>44288</v>
      </c>
      <c r="N327" s="21">
        <f t="shared" si="25"/>
        <v>1</v>
      </c>
    </row>
    <row r="328" spans="1:14" x14ac:dyDescent="0.4">
      <c r="A328" s="57" t="str">
        <f t="shared" si="26"/>
        <v>2021ES0089B1WLwA</v>
      </c>
      <c r="B328" s="18" t="s">
        <v>1073</v>
      </c>
      <c r="C328" s="18" t="s">
        <v>1083</v>
      </c>
      <c r="D328" s="18" t="s">
        <v>1074</v>
      </c>
      <c r="E328" s="50">
        <v>44288</v>
      </c>
      <c r="F328" s="18">
        <v>299</v>
      </c>
      <c r="G328" s="18" t="s">
        <v>121</v>
      </c>
      <c r="H328" s="18" t="s">
        <v>1028</v>
      </c>
      <c r="I328" t="s">
        <v>984</v>
      </c>
      <c r="J328" s="18">
        <v>18</v>
      </c>
      <c r="K328" s="17" t="str">
        <f t="shared" si="23"/>
        <v>熊本市</v>
      </c>
      <c r="L328" s="17" t="str">
        <f t="shared" si="24"/>
        <v>高</v>
      </c>
      <c r="M328" s="58">
        <v>44288</v>
      </c>
      <c r="N328" s="21">
        <f t="shared" si="25"/>
        <v>1</v>
      </c>
    </row>
    <row r="329" spans="1:14" x14ac:dyDescent="0.4">
      <c r="A329" s="57" t="str">
        <f t="shared" si="26"/>
        <v>002012U00069TGYGDu</v>
      </c>
      <c r="B329" s="18" t="s">
        <v>1086</v>
      </c>
      <c r="C329" s="18" t="s">
        <v>1084</v>
      </c>
      <c r="D329" s="18" t="s">
        <v>1075</v>
      </c>
      <c r="E329" s="50">
        <v>43215</v>
      </c>
      <c r="F329" s="18">
        <v>1274.4000000000001</v>
      </c>
      <c r="G329" s="18" t="s">
        <v>121</v>
      </c>
      <c r="H329" s="18" t="s">
        <v>939</v>
      </c>
      <c r="I329" s="104" t="s">
        <v>984</v>
      </c>
      <c r="J329" s="18">
        <v>36</v>
      </c>
      <c r="K329" s="17" t="str">
        <f t="shared" si="23"/>
        <v>鹿児島市</v>
      </c>
      <c r="L329" s="17" t="str">
        <f t="shared" si="24"/>
        <v>高</v>
      </c>
      <c r="M329" s="58">
        <v>44311</v>
      </c>
      <c r="N329" s="21">
        <f t="shared" si="25"/>
        <v>1</v>
      </c>
    </row>
    <row r="330" spans="1:14" x14ac:dyDescent="0.4">
      <c r="A330" s="97" t="str">
        <f t="shared" si="26"/>
        <v>2021ES0086Hnh4NU</v>
      </c>
      <c r="B330" s="98" t="s">
        <v>1076</v>
      </c>
      <c r="C330" s="98" t="s">
        <v>1085</v>
      </c>
      <c r="D330" s="98" t="s">
        <v>1077</v>
      </c>
      <c r="E330" s="99">
        <v>44393</v>
      </c>
      <c r="F330" s="98">
        <v>673.2</v>
      </c>
      <c r="G330" s="98" t="s">
        <v>121</v>
      </c>
      <c r="H330" s="98" t="s">
        <v>1028</v>
      </c>
      <c r="I330" s="100" t="s">
        <v>984</v>
      </c>
      <c r="J330" s="98">
        <v>18</v>
      </c>
      <c r="K330" s="101" t="str">
        <f t="shared" si="23"/>
        <v>熊本市</v>
      </c>
      <c r="L330" s="101" t="str">
        <f t="shared" si="24"/>
        <v>高</v>
      </c>
      <c r="M330" s="102">
        <v>44393</v>
      </c>
      <c r="N330" s="103">
        <f t="shared" si="25"/>
        <v>1</v>
      </c>
    </row>
    <row r="331" spans="1:14" x14ac:dyDescent="0.4">
      <c r="A331" s="57" t="str">
        <f t="shared" si="26"/>
        <v>002020N201BOX2aBWY</v>
      </c>
      <c r="B331" s="18" t="s">
        <v>1090</v>
      </c>
      <c r="C331" s="18" t="s">
        <v>1107</v>
      </c>
      <c r="D331" s="18" t="s">
        <v>1051</v>
      </c>
      <c r="E331" s="50">
        <v>44601</v>
      </c>
      <c r="F331" s="18">
        <v>89.1</v>
      </c>
      <c r="G331" s="18" t="s">
        <v>164</v>
      </c>
      <c r="H331" s="18" t="s">
        <v>267</v>
      </c>
      <c r="I331" t="s">
        <v>984</v>
      </c>
      <c r="J331" s="105" t="s">
        <v>697</v>
      </c>
      <c r="K331" s="17" t="str">
        <f t="shared" ref="K331:K340" si="27">+VLOOKUP(H331,$P$2:$Q$10,2,0)</f>
        <v>福岡市</v>
      </c>
      <c r="L331" s="17" t="str">
        <f t="shared" ref="L331:L340" si="28">VLOOKUP(G331,$S$2:$T$6,2,0)</f>
        <v>低</v>
      </c>
      <c r="M331" s="58">
        <v>44601</v>
      </c>
      <c r="N331" s="21">
        <f t="shared" ref="N331:N340" si="29">COUNTIF(C:C,C331)</f>
        <v>1</v>
      </c>
    </row>
    <row r="332" spans="1:14" x14ac:dyDescent="0.4">
      <c r="A332" s="57" t="str">
        <f t="shared" si="26"/>
        <v>002021N304BAJbKgBK</v>
      </c>
      <c r="B332" s="18" t="s">
        <v>1091</v>
      </c>
      <c r="C332" s="18" t="s">
        <v>1108</v>
      </c>
      <c r="D332" s="18" t="s">
        <v>1100</v>
      </c>
      <c r="E332" s="50">
        <v>44762</v>
      </c>
      <c r="F332" s="18">
        <v>336.7</v>
      </c>
      <c r="G332" s="18" t="s">
        <v>121</v>
      </c>
      <c r="H332" s="18" t="s">
        <v>131</v>
      </c>
      <c r="I332" t="s">
        <v>984</v>
      </c>
      <c r="J332" s="105" t="s">
        <v>1106</v>
      </c>
      <c r="K332" s="17" t="str">
        <f t="shared" si="27"/>
        <v>福岡市</v>
      </c>
      <c r="L332" s="17" t="str">
        <f t="shared" si="28"/>
        <v>高</v>
      </c>
      <c r="M332" s="58">
        <v>44762</v>
      </c>
      <c r="N332" s="21">
        <f t="shared" si="29"/>
        <v>1</v>
      </c>
    </row>
    <row r="333" spans="1:14" x14ac:dyDescent="0.4">
      <c r="A333" s="57" t="str">
        <f t="shared" si="26"/>
        <v>002021N311BERehiCF</v>
      </c>
      <c r="B333" s="18" t="s">
        <v>1092</v>
      </c>
      <c r="C333" s="18" t="s">
        <v>1109</v>
      </c>
      <c r="D333" s="18" t="s">
        <v>1101</v>
      </c>
      <c r="E333" s="50">
        <v>44799</v>
      </c>
      <c r="F333" s="18">
        <v>67.709999999999994</v>
      </c>
      <c r="G333" s="18" t="s">
        <v>164</v>
      </c>
      <c r="H333" s="18" t="s">
        <v>131</v>
      </c>
      <c r="I333" t="s">
        <v>984</v>
      </c>
      <c r="J333" s="105" t="s">
        <v>1106</v>
      </c>
      <c r="K333" s="17" t="str">
        <f t="shared" si="27"/>
        <v>福岡市</v>
      </c>
      <c r="L333" s="17" t="str">
        <f t="shared" si="28"/>
        <v>低</v>
      </c>
      <c r="M333" s="58">
        <v>44799</v>
      </c>
      <c r="N333" s="21">
        <f t="shared" si="29"/>
        <v>1</v>
      </c>
    </row>
    <row r="334" spans="1:14" x14ac:dyDescent="0.4">
      <c r="A334" s="57" t="str">
        <f t="shared" si="26"/>
        <v>002022SW0035dKU5wu</v>
      </c>
      <c r="B334" s="18" t="s">
        <v>1093</v>
      </c>
      <c r="C334" s="18" t="s">
        <v>1110</v>
      </c>
      <c r="D334" s="18" t="s">
        <v>1102</v>
      </c>
      <c r="E334" s="50">
        <v>42705</v>
      </c>
      <c r="F334" s="18">
        <v>364</v>
      </c>
      <c r="G334" s="18" t="s">
        <v>121</v>
      </c>
      <c r="H334" s="18" t="s">
        <v>1041</v>
      </c>
      <c r="I334" t="s">
        <v>984</v>
      </c>
      <c r="J334" s="105" t="s">
        <v>175</v>
      </c>
      <c r="K334" s="17" t="str">
        <f t="shared" si="27"/>
        <v>鹿児島市</v>
      </c>
      <c r="L334" s="17" t="str">
        <f t="shared" si="28"/>
        <v>高</v>
      </c>
      <c r="M334" s="58">
        <v>44651</v>
      </c>
      <c r="N334" s="21">
        <f t="shared" si="29"/>
        <v>1</v>
      </c>
    </row>
    <row r="335" spans="1:14" x14ac:dyDescent="0.4">
      <c r="A335" s="57" t="str">
        <f t="shared" si="26"/>
        <v>002022SW0037swYHMg</v>
      </c>
      <c r="B335" s="18" t="s">
        <v>1094</v>
      </c>
      <c r="C335" s="18" t="s">
        <v>1111</v>
      </c>
      <c r="D335" s="18" t="s">
        <v>1103</v>
      </c>
      <c r="E335" s="50">
        <v>44006</v>
      </c>
      <c r="F335" s="18">
        <v>1020.6</v>
      </c>
      <c r="G335" s="18" t="s">
        <v>121</v>
      </c>
      <c r="H335" s="18" t="s">
        <v>985</v>
      </c>
      <c r="I335" t="s">
        <v>984</v>
      </c>
      <c r="J335" s="105" t="s">
        <v>533</v>
      </c>
      <c r="K335" s="17" t="str">
        <f t="shared" si="27"/>
        <v>長崎市</v>
      </c>
      <c r="L335" s="17" t="str">
        <f t="shared" si="28"/>
        <v>高</v>
      </c>
      <c r="M335" s="58">
        <v>44712</v>
      </c>
      <c r="N335" s="21">
        <f t="shared" si="29"/>
        <v>1</v>
      </c>
    </row>
    <row r="336" spans="1:14" x14ac:dyDescent="0.4">
      <c r="A336" s="57" t="str">
        <f t="shared" si="26"/>
        <v>002022SE0016wJhHdi</v>
      </c>
      <c r="B336" s="18" t="s">
        <v>1095</v>
      </c>
      <c r="C336" s="18" t="s">
        <v>1112</v>
      </c>
      <c r="D336" s="18" t="s">
        <v>1104</v>
      </c>
      <c r="E336" s="50">
        <v>42643</v>
      </c>
      <c r="F336" s="18">
        <v>343.2</v>
      </c>
      <c r="G336" s="18" t="s">
        <v>164</v>
      </c>
      <c r="H336" s="18" t="s">
        <v>1028</v>
      </c>
      <c r="I336" t="s">
        <v>984</v>
      </c>
      <c r="J336" s="105" t="s">
        <v>175</v>
      </c>
      <c r="K336" s="17" t="str">
        <f t="shared" si="27"/>
        <v>熊本市</v>
      </c>
      <c r="L336" s="17" t="str">
        <f t="shared" si="28"/>
        <v>低</v>
      </c>
      <c r="M336" s="58">
        <v>44799</v>
      </c>
      <c r="N336" s="21">
        <f t="shared" si="29"/>
        <v>1</v>
      </c>
    </row>
    <row r="337" spans="1:14" x14ac:dyDescent="0.4">
      <c r="A337" s="57" t="str">
        <f t="shared" si="26"/>
        <v>2021ES0091yjzJDA</v>
      </c>
      <c r="B337" s="18" t="s">
        <v>1096</v>
      </c>
      <c r="C337" s="18" t="s">
        <v>1113</v>
      </c>
      <c r="D337" s="18" t="s">
        <v>1105</v>
      </c>
      <c r="E337" s="50">
        <v>44441</v>
      </c>
      <c r="F337" s="18">
        <v>163.19999999999999</v>
      </c>
      <c r="G337" s="18" t="s">
        <v>121</v>
      </c>
      <c r="H337" s="18" t="s">
        <v>267</v>
      </c>
      <c r="I337" t="s">
        <v>984</v>
      </c>
      <c r="J337" s="105">
        <v>14</v>
      </c>
      <c r="K337" s="17" t="str">
        <f t="shared" si="27"/>
        <v>福岡市</v>
      </c>
      <c r="L337" s="17" t="str">
        <f t="shared" si="28"/>
        <v>高</v>
      </c>
      <c r="M337" s="58">
        <v>44441</v>
      </c>
      <c r="N337" s="21">
        <f t="shared" si="29"/>
        <v>1</v>
      </c>
    </row>
    <row r="338" spans="1:14" x14ac:dyDescent="0.4">
      <c r="A338" s="57" t="str">
        <f t="shared" si="26"/>
        <v>2021ES0092Q4PdFH</v>
      </c>
      <c r="B338" s="18" t="s">
        <v>1097</v>
      </c>
      <c r="C338" s="18" t="s">
        <v>1114</v>
      </c>
      <c r="D338" s="18" t="s">
        <v>1105</v>
      </c>
      <c r="E338" s="50">
        <v>44441</v>
      </c>
      <c r="F338" s="18">
        <v>374.4</v>
      </c>
      <c r="G338" s="18" t="s">
        <v>121</v>
      </c>
      <c r="H338" s="18" t="s">
        <v>267</v>
      </c>
      <c r="I338" t="s">
        <v>984</v>
      </c>
      <c r="J338" s="105">
        <v>12</v>
      </c>
      <c r="K338" s="17" t="str">
        <f t="shared" si="27"/>
        <v>福岡市</v>
      </c>
      <c r="L338" s="17" t="str">
        <f t="shared" si="28"/>
        <v>高</v>
      </c>
      <c r="M338" s="58">
        <v>44441</v>
      </c>
      <c r="N338" s="21">
        <f t="shared" si="29"/>
        <v>1</v>
      </c>
    </row>
    <row r="339" spans="1:14" x14ac:dyDescent="0.4">
      <c r="A339" s="57" t="str">
        <f t="shared" si="26"/>
        <v>2021ES0090AUBQnM</v>
      </c>
      <c r="B339" s="18" t="s">
        <v>1098</v>
      </c>
      <c r="C339" s="18" t="s">
        <v>1115</v>
      </c>
      <c r="D339" s="18" t="s">
        <v>1105</v>
      </c>
      <c r="E339" s="50">
        <v>44441</v>
      </c>
      <c r="F339" s="18">
        <v>336</v>
      </c>
      <c r="G339" s="18" t="s">
        <v>121</v>
      </c>
      <c r="H339" s="18" t="s">
        <v>267</v>
      </c>
      <c r="I339" t="s">
        <v>984</v>
      </c>
      <c r="J339" s="105">
        <v>12</v>
      </c>
      <c r="K339" s="17" t="str">
        <f t="shared" si="27"/>
        <v>福岡市</v>
      </c>
      <c r="L339" s="17" t="str">
        <f t="shared" si="28"/>
        <v>高</v>
      </c>
      <c r="M339" s="58">
        <v>44441</v>
      </c>
      <c r="N339" s="21">
        <f t="shared" si="29"/>
        <v>1</v>
      </c>
    </row>
    <row r="340" spans="1:14" x14ac:dyDescent="0.4">
      <c r="A340" s="57" t="str">
        <f t="shared" si="26"/>
        <v>2021ES0094LLMSRb</v>
      </c>
      <c r="B340" s="18" t="s">
        <v>1099</v>
      </c>
      <c r="C340" s="18" t="s">
        <v>1116</v>
      </c>
      <c r="D340" s="18" t="s">
        <v>1105</v>
      </c>
      <c r="E340" s="50">
        <v>44594</v>
      </c>
      <c r="F340" s="18">
        <v>211.2</v>
      </c>
      <c r="G340" s="18" t="s">
        <v>121</v>
      </c>
      <c r="H340" s="18" t="s">
        <v>267</v>
      </c>
      <c r="I340" t="s">
        <v>984</v>
      </c>
      <c r="J340" s="105">
        <v>14</v>
      </c>
      <c r="K340" s="17" t="str">
        <f t="shared" si="27"/>
        <v>福岡市</v>
      </c>
      <c r="L340" s="17" t="str">
        <f t="shared" si="28"/>
        <v>高</v>
      </c>
      <c r="M340" s="58">
        <v>44594</v>
      </c>
      <c r="N340" s="21">
        <f t="shared" si="29"/>
        <v>1</v>
      </c>
    </row>
    <row r="341" spans="1:14" x14ac:dyDescent="0.4">
      <c r="A341" s="57" t="str">
        <f t="shared" si="26"/>
        <v/>
      </c>
      <c r="J341" s="67"/>
      <c r="K341" s="17"/>
      <c r="L341" s="17"/>
      <c r="N341" s="21"/>
    </row>
    <row r="342" spans="1:14" x14ac:dyDescent="0.4">
      <c r="A342" s="57" t="str">
        <f t="shared" si="26"/>
        <v/>
      </c>
      <c r="J342" s="67"/>
      <c r="K342" s="17"/>
      <c r="L342" s="17"/>
      <c r="N342" s="21"/>
    </row>
    <row r="343" spans="1:14" x14ac:dyDescent="0.4">
      <c r="A343" s="57" t="str">
        <f t="shared" si="26"/>
        <v/>
      </c>
      <c r="J343" s="67"/>
      <c r="K343" s="17"/>
      <c r="L343" s="17"/>
      <c r="N343" s="21"/>
    </row>
    <row r="344" spans="1:14" x14ac:dyDescent="0.4">
      <c r="A344" s="57" t="str">
        <f t="shared" si="26"/>
        <v/>
      </c>
      <c r="K344" s="17"/>
      <c r="L344" s="17"/>
      <c r="N344" s="21"/>
    </row>
    <row r="345" spans="1:14" x14ac:dyDescent="0.4">
      <c r="A345" s="57" t="str">
        <f t="shared" si="26"/>
        <v/>
      </c>
      <c r="K345" s="17"/>
      <c r="L345" s="17"/>
      <c r="N345" s="21"/>
    </row>
    <row r="346" spans="1:14" x14ac:dyDescent="0.4">
      <c r="A346" s="57" t="str">
        <f t="shared" si="26"/>
        <v/>
      </c>
      <c r="K346" s="17"/>
      <c r="L346" s="17"/>
      <c r="N346" s="21"/>
    </row>
    <row r="347" spans="1:14" x14ac:dyDescent="0.4">
      <c r="A347" s="57" t="str">
        <f t="shared" si="26"/>
        <v/>
      </c>
      <c r="K347" s="17"/>
      <c r="L347" s="17"/>
      <c r="N347" s="21"/>
    </row>
    <row r="348" spans="1:14" x14ac:dyDescent="0.4">
      <c r="A348" s="57" t="str">
        <f t="shared" si="26"/>
        <v/>
      </c>
      <c r="K348" s="17"/>
      <c r="L348" s="17"/>
      <c r="N348" s="21"/>
    </row>
    <row r="349" spans="1:14" x14ac:dyDescent="0.4">
      <c r="A349" s="57" t="str">
        <f t="shared" si="26"/>
        <v/>
      </c>
      <c r="K349" s="17"/>
      <c r="L349" s="17"/>
      <c r="N349" s="21"/>
    </row>
    <row r="350" spans="1:14" x14ac:dyDescent="0.4">
      <c r="A350" s="57" t="str">
        <f t="shared" si="26"/>
        <v/>
      </c>
      <c r="K350" s="17"/>
      <c r="L350" s="17"/>
      <c r="N350" s="21"/>
    </row>
    <row r="351" spans="1:14" x14ac:dyDescent="0.4">
      <c r="A351" s="57" t="str">
        <f t="shared" si="26"/>
        <v/>
      </c>
      <c r="K351" s="17"/>
      <c r="L351" s="17"/>
      <c r="N351" s="21"/>
    </row>
    <row r="352" spans="1:14" x14ac:dyDescent="0.4">
      <c r="A352" s="57" t="str">
        <f t="shared" si="26"/>
        <v/>
      </c>
      <c r="K352" s="17"/>
      <c r="L352" s="17"/>
      <c r="N352" s="21"/>
    </row>
    <row r="353" spans="1:14" x14ac:dyDescent="0.4">
      <c r="A353" s="57" t="str">
        <f t="shared" si="26"/>
        <v/>
      </c>
      <c r="K353" s="17"/>
      <c r="L353" s="17"/>
      <c r="N353" s="21"/>
    </row>
    <row r="354" spans="1:14" x14ac:dyDescent="0.4">
      <c r="A354" s="57" t="str">
        <f t="shared" si="26"/>
        <v/>
      </c>
      <c r="K354" s="17"/>
      <c r="L354" s="17"/>
      <c r="N354" s="21"/>
    </row>
    <row r="355" spans="1:14" x14ac:dyDescent="0.4">
      <c r="A355" s="57" t="str">
        <f t="shared" si="26"/>
        <v/>
      </c>
      <c r="K355" s="17"/>
      <c r="L355" s="17"/>
      <c r="N355" s="21"/>
    </row>
    <row r="356" spans="1:14" x14ac:dyDescent="0.4">
      <c r="A356" s="57" t="str">
        <f t="shared" si="26"/>
        <v/>
      </c>
      <c r="K356" s="17"/>
      <c r="L356" s="17"/>
      <c r="N356" s="21"/>
    </row>
    <row r="357" spans="1:14" x14ac:dyDescent="0.4">
      <c r="A357" s="57" t="str">
        <f t="shared" si="26"/>
        <v/>
      </c>
      <c r="K357" s="17"/>
      <c r="L357" s="17"/>
      <c r="N357" s="21"/>
    </row>
    <row r="358" spans="1:14" x14ac:dyDescent="0.4">
      <c r="A358" s="57" t="str">
        <f t="shared" si="26"/>
        <v/>
      </c>
      <c r="K358" s="17"/>
      <c r="L358" s="17"/>
      <c r="N358" s="21"/>
    </row>
    <row r="359" spans="1:14" x14ac:dyDescent="0.4">
      <c r="A359" s="57" t="str">
        <f t="shared" si="26"/>
        <v/>
      </c>
      <c r="K359" s="17"/>
      <c r="L359" s="17"/>
      <c r="N359" s="21"/>
    </row>
  </sheetData>
  <autoFilter ref="A2:N359" xr:uid="{00000000-0009-0000-0000-000001000000}"/>
  <phoneticPr fontId="4"/>
  <conditionalFormatting sqref="B3:B296 B330:B345">
    <cfRule type="duplicateValues" dxfId="16" priority="18"/>
  </conditionalFormatting>
  <conditionalFormatting sqref="B296:B300">
    <cfRule type="duplicateValues" dxfId="15" priority="17"/>
  </conditionalFormatting>
  <conditionalFormatting sqref="B301">
    <cfRule type="duplicateValues" dxfId="14" priority="16"/>
  </conditionalFormatting>
  <conditionalFormatting sqref="B302">
    <cfRule type="duplicateValues" dxfId="13" priority="15"/>
  </conditionalFormatting>
  <conditionalFormatting sqref="B303">
    <cfRule type="duplicateValues" dxfId="12" priority="14"/>
  </conditionalFormatting>
  <conditionalFormatting sqref="B304">
    <cfRule type="duplicateValues" dxfId="11" priority="13"/>
  </conditionalFormatting>
  <conditionalFormatting sqref="B304:B306">
    <cfRule type="duplicateValues" dxfId="10" priority="12"/>
  </conditionalFormatting>
  <conditionalFormatting sqref="B307">
    <cfRule type="duplicateValues" dxfId="9" priority="11"/>
  </conditionalFormatting>
  <conditionalFormatting sqref="B308">
    <cfRule type="duplicateValues" dxfId="8" priority="10"/>
  </conditionalFormatting>
  <conditionalFormatting sqref="B308:B317">
    <cfRule type="duplicateValues" dxfId="7" priority="9"/>
  </conditionalFormatting>
  <conditionalFormatting sqref="B300">
    <cfRule type="duplicateValues" dxfId="6" priority="8"/>
  </conditionalFormatting>
  <conditionalFormatting sqref="B301">
    <cfRule type="duplicateValues" dxfId="5" priority="7"/>
  </conditionalFormatting>
  <conditionalFormatting sqref="B302">
    <cfRule type="duplicateValues" dxfId="4" priority="6"/>
  </conditionalFormatting>
  <conditionalFormatting sqref="B303">
    <cfRule type="duplicateValues" dxfId="3" priority="5"/>
  </conditionalFormatting>
  <conditionalFormatting sqref="B306">
    <cfRule type="duplicateValues" dxfId="2" priority="4"/>
  </conditionalFormatting>
  <conditionalFormatting sqref="B307">
    <cfRule type="duplicateValues" dxfId="1" priority="3"/>
  </conditionalFormatting>
  <conditionalFormatting sqref="C1:C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8"/>
  <sheetViews>
    <sheetView workbookViewId="0">
      <selection activeCell="B332" sqref="B332:C332"/>
    </sheetView>
  </sheetViews>
  <sheetFormatPr defaultRowHeight="18.75" x14ac:dyDescent="0.4"/>
  <sheetData>
    <row r="1" spans="1:11" x14ac:dyDescent="0.4">
      <c r="A1" t="s">
        <v>56</v>
      </c>
      <c r="B1">
        <f t="shared" ref="B1:B11" si="0">+CODE(A1)</f>
        <v>97</v>
      </c>
      <c r="C1" t="s">
        <v>82</v>
      </c>
      <c r="D1">
        <f t="shared" ref="D1:D8" si="1">+CODE(C1)</f>
        <v>65</v>
      </c>
      <c r="E1">
        <v>0</v>
      </c>
      <c r="F1" t="s">
        <v>108</v>
      </c>
      <c r="H1">
        <v>1</v>
      </c>
      <c r="I1" t="str">
        <f ca="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ECFtEr</v>
      </c>
      <c r="J1">
        <f ca="1">COUNTIF(I:I,I1)</f>
        <v>1</v>
      </c>
      <c r="K1" t="str">
        <f ca="1">+IF(J1=1,"OK","ダブり")</f>
        <v>OK</v>
      </c>
    </row>
    <row r="2" spans="1:11" x14ac:dyDescent="0.4">
      <c r="A2" t="s">
        <v>57</v>
      </c>
      <c r="B2">
        <f t="shared" si="0"/>
        <v>98</v>
      </c>
      <c r="C2" t="s">
        <v>83</v>
      </c>
      <c r="D2">
        <f t="shared" si="1"/>
        <v>66</v>
      </c>
      <c r="E2">
        <v>1</v>
      </c>
      <c r="F2">
        <f t="shared" ref="F2:F10" si="2">+CODE(E2)</f>
        <v>49</v>
      </c>
      <c r="H2">
        <v>2</v>
      </c>
      <c r="I2" t="str">
        <f t="shared" ref="I2:I65" ca="1" si="3">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sb2BMF</v>
      </c>
      <c r="J2">
        <f t="shared" ref="J2:J26" ca="1" si="4">COUNTIF(I:I,I2)</f>
        <v>1</v>
      </c>
      <c r="K2" t="str">
        <f t="shared" ref="K2:K26" ca="1" si="5">+IF(J2=1,"OK","ダブり")</f>
        <v>OK</v>
      </c>
    </row>
    <row r="3" spans="1:11" x14ac:dyDescent="0.4">
      <c r="A3" t="s">
        <v>58</v>
      </c>
      <c r="B3">
        <f t="shared" si="0"/>
        <v>99</v>
      </c>
      <c r="C3" t="s">
        <v>84</v>
      </c>
      <c r="D3">
        <f t="shared" si="1"/>
        <v>67</v>
      </c>
      <c r="E3">
        <v>2</v>
      </c>
      <c r="F3">
        <f t="shared" si="2"/>
        <v>50</v>
      </c>
      <c r="H3">
        <v>3</v>
      </c>
      <c r="I3" t="str">
        <f t="shared" ca="1" si="3"/>
        <v>5296xh</v>
      </c>
      <c r="J3">
        <f t="shared" ca="1" si="4"/>
        <v>1</v>
      </c>
      <c r="K3" t="str">
        <f t="shared" ca="1" si="5"/>
        <v>OK</v>
      </c>
    </row>
    <row r="4" spans="1:11" x14ac:dyDescent="0.4">
      <c r="A4" t="s">
        <v>59</v>
      </c>
      <c r="B4">
        <f t="shared" si="0"/>
        <v>100</v>
      </c>
      <c r="C4" t="s">
        <v>85</v>
      </c>
      <c r="D4">
        <f t="shared" si="1"/>
        <v>68</v>
      </c>
      <c r="E4">
        <v>3</v>
      </c>
      <c r="F4">
        <f t="shared" si="2"/>
        <v>51</v>
      </c>
      <c r="H4">
        <v>4</v>
      </c>
      <c r="I4" t="str">
        <f t="shared" ca="1" si="3"/>
        <v>3QA9eh</v>
      </c>
      <c r="J4">
        <f t="shared" ca="1" si="4"/>
        <v>1</v>
      </c>
      <c r="K4" t="str">
        <f t="shared" ca="1" si="5"/>
        <v>OK</v>
      </c>
    </row>
    <row r="5" spans="1:11" x14ac:dyDescent="0.4">
      <c r="A5" t="s">
        <v>60</v>
      </c>
      <c r="B5">
        <f t="shared" si="0"/>
        <v>101</v>
      </c>
      <c r="C5" t="s">
        <v>86</v>
      </c>
      <c r="D5">
        <f t="shared" si="1"/>
        <v>69</v>
      </c>
      <c r="E5">
        <v>4</v>
      </c>
      <c r="F5">
        <f t="shared" si="2"/>
        <v>52</v>
      </c>
      <c r="H5">
        <v>5</v>
      </c>
      <c r="I5" t="str">
        <f t="shared" ca="1" si="3"/>
        <v>HKAML7</v>
      </c>
      <c r="J5">
        <f t="shared" ca="1" si="4"/>
        <v>1</v>
      </c>
      <c r="K5" t="str">
        <f t="shared" ca="1" si="5"/>
        <v>OK</v>
      </c>
    </row>
    <row r="6" spans="1:11" x14ac:dyDescent="0.4">
      <c r="A6" t="s">
        <v>61</v>
      </c>
      <c r="B6">
        <f t="shared" si="0"/>
        <v>102</v>
      </c>
      <c r="C6" t="s">
        <v>87</v>
      </c>
      <c r="D6">
        <f t="shared" si="1"/>
        <v>70</v>
      </c>
      <c r="E6">
        <v>5</v>
      </c>
      <c r="F6">
        <f t="shared" si="2"/>
        <v>53</v>
      </c>
      <c r="H6">
        <v>6</v>
      </c>
      <c r="I6" t="str">
        <f t="shared" ca="1" si="3"/>
        <v>PeBGrM</v>
      </c>
      <c r="J6">
        <f t="shared" ca="1" si="4"/>
        <v>1</v>
      </c>
      <c r="K6" t="str">
        <f t="shared" ca="1" si="5"/>
        <v>OK</v>
      </c>
    </row>
    <row r="7" spans="1:11" x14ac:dyDescent="0.4">
      <c r="A7" t="s">
        <v>62</v>
      </c>
      <c r="B7">
        <f t="shared" si="0"/>
        <v>103</v>
      </c>
      <c r="C7" t="s">
        <v>88</v>
      </c>
      <c r="D7">
        <f t="shared" si="1"/>
        <v>71</v>
      </c>
      <c r="E7">
        <v>6</v>
      </c>
      <c r="F7">
        <f t="shared" si="2"/>
        <v>54</v>
      </c>
      <c r="H7">
        <v>7</v>
      </c>
      <c r="I7" t="str">
        <f t="shared" ca="1" si="3"/>
        <v>8MAHyc</v>
      </c>
      <c r="J7">
        <f t="shared" ca="1" si="4"/>
        <v>1</v>
      </c>
      <c r="K7" t="str">
        <f t="shared" ca="1" si="5"/>
        <v>OK</v>
      </c>
    </row>
    <row r="8" spans="1:11" x14ac:dyDescent="0.4">
      <c r="A8" t="s">
        <v>63</v>
      </c>
      <c r="B8">
        <f t="shared" si="0"/>
        <v>104</v>
      </c>
      <c r="C8" t="s">
        <v>89</v>
      </c>
      <c r="D8">
        <f t="shared" si="1"/>
        <v>72</v>
      </c>
      <c r="E8">
        <v>7</v>
      </c>
      <c r="F8">
        <f t="shared" si="2"/>
        <v>55</v>
      </c>
      <c r="H8">
        <v>8</v>
      </c>
      <c r="I8" t="str">
        <f t="shared" ca="1" si="3"/>
        <v>qGydBA</v>
      </c>
      <c r="J8">
        <f t="shared" ca="1" si="4"/>
        <v>1</v>
      </c>
      <c r="K8" t="str">
        <f t="shared" ca="1" si="5"/>
        <v>OK</v>
      </c>
    </row>
    <row r="9" spans="1:11" x14ac:dyDescent="0.4">
      <c r="A9" t="s">
        <v>64</v>
      </c>
      <c r="B9">
        <f t="shared" si="0"/>
        <v>105</v>
      </c>
      <c r="C9" t="s">
        <v>90</v>
      </c>
      <c r="D9" t="s">
        <v>108</v>
      </c>
      <c r="E9">
        <v>8</v>
      </c>
      <c r="F9">
        <f t="shared" si="2"/>
        <v>56</v>
      </c>
      <c r="H9">
        <v>9</v>
      </c>
      <c r="I9" t="str">
        <f t="shared" ca="1" si="3"/>
        <v>UGE73G</v>
      </c>
      <c r="J9">
        <f t="shared" ca="1" si="4"/>
        <v>1</v>
      </c>
      <c r="K9" t="str">
        <f t="shared" ca="1" si="5"/>
        <v>OK</v>
      </c>
    </row>
    <row r="10" spans="1:11" x14ac:dyDescent="0.4">
      <c r="A10" t="s">
        <v>65</v>
      </c>
      <c r="B10">
        <f t="shared" si="0"/>
        <v>106</v>
      </c>
      <c r="C10" t="s">
        <v>91</v>
      </c>
      <c r="D10">
        <f>+CODE(C10)</f>
        <v>74</v>
      </c>
      <c r="E10">
        <v>9</v>
      </c>
      <c r="F10">
        <f t="shared" si="2"/>
        <v>57</v>
      </c>
      <c r="H10">
        <v>10</v>
      </c>
      <c r="I10" t="str">
        <f t="shared" ca="1" si="3"/>
        <v>yjA1AQ</v>
      </c>
      <c r="J10">
        <f t="shared" ca="1" si="4"/>
        <v>1</v>
      </c>
      <c r="K10" t="str">
        <f t="shared" ca="1" si="5"/>
        <v>OK</v>
      </c>
    </row>
    <row r="11" spans="1:11" x14ac:dyDescent="0.4">
      <c r="A11" t="s">
        <v>66</v>
      </c>
      <c r="B11">
        <f t="shared" si="0"/>
        <v>107</v>
      </c>
      <c r="C11" t="s">
        <v>92</v>
      </c>
      <c r="D11">
        <f>+CODE(C11)</f>
        <v>75</v>
      </c>
      <c r="H11">
        <v>11</v>
      </c>
      <c r="I11" t="str">
        <f t="shared" ca="1" si="3"/>
        <v>i4tRMC</v>
      </c>
      <c r="J11">
        <f t="shared" ca="1" si="4"/>
        <v>1</v>
      </c>
      <c r="K11" t="str">
        <f t="shared" ca="1" si="5"/>
        <v>OK</v>
      </c>
    </row>
    <row r="12" spans="1:11" x14ac:dyDescent="0.4">
      <c r="A12" t="s">
        <v>67</v>
      </c>
      <c r="B12" t="s">
        <v>108</v>
      </c>
      <c r="C12" t="s">
        <v>93</v>
      </c>
      <c r="D12">
        <f>+CODE(C12)</f>
        <v>76</v>
      </c>
      <c r="H12">
        <v>12</v>
      </c>
      <c r="I12" t="str">
        <f t="shared" ca="1" si="3"/>
        <v>sWutoJ</v>
      </c>
      <c r="J12">
        <f t="shared" ca="1" si="4"/>
        <v>1</v>
      </c>
      <c r="K12" t="str">
        <f t="shared" ca="1" si="5"/>
        <v>OK</v>
      </c>
    </row>
    <row r="13" spans="1:11" x14ac:dyDescent="0.4">
      <c r="A13" t="s">
        <v>68</v>
      </c>
      <c r="B13">
        <f t="shared" ref="B13:B26" si="6">+CODE(A13)</f>
        <v>109</v>
      </c>
      <c r="C13" t="s">
        <v>94</v>
      </c>
      <c r="D13">
        <f>+CODE(C13)</f>
        <v>77</v>
      </c>
      <c r="H13">
        <v>13</v>
      </c>
      <c r="I13" t="str">
        <f t="shared" ca="1" si="3"/>
        <v>eyCLyc</v>
      </c>
      <c r="J13">
        <f t="shared" ca="1" si="4"/>
        <v>1</v>
      </c>
      <c r="K13" t="str">
        <f t="shared" ca="1" si="5"/>
        <v>OK</v>
      </c>
    </row>
    <row r="14" spans="1:11" x14ac:dyDescent="0.4">
      <c r="A14" t="s">
        <v>69</v>
      </c>
      <c r="B14">
        <f t="shared" si="6"/>
        <v>110</v>
      </c>
      <c r="C14" t="s">
        <v>95</v>
      </c>
      <c r="D14">
        <f>+CODE(C14)</f>
        <v>78</v>
      </c>
      <c r="H14">
        <v>14</v>
      </c>
      <c r="I14" t="str">
        <f t="shared" ca="1" si="3"/>
        <v>rHLWLp</v>
      </c>
      <c r="J14">
        <f t="shared" ca="1" si="4"/>
        <v>1</v>
      </c>
      <c r="K14" t="str">
        <f t="shared" ca="1" si="5"/>
        <v>OK</v>
      </c>
    </row>
    <row r="15" spans="1:11" x14ac:dyDescent="0.4">
      <c r="A15" t="s">
        <v>70</v>
      </c>
      <c r="B15">
        <f t="shared" si="6"/>
        <v>111</v>
      </c>
      <c r="C15" t="s">
        <v>96</v>
      </c>
      <c r="D15" t="s">
        <v>108</v>
      </c>
      <c r="H15">
        <v>15</v>
      </c>
      <c r="I15" t="str">
        <f t="shared" ca="1" si="3"/>
        <v>DwtMNY</v>
      </c>
      <c r="J15">
        <f t="shared" ca="1" si="4"/>
        <v>1</v>
      </c>
      <c r="K15" t="str">
        <f t="shared" ca="1" si="5"/>
        <v>OK</v>
      </c>
    </row>
    <row r="16" spans="1:11" x14ac:dyDescent="0.4">
      <c r="A16" t="s">
        <v>71</v>
      </c>
      <c r="B16">
        <f t="shared" si="6"/>
        <v>112</v>
      </c>
      <c r="C16" t="s">
        <v>97</v>
      </c>
      <c r="D16">
        <f t="shared" ref="D16:D26" si="7">+CODE(C16)</f>
        <v>80</v>
      </c>
      <c r="H16">
        <v>16</v>
      </c>
      <c r="I16" t="str">
        <f t="shared" ca="1" si="3"/>
        <v>JJQY2U</v>
      </c>
      <c r="J16">
        <f t="shared" ca="1" si="4"/>
        <v>1</v>
      </c>
      <c r="K16" t="str">
        <f t="shared" ca="1" si="5"/>
        <v>OK</v>
      </c>
    </row>
    <row r="17" spans="1:11" x14ac:dyDescent="0.4">
      <c r="A17" t="s">
        <v>72</v>
      </c>
      <c r="B17">
        <f t="shared" si="6"/>
        <v>113</v>
      </c>
      <c r="C17" t="s">
        <v>98</v>
      </c>
      <c r="D17">
        <f t="shared" si="7"/>
        <v>81</v>
      </c>
      <c r="H17">
        <v>17</v>
      </c>
      <c r="I17" t="str">
        <f t="shared" ca="1" si="3"/>
        <v>kFd8PD</v>
      </c>
      <c r="J17">
        <f t="shared" ca="1" si="4"/>
        <v>1</v>
      </c>
      <c r="K17" t="str">
        <f t="shared" ca="1" si="5"/>
        <v>OK</v>
      </c>
    </row>
    <row r="18" spans="1:11" x14ac:dyDescent="0.4">
      <c r="A18" t="s">
        <v>73</v>
      </c>
      <c r="B18">
        <f t="shared" si="6"/>
        <v>114</v>
      </c>
      <c r="C18" t="s">
        <v>99</v>
      </c>
      <c r="D18">
        <f t="shared" si="7"/>
        <v>82</v>
      </c>
      <c r="H18">
        <v>18</v>
      </c>
      <c r="I18" t="str">
        <f t="shared" ca="1" si="3"/>
        <v>NMNDnX</v>
      </c>
      <c r="J18">
        <f t="shared" ca="1" si="4"/>
        <v>1</v>
      </c>
      <c r="K18" t="str">
        <f t="shared" ca="1" si="5"/>
        <v>OK</v>
      </c>
    </row>
    <row r="19" spans="1:11" x14ac:dyDescent="0.4">
      <c r="A19" t="s">
        <v>74</v>
      </c>
      <c r="B19">
        <f t="shared" si="6"/>
        <v>115</v>
      </c>
      <c r="C19" t="s">
        <v>100</v>
      </c>
      <c r="D19">
        <f t="shared" si="7"/>
        <v>83</v>
      </c>
      <c r="H19">
        <v>19</v>
      </c>
      <c r="I19" t="str">
        <f t="shared" ca="1" si="3"/>
        <v>SKHk1M</v>
      </c>
      <c r="J19">
        <f t="shared" ca="1" si="4"/>
        <v>1</v>
      </c>
      <c r="K19" t="str">
        <f t="shared" ca="1" si="5"/>
        <v>OK</v>
      </c>
    </row>
    <row r="20" spans="1:11" x14ac:dyDescent="0.4">
      <c r="A20" t="s">
        <v>75</v>
      </c>
      <c r="B20">
        <f t="shared" si="6"/>
        <v>116</v>
      </c>
      <c r="C20" t="s">
        <v>101</v>
      </c>
      <c r="D20">
        <f t="shared" si="7"/>
        <v>84</v>
      </c>
      <c r="H20">
        <v>20</v>
      </c>
      <c r="I20" t="str">
        <f t="shared" ca="1" si="3"/>
        <v>kRZg4K</v>
      </c>
      <c r="J20">
        <f t="shared" ca="1" si="4"/>
        <v>1</v>
      </c>
      <c r="K20" t="str">
        <f t="shared" ca="1" si="5"/>
        <v>OK</v>
      </c>
    </row>
    <row r="21" spans="1:11" x14ac:dyDescent="0.4">
      <c r="A21" t="s">
        <v>76</v>
      </c>
      <c r="B21">
        <f t="shared" si="6"/>
        <v>117</v>
      </c>
      <c r="C21" t="s">
        <v>102</v>
      </c>
      <c r="D21">
        <f t="shared" si="7"/>
        <v>85</v>
      </c>
      <c r="H21">
        <v>21</v>
      </c>
      <c r="I21" t="str">
        <f t="shared" ca="1" si="3"/>
        <v>82dtju</v>
      </c>
      <c r="J21">
        <f t="shared" ca="1" si="4"/>
        <v>1</v>
      </c>
      <c r="K21" t="str">
        <f t="shared" ca="1" si="5"/>
        <v>OK</v>
      </c>
    </row>
    <row r="22" spans="1:11" x14ac:dyDescent="0.4">
      <c r="A22" t="s">
        <v>77</v>
      </c>
      <c r="B22">
        <f t="shared" si="6"/>
        <v>118</v>
      </c>
      <c r="C22" t="s">
        <v>103</v>
      </c>
      <c r="D22">
        <f t="shared" si="7"/>
        <v>86</v>
      </c>
      <c r="H22">
        <v>22</v>
      </c>
      <c r="I22" t="str">
        <f t="shared" ca="1" si="3"/>
        <v>CJs3bV</v>
      </c>
      <c r="J22">
        <f t="shared" ca="1" si="4"/>
        <v>1</v>
      </c>
      <c r="K22" t="str">
        <f t="shared" ca="1" si="5"/>
        <v>OK</v>
      </c>
    </row>
    <row r="23" spans="1:11" x14ac:dyDescent="0.4">
      <c r="A23" t="s">
        <v>78</v>
      </c>
      <c r="B23">
        <f t="shared" si="6"/>
        <v>119</v>
      </c>
      <c r="C23" t="s">
        <v>104</v>
      </c>
      <c r="D23">
        <f t="shared" si="7"/>
        <v>87</v>
      </c>
      <c r="H23">
        <v>23</v>
      </c>
      <c r="I23" t="str">
        <f t="shared" ca="1" si="3"/>
        <v>h6b9ZB</v>
      </c>
      <c r="J23">
        <f t="shared" ca="1" si="4"/>
        <v>1</v>
      </c>
      <c r="K23" t="str">
        <f t="shared" ca="1" si="5"/>
        <v>OK</v>
      </c>
    </row>
    <row r="24" spans="1:11" x14ac:dyDescent="0.4">
      <c r="A24" t="s">
        <v>79</v>
      </c>
      <c r="B24">
        <f t="shared" si="6"/>
        <v>120</v>
      </c>
      <c r="C24" t="s">
        <v>105</v>
      </c>
      <c r="D24">
        <f t="shared" si="7"/>
        <v>88</v>
      </c>
      <c r="H24">
        <v>24</v>
      </c>
      <c r="I24" t="str">
        <f t="shared" ca="1" si="3"/>
        <v>JzJ9EW</v>
      </c>
      <c r="J24">
        <f t="shared" ca="1" si="4"/>
        <v>1</v>
      </c>
      <c r="K24" t="str">
        <f t="shared" ca="1" si="5"/>
        <v>OK</v>
      </c>
    </row>
    <row r="25" spans="1:11" x14ac:dyDescent="0.4">
      <c r="A25" t="s">
        <v>80</v>
      </c>
      <c r="B25">
        <f t="shared" si="6"/>
        <v>121</v>
      </c>
      <c r="C25" t="s">
        <v>106</v>
      </c>
      <c r="D25">
        <f t="shared" si="7"/>
        <v>89</v>
      </c>
      <c r="H25">
        <v>25</v>
      </c>
      <c r="I25" t="str">
        <f t="shared" ca="1" si="3"/>
        <v>Kh7SNc</v>
      </c>
      <c r="J25">
        <f t="shared" ca="1" si="4"/>
        <v>1</v>
      </c>
      <c r="K25" t="str">
        <f t="shared" ca="1" si="5"/>
        <v>OK</v>
      </c>
    </row>
    <row r="26" spans="1:11" x14ac:dyDescent="0.4">
      <c r="A26" t="s">
        <v>81</v>
      </c>
      <c r="B26">
        <f t="shared" si="6"/>
        <v>122</v>
      </c>
      <c r="C26" t="s">
        <v>107</v>
      </c>
      <c r="D26">
        <f t="shared" si="7"/>
        <v>90</v>
      </c>
      <c r="H26">
        <v>26</v>
      </c>
      <c r="I26" t="str">
        <f t="shared" ca="1" si="3"/>
        <v>qdaPCE</v>
      </c>
      <c r="J26">
        <f t="shared" ca="1" si="4"/>
        <v>1</v>
      </c>
      <c r="K26" t="str">
        <f t="shared" ca="1" si="5"/>
        <v>OK</v>
      </c>
    </row>
    <row r="27" spans="1:11" x14ac:dyDescent="0.4">
      <c r="H27">
        <v>27</v>
      </c>
      <c r="I27" t="str">
        <f t="shared" ca="1" si="3"/>
        <v>ezHT5c</v>
      </c>
      <c r="J27">
        <f t="shared" ref="J27:J51" ca="1" si="8">COUNTIF(I:I,I27)</f>
        <v>1</v>
      </c>
      <c r="K27" t="str">
        <f t="shared" ref="K27:K51" ca="1" si="9">+IF(J27=1,"OK","ダブり")</f>
        <v>OK</v>
      </c>
    </row>
    <row r="28" spans="1:11" x14ac:dyDescent="0.4">
      <c r="H28">
        <v>28</v>
      </c>
      <c r="I28" t="str">
        <f t="shared" ca="1" si="3"/>
        <v>7dbANK</v>
      </c>
      <c r="J28">
        <f t="shared" ca="1" si="8"/>
        <v>1</v>
      </c>
      <c r="K28" t="str">
        <f t="shared" ca="1" si="9"/>
        <v>OK</v>
      </c>
    </row>
    <row r="29" spans="1:11" x14ac:dyDescent="0.4">
      <c r="H29">
        <v>29</v>
      </c>
      <c r="I29" t="str">
        <f t="shared" ca="1" si="3"/>
        <v>F7agMF</v>
      </c>
      <c r="J29">
        <f t="shared" ca="1" si="8"/>
        <v>1</v>
      </c>
      <c r="K29" t="str">
        <f t="shared" ca="1" si="9"/>
        <v>OK</v>
      </c>
    </row>
    <row r="30" spans="1:11" x14ac:dyDescent="0.4">
      <c r="H30">
        <v>30</v>
      </c>
      <c r="I30" t="str">
        <f t="shared" ca="1" si="3"/>
        <v>8Gw4EP</v>
      </c>
      <c r="J30">
        <f t="shared" ca="1" si="8"/>
        <v>1</v>
      </c>
      <c r="K30" t="str">
        <f t="shared" ca="1" si="9"/>
        <v>OK</v>
      </c>
    </row>
    <row r="31" spans="1:11" x14ac:dyDescent="0.4">
      <c r="H31">
        <v>31</v>
      </c>
      <c r="I31" t="str">
        <f t="shared" ca="1" si="3"/>
        <v>8DgBhM</v>
      </c>
      <c r="J31">
        <f t="shared" ca="1" si="8"/>
        <v>1</v>
      </c>
      <c r="K31" t="str">
        <f t="shared" ca="1" si="9"/>
        <v>OK</v>
      </c>
    </row>
    <row r="32" spans="1:11" x14ac:dyDescent="0.4">
      <c r="H32">
        <v>32</v>
      </c>
      <c r="I32" t="str">
        <f t="shared" ca="1" si="3"/>
        <v>RgMmsH</v>
      </c>
      <c r="J32">
        <f t="shared" ca="1" si="8"/>
        <v>1</v>
      </c>
      <c r="K32" t="str">
        <f t="shared" ca="1" si="9"/>
        <v>OK</v>
      </c>
    </row>
    <row r="33" spans="8:11" x14ac:dyDescent="0.4">
      <c r="H33">
        <v>33</v>
      </c>
      <c r="I33" t="str">
        <f t="shared" ca="1" si="3"/>
        <v>4Z38cR</v>
      </c>
      <c r="J33">
        <f t="shared" ca="1" si="8"/>
        <v>1</v>
      </c>
      <c r="K33" t="str">
        <f t="shared" ca="1" si="9"/>
        <v>OK</v>
      </c>
    </row>
    <row r="34" spans="8:11" x14ac:dyDescent="0.4">
      <c r="H34">
        <v>34</v>
      </c>
      <c r="I34" t="str">
        <f t="shared" ca="1" si="3"/>
        <v>3MeNhV</v>
      </c>
      <c r="J34">
        <f t="shared" ca="1" si="8"/>
        <v>1</v>
      </c>
      <c r="K34" t="str">
        <f t="shared" ca="1" si="9"/>
        <v>OK</v>
      </c>
    </row>
    <row r="35" spans="8:11" x14ac:dyDescent="0.4">
      <c r="H35">
        <v>35</v>
      </c>
      <c r="I35" t="str">
        <f t="shared" ca="1" si="3"/>
        <v>drdXwT</v>
      </c>
      <c r="J35">
        <f t="shared" ca="1" si="8"/>
        <v>1</v>
      </c>
      <c r="K35" t="str">
        <f t="shared" ca="1" si="9"/>
        <v>OK</v>
      </c>
    </row>
    <row r="36" spans="8:11" x14ac:dyDescent="0.4">
      <c r="H36">
        <v>36</v>
      </c>
      <c r="I36" t="str">
        <f t="shared" ca="1" si="3"/>
        <v>wLgHD7</v>
      </c>
      <c r="J36">
        <f t="shared" ca="1" si="8"/>
        <v>1</v>
      </c>
      <c r="K36" t="str">
        <f t="shared" ca="1" si="9"/>
        <v>OK</v>
      </c>
    </row>
    <row r="37" spans="8:11" x14ac:dyDescent="0.4">
      <c r="H37">
        <v>37</v>
      </c>
      <c r="I37" t="str">
        <f t="shared" ca="1" si="3"/>
        <v>2GdMJ4</v>
      </c>
      <c r="J37">
        <f t="shared" ca="1" si="8"/>
        <v>1</v>
      </c>
      <c r="K37" t="str">
        <f t="shared" ca="1" si="9"/>
        <v>OK</v>
      </c>
    </row>
    <row r="38" spans="8:11" x14ac:dyDescent="0.4">
      <c r="H38">
        <v>38</v>
      </c>
      <c r="I38" t="str">
        <f t="shared" ca="1" si="3"/>
        <v>QEwXSu</v>
      </c>
      <c r="J38">
        <f t="shared" ca="1" si="8"/>
        <v>1</v>
      </c>
      <c r="K38" t="str">
        <f t="shared" ca="1" si="9"/>
        <v>OK</v>
      </c>
    </row>
    <row r="39" spans="8:11" x14ac:dyDescent="0.4">
      <c r="H39">
        <v>39</v>
      </c>
      <c r="I39" t="str">
        <f t="shared" ca="1" si="3"/>
        <v>EsLiWP</v>
      </c>
      <c r="J39">
        <f t="shared" ca="1" si="8"/>
        <v>1</v>
      </c>
      <c r="K39" t="str">
        <f t="shared" ca="1" si="9"/>
        <v>OK</v>
      </c>
    </row>
    <row r="40" spans="8:11" x14ac:dyDescent="0.4">
      <c r="H40">
        <v>40</v>
      </c>
      <c r="I40" t="str">
        <f t="shared" ca="1" si="3"/>
        <v>61cJE8</v>
      </c>
      <c r="J40">
        <f t="shared" ca="1" si="8"/>
        <v>1</v>
      </c>
      <c r="K40" t="str">
        <f t="shared" ca="1" si="9"/>
        <v>OK</v>
      </c>
    </row>
    <row r="41" spans="8:11" x14ac:dyDescent="0.4">
      <c r="H41">
        <v>41</v>
      </c>
      <c r="I41" t="str">
        <f t="shared" ca="1" si="3"/>
        <v>hEMuD8</v>
      </c>
      <c r="J41">
        <f t="shared" ca="1" si="8"/>
        <v>1</v>
      </c>
      <c r="K41" t="str">
        <f t="shared" ca="1" si="9"/>
        <v>OK</v>
      </c>
    </row>
    <row r="42" spans="8:11" x14ac:dyDescent="0.4">
      <c r="H42">
        <v>42</v>
      </c>
      <c r="I42" t="str">
        <f t="shared" ca="1" si="3"/>
        <v>5XQ7eH</v>
      </c>
      <c r="J42">
        <f t="shared" ca="1" si="8"/>
        <v>1</v>
      </c>
      <c r="K42" t="str">
        <f t="shared" ca="1" si="9"/>
        <v>OK</v>
      </c>
    </row>
    <row r="43" spans="8:11" x14ac:dyDescent="0.4">
      <c r="H43">
        <v>43</v>
      </c>
      <c r="I43" t="str">
        <f t="shared" ca="1" si="3"/>
        <v>o2QFJR</v>
      </c>
      <c r="J43">
        <f t="shared" ca="1" si="8"/>
        <v>1</v>
      </c>
      <c r="K43" t="str">
        <f t="shared" ca="1" si="9"/>
        <v>OK</v>
      </c>
    </row>
    <row r="44" spans="8:11" x14ac:dyDescent="0.4">
      <c r="H44">
        <v>44</v>
      </c>
      <c r="I44" t="str">
        <f t="shared" ca="1" si="3"/>
        <v>qwGJKV</v>
      </c>
      <c r="J44">
        <f t="shared" ca="1" si="8"/>
        <v>1</v>
      </c>
      <c r="K44" t="str">
        <f t="shared" ca="1" si="9"/>
        <v>OK</v>
      </c>
    </row>
    <row r="45" spans="8:11" x14ac:dyDescent="0.4">
      <c r="H45">
        <v>45</v>
      </c>
      <c r="I45" t="str">
        <f t="shared" ca="1" si="3"/>
        <v>qxBwmH</v>
      </c>
      <c r="J45">
        <f t="shared" ca="1" si="8"/>
        <v>1</v>
      </c>
      <c r="K45" t="str">
        <f t="shared" ca="1" si="9"/>
        <v>OK</v>
      </c>
    </row>
    <row r="46" spans="8:11" x14ac:dyDescent="0.4">
      <c r="H46">
        <v>46</v>
      </c>
      <c r="I46" t="str">
        <f t="shared" ca="1" si="3"/>
        <v>J6A7QG</v>
      </c>
      <c r="J46">
        <f t="shared" ca="1" si="8"/>
        <v>1</v>
      </c>
      <c r="K46" t="str">
        <f t="shared" ca="1" si="9"/>
        <v>OK</v>
      </c>
    </row>
    <row r="47" spans="8:11" x14ac:dyDescent="0.4">
      <c r="H47">
        <v>47</v>
      </c>
      <c r="I47" t="str">
        <f t="shared" ca="1" si="3"/>
        <v>DMXHwK</v>
      </c>
      <c r="J47">
        <f t="shared" ca="1" si="8"/>
        <v>1</v>
      </c>
      <c r="K47" t="str">
        <f t="shared" ca="1" si="9"/>
        <v>OK</v>
      </c>
    </row>
    <row r="48" spans="8:11" x14ac:dyDescent="0.4">
      <c r="H48">
        <v>48</v>
      </c>
      <c r="I48" t="str">
        <f t="shared" ca="1" si="3"/>
        <v>8JMnfx</v>
      </c>
      <c r="J48">
        <f t="shared" ca="1" si="8"/>
        <v>1</v>
      </c>
      <c r="K48" t="str">
        <f t="shared" ca="1" si="9"/>
        <v>OK</v>
      </c>
    </row>
    <row r="49" spans="8:11" x14ac:dyDescent="0.4">
      <c r="H49">
        <v>49</v>
      </c>
      <c r="I49" t="str">
        <f t="shared" ca="1" si="3"/>
        <v>NNFGgx</v>
      </c>
      <c r="J49">
        <f t="shared" ca="1" si="8"/>
        <v>1</v>
      </c>
      <c r="K49" t="str">
        <f t="shared" ca="1" si="9"/>
        <v>OK</v>
      </c>
    </row>
    <row r="50" spans="8:11" x14ac:dyDescent="0.4">
      <c r="H50">
        <v>50</v>
      </c>
      <c r="I50" t="str">
        <f t="shared" ca="1" si="3"/>
        <v>k2wP1r</v>
      </c>
      <c r="J50">
        <f t="shared" ca="1" si="8"/>
        <v>1</v>
      </c>
      <c r="K50" t="str">
        <f t="shared" ca="1" si="9"/>
        <v>OK</v>
      </c>
    </row>
    <row r="51" spans="8:11" x14ac:dyDescent="0.4">
      <c r="H51">
        <v>51</v>
      </c>
      <c r="I51" t="str">
        <f t="shared" ca="1" si="3"/>
        <v>E1ouwN</v>
      </c>
      <c r="J51">
        <f t="shared" ca="1" si="8"/>
        <v>1</v>
      </c>
      <c r="K51" t="str">
        <f t="shared" ca="1" si="9"/>
        <v>OK</v>
      </c>
    </row>
    <row r="52" spans="8:11" x14ac:dyDescent="0.4">
      <c r="H52">
        <v>52</v>
      </c>
      <c r="I52" t="str">
        <f t="shared" ca="1" si="3"/>
        <v>mx6eLt</v>
      </c>
      <c r="J52">
        <f t="shared" ref="J52:J111" ca="1" si="10">COUNTIF(I:I,I52)</f>
        <v>1</v>
      </c>
      <c r="K52" t="str">
        <f t="shared" ref="K52:K111" ca="1" si="11">+IF(J52=1,"OK","ダブり")</f>
        <v>OK</v>
      </c>
    </row>
    <row r="53" spans="8:11" x14ac:dyDescent="0.4">
      <c r="H53">
        <v>53</v>
      </c>
      <c r="I53" t="str">
        <f t="shared" ca="1" si="3"/>
        <v>KXgUMd</v>
      </c>
      <c r="J53">
        <f t="shared" ca="1" si="10"/>
        <v>1</v>
      </c>
      <c r="K53" t="str">
        <f t="shared" ca="1" si="11"/>
        <v>OK</v>
      </c>
    </row>
    <row r="54" spans="8:11" x14ac:dyDescent="0.4">
      <c r="H54">
        <v>54</v>
      </c>
      <c r="I54" t="str">
        <f t="shared" ca="1" si="3"/>
        <v>UvE2CB</v>
      </c>
      <c r="J54">
        <f t="shared" ca="1" si="10"/>
        <v>1</v>
      </c>
      <c r="K54" t="str">
        <f t="shared" ca="1" si="11"/>
        <v>OK</v>
      </c>
    </row>
    <row r="55" spans="8:11" x14ac:dyDescent="0.4">
      <c r="H55">
        <v>55</v>
      </c>
      <c r="I55" t="str">
        <f t="shared" ca="1" si="3"/>
        <v>UvwHUJ</v>
      </c>
      <c r="J55">
        <f t="shared" ca="1" si="10"/>
        <v>1</v>
      </c>
      <c r="K55" t="str">
        <f t="shared" ca="1" si="11"/>
        <v>OK</v>
      </c>
    </row>
    <row r="56" spans="8:11" x14ac:dyDescent="0.4">
      <c r="H56">
        <v>56</v>
      </c>
      <c r="I56" t="str">
        <f t="shared" ca="1" si="3"/>
        <v>iPrqFA</v>
      </c>
      <c r="J56">
        <f t="shared" ca="1" si="10"/>
        <v>1</v>
      </c>
      <c r="K56" t="str">
        <f t="shared" ca="1" si="11"/>
        <v>OK</v>
      </c>
    </row>
    <row r="57" spans="8:11" x14ac:dyDescent="0.4">
      <c r="H57">
        <v>57</v>
      </c>
      <c r="I57" t="str">
        <f t="shared" ca="1" si="3"/>
        <v>3wkLrS</v>
      </c>
      <c r="J57">
        <f t="shared" ca="1" si="10"/>
        <v>1</v>
      </c>
      <c r="K57" t="str">
        <f t="shared" ca="1" si="11"/>
        <v>OK</v>
      </c>
    </row>
    <row r="58" spans="8:11" x14ac:dyDescent="0.4">
      <c r="H58">
        <v>58</v>
      </c>
      <c r="I58" t="str">
        <f t="shared" ca="1" si="3"/>
        <v>mLEy9L</v>
      </c>
      <c r="J58">
        <f t="shared" ca="1" si="10"/>
        <v>1</v>
      </c>
      <c r="K58" t="str">
        <f t="shared" ca="1" si="11"/>
        <v>OK</v>
      </c>
    </row>
    <row r="59" spans="8:11" x14ac:dyDescent="0.4">
      <c r="H59">
        <v>59</v>
      </c>
      <c r="I59" t="str">
        <f t="shared" ca="1" si="3"/>
        <v>sxkGEC</v>
      </c>
      <c r="J59">
        <f t="shared" ca="1" si="10"/>
        <v>1</v>
      </c>
      <c r="K59" t="str">
        <f t="shared" ca="1" si="11"/>
        <v>OK</v>
      </c>
    </row>
    <row r="60" spans="8:11" x14ac:dyDescent="0.4">
      <c r="H60">
        <v>60</v>
      </c>
      <c r="I60" t="str">
        <f t="shared" ca="1" si="3"/>
        <v>nTU9V1</v>
      </c>
      <c r="J60">
        <f t="shared" ca="1" si="10"/>
        <v>1</v>
      </c>
      <c r="K60" t="str">
        <f t="shared" ca="1" si="11"/>
        <v>OK</v>
      </c>
    </row>
    <row r="61" spans="8:11" x14ac:dyDescent="0.4">
      <c r="H61">
        <v>61</v>
      </c>
      <c r="I61" t="str">
        <f t="shared" ca="1" si="3"/>
        <v>AGDSNg</v>
      </c>
      <c r="J61">
        <f t="shared" ca="1" si="10"/>
        <v>1</v>
      </c>
      <c r="K61" t="str">
        <f t="shared" ca="1" si="11"/>
        <v>OK</v>
      </c>
    </row>
    <row r="62" spans="8:11" x14ac:dyDescent="0.4">
      <c r="H62">
        <v>62</v>
      </c>
      <c r="I62" t="str">
        <f t="shared" ca="1" si="3"/>
        <v>3kxiMY</v>
      </c>
      <c r="J62">
        <f t="shared" ca="1" si="10"/>
        <v>1</v>
      </c>
      <c r="K62" t="str">
        <f t="shared" ca="1" si="11"/>
        <v>OK</v>
      </c>
    </row>
    <row r="63" spans="8:11" x14ac:dyDescent="0.4">
      <c r="H63">
        <v>63</v>
      </c>
      <c r="I63" t="str">
        <f t="shared" ca="1" si="3"/>
        <v>h99bM2</v>
      </c>
      <c r="J63">
        <f t="shared" ca="1" si="10"/>
        <v>1</v>
      </c>
      <c r="K63" t="str">
        <f t="shared" ca="1" si="11"/>
        <v>OK</v>
      </c>
    </row>
    <row r="64" spans="8:11" x14ac:dyDescent="0.4">
      <c r="H64">
        <v>64</v>
      </c>
      <c r="I64" t="str">
        <f t="shared" ca="1" si="3"/>
        <v>EVLJ2h</v>
      </c>
      <c r="J64">
        <f t="shared" ca="1" si="10"/>
        <v>1</v>
      </c>
      <c r="K64" t="str">
        <f t="shared" ca="1" si="11"/>
        <v>OK</v>
      </c>
    </row>
    <row r="65" spans="8:11" x14ac:dyDescent="0.4">
      <c r="H65">
        <v>65</v>
      </c>
      <c r="I65" t="str">
        <f t="shared" ca="1" si="3"/>
        <v>5XgJqg</v>
      </c>
      <c r="J65">
        <f t="shared" ca="1" si="10"/>
        <v>1</v>
      </c>
      <c r="K65" t="str">
        <f t="shared" ca="1" si="11"/>
        <v>OK</v>
      </c>
    </row>
    <row r="66" spans="8:11" x14ac:dyDescent="0.4">
      <c r="H66">
        <v>66</v>
      </c>
      <c r="I66" t="str">
        <f t="shared" ref="I66:I129" ca="1" si="12">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fndu7k</v>
      </c>
      <c r="J66">
        <f t="shared" ca="1" si="10"/>
        <v>1</v>
      </c>
      <c r="K66" t="str">
        <f t="shared" ca="1" si="11"/>
        <v>OK</v>
      </c>
    </row>
    <row r="67" spans="8:11" x14ac:dyDescent="0.4">
      <c r="H67">
        <v>67</v>
      </c>
      <c r="I67" t="str">
        <f t="shared" ca="1" si="12"/>
        <v>jNzpRS</v>
      </c>
      <c r="J67">
        <f t="shared" ca="1" si="10"/>
        <v>1</v>
      </c>
      <c r="K67" t="str">
        <f t="shared" ca="1" si="11"/>
        <v>OK</v>
      </c>
    </row>
    <row r="68" spans="8:11" x14ac:dyDescent="0.4">
      <c r="H68">
        <v>68</v>
      </c>
      <c r="I68" t="str">
        <f t="shared" ca="1" si="12"/>
        <v>CWUM7x</v>
      </c>
      <c r="J68">
        <f t="shared" ca="1" si="10"/>
        <v>1</v>
      </c>
      <c r="K68" t="str">
        <f t="shared" ca="1" si="11"/>
        <v>OK</v>
      </c>
    </row>
    <row r="69" spans="8:11" x14ac:dyDescent="0.4">
      <c r="H69">
        <v>69</v>
      </c>
      <c r="I69" t="str">
        <f t="shared" ca="1" si="12"/>
        <v>Hzwwg2</v>
      </c>
      <c r="J69">
        <f t="shared" ca="1" si="10"/>
        <v>1</v>
      </c>
      <c r="K69" t="str">
        <f t="shared" ca="1" si="11"/>
        <v>OK</v>
      </c>
    </row>
    <row r="70" spans="8:11" x14ac:dyDescent="0.4">
      <c r="H70">
        <v>70</v>
      </c>
      <c r="I70" t="str">
        <f t="shared" ca="1" si="12"/>
        <v>XjYUD3</v>
      </c>
      <c r="J70">
        <f t="shared" ca="1" si="10"/>
        <v>1</v>
      </c>
      <c r="K70" t="str">
        <f t="shared" ca="1" si="11"/>
        <v>OK</v>
      </c>
    </row>
    <row r="71" spans="8:11" x14ac:dyDescent="0.4">
      <c r="H71">
        <v>71</v>
      </c>
      <c r="I71" t="str">
        <f t="shared" ca="1" si="12"/>
        <v>b1eUwL</v>
      </c>
      <c r="J71">
        <f t="shared" ca="1" si="10"/>
        <v>1</v>
      </c>
      <c r="K71" t="str">
        <f t="shared" ca="1" si="11"/>
        <v>OK</v>
      </c>
    </row>
    <row r="72" spans="8:11" x14ac:dyDescent="0.4">
      <c r="H72">
        <v>72</v>
      </c>
      <c r="I72" t="str">
        <f t="shared" ca="1" si="12"/>
        <v>t3p5Jz</v>
      </c>
      <c r="J72">
        <f t="shared" ca="1" si="10"/>
        <v>1</v>
      </c>
      <c r="K72" t="str">
        <f t="shared" ca="1" si="11"/>
        <v>OK</v>
      </c>
    </row>
    <row r="73" spans="8:11" x14ac:dyDescent="0.4">
      <c r="H73">
        <v>73</v>
      </c>
      <c r="I73" t="str">
        <f t="shared" ca="1" si="12"/>
        <v>MZBkqM</v>
      </c>
      <c r="J73">
        <f t="shared" ca="1" si="10"/>
        <v>1</v>
      </c>
      <c r="K73" t="str">
        <f t="shared" ca="1" si="11"/>
        <v>OK</v>
      </c>
    </row>
    <row r="74" spans="8:11" x14ac:dyDescent="0.4">
      <c r="H74">
        <v>74</v>
      </c>
      <c r="I74" t="str">
        <f t="shared" ca="1" si="12"/>
        <v>4jEFuV</v>
      </c>
      <c r="J74">
        <f t="shared" ca="1" si="10"/>
        <v>1</v>
      </c>
      <c r="K74" t="str">
        <f t="shared" ca="1" si="11"/>
        <v>OK</v>
      </c>
    </row>
    <row r="75" spans="8:11" x14ac:dyDescent="0.4">
      <c r="H75">
        <v>75</v>
      </c>
      <c r="I75" t="str">
        <f t="shared" ca="1" si="12"/>
        <v>yML9La</v>
      </c>
      <c r="J75">
        <f t="shared" ca="1" si="10"/>
        <v>1</v>
      </c>
      <c r="K75" t="str">
        <f t="shared" ca="1" si="11"/>
        <v>OK</v>
      </c>
    </row>
    <row r="76" spans="8:11" x14ac:dyDescent="0.4">
      <c r="H76">
        <v>76</v>
      </c>
      <c r="I76" t="str">
        <f t="shared" ca="1" si="12"/>
        <v>H8BHHr</v>
      </c>
      <c r="J76">
        <f t="shared" ca="1" si="10"/>
        <v>1</v>
      </c>
      <c r="K76" t="str">
        <f t="shared" ca="1" si="11"/>
        <v>OK</v>
      </c>
    </row>
    <row r="77" spans="8:11" x14ac:dyDescent="0.4">
      <c r="H77">
        <v>77</v>
      </c>
      <c r="I77" t="str">
        <f t="shared" ca="1" si="12"/>
        <v>jXRLAa</v>
      </c>
      <c r="J77">
        <f t="shared" ca="1" si="10"/>
        <v>1</v>
      </c>
      <c r="K77" t="str">
        <f t="shared" ca="1" si="11"/>
        <v>OK</v>
      </c>
    </row>
    <row r="78" spans="8:11" x14ac:dyDescent="0.4">
      <c r="H78">
        <v>78</v>
      </c>
      <c r="I78" t="str">
        <f t="shared" ca="1" si="12"/>
        <v>PgJVLJ</v>
      </c>
      <c r="J78">
        <f t="shared" ca="1" si="10"/>
        <v>1</v>
      </c>
      <c r="K78" t="str">
        <f t="shared" ca="1" si="11"/>
        <v>OK</v>
      </c>
    </row>
    <row r="79" spans="8:11" x14ac:dyDescent="0.4">
      <c r="H79">
        <v>79</v>
      </c>
      <c r="I79" t="str">
        <f t="shared" ca="1" si="12"/>
        <v>hdJN2P</v>
      </c>
      <c r="J79">
        <f t="shared" ca="1" si="10"/>
        <v>1</v>
      </c>
      <c r="K79" t="str">
        <f t="shared" ca="1" si="11"/>
        <v>OK</v>
      </c>
    </row>
    <row r="80" spans="8:11" x14ac:dyDescent="0.4">
      <c r="H80">
        <v>80</v>
      </c>
      <c r="I80" t="str">
        <f t="shared" ca="1" si="12"/>
        <v>U5eRym</v>
      </c>
      <c r="J80">
        <f t="shared" ca="1" si="10"/>
        <v>1</v>
      </c>
      <c r="K80" t="str">
        <f t="shared" ca="1" si="11"/>
        <v>OK</v>
      </c>
    </row>
    <row r="81" spans="8:11" x14ac:dyDescent="0.4">
      <c r="H81">
        <v>81</v>
      </c>
      <c r="I81" t="str">
        <f t="shared" ca="1" si="12"/>
        <v>j9jdhq</v>
      </c>
      <c r="J81">
        <f t="shared" ca="1" si="10"/>
        <v>1</v>
      </c>
      <c r="K81" t="str">
        <f t="shared" ca="1" si="11"/>
        <v>OK</v>
      </c>
    </row>
    <row r="82" spans="8:11" x14ac:dyDescent="0.4">
      <c r="H82">
        <v>82</v>
      </c>
      <c r="I82" t="str">
        <f t="shared" ca="1" si="12"/>
        <v>dfhoEU</v>
      </c>
      <c r="J82">
        <f t="shared" ca="1" si="10"/>
        <v>1</v>
      </c>
      <c r="K82" t="str">
        <f t="shared" ca="1" si="11"/>
        <v>OK</v>
      </c>
    </row>
    <row r="83" spans="8:11" x14ac:dyDescent="0.4">
      <c r="H83">
        <v>83</v>
      </c>
      <c r="I83" t="str">
        <f t="shared" ca="1" si="12"/>
        <v>MfHVae</v>
      </c>
      <c r="J83">
        <f t="shared" ca="1" si="10"/>
        <v>1</v>
      </c>
      <c r="K83" t="str">
        <f t="shared" ca="1" si="11"/>
        <v>OK</v>
      </c>
    </row>
    <row r="84" spans="8:11" x14ac:dyDescent="0.4">
      <c r="H84">
        <v>84</v>
      </c>
      <c r="I84" t="str">
        <f t="shared" ca="1" si="12"/>
        <v>uEkLGB</v>
      </c>
      <c r="J84">
        <f t="shared" ca="1" si="10"/>
        <v>1</v>
      </c>
      <c r="K84" t="str">
        <f t="shared" ca="1" si="11"/>
        <v>OK</v>
      </c>
    </row>
    <row r="85" spans="8:11" x14ac:dyDescent="0.4">
      <c r="H85">
        <v>85</v>
      </c>
      <c r="I85" t="str">
        <f t="shared" ca="1" si="12"/>
        <v>HY3bLp</v>
      </c>
      <c r="J85">
        <f t="shared" ca="1" si="10"/>
        <v>1</v>
      </c>
      <c r="K85" t="str">
        <f t="shared" ca="1" si="11"/>
        <v>OK</v>
      </c>
    </row>
    <row r="86" spans="8:11" x14ac:dyDescent="0.4">
      <c r="H86">
        <v>86</v>
      </c>
      <c r="I86" t="str">
        <f t="shared" ca="1" si="12"/>
        <v>HZw1KD</v>
      </c>
      <c r="J86">
        <f t="shared" ca="1" si="10"/>
        <v>1</v>
      </c>
      <c r="K86" t="str">
        <f t="shared" ca="1" si="11"/>
        <v>OK</v>
      </c>
    </row>
    <row r="87" spans="8:11" x14ac:dyDescent="0.4">
      <c r="H87">
        <v>87</v>
      </c>
      <c r="I87" t="str">
        <f t="shared" ca="1" si="12"/>
        <v>1dEBEL</v>
      </c>
      <c r="J87">
        <f t="shared" ca="1" si="10"/>
        <v>1</v>
      </c>
      <c r="K87" t="str">
        <f t="shared" ca="1" si="11"/>
        <v>OK</v>
      </c>
    </row>
    <row r="88" spans="8:11" x14ac:dyDescent="0.4">
      <c r="H88">
        <v>88</v>
      </c>
      <c r="I88" t="str">
        <f t="shared" ca="1" si="12"/>
        <v>CQKYHR</v>
      </c>
      <c r="J88">
        <f t="shared" ca="1" si="10"/>
        <v>1</v>
      </c>
      <c r="K88" t="str">
        <f t="shared" ca="1" si="11"/>
        <v>OK</v>
      </c>
    </row>
    <row r="89" spans="8:11" x14ac:dyDescent="0.4">
      <c r="H89">
        <v>89</v>
      </c>
      <c r="I89" t="str">
        <f t="shared" ca="1" si="12"/>
        <v>xCh9CJ</v>
      </c>
      <c r="J89">
        <f t="shared" ca="1" si="10"/>
        <v>1</v>
      </c>
      <c r="K89" t="str">
        <f t="shared" ca="1" si="11"/>
        <v>OK</v>
      </c>
    </row>
    <row r="90" spans="8:11" x14ac:dyDescent="0.4">
      <c r="H90">
        <v>90</v>
      </c>
      <c r="I90" t="str">
        <f t="shared" ca="1" si="12"/>
        <v>KNo5wf</v>
      </c>
      <c r="J90">
        <f t="shared" ca="1" si="10"/>
        <v>1</v>
      </c>
      <c r="K90" t="str">
        <f t="shared" ca="1" si="11"/>
        <v>OK</v>
      </c>
    </row>
    <row r="91" spans="8:11" x14ac:dyDescent="0.4">
      <c r="H91">
        <v>91</v>
      </c>
      <c r="I91" t="str">
        <f t="shared" ca="1" si="12"/>
        <v>GT4ZMU</v>
      </c>
      <c r="J91">
        <f t="shared" ca="1" si="10"/>
        <v>1</v>
      </c>
      <c r="K91" t="str">
        <f t="shared" ca="1" si="11"/>
        <v>OK</v>
      </c>
    </row>
    <row r="92" spans="8:11" x14ac:dyDescent="0.4">
      <c r="H92">
        <v>92</v>
      </c>
      <c r="I92" t="str">
        <f t="shared" ca="1" si="12"/>
        <v>hSnLpk</v>
      </c>
      <c r="J92">
        <f t="shared" ca="1" si="10"/>
        <v>1</v>
      </c>
      <c r="K92" t="str">
        <f t="shared" ca="1" si="11"/>
        <v>OK</v>
      </c>
    </row>
    <row r="93" spans="8:11" x14ac:dyDescent="0.4">
      <c r="H93">
        <v>93</v>
      </c>
      <c r="I93" t="str">
        <f t="shared" ca="1" si="12"/>
        <v>jLAM5G</v>
      </c>
      <c r="J93">
        <f t="shared" ca="1" si="10"/>
        <v>1</v>
      </c>
      <c r="K93" t="str">
        <f t="shared" ca="1" si="11"/>
        <v>OK</v>
      </c>
    </row>
    <row r="94" spans="8:11" x14ac:dyDescent="0.4">
      <c r="H94">
        <v>94</v>
      </c>
      <c r="I94" t="str">
        <f t="shared" ca="1" si="12"/>
        <v>yVrUmH</v>
      </c>
      <c r="J94">
        <f t="shared" ca="1" si="10"/>
        <v>1</v>
      </c>
      <c r="K94" t="str">
        <f t="shared" ca="1" si="11"/>
        <v>OK</v>
      </c>
    </row>
    <row r="95" spans="8:11" x14ac:dyDescent="0.4">
      <c r="H95">
        <v>95</v>
      </c>
      <c r="I95" t="str">
        <f t="shared" ca="1" si="12"/>
        <v>qiJtkJ</v>
      </c>
      <c r="J95">
        <f t="shared" ca="1" si="10"/>
        <v>1</v>
      </c>
      <c r="K95" t="str">
        <f t="shared" ca="1" si="11"/>
        <v>OK</v>
      </c>
    </row>
    <row r="96" spans="8:11" x14ac:dyDescent="0.4">
      <c r="H96">
        <v>96</v>
      </c>
      <c r="I96" t="str">
        <f t="shared" ca="1" si="12"/>
        <v>38YUds</v>
      </c>
      <c r="J96">
        <f t="shared" ca="1" si="10"/>
        <v>1</v>
      </c>
      <c r="K96" t="str">
        <f t="shared" ca="1" si="11"/>
        <v>OK</v>
      </c>
    </row>
    <row r="97" spans="8:11" x14ac:dyDescent="0.4">
      <c r="H97">
        <v>97</v>
      </c>
      <c r="I97" t="str">
        <f t="shared" ca="1" si="12"/>
        <v>HhNs9U</v>
      </c>
      <c r="J97">
        <f t="shared" ca="1" si="10"/>
        <v>1</v>
      </c>
      <c r="K97" t="str">
        <f t="shared" ca="1" si="11"/>
        <v>OK</v>
      </c>
    </row>
    <row r="98" spans="8:11" x14ac:dyDescent="0.4">
      <c r="H98">
        <v>98</v>
      </c>
      <c r="I98" t="str">
        <f t="shared" ca="1" si="12"/>
        <v>suwNzS</v>
      </c>
      <c r="J98">
        <f t="shared" ca="1" si="10"/>
        <v>1</v>
      </c>
      <c r="K98" t="str">
        <f t="shared" ca="1" si="11"/>
        <v>OK</v>
      </c>
    </row>
    <row r="99" spans="8:11" x14ac:dyDescent="0.4">
      <c r="H99">
        <v>99</v>
      </c>
      <c r="I99" t="str">
        <f t="shared" ca="1" si="12"/>
        <v>DW1B2q</v>
      </c>
      <c r="J99">
        <f t="shared" ca="1" si="10"/>
        <v>1</v>
      </c>
      <c r="K99" t="str">
        <f t="shared" ca="1" si="11"/>
        <v>OK</v>
      </c>
    </row>
    <row r="100" spans="8:11" x14ac:dyDescent="0.4">
      <c r="H100">
        <v>100</v>
      </c>
      <c r="I100" t="str">
        <f t="shared" ca="1" si="12"/>
        <v>GN6TF5</v>
      </c>
      <c r="J100">
        <f t="shared" ca="1" si="10"/>
        <v>1</v>
      </c>
      <c r="K100" t="str">
        <f t="shared" ca="1" si="11"/>
        <v>OK</v>
      </c>
    </row>
    <row r="101" spans="8:11" x14ac:dyDescent="0.4">
      <c r="H101">
        <v>101</v>
      </c>
      <c r="I101" t="str">
        <f t="shared" ca="1" si="12"/>
        <v>KBBLF2</v>
      </c>
      <c r="J101">
        <f t="shared" ca="1" si="10"/>
        <v>1</v>
      </c>
      <c r="K101" t="str">
        <f t="shared" ca="1" si="11"/>
        <v>OK</v>
      </c>
    </row>
    <row r="102" spans="8:11" x14ac:dyDescent="0.4">
      <c r="H102">
        <v>102</v>
      </c>
      <c r="I102" t="str">
        <f t="shared" ca="1" si="12"/>
        <v>9oyMQy</v>
      </c>
      <c r="J102">
        <f t="shared" ca="1" si="10"/>
        <v>1</v>
      </c>
      <c r="K102" t="str">
        <f t="shared" ca="1" si="11"/>
        <v>OK</v>
      </c>
    </row>
    <row r="103" spans="8:11" x14ac:dyDescent="0.4">
      <c r="H103">
        <v>103</v>
      </c>
      <c r="I103" t="str">
        <f t="shared" ca="1" si="12"/>
        <v>r7BPG4</v>
      </c>
      <c r="J103">
        <f t="shared" ca="1" si="10"/>
        <v>1</v>
      </c>
      <c r="K103" t="str">
        <f t="shared" ca="1" si="11"/>
        <v>OK</v>
      </c>
    </row>
    <row r="104" spans="8:11" x14ac:dyDescent="0.4">
      <c r="H104">
        <v>104</v>
      </c>
      <c r="I104" t="str">
        <f t="shared" ca="1" si="12"/>
        <v>MKR1Zs</v>
      </c>
      <c r="J104">
        <f t="shared" ca="1" si="10"/>
        <v>1</v>
      </c>
      <c r="K104" t="str">
        <f t="shared" ca="1" si="11"/>
        <v>OK</v>
      </c>
    </row>
    <row r="105" spans="8:11" x14ac:dyDescent="0.4">
      <c r="H105">
        <v>105</v>
      </c>
      <c r="I105" t="str">
        <f t="shared" ca="1" si="12"/>
        <v>Poj4Jx</v>
      </c>
      <c r="J105">
        <f t="shared" ca="1" si="10"/>
        <v>1</v>
      </c>
      <c r="K105" t="str">
        <f t="shared" ca="1" si="11"/>
        <v>OK</v>
      </c>
    </row>
    <row r="106" spans="8:11" x14ac:dyDescent="0.4">
      <c r="H106">
        <v>106</v>
      </c>
      <c r="I106" t="str">
        <f t="shared" ca="1" si="12"/>
        <v>EsHZT2</v>
      </c>
      <c r="J106">
        <f t="shared" ca="1" si="10"/>
        <v>1</v>
      </c>
      <c r="K106" t="str">
        <f t="shared" ca="1" si="11"/>
        <v>OK</v>
      </c>
    </row>
    <row r="107" spans="8:11" x14ac:dyDescent="0.4">
      <c r="H107">
        <v>107</v>
      </c>
      <c r="I107" t="str">
        <f t="shared" ca="1" si="12"/>
        <v>4SVYYK</v>
      </c>
      <c r="J107">
        <f t="shared" ca="1" si="10"/>
        <v>1</v>
      </c>
      <c r="K107" t="str">
        <f t="shared" ca="1" si="11"/>
        <v>OK</v>
      </c>
    </row>
    <row r="108" spans="8:11" x14ac:dyDescent="0.4">
      <c r="H108">
        <v>108</v>
      </c>
      <c r="I108" t="str">
        <f t="shared" ca="1" si="12"/>
        <v>C3gKzq</v>
      </c>
      <c r="J108">
        <f t="shared" ca="1" si="10"/>
        <v>1</v>
      </c>
      <c r="K108" t="str">
        <f t="shared" ca="1" si="11"/>
        <v>OK</v>
      </c>
    </row>
    <row r="109" spans="8:11" x14ac:dyDescent="0.4">
      <c r="H109">
        <v>109</v>
      </c>
      <c r="I109" t="str">
        <f t="shared" ca="1" si="12"/>
        <v>vAQ3eb</v>
      </c>
      <c r="J109">
        <f t="shared" ca="1" si="10"/>
        <v>1</v>
      </c>
      <c r="K109" t="str">
        <f t="shared" ca="1" si="11"/>
        <v>OK</v>
      </c>
    </row>
    <row r="110" spans="8:11" x14ac:dyDescent="0.4">
      <c r="H110">
        <v>110</v>
      </c>
      <c r="I110" t="str">
        <f t="shared" ca="1" si="12"/>
        <v>pwNFEB</v>
      </c>
      <c r="J110">
        <f t="shared" ca="1" si="10"/>
        <v>1</v>
      </c>
      <c r="K110" t="str">
        <f t="shared" ca="1" si="11"/>
        <v>OK</v>
      </c>
    </row>
    <row r="111" spans="8:11" x14ac:dyDescent="0.4">
      <c r="H111">
        <v>111</v>
      </c>
      <c r="I111" t="str">
        <f t="shared" ca="1" si="12"/>
        <v>zhT6By</v>
      </c>
      <c r="J111">
        <f t="shared" ca="1" si="10"/>
        <v>1</v>
      </c>
      <c r="K111" t="str">
        <f t="shared" ca="1" si="11"/>
        <v>OK</v>
      </c>
    </row>
    <row r="112" spans="8:11" x14ac:dyDescent="0.4">
      <c r="H112">
        <v>112</v>
      </c>
      <c r="I112" t="str">
        <f t="shared" ca="1" si="12"/>
        <v>77cBLK</v>
      </c>
      <c r="J112">
        <f t="shared" ref="J112:J175" ca="1" si="13">COUNTIF(I:I,I112)</f>
        <v>1</v>
      </c>
      <c r="K112" t="str">
        <f t="shared" ref="K112:K175" ca="1" si="14">+IF(J112=1,"OK","ダブり")</f>
        <v>OK</v>
      </c>
    </row>
    <row r="113" spans="8:11" x14ac:dyDescent="0.4">
      <c r="H113">
        <v>113</v>
      </c>
      <c r="I113" t="str">
        <f t="shared" ca="1" si="12"/>
        <v>QEY85f</v>
      </c>
      <c r="J113">
        <f t="shared" ca="1" si="13"/>
        <v>1</v>
      </c>
      <c r="K113" t="str">
        <f t="shared" ca="1" si="14"/>
        <v>OK</v>
      </c>
    </row>
    <row r="114" spans="8:11" x14ac:dyDescent="0.4">
      <c r="H114">
        <v>114</v>
      </c>
      <c r="I114" t="str">
        <f t="shared" ca="1" si="12"/>
        <v>Je7KgK</v>
      </c>
      <c r="J114">
        <f t="shared" ca="1" si="13"/>
        <v>1</v>
      </c>
      <c r="K114" t="str">
        <f t="shared" ca="1" si="14"/>
        <v>OK</v>
      </c>
    </row>
    <row r="115" spans="8:11" x14ac:dyDescent="0.4">
      <c r="H115">
        <v>115</v>
      </c>
      <c r="I115" t="str">
        <f t="shared" ca="1" si="12"/>
        <v>FA7K9V</v>
      </c>
      <c r="J115">
        <f t="shared" ca="1" si="13"/>
        <v>1</v>
      </c>
      <c r="K115" t="str">
        <f t="shared" ca="1" si="14"/>
        <v>OK</v>
      </c>
    </row>
    <row r="116" spans="8:11" x14ac:dyDescent="0.4">
      <c r="H116">
        <v>116</v>
      </c>
      <c r="I116" t="str">
        <f t="shared" ca="1" si="12"/>
        <v>MrYRB7</v>
      </c>
      <c r="J116">
        <f t="shared" ca="1" si="13"/>
        <v>1</v>
      </c>
      <c r="K116" t="str">
        <f t="shared" ca="1" si="14"/>
        <v>OK</v>
      </c>
    </row>
    <row r="117" spans="8:11" x14ac:dyDescent="0.4">
      <c r="H117">
        <v>117</v>
      </c>
      <c r="I117" t="str">
        <f t="shared" ca="1" si="12"/>
        <v>KWsxCH</v>
      </c>
      <c r="J117">
        <f t="shared" ca="1" si="13"/>
        <v>1</v>
      </c>
      <c r="K117" t="str">
        <f t="shared" ca="1" si="14"/>
        <v>OK</v>
      </c>
    </row>
    <row r="118" spans="8:11" x14ac:dyDescent="0.4">
      <c r="H118">
        <v>118</v>
      </c>
      <c r="I118" t="str">
        <f t="shared" ca="1" si="12"/>
        <v>kPAe1f</v>
      </c>
      <c r="J118">
        <f t="shared" ca="1" si="13"/>
        <v>1</v>
      </c>
      <c r="K118" t="str">
        <f t="shared" ca="1" si="14"/>
        <v>OK</v>
      </c>
    </row>
    <row r="119" spans="8:11" x14ac:dyDescent="0.4">
      <c r="H119">
        <v>119</v>
      </c>
      <c r="I119" t="str">
        <f t="shared" ca="1" si="12"/>
        <v>nEcpWJ</v>
      </c>
      <c r="J119">
        <f t="shared" ca="1" si="13"/>
        <v>1</v>
      </c>
      <c r="K119" t="str">
        <f t="shared" ca="1" si="14"/>
        <v>OK</v>
      </c>
    </row>
    <row r="120" spans="8:11" x14ac:dyDescent="0.4">
      <c r="H120">
        <v>120</v>
      </c>
      <c r="I120" t="str">
        <f t="shared" ca="1" si="12"/>
        <v>UaeWDL</v>
      </c>
      <c r="J120">
        <f t="shared" ca="1" si="13"/>
        <v>1</v>
      </c>
      <c r="K120" t="str">
        <f t="shared" ca="1" si="14"/>
        <v>OK</v>
      </c>
    </row>
    <row r="121" spans="8:11" x14ac:dyDescent="0.4">
      <c r="H121">
        <v>121</v>
      </c>
      <c r="I121" t="str">
        <f t="shared" ca="1" si="12"/>
        <v>WsTfJ9</v>
      </c>
      <c r="J121">
        <f t="shared" ca="1" si="13"/>
        <v>1</v>
      </c>
      <c r="K121" t="str">
        <f t="shared" ca="1" si="14"/>
        <v>OK</v>
      </c>
    </row>
    <row r="122" spans="8:11" x14ac:dyDescent="0.4">
      <c r="H122">
        <v>122</v>
      </c>
      <c r="I122" t="str">
        <f t="shared" ca="1" si="12"/>
        <v>UwEFi6</v>
      </c>
      <c r="J122">
        <f t="shared" ca="1" si="13"/>
        <v>1</v>
      </c>
      <c r="K122" t="str">
        <f t="shared" ca="1" si="14"/>
        <v>OK</v>
      </c>
    </row>
    <row r="123" spans="8:11" x14ac:dyDescent="0.4">
      <c r="H123">
        <v>123</v>
      </c>
      <c r="I123" t="str">
        <f t="shared" ca="1" si="12"/>
        <v>mo76Ck</v>
      </c>
      <c r="J123">
        <f t="shared" ca="1" si="13"/>
        <v>1</v>
      </c>
      <c r="K123" t="str">
        <f t="shared" ca="1" si="14"/>
        <v>OK</v>
      </c>
    </row>
    <row r="124" spans="8:11" x14ac:dyDescent="0.4">
      <c r="H124">
        <v>124</v>
      </c>
      <c r="I124" t="str">
        <f t="shared" ca="1" si="12"/>
        <v>M6HNPJ</v>
      </c>
      <c r="J124">
        <f t="shared" ca="1" si="13"/>
        <v>1</v>
      </c>
      <c r="K124" t="str">
        <f t="shared" ca="1" si="14"/>
        <v>OK</v>
      </c>
    </row>
    <row r="125" spans="8:11" x14ac:dyDescent="0.4">
      <c r="H125">
        <v>125</v>
      </c>
      <c r="I125" t="str">
        <f t="shared" ca="1" si="12"/>
        <v>UjJiXS</v>
      </c>
      <c r="J125">
        <f t="shared" ca="1" si="13"/>
        <v>1</v>
      </c>
      <c r="K125" t="str">
        <f t="shared" ca="1" si="14"/>
        <v>OK</v>
      </c>
    </row>
    <row r="126" spans="8:11" x14ac:dyDescent="0.4">
      <c r="H126">
        <v>126</v>
      </c>
      <c r="I126" t="str">
        <f t="shared" ca="1" si="12"/>
        <v>1ZxtWY</v>
      </c>
      <c r="J126">
        <f t="shared" ca="1" si="13"/>
        <v>1</v>
      </c>
      <c r="K126" t="str">
        <f t="shared" ca="1" si="14"/>
        <v>OK</v>
      </c>
    </row>
    <row r="127" spans="8:11" x14ac:dyDescent="0.4">
      <c r="H127">
        <v>127</v>
      </c>
      <c r="I127" t="str">
        <f t="shared" ca="1" si="12"/>
        <v>qQ1TNC</v>
      </c>
      <c r="J127">
        <f t="shared" ca="1" si="13"/>
        <v>1</v>
      </c>
      <c r="K127" t="str">
        <f t="shared" ca="1" si="14"/>
        <v>OK</v>
      </c>
    </row>
    <row r="128" spans="8:11" x14ac:dyDescent="0.4">
      <c r="H128">
        <v>128</v>
      </c>
      <c r="I128" t="str">
        <f t="shared" ca="1" si="12"/>
        <v>bHifVc</v>
      </c>
      <c r="J128">
        <f t="shared" ca="1" si="13"/>
        <v>1</v>
      </c>
      <c r="K128" t="str">
        <f t="shared" ca="1" si="14"/>
        <v>OK</v>
      </c>
    </row>
    <row r="129" spans="8:11" x14ac:dyDescent="0.4">
      <c r="H129">
        <v>129</v>
      </c>
      <c r="I129" t="str">
        <f t="shared" ca="1" si="12"/>
        <v>X2tAkB</v>
      </c>
      <c r="J129">
        <f t="shared" ca="1" si="13"/>
        <v>1</v>
      </c>
      <c r="K129" t="str">
        <f t="shared" ca="1" si="14"/>
        <v>OK</v>
      </c>
    </row>
    <row r="130" spans="8:11" x14ac:dyDescent="0.4">
      <c r="H130">
        <v>130</v>
      </c>
      <c r="I130" t="str">
        <f t="shared" ref="I130:I193" ca="1" si="15">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yDpJQo</v>
      </c>
      <c r="J130">
        <f t="shared" ca="1" si="13"/>
        <v>1</v>
      </c>
      <c r="K130" t="str">
        <f t="shared" ca="1" si="14"/>
        <v>OK</v>
      </c>
    </row>
    <row r="131" spans="8:11" x14ac:dyDescent="0.4">
      <c r="H131">
        <v>131</v>
      </c>
      <c r="I131" t="str">
        <f t="shared" ca="1" si="15"/>
        <v>FTQkKm</v>
      </c>
      <c r="J131">
        <f t="shared" ca="1" si="13"/>
        <v>1</v>
      </c>
      <c r="K131" t="str">
        <f t="shared" ca="1" si="14"/>
        <v>OK</v>
      </c>
    </row>
    <row r="132" spans="8:11" x14ac:dyDescent="0.4">
      <c r="H132">
        <v>132</v>
      </c>
      <c r="I132" t="str">
        <f t="shared" ca="1" si="15"/>
        <v>N3frGH</v>
      </c>
      <c r="J132">
        <f t="shared" ca="1" si="13"/>
        <v>1</v>
      </c>
      <c r="K132" t="str">
        <f t="shared" ca="1" si="14"/>
        <v>OK</v>
      </c>
    </row>
    <row r="133" spans="8:11" x14ac:dyDescent="0.4">
      <c r="H133">
        <v>133</v>
      </c>
      <c r="I133" t="str">
        <f t="shared" ca="1" si="15"/>
        <v>8pLBzH</v>
      </c>
      <c r="J133">
        <f t="shared" ca="1" si="13"/>
        <v>1</v>
      </c>
      <c r="K133" t="str">
        <f t="shared" ca="1" si="14"/>
        <v>OK</v>
      </c>
    </row>
    <row r="134" spans="8:11" x14ac:dyDescent="0.4">
      <c r="H134">
        <v>134</v>
      </c>
      <c r="I134" t="str">
        <f t="shared" ca="1" si="15"/>
        <v>iM7XKk</v>
      </c>
      <c r="J134">
        <f t="shared" ca="1" si="13"/>
        <v>1</v>
      </c>
      <c r="K134" t="str">
        <f t="shared" ca="1" si="14"/>
        <v>OK</v>
      </c>
    </row>
    <row r="135" spans="8:11" x14ac:dyDescent="0.4">
      <c r="H135">
        <v>135</v>
      </c>
      <c r="I135" t="str">
        <f t="shared" ca="1" si="15"/>
        <v>A6n5VW</v>
      </c>
      <c r="J135">
        <f t="shared" ca="1" si="13"/>
        <v>1</v>
      </c>
      <c r="K135" t="str">
        <f t="shared" ca="1" si="14"/>
        <v>OK</v>
      </c>
    </row>
    <row r="136" spans="8:11" x14ac:dyDescent="0.4">
      <c r="H136">
        <v>136</v>
      </c>
      <c r="I136" t="str">
        <f t="shared" ca="1" si="15"/>
        <v>RMx8E7</v>
      </c>
      <c r="J136">
        <f t="shared" ca="1" si="13"/>
        <v>1</v>
      </c>
      <c r="K136" t="str">
        <f t="shared" ca="1" si="14"/>
        <v>OK</v>
      </c>
    </row>
    <row r="137" spans="8:11" x14ac:dyDescent="0.4">
      <c r="H137">
        <v>137</v>
      </c>
      <c r="I137" t="str">
        <f t="shared" ca="1" si="15"/>
        <v>5xNsYf</v>
      </c>
      <c r="J137">
        <f t="shared" ca="1" si="13"/>
        <v>1</v>
      </c>
      <c r="K137" t="str">
        <f t="shared" ca="1" si="14"/>
        <v>OK</v>
      </c>
    </row>
    <row r="138" spans="8:11" x14ac:dyDescent="0.4">
      <c r="H138">
        <v>138</v>
      </c>
      <c r="I138" t="str">
        <f t="shared" ca="1" si="15"/>
        <v>TeXUSW</v>
      </c>
      <c r="J138">
        <f t="shared" ca="1" si="13"/>
        <v>1</v>
      </c>
      <c r="K138" t="str">
        <f t="shared" ca="1" si="14"/>
        <v>OK</v>
      </c>
    </row>
    <row r="139" spans="8:11" x14ac:dyDescent="0.4">
      <c r="H139">
        <v>139</v>
      </c>
      <c r="I139" t="str">
        <f t="shared" ca="1" si="15"/>
        <v>ZBw5NJ</v>
      </c>
      <c r="J139">
        <f t="shared" ca="1" si="13"/>
        <v>1</v>
      </c>
      <c r="K139" t="str">
        <f t="shared" ca="1" si="14"/>
        <v>OK</v>
      </c>
    </row>
    <row r="140" spans="8:11" x14ac:dyDescent="0.4">
      <c r="H140">
        <v>140</v>
      </c>
      <c r="I140" t="str">
        <f t="shared" ca="1" si="15"/>
        <v>7yFAfK</v>
      </c>
      <c r="J140">
        <f t="shared" ca="1" si="13"/>
        <v>1</v>
      </c>
      <c r="K140" t="str">
        <f t="shared" ca="1" si="14"/>
        <v>OK</v>
      </c>
    </row>
    <row r="141" spans="8:11" x14ac:dyDescent="0.4">
      <c r="H141">
        <v>141</v>
      </c>
      <c r="I141" t="str">
        <f t="shared" ca="1" si="15"/>
        <v>KvD53D</v>
      </c>
      <c r="J141">
        <f t="shared" ca="1" si="13"/>
        <v>1</v>
      </c>
      <c r="K141" t="str">
        <f t="shared" ca="1" si="14"/>
        <v>OK</v>
      </c>
    </row>
    <row r="142" spans="8:11" x14ac:dyDescent="0.4">
      <c r="H142">
        <v>142</v>
      </c>
      <c r="I142" t="str">
        <f t="shared" ca="1" si="15"/>
        <v>3scjjE</v>
      </c>
      <c r="J142">
        <f t="shared" ca="1" si="13"/>
        <v>1</v>
      </c>
      <c r="K142" t="str">
        <f t="shared" ca="1" si="14"/>
        <v>OK</v>
      </c>
    </row>
    <row r="143" spans="8:11" x14ac:dyDescent="0.4">
      <c r="H143">
        <v>143</v>
      </c>
      <c r="I143" t="str">
        <f t="shared" ca="1" si="15"/>
        <v>P29t47</v>
      </c>
      <c r="J143">
        <f t="shared" ca="1" si="13"/>
        <v>1</v>
      </c>
      <c r="K143" t="str">
        <f t="shared" ca="1" si="14"/>
        <v>OK</v>
      </c>
    </row>
    <row r="144" spans="8:11" x14ac:dyDescent="0.4">
      <c r="H144">
        <v>144</v>
      </c>
      <c r="I144" t="str">
        <f t="shared" ca="1" si="15"/>
        <v>Cfb6MH</v>
      </c>
      <c r="J144">
        <f t="shared" ca="1" si="13"/>
        <v>1</v>
      </c>
      <c r="K144" t="str">
        <f t="shared" ca="1" si="14"/>
        <v>OK</v>
      </c>
    </row>
    <row r="145" spans="8:11" x14ac:dyDescent="0.4">
      <c r="H145">
        <v>145</v>
      </c>
      <c r="I145" t="str">
        <f t="shared" ca="1" si="15"/>
        <v>aJAZt7</v>
      </c>
      <c r="J145">
        <f t="shared" ca="1" si="13"/>
        <v>1</v>
      </c>
      <c r="K145" t="str">
        <f t="shared" ca="1" si="14"/>
        <v>OK</v>
      </c>
    </row>
    <row r="146" spans="8:11" x14ac:dyDescent="0.4">
      <c r="H146">
        <v>146</v>
      </c>
      <c r="I146" t="str">
        <f t="shared" ca="1" si="15"/>
        <v>YxLLkW</v>
      </c>
      <c r="J146">
        <f t="shared" ca="1" si="13"/>
        <v>1</v>
      </c>
      <c r="K146" t="str">
        <f t="shared" ca="1" si="14"/>
        <v>OK</v>
      </c>
    </row>
    <row r="147" spans="8:11" x14ac:dyDescent="0.4">
      <c r="H147">
        <v>147</v>
      </c>
      <c r="I147" t="str">
        <f t="shared" ca="1" si="15"/>
        <v>LABrK9</v>
      </c>
      <c r="J147">
        <f t="shared" ca="1" si="13"/>
        <v>1</v>
      </c>
      <c r="K147" t="str">
        <f t="shared" ca="1" si="14"/>
        <v>OK</v>
      </c>
    </row>
    <row r="148" spans="8:11" x14ac:dyDescent="0.4">
      <c r="H148">
        <v>148</v>
      </c>
      <c r="I148" t="str">
        <f t="shared" ca="1" si="15"/>
        <v>hPVUN1</v>
      </c>
      <c r="J148">
        <f t="shared" ca="1" si="13"/>
        <v>1</v>
      </c>
      <c r="K148" t="str">
        <f t="shared" ca="1" si="14"/>
        <v>OK</v>
      </c>
    </row>
    <row r="149" spans="8:11" x14ac:dyDescent="0.4">
      <c r="H149">
        <v>149</v>
      </c>
      <c r="I149" t="str">
        <f t="shared" ca="1" si="15"/>
        <v>FbvSL6</v>
      </c>
      <c r="J149">
        <f t="shared" ca="1" si="13"/>
        <v>1</v>
      </c>
      <c r="K149" t="str">
        <f t="shared" ca="1" si="14"/>
        <v>OK</v>
      </c>
    </row>
    <row r="150" spans="8:11" x14ac:dyDescent="0.4">
      <c r="H150">
        <v>150</v>
      </c>
      <c r="I150" t="str">
        <f t="shared" ca="1" si="15"/>
        <v>4HLHLE</v>
      </c>
      <c r="J150">
        <f t="shared" ca="1" si="13"/>
        <v>1</v>
      </c>
      <c r="K150" t="str">
        <f t="shared" ca="1" si="14"/>
        <v>OK</v>
      </c>
    </row>
    <row r="151" spans="8:11" x14ac:dyDescent="0.4">
      <c r="H151">
        <v>151</v>
      </c>
      <c r="I151" t="str">
        <f t="shared" ca="1" si="15"/>
        <v>wLcoEE</v>
      </c>
      <c r="J151">
        <f t="shared" ca="1" si="13"/>
        <v>1</v>
      </c>
      <c r="K151" t="str">
        <f t="shared" ca="1" si="14"/>
        <v>OK</v>
      </c>
    </row>
    <row r="152" spans="8:11" x14ac:dyDescent="0.4">
      <c r="H152">
        <v>152</v>
      </c>
      <c r="I152" t="str">
        <f t="shared" ca="1" si="15"/>
        <v>cBh8LM</v>
      </c>
      <c r="J152">
        <f t="shared" ca="1" si="13"/>
        <v>1</v>
      </c>
      <c r="K152" t="str">
        <f t="shared" ca="1" si="14"/>
        <v>OK</v>
      </c>
    </row>
    <row r="153" spans="8:11" x14ac:dyDescent="0.4">
      <c r="H153">
        <v>153</v>
      </c>
      <c r="I153" t="str">
        <f t="shared" ca="1" si="15"/>
        <v>qGJViU</v>
      </c>
      <c r="J153">
        <f t="shared" ca="1" si="13"/>
        <v>1</v>
      </c>
      <c r="K153" t="str">
        <f t="shared" ca="1" si="14"/>
        <v>OK</v>
      </c>
    </row>
    <row r="154" spans="8:11" x14ac:dyDescent="0.4">
      <c r="H154">
        <v>154</v>
      </c>
      <c r="I154" t="str">
        <f t="shared" ca="1" si="15"/>
        <v>oHEZKx</v>
      </c>
      <c r="J154">
        <f t="shared" ca="1" si="13"/>
        <v>1</v>
      </c>
      <c r="K154" t="str">
        <f t="shared" ca="1" si="14"/>
        <v>OK</v>
      </c>
    </row>
    <row r="155" spans="8:11" x14ac:dyDescent="0.4">
      <c r="H155">
        <v>155</v>
      </c>
      <c r="I155" t="str">
        <f t="shared" ca="1" si="15"/>
        <v>t2cRdE</v>
      </c>
      <c r="J155">
        <f t="shared" ca="1" si="13"/>
        <v>1</v>
      </c>
      <c r="K155" t="str">
        <f t="shared" ca="1" si="14"/>
        <v>OK</v>
      </c>
    </row>
    <row r="156" spans="8:11" x14ac:dyDescent="0.4">
      <c r="H156">
        <v>156</v>
      </c>
      <c r="I156" t="str">
        <f t="shared" ca="1" si="15"/>
        <v>BVu2th</v>
      </c>
      <c r="J156">
        <f t="shared" ca="1" si="13"/>
        <v>1</v>
      </c>
      <c r="K156" t="str">
        <f t="shared" ca="1" si="14"/>
        <v>OK</v>
      </c>
    </row>
    <row r="157" spans="8:11" x14ac:dyDescent="0.4">
      <c r="H157">
        <v>157</v>
      </c>
      <c r="I157" t="str">
        <f t="shared" ca="1" si="15"/>
        <v>fw9azF</v>
      </c>
      <c r="J157">
        <f t="shared" ca="1" si="13"/>
        <v>1</v>
      </c>
      <c r="K157" t="str">
        <f t="shared" ca="1" si="14"/>
        <v>OK</v>
      </c>
    </row>
    <row r="158" spans="8:11" x14ac:dyDescent="0.4">
      <c r="H158">
        <v>158</v>
      </c>
      <c r="I158" t="str">
        <f t="shared" ca="1" si="15"/>
        <v>EAFjes</v>
      </c>
      <c r="J158">
        <f t="shared" ca="1" si="13"/>
        <v>1</v>
      </c>
      <c r="K158" t="str">
        <f t="shared" ca="1" si="14"/>
        <v>OK</v>
      </c>
    </row>
    <row r="159" spans="8:11" x14ac:dyDescent="0.4">
      <c r="H159">
        <v>159</v>
      </c>
      <c r="I159" t="str">
        <f t="shared" ca="1" si="15"/>
        <v>Fc19Ea</v>
      </c>
      <c r="J159">
        <f t="shared" ca="1" si="13"/>
        <v>1</v>
      </c>
      <c r="K159" t="str">
        <f t="shared" ca="1" si="14"/>
        <v>OK</v>
      </c>
    </row>
    <row r="160" spans="8:11" x14ac:dyDescent="0.4">
      <c r="H160">
        <v>160</v>
      </c>
      <c r="I160" t="str">
        <f t="shared" ca="1" si="15"/>
        <v>LJdTey</v>
      </c>
      <c r="J160">
        <f t="shared" ca="1" si="13"/>
        <v>1</v>
      </c>
      <c r="K160" t="str">
        <f t="shared" ca="1" si="14"/>
        <v>OK</v>
      </c>
    </row>
    <row r="161" spans="8:11" x14ac:dyDescent="0.4">
      <c r="H161">
        <v>161</v>
      </c>
      <c r="I161" t="str">
        <f t="shared" ca="1" si="15"/>
        <v>caLpzv</v>
      </c>
      <c r="J161">
        <f t="shared" ca="1" si="13"/>
        <v>1</v>
      </c>
      <c r="K161" t="str">
        <f t="shared" ca="1" si="14"/>
        <v>OK</v>
      </c>
    </row>
    <row r="162" spans="8:11" x14ac:dyDescent="0.4">
      <c r="H162">
        <v>162</v>
      </c>
      <c r="I162" t="str">
        <f t="shared" ca="1" si="15"/>
        <v>GTrcdE</v>
      </c>
      <c r="J162">
        <f t="shared" ca="1" si="13"/>
        <v>1</v>
      </c>
      <c r="K162" t="str">
        <f t="shared" ca="1" si="14"/>
        <v>OK</v>
      </c>
    </row>
    <row r="163" spans="8:11" x14ac:dyDescent="0.4">
      <c r="H163">
        <v>163</v>
      </c>
      <c r="I163" t="str">
        <f t="shared" ca="1" si="15"/>
        <v>9ZBUDa</v>
      </c>
      <c r="J163">
        <f t="shared" ca="1" si="13"/>
        <v>1</v>
      </c>
      <c r="K163" t="str">
        <f t="shared" ca="1" si="14"/>
        <v>OK</v>
      </c>
    </row>
    <row r="164" spans="8:11" x14ac:dyDescent="0.4">
      <c r="H164">
        <v>164</v>
      </c>
      <c r="I164" t="str">
        <f t="shared" ca="1" si="15"/>
        <v>L8vHJP</v>
      </c>
      <c r="J164">
        <f t="shared" ca="1" si="13"/>
        <v>1</v>
      </c>
      <c r="K164" t="str">
        <f t="shared" ca="1" si="14"/>
        <v>OK</v>
      </c>
    </row>
    <row r="165" spans="8:11" x14ac:dyDescent="0.4">
      <c r="H165">
        <v>165</v>
      </c>
      <c r="I165" t="str">
        <f t="shared" ca="1" si="15"/>
        <v>oKiYMD</v>
      </c>
      <c r="J165">
        <f t="shared" ca="1" si="13"/>
        <v>1</v>
      </c>
      <c r="K165" t="str">
        <f t="shared" ca="1" si="14"/>
        <v>OK</v>
      </c>
    </row>
    <row r="166" spans="8:11" x14ac:dyDescent="0.4">
      <c r="H166">
        <v>166</v>
      </c>
      <c r="I166" t="str">
        <f t="shared" ca="1" si="15"/>
        <v>SpNjsY</v>
      </c>
      <c r="J166">
        <f t="shared" ca="1" si="13"/>
        <v>1</v>
      </c>
      <c r="K166" t="str">
        <f t="shared" ca="1" si="14"/>
        <v>OK</v>
      </c>
    </row>
    <row r="167" spans="8:11" x14ac:dyDescent="0.4">
      <c r="H167">
        <v>167</v>
      </c>
      <c r="I167" t="str">
        <f t="shared" ca="1" si="15"/>
        <v>qJkz6J</v>
      </c>
      <c r="J167">
        <f t="shared" ca="1" si="13"/>
        <v>1</v>
      </c>
      <c r="K167" t="str">
        <f t="shared" ca="1" si="14"/>
        <v>OK</v>
      </c>
    </row>
    <row r="168" spans="8:11" x14ac:dyDescent="0.4">
      <c r="H168">
        <v>168</v>
      </c>
      <c r="I168" t="str">
        <f t="shared" ca="1" si="15"/>
        <v>hcxX7D</v>
      </c>
      <c r="J168">
        <f t="shared" ca="1" si="13"/>
        <v>1</v>
      </c>
      <c r="K168" t="str">
        <f t="shared" ca="1" si="14"/>
        <v>OK</v>
      </c>
    </row>
    <row r="169" spans="8:11" x14ac:dyDescent="0.4">
      <c r="H169">
        <v>169</v>
      </c>
      <c r="I169" t="str">
        <f t="shared" ca="1" si="15"/>
        <v>X1RYNQ</v>
      </c>
      <c r="J169">
        <f t="shared" ca="1" si="13"/>
        <v>1</v>
      </c>
      <c r="K169" t="str">
        <f t="shared" ca="1" si="14"/>
        <v>OK</v>
      </c>
    </row>
    <row r="170" spans="8:11" x14ac:dyDescent="0.4">
      <c r="H170">
        <v>170</v>
      </c>
      <c r="I170" t="str">
        <f t="shared" ca="1" si="15"/>
        <v>UccYXY</v>
      </c>
      <c r="J170">
        <f t="shared" ca="1" si="13"/>
        <v>1</v>
      </c>
      <c r="K170" t="str">
        <f t="shared" ca="1" si="14"/>
        <v>OK</v>
      </c>
    </row>
    <row r="171" spans="8:11" x14ac:dyDescent="0.4">
      <c r="H171">
        <v>171</v>
      </c>
      <c r="I171" t="str">
        <f t="shared" ca="1" si="15"/>
        <v>E6zQCA</v>
      </c>
      <c r="J171">
        <f t="shared" ca="1" si="13"/>
        <v>1</v>
      </c>
      <c r="K171" t="str">
        <f t="shared" ca="1" si="14"/>
        <v>OK</v>
      </c>
    </row>
    <row r="172" spans="8:11" x14ac:dyDescent="0.4">
      <c r="H172">
        <v>172</v>
      </c>
      <c r="I172" t="str">
        <f t="shared" ca="1" si="15"/>
        <v>vVWQHM</v>
      </c>
      <c r="J172">
        <f t="shared" ca="1" si="13"/>
        <v>1</v>
      </c>
      <c r="K172" t="str">
        <f t="shared" ca="1" si="14"/>
        <v>OK</v>
      </c>
    </row>
    <row r="173" spans="8:11" x14ac:dyDescent="0.4">
      <c r="H173">
        <v>173</v>
      </c>
      <c r="I173" t="str">
        <f t="shared" ca="1" si="15"/>
        <v>WZKxJ4</v>
      </c>
      <c r="J173">
        <f t="shared" ca="1" si="13"/>
        <v>1</v>
      </c>
      <c r="K173" t="str">
        <f t="shared" ca="1" si="14"/>
        <v>OK</v>
      </c>
    </row>
    <row r="174" spans="8:11" x14ac:dyDescent="0.4">
      <c r="H174">
        <v>174</v>
      </c>
      <c r="I174" t="str">
        <f t="shared" ca="1" si="15"/>
        <v>CZw2h9</v>
      </c>
      <c r="J174">
        <f t="shared" ca="1" si="13"/>
        <v>1</v>
      </c>
      <c r="K174" t="str">
        <f t="shared" ca="1" si="14"/>
        <v>OK</v>
      </c>
    </row>
    <row r="175" spans="8:11" x14ac:dyDescent="0.4">
      <c r="H175">
        <v>175</v>
      </c>
      <c r="I175" t="str">
        <f t="shared" ca="1" si="15"/>
        <v>dMYrMk</v>
      </c>
      <c r="J175">
        <f t="shared" ca="1" si="13"/>
        <v>1</v>
      </c>
      <c r="K175" t="str">
        <f t="shared" ca="1" si="14"/>
        <v>OK</v>
      </c>
    </row>
    <row r="176" spans="8:11" x14ac:dyDescent="0.4">
      <c r="H176">
        <v>176</v>
      </c>
      <c r="I176" t="str">
        <f t="shared" ca="1" si="15"/>
        <v>oupKHF</v>
      </c>
      <c r="J176">
        <f t="shared" ref="J176:J239" ca="1" si="16">COUNTIF(I:I,I176)</f>
        <v>1</v>
      </c>
      <c r="K176" t="str">
        <f t="shared" ref="K176:K239" ca="1" si="17">+IF(J176=1,"OK","ダブり")</f>
        <v>OK</v>
      </c>
    </row>
    <row r="177" spans="8:11" x14ac:dyDescent="0.4">
      <c r="H177">
        <v>177</v>
      </c>
      <c r="I177" t="str">
        <f t="shared" ca="1" si="15"/>
        <v>BX9Q4D</v>
      </c>
      <c r="J177">
        <f t="shared" ca="1" si="16"/>
        <v>1</v>
      </c>
      <c r="K177" t="str">
        <f t="shared" ca="1" si="17"/>
        <v>OK</v>
      </c>
    </row>
    <row r="178" spans="8:11" x14ac:dyDescent="0.4">
      <c r="H178">
        <v>178</v>
      </c>
      <c r="I178" t="str">
        <f t="shared" ca="1" si="15"/>
        <v>yJHAZ4</v>
      </c>
      <c r="J178">
        <f t="shared" ca="1" si="16"/>
        <v>1</v>
      </c>
      <c r="K178" t="str">
        <f t="shared" ca="1" si="17"/>
        <v>OK</v>
      </c>
    </row>
    <row r="179" spans="8:11" x14ac:dyDescent="0.4">
      <c r="H179">
        <v>179</v>
      </c>
      <c r="I179" t="str">
        <f t="shared" ca="1" si="15"/>
        <v>DGFCgd</v>
      </c>
      <c r="J179">
        <f t="shared" ca="1" si="16"/>
        <v>1</v>
      </c>
      <c r="K179" t="str">
        <f t="shared" ca="1" si="17"/>
        <v>OK</v>
      </c>
    </row>
    <row r="180" spans="8:11" x14ac:dyDescent="0.4">
      <c r="H180">
        <v>180</v>
      </c>
      <c r="I180" t="str">
        <f t="shared" ca="1" si="15"/>
        <v>2RWM3M</v>
      </c>
      <c r="J180">
        <f t="shared" ca="1" si="16"/>
        <v>1</v>
      </c>
      <c r="K180" t="str">
        <f t="shared" ca="1" si="17"/>
        <v>OK</v>
      </c>
    </row>
    <row r="181" spans="8:11" x14ac:dyDescent="0.4">
      <c r="H181">
        <v>181</v>
      </c>
      <c r="I181" t="str">
        <f t="shared" ca="1" si="15"/>
        <v>QVS9Li</v>
      </c>
      <c r="J181">
        <f t="shared" ca="1" si="16"/>
        <v>1</v>
      </c>
      <c r="K181" t="str">
        <f t="shared" ca="1" si="17"/>
        <v>OK</v>
      </c>
    </row>
    <row r="182" spans="8:11" x14ac:dyDescent="0.4">
      <c r="H182">
        <v>182</v>
      </c>
      <c r="I182" t="str">
        <f t="shared" ca="1" si="15"/>
        <v>AN2VdW</v>
      </c>
      <c r="J182">
        <f t="shared" ca="1" si="16"/>
        <v>1</v>
      </c>
      <c r="K182" t="str">
        <f t="shared" ca="1" si="17"/>
        <v>OK</v>
      </c>
    </row>
    <row r="183" spans="8:11" x14ac:dyDescent="0.4">
      <c r="H183">
        <v>183</v>
      </c>
      <c r="I183" t="str">
        <f t="shared" ca="1" si="15"/>
        <v>cUV6KL</v>
      </c>
      <c r="J183">
        <f t="shared" ca="1" si="16"/>
        <v>1</v>
      </c>
      <c r="K183" t="str">
        <f t="shared" ca="1" si="17"/>
        <v>OK</v>
      </c>
    </row>
    <row r="184" spans="8:11" x14ac:dyDescent="0.4">
      <c r="H184">
        <v>184</v>
      </c>
      <c r="I184" t="str">
        <f t="shared" ca="1" si="15"/>
        <v>kfUfQE</v>
      </c>
      <c r="J184">
        <f t="shared" ca="1" si="16"/>
        <v>1</v>
      </c>
      <c r="K184" t="str">
        <f t="shared" ca="1" si="17"/>
        <v>OK</v>
      </c>
    </row>
    <row r="185" spans="8:11" x14ac:dyDescent="0.4">
      <c r="H185">
        <v>185</v>
      </c>
      <c r="I185" t="str">
        <f t="shared" ca="1" si="15"/>
        <v>z4b2nh</v>
      </c>
      <c r="J185">
        <f t="shared" ca="1" si="16"/>
        <v>1</v>
      </c>
      <c r="K185" t="str">
        <f t="shared" ca="1" si="17"/>
        <v>OK</v>
      </c>
    </row>
    <row r="186" spans="8:11" x14ac:dyDescent="0.4">
      <c r="H186">
        <v>186</v>
      </c>
      <c r="I186" t="str">
        <f t="shared" ca="1" si="15"/>
        <v>Awc4Dm</v>
      </c>
      <c r="J186">
        <f t="shared" ca="1" si="16"/>
        <v>1</v>
      </c>
      <c r="K186" t="str">
        <f t="shared" ca="1" si="17"/>
        <v>OK</v>
      </c>
    </row>
    <row r="187" spans="8:11" x14ac:dyDescent="0.4">
      <c r="H187">
        <v>187</v>
      </c>
      <c r="I187" t="str">
        <f t="shared" ca="1" si="15"/>
        <v>aRLfiK</v>
      </c>
      <c r="J187">
        <f t="shared" ca="1" si="16"/>
        <v>1</v>
      </c>
      <c r="K187" t="str">
        <f t="shared" ca="1" si="17"/>
        <v>OK</v>
      </c>
    </row>
    <row r="188" spans="8:11" x14ac:dyDescent="0.4">
      <c r="H188">
        <v>188</v>
      </c>
      <c r="I188" t="str">
        <f t="shared" ca="1" si="15"/>
        <v>t4BGRa</v>
      </c>
      <c r="J188">
        <f t="shared" ca="1" si="16"/>
        <v>1</v>
      </c>
      <c r="K188" t="str">
        <f t="shared" ca="1" si="17"/>
        <v>OK</v>
      </c>
    </row>
    <row r="189" spans="8:11" x14ac:dyDescent="0.4">
      <c r="H189">
        <v>189</v>
      </c>
      <c r="I189" t="str">
        <f t="shared" ca="1" si="15"/>
        <v>uH2eQC</v>
      </c>
      <c r="J189">
        <f t="shared" ca="1" si="16"/>
        <v>1</v>
      </c>
      <c r="K189" t="str">
        <f t="shared" ca="1" si="17"/>
        <v>OK</v>
      </c>
    </row>
    <row r="190" spans="8:11" x14ac:dyDescent="0.4">
      <c r="H190">
        <v>190</v>
      </c>
      <c r="I190" t="str">
        <f t="shared" ca="1" si="15"/>
        <v>8G7LKx</v>
      </c>
      <c r="J190">
        <f t="shared" ca="1" si="16"/>
        <v>1</v>
      </c>
      <c r="K190" t="str">
        <f t="shared" ca="1" si="17"/>
        <v>OK</v>
      </c>
    </row>
    <row r="191" spans="8:11" x14ac:dyDescent="0.4">
      <c r="H191">
        <v>191</v>
      </c>
      <c r="I191" t="str">
        <f t="shared" ca="1" si="15"/>
        <v>2B3SLJ</v>
      </c>
      <c r="J191">
        <f t="shared" ca="1" si="16"/>
        <v>1</v>
      </c>
      <c r="K191" t="str">
        <f t="shared" ca="1" si="17"/>
        <v>OK</v>
      </c>
    </row>
    <row r="192" spans="8:11" x14ac:dyDescent="0.4">
      <c r="H192">
        <v>192</v>
      </c>
      <c r="I192" t="str">
        <f t="shared" ca="1" si="15"/>
        <v>HqLnno</v>
      </c>
      <c r="J192">
        <f t="shared" ca="1" si="16"/>
        <v>1</v>
      </c>
      <c r="K192" t="str">
        <f t="shared" ca="1" si="17"/>
        <v>OK</v>
      </c>
    </row>
    <row r="193" spans="8:11" x14ac:dyDescent="0.4">
      <c r="H193">
        <v>193</v>
      </c>
      <c r="I193" t="str">
        <f t="shared" ca="1" si="15"/>
        <v>WqHACZ</v>
      </c>
      <c r="J193">
        <f t="shared" ca="1" si="16"/>
        <v>1</v>
      </c>
      <c r="K193" t="str">
        <f t="shared" ca="1" si="17"/>
        <v>OK</v>
      </c>
    </row>
    <row r="194" spans="8:11" x14ac:dyDescent="0.4">
      <c r="H194">
        <v>194</v>
      </c>
      <c r="I194" t="str">
        <f t="shared" ref="I194:I257" ca="1" si="18">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72MV8B</v>
      </c>
      <c r="J194">
        <f t="shared" ca="1" si="16"/>
        <v>1</v>
      </c>
      <c r="K194" t="str">
        <f t="shared" ca="1" si="17"/>
        <v>OK</v>
      </c>
    </row>
    <row r="195" spans="8:11" x14ac:dyDescent="0.4">
      <c r="H195">
        <v>195</v>
      </c>
      <c r="I195" t="str">
        <f t="shared" ca="1" si="18"/>
        <v>BFtFhf</v>
      </c>
      <c r="J195">
        <f t="shared" ca="1" si="16"/>
        <v>1</v>
      </c>
      <c r="K195" t="str">
        <f t="shared" ca="1" si="17"/>
        <v>OK</v>
      </c>
    </row>
    <row r="196" spans="8:11" x14ac:dyDescent="0.4">
      <c r="H196">
        <v>196</v>
      </c>
      <c r="I196" t="str">
        <f t="shared" ca="1" si="18"/>
        <v>inC8fn</v>
      </c>
      <c r="J196">
        <f t="shared" ca="1" si="16"/>
        <v>1</v>
      </c>
      <c r="K196" t="str">
        <f t="shared" ca="1" si="17"/>
        <v>OK</v>
      </c>
    </row>
    <row r="197" spans="8:11" x14ac:dyDescent="0.4">
      <c r="H197">
        <v>197</v>
      </c>
      <c r="I197" t="str">
        <f t="shared" ca="1" si="18"/>
        <v>9ratfQ</v>
      </c>
      <c r="J197">
        <f t="shared" ca="1" si="16"/>
        <v>1</v>
      </c>
      <c r="K197" t="str">
        <f t="shared" ca="1" si="17"/>
        <v>OK</v>
      </c>
    </row>
    <row r="198" spans="8:11" x14ac:dyDescent="0.4">
      <c r="H198">
        <v>198</v>
      </c>
      <c r="I198" t="str">
        <f t="shared" ca="1" si="18"/>
        <v>ZYj41v</v>
      </c>
      <c r="J198">
        <f t="shared" ca="1" si="16"/>
        <v>1</v>
      </c>
      <c r="K198" t="str">
        <f t="shared" ca="1" si="17"/>
        <v>OK</v>
      </c>
    </row>
    <row r="199" spans="8:11" x14ac:dyDescent="0.4">
      <c r="H199">
        <v>199</v>
      </c>
      <c r="I199" t="str">
        <f t="shared" ca="1" si="18"/>
        <v>Z2NqBs</v>
      </c>
      <c r="J199">
        <f t="shared" ca="1" si="16"/>
        <v>1</v>
      </c>
      <c r="K199" t="str">
        <f t="shared" ca="1" si="17"/>
        <v>OK</v>
      </c>
    </row>
    <row r="200" spans="8:11" x14ac:dyDescent="0.4">
      <c r="H200">
        <v>200</v>
      </c>
      <c r="I200" t="str">
        <f t="shared" ca="1" si="18"/>
        <v>W5N9sj</v>
      </c>
      <c r="J200">
        <f t="shared" ca="1" si="16"/>
        <v>1</v>
      </c>
      <c r="K200" t="str">
        <f t="shared" ca="1" si="17"/>
        <v>OK</v>
      </c>
    </row>
    <row r="201" spans="8:11" x14ac:dyDescent="0.4">
      <c r="H201">
        <v>201</v>
      </c>
      <c r="I201" t="str">
        <f t="shared" ca="1" si="18"/>
        <v>6dXmKC</v>
      </c>
      <c r="J201">
        <f t="shared" ca="1" si="16"/>
        <v>1</v>
      </c>
      <c r="K201" t="str">
        <f t="shared" ca="1" si="17"/>
        <v>OK</v>
      </c>
    </row>
    <row r="202" spans="8:11" x14ac:dyDescent="0.4">
      <c r="H202">
        <v>202</v>
      </c>
      <c r="I202" t="str">
        <f t="shared" ca="1" si="18"/>
        <v>4oGMMh</v>
      </c>
      <c r="J202">
        <f t="shared" ca="1" si="16"/>
        <v>1</v>
      </c>
      <c r="K202" t="str">
        <f t="shared" ca="1" si="17"/>
        <v>OK</v>
      </c>
    </row>
    <row r="203" spans="8:11" x14ac:dyDescent="0.4">
      <c r="H203">
        <v>203</v>
      </c>
      <c r="I203" t="str">
        <f t="shared" ca="1" si="18"/>
        <v>U8kLcM</v>
      </c>
      <c r="J203">
        <f t="shared" ca="1" si="16"/>
        <v>1</v>
      </c>
      <c r="K203" t="str">
        <f t="shared" ca="1" si="17"/>
        <v>OK</v>
      </c>
    </row>
    <row r="204" spans="8:11" x14ac:dyDescent="0.4">
      <c r="H204">
        <v>204</v>
      </c>
      <c r="I204" t="str">
        <f t="shared" ca="1" si="18"/>
        <v>7LGBvJ</v>
      </c>
      <c r="J204">
        <f t="shared" ca="1" si="16"/>
        <v>1</v>
      </c>
      <c r="K204" t="str">
        <f t="shared" ca="1" si="17"/>
        <v>OK</v>
      </c>
    </row>
    <row r="205" spans="8:11" x14ac:dyDescent="0.4">
      <c r="H205">
        <v>205</v>
      </c>
      <c r="I205" t="str">
        <f t="shared" ca="1" si="18"/>
        <v>WrE8Xf</v>
      </c>
      <c r="J205">
        <f t="shared" ca="1" si="16"/>
        <v>1</v>
      </c>
      <c r="K205" t="str">
        <f t="shared" ca="1" si="17"/>
        <v>OK</v>
      </c>
    </row>
    <row r="206" spans="8:11" x14ac:dyDescent="0.4">
      <c r="H206">
        <v>206</v>
      </c>
      <c r="I206" t="str">
        <f t="shared" ca="1" si="18"/>
        <v>Bi3GLK</v>
      </c>
      <c r="J206">
        <f t="shared" ca="1" si="16"/>
        <v>1</v>
      </c>
      <c r="K206" t="str">
        <f t="shared" ca="1" si="17"/>
        <v>OK</v>
      </c>
    </row>
    <row r="207" spans="8:11" x14ac:dyDescent="0.4">
      <c r="H207">
        <v>207</v>
      </c>
      <c r="I207" t="str">
        <f t="shared" ca="1" si="18"/>
        <v>8erCg2</v>
      </c>
      <c r="J207">
        <f t="shared" ca="1" si="16"/>
        <v>1</v>
      </c>
      <c r="K207" t="str">
        <f t="shared" ca="1" si="17"/>
        <v>OK</v>
      </c>
    </row>
    <row r="208" spans="8:11" x14ac:dyDescent="0.4">
      <c r="H208">
        <v>208</v>
      </c>
      <c r="I208" t="str">
        <f t="shared" ca="1" si="18"/>
        <v>4NnJCA</v>
      </c>
      <c r="J208">
        <f t="shared" ca="1" si="16"/>
        <v>1</v>
      </c>
      <c r="K208" t="str">
        <f t="shared" ca="1" si="17"/>
        <v>OK</v>
      </c>
    </row>
    <row r="209" spans="8:11" x14ac:dyDescent="0.4">
      <c r="H209">
        <v>209</v>
      </c>
      <c r="I209" t="str">
        <f t="shared" ca="1" si="18"/>
        <v>DuCMmR</v>
      </c>
      <c r="J209">
        <f t="shared" ca="1" si="16"/>
        <v>1</v>
      </c>
      <c r="K209" t="str">
        <f t="shared" ca="1" si="17"/>
        <v>OK</v>
      </c>
    </row>
    <row r="210" spans="8:11" x14ac:dyDescent="0.4">
      <c r="H210">
        <v>210</v>
      </c>
      <c r="I210" t="str">
        <f t="shared" ca="1" si="18"/>
        <v>Zop3tK</v>
      </c>
      <c r="J210">
        <f t="shared" ca="1" si="16"/>
        <v>1</v>
      </c>
      <c r="K210" t="str">
        <f t="shared" ca="1" si="17"/>
        <v>OK</v>
      </c>
    </row>
    <row r="211" spans="8:11" x14ac:dyDescent="0.4">
      <c r="H211">
        <v>211</v>
      </c>
      <c r="I211" t="str">
        <f t="shared" ca="1" si="18"/>
        <v>NXReHi</v>
      </c>
      <c r="J211">
        <f t="shared" ca="1" si="16"/>
        <v>1</v>
      </c>
      <c r="K211" t="str">
        <f t="shared" ca="1" si="17"/>
        <v>OK</v>
      </c>
    </row>
    <row r="212" spans="8:11" x14ac:dyDescent="0.4">
      <c r="H212">
        <v>212</v>
      </c>
      <c r="I212" t="str">
        <f t="shared" ca="1" si="18"/>
        <v>xK9PJW</v>
      </c>
      <c r="J212">
        <f t="shared" ca="1" si="16"/>
        <v>1</v>
      </c>
      <c r="K212" t="str">
        <f t="shared" ca="1" si="17"/>
        <v>OK</v>
      </c>
    </row>
    <row r="213" spans="8:11" x14ac:dyDescent="0.4">
      <c r="H213">
        <v>213</v>
      </c>
      <c r="I213" t="str">
        <f t="shared" ca="1" si="18"/>
        <v>AuY4dH</v>
      </c>
      <c r="J213">
        <f t="shared" ca="1" si="16"/>
        <v>1</v>
      </c>
      <c r="K213" t="str">
        <f t="shared" ca="1" si="17"/>
        <v>OK</v>
      </c>
    </row>
    <row r="214" spans="8:11" x14ac:dyDescent="0.4">
      <c r="H214">
        <v>214</v>
      </c>
      <c r="I214" t="str">
        <f t="shared" ca="1" si="18"/>
        <v>gJWJWV</v>
      </c>
      <c r="J214">
        <f t="shared" ca="1" si="16"/>
        <v>1</v>
      </c>
      <c r="K214" t="str">
        <f t="shared" ca="1" si="17"/>
        <v>OK</v>
      </c>
    </row>
    <row r="215" spans="8:11" x14ac:dyDescent="0.4">
      <c r="H215">
        <v>215</v>
      </c>
      <c r="I215" t="str">
        <f t="shared" ca="1" si="18"/>
        <v>qYfSKR</v>
      </c>
      <c r="J215">
        <f t="shared" ca="1" si="16"/>
        <v>1</v>
      </c>
      <c r="K215" t="str">
        <f t="shared" ca="1" si="17"/>
        <v>OK</v>
      </c>
    </row>
    <row r="216" spans="8:11" x14ac:dyDescent="0.4">
      <c r="H216">
        <v>216</v>
      </c>
      <c r="I216" t="str">
        <f t="shared" ca="1" si="18"/>
        <v>MyvovC</v>
      </c>
      <c r="J216">
        <f t="shared" ca="1" si="16"/>
        <v>1</v>
      </c>
      <c r="K216" t="str">
        <f t="shared" ca="1" si="17"/>
        <v>OK</v>
      </c>
    </row>
    <row r="217" spans="8:11" x14ac:dyDescent="0.4">
      <c r="H217">
        <v>217</v>
      </c>
      <c r="I217" t="str">
        <f t="shared" ca="1" si="18"/>
        <v>NyHdGt</v>
      </c>
      <c r="J217">
        <f t="shared" ca="1" si="16"/>
        <v>1</v>
      </c>
      <c r="K217" t="str">
        <f t="shared" ca="1" si="17"/>
        <v>OK</v>
      </c>
    </row>
    <row r="218" spans="8:11" x14ac:dyDescent="0.4">
      <c r="H218">
        <v>218</v>
      </c>
      <c r="I218" t="str">
        <f t="shared" ca="1" si="18"/>
        <v>m56xQd</v>
      </c>
      <c r="J218">
        <f t="shared" ca="1" si="16"/>
        <v>1</v>
      </c>
      <c r="K218" t="str">
        <f t="shared" ca="1" si="17"/>
        <v>OK</v>
      </c>
    </row>
    <row r="219" spans="8:11" x14ac:dyDescent="0.4">
      <c r="H219">
        <v>219</v>
      </c>
      <c r="I219" t="str">
        <f t="shared" ca="1" si="18"/>
        <v>W2zWwL</v>
      </c>
      <c r="J219">
        <f t="shared" ca="1" si="16"/>
        <v>1</v>
      </c>
      <c r="K219" t="str">
        <f t="shared" ca="1" si="17"/>
        <v>OK</v>
      </c>
    </row>
    <row r="220" spans="8:11" x14ac:dyDescent="0.4">
      <c r="H220">
        <v>220</v>
      </c>
      <c r="I220" t="str">
        <f t="shared" ca="1" si="18"/>
        <v>SKLEuL</v>
      </c>
      <c r="J220">
        <f t="shared" ca="1" si="16"/>
        <v>1</v>
      </c>
      <c r="K220" t="str">
        <f t="shared" ca="1" si="17"/>
        <v>OK</v>
      </c>
    </row>
    <row r="221" spans="8:11" x14ac:dyDescent="0.4">
      <c r="H221">
        <v>221</v>
      </c>
      <c r="I221" t="str">
        <f t="shared" ca="1" si="18"/>
        <v>KAG82H</v>
      </c>
      <c r="J221">
        <f t="shared" ca="1" si="16"/>
        <v>1</v>
      </c>
      <c r="K221" t="str">
        <f t="shared" ca="1" si="17"/>
        <v>OK</v>
      </c>
    </row>
    <row r="222" spans="8:11" x14ac:dyDescent="0.4">
      <c r="H222">
        <v>222</v>
      </c>
      <c r="I222" t="str">
        <f t="shared" ca="1" si="18"/>
        <v>YMNqnL</v>
      </c>
      <c r="J222">
        <f t="shared" ca="1" si="16"/>
        <v>1</v>
      </c>
      <c r="K222" t="str">
        <f t="shared" ca="1" si="17"/>
        <v>OK</v>
      </c>
    </row>
    <row r="223" spans="8:11" x14ac:dyDescent="0.4">
      <c r="H223">
        <v>223</v>
      </c>
      <c r="I223" t="str">
        <f t="shared" ca="1" si="18"/>
        <v>rKXW2m</v>
      </c>
      <c r="J223">
        <f t="shared" ca="1" si="16"/>
        <v>1</v>
      </c>
      <c r="K223" t="str">
        <f t="shared" ca="1" si="17"/>
        <v>OK</v>
      </c>
    </row>
    <row r="224" spans="8:11" x14ac:dyDescent="0.4">
      <c r="H224">
        <v>224</v>
      </c>
      <c r="I224" t="str">
        <f t="shared" ca="1" si="18"/>
        <v>pry3pM</v>
      </c>
      <c r="J224">
        <f t="shared" ca="1" si="16"/>
        <v>1</v>
      </c>
      <c r="K224" t="str">
        <f t="shared" ca="1" si="17"/>
        <v>OK</v>
      </c>
    </row>
    <row r="225" spans="8:11" x14ac:dyDescent="0.4">
      <c r="H225">
        <v>225</v>
      </c>
      <c r="I225" t="str">
        <f t="shared" ca="1" si="18"/>
        <v>L2UcrY</v>
      </c>
      <c r="J225">
        <f t="shared" ca="1" si="16"/>
        <v>1</v>
      </c>
      <c r="K225" t="str">
        <f t="shared" ca="1" si="17"/>
        <v>OK</v>
      </c>
    </row>
    <row r="226" spans="8:11" x14ac:dyDescent="0.4">
      <c r="H226">
        <v>226</v>
      </c>
      <c r="I226" t="str">
        <f t="shared" ca="1" si="18"/>
        <v>KKPxJK</v>
      </c>
      <c r="J226">
        <f t="shared" ca="1" si="16"/>
        <v>1</v>
      </c>
      <c r="K226" t="str">
        <f t="shared" ca="1" si="17"/>
        <v>OK</v>
      </c>
    </row>
    <row r="227" spans="8:11" x14ac:dyDescent="0.4">
      <c r="H227">
        <v>227</v>
      </c>
      <c r="I227" t="str">
        <f t="shared" ca="1" si="18"/>
        <v>DpsnXg</v>
      </c>
      <c r="J227">
        <f t="shared" ca="1" si="16"/>
        <v>1</v>
      </c>
      <c r="K227" t="str">
        <f t="shared" ca="1" si="17"/>
        <v>OK</v>
      </c>
    </row>
    <row r="228" spans="8:11" x14ac:dyDescent="0.4">
      <c r="H228">
        <v>228</v>
      </c>
      <c r="I228" t="str">
        <f t="shared" ca="1" si="18"/>
        <v>kenYXr</v>
      </c>
      <c r="J228">
        <f t="shared" ca="1" si="16"/>
        <v>1</v>
      </c>
      <c r="K228" t="str">
        <f t="shared" ca="1" si="17"/>
        <v>OK</v>
      </c>
    </row>
    <row r="229" spans="8:11" x14ac:dyDescent="0.4">
      <c r="H229">
        <v>229</v>
      </c>
      <c r="I229" t="str">
        <f t="shared" ca="1" si="18"/>
        <v>LDsVLG</v>
      </c>
      <c r="J229">
        <f t="shared" ca="1" si="16"/>
        <v>1</v>
      </c>
      <c r="K229" t="str">
        <f t="shared" ca="1" si="17"/>
        <v>OK</v>
      </c>
    </row>
    <row r="230" spans="8:11" x14ac:dyDescent="0.4">
      <c r="H230">
        <v>230</v>
      </c>
      <c r="I230" t="str">
        <f t="shared" ca="1" si="18"/>
        <v>KpJsTf</v>
      </c>
      <c r="J230">
        <f t="shared" ca="1" si="16"/>
        <v>1</v>
      </c>
      <c r="K230" t="str">
        <f t="shared" ca="1" si="17"/>
        <v>OK</v>
      </c>
    </row>
    <row r="231" spans="8:11" x14ac:dyDescent="0.4">
      <c r="H231">
        <v>231</v>
      </c>
      <c r="I231" t="str">
        <f t="shared" ca="1" si="18"/>
        <v>JNuGmN</v>
      </c>
      <c r="J231">
        <f t="shared" ca="1" si="16"/>
        <v>1</v>
      </c>
      <c r="K231" t="str">
        <f t="shared" ca="1" si="17"/>
        <v>OK</v>
      </c>
    </row>
    <row r="232" spans="8:11" x14ac:dyDescent="0.4">
      <c r="H232">
        <v>232</v>
      </c>
      <c r="I232" t="str">
        <f t="shared" ca="1" si="18"/>
        <v>5kVTVg</v>
      </c>
      <c r="J232">
        <f t="shared" ca="1" si="16"/>
        <v>1</v>
      </c>
      <c r="K232" t="str">
        <f t="shared" ca="1" si="17"/>
        <v>OK</v>
      </c>
    </row>
    <row r="233" spans="8:11" x14ac:dyDescent="0.4">
      <c r="H233">
        <v>233</v>
      </c>
      <c r="I233" t="str">
        <f t="shared" ca="1" si="18"/>
        <v>PEp35C</v>
      </c>
      <c r="J233">
        <f t="shared" ca="1" si="16"/>
        <v>1</v>
      </c>
      <c r="K233" t="str">
        <f t="shared" ca="1" si="17"/>
        <v>OK</v>
      </c>
    </row>
    <row r="234" spans="8:11" x14ac:dyDescent="0.4">
      <c r="H234">
        <v>234</v>
      </c>
      <c r="I234" t="str">
        <f t="shared" ca="1" si="18"/>
        <v>g73afK</v>
      </c>
      <c r="J234">
        <f t="shared" ca="1" si="16"/>
        <v>1</v>
      </c>
      <c r="K234" t="str">
        <f t="shared" ca="1" si="17"/>
        <v>OK</v>
      </c>
    </row>
    <row r="235" spans="8:11" x14ac:dyDescent="0.4">
      <c r="H235">
        <v>235</v>
      </c>
      <c r="I235" t="str">
        <f t="shared" ca="1" si="18"/>
        <v>G2YRJA</v>
      </c>
      <c r="J235">
        <f t="shared" ca="1" si="16"/>
        <v>1</v>
      </c>
      <c r="K235" t="str">
        <f t="shared" ca="1" si="17"/>
        <v>OK</v>
      </c>
    </row>
    <row r="236" spans="8:11" x14ac:dyDescent="0.4">
      <c r="H236">
        <v>236</v>
      </c>
      <c r="I236" t="str">
        <f t="shared" ca="1" si="18"/>
        <v>LMEMYw</v>
      </c>
      <c r="J236">
        <f t="shared" ca="1" si="16"/>
        <v>1</v>
      </c>
      <c r="K236" t="str">
        <f t="shared" ca="1" si="17"/>
        <v>OK</v>
      </c>
    </row>
    <row r="237" spans="8:11" x14ac:dyDescent="0.4">
      <c r="H237">
        <v>237</v>
      </c>
      <c r="I237" t="str">
        <f t="shared" ca="1" si="18"/>
        <v>53Y83p</v>
      </c>
      <c r="J237">
        <f t="shared" ca="1" si="16"/>
        <v>1</v>
      </c>
      <c r="K237" t="str">
        <f t="shared" ca="1" si="17"/>
        <v>OK</v>
      </c>
    </row>
    <row r="238" spans="8:11" x14ac:dyDescent="0.4">
      <c r="H238">
        <v>238</v>
      </c>
      <c r="I238" t="str">
        <f t="shared" ca="1" si="18"/>
        <v>5XM8S2</v>
      </c>
      <c r="J238">
        <f t="shared" ca="1" si="16"/>
        <v>1</v>
      </c>
      <c r="K238" t="str">
        <f t="shared" ca="1" si="17"/>
        <v>OK</v>
      </c>
    </row>
    <row r="239" spans="8:11" x14ac:dyDescent="0.4">
      <c r="H239">
        <v>239</v>
      </c>
      <c r="I239" t="str">
        <f t="shared" ca="1" si="18"/>
        <v>SKLkV6</v>
      </c>
      <c r="J239">
        <f t="shared" ca="1" si="16"/>
        <v>1</v>
      </c>
      <c r="K239" t="str">
        <f t="shared" ca="1" si="17"/>
        <v>OK</v>
      </c>
    </row>
    <row r="240" spans="8:11" x14ac:dyDescent="0.4">
      <c r="H240">
        <v>240</v>
      </c>
      <c r="I240" t="str">
        <f t="shared" ca="1" si="18"/>
        <v>TYm6WM</v>
      </c>
      <c r="J240">
        <f t="shared" ref="J240:J298" ca="1" si="19">COUNTIF(I:I,I240)</f>
        <v>1</v>
      </c>
      <c r="K240" t="str">
        <f t="shared" ref="K240:K298" ca="1" si="20">+IF(J240=1,"OK","ダブり")</f>
        <v>OK</v>
      </c>
    </row>
    <row r="241" spans="8:11" x14ac:dyDescent="0.4">
      <c r="H241">
        <v>241</v>
      </c>
      <c r="I241" t="str">
        <f t="shared" ca="1" si="18"/>
        <v>W98RV8</v>
      </c>
      <c r="J241">
        <f t="shared" ca="1" si="19"/>
        <v>1</v>
      </c>
      <c r="K241" t="str">
        <f t="shared" ca="1" si="20"/>
        <v>OK</v>
      </c>
    </row>
    <row r="242" spans="8:11" x14ac:dyDescent="0.4">
      <c r="H242">
        <v>242</v>
      </c>
      <c r="I242" t="str">
        <f t="shared" ca="1" si="18"/>
        <v>LPdAJG</v>
      </c>
      <c r="J242">
        <f t="shared" ca="1" si="19"/>
        <v>1</v>
      </c>
      <c r="K242" t="str">
        <f t="shared" ca="1" si="20"/>
        <v>OK</v>
      </c>
    </row>
    <row r="243" spans="8:11" x14ac:dyDescent="0.4">
      <c r="H243">
        <v>243</v>
      </c>
      <c r="I243" t="str">
        <f t="shared" ca="1" si="18"/>
        <v>KNCqLV</v>
      </c>
      <c r="J243">
        <f t="shared" ca="1" si="19"/>
        <v>1</v>
      </c>
      <c r="K243" t="str">
        <f t="shared" ca="1" si="20"/>
        <v>OK</v>
      </c>
    </row>
    <row r="244" spans="8:11" x14ac:dyDescent="0.4">
      <c r="H244">
        <v>244</v>
      </c>
      <c r="I244" t="str">
        <f t="shared" ca="1" si="18"/>
        <v>E3Rggm</v>
      </c>
      <c r="J244">
        <f t="shared" ca="1" si="19"/>
        <v>1</v>
      </c>
      <c r="K244" t="str">
        <f t="shared" ca="1" si="20"/>
        <v>OK</v>
      </c>
    </row>
    <row r="245" spans="8:11" x14ac:dyDescent="0.4">
      <c r="H245">
        <v>245</v>
      </c>
      <c r="I245" t="str">
        <f t="shared" ca="1" si="18"/>
        <v>BJ1H1i</v>
      </c>
      <c r="J245">
        <f t="shared" ca="1" si="19"/>
        <v>1</v>
      </c>
      <c r="K245" t="str">
        <f t="shared" ca="1" si="20"/>
        <v>OK</v>
      </c>
    </row>
    <row r="246" spans="8:11" x14ac:dyDescent="0.4">
      <c r="H246">
        <v>246</v>
      </c>
      <c r="I246" t="str">
        <f t="shared" ca="1" si="18"/>
        <v>YFFZz5</v>
      </c>
      <c r="J246">
        <f t="shared" ca="1" si="19"/>
        <v>1</v>
      </c>
      <c r="K246" t="str">
        <f t="shared" ca="1" si="20"/>
        <v>OK</v>
      </c>
    </row>
    <row r="247" spans="8:11" x14ac:dyDescent="0.4">
      <c r="H247">
        <v>247</v>
      </c>
      <c r="I247" t="str">
        <f t="shared" ca="1" si="18"/>
        <v>g9E7L7</v>
      </c>
      <c r="J247">
        <f t="shared" ca="1" si="19"/>
        <v>1</v>
      </c>
      <c r="K247" t="str">
        <f t="shared" ca="1" si="20"/>
        <v>OK</v>
      </c>
    </row>
    <row r="248" spans="8:11" x14ac:dyDescent="0.4">
      <c r="H248">
        <v>248</v>
      </c>
      <c r="I248" t="str">
        <f t="shared" ca="1" si="18"/>
        <v>qZiMc1</v>
      </c>
      <c r="J248">
        <f t="shared" ca="1" si="19"/>
        <v>1</v>
      </c>
      <c r="K248" t="str">
        <f t="shared" ca="1" si="20"/>
        <v>OK</v>
      </c>
    </row>
    <row r="249" spans="8:11" x14ac:dyDescent="0.4">
      <c r="H249">
        <v>249</v>
      </c>
      <c r="I249" t="str">
        <f t="shared" ca="1" si="18"/>
        <v>P5UJKc</v>
      </c>
      <c r="J249">
        <f t="shared" ca="1" si="19"/>
        <v>1</v>
      </c>
      <c r="K249" t="str">
        <f t="shared" ca="1" si="20"/>
        <v>OK</v>
      </c>
    </row>
    <row r="250" spans="8:11" x14ac:dyDescent="0.4">
      <c r="H250">
        <v>250</v>
      </c>
      <c r="I250" t="str">
        <f t="shared" ca="1" si="18"/>
        <v>m9gVFx</v>
      </c>
      <c r="J250">
        <f t="shared" ca="1" si="19"/>
        <v>1</v>
      </c>
      <c r="K250" t="str">
        <f t="shared" ca="1" si="20"/>
        <v>OK</v>
      </c>
    </row>
    <row r="251" spans="8:11" x14ac:dyDescent="0.4">
      <c r="H251">
        <v>251</v>
      </c>
      <c r="I251" t="str">
        <f t="shared" ca="1" si="18"/>
        <v>yTP9XS</v>
      </c>
      <c r="J251">
        <f t="shared" ca="1" si="19"/>
        <v>1</v>
      </c>
      <c r="K251" t="str">
        <f t="shared" ca="1" si="20"/>
        <v>OK</v>
      </c>
    </row>
    <row r="252" spans="8:11" x14ac:dyDescent="0.4">
      <c r="H252">
        <v>252</v>
      </c>
      <c r="I252" t="str">
        <f t="shared" ca="1" si="18"/>
        <v>dC3HJ8</v>
      </c>
      <c r="J252">
        <f t="shared" ca="1" si="19"/>
        <v>1</v>
      </c>
      <c r="K252" t="str">
        <f t="shared" ca="1" si="20"/>
        <v>OK</v>
      </c>
    </row>
    <row r="253" spans="8:11" x14ac:dyDescent="0.4">
      <c r="H253">
        <v>253</v>
      </c>
      <c r="I253" t="str">
        <f t="shared" ca="1" si="18"/>
        <v>NJLydN</v>
      </c>
      <c r="J253">
        <f t="shared" ca="1" si="19"/>
        <v>1</v>
      </c>
      <c r="K253" t="str">
        <f t="shared" ca="1" si="20"/>
        <v>OK</v>
      </c>
    </row>
    <row r="254" spans="8:11" x14ac:dyDescent="0.4">
      <c r="H254">
        <v>254</v>
      </c>
      <c r="I254" t="str">
        <f t="shared" ca="1" si="18"/>
        <v>hKaZ8s</v>
      </c>
      <c r="J254">
        <f t="shared" ca="1" si="19"/>
        <v>1</v>
      </c>
      <c r="K254" t="str">
        <f t="shared" ca="1" si="20"/>
        <v>OK</v>
      </c>
    </row>
    <row r="255" spans="8:11" x14ac:dyDescent="0.4">
      <c r="H255">
        <v>255</v>
      </c>
      <c r="I255" t="str">
        <f t="shared" ca="1" si="18"/>
        <v>2NfAiG</v>
      </c>
      <c r="J255">
        <f t="shared" ca="1" si="19"/>
        <v>1</v>
      </c>
      <c r="K255" t="str">
        <f t="shared" ca="1" si="20"/>
        <v>OK</v>
      </c>
    </row>
    <row r="256" spans="8:11" x14ac:dyDescent="0.4">
      <c r="H256">
        <v>256</v>
      </c>
      <c r="I256" t="str">
        <f t="shared" ca="1" si="18"/>
        <v>GH6up7</v>
      </c>
      <c r="J256">
        <f t="shared" ca="1" si="19"/>
        <v>1</v>
      </c>
      <c r="K256" t="str">
        <f t="shared" ca="1" si="20"/>
        <v>OK</v>
      </c>
    </row>
    <row r="257" spans="8:11" x14ac:dyDescent="0.4">
      <c r="H257">
        <v>257</v>
      </c>
      <c r="I257" t="str">
        <f t="shared" ca="1" si="18"/>
        <v>B9Bf1i</v>
      </c>
      <c r="J257">
        <f t="shared" ca="1" si="19"/>
        <v>1</v>
      </c>
      <c r="K257" t="str">
        <f t="shared" ca="1" si="20"/>
        <v>OK</v>
      </c>
    </row>
    <row r="258" spans="8:11" x14ac:dyDescent="0.4">
      <c r="H258">
        <v>258</v>
      </c>
      <c r="I258" t="str">
        <f t="shared" ref="I258:I298" ca="1" si="2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7DMTn4</v>
      </c>
      <c r="J258">
        <f t="shared" ca="1" si="19"/>
        <v>1</v>
      </c>
      <c r="K258" t="str">
        <f t="shared" ca="1" si="20"/>
        <v>OK</v>
      </c>
    </row>
    <row r="259" spans="8:11" x14ac:dyDescent="0.4">
      <c r="H259">
        <v>259</v>
      </c>
      <c r="I259" t="str">
        <f t="shared" ca="1" si="21"/>
        <v>ahSLK8</v>
      </c>
      <c r="J259">
        <f t="shared" ca="1" si="19"/>
        <v>1</v>
      </c>
      <c r="K259" t="str">
        <f t="shared" ca="1" si="20"/>
        <v>OK</v>
      </c>
    </row>
    <row r="260" spans="8:11" x14ac:dyDescent="0.4">
      <c r="H260">
        <v>260</v>
      </c>
      <c r="I260" t="str">
        <f t="shared" ca="1" si="21"/>
        <v>1u5ZH8</v>
      </c>
      <c r="J260">
        <f t="shared" ca="1" si="19"/>
        <v>1</v>
      </c>
      <c r="K260" t="str">
        <f t="shared" ca="1" si="20"/>
        <v>OK</v>
      </c>
    </row>
    <row r="261" spans="8:11" x14ac:dyDescent="0.4">
      <c r="H261">
        <v>261</v>
      </c>
      <c r="I261" t="str">
        <f t="shared" ca="1" si="21"/>
        <v>151KLP</v>
      </c>
      <c r="J261">
        <f t="shared" ca="1" si="19"/>
        <v>1</v>
      </c>
      <c r="K261" t="str">
        <f t="shared" ca="1" si="20"/>
        <v>OK</v>
      </c>
    </row>
    <row r="262" spans="8:11" x14ac:dyDescent="0.4">
      <c r="H262">
        <v>262</v>
      </c>
      <c r="I262" t="str">
        <f t="shared" ca="1" si="21"/>
        <v>DC2NBa</v>
      </c>
      <c r="J262">
        <f t="shared" ca="1" si="19"/>
        <v>1</v>
      </c>
      <c r="K262" t="str">
        <f t="shared" ca="1" si="20"/>
        <v>OK</v>
      </c>
    </row>
    <row r="263" spans="8:11" x14ac:dyDescent="0.4">
      <c r="H263">
        <v>263</v>
      </c>
      <c r="I263" t="str">
        <f t="shared" ca="1" si="21"/>
        <v>JhiHwN</v>
      </c>
      <c r="J263">
        <f t="shared" ca="1" si="19"/>
        <v>1</v>
      </c>
      <c r="K263" t="str">
        <f t="shared" ca="1" si="20"/>
        <v>OK</v>
      </c>
    </row>
    <row r="264" spans="8:11" x14ac:dyDescent="0.4">
      <c r="H264">
        <v>264</v>
      </c>
      <c r="I264" t="str">
        <f t="shared" ca="1" si="21"/>
        <v>Mh86hM</v>
      </c>
      <c r="J264">
        <f t="shared" ca="1" si="19"/>
        <v>1</v>
      </c>
      <c r="K264" t="str">
        <f t="shared" ca="1" si="20"/>
        <v>OK</v>
      </c>
    </row>
    <row r="265" spans="8:11" x14ac:dyDescent="0.4">
      <c r="H265">
        <v>265</v>
      </c>
      <c r="I265" t="str">
        <f t="shared" ca="1" si="21"/>
        <v>ueGdLp</v>
      </c>
      <c r="J265">
        <f t="shared" ca="1" si="19"/>
        <v>1</v>
      </c>
      <c r="K265" t="str">
        <f t="shared" ca="1" si="20"/>
        <v>OK</v>
      </c>
    </row>
    <row r="266" spans="8:11" x14ac:dyDescent="0.4">
      <c r="H266">
        <v>266</v>
      </c>
      <c r="I266" t="str">
        <f t="shared" ca="1" si="21"/>
        <v>fB5tsA</v>
      </c>
      <c r="J266">
        <f t="shared" ca="1" si="19"/>
        <v>1</v>
      </c>
      <c r="K266" t="str">
        <f t="shared" ca="1" si="20"/>
        <v>OK</v>
      </c>
    </row>
    <row r="267" spans="8:11" x14ac:dyDescent="0.4">
      <c r="H267">
        <v>267</v>
      </c>
      <c r="I267" t="str">
        <f t="shared" ca="1" si="21"/>
        <v>vCwmQ2</v>
      </c>
      <c r="J267">
        <f t="shared" ca="1" si="19"/>
        <v>1</v>
      </c>
      <c r="K267" t="str">
        <f t="shared" ca="1" si="20"/>
        <v>OK</v>
      </c>
    </row>
    <row r="268" spans="8:11" x14ac:dyDescent="0.4">
      <c r="H268">
        <v>268</v>
      </c>
      <c r="I268" t="str">
        <f t="shared" ca="1" si="21"/>
        <v>JVTTWU</v>
      </c>
      <c r="J268">
        <f t="shared" ca="1" si="19"/>
        <v>1</v>
      </c>
      <c r="K268" t="str">
        <f t="shared" ca="1" si="20"/>
        <v>OK</v>
      </c>
    </row>
    <row r="269" spans="8:11" x14ac:dyDescent="0.4">
      <c r="H269">
        <v>269</v>
      </c>
      <c r="I269" t="str">
        <f t="shared" ca="1" si="21"/>
        <v>Hjmsqh</v>
      </c>
      <c r="J269">
        <f t="shared" ca="1" si="19"/>
        <v>1</v>
      </c>
      <c r="K269" t="str">
        <f t="shared" ca="1" si="20"/>
        <v>OK</v>
      </c>
    </row>
    <row r="270" spans="8:11" x14ac:dyDescent="0.4">
      <c r="H270">
        <v>270</v>
      </c>
      <c r="I270" t="str">
        <f t="shared" ca="1" si="21"/>
        <v>D2AJiU</v>
      </c>
      <c r="J270">
        <f t="shared" ca="1" si="19"/>
        <v>1</v>
      </c>
      <c r="K270" t="str">
        <f t="shared" ca="1" si="20"/>
        <v>OK</v>
      </c>
    </row>
    <row r="271" spans="8:11" x14ac:dyDescent="0.4">
      <c r="H271">
        <v>271</v>
      </c>
      <c r="I271" t="str">
        <f t="shared" ca="1" si="21"/>
        <v>PZQU5v</v>
      </c>
      <c r="J271">
        <f t="shared" ca="1" si="19"/>
        <v>1</v>
      </c>
      <c r="K271" t="str">
        <f t="shared" ca="1" si="20"/>
        <v>OK</v>
      </c>
    </row>
    <row r="272" spans="8:11" x14ac:dyDescent="0.4">
      <c r="H272">
        <v>272</v>
      </c>
      <c r="I272" t="str">
        <f t="shared" ca="1" si="21"/>
        <v>WurciU</v>
      </c>
      <c r="J272">
        <f t="shared" ca="1" si="19"/>
        <v>1</v>
      </c>
      <c r="K272" t="str">
        <f t="shared" ca="1" si="20"/>
        <v>OK</v>
      </c>
    </row>
    <row r="273" spans="8:11" x14ac:dyDescent="0.4">
      <c r="H273">
        <v>273</v>
      </c>
      <c r="I273" t="str">
        <f t="shared" ca="1" si="21"/>
        <v>cFh7rc</v>
      </c>
      <c r="J273">
        <f t="shared" ca="1" si="19"/>
        <v>1</v>
      </c>
      <c r="K273" t="str">
        <f t="shared" ca="1" si="20"/>
        <v>OK</v>
      </c>
    </row>
    <row r="274" spans="8:11" x14ac:dyDescent="0.4">
      <c r="H274">
        <v>274</v>
      </c>
      <c r="I274" t="str">
        <f t="shared" ca="1" si="21"/>
        <v>4LA1Xi</v>
      </c>
      <c r="J274">
        <f t="shared" ca="1" si="19"/>
        <v>1</v>
      </c>
      <c r="K274" t="str">
        <f t="shared" ca="1" si="20"/>
        <v>OK</v>
      </c>
    </row>
    <row r="275" spans="8:11" x14ac:dyDescent="0.4">
      <c r="H275">
        <v>275</v>
      </c>
      <c r="I275" t="str">
        <f t="shared" ca="1" si="21"/>
        <v>gTKh4J</v>
      </c>
      <c r="J275">
        <f t="shared" ca="1" si="19"/>
        <v>1</v>
      </c>
      <c r="K275" t="str">
        <f t="shared" ca="1" si="20"/>
        <v>OK</v>
      </c>
    </row>
    <row r="276" spans="8:11" x14ac:dyDescent="0.4">
      <c r="H276">
        <v>276</v>
      </c>
      <c r="I276" t="str">
        <f t="shared" ca="1" si="21"/>
        <v>j9rdAf</v>
      </c>
      <c r="J276">
        <f t="shared" ca="1" si="19"/>
        <v>1</v>
      </c>
      <c r="K276" t="str">
        <f t="shared" ca="1" si="20"/>
        <v>OK</v>
      </c>
    </row>
    <row r="277" spans="8:11" x14ac:dyDescent="0.4">
      <c r="H277">
        <v>277</v>
      </c>
      <c r="I277" t="str">
        <f t="shared" ca="1" si="21"/>
        <v>UKjNFp</v>
      </c>
      <c r="J277">
        <f t="shared" ca="1" si="19"/>
        <v>1</v>
      </c>
      <c r="K277" t="str">
        <f t="shared" ca="1" si="20"/>
        <v>OK</v>
      </c>
    </row>
    <row r="278" spans="8:11" x14ac:dyDescent="0.4">
      <c r="H278">
        <v>278</v>
      </c>
      <c r="I278" t="str">
        <f t="shared" ca="1" si="21"/>
        <v>1Sh9Lh</v>
      </c>
      <c r="J278">
        <f t="shared" ca="1" si="19"/>
        <v>1</v>
      </c>
      <c r="K278" t="str">
        <f t="shared" ca="1" si="20"/>
        <v>OK</v>
      </c>
    </row>
    <row r="279" spans="8:11" x14ac:dyDescent="0.4">
      <c r="H279">
        <v>279</v>
      </c>
      <c r="I279" t="str">
        <f t="shared" ca="1" si="21"/>
        <v>oPRBeV</v>
      </c>
      <c r="J279">
        <f t="shared" ca="1" si="19"/>
        <v>1</v>
      </c>
      <c r="K279" t="str">
        <f t="shared" ca="1" si="20"/>
        <v>OK</v>
      </c>
    </row>
    <row r="280" spans="8:11" x14ac:dyDescent="0.4">
      <c r="H280">
        <v>280</v>
      </c>
      <c r="I280" t="str">
        <f t="shared" ca="1" si="21"/>
        <v>5HMa66</v>
      </c>
      <c r="J280">
        <f t="shared" ca="1" si="19"/>
        <v>1</v>
      </c>
      <c r="K280" t="str">
        <f t="shared" ca="1" si="20"/>
        <v>OK</v>
      </c>
    </row>
    <row r="281" spans="8:11" x14ac:dyDescent="0.4">
      <c r="H281">
        <v>281</v>
      </c>
      <c r="I281" t="str">
        <f t="shared" ca="1" si="21"/>
        <v>XXf2iJ</v>
      </c>
      <c r="J281">
        <f t="shared" ca="1" si="19"/>
        <v>1</v>
      </c>
      <c r="K281" t="str">
        <f t="shared" ca="1" si="20"/>
        <v>OK</v>
      </c>
    </row>
    <row r="282" spans="8:11" x14ac:dyDescent="0.4">
      <c r="H282">
        <v>282</v>
      </c>
      <c r="I282" t="str">
        <f t="shared" ca="1" si="21"/>
        <v>bf4EJD</v>
      </c>
      <c r="J282">
        <f t="shared" ca="1" si="19"/>
        <v>1</v>
      </c>
      <c r="K282" t="str">
        <f t="shared" ca="1" si="20"/>
        <v>OK</v>
      </c>
    </row>
    <row r="283" spans="8:11" x14ac:dyDescent="0.4">
      <c r="H283">
        <v>283</v>
      </c>
      <c r="I283" t="str">
        <f t="shared" ca="1" si="21"/>
        <v>T6d5kK</v>
      </c>
      <c r="J283">
        <f t="shared" ca="1" si="19"/>
        <v>1</v>
      </c>
      <c r="K283" t="str">
        <f t="shared" ca="1" si="20"/>
        <v>OK</v>
      </c>
    </row>
    <row r="284" spans="8:11" x14ac:dyDescent="0.4">
      <c r="H284">
        <v>284</v>
      </c>
      <c r="I284" t="str">
        <f t="shared" ca="1" si="21"/>
        <v>E6B4sK</v>
      </c>
      <c r="J284">
        <f t="shared" ca="1" si="19"/>
        <v>1</v>
      </c>
      <c r="K284" t="str">
        <f t="shared" ca="1" si="20"/>
        <v>OK</v>
      </c>
    </row>
    <row r="285" spans="8:11" x14ac:dyDescent="0.4">
      <c r="H285">
        <v>285</v>
      </c>
      <c r="I285" t="str">
        <f t="shared" ca="1" si="21"/>
        <v>NM9pHL</v>
      </c>
      <c r="J285">
        <f t="shared" ca="1" si="19"/>
        <v>1</v>
      </c>
      <c r="K285" t="str">
        <f t="shared" ca="1" si="20"/>
        <v>OK</v>
      </c>
    </row>
    <row r="286" spans="8:11" x14ac:dyDescent="0.4">
      <c r="H286">
        <v>286</v>
      </c>
      <c r="I286" t="str">
        <f t="shared" ca="1" si="21"/>
        <v>HEfvyD</v>
      </c>
      <c r="J286">
        <f t="shared" ca="1" si="19"/>
        <v>1</v>
      </c>
      <c r="K286" t="str">
        <f t="shared" ca="1" si="20"/>
        <v>OK</v>
      </c>
    </row>
    <row r="287" spans="8:11" x14ac:dyDescent="0.4">
      <c r="H287">
        <v>287</v>
      </c>
      <c r="I287" t="str">
        <f t="shared" ca="1" si="21"/>
        <v>LuL5CW</v>
      </c>
      <c r="J287">
        <f t="shared" ca="1" si="19"/>
        <v>1</v>
      </c>
      <c r="K287" t="str">
        <f t="shared" ca="1" si="20"/>
        <v>OK</v>
      </c>
    </row>
    <row r="288" spans="8:11" x14ac:dyDescent="0.4">
      <c r="H288">
        <v>288</v>
      </c>
      <c r="I288" t="str">
        <f t="shared" ca="1" si="21"/>
        <v>6p4mbn</v>
      </c>
      <c r="J288">
        <f t="shared" ca="1" si="19"/>
        <v>1</v>
      </c>
      <c r="K288" t="str">
        <f t="shared" ca="1" si="20"/>
        <v>OK</v>
      </c>
    </row>
    <row r="289" spans="8:11" x14ac:dyDescent="0.4">
      <c r="H289">
        <v>289</v>
      </c>
      <c r="I289" t="str">
        <f t="shared" ca="1" si="21"/>
        <v>Hseh35</v>
      </c>
      <c r="J289">
        <f t="shared" ca="1" si="19"/>
        <v>1</v>
      </c>
      <c r="K289" t="str">
        <f t="shared" ca="1" si="20"/>
        <v>OK</v>
      </c>
    </row>
    <row r="290" spans="8:11" x14ac:dyDescent="0.4">
      <c r="H290">
        <v>290</v>
      </c>
      <c r="I290" t="str">
        <f t="shared" ca="1" si="21"/>
        <v>Vt5Miq</v>
      </c>
      <c r="J290">
        <f t="shared" ca="1" si="19"/>
        <v>1</v>
      </c>
      <c r="K290" t="str">
        <f t="shared" ca="1" si="20"/>
        <v>OK</v>
      </c>
    </row>
    <row r="291" spans="8:11" x14ac:dyDescent="0.4">
      <c r="H291">
        <v>291</v>
      </c>
      <c r="I291" t="str">
        <f t="shared" ca="1" si="21"/>
        <v>MSHgat</v>
      </c>
      <c r="J291">
        <f t="shared" ca="1" si="19"/>
        <v>1</v>
      </c>
      <c r="K291" t="str">
        <f t="shared" ca="1" si="20"/>
        <v>OK</v>
      </c>
    </row>
    <row r="292" spans="8:11" x14ac:dyDescent="0.4">
      <c r="H292">
        <v>292</v>
      </c>
      <c r="I292" t="str">
        <f t="shared" ca="1" si="21"/>
        <v>2gxHp4</v>
      </c>
      <c r="J292">
        <f t="shared" ca="1" si="19"/>
        <v>1</v>
      </c>
      <c r="K292" t="str">
        <f t="shared" ca="1" si="20"/>
        <v>OK</v>
      </c>
    </row>
    <row r="293" spans="8:11" x14ac:dyDescent="0.4">
      <c r="H293">
        <v>293</v>
      </c>
      <c r="I293" t="str">
        <f t="shared" ca="1" si="21"/>
        <v>gM3K5z</v>
      </c>
      <c r="J293">
        <f t="shared" ca="1" si="19"/>
        <v>1</v>
      </c>
      <c r="K293" t="str">
        <f t="shared" ca="1" si="20"/>
        <v>OK</v>
      </c>
    </row>
    <row r="294" spans="8:11" x14ac:dyDescent="0.4">
      <c r="H294">
        <v>294</v>
      </c>
      <c r="I294" t="str">
        <f t="shared" ca="1" si="21"/>
        <v>qaEmxM</v>
      </c>
      <c r="J294">
        <f t="shared" ca="1" si="19"/>
        <v>1</v>
      </c>
      <c r="K294" t="str">
        <f t="shared" ca="1" si="20"/>
        <v>OK</v>
      </c>
    </row>
    <row r="295" spans="8:11" x14ac:dyDescent="0.4">
      <c r="H295">
        <v>295</v>
      </c>
      <c r="I295" t="str">
        <f t="shared" ca="1" si="21"/>
        <v>wScafT</v>
      </c>
      <c r="J295">
        <f t="shared" ca="1" si="19"/>
        <v>1</v>
      </c>
      <c r="K295" t="str">
        <f t="shared" ca="1" si="20"/>
        <v>OK</v>
      </c>
    </row>
    <row r="296" spans="8:11" x14ac:dyDescent="0.4">
      <c r="H296">
        <v>296</v>
      </c>
      <c r="I296" t="str">
        <f t="shared" ca="1" si="21"/>
        <v>CNwno2</v>
      </c>
      <c r="J296">
        <f t="shared" ca="1" si="19"/>
        <v>1</v>
      </c>
      <c r="K296" t="str">
        <f t="shared" ca="1" si="20"/>
        <v>OK</v>
      </c>
    </row>
    <row r="297" spans="8:11" x14ac:dyDescent="0.4">
      <c r="H297">
        <v>297</v>
      </c>
      <c r="I297" t="str">
        <f t="shared" ca="1" si="21"/>
        <v>16uz3c</v>
      </c>
      <c r="J297">
        <f t="shared" ca="1" si="19"/>
        <v>1</v>
      </c>
      <c r="K297" t="str">
        <f t="shared" ca="1" si="20"/>
        <v>OK</v>
      </c>
    </row>
    <row r="298" spans="8:11" x14ac:dyDescent="0.4">
      <c r="H298">
        <v>298</v>
      </c>
      <c r="I298" t="str">
        <f t="shared" ca="1" si="21"/>
        <v>1Mi5TQ</v>
      </c>
      <c r="J298">
        <f t="shared" ca="1" si="19"/>
        <v>1</v>
      </c>
      <c r="K298" t="str">
        <f t="shared" ca="1" si="20"/>
        <v>OK</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0"/>
  <sheetViews>
    <sheetView zoomScale="90" zoomScaleNormal="90" workbookViewId="0">
      <pane ySplit="1" topLeftCell="A36" activePane="bottomLeft" state="frozen"/>
      <selection activeCell="B332" sqref="B332:C332"/>
      <selection pane="bottomLeft" activeCell="B332" sqref="B332:C332"/>
    </sheetView>
  </sheetViews>
  <sheetFormatPr defaultRowHeight="18.75" x14ac:dyDescent="0.4"/>
  <cols>
    <col min="2" max="2" width="14.875" bestFit="1" customWidth="1"/>
    <col min="3" max="3" width="11.75" style="12" bestFit="1" customWidth="1"/>
    <col min="4" max="4" width="7.625" style="13" customWidth="1"/>
    <col min="5" max="6" width="13.5" style="13" customWidth="1"/>
    <col min="7" max="7" width="13.125" customWidth="1"/>
    <col min="8" max="8" width="13" style="13" customWidth="1"/>
    <col min="9" max="9" width="17" style="14" bestFit="1" customWidth="1"/>
    <col min="10" max="10" width="11.75" style="12" bestFit="1" customWidth="1"/>
    <col min="11" max="11" width="9.25" style="15" bestFit="1" customWidth="1"/>
    <col min="12" max="12" width="10.625" style="12" customWidth="1"/>
    <col min="13" max="13" width="19.375" style="14" customWidth="1"/>
    <col min="14" max="14" width="17.5" style="88" bestFit="1" customWidth="1"/>
    <col min="15" max="15" width="12.625" customWidth="1"/>
  </cols>
  <sheetData>
    <row r="1" spans="1:17" ht="37.5" x14ac:dyDescent="0.4">
      <c r="C1" s="2" t="s">
        <v>110</v>
      </c>
      <c r="D1" s="3" t="s">
        <v>111</v>
      </c>
      <c r="E1" s="3" t="s">
        <v>5</v>
      </c>
      <c r="F1" s="3"/>
      <c r="G1" s="3" t="s">
        <v>112</v>
      </c>
      <c r="H1" s="3" t="s">
        <v>113</v>
      </c>
      <c r="I1" s="51" t="s">
        <v>143</v>
      </c>
      <c r="J1" s="4" t="s">
        <v>110</v>
      </c>
      <c r="K1" s="4" t="s">
        <v>114</v>
      </c>
      <c r="L1" s="4" t="s">
        <v>115</v>
      </c>
      <c r="M1" s="5" t="s">
        <v>148</v>
      </c>
      <c r="N1" s="89" t="s">
        <v>1050</v>
      </c>
      <c r="O1" s="6" t="s">
        <v>5</v>
      </c>
      <c r="P1" s="7" t="s">
        <v>116</v>
      </c>
      <c r="Q1" s="7" t="s">
        <v>117</v>
      </c>
    </row>
    <row r="2" spans="1:17" x14ac:dyDescent="0.4">
      <c r="A2" t="str">
        <f t="shared" ref="A2:A65" si="0">+E2&amp;D2</f>
        <v>北九州(旧)高</v>
      </c>
      <c r="B2" t="str">
        <f>+IF(A2="","",E2&amp;D2&amp;COUNTIF($A$2:A2,A2))</f>
        <v>北九州(旧)高1</v>
      </c>
      <c r="C2" s="59">
        <v>44626</v>
      </c>
      <c r="D2" s="6" t="s">
        <v>1117</v>
      </c>
      <c r="E2" s="6" t="s">
        <v>1118</v>
      </c>
      <c r="F2" s="70">
        <v>0.52083333333333337</v>
      </c>
      <c r="G2" s="9">
        <v>0.64583333333333337</v>
      </c>
      <c r="H2" s="9">
        <v>21.84</v>
      </c>
      <c r="I2" s="53">
        <v>21.84</v>
      </c>
      <c r="J2" s="59">
        <v>44636</v>
      </c>
      <c r="K2" s="10" t="str">
        <f t="shared" ref="K2:K65" si="1">TEXT(J2,"aaa")</f>
        <v>水</v>
      </c>
      <c r="L2" s="52" t="s">
        <v>1119</v>
      </c>
      <c r="M2" s="53">
        <v>22.06</v>
      </c>
      <c r="O2" s="6" t="s">
        <v>12</v>
      </c>
      <c r="P2" s="6">
        <f t="shared" ref="P2:P10" si="2">+COUNTIFS($E:$E,$O2,$D:$D,"低")</f>
        <v>5</v>
      </c>
      <c r="Q2" s="6">
        <f t="shared" ref="Q2:Q10" si="3">+COUNTIFS($E:$E,$O2,$D:$D,"高")</f>
        <v>5</v>
      </c>
    </row>
    <row r="3" spans="1:17" ht="19.5" thickBot="1" x14ac:dyDescent="0.45">
      <c r="A3" t="str">
        <f t="shared" si="0"/>
        <v>北九州(旧)高</v>
      </c>
      <c r="B3" t="str">
        <f>+IF(A3="","",E3&amp;D3&amp;COUNTIF($A$2:A3,A3))</f>
        <v>北九州(旧)高2</v>
      </c>
      <c r="C3" s="59">
        <v>44630</v>
      </c>
      <c r="D3" s="6" t="s">
        <v>1117</v>
      </c>
      <c r="E3" s="6" t="s">
        <v>1118</v>
      </c>
      <c r="F3" s="73">
        <v>0.47916666666666669</v>
      </c>
      <c r="G3" s="9">
        <v>0.58333333333333337</v>
      </c>
      <c r="H3" s="9">
        <v>18.98</v>
      </c>
      <c r="I3" s="53">
        <v>18.98</v>
      </c>
      <c r="J3" s="59">
        <v>44622</v>
      </c>
      <c r="K3" s="10" t="str">
        <f t="shared" si="1"/>
        <v>水</v>
      </c>
      <c r="L3" s="52" t="s">
        <v>1119</v>
      </c>
      <c r="M3" s="53">
        <v>19.82</v>
      </c>
      <c r="O3" s="6" t="s">
        <v>17</v>
      </c>
      <c r="P3" s="6">
        <f t="shared" si="2"/>
        <v>5</v>
      </c>
      <c r="Q3" s="6">
        <f t="shared" si="3"/>
        <v>5</v>
      </c>
    </row>
    <row r="4" spans="1:17" ht="19.5" thickTop="1" x14ac:dyDescent="0.4">
      <c r="A4" t="str">
        <f t="shared" si="0"/>
        <v>北九州(旧)高</v>
      </c>
      <c r="B4" t="str">
        <f>+IF(A4="","",E4&amp;D4&amp;COUNTIF($A$2:A4,A4))</f>
        <v>北九州(旧)高3</v>
      </c>
      <c r="C4" s="59">
        <v>44632</v>
      </c>
      <c r="D4" s="6" t="s">
        <v>1117</v>
      </c>
      <c r="E4" s="6" t="s">
        <v>1118</v>
      </c>
      <c r="F4" s="80">
        <v>0.45833333333333331</v>
      </c>
      <c r="G4" s="9">
        <v>0.58333333333333337</v>
      </c>
      <c r="H4" s="9">
        <v>12.96</v>
      </c>
      <c r="I4" s="53">
        <v>12.96</v>
      </c>
      <c r="J4" s="59">
        <v>44627</v>
      </c>
      <c r="K4" s="63" t="str">
        <f t="shared" si="1"/>
        <v>月</v>
      </c>
      <c r="L4" s="52" t="s">
        <v>1119</v>
      </c>
      <c r="M4" s="53">
        <v>13.25</v>
      </c>
      <c r="O4" s="6" t="s">
        <v>20</v>
      </c>
      <c r="P4" s="6">
        <f t="shared" si="2"/>
        <v>5</v>
      </c>
      <c r="Q4" s="6">
        <f t="shared" si="3"/>
        <v>5</v>
      </c>
    </row>
    <row r="5" spans="1:17" x14ac:dyDescent="0.4">
      <c r="A5" t="str">
        <f t="shared" si="0"/>
        <v>北九州(旧)高</v>
      </c>
      <c r="B5" t="str">
        <f>+IF(A5="","",E5&amp;D5&amp;COUNTIF($A$2:A5,A5))</f>
        <v>北九州(旧)高4</v>
      </c>
      <c r="C5" s="59">
        <v>44647</v>
      </c>
      <c r="D5" s="6" t="s">
        <v>1117</v>
      </c>
      <c r="E5" s="6" t="s">
        <v>1118</v>
      </c>
      <c r="F5" s="70">
        <v>0.52083333333333337</v>
      </c>
      <c r="G5" s="9">
        <v>0.625</v>
      </c>
      <c r="H5" s="9">
        <v>20.94</v>
      </c>
      <c r="I5" s="53">
        <v>20.94</v>
      </c>
      <c r="J5" s="59">
        <v>44636</v>
      </c>
      <c r="K5" s="63" t="str">
        <f t="shared" si="1"/>
        <v>水</v>
      </c>
      <c r="L5" s="52" t="s">
        <v>1119</v>
      </c>
      <c r="M5" s="53">
        <v>22.06</v>
      </c>
      <c r="O5" s="6" t="s">
        <v>25</v>
      </c>
      <c r="P5" s="6">
        <f t="shared" si="2"/>
        <v>5</v>
      </c>
      <c r="Q5" s="6">
        <f t="shared" si="3"/>
        <v>5</v>
      </c>
    </row>
    <row r="6" spans="1:17" x14ac:dyDescent="0.4">
      <c r="A6" t="str">
        <f t="shared" si="0"/>
        <v>北九州(旧)高</v>
      </c>
      <c r="B6" t="str">
        <f>+IF(A6="","",E6&amp;D6&amp;COUNTIF($A$2:A6,A6))</f>
        <v>北九州(旧)高5</v>
      </c>
      <c r="C6" s="59">
        <v>44652</v>
      </c>
      <c r="D6" s="6" t="s">
        <v>1117</v>
      </c>
      <c r="E6" s="6" t="s">
        <v>1118</v>
      </c>
      <c r="F6" s="70">
        <v>0.45833333333333331</v>
      </c>
      <c r="G6" s="9">
        <v>0.60416666666666663</v>
      </c>
      <c r="H6" s="9">
        <v>23.36</v>
      </c>
      <c r="I6" s="53">
        <v>23.36</v>
      </c>
      <c r="J6" s="59">
        <v>44676</v>
      </c>
      <c r="K6" s="63" t="str">
        <f t="shared" si="1"/>
        <v>月</v>
      </c>
      <c r="L6" s="52" t="s">
        <v>1119</v>
      </c>
      <c r="M6" s="53">
        <v>24.86</v>
      </c>
      <c r="O6" s="6" t="s">
        <v>27</v>
      </c>
      <c r="P6" s="6">
        <f t="shared" si="2"/>
        <v>5</v>
      </c>
      <c r="Q6" s="6">
        <f t="shared" si="3"/>
        <v>5</v>
      </c>
    </row>
    <row r="7" spans="1:17" x14ac:dyDescent="0.4">
      <c r="A7" t="str">
        <f t="shared" si="0"/>
        <v>北九州(旧)高</v>
      </c>
      <c r="B7" t="str">
        <f>+IF(A7="","",E7&amp;D7&amp;COUNTIF($A$2:A7,A7))</f>
        <v>北九州(旧)高6</v>
      </c>
      <c r="C7" s="59">
        <v>44657</v>
      </c>
      <c r="D7" s="6" t="s">
        <v>1117</v>
      </c>
      <c r="E7" s="6" t="s">
        <v>1118</v>
      </c>
      <c r="F7" s="70">
        <v>0.47916666666666669</v>
      </c>
      <c r="G7" s="9">
        <v>0.60416666666666663</v>
      </c>
      <c r="H7" s="9">
        <v>24.38</v>
      </c>
      <c r="I7" s="53">
        <v>24.38</v>
      </c>
      <c r="J7" s="59">
        <v>44670</v>
      </c>
      <c r="K7" s="63" t="str">
        <f t="shared" si="1"/>
        <v>火</v>
      </c>
      <c r="L7" s="52" t="s">
        <v>1119</v>
      </c>
      <c r="M7" s="53">
        <v>25.22</v>
      </c>
      <c r="O7" s="6" t="s">
        <v>119</v>
      </c>
      <c r="P7" s="6">
        <f t="shared" si="2"/>
        <v>5</v>
      </c>
      <c r="Q7" s="6">
        <f t="shared" si="3"/>
        <v>5</v>
      </c>
    </row>
    <row r="8" spans="1:17" x14ac:dyDescent="0.4">
      <c r="A8" t="str">
        <f t="shared" si="0"/>
        <v>北九州(旧)高</v>
      </c>
      <c r="B8" t="str">
        <f>+IF(A8="","",E8&amp;D8&amp;COUNTIF($A$2:A8,A8))</f>
        <v>北九州(旧)高7</v>
      </c>
      <c r="C8" s="59">
        <v>44667</v>
      </c>
      <c r="D8" s="6" t="s">
        <v>1117</v>
      </c>
      <c r="E8" s="6" t="s">
        <v>1118</v>
      </c>
      <c r="F8" s="70">
        <v>0.47916666666666669</v>
      </c>
      <c r="G8" s="9">
        <v>0.625</v>
      </c>
      <c r="H8" s="9">
        <v>25.44</v>
      </c>
      <c r="I8" s="53">
        <v>25.44</v>
      </c>
      <c r="J8" s="59">
        <v>44673</v>
      </c>
      <c r="K8" s="63" t="str">
        <f t="shared" si="1"/>
        <v>金</v>
      </c>
      <c r="L8" s="52" t="s">
        <v>1119</v>
      </c>
      <c r="M8" s="53">
        <v>25.56</v>
      </c>
      <c r="O8" s="6" t="s">
        <v>32</v>
      </c>
      <c r="P8" s="6">
        <f t="shared" si="2"/>
        <v>5</v>
      </c>
      <c r="Q8" s="6">
        <f t="shared" si="3"/>
        <v>5</v>
      </c>
    </row>
    <row r="9" spans="1:17" x14ac:dyDescent="0.4">
      <c r="A9" t="str">
        <f t="shared" si="0"/>
        <v>北九州(旧)高</v>
      </c>
      <c r="B9" t="str">
        <f>+IF(A9="","",E9&amp;D9&amp;COUNTIF($A$2:A9,A9))</f>
        <v>北九州(旧)高8</v>
      </c>
      <c r="C9" s="59">
        <v>44695</v>
      </c>
      <c r="D9" s="6" t="s">
        <v>1117</v>
      </c>
      <c r="E9" s="6" t="s">
        <v>1118</v>
      </c>
      <c r="F9" s="70">
        <v>0.47916666666666669</v>
      </c>
      <c r="G9" s="9">
        <v>0.58333333333333337</v>
      </c>
      <c r="H9" s="9">
        <v>25.71</v>
      </c>
      <c r="I9" s="53">
        <v>25.71</v>
      </c>
      <c r="J9" s="59">
        <v>44706</v>
      </c>
      <c r="K9" s="63" t="str">
        <f t="shared" si="1"/>
        <v>水</v>
      </c>
      <c r="L9" s="52" t="s">
        <v>1119</v>
      </c>
      <c r="M9" s="53">
        <v>26.04</v>
      </c>
      <c r="O9" s="6" t="s">
        <v>34</v>
      </c>
      <c r="P9" s="6">
        <f t="shared" si="2"/>
        <v>5</v>
      </c>
      <c r="Q9" s="6">
        <f t="shared" si="3"/>
        <v>5</v>
      </c>
    </row>
    <row r="10" spans="1:17" x14ac:dyDescent="0.4">
      <c r="A10" t="str">
        <f t="shared" si="0"/>
        <v>北九州(旧)高</v>
      </c>
      <c r="B10" t="str">
        <f>+IF(A10="","",E10&amp;D10&amp;COUNTIF($A$2:A10,A10))</f>
        <v>北九州(旧)高9</v>
      </c>
      <c r="C10" s="59">
        <v>44703</v>
      </c>
      <c r="D10" s="6" t="s">
        <v>1117</v>
      </c>
      <c r="E10" s="6" t="s">
        <v>1118</v>
      </c>
      <c r="F10" s="70">
        <v>0.41666666666666669</v>
      </c>
      <c r="G10" s="9">
        <v>0.54166666666666663</v>
      </c>
      <c r="H10" s="9">
        <v>27.9</v>
      </c>
      <c r="I10" s="53">
        <v>27.9</v>
      </c>
      <c r="J10" s="59">
        <v>44702</v>
      </c>
      <c r="K10" s="63" t="str">
        <f t="shared" si="1"/>
        <v>土</v>
      </c>
      <c r="L10" s="52" t="s">
        <v>1119</v>
      </c>
      <c r="M10" s="53">
        <v>27.93</v>
      </c>
      <c r="O10" s="6" t="s">
        <v>146</v>
      </c>
      <c r="P10" s="6">
        <f t="shared" si="2"/>
        <v>0</v>
      </c>
      <c r="Q10" s="6">
        <f t="shared" si="3"/>
        <v>9</v>
      </c>
    </row>
    <row r="11" spans="1:17" x14ac:dyDescent="0.4">
      <c r="A11" t="str">
        <f t="shared" si="0"/>
        <v>鹿児島低</v>
      </c>
      <c r="B11" t="str">
        <f>+IF(A11="","",E11&amp;D11&amp;COUNTIF($A$2:A11,A11))</f>
        <v>鹿児島低1</v>
      </c>
      <c r="C11" s="59">
        <v>44653</v>
      </c>
      <c r="D11" s="6" t="s">
        <v>1120</v>
      </c>
      <c r="E11" s="6" t="s">
        <v>939</v>
      </c>
      <c r="F11" s="70">
        <v>0.2</v>
      </c>
      <c r="G11" s="9">
        <v>0.52083333333333337</v>
      </c>
      <c r="H11" s="9">
        <v>0.54166666666666663</v>
      </c>
      <c r="I11" s="53">
        <v>15.53</v>
      </c>
      <c r="J11" s="59">
        <v>44664</v>
      </c>
      <c r="K11" s="63" t="str">
        <f t="shared" si="1"/>
        <v>水</v>
      </c>
      <c r="L11" s="52" t="s">
        <v>1121</v>
      </c>
      <c r="M11" s="53">
        <v>17.13</v>
      </c>
    </row>
    <row r="12" spans="1:17" x14ac:dyDescent="0.4">
      <c r="A12" t="str">
        <f t="shared" si="0"/>
        <v>鹿児島高</v>
      </c>
      <c r="B12" t="str">
        <f>+IF(A12="","",E12&amp;D12&amp;COUNTIF($A$2:A12,A12))</f>
        <v>鹿児島高1</v>
      </c>
      <c r="C12" s="59">
        <v>44653</v>
      </c>
      <c r="D12" s="6" t="s">
        <v>1117</v>
      </c>
      <c r="E12" s="6" t="s">
        <v>939</v>
      </c>
      <c r="F12" s="70">
        <v>0.2</v>
      </c>
      <c r="G12" s="66">
        <v>0.52083333333333337</v>
      </c>
      <c r="H12" s="66">
        <v>0.54166666666666663</v>
      </c>
      <c r="I12" s="53">
        <v>15.53</v>
      </c>
      <c r="J12" s="59">
        <v>44664</v>
      </c>
      <c r="K12" s="63" t="str">
        <f t="shared" si="1"/>
        <v>水</v>
      </c>
      <c r="L12" s="52" t="s">
        <v>1121</v>
      </c>
      <c r="M12" s="53">
        <v>17.13</v>
      </c>
    </row>
    <row r="13" spans="1:17" x14ac:dyDescent="0.4">
      <c r="A13" t="str">
        <f t="shared" si="0"/>
        <v>鹿児島低</v>
      </c>
      <c r="B13" t="str">
        <f>+IF(A13="","",E13&amp;D13&amp;COUNTIF($A$2:A13,A13))</f>
        <v>鹿児島低2</v>
      </c>
      <c r="C13" s="59">
        <v>44658</v>
      </c>
      <c r="D13" s="6" t="s">
        <v>1120</v>
      </c>
      <c r="E13" s="6" t="s">
        <v>939</v>
      </c>
      <c r="F13" s="70">
        <v>0.05</v>
      </c>
      <c r="G13" s="66">
        <v>0.41666666666666669</v>
      </c>
      <c r="H13" s="66">
        <v>0.60416666666666663</v>
      </c>
      <c r="I13" s="53">
        <v>23.45</v>
      </c>
      <c r="J13" s="59">
        <v>44671</v>
      </c>
      <c r="K13" s="63" t="str">
        <f t="shared" si="1"/>
        <v>水</v>
      </c>
      <c r="L13" s="52" t="s">
        <v>1121</v>
      </c>
      <c r="M13" s="53">
        <v>23.77</v>
      </c>
    </row>
    <row r="14" spans="1:17" x14ac:dyDescent="0.4">
      <c r="A14" t="str">
        <f t="shared" si="0"/>
        <v>鹿児島高</v>
      </c>
      <c r="B14" t="str">
        <f>+IF(A14="","",E14&amp;D14&amp;COUNTIF($A$2:A14,A14))</f>
        <v>鹿児島高2</v>
      </c>
      <c r="C14" s="59">
        <v>44658</v>
      </c>
      <c r="D14" s="6" t="s">
        <v>1117</v>
      </c>
      <c r="E14" s="6" t="s">
        <v>939</v>
      </c>
      <c r="F14" s="70">
        <v>0.05</v>
      </c>
      <c r="G14" s="66">
        <v>0.41666666666666669</v>
      </c>
      <c r="H14" s="66">
        <v>0.60416666666666663</v>
      </c>
      <c r="I14" s="53">
        <v>23.45</v>
      </c>
      <c r="J14" s="59">
        <v>44671</v>
      </c>
      <c r="K14" s="63" t="str">
        <f t="shared" si="1"/>
        <v>水</v>
      </c>
      <c r="L14" s="52" t="s">
        <v>1121</v>
      </c>
      <c r="M14" s="53">
        <v>23.77</v>
      </c>
    </row>
    <row r="15" spans="1:17" x14ac:dyDescent="0.4">
      <c r="A15" t="str">
        <f t="shared" si="0"/>
        <v>鹿児島低</v>
      </c>
      <c r="B15" t="str">
        <f>+IF(A15="","",E15&amp;D15&amp;COUNTIF($A$2:A15,A15))</f>
        <v>鹿児島低3</v>
      </c>
      <c r="C15" s="59">
        <v>44660</v>
      </c>
      <c r="D15" s="6" t="s">
        <v>1120</v>
      </c>
      <c r="E15" s="6" t="s">
        <v>939</v>
      </c>
      <c r="F15" s="70">
        <v>0</v>
      </c>
      <c r="G15" s="66">
        <v>0.52083333333333337</v>
      </c>
      <c r="H15" s="66">
        <v>0.54166666666666663</v>
      </c>
      <c r="I15" s="53">
        <v>26.15</v>
      </c>
      <c r="J15" s="59">
        <v>44667</v>
      </c>
      <c r="K15" s="63" t="str">
        <f t="shared" si="1"/>
        <v>土</v>
      </c>
      <c r="L15" s="52" t="s">
        <v>1121</v>
      </c>
      <c r="M15" s="53">
        <v>26.84</v>
      </c>
    </row>
    <row r="16" spans="1:17" x14ac:dyDescent="0.4">
      <c r="A16" t="str">
        <f t="shared" si="0"/>
        <v>鹿児島高</v>
      </c>
      <c r="B16" t="str">
        <f>+IF(A16="","",E16&amp;D16&amp;COUNTIF($A$2:A16,A16))</f>
        <v>鹿児島高3</v>
      </c>
      <c r="C16" s="59">
        <v>44660</v>
      </c>
      <c r="D16" s="6" t="s">
        <v>1117</v>
      </c>
      <c r="E16" s="6" t="s">
        <v>939</v>
      </c>
      <c r="F16" s="70">
        <v>0</v>
      </c>
      <c r="G16" s="66">
        <v>0.52083333333333337</v>
      </c>
      <c r="H16" s="66">
        <v>0.54166666666666663</v>
      </c>
      <c r="I16" s="53">
        <v>26.15</v>
      </c>
      <c r="J16" s="59">
        <v>44667</v>
      </c>
      <c r="K16" s="63" t="str">
        <f t="shared" si="1"/>
        <v>土</v>
      </c>
      <c r="L16" s="52" t="s">
        <v>1121</v>
      </c>
      <c r="M16" s="53">
        <v>26.84</v>
      </c>
    </row>
    <row r="17" spans="1:13" x14ac:dyDescent="0.4">
      <c r="A17" t="str">
        <f t="shared" si="0"/>
        <v>鹿児島低</v>
      </c>
      <c r="B17" t="str">
        <f>+IF(A17="","",E17&amp;D17&amp;COUNTIF($A$2:A17,A17))</f>
        <v>鹿児島低4</v>
      </c>
      <c r="C17" s="59">
        <v>44668</v>
      </c>
      <c r="D17" s="6" t="s">
        <v>1120</v>
      </c>
      <c r="E17" s="6" t="s">
        <v>939</v>
      </c>
      <c r="F17" s="70">
        <v>0</v>
      </c>
      <c r="G17" s="66">
        <v>0.5</v>
      </c>
      <c r="H17" s="66">
        <v>0.52083333333333337</v>
      </c>
      <c r="I17" s="53">
        <v>27.06</v>
      </c>
      <c r="J17" s="59">
        <v>44685</v>
      </c>
      <c r="K17" s="63" t="str">
        <f t="shared" si="1"/>
        <v>水</v>
      </c>
      <c r="L17" s="52" t="s">
        <v>1121</v>
      </c>
      <c r="M17" s="53">
        <v>27.22</v>
      </c>
    </row>
    <row r="18" spans="1:13" x14ac:dyDescent="0.4">
      <c r="A18" t="str">
        <f t="shared" si="0"/>
        <v>鹿児島高</v>
      </c>
      <c r="B18" t="str">
        <f>+IF(A18="","",E18&amp;D18&amp;COUNTIF($A$2:A18,A18))</f>
        <v>鹿児島高4</v>
      </c>
      <c r="C18" s="59">
        <v>44668</v>
      </c>
      <c r="D18" s="6" t="s">
        <v>1117</v>
      </c>
      <c r="E18" s="6" t="s">
        <v>939</v>
      </c>
      <c r="F18" s="70">
        <v>0</v>
      </c>
      <c r="G18" s="66">
        <v>0.5</v>
      </c>
      <c r="H18" s="66">
        <v>0.52083333333333337</v>
      </c>
      <c r="I18" s="53">
        <v>27.06</v>
      </c>
      <c r="J18" s="59">
        <v>44685</v>
      </c>
      <c r="K18" s="10" t="str">
        <f t="shared" si="1"/>
        <v>水</v>
      </c>
      <c r="L18" s="52" t="s">
        <v>1121</v>
      </c>
      <c r="M18" s="53">
        <v>27.22</v>
      </c>
    </row>
    <row r="19" spans="1:13" x14ac:dyDescent="0.4">
      <c r="A19" t="str">
        <f t="shared" si="0"/>
        <v>鹿児島低</v>
      </c>
      <c r="B19" t="str">
        <f>+IF(A19="","",E19&amp;D19&amp;COUNTIF($A$2:A19,A19))</f>
        <v>鹿児島低5</v>
      </c>
      <c r="C19" s="59">
        <v>44684</v>
      </c>
      <c r="D19" s="6" t="s">
        <v>1120</v>
      </c>
      <c r="E19" s="6" t="s">
        <v>939</v>
      </c>
      <c r="F19" s="70">
        <v>0.25</v>
      </c>
      <c r="G19" s="66">
        <v>0.47916666666666669</v>
      </c>
      <c r="H19" s="66">
        <v>0.5</v>
      </c>
      <c r="I19" s="53">
        <v>27.53</v>
      </c>
      <c r="J19" s="59">
        <v>44703</v>
      </c>
      <c r="K19" s="63" t="str">
        <f t="shared" si="1"/>
        <v>日</v>
      </c>
      <c r="L19" s="52" t="s">
        <v>1121</v>
      </c>
      <c r="M19" s="53">
        <v>27.84</v>
      </c>
    </row>
    <row r="20" spans="1:13" x14ac:dyDescent="0.4">
      <c r="A20" t="str">
        <f t="shared" si="0"/>
        <v>鹿児島高</v>
      </c>
      <c r="B20" t="str">
        <f>+IF(A20="","",E20&amp;D20&amp;COUNTIF($A$2:A20,A20))</f>
        <v>鹿児島高5</v>
      </c>
      <c r="C20" s="59">
        <v>44684</v>
      </c>
      <c r="D20" s="6" t="s">
        <v>1117</v>
      </c>
      <c r="E20" s="6" t="s">
        <v>939</v>
      </c>
      <c r="F20" s="85">
        <v>0.25</v>
      </c>
      <c r="G20" s="66">
        <v>0.47916666666666669</v>
      </c>
      <c r="H20" s="66">
        <v>0.5</v>
      </c>
      <c r="I20" s="53">
        <v>27.53</v>
      </c>
      <c r="J20" s="59">
        <v>44703</v>
      </c>
      <c r="K20" s="63" t="str">
        <f t="shared" si="1"/>
        <v>日</v>
      </c>
      <c r="L20" s="52" t="s">
        <v>1121</v>
      </c>
      <c r="M20" s="53">
        <v>27.84</v>
      </c>
    </row>
    <row r="21" spans="1:13" x14ac:dyDescent="0.4">
      <c r="A21" t="str">
        <f t="shared" si="0"/>
        <v>佐賀低</v>
      </c>
      <c r="B21" t="str">
        <f>+IF(A21="","",E21&amp;D21&amp;COUNTIF($A$2:A21,A21))</f>
        <v>佐賀低1</v>
      </c>
      <c r="C21" s="59">
        <v>44653</v>
      </c>
      <c r="D21" s="6" t="s">
        <v>1120</v>
      </c>
      <c r="E21" s="6" t="s">
        <v>1122</v>
      </c>
      <c r="F21" s="85">
        <v>0.2</v>
      </c>
      <c r="G21" s="66">
        <v>0.52083333333333337</v>
      </c>
      <c r="H21" s="66">
        <v>0.54166666666666663</v>
      </c>
      <c r="I21" s="53">
        <v>21.91</v>
      </c>
      <c r="J21" s="59">
        <v>44652</v>
      </c>
      <c r="K21" s="63" t="str">
        <f t="shared" si="1"/>
        <v>金</v>
      </c>
      <c r="L21" s="52" t="s">
        <v>1123</v>
      </c>
      <c r="M21" s="53">
        <v>22.26</v>
      </c>
    </row>
    <row r="22" spans="1:13" x14ac:dyDescent="0.4">
      <c r="A22" t="str">
        <f t="shared" si="0"/>
        <v>佐賀高</v>
      </c>
      <c r="B22" t="str">
        <f>+IF(A22="","",E22&amp;D22&amp;COUNTIF($A$2:A22,A22))</f>
        <v>佐賀高1</v>
      </c>
      <c r="C22" s="59">
        <v>44653</v>
      </c>
      <c r="D22" s="6" t="s">
        <v>1117</v>
      </c>
      <c r="E22" s="6" t="s">
        <v>1122</v>
      </c>
      <c r="F22" s="70">
        <v>0.2</v>
      </c>
      <c r="G22" s="66">
        <v>0.52083333333333337</v>
      </c>
      <c r="H22" s="66">
        <v>0.54166666666666663</v>
      </c>
      <c r="I22" s="53">
        <v>21.91</v>
      </c>
      <c r="J22" s="59">
        <v>44652</v>
      </c>
      <c r="K22" s="63" t="str">
        <f t="shared" si="1"/>
        <v>金</v>
      </c>
      <c r="L22" s="52" t="s">
        <v>1123</v>
      </c>
      <c r="M22" s="53">
        <v>22.26</v>
      </c>
    </row>
    <row r="23" spans="1:13" x14ac:dyDescent="0.4">
      <c r="A23" t="str">
        <f t="shared" si="0"/>
        <v>佐賀低</v>
      </c>
      <c r="B23" t="str">
        <f>+IF(A23="","",E23&amp;D23&amp;COUNTIF($A$2:A23,A23))</f>
        <v>佐賀低2</v>
      </c>
      <c r="C23" s="59">
        <v>44658</v>
      </c>
      <c r="D23" s="6" t="s">
        <v>1120</v>
      </c>
      <c r="E23" s="6" t="s">
        <v>1122</v>
      </c>
      <c r="F23" s="70">
        <v>0.05</v>
      </c>
      <c r="G23" s="66">
        <v>0.41666666666666669</v>
      </c>
      <c r="H23" s="66">
        <v>0.60416666666666663</v>
      </c>
      <c r="I23" s="53">
        <v>21.74</v>
      </c>
      <c r="J23" s="59">
        <v>44652</v>
      </c>
      <c r="K23" s="63" t="str">
        <f t="shared" si="1"/>
        <v>金</v>
      </c>
      <c r="L23" s="52" t="s">
        <v>1123</v>
      </c>
      <c r="M23" s="53">
        <v>22.26</v>
      </c>
    </row>
    <row r="24" spans="1:13" x14ac:dyDescent="0.4">
      <c r="A24" t="str">
        <f t="shared" si="0"/>
        <v>佐賀高</v>
      </c>
      <c r="B24" t="str">
        <f>+IF(A24="","",E24&amp;D24&amp;COUNTIF($A$2:A24,A24))</f>
        <v>佐賀高2</v>
      </c>
      <c r="C24" s="59">
        <v>44658</v>
      </c>
      <c r="D24" s="6" t="s">
        <v>1117</v>
      </c>
      <c r="E24" s="6" t="s">
        <v>1122</v>
      </c>
      <c r="F24" s="70">
        <v>0.05</v>
      </c>
      <c r="G24" s="66">
        <v>0.41666666666666669</v>
      </c>
      <c r="H24" s="66">
        <v>0.60416666666666663</v>
      </c>
      <c r="I24" s="53">
        <v>21.74</v>
      </c>
      <c r="J24" s="59">
        <v>44652</v>
      </c>
      <c r="K24" s="63" t="str">
        <f t="shared" si="1"/>
        <v>金</v>
      </c>
      <c r="L24" s="52" t="s">
        <v>1123</v>
      </c>
      <c r="M24" s="53">
        <v>22.26</v>
      </c>
    </row>
    <row r="25" spans="1:13" x14ac:dyDescent="0.4">
      <c r="A25" t="str">
        <f t="shared" si="0"/>
        <v>佐賀低</v>
      </c>
      <c r="B25" t="str">
        <f>+IF(A25="","",E25&amp;D25&amp;COUNTIF($A$2:A25,A25))</f>
        <v>佐賀低3</v>
      </c>
      <c r="C25" s="59">
        <v>44660</v>
      </c>
      <c r="D25" s="6" t="s">
        <v>1120</v>
      </c>
      <c r="E25" s="6" t="s">
        <v>1122</v>
      </c>
      <c r="F25" s="70">
        <v>0</v>
      </c>
      <c r="G25" s="66">
        <v>0.52083333333333337</v>
      </c>
      <c r="H25" s="66">
        <v>0.54166666666666663</v>
      </c>
      <c r="I25" s="53">
        <v>25.94</v>
      </c>
      <c r="J25" s="59">
        <v>44671</v>
      </c>
      <c r="K25" s="10" t="str">
        <f t="shared" si="1"/>
        <v>水</v>
      </c>
      <c r="L25" s="52" t="s">
        <v>1123</v>
      </c>
      <c r="M25" s="53">
        <v>26.09</v>
      </c>
    </row>
    <row r="26" spans="1:13" x14ac:dyDescent="0.4">
      <c r="A26" t="str">
        <f t="shared" si="0"/>
        <v>佐賀高</v>
      </c>
      <c r="B26" t="str">
        <f>+IF(A26="","",E26&amp;D26&amp;COUNTIF($A$2:A26,A26))</f>
        <v>佐賀高3</v>
      </c>
      <c r="C26" s="59">
        <v>44660</v>
      </c>
      <c r="D26" s="6" t="s">
        <v>1117</v>
      </c>
      <c r="E26" s="6" t="s">
        <v>1122</v>
      </c>
      <c r="F26" s="70">
        <v>0</v>
      </c>
      <c r="G26" s="66">
        <v>0.52083333333333337</v>
      </c>
      <c r="H26" s="66">
        <v>0.54166666666666663</v>
      </c>
      <c r="I26" s="53">
        <v>25.94</v>
      </c>
      <c r="J26" s="59">
        <v>44671</v>
      </c>
      <c r="K26" s="10" t="str">
        <f t="shared" si="1"/>
        <v>水</v>
      </c>
      <c r="L26" s="52" t="s">
        <v>1123</v>
      </c>
      <c r="M26" s="53">
        <v>26.09</v>
      </c>
    </row>
    <row r="27" spans="1:13" x14ac:dyDescent="0.4">
      <c r="A27" t="str">
        <f t="shared" si="0"/>
        <v>佐賀低</v>
      </c>
      <c r="B27" t="str">
        <f>+IF(A27="","",E27&amp;D27&amp;COUNTIF($A$2:A27,A27))</f>
        <v>佐賀低4</v>
      </c>
      <c r="C27" s="59">
        <v>44668</v>
      </c>
      <c r="D27" s="6" t="s">
        <v>1120</v>
      </c>
      <c r="E27" s="6" t="s">
        <v>1122</v>
      </c>
      <c r="F27" s="70">
        <v>0</v>
      </c>
      <c r="G27" s="66">
        <v>0.5</v>
      </c>
      <c r="H27" s="66">
        <v>0.52083333333333337</v>
      </c>
      <c r="I27" s="53">
        <v>27.09</v>
      </c>
      <c r="J27" s="59">
        <v>44703</v>
      </c>
      <c r="K27" s="10" t="str">
        <f t="shared" si="1"/>
        <v>日</v>
      </c>
      <c r="L27" s="52" t="s">
        <v>1123</v>
      </c>
      <c r="M27" s="53">
        <v>27.19</v>
      </c>
    </row>
    <row r="28" spans="1:13" x14ac:dyDescent="0.4">
      <c r="A28" t="str">
        <f t="shared" si="0"/>
        <v>佐賀高</v>
      </c>
      <c r="B28" t="str">
        <f>+IF(A28="","",E28&amp;D28&amp;COUNTIF($A$2:A28,A28))</f>
        <v>佐賀高4</v>
      </c>
      <c r="C28" s="59">
        <v>44668</v>
      </c>
      <c r="D28" s="6" t="s">
        <v>1117</v>
      </c>
      <c r="E28" s="6" t="s">
        <v>1122</v>
      </c>
      <c r="F28" s="70">
        <v>0</v>
      </c>
      <c r="G28" s="66">
        <v>0.5</v>
      </c>
      <c r="H28" s="66">
        <v>0.52083333333333337</v>
      </c>
      <c r="I28" s="53">
        <v>27.09</v>
      </c>
      <c r="J28" s="59">
        <v>44703</v>
      </c>
      <c r="K28" s="10" t="str">
        <f t="shared" si="1"/>
        <v>日</v>
      </c>
      <c r="L28" s="52" t="s">
        <v>1123</v>
      </c>
      <c r="M28" s="53">
        <v>27.19</v>
      </c>
    </row>
    <row r="29" spans="1:13" x14ac:dyDescent="0.4">
      <c r="A29" t="str">
        <f t="shared" si="0"/>
        <v>佐賀低</v>
      </c>
      <c r="B29" t="str">
        <f>+IF(A29="","",E29&amp;D29&amp;COUNTIF($A$2:A29,A29))</f>
        <v>佐賀低5</v>
      </c>
      <c r="C29" s="59">
        <v>44684</v>
      </c>
      <c r="D29" s="6" t="s">
        <v>1120</v>
      </c>
      <c r="E29" s="6" t="s">
        <v>1122</v>
      </c>
      <c r="F29" s="70">
        <v>0.25</v>
      </c>
      <c r="G29" s="66">
        <v>0.47916666666666669</v>
      </c>
      <c r="H29" s="66">
        <v>0.5</v>
      </c>
      <c r="I29" s="53">
        <v>28.24</v>
      </c>
      <c r="J29" s="62">
        <v>44708</v>
      </c>
      <c r="K29" s="63" t="str">
        <f t="shared" si="1"/>
        <v>金</v>
      </c>
      <c r="L29" s="64" t="s">
        <v>1123</v>
      </c>
      <c r="M29" s="61">
        <v>29.4</v>
      </c>
    </row>
    <row r="30" spans="1:13" x14ac:dyDescent="0.4">
      <c r="A30" t="str">
        <f t="shared" si="0"/>
        <v>佐賀高</v>
      </c>
      <c r="B30" t="str">
        <f>+IF(A30="","",E30&amp;D30&amp;COUNTIF($A$2:A30,A30))</f>
        <v>佐賀高5</v>
      </c>
      <c r="C30" s="59">
        <v>44684</v>
      </c>
      <c r="D30" s="6" t="s">
        <v>1117</v>
      </c>
      <c r="E30" s="6" t="s">
        <v>1122</v>
      </c>
      <c r="F30" s="70">
        <v>0.25</v>
      </c>
      <c r="G30" s="66">
        <v>0.47916666666666669</v>
      </c>
      <c r="H30" s="66">
        <v>0.5</v>
      </c>
      <c r="I30" s="53">
        <v>28.24</v>
      </c>
      <c r="J30" s="59">
        <v>44708</v>
      </c>
      <c r="K30" s="63" t="str">
        <f t="shared" si="1"/>
        <v>金</v>
      </c>
      <c r="L30" s="52" t="s">
        <v>1123</v>
      </c>
      <c r="M30" s="53">
        <v>29.4</v>
      </c>
    </row>
    <row r="31" spans="1:13" x14ac:dyDescent="0.4">
      <c r="A31" t="str">
        <f t="shared" si="0"/>
        <v>宮崎低</v>
      </c>
      <c r="B31" t="str">
        <f>+IF(A31="","",E31&amp;D31&amp;COUNTIF($A$2:A31,A31))</f>
        <v>宮崎低1</v>
      </c>
      <c r="C31" s="59">
        <v>44653</v>
      </c>
      <c r="D31" s="6" t="s">
        <v>1120</v>
      </c>
      <c r="E31" s="6" t="s">
        <v>1124</v>
      </c>
      <c r="F31" s="85">
        <v>0.2</v>
      </c>
      <c r="G31" s="60">
        <v>0.52083333333333337</v>
      </c>
      <c r="H31" s="60">
        <v>0.54166666666666663</v>
      </c>
      <c r="I31" s="53">
        <v>15.38</v>
      </c>
      <c r="J31" s="59">
        <v>44676</v>
      </c>
      <c r="K31" s="63" t="str">
        <f t="shared" si="1"/>
        <v>月</v>
      </c>
      <c r="L31" s="52" t="s">
        <v>1125</v>
      </c>
      <c r="M31" s="53">
        <v>16.57</v>
      </c>
    </row>
    <row r="32" spans="1:13" x14ac:dyDescent="0.4">
      <c r="A32" t="str">
        <f t="shared" si="0"/>
        <v>宮崎高</v>
      </c>
      <c r="B32" t="str">
        <f>+IF(A32="","",E32&amp;D32&amp;COUNTIF($A$2:A32,A32))</f>
        <v>宮崎高1</v>
      </c>
      <c r="C32" s="59">
        <v>44653</v>
      </c>
      <c r="D32" s="6" t="s">
        <v>1117</v>
      </c>
      <c r="E32" s="6" t="s">
        <v>1124</v>
      </c>
      <c r="F32" s="85">
        <v>0.2</v>
      </c>
      <c r="G32" s="60">
        <v>0.52083333333333337</v>
      </c>
      <c r="H32" s="60">
        <v>0.54166666666666663</v>
      </c>
      <c r="I32" s="53">
        <v>15.38</v>
      </c>
      <c r="J32" s="62">
        <v>44676</v>
      </c>
      <c r="K32" s="63" t="str">
        <f t="shared" si="1"/>
        <v>月</v>
      </c>
      <c r="L32" s="52" t="s">
        <v>1125</v>
      </c>
      <c r="M32" s="61">
        <v>16.57</v>
      </c>
    </row>
    <row r="33" spans="1:13" x14ac:dyDescent="0.4">
      <c r="A33" t="str">
        <f t="shared" si="0"/>
        <v>宮崎低</v>
      </c>
      <c r="B33" t="str">
        <f>+IF(A33="","",E33&amp;D33&amp;COUNTIF($A$2:A33,A33))</f>
        <v>宮崎低2</v>
      </c>
      <c r="C33" s="59">
        <v>44658</v>
      </c>
      <c r="D33" s="6" t="s">
        <v>1120</v>
      </c>
      <c r="E33" s="6" t="s">
        <v>1124</v>
      </c>
      <c r="F33" s="70">
        <v>0.05</v>
      </c>
      <c r="G33" s="66">
        <v>0.41666666666666669</v>
      </c>
      <c r="H33" s="66">
        <v>0.60416666666666663</v>
      </c>
      <c r="I33" s="53">
        <v>23.55</v>
      </c>
      <c r="J33" s="62">
        <v>44656</v>
      </c>
      <c r="K33" s="63" t="str">
        <f t="shared" si="1"/>
        <v>火</v>
      </c>
      <c r="L33" s="52" t="s">
        <v>1125</v>
      </c>
      <c r="M33" s="61">
        <v>23.75</v>
      </c>
    </row>
    <row r="34" spans="1:13" x14ac:dyDescent="0.4">
      <c r="A34" t="str">
        <f t="shared" si="0"/>
        <v>宮崎高</v>
      </c>
      <c r="B34" t="str">
        <f>+IF(A34="","",E34&amp;D34&amp;COUNTIF($A$2:A34,A34))</f>
        <v>宮崎高2</v>
      </c>
      <c r="C34" s="59">
        <v>44658</v>
      </c>
      <c r="D34" s="6" t="s">
        <v>1117</v>
      </c>
      <c r="E34" s="6" t="s">
        <v>1124</v>
      </c>
      <c r="F34" s="70">
        <v>0.05</v>
      </c>
      <c r="G34" s="66">
        <v>0.41666666666666669</v>
      </c>
      <c r="H34" s="66">
        <v>0.60416666666666663</v>
      </c>
      <c r="I34" s="53">
        <v>23.55</v>
      </c>
      <c r="J34" s="59">
        <v>44656</v>
      </c>
      <c r="K34" s="63" t="str">
        <f t="shared" si="1"/>
        <v>火</v>
      </c>
      <c r="L34" s="52" t="s">
        <v>1125</v>
      </c>
      <c r="M34" s="53">
        <v>23.75</v>
      </c>
    </row>
    <row r="35" spans="1:13" x14ac:dyDescent="0.4">
      <c r="A35" t="str">
        <f t="shared" si="0"/>
        <v>宮崎低</v>
      </c>
      <c r="B35" t="str">
        <f>+IF(A35="","",E35&amp;D35&amp;COUNTIF($A$2:A35,A35))</f>
        <v>宮崎低3</v>
      </c>
      <c r="C35" s="59">
        <v>44660</v>
      </c>
      <c r="D35" s="6" t="s">
        <v>1120</v>
      </c>
      <c r="E35" s="6" t="s">
        <v>1124</v>
      </c>
      <c r="F35" s="70">
        <v>0</v>
      </c>
      <c r="G35" s="66">
        <v>0.52083333333333337</v>
      </c>
      <c r="H35" s="66">
        <v>0.54166666666666663</v>
      </c>
      <c r="I35" s="53">
        <v>26.22</v>
      </c>
      <c r="J35" s="59">
        <v>44667</v>
      </c>
      <c r="K35" s="63" t="str">
        <f t="shared" si="1"/>
        <v>土</v>
      </c>
      <c r="L35" s="52" t="s">
        <v>1125</v>
      </c>
      <c r="M35" s="53">
        <v>26.9</v>
      </c>
    </row>
    <row r="36" spans="1:13" x14ac:dyDescent="0.4">
      <c r="A36" t="str">
        <f t="shared" si="0"/>
        <v>宮崎高</v>
      </c>
      <c r="B36" t="str">
        <f>+IF(A36="","",E36&amp;D36&amp;COUNTIF($A$2:A36,A36))</f>
        <v>宮崎高3</v>
      </c>
      <c r="C36" s="59">
        <v>44660</v>
      </c>
      <c r="D36" s="6" t="s">
        <v>1117</v>
      </c>
      <c r="E36" s="6" t="s">
        <v>1124</v>
      </c>
      <c r="F36" s="70">
        <v>0</v>
      </c>
      <c r="G36" s="66">
        <v>0.52083333333333337</v>
      </c>
      <c r="H36" s="66">
        <v>0.54166666666666663</v>
      </c>
      <c r="I36" s="53">
        <v>26.22</v>
      </c>
      <c r="J36" s="59">
        <v>44667</v>
      </c>
      <c r="K36" s="63" t="str">
        <f t="shared" si="1"/>
        <v>土</v>
      </c>
      <c r="L36" s="52" t="s">
        <v>1125</v>
      </c>
      <c r="M36" s="53">
        <v>26.9</v>
      </c>
    </row>
    <row r="37" spans="1:13" x14ac:dyDescent="0.4">
      <c r="A37" t="str">
        <f t="shared" si="0"/>
        <v>宮崎低</v>
      </c>
      <c r="B37" t="str">
        <f>+IF(A37="","",E37&amp;D37&amp;COUNTIF($A$2:A37,A37))</f>
        <v>宮崎低4</v>
      </c>
      <c r="C37" s="59">
        <v>44668</v>
      </c>
      <c r="D37" s="6" t="s">
        <v>1120</v>
      </c>
      <c r="E37" s="6" t="s">
        <v>1124</v>
      </c>
      <c r="F37" s="70">
        <v>0</v>
      </c>
      <c r="G37" s="66">
        <v>0.5</v>
      </c>
      <c r="H37" s="66">
        <v>0.52083333333333337</v>
      </c>
      <c r="I37" s="53">
        <v>27.29</v>
      </c>
      <c r="J37" s="59">
        <v>44681</v>
      </c>
      <c r="K37" s="63" t="str">
        <f t="shared" si="1"/>
        <v>土</v>
      </c>
      <c r="L37" s="52" t="s">
        <v>1125</v>
      </c>
      <c r="M37" s="53">
        <v>27.64</v>
      </c>
    </row>
    <row r="38" spans="1:13" x14ac:dyDescent="0.4">
      <c r="A38" t="str">
        <f t="shared" si="0"/>
        <v>宮崎高</v>
      </c>
      <c r="B38" t="str">
        <f>+IF(A38="","",E38&amp;D38&amp;COUNTIF($A$2:A38,A38))</f>
        <v>宮崎高4</v>
      </c>
      <c r="C38" s="59">
        <v>44668</v>
      </c>
      <c r="D38" s="6" t="s">
        <v>1117</v>
      </c>
      <c r="E38" s="6" t="s">
        <v>1124</v>
      </c>
      <c r="F38" s="70">
        <v>0</v>
      </c>
      <c r="G38" s="66">
        <v>0.5</v>
      </c>
      <c r="H38" s="66">
        <v>0.52083333333333337</v>
      </c>
      <c r="I38" s="53">
        <v>27.29</v>
      </c>
      <c r="J38" s="59">
        <v>44681</v>
      </c>
      <c r="K38" s="63" t="str">
        <f t="shared" si="1"/>
        <v>土</v>
      </c>
      <c r="L38" s="52" t="s">
        <v>1125</v>
      </c>
      <c r="M38" s="53">
        <v>27.64</v>
      </c>
    </row>
    <row r="39" spans="1:13" x14ac:dyDescent="0.4">
      <c r="A39" t="str">
        <f t="shared" si="0"/>
        <v>宮崎低</v>
      </c>
      <c r="B39" t="str">
        <f>+IF(A39="","",E39&amp;D39&amp;COUNTIF($A$2:A39,A39))</f>
        <v>宮崎低5</v>
      </c>
      <c r="C39" s="59">
        <v>44684</v>
      </c>
      <c r="D39" s="6" t="s">
        <v>1120</v>
      </c>
      <c r="E39" s="6" t="s">
        <v>1124</v>
      </c>
      <c r="F39" s="70">
        <v>0.25</v>
      </c>
      <c r="G39" s="66">
        <v>0.47916666666666669</v>
      </c>
      <c r="H39" s="66">
        <v>0.5</v>
      </c>
      <c r="I39" s="53">
        <v>27.43</v>
      </c>
      <c r="J39" s="59">
        <v>44699</v>
      </c>
      <c r="K39" s="63" t="str">
        <f t="shared" si="1"/>
        <v>水</v>
      </c>
      <c r="L39" s="52" t="s">
        <v>1125</v>
      </c>
      <c r="M39" s="53">
        <v>27.49</v>
      </c>
    </row>
    <row r="40" spans="1:13" x14ac:dyDescent="0.4">
      <c r="A40" t="str">
        <f t="shared" si="0"/>
        <v>宮崎高</v>
      </c>
      <c r="B40" t="str">
        <f>+IF(A40="","",E40&amp;D40&amp;COUNTIF($A$2:A40,A40))</f>
        <v>宮崎高5</v>
      </c>
      <c r="C40" s="59">
        <v>44684</v>
      </c>
      <c r="D40" s="6" t="s">
        <v>1117</v>
      </c>
      <c r="E40" s="6" t="s">
        <v>1124</v>
      </c>
      <c r="F40" s="85">
        <v>0.25</v>
      </c>
      <c r="G40" s="60">
        <v>0.47916666666666669</v>
      </c>
      <c r="H40" s="60">
        <v>0.5</v>
      </c>
      <c r="I40" s="53">
        <v>27.43</v>
      </c>
      <c r="J40" s="62">
        <v>44699</v>
      </c>
      <c r="K40" s="63" t="str">
        <f t="shared" si="1"/>
        <v>水</v>
      </c>
      <c r="L40" s="52" t="s">
        <v>1125</v>
      </c>
      <c r="M40" s="61">
        <v>27.49</v>
      </c>
    </row>
    <row r="41" spans="1:13" x14ac:dyDescent="0.4">
      <c r="A41" t="str">
        <f t="shared" si="0"/>
        <v>熊本低</v>
      </c>
      <c r="B41" t="str">
        <f>+IF(A41="","",E41&amp;D41&amp;COUNTIF($A$2:A41,A41))</f>
        <v>熊本低1</v>
      </c>
      <c r="C41" s="59">
        <v>44653</v>
      </c>
      <c r="D41" s="6" t="s">
        <v>1120</v>
      </c>
      <c r="E41" s="6" t="s">
        <v>1126</v>
      </c>
      <c r="F41" s="85">
        <v>0.2</v>
      </c>
      <c r="G41" s="60">
        <v>0.52083333333333337</v>
      </c>
      <c r="H41" s="60">
        <v>0.54166666666666663</v>
      </c>
      <c r="I41" s="53">
        <v>21.82</v>
      </c>
      <c r="J41" s="62">
        <v>44663</v>
      </c>
      <c r="K41" s="63" t="str">
        <f t="shared" si="1"/>
        <v>火</v>
      </c>
      <c r="L41" s="52" t="s">
        <v>1127</v>
      </c>
      <c r="M41" s="61">
        <v>23.32</v>
      </c>
    </row>
    <row r="42" spans="1:13" x14ac:dyDescent="0.4">
      <c r="A42" t="str">
        <f t="shared" si="0"/>
        <v>熊本高</v>
      </c>
      <c r="B42" t="str">
        <f>+IF(A42="","",E42&amp;D42&amp;COUNTIF($A$2:A42,A42))</f>
        <v>熊本高1</v>
      </c>
      <c r="C42" s="59">
        <v>44653</v>
      </c>
      <c r="D42" s="6" t="s">
        <v>1117</v>
      </c>
      <c r="E42" s="6" t="s">
        <v>1126</v>
      </c>
      <c r="F42" s="70">
        <v>0.2</v>
      </c>
      <c r="G42" s="66">
        <v>0.52083333333333337</v>
      </c>
      <c r="H42" s="66">
        <v>0.54166666666666663</v>
      </c>
      <c r="I42" s="53">
        <v>21.82</v>
      </c>
      <c r="J42" s="62">
        <v>44663</v>
      </c>
      <c r="K42" s="63" t="str">
        <f t="shared" si="1"/>
        <v>火</v>
      </c>
      <c r="L42" s="52" t="s">
        <v>1127</v>
      </c>
      <c r="M42" s="61">
        <v>23.32</v>
      </c>
    </row>
    <row r="43" spans="1:13" x14ac:dyDescent="0.4">
      <c r="A43" t="str">
        <f t="shared" si="0"/>
        <v>熊本低</v>
      </c>
      <c r="B43" t="str">
        <f>+IF(A43="","",E43&amp;D43&amp;COUNTIF($A$2:A43,A43))</f>
        <v>熊本低2</v>
      </c>
      <c r="C43" s="59">
        <v>44658</v>
      </c>
      <c r="D43" s="6" t="s">
        <v>1120</v>
      </c>
      <c r="E43" s="6" t="s">
        <v>1126</v>
      </c>
      <c r="F43" s="70">
        <v>0.05</v>
      </c>
      <c r="G43" s="66">
        <v>0.41666666666666669</v>
      </c>
      <c r="H43" s="66">
        <v>0.60416666666666663</v>
      </c>
      <c r="I43" s="53">
        <v>23.45</v>
      </c>
      <c r="J43" s="62">
        <v>44656</v>
      </c>
      <c r="K43" s="63" t="str">
        <f t="shared" si="1"/>
        <v>火</v>
      </c>
      <c r="L43" s="52" t="s">
        <v>1127</v>
      </c>
      <c r="M43" s="61">
        <v>23.65</v>
      </c>
    </row>
    <row r="44" spans="1:13" x14ac:dyDescent="0.4">
      <c r="A44" t="str">
        <f t="shared" si="0"/>
        <v>熊本高</v>
      </c>
      <c r="B44" t="str">
        <f>+IF(A44="","",E44&amp;D44&amp;COUNTIF($A$2:A44,A44))</f>
        <v>熊本高2</v>
      </c>
      <c r="C44" s="59">
        <v>44658</v>
      </c>
      <c r="D44" s="6" t="s">
        <v>1117</v>
      </c>
      <c r="E44" s="6" t="s">
        <v>1126</v>
      </c>
      <c r="F44" s="70">
        <v>0.05</v>
      </c>
      <c r="G44" s="66">
        <v>0.41666666666666669</v>
      </c>
      <c r="H44" s="66">
        <v>0.60416666666666663</v>
      </c>
      <c r="I44" s="53">
        <v>23.45</v>
      </c>
      <c r="J44" s="59">
        <v>44656</v>
      </c>
      <c r="K44" s="63" t="str">
        <f t="shared" si="1"/>
        <v>火</v>
      </c>
      <c r="L44" s="52" t="s">
        <v>1127</v>
      </c>
      <c r="M44" s="53">
        <v>23.65</v>
      </c>
    </row>
    <row r="45" spans="1:13" x14ac:dyDescent="0.4">
      <c r="A45" t="str">
        <f t="shared" si="0"/>
        <v>熊本低</v>
      </c>
      <c r="B45" t="str">
        <f>+IF(A45="","",E45&amp;D45&amp;COUNTIF($A$2:A45,A45))</f>
        <v>熊本低3</v>
      </c>
      <c r="C45" s="59">
        <v>44660</v>
      </c>
      <c r="D45" s="6" t="s">
        <v>1120</v>
      </c>
      <c r="E45" s="6" t="s">
        <v>1126</v>
      </c>
      <c r="F45" s="70">
        <v>0</v>
      </c>
      <c r="G45" s="66">
        <v>0.52083333333333337</v>
      </c>
      <c r="H45" s="66">
        <v>0.54166666666666663</v>
      </c>
      <c r="I45" s="53">
        <v>25.64</v>
      </c>
      <c r="J45" s="59">
        <v>44655</v>
      </c>
      <c r="K45" s="63" t="str">
        <f t="shared" si="1"/>
        <v>月</v>
      </c>
      <c r="L45" s="52" t="s">
        <v>1127</v>
      </c>
      <c r="M45" s="53">
        <v>25.87</v>
      </c>
    </row>
    <row r="46" spans="1:13" x14ac:dyDescent="0.4">
      <c r="A46" t="str">
        <f t="shared" si="0"/>
        <v>熊本高</v>
      </c>
      <c r="B46" t="str">
        <f>+IF(A46="","",E46&amp;D46&amp;COUNTIF($A$2:A46,A46))</f>
        <v>熊本高3</v>
      </c>
      <c r="C46" s="59">
        <v>44660</v>
      </c>
      <c r="D46" s="6" t="s">
        <v>1117</v>
      </c>
      <c r="E46" s="6" t="s">
        <v>1126</v>
      </c>
      <c r="F46" s="70">
        <v>0</v>
      </c>
      <c r="G46" s="66">
        <v>0.52083333333333337</v>
      </c>
      <c r="H46" s="66">
        <v>0.54166666666666663</v>
      </c>
      <c r="I46" s="53">
        <v>25.64</v>
      </c>
      <c r="J46" s="59">
        <v>44655</v>
      </c>
      <c r="K46" s="63" t="str">
        <f t="shared" si="1"/>
        <v>月</v>
      </c>
      <c r="L46" s="52" t="s">
        <v>1127</v>
      </c>
      <c r="M46" s="53">
        <v>25.87</v>
      </c>
    </row>
    <row r="47" spans="1:13" x14ac:dyDescent="0.4">
      <c r="A47" t="str">
        <f t="shared" si="0"/>
        <v>熊本低</v>
      </c>
      <c r="B47" t="str">
        <f>+IF(A47="","",E47&amp;D47&amp;COUNTIF($A$2:A47,A47))</f>
        <v>熊本低4</v>
      </c>
      <c r="C47" s="59">
        <v>44668</v>
      </c>
      <c r="D47" s="6" t="s">
        <v>1120</v>
      </c>
      <c r="E47" s="6" t="s">
        <v>1126</v>
      </c>
      <c r="F47" s="70">
        <v>0</v>
      </c>
      <c r="G47" s="66">
        <v>0.5</v>
      </c>
      <c r="H47" s="66">
        <v>0.52083333333333337</v>
      </c>
      <c r="I47" s="53">
        <v>27.63</v>
      </c>
      <c r="J47" s="59">
        <v>44689</v>
      </c>
      <c r="K47" s="63" t="str">
        <f t="shared" si="1"/>
        <v>日</v>
      </c>
      <c r="L47" s="52" t="s">
        <v>1127</v>
      </c>
      <c r="M47" s="53">
        <v>27.8</v>
      </c>
    </row>
    <row r="48" spans="1:13" x14ac:dyDescent="0.4">
      <c r="A48" t="str">
        <f t="shared" si="0"/>
        <v>熊本高</v>
      </c>
      <c r="B48" t="str">
        <f>+IF(A48="","",E48&amp;D48&amp;COUNTIF($A$2:A48,A48))</f>
        <v>熊本高4</v>
      </c>
      <c r="C48" s="59">
        <v>44668</v>
      </c>
      <c r="D48" s="6" t="s">
        <v>1117</v>
      </c>
      <c r="E48" s="6" t="s">
        <v>1126</v>
      </c>
      <c r="F48" s="70">
        <v>0</v>
      </c>
      <c r="G48" s="66">
        <v>0.5</v>
      </c>
      <c r="H48" s="66">
        <v>0.52083333333333337</v>
      </c>
      <c r="I48" s="53">
        <v>27.63</v>
      </c>
      <c r="J48" s="59">
        <v>44689</v>
      </c>
      <c r="K48" s="63" t="str">
        <f t="shared" si="1"/>
        <v>日</v>
      </c>
      <c r="L48" s="52" t="s">
        <v>1127</v>
      </c>
      <c r="M48" s="53">
        <v>27.8</v>
      </c>
    </row>
    <row r="49" spans="1:15" x14ac:dyDescent="0.4">
      <c r="A49" t="str">
        <f t="shared" si="0"/>
        <v>熊本低</v>
      </c>
      <c r="B49" t="str">
        <f>+IF(A49="","",E49&amp;D49&amp;COUNTIF($A$2:A49,A49))</f>
        <v>熊本低5</v>
      </c>
      <c r="C49" s="59">
        <v>44684</v>
      </c>
      <c r="D49" s="6" t="s">
        <v>1120</v>
      </c>
      <c r="E49" s="6" t="s">
        <v>1126</v>
      </c>
      <c r="F49" s="70">
        <v>0.25</v>
      </c>
      <c r="G49" s="66">
        <v>0.47916666666666669</v>
      </c>
      <c r="H49" s="66">
        <v>0.5</v>
      </c>
      <c r="I49" s="53">
        <v>28.71</v>
      </c>
      <c r="J49" s="59">
        <v>44699</v>
      </c>
      <c r="K49" s="63" t="str">
        <f t="shared" si="1"/>
        <v>水</v>
      </c>
      <c r="L49" s="52" t="s">
        <v>1127</v>
      </c>
      <c r="M49" s="53">
        <v>29.31</v>
      </c>
    </row>
    <row r="50" spans="1:15" x14ac:dyDescent="0.4">
      <c r="A50" t="str">
        <f t="shared" si="0"/>
        <v>熊本高</v>
      </c>
      <c r="B50" t="str">
        <f>+IF(A50="","",E50&amp;D50&amp;COUNTIF($A$2:A50,A50))</f>
        <v>熊本高5</v>
      </c>
      <c r="C50" s="59">
        <v>44684</v>
      </c>
      <c r="D50" s="6" t="s">
        <v>1117</v>
      </c>
      <c r="E50" s="6" t="s">
        <v>1126</v>
      </c>
      <c r="F50" s="70">
        <v>0.25</v>
      </c>
      <c r="G50" s="66">
        <v>0.47916666666666669</v>
      </c>
      <c r="H50" s="66">
        <v>0.5</v>
      </c>
      <c r="I50" s="53">
        <v>28.71</v>
      </c>
      <c r="J50" s="59">
        <v>44699</v>
      </c>
      <c r="K50" s="63" t="str">
        <f t="shared" si="1"/>
        <v>水</v>
      </c>
      <c r="L50" s="52" t="s">
        <v>1127</v>
      </c>
      <c r="M50" s="53">
        <v>29.31</v>
      </c>
    </row>
    <row r="51" spans="1:15" x14ac:dyDescent="0.4">
      <c r="A51" t="str">
        <f t="shared" si="0"/>
        <v>長崎低</v>
      </c>
      <c r="B51" t="str">
        <f>+IF(A51="","",E51&amp;D51&amp;COUNTIF($A$2:A51,A51))</f>
        <v>長崎低1</v>
      </c>
      <c r="C51" s="59">
        <v>44653</v>
      </c>
      <c r="D51" s="6" t="s">
        <v>1120</v>
      </c>
      <c r="E51" s="6" t="s">
        <v>1128</v>
      </c>
      <c r="F51" s="85">
        <v>0.2</v>
      </c>
      <c r="G51" s="60">
        <v>0.52083333333333337</v>
      </c>
      <c r="H51" s="60">
        <v>0.54166666666666663</v>
      </c>
      <c r="I51" s="53">
        <v>21.15</v>
      </c>
      <c r="J51" s="59">
        <v>44652</v>
      </c>
      <c r="K51" s="63" t="str">
        <f t="shared" si="1"/>
        <v>金</v>
      </c>
      <c r="L51" s="52" t="s">
        <v>1129</v>
      </c>
      <c r="M51" s="61">
        <v>21.26</v>
      </c>
    </row>
    <row r="52" spans="1:15" x14ac:dyDescent="0.4">
      <c r="A52" t="str">
        <f t="shared" si="0"/>
        <v>長崎高</v>
      </c>
      <c r="B52" t="str">
        <f>+IF(A52="","",E52&amp;D52&amp;COUNTIF($A$2:A52,A52))</f>
        <v>長崎高1</v>
      </c>
      <c r="C52" s="59">
        <v>44653</v>
      </c>
      <c r="D52" s="6" t="s">
        <v>1117</v>
      </c>
      <c r="E52" s="6" t="s">
        <v>1128</v>
      </c>
      <c r="F52" s="70">
        <v>0.2</v>
      </c>
      <c r="G52" s="66">
        <v>0.52083333333333337</v>
      </c>
      <c r="H52" s="66">
        <v>0.54166666666666663</v>
      </c>
      <c r="I52" s="53">
        <v>21.15</v>
      </c>
      <c r="J52" s="59">
        <v>44652</v>
      </c>
      <c r="K52" s="63" t="str">
        <f t="shared" si="1"/>
        <v>金</v>
      </c>
      <c r="L52" s="52" t="s">
        <v>1129</v>
      </c>
      <c r="M52" s="53">
        <v>21.26</v>
      </c>
    </row>
    <row r="53" spans="1:15" x14ac:dyDescent="0.4">
      <c r="A53" t="str">
        <f t="shared" si="0"/>
        <v>長崎低</v>
      </c>
      <c r="B53" t="str">
        <f>+IF(A53="","",E53&amp;D53&amp;COUNTIF($A$2:A53,A53))</f>
        <v>長崎低2</v>
      </c>
      <c r="C53" s="59">
        <v>44658</v>
      </c>
      <c r="D53" s="6" t="s">
        <v>1120</v>
      </c>
      <c r="E53" s="6" t="s">
        <v>1128</v>
      </c>
      <c r="F53" s="70">
        <v>0.05</v>
      </c>
      <c r="G53" s="66">
        <v>0.41666666666666669</v>
      </c>
      <c r="H53" s="66">
        <v>0.60416666666666663</v>
      </c>
      <c r="I53" s="53">
        <v>22.42</v>
      </c>
      <c r="J53" s="59">
        <v>44657</v>
      </c>
      <c r="K53" s="63" t="str">
        <f t="shared" si="1"/>
        <v>水</v>
      </c>
      <c r="L53" s="52" t="s">
        <v>1129</v>
      </c>
      <c r="M53" s="53">
        <v>23.32</v>
      </c>
    </row>
    <row r="54" spans="1:15" x14ac:dyDescent="0.4">
      <c r="A54" t="str">
        <f t="shared" si="0"/>
        <v>長崎高</v>
      </c>
      <c r="B54" t="str">
        <f>+IF(A54="","",E54&amp;D54&amp;COUNTIF($A$2:A54,A54))</f>
        <v>長崎高2</v>
      </c>
      <c r="C54" s="59">
        <v>44658</v>
      </c>
      <c r="D54" s="6" t="s">
        <v>1117</v>
      </c>
      <c r="E54" s="6" t="s">
        <v>1128</v>
      </c>
      <c r="F54" s="85">
        <v>0.05</v>
      </c>
      <c r="G54" s="60">
        <v>0.41666666666666669</v>
      </c>
      <c r="H54" s="60">
        <v>0.60416666666666663</v>
      </c>
      <c r="I54" s="53">
        <v>22.42</v>
      </c>
      <c r="J54" s="59">
        <v>44657</v>
      </c>
      <c r="K54" s="63" t="str">
        <f t="shared" si="1"/>
        <v>水</v>
      </c>
      <c r="L54" s="52" t="s">
        <v>1129</v>
      </c>
      <c r="M54" s="53">
        <v>23.32</v>
      </c>
    </row>
    <row r="55" spans="1:15" x14ac:dyDescent="0.4">
      <c r="A55" t="str">
        <f t="shared" si="0"/>
        <v>長崎低</v>
      </c>
      <c r="B55" t="str">
        <f>+IF(A55="","",E55&amp;D55&amp;COUNTIF($A$2:A55,A55))</f>
        <v>長崎低3</v>
      </c>
      <c r="C55" s="59">
        <v>44660</v>
      </c>
      <c r="D55" s="6" t="s">
        <v>1120</v>
      </c>
      <c r="E55" s="6" t="s">
        <v>1128</v>
      </c>
      <c r="F55" s="85">
        <v>0</v>
      </c>
      <c r="G55" s="60">
        <v>0.52083333333333337</v>
      </c>
      <c r="H55" s="60">
        <v>0.54166666666666663</v>
      </c>
      <c r="I55" s="53">
        <v>25.42</v>
      </c>
      <c r="J55" s="59">
        <v>44654</v>
      </c>
      <c r="K55" s="63" t="str">
        <f t="shared" si="1"/>
        <v>日</v>
      </c>
      <c r="L55" s="52" t="s">
        <v>1129</v>
      </c>
      <c r="M55" s="53">
        <v>25.51</v>
      </c>
    </row>
    <row r="56" spans="1:15" x14ac:dyDescent="0.4">
      <c r="A56" t="str">
        <f t="shared" si="0"/>
        <v>長崎高</v>
      </c>
      <c r="B56" t="str">
        <f>+IF(A56="","",E56&amp;D56&amp;COUNTIF($A$2:A56,A56))</f>
        <v>長崎高3</v>
      </c>
      <c r="C56" s="59">
        <v>44660</v>
      </c>
      <c r="D56" s="6" t="s">
        <v>1117</v>
      </c>
      <c r="E56" s="6" t="s">
        <v>1128</v>
      </c>
      <c r="F56" s="70">
        <v>0</v>
      </c>
      <c r="G56" s="66">
        <v>0.52083333333333337</v>
      </c>
      <c r="H56" s="66">
        <v>0.54166666666666663</v>
      </c>
      <c r="I56" s="53">
        <v>25.42</v>
      </c>
      <c r="J56" s="59">
        <v>44654</v>
      </c>
      <c r="K56" s="63" t="str">
        <f t="shared" si="1"/>
        <v>日</v>
      </c>
      <c r="L56" s="52" t="s">
        <v>1129</v>
      </c>
      <c r="M56" s="53">
        <v>25.51</v>
      </c>
    </row>
    <row r="57" spans="1:15" x14ac:dyDescent="0.4">
      <c r="A57" t="str">
        <f t="shared" si="0"/>
        <v>長崎低</v>
      </c>
      <c r="B57" t="str">
        <f>+IF(A57="","",E57&amp;D57&amp;COUNTIF($A$2:A57,A57))</f>
        <v>長崎低4</v>
      </c>
      <c r="C57" s="59">
        <v>44668</v>
      </c>
      <c r="D57" s="6" t="s">
        <v>1120</v>
      </c>
      <c r="E57" s="6" t="s">
        <v>1128</v>
      </c>
      <c r="F57" s="70">
        <v>0</v>
      </c>
      <c r="G57" s="66">
        <v>0.5</v>
      </c>
      <c r="H57" s="66">
        <v>0.52083333333333337</v>
      </c>
      <c r="I57" s="53">
        <v>26.86</v>
      </c>
      <c r="J57" s="59">
        <v>44703</v>
      </c>
      <c r="K57" s="63" t="str">
        <f t="shared" si="1"/>
        <v>日</v>
      </c>
      <c r="L57" s="52" t="s">
        <v>1129</v>
      </c>
      <c r="M57" s="53">
        <v>27.03</v>
      </c>
    </row>
    <row r="58" spans="1:15" x14ac:dyDescent="0.4">
      <c r="A58" t="str">
        <f t="shared" si="0"/>
        <v>長崎高</v>
      </c>
      <c r="B58" t="str">
        <f>+IF(A58="","",E58&amp;D58&amp;COUNTIF($A$2:A58,A58))</f>
        <v>長崎高4</v>
      </c>
      <c r="C58" s="59">
        <v>44668</v>
      </c>
      <c r="D58" s="6" t="s">
        <v>1117</v>
      </c>
      <c r="E58" s="6" t="s">
        <v>1128</v>
      </c>
      <c r="F58" s="70">
        <v>0</v>
      </c>
      <c r="G58" s="66">
        <v>0.5</v>
      </c>
      <c r="H58" s="66">
        <v>0.52083333333333337</v>
      </c>
      <c r="I58" s="53">
        <v>26.86</v>
      </c>
      <c r="J58" s="59">
        <v>44703</v>
      </c>
      <c r="K58" s="63" t="str">
        <f t="shared" si="1"/>
        <v>日</v>
      </c>
      <c r="L58" s="52" t="s">
        <v>1129</v>
      </c>
      <c r="M58" s="53">
        <v>27.03</v>
      </c>
    </row>
    <row r="59" spans="1:15" x14ac:dyDescent="0.4">
      <c r="A59" t="str">
        <f t="shared" si="0"/>
        <v>長崎低</v>
      </c>
      <c r="B59" t="str">
        <f>+IF(A59="","",E59&amp;D59&amp;COUNTIF($A$2:A59,A59))</f>
        <v>長崎低5</v>
      </c>
      <c r="C59" s="59">
        <v>44684</v>
      </c>
      <c r="D59" s="6" t="s">
        <v>1120</v>
      </c>
      <c r="E59" s="6" t="s">
        <v>1128</v>
      </c>
      <c r="F59" s="70">
        <v>0.25</v>
      </c>
      <c r="G59" s="66">
        <v>0.47916666666666669</v>
      </c>
      <c r="H59" s="66">
        <v>0.5</v>
      </c>
      <c r="I59" s="53">
        <v>27.81</v>
      </c>
      <c r="J59" s="59">
        <v>44699</v>
      </c>
      <c r="K59" s="63" t="str">
        <f t="shared" si="1"/>
        <v>水</v>
      </c>
      <c r="L59" s="52" t="s">
        <v>1129</v>
      </c>
      <c r="M59" s="53">
        <v>28.65</v>
      </c>
    </row>
    <row r="60" spans="1:15" x14ac:dyDescent="0.4">
      <c r="A60" t="str">
        <f t="shared" si="0"/>
        <v>長崎高</v>
      </c>
      <c r="B60" t="str">
        <f>+IF(A60="","",E60&amp;D60&amp;COUNTIF($A$2:A60,A60))</f>
        <v>長崎高5</v>
      </c>
      <c r="C60" s="59">
        <v>44684</v>
      </c>
      <c r="D60" s="6" t="s">
        <v>1117</v>
      </c>
      <c r="E60" s="6" t="s">
        <v>1128</v>
      </c>
      <c r="F60" s="70">
        <v>0.25</v>
      </c>
      <c r="G60" s="66">
        <v>0.47916666666666669</v>
      </c>
      <c r="H60" s="66">
        <v>0.5</v>
      </c>
      <c r="I60" s="53">
        <v>27.81</v>
      </c>
      <c r="J60" s="62">
        <v>44699</v>
      </c>
      <c r="K60" s="63" t="str">
        <f t="shared" si="1"/>
        <v>水</v>
      </c>
      <c r="L60" s="64" t="s">
        <v>1129</v>
      </c>
      <c r="M60" s="53">
        <v>28.65</v>
      </c>
    </row>
    <row r="61" spans="1:15" x14ac:dyDescent="0.4">
      <c r="A61" t="str">
        <f t="shared" si="0"/>
        <v>大分低</v>
      </c>
      <c r="B61" t="str">
        <f>+IF(A61="","",E61&amp;D61&amp;COUNTIF($A$2:A61,A61))</f>
        <v>大分低1</v>
      </c>
      <c r="C61" s="59">
        <v>44653</v>
      </c>
      <c r="D61" s="6" t="s">
        <v>1120</v>
      </c>
      <c r="E61" s="6" t="s">
        <v>1130</v>
      </c>
      <c r="F61" s="70">
        <v>0.2</v>
      </c>
      <c r="G61" s="66">
        <v>0.52083333333333337</v>
      </c>
      <c r="H61" s="66">
        <v>0.54166666666666663</v>
      </c>
      <c r="I61" s="53">
        <v>19.77</v>
      </c>
      <c r="J61" s="62">
        <v>44709</v>
      </c>
      <c r="K61" s="63" t="str">
        <f t="shared" si="1"/>
        <v>土</v>
      </c>
      <c r="L61" s="64" t="s">
        <v>1131</v>
      </c>
      <c r="M61" s="53">
        <v>20.16</v>
      </c>
    </row>
    <row r="62" spans="1:15" x14ac:dyDescent="0.4">
      <c r="A62" t="str">
        <f t="shared" si="0"/>
        <v>大分高</v>
      </c>
      <c r="B62" t="str">
        <f>+IF(A62="","",E62&amp;D62&amp;COUNTIF($A$2:A62,A62))</f>
        <v>大分高1</v>
      </c>
      <c r="C62" s="59">
        <v>44653</v>
      </c>
      <c r="D62" s="6" t="s">
        <v>1117</v>
      </c>
      <c r="E62" s="6" t="s">
        <v>1130</v>
      </c>
      <c r="F62" s="70">
        <v>0.2</v>
      </c>
      <c r="G62" s="66">
        <v>0.52083333333333337</v>
      </c>
      <c r="H62" s="66">
        <v>0.54166666666666663</v>
      </c>
      <c r="I62" s="53">
        <v>19.77</v>
      </c>
      <c r="J62" s="62">
        <v>44709</v>
      </c>
      <c r="K62" s="63" t="str">
        <f t="shared" si="1"/>
        <v>土</v>
      </c>
      <c r="L62" s="64" t="s">
        <v>1131</v>
      </c>
      <c r="M62" s="53">
        <v>20.16</v>
      </c>
    </row>
    <row r="63" spans="1:15" x14ac:dyDescent="0.4">
      <c r="A63" t="str">
        <f t="shared" si="0"/>
        <v>大分低</v>
      </c>
      <c r="B63" t="str">
        <f>+IF(A63="","",E63&amp;D63&amp;COUNTIF($A$2:A63,A63))</f>
        <v>大分低2</v>
      </c>
      <c r="C63" s="59">
        <v>44658</v>
      </c>
      <c r="D63" s="6" t="s">
        <v>1120</v>
      </c>
      <c r="E63" s="6" t="s">
        <v>1130</v>
      </c>
      <c r="F63" s="70">
        <v>0.05</v>
      </c>
      <c r="G63" s="66">
        <v>0.41666666666666669</v>
      </c>
      <c r="H63" s="66">
        <v>0.60416666666666663</v>
      </c>
      <c r="I63" s="53">
        <v>22.7</v>
      </c>
      <c r="J63" s="62">
        <v>44654</v>
      </c>
      <c r="K63" s="63" t="str">
        <f t="shared" si="1"/>
        <v>日</v>
      </c>
      <c r="L63" s="64" t="s">
        <v>1131</v>
      </c>
      <c r="M63" s="53">
        <v>23.56</v>
      </c>
      <c r="O63" s="11"/>
    </row>
    <row r="64" spans="1:15" x14ac:dyDescent="0.4">
      <c r="A64" t="str">
        <f t="shared" si="0"/>
        <v>大分高</v>
      </c>
      <c r="B64" t="str">
        <f>+IF(A64="","",E64&amp;D64&amp;COUNTIF($A$2:A64,A64))</f>
        <v>大分高2</v>
      </c>
      <c r="C64" s="59">
        <v>44658</v>
      </c>
      <c r="D64" s="6" t="s">
        <v>1117</v>
      </c>
      <c r="E64" s="6" t="s">
        <v>1130</v>
      </c>
      <c r="F64" s="70">
        <v>0.05</v>
      </c>
      <c r="G64" s="66">
        <v>0.41666666666666669</v>
      </c>
      <c r="H64" s="66">
        <v>0.60416666666666663</v>
      </c>
      <c r="I64" s="53">
        <v>22.7</v>
      </c>
      <c r="J64" s="62">
        <v>44654</v>
      </c>
      <c r="K64" s="63" t="str">
        <f t="shared" si="1"/>
        <v>日</v>
      </c>
      <c r="L64" s="64" t="s">
        <v>1131</v>
      </c>
      <c r="M64" s="53">
        <v>23.56</v>
      </c>
      <c r="O64" s="11"/>
    </row>
    <row r="65" spans="1:15" x14ac:dyDescent="0.4">
      <c r="A65" t="str">
        <f t="shared" si="0"/>
        <v>大分低</v>
      </c>
      <c r="B65" t="str">
        <f>+IF(A65="","",E65&amp;D65&amp;COUNTIF($A$2:A65,A65))</f>
        <v>大分低3</v>
      </c>
      <c r="C65" s="59">
        <v>44660</v>
      </c>
      <c r="D65" s="6" t="s">
        <v>1120</v>
      </c>
      <c r="E65" s="6" t="s">
        <v>1130</v>
      </c>
      <c r="F65" s="85">
        <v>0</v>
      </c>
      <c r="G65" s="60">
        <v>0.52083333333333337</v>
      </c>
      <c r="H65" s="60">
        <v>0.54166666666666663</v>
      </c>
      <c r="I65" s="53">
        <v>25.11</v>
      </c>
      <c r="J65" s="62">
        <v>44671</v>
      </c>
      <c r="K65" s="63" t="str">
        <f t="shared" si="1"/>
        <v>水</v>
      </c>
      <c r="L65" s="64" t="s">
        <v>1131</v>
      </c>
      <c r="M65" s="53">
        <v>25.86</v>
      </c>
      <c r="O65" s="11"/>
    </row>
    <row r="66" spans="1:15" x14ac:dyDescent="0.4">
      <c r="A66" t="str">
        <f t="shared" ref="A66:A100" si="4">+E66&amp;D66</f>
        <v>大分高</v>
      </c>
      <c r="B66" t="str">
        <f>+IF(A66="","",E66&amp;D66&amp;COUNTIF($A$2:A66,A66))</f>
        <v>大分高3</v>
      </c>
      <c r="C66" s="59">
        <v>44660</v>
      </c>
      <c r="D66" s="6" t="s">
        <v>1117</v>
      </c>
      <c r="E66" s="6" t="s">
        <v>1130</v>
      </c>
      <c r="F66" s="85">
        <v>0</v>
      </c>
      <c r="G66" s="60">
        <v>0.52083333333333337</v>
      </c>
      <c r="H66" s="60">
        <v>0.54166666666666663</v>
      </c>
      <c r="I66" s="53">
        <v>25.11</v>
      </c>
      <c r="J66" s="62">
        <v>44671</v>
      </c>
      <c r="K66" s="63" t="str">
        <f t="shared" ref="K66:K100" si="5">TEXT(J66,"aaa")</f>
        <v>水</v>
      </c>
      <c r="L66" s="64" t="s">
        <v>1131</v>
      </c>
      <c r="M66" s="53">
        <v>25.86</v>
      </c>
      <c r="O66" s="11"/>
    </row>
    <row r="67" spans="1:15" x14ac:dyDescent="0.4">
      <c r="A67" t="str">
        <f t="shared" si="4"/>
        <v>大分低</v>
      </c>
      <c r="B67" t="str">
        <f>+IF(A67="","",E67&amp;D67&amp;COUNTIF($A$2:A67,A67))</f>
        <v>大分低4</v>
      </c>
      <c r="C67" s="59">
        <v>44668</v>
      </c>
      <c r="D67" s="6" t="s">
        <v>1120</v>
      </c>
      <c r="E67" s="6" t="s">
        <v>1130</v>
      </c>
      <c r="F67" s="70">
        <v>0</v>
      </c>
      <c r="G67" s="66">
        <v>0.5</v>
      </c>
      <c r="H67" s="66">
        <v>0.52083333333333337</v>
      </c>
      <c r="I67" s="53">
        <v>26.78</v>
      </c>
      <c r="J67" s="62">
        <v>44703</v>
      </c>
      <c r="K67" s="63" t="str">
        <f t="shared" si="5"/>
        <v>日</v>
      </c>
      <c r="L67" s="64" t="s">
        <v>1131</v>
      </c>
      <c r="M67" s="53">
        <v>26.81</v>
      </c>
      <c r="O67" s="11"/>
    </row>
    <row r="68" spans="1:15" x14ac:dyDescent="0.4">
      <c r="A68" t="str">
        <f t="shared" si="4"/>
        <v>大分高</v>
      </c>
      <c r="B68" t="str">
        <f>+IF(A68="","",E68&amp;D68&amp;COUNTIF($A$2:A68,A68))</f>
        <v>大分高4</v>
      </c>
      <c r="C68" s="59">
        <v>44668</v>
      </c>
      <c r="D68" s="6" t="s">
        <v>1117</v>
      </c>
      <c r="E68" s="6" t="s">
        <v>1130</v>
      </c>
      <c r="F68" s="70">
        <v>0</v>
      </c>
      <c r="G68" s="66">
        <v>0.5</v>
      </c>
      <c r="H68" s="66">
        <v>0.52083333333333337</v>
      </c>
      <c r="I68" s="53">
        <v>26.78</v>
      </c>
      <c r="J68" s="62">
        <v>44703</v>
      </c>
      <c r="K68" s="63" t="str">
        <f t="shared" si="5"/>
        <v>日</v>
      </c>
      <c r="L68" s="64" t="s">
        <v>1131</v>
      </c>
      <c r="M68" s="53">
        <v>26.81</v>
      </c>
      <c r="O68" s="11"/>
    </row>
    <row r="69" spans="1:15" x14ac:dyDescent="0.4">
      <c r="A69" t="str">
        <f t="shared" si="4"/>
        <v>大分低</v>
      </c>
      <c r="B69" t="str">
        <f>+IF(A69="","",E69&amp;D69&amp;COUNTIF($A$2:A69,A69))</f>
        <v>大分低5</v>
      </c>
      <c r="C69" s="59">
        <v>44684</v>
      </c>
      <c r="D69" s="6" t="s">
        <v>1120</v>
      </c>
      <c r="E69" s="6" t="s">
        <v>1130</v>
      </c>
      <c r="F69" s="70">
        <v>0.25</v>
      </c>
      <c r="G69" s="66">
        <v>0.47916666666666669</v>
      </c>
      <c r="H69" s="66">
        <v>0.5</v>
      </c>
      <c r="I69" s="53">
        <v>27.94</v>
      </c>
      <c r="J69" s="62">
        <v>44699</v>
      </c>
      <c r="K69" s="63" t="str">
        <f t="shared" si="5"/>
        <v>水</v>
      </c>
      <c r="L69" s="64" t="s">
        <v>1131</v>
      </c>
      <c r="M69" s="53">
        <v>28.31</v>
      </c>
      <c r="O69" s="11"/>
    </row>
    <row r="70" spans="1:15" x14ac:dyDescent="0.4">
      <c r="A70" t="str">
        <f t="shared" si="4"/>
        <v>大分高</v>
      </c>
      <c r="B70" t="str">
        <f>+IF(A70="","",E70&amp;D70&amp;COUNTIF($A$2:A70,A70))</f>
        <v>大分高5</v>
      </c>
      <c r="C70" s="59">
        <v>44684</v>
      </c>
      <c r="D70" s="6" t="s">
        <v>1117</v>
      </c>
      <c r="E70" s="6" t="s">
        <v>1130</v>
      </c>
      <c r="F70" s="70">
        <v>0.25</v>
      </c>
      <c r="G70" s="66">
        <v>0.47916666666666669</v>
      </c>
      <c r="H70" s="66">
        <v>0.5</v>
      </c>
      <c r="I70" s="53">
        <v>27.94</v>
      </c>
      <c r="J70" s="62">
        <v>44699</v>
      </c>
      <c r="K70" s="63" t="str">
        <f t="shared" si="5"/>
        <v>水</v>
      </c>
      <c r="L70" s="64" t="s">
        <v>1131</v>
      </c>
      <c r="M70" s="53">
        <v>28.31</v>
      </c>
      <c r="O70" s="11"/>
    </row>
    <row r="71" spans="1:15" x14ac:dyDescent="0.4">
      <c r="A71" t="str">
        <f t="shared" si="4"/>
        <v>北九州低</v>
      </c>
      <c r="B71" t="str">
        <f>+IF(A71="","",E71&amp;D71&amp;COUNTIF($A$2:A71,A71))</f>
        <v>北九州低1</v>
      </c>
      <c r="C71" s="59">
        <v>44653</v>
      </c>
      <c r="D71" s="6" t="s">
        <v>1120</v>
      </c>
      <c r="E71" s="6" t="s">
        <v>1132</v>
      </c>
      <c r="F71" s="70">
        <v>0.2</v>
      </c>
      <c r="G71" s="66">
        <v>0.52083333333333337</v>
      </c>
      <c r="H71" s="66">
        <v>0.54166666666666663</v>
      </c>
      <c r="I71" s="53">
        <v>21.48</v>
      </c>
      <c r="J71" s="62">
        <v>44661</v>
      </c>
      <c r="K71" s="63" t="str">
        <f t="shared" si="5"/>
        <v>日</v>
      </c>
      <c r="L71" s="64" t="s">
        <v>1133</v>
      </c>
      <c r="M71" s="53">
        <v>23.01</v>
      </c>
      <c r="O71" s="11"/>
    </row>
    <row r="72" spans="1:15" x14ac:dyDescent="0.4">
      <c r="A72" t="str">
        <f t="shared" si="4"/>
        <v>北九州高</v>
      </c>
      <c r="B72" t="str">
        <f>+IF(A72="","",E72&amp;D72&amp;COUNTIF($A$2:A72,A72))</f>
        <v>北九州高1</v>
      </c>
      <c r="C72" s="59">
        <v>44653</v>
      </c>
      <c r="D72" s="6" t="s">
        <v>1117</v>
      </c>
      <c r="E72" s="6" t="s">
        <v>1132</v>
      </c>
      <c r="F72" s="70">
        <v>0.2</v>
      </c>
      <c r="G72" s="66">
        <v>0.52083333333333337</v>
      </c>
      <c r="H72" s="66">
        <v>0.54166666666666663</v>
      </c>
      <c r="I72" s="53">
        <v>21.48</v>
      </c>
      <c r="J72" s="59">
        <v>44661</v>
      </c>
      <c r="K72" s="63" t="str">
        <f t="shared" si="5"/>
        <v>日</v>
      </c>
      <c r="L72" s="52" t="s">
        <v>1133</v>
      </c>
      <c r="M72" s="53">
        <v>23.01</v>
      </c>
      <c r="O72" s="11"/>
    </row>
    <row r="73" spans="1:15" x14ac:dyDescent="0.4">
      <c r="A73" t="str">
        <f t="shared" si="4"/>
        <v>北九州低</v>
      </c>
      <c r="B73" t="str">
        <f>+IF(A73="","",E73&amp;D73&amp;COUNTIF($A$2:A73,A73))</f>
        <v>北九州低2</v>
      </c>
      <c r="C73" s="59">
        <v>44658</v>
      </c>
      <c r="D73" s="6" t="s">
        <v>1120</v>
      </c>
      <c r="E73" s="6" t="s">
        <v>1132</v>
      </c>
      <c r="F73" s="70">
        <v>0.05</v>
      </c>
      <c r="G73" s="66">
        <v>0.41666666666666669</v>
      </c>
      <c r="H73" s="66">
        <v>0.60416666666666663</v>
      </c>
      <c r="I73" s="53">
        <v>22.55</v>
      </c>
      <c r="J73" s="59">
        <v>44661</v>
      </c>
      <c r="K73" s="63" t="str">
        <f t="shared" si="5"/>
        <v>日</v>
      </c>
      <c r="L73" s="52" t="s">
        <v>1119</v>
      </c>
      <c r="M73" s="53">
        <v>23.01</v>
      </c>
    </row>
    <row r="74" spans="1:15" x14ac:dyDescent="0.4">
      <c r="A74" t="str">
        <f t="shared" si="4"/>
        <v>北九州高</v>
      </c>
      <c r="B74" t="str">
        <f>+IF(A74="","",E74&amp;D74&amp;COUNTIF($A$2:A74,A74))</f>
        <v>北九州高2</v>
      </c>
      <c r="C74" s="59">
        <v>44658</v>
      </c>
      <c r="D74" s="6" t="s">
        <v>1117</v>
      </c>
      <c r="E74" s="6" t="s">
        <v>1132</v>
      </c>
      <c r="F74" s="6">
        <v>0.05</v>
      </c>
      <c r="G74" s="8">
        <v>0.41666666666666669</v>
      </c>
      <c r="H74" s="9">
        <v>0.60416666666666663</v>
      </c>
      <c r="I74" s="53">
        <v>22.55</v>
      </c>
      <c r="J74" s="65">
        <v>44661</v>
      </c>
      <c r="K74" s="63" t="str">
        <f t="shared" si="5"/>
        <v>日</v>
      </c>
      <c r="L74" s="52" t="s">
        <v>1119</v>
      </c>
      <c r="M74" s="53">
        <v>23.01</v>
      </c>
    </row>
    <row r="75" spans="1:15" x14ac:dyDescent="0.4">
      <c r="A75" t="str">
        <f t="shared" si="4"/>
        <v>北九州低</v>
      </c>
      <c r="B75" t="str">
        <f>+IF(A75="","",E75&amp;D75&amp;COUNTIF($A$2:A75,A75))</f>
        <v>北九州低3</v>
      </c>
      <c r="C75" s="59">
        <v>44660</v>
      </c>
      <c r="D75" s="6" t="s">
        <v>1120</v>
      </c>
      <c r="E75" s="6" t="s">
        <v>1132</v>
      </c>
      <c r="F75" s="6">
        <v>0</v>
      </c>
      <c r="G75" s="8">
        <v>0.52083333333333337</v>
      </c>
      <c r="H75" s="9">
        <v>0.54166666666666663</v>
      </c>
      <c r="I75" s="53">
        <v>25.79</v>
      </c>
      <c r="J75" s="65">
        <v>44655</v>
      </c>
      <c r="K75" s="63" t="str">
        <f t="shared" si="5"/>
        <v>月</v>
      </c>
      <c r="L75" s="52" t="s">
        <v>1119</v>
      </c>
      <c r="M75" s="53">
        <v>25.83</v>
      </c>
    </row>
    <row r="76" spans="1:15" x14ac:dyDescent="0.4">
      <c r="A76" t="str">
        <f t="shared" si="4"/>
        <v>北九州高</v>
      </c>
      <c r="B76" t="str">
        <f>+IF(A76="","",E76&amp;D76&amp;COUNTIF($A$2:A76,A76))</f>
        <v>北九州高3</v>
      </c>
      <c r="C76" s="59">
        <v>44660</v>
      </c>
      <c r="D76" s="6" t="s">
        <v>1117</v>
      </c>
      <c r="E76" s="6" t="s">
        <v>1132</v>
      </c>
      <c r="F76" s="6">
        <v>0</v>
      </c>
      <c r="G76" s="8">
        <v>0.52083333333333337</v>
      </c>
      <c r="H76" s="9">
        <v>0.54166666666666663</v>
      </c>
      <c r="I76" s="53">
        <v>25.79</v>
      </c>
      <c r="J76" s="65">
        <v>44655</v>
      </c>
      <c r="K76" s="63" t="str">
        <f t="shared" si="5"/>
        <v>月</v>
      </c>
      <c r="L76" s="52" t="s">
        <v>1119</v>
      </c>
      <c r="M76" s="53">
        <v>25.83</v>
      </c>
    </row>
    <row r="77" spans="1:15" ht="19.5" thickBot="1" x14ac:dyDescent="0.45">
      <c r="A77" t="str">
        <f t="shared" si="4"/>
        <v>北九州低</v>
      </c>
      <c r="B77" t="str">
        <f>+IF(A77="","",E77&amp;D77&amp;COUNTIF($A$2:A77,A77))</f>
        <v>北九州低4</v>
      </c>
      <c r="C77" s="71">
        <v>44668</v>
      </c>
      <c r="D77" s="72" t="s">
        <v>1120</v>
      </c>
      <c r="E77" s="72" t="s">
        <v>1132</v>
      </c>
      <c r="F77" s="72">
        <v>0</v>
      </c>
      <c r="G77" s="74">
        <v>0.5</v>
      </c>
      <c r="H77" s="75">
        <v>0.52083333333333337</v>
      </c>
      <c r="I77" s="76">
        <v>27.02</v>
      </c>
      <c r="J77" s="86">
        <v>44705</v>
      </c>
      <c r="K77" s="63" t="str">
        <f t="shared" si="5"/>
        <v>火</v>
      </c>
      <c r="L77" s="77" t="s">
        <v>1119</v>
      </c>
      <c r="M77" s="76">
        <v>27.24</v>
      </c>
    </row>
    <row r="78" spans="1:15" ht="19.5" thickTop="1" x14ac:dyDescent="0.4">
      <c r="A78" t="str">
        <f t="shared" si="4"/>
        <v>北九州高</v>
      </c>
      <c r="B78" t="str">
        <f>+IF(A78="","",E78&amp;D78&amp;COUNTIF($A$2:A78,A78))</f>
        <v>北九州高4</v>
      </c>
      <c r="C78" s="78">
        <v>44668</v>
      </c>
      <c r="D78" s="79" t="s">
        <v>1117</v>
      </c>
      <c r="E78" s="79" t="s">
        <v>1132</v>
      </c>
      <c r="F78" s="80">
        <v>0</v>
      </c>
      <c r="G78" s="81">
        <v>0.5</v>
      </c>
      <c r="H78" s="82">
        <v>0.52083333333333337</v>
      </c>
      <c r="I78" s="83">
        <v>27.02</v>
      </c>
      <c r="J78" s="78">
        <v>44705</v>
      </c>
      <c r="K78" s="63" t="str">
        <f t="shared" si="5"/>
        <v>火</v>
      </c>
      <c r="L78" s="84" t="s">
        <v>1119</v>
      </c>
      <c r="M78" s="83">
        <v>27.24</v>
      </c>
    </row>
    <row r="79" spans="1:15" x14ac:dyDescent="0.4">
      <c r="A79" t="str">
        <f t="shared" si="4"/>
        <v>北九州低</v>
      </c>
      <c r="B79" t="str">
        <f>+IF(A79="","",E79&amp;D79&amp;COUNTIF($A$2:A79,A79))</f>
        <v>北九州低5</v>
      </c>
      <c r="C79" s="59">
        <v>44684</v>
      </c>
      <c r="D79" s="6" t="s">
        <v>1120</v>
      </c>
      <c r="E79" s="6" t="s">
        <v>1132</v>
      </c>
      <c r="F79" s="70">
        <v>0.25</v>
      </c>
      <c r="G79" s="8">
        <v>0.47916666666666669</v>
      </c>
      <c r="H79" s="9">
        <v>0.5</v>
      </c>
      <c r="I79" s="53">
        <v>28.54</v>
      </c>
      <c r="J79" s="59">
        <v>44685</v>
      </c>
      <c r="K79" s="63" t="str">
        <f t="shared" si="5"/>
        <v>水</v>
      </c>
      <c r="L79" s="52" t="s">
        <v>1119</v>
      </c>
      <c r="M79" s="53">
        <v>28.6</v>
      </c>
    </row>
    <row r="80" spans="1:15" x14ac:dyDescent="0.4">
      <c r="A80" t="str">
        <f t="shared" si="4"/>
        <v>北九州高</v>
      </c>
      <c r="B80" t="str">
        <f>+IF(A80="","",E80&amp;D80&amp;COUNTIF($A$2:A80,A80))</f>
        <v>北九州高5</v>
      </c>
      <c r="C80" s="59">
        <v>44684</v>
      </c>
      <c r="D80" s="6" t="s">
        <v>1117</v>
      </c>
      <c r="E80" s="6" t="s">
        <v>1132</v>
      </c>
      <c r="F80" s="70">
        <v>0.25</v>
      </c>
      <c r="G80" s="8">
        <v>0.47916666666666669</v>
      </c>
      <c r="H80" s="9">
        <v>0.5</v>
      </c>
      <c r="I80" s="53">
        <v>28.54</v>
      </c>
      <c r="J80" s="59">
        <v>44685</v>
      </c>
      <c r="K80" s="63" t="str">
        <f t="shared" si="5"/>
        <v>水</v>
      </c>
      <c r="L80" s="52" t="s">
        <v>1119</v>
      </c>
      <c r="M80" s="53">
        <v>28.6</v>
      </c>
    </row>
    <row r="81" spans="1:15" x14ac:dyDescent="0.4">
      <c r="A81" t="str">
        <f t="shared" si="4"/>
        <v>福岡低</v>
      </c>
      <c r="B81" t="str">
        <f>+IF(A81="","",E81&amp;D81&amp;COUNTIF($A$2:A81,A81))</f>
        <v>福岡低1</v>
      </c>
      <c r="C81" s="59">
        <v>44653</v>
      </c>
      <c r="D81" s="6" t="s">
        <v>1120</v>
      </c>
      <c r="E81" s="6" t="s">
        <v>1134</v>
      </c>
      <c r="F81" s="70">
        <v>0.2</v>
      </c>
      <c r="G81" s="8">
        <v>0.52083333333333337</v>
      </c>
      <c r="H81" s="9">
        <v>0.54166666666666663</v>
      </c>
      <c r="I81" s="53">
        <v>21.48</v>
      </c>
      <c r="J81" s="59">
        <v>44661</v>
      </c>
      <c r="K81" s="63" t="str">
        <f t="shared" si="5"/>
        <v>日</v>
      </c>
      <c r="L81" s="52" t="s">
        <v>1133</v>
      </c>
      <c r="M81" s="53">
        <v>23.01</v>
      </c>
    </row>
    <row r="82" spans="1:15" x14ac:dyDescent="0.4">
      <c r="A82" t="str">
        <f t="shared" si="4"/>
        <v>福岡高</v>
      </c>
      <c r="B82" t="str">
        <f>+IF(A82="","",E82&amp;D82&amp;COUNTIF($A$2:A82,A82))</f>
        <v>福岡高1</v>
      </c>
      <c r="C82" s="59">
        <v>44653</v>
      </c>
      <c r="D82" s="6" t="s">
        <v>1117</v>
      </c>
      <c r="E82" s="6" t="s">
        <v>1134</v>
      </c>
      <c r="F82" s="70">
        <v>0.2</v>
      </c>
      <c r="G82" s="8">
        <v>0.52083333333333337</v>
      </c>
      <c r="H82" s="9">
        <v>0.54166666666666663</v>
      </c>
      <c r="I82" s="53">
        <v>21.48</v>
      </c>
      <c r="J82" s="62">
        <v>44661</v>
      </c>
      <c r="K82" s="63" t="str">
        <f t="shared" si="5"/>
        <v>日</v>
      </c>
      <c r="L82" s="52" t="s">
        <v>1133</v>
      </c>
      <c r="M82" s="53">
        <v>23.01</v>
      </c>
    </row>
    <row r="83" spans="1:15" x14ac:dyDescent="0.4">
      <c r="A83" t="str">
        <f t="shared" si="4"/>
        <v>福岡低</v>
      </c>
      <c r="B83" t="str">
        <f>+IF(A83="","",E83&amp;D83&amp;COUNTIF($A$2:A83,A83))</f>
        <v>福岡低2</v>
      </c>
      <c r="C83" s="59">
        <v>44658</v>
      </c>
      <c r="D83" s="6" t="s">
        <v>1120</v>
      </c>
      <c r="E83" s="6" t="s">
        <v>1134</v>
      </c>
      <c r="F83" s="70">
        <v>0.05</v>
      </c>
      <c r="G83" s="8">
        <v>0.41666666666666669</v>
      </c>
      <c r="H83" s="9">
        <v>0.60416666666666663</v>
      </c>
      <c r="I83" s="53">
        <v>22.55</v>
      </c>
      <c r="J83" s="62">
        <v>44661</v>
      </c>
      <c r="K83" s="63" t="str">
        <f t="shared" si="5"/>
        <v>日</v>
      </c>
      <c r="L83" s="52" t="s">
        <v>1119</v>
      </c>
      <c r="M83" s="53">
        <v>23.01</v>
      </c>
    </row>
    <row r="84" spans="1:15" x14ac:dyDescent="0.4">
      <c r="A84" t="str">
        <f t="shared" si="4"/>
        <v>福岡高</v>
      </c>
      <c r="B84" t="str">
        <f>+IF(A84="","",E84&amp;D84&amp;COUNTIF($A$2:A84,A84))</f>
        <v>福岡高2</v>
      </c>
      <c r="C84" s="59">
        <v>44658</v>
      </c>
      <c r="D84" s="6" t="s">
        <v>1117</v>
      </c>
      <c r="E84" s="6" t="s">
        <v>1134</v>
      </c>
      <c r="F84" s="70">
        <v>0.05</v>
      </c>
      <c r="G84" s="8">
        <v>0.41666666666666669</v>
      </c>
      <c r="H84" s="9">
        <v>0.60416666666666663</v>
      </c>
      <c r="I84" s="53">
        <v>22.55</v>
      </c>
      <c r="J84" s="62">
        <v>44661</v>
      </c>
      <c r="K84" s="63" t="str">
        <f t="shared" si="5"/>
        <v>日</v>
      </c>
      <c r="L84" s="52" t="s">
        <v>1119</v>
      </c>
      <c r="M84" s="53">
        <v>23.01</v>
      </c>
    </row>
    <row r="85" spans="1:15" x14ac:dyDescent="0.4">
      <c r="A85" t="str">
        <f t="shared" si="4"/>
        <v>福岡低</v>
      </c>
      <c r="B85" t="str">
        <f>+IF(A85="","",E85&amp;D85&amp;COUNTIF($A$2:A85,A85))</f>
        <v>福岡低3</v>
      </c>
      <c r="C85" s="59">
        <v>44660</v>
      </c>
      <c r="D85" s="6" t="s">
        <v>1120</v>
      </c>
      <c r="E85" s="6" t="s">
        <v>1134</v>
      </c>
      <c r="F85" s="70">
        <v>0</v>
      </c>
      <c r="G85" s="8">
        <v>0.52083333333333337</v>
      </c>
      <c r="H85" s="9">
        <v>0.54166666666666663</v>
      </c>
      <c r="I85" s="53">
        <v>25.79</v>
      </c>
      <c r="J85" s="62">
        <v>44655</v>
      </c>
      <c r="K85" s="63" t="str">
        <f t="shared" si="5"/>
        <v>月</v>
      </c>
      <c r="L85" s="52" t="s">
        <v>1119</v>
      </c>
      <c r="M85" s="53">
        <v>25.83</v>
      </c>
    </row>
    <row r="86" spans="1:15" x14ac:dyDescent="0.4">
      <c r="A86" t="str">
        <f t="shared" si="4"/>
        <v>福岡高</v>
      </c>
      <c r="B86" t="str">
        <f>+IF(A86="","",E86&amp;D86&amp;COUNTIF($A$2:A86,A86))</f>
        <v>福岡高3</v>
      </c>
      <c r="C86" s="59">
        <v>44660</v>
      </c>
      <c r="D86" s="6" t="s">
        <v>1117</v>
      </c>
      <c r="E86" s="6" t="s">
        <v>1134</v>
      </c>
      <c r="F86" s="70">
        <v>0</v>
      </c>
      <c r="G86" s="8">
        <v>0.52083333333333337</v>
      </c>
      <c r="H86" s="9">
        <v>0.54166666666666663</v>
      </c>
      <c r="I86" s="61">
        <v>25.79</v>
      </c>
      <c r="J86" s="62">
        <v>44655</v>
      </c>
      <c r="K86" s="63" t="str">
        <f t="shared" si="5"/>
        <v>月</v>
      </c>
      <c r="L86" s="52" t="s">
        <v>1119</v>
      </c>
      <c r="M86" s="61">
        <v>25.83</v>
      </c>
    </row>
    <row r="87" spans="1:15" x14ac:dyDescent="0.4">
      <c r="A87" t="str">
        <f t="shared" si="4"/>
        <v>福岡低</v>
      </c>
      <c r="B87" t="str">
        <f>+IF(A87="","",E87&amp;D87&amp;COUNTIF($A$2:A87,A87))</f>
        <v>福岡低4</v>
      </c>
      <c r="C87" s="59">
        <v>44668</v>
      </c>
      <c r="D87" s="6" t="s">
        <v>1120</v>
      </c>
      <c r="E87" s="6" t="s">
        <v>1134</v>
      </c>
      <c r="F87" s="70">
        <v>0</v>
      </c>
      <c r="G87" s="8">
        <v>0.5</v>
      </c>
      <c r="H87" s="9">
        <v>0.52083333333333337</v>
      </c>
      <c r="I87" s="61">
        <v>27.02</v>
      </c>
      <c r="J87" s="62">
        <v>44705</v>
      </c>
      <c r="K87" s="63" t="str">
        <f t="shared" si="5"/>
        <v>火</v>
      </c>
      <c r="L87" s="52" t="s">
        <v>1119</v>
      </c>
      <c r="M87" s="61">
        <v>27.24</v>
      </c>
    </row>
    <row r="88" spans="1:15" x14ac:dyDescent="0.4">
      <c r="A88" t="str">
        <f t="shared" si="4"/>
        <v>福岡高</v>
      </c>
      <c r="B88" t="str">
        <f>+IF(A88="","",E88&amp;D88&amp;COUNTIF($A$2:A88,A88))</f>
        <v>福岡高4</v>
      </c>
      <c r="C88" s="59">
        <v>44668</v>
      </c>
      <c r="D88" s="6" t="s">
        <v>1117</v>
      </c>
      <c r="E88" s="6" t="s">
        <v>1134</v>
      </c>
      <c r="F88" s="70">
        <v>0</v>
      </c>
      <c r="G88" s="8">
        <v>0.5</v>
      </c>
      <c r="H88" s="9">
        <v>0.52083333333333337</v>
      </c>
      <c r="I88" s="61">
        <v>27.02</v>
      </c>
      <c r="J88" s="62">
        <v>44705</v>
      </c>
      <c r="K88" s="63" t="str">
        <f t="shared" si="5"/>
        <v>火</v>
      </c>
      <c r="L88" s="52" t="s">
        <v>1119</v>
      </c>
      <c r="M88" s="61">
        <v>27.24</v>
      </c>
    </row>
    <row r="89" spans="1:15" x14ac:dyDescent="0.4">
      <c r="A89" t="str">
        <f t="shared" si="4"/>
        <v>福岡低</v>
      </c>
      <c r="B89" t="str">
        <f>+IF(A89="","",E89&amp;D89&amp;COUNTIF($A$2:A89,A89))</f>
        <v>福岡低5</v>
      </c>
      <c r="C89" s="59">
        <v>44684</v>
      </c>
      <c r="D89" s="6" t="s">
        <v>1120</v>
      </c>
      <c r="E89" s="6" t="s">
        <v>1134</v>
      </c>
      <c r="F89" s="70">
        <v>0.25</v>
      </c>
      <c r="G89" s="8">
        <v>0.47916666666666669</v>
      </c>
      <c r="H89" s="9">
        <v>0.5</v>
      </c>
      <c r="I89" s="61">
        <v>28.54</v>
      </c>
      <c r="J89" s="62">
        <v>44685</v>
      </c>
      <c r="K89" s="63" t="str">
        <f t="shared" si="5"/>
        <v>水</v>
      </c>
      <c r="L89" s="52" t="s">
        <v>1119</v>
      </c>
      <c r="M89" s="61">
        <v>28.6</v>
      </c>
    </row>
    <row r="90" spans="1:15" x14ac:dyDescent="0.4">
      <c r="A90" t="str">
        <f t="shared" si="4"/>
        <v>福岡高</v>
      </c>
      <c r="B90" t="str">
        <f>+IF(A90="","",E90&amp;D90&amp;COUNTIF($A$2:A90,A90))</f>
        <v>福岡高5</v>
      </c>
      <c r="C90" s="59">
        <v>44684</v>
      </c>
      <c r="D90" s="6" t="s">
        <v>1117</v>
      </c>
      <c r="E90" s="6" t="s">
        <v>1134</v>
      </c>
      <c r="F90" s="70">
        <v>0.25</v>
      </c>
      <c r="G90" s="66">
        <v>0.47916666666666669</v>
      </c>
      <c r="H90" s="66">
        <v>0.5</v>
      </c>
      <c r="I90" s="53">
        <v>28.54</v>
      </c>
      <c r="J90" s="59">
        <v>44685</v>
      </c>
      <c r="K90" s="63" t="str">
        <f t="shared" si="5"/>
        <v>水</v>
      </c>
      <c r="L90" s="52" t="s">
        <v>1119</v>
      </c>
      <c r="M90" s="53">
        <v>28.6</v>
      </c>
    </row>
    <row r="91" spans="1:15" x14ac:dyDescent="0.4">
      <c r="A91" t="str">
        <f t="shared" si="4"/>
        <v/>
      </c>
      <c r="B91" t="str">
        <f>+IF(A91="","",E91&amp;D91&amp;COUNTIF($A$2:A91,A91))</f>
        <v/>
      </c>
      <c r="C91" s="59"/>
      <c r="D91" s="6"/>
      <c r="E91" s="6"/>
      <c r="F91" s="70"/>
      <c r="G91" s="66"/>
      <c r="H91" s="66"/>
      <c r="I91" s="53"/>
      <c r="J91" s="59"/>
      <c r="K91" s="63" t="str">
        <f t="shared" si="5"/>
        <v>土</v>
      </c>
      <c r="L91" s="52"/>
      <c r="M91" s="53"/>
    </row>
    <row r="92" spans="1:15" x14ac:dyDescent="0.4">
      <c r="A92" t="str">
        <f t="shared" si="4"/>
        <v/>
      </c>
      <c r="B92" t="str">
        <f>+IF(A92="","",E92&amp;D92&amp;COUNTIF($A$2:A92,A92))</f>
        <v/>
      </c>
      <c r="C92" s="59"/>
      <c r="D92" s="6"/>
      <c r="E92" s="6"/>
      <c r="F92" s="70"/>
      <c r="G92" s="66"/>
      <c r="H92" s="66"/>
      <c r="I92" s="53"/>
      <c r="J92" s="62"/>
      <c r="K92" s="63" t="str">
        <f t="shared" si="5"/>
        <v>土</v>
      </c>
      <c r="L92" s="52"/>
      <c r="M92" s="53"/>
    </row>
    <row r="93" spans="1:15" x14ac:dyDescent="0.4">
      <c r="A93" t="str">
        <f t="shared" si="4"/>
        <v/>
      </c>
      <c r="B93" t="str">
        <f>+IF(A93="","",E93&amp;D93&amp;COUNTIF($A$2:A93,A93))</f>
        <v/>
      </c>
      <c r="C93" s="59"/>
      <c r="D93" s="6"/>
      <c r="E93" s="6"/>
      <c r="F93" s="70"/>
      <c r="G93" s="66"/>
      <c r="H93" s="66"/>
      <c r="I93" s="53"/>
      <c r="J93" s="59"/>
      <c r="K93" s="63" t="str">
        <f t="shared" si="5"/>
        <v>土</v>
      </c>
      <c r="L93" s="52"/>
      <c r="M93" s="53"/>
    </row>
    <row r="94" spans="1:15" x14ac:dyDescent="0.4">
      <c r="A94" t="str">
        <f t="shared" si="4"/>
        <v/>
      </c>
      <c r="B94" t="str">
        <f>+IF(A94="","",E94&amp;D94&amp;COUNTIF($A$2:A94,A94))</f>
        <v/>
      </c>
      <c r="C94" s="59"/>
      <c r="D94" s="6"/>
      <c r="E94" s="7"/>
      <c r="F94" s="85"/>
      <c r="G94" s="60"/>
      <c r="H94" s="60"/>
      <c r="I94" s="61"/>
      <c r="J94" s="62"/>
      <c r="K94" s="63" t="str">
        <f t="shared" si="5"/>
        <v>土</v>
      </c>
      <c r="L94" s="52"/>
      <c r="M94" s="61"/>
    </row>
    <row r="95" spans="1:15" x14ac:dyDescent="0.4">
      <c r="A95" t="str">
        <f t="shared" si="4"/>
        <v/>
      </c>
      <c r="B95" t="str">
        <f>+IF(A95="","",E95&amp;D95&amp;COUNTIF($A$2:A95,A95))</f>
        <v/>
      </c>
      <c r="C95" s="59"/>
      <c r="D95" s="6"/>
      <c r="E95" s="7"/>
      <c r="F95" s="85"/>
      <c r="G95" s="60"/>
      <c r="H95" s="60"/>
      <c r="I95" s="61"/>
      <c r="J95" s="62"/>
      <c r="K95" s="63" t="str">
        <f t="shared" si="5"/>
        <v>土</v>
      </c>
      <c r="L95" s="52"/>
      <c r="M95" s="61"/>
    </row>
    <row r="96" spans="1:15" x14ac:dyDescent="0.4">
      <c r="A96" t="str">
        <f t="shared" si="4"/>
        <v/>
      </c>
      <c r="B96" t="str">
        <f>+IF(A96="","",E96&amp;D96&amp;COUNTIF($A$2:A96,A96))</f>
        <v/>
      </c>
      <c r="C96" s="62"/>
      <c r="D96" s="6"/>
      <c r="E96" s="6"/>
      <c r="F96" s="70"/>
      <c r="G96" s="66"/>
      <c r="H96" s="66"/>
      <c r="I96" s="53"/>
      <c r="J96" s="62"/>
      <c r="K96" s="63" t="str">
        <f t="shared" si="5"/>
        <v>土</v>
      </c>
      <c r="L96" s="52"/>
      <c r="M96" s="53"/>
      <c r="O96" s="11"/>
    </row>
    <row r="97" spans="1:13" x14ac:dyDescent="0.4">
      <c r="A97" t="str">
        <f t="shared" si="4"/>
        <v/>
      </c>
      <c r="B97" t="str">
        <f>+IF(A97="","",E97&amp;D97&amp;COUNTIF($A$2:A97,A97))</f>
        <v/>
      </c>
      <c r="C97" s="62"/>
      <c r="D97" s="6"/>
      <c r="E97" s="6"/>
      <c r="F97" s="70"/>
      <c r="G97" s="66"/>
      <c r="H97" s="66"/>
      <c r="I97" s="53"/>
      <c r="J97" s="62"/>
      <c r="K97" s="63" t="str">
        <f t="shared" si="5"/>
        <v>土</v>
      </c>
      <c r="L97" s="52"/>
      <c r="M97" s="53"/>
    </row>
    <row r="98" spans="1:13" x14ac:dyDescent="0.4">
      <c r="A98" t="str">
        <f t="shared" si="4"/>
        <v/>
      </c>
      <c r="B98" t="str">
        <f>+IF(A98="","",E98&amp;D98&amp;COUNTIF($A$2:A98,A98))</f>
        <v/>
      </c>
      <c r="C98" s="59"/>
      <c r="D98" s="6"/>
      <c r="E98" s="6"/>
      <c r="F98" s="70"/>
      <c r="G98" s="66"/>
      <c r="H98" s="66"/>
      <c r="I98" s="53"/>
      <c r="J98" s="62"/>
      <c r="K98" s="63" t="str">
        <f t="shared" si="5"/>
        <v>土</v>
      </c>
      <c r="L98" s="52"/>
      <c r="M98" s="53"/>
    </row>
    <row r="99" spans="1:13" x14ac:dyDescent="0.4">
      <c r="A99" t="str">
        <f t="shared" si="4"/>
        <v/>
      </c>
      <c r="B99" t="str">
        <f>+IF(A99="","",E99&amp;D99&amp;COUNTIF($A$2:A99,A99))</f>
        <v/>
      </c>
      <c r="C99" s="59"/>
      <c r="D99" s="6"/>
      <c r="E99" s="6"/>
      <c r="F99" s="70"/>
      <c r="G99" s="66"/>
      <c r="H99" s="66"/>
      <c r="I99" s="53"/>
      <c r="J99" s="62"/>
      <c r="K99" s="63" t="str">
        <f t="shared" si="5"/>
        <v>土</v>
      </c>
      <c r="L99" s="52"/>
      <c r="M99" s="53"/>
    </row>
    <row r="100" spans="1:13" x14ac:dyDescent="0.4">
      <c r="A100" t="str">
        <f t="shared" si="4"/>
        <v/>
      </c>
      <c r="B100" t="str">
        <f>+IF(A100="","",E100&amp;D100&amp;COUNTIF($A$2:A100,A100))</f>
        <v/>
      </c>
      <c r="C100" s="59"/>
      <c r="D100" s="6"/>
      <c r="E100" s="6"/>
      <c r="F100" s="70"/>
      <c r="G100" s="66"/>
      <c r="H100" s="66"/>
      <c r="I100" s="53"/>
      <c r="J100" s="62"/>
      <c r="K100" s="63" t="str">
        <f t="shared" si="5"/>
        <v>土</v>
      </c>
      <c r="L100" s="52"/>
      <c r="M100" s="53"/>
    </row>
  </sheetData>
  <autoFilter ref="A1:Q100" xr:uid="{00000000-0009-0000-0000-000003000000}"/>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九電_008</vt:lpstr>
      <vt:lpstr>Sheet5</vt:lpstr>
      <vt:lpstr>パスワード生成</vt:lpstr>
      <vt:lpstr>8県まとめ</vt:lpstr>
      <vt:lpstr>九電_008!Print_Area</vt:lpstr>
      <vt:lpstr>九電_008!Print_Titles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昌弘</dc:creator>
  <cp:lastModifiedBy>友重 りえ</cp:lastModifiedBy>
  <cp:lastPrinted>2022-09-20T08:08:30Z</cp:lastPrinted>
  <dcterms:created xsi:type="dcterms:W3CDTF">2020-03-18T01:53:44Z</dcterms:created>
  <dcterms:modified xsi:type="dcterms:W3CDTF">2022-09-22T06:01:34Z</dcterms:modified>
</cp:coreProperties>
</file>