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Server10\業務sw\【WES】出力抑制保証\■九州電力出力抑制\第7回目(R3.9~R4.2)\"/>
    </mc:Choice>
  </mc:AlternateContent>
  <xr:revisionPtr revIDLastSave="0" documentId="13_ncr:1_{30737994-B09A-4A80-A7F2-B9F0172AA7D6}" xr6:coauthVersionLast="47" xr6:coauthVersionMax="47" xr10:uidLastSave="{00000000-0000-0000-0000-000000000000}"/>
  <workbookProtection workbookAlgorithmName="SHA-512" workbookHashValue="ibwvV0kcA+ZWbDt2NTlWu6D8HX0fjEsFp4BJ/RD+C97YxGH2mTCIs2k2U+8RNcXTxvxXVeKJp9oNow2FohbmQA==" workbookSaltValue="WrKw5Us2or0WJvgonRDZ3w==" workbookSpinCount="100000" lockStructure="1"/>
  <bookViews>
    <workbookView xWindow="-120" yWindow="-120" windowWidth="29040" windowHeight="15840" xr2:uid="{00000000-000D-0000-FFFF-FFFF00000000}"/>
  </bookViews>
  <sheets>
    <sheet name="九電_007" sheetId="1" r:id="rId1"/>
    <sheet name="Sheet5" sheetId="5" state="hidden" r:id="rId2"/>
    <sheet name="パスワード生成" sheetId="2" state="hidden" r:id="rId3"/>
    <sheet name="8県まとめ" sheetId="6" state="hidden" r:id="rId4"/>
  </sheets>
  <definedNames>
    <definedName name="_xlnm._FilterDatabase" localSheetId="3" hidden="1">'8県まとめ'!$A$1:$Q$626</definedName>
    <definedName name="_xlnm._FilterDatabase" localSheetId="1" hidden="1">Sheet5!$A$2:$N$359</definedName>
    <definedName name="_xlnm._FilterDatabase" localSheetId="0" hidden="1">九電_007!$B$13:$X$61</definedName>
    <definedName name="_xlnm.Print_Area" localSheetId="0">九電_007!$B$1:$X$73</definedName>
    <definedName name="_xlnm.Print_Titles" localSheetId="0">九電_007!$1:$14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6" l="1"/>
  <c r="K28" i="6"/>
  <c r="K27" i="6"/>
  <c r="K26" i="6"/>
  <c r="K25" i="6"/>
  <c r="K24" i="6"/>
  <c r="K23" i="6"/>
  <c r="K22" i="6"/>
  <c r="K21" i="6"/>
  <c r="K20" i="6"/>
  <c r="K19" i="6"/>
  <c r="K18" i="6"/>
  <c r="K17" i="6"/>
  <c r="K16" i="6"/>
  <c r="K15" i="6"/>
  <c r="K14" i="6"/>
  <c r="K13" i="6"/>
  <c r="K12" i="6"/>
  <c r="K11" i="6"/>
  <c r="K10" i="6"/>
  <c r="K9" i="6"/>
  <c r="K8" i="6"/>
  <c r="K7" i="6"/>
  <c r="K6" i="6"/>
  <c r="K5" i="6"/>
  <c r="K4" i="6"/>
  <c r="K3" i="6"/>
  <c r="K2" i="6"/>
  <c r="N330" i="5"/>
  <c r="L330" i="5"/>
  <c r="K330" i="5"/>
  <c r="N329" i="5"/>
  <c r="L329" i="5"/>
  <c r="K329" i="5"/>
  <c r="N328" i="5"/>
  <c r="L328" i="5"/>
  <c r="K328" i="5"/>
  <c r="N327" i="5"/>
  <c r="L327" i="5"/>
  <c r="K327" i="5"/>
  <c r="N326" i="5"/>
  <c r="L326" i="5"/>
  <c r="K326" i="5"/>
  <c r="N325" i="5"/>
  <c r="L325" i="5"/>
  <c r="K325" i="5"/>
  <c r="N324" i="5"/>
  <c r="L324" i="5"/>
  <c r="K324" i="5"/>
  <c r="N323" i="5"/>
  <c r="L323" i="5"/>
  <c r="K323" i="5"/>
  <c r="N322" i="5"/>
  <c r="L322" i="5"/>
  <c r="K322" i="5"/>
  <c r="N321" i="5"/>
  <c r="L321" i="5"/>
  <c r="K321" i="5"/>
  <c r="N320" i="5" l="1"/>
  <c r="L320" i="5"/>
  <c r="K320" i="5"/>
  <c r="N319" i="5"/>
  <c r="L319" i="5"/>
  <c r="K319" i="5"/>
  <c r="N318" i="5"/>
  <c r="L318" i="5"/>
  <c r="K318" i="5"/>
  <c r="N317" i="5"/>
  <c r="L317" i="5"/>
  <c r="K317" i="5"/>
  <c r="N316" i="5"/>
  <c r="L316" i="5"/>
  <c r="K316" i="5"/>
  <c r="N315" i="5"/>
  <c r="L315" i="5"/>
  <c r="K315" i="5"/>
  <c r="N314" i="5"/>
  <c r="L314" i="5"/>
  <c r="K314" i="5"/>
  <c r="N313" i="5"/>
  <c r="L313" i="5"/>
  <c r="K313" i="5"/>
  <c r="N312" i="5"/>
  <c r="L312" i="5"/>
  <c r="K312" i="5"/>
  <c r="N311" i="5"/>
  <c r="L311" i="5"/>
  <c r="K311" i="5"/>
  <c r="N310" i="5"/>
  <c r="L310" i="5"/>
  <c r="K310" i="5"/>
  <c r="N309" i="5"/>
  <c r="L309" i="5"/>
  <c r="K309" i="5"/>
  <c r="N308" i="5"/>
  <c r="L308" i="5"/>
  <c r="K308" i="5"/>
  <c r="N307" i="5"/>
  <c r="L307" i="5"/>
  <c r="K307" i="5"/>
  <c r="N306" i="5"/>
  <c r="L306" i="5"/>
  <c r="K306" i="5"/>
  <c r="N305" i="5"/>
  <c r="L305" i="5"/>
  <c r="K305" i="5"/>
  <c r="N304" i="5"/>
  <c r="L304" i="5"/>
  <c r="K304" i="5"/>
  <c r="N303" i="5"/>
  <c r="L303" i="5"/>
  <c r="K303" i="5"/>
  <c r="N302" i="5"/>
  <c r="L302" i="5"/>
  <c r="K302" i="5"/>
  <c r="N301" i="5"/>
  <c r="L301" i="5"/>
  <c r="K301" i="5"/>
  <c r="N300" i="5"/>
  <c r="L300" i="5"/>
  <c r="K300" i="5"/>
  <c r="N299" i="5"/>
  <c r="L299" i="5"/>
  <c r="K299" i="5"/>
  <c r="N298" i="5"/>
  <c r="L298" i="5"/>
  <c r="K298" i="5"/>
  <c r="N297" i="5"/>
  <c r="L297" i="5"/>
  <c r="K297" i="5"/>
  <c r="N296" i="5"/>
  <c r="L296" i="5"/>
  <c r="K296" i="5"/>
  <c r="N295" i="5"/>
  <c r="L295" i="5"/>
  <c r="K295" i="5"/>
  <c r="N294" i="5"/>
  <c r="L294" i="5"/>
  <c r="K294" i="5"/>
  <c r="N293" i="5"/>
  <c r="L293" i="5"/>
  <c r="K293" i="5"/>
  <c r="N292" i="5"/>
  <c r="L292" i="5"/>
  <c r="K292" i="5"/>
  <c r="N291" i="5"/>
  <c r="L291" i="5"/>
  <c r="K291" i="5"/>
  <c r="N290" i="5"/>
  <c r="L290" i="5"/>
  <c r="K290" i="5"/>
  <c r="N289" i="5"/>
  <c r="L289" i="5"/>
  <c r="K289" i="5"/>
  <c r="N288" i="5"/>
  <c r="L288" i="5"/>
  <c r="K288" i="5"/>
  <c r="N287" i="5"/>
  <c r="L287" i="5"/>
  <c r="K287" i="5"/>
  <c r="N286" i="5"/>
  <c r="L286" i="5"/>
  <c r="K286" i="5"/>
  <c r="N285" i="5"/>
  <c r="L285" i="5"/>
  <c r="K285" i="5"/>
  <c r="N284" i="5"/>
  <c r="L284" i="5"/>
  <c r="K284" i="5"/>
  <c r="N283" i="5"/>
  <c r="L283" i="5"/>
  <c r="K283" i="5"/>
  <c r="N282" i="5"/>
  <c r="L282" i="5"/>
  <c r="K282" i="5"/>
  <c r="N281" i="5"/>
  <c r="L281" i="5"/>
  <c r="K281" i="5"/>
  <c r="N280" i="5"/>
  <c r="L280" i="5"/>
  <c r="K280" i="5"/>
  <c r="N279" i="5"/>
  <c r="L279" i="5"/>
  <c r="K279" i="5"/>
  <c r="N278" i="5"/>
  <c r="L278" i="5"/>
  <c r="K278" i="5"/>
  <c r="N277" i="5"/>
  <c r="L277" i="5"/>
  <c r="K277" i="5"/>
  <c r="N276" i="5"/>
  <c r="L276" i="5"/>
  <c r="K276" i="5"/>
  <c r="N275" i="5"/>
  <c r="L275" i="5"/>
  <c r="K275" i="5"/>
  <c r="N274" i="5"/>
  <c r="L274" i="5"/>
  <c r="K274" i="5"/>
  <c r="N273" i="5"/>
  <c r="L273" i="5"/>
  <c r="K273" i="5"/>
  <c r="N272" i="5"/>
  <c r="L272" i="5"/>
  <c r="K272" i="5"/>
  <c r="N271" i="5"/>
  <c r="L271" i="5"/>
  <c r="K271" i="5"/>
  <c r="N270" i="5"/>
  <c r="L270" i="5"/>
  <c r="K270" i="5"/>
  <c r="N269" i="5"/>
  <c r="L269" i="5"/>
  <c r="K269" i="5"/>
  <c r="N268" i="5"/>
  <c r="L268" i="5"/>
  <c r="K268" i="5"/>
  <c r="N267" i="5"/>
  <c r="L267" i="5"/>
  <c r="K267" i="5"/>
  <c r="N266" i="5"/>
  <c r="L266" i="5"/>
  <c r="K266" i="5"/>
  <c r="N265" i="5"/>
  <c r="L265" i="5"/>
  <c r="K265" i="5"/>
  <c r="N264" i="5"/>
  <c r="L264" i="5"/>
  <c r="K264" i="5"/>
  <c r="N263" i="5"/>
  <c r="L263" i="5"/>
  <c r="K263" i="5"/>
  <c r="N262" i="5"/>
  <c r="L262" i="5"/>
  <c r="K262" i="5"/>
  <c r="N261" i="5"/>
  <c r="L261" i="5"/>
  <c r="K261" i="5"/>
  <c r="N260" i="5"/>
  <c r="L260" i="5"/>
  <c r="K260" i="5"/>
  <c r="N259" i="5"/>
  <c r="L259" i="5"/>
  <c r="K259" i="5"/>
  <c r="N258" i="5"/>
  <c r="L258" i="5"/>
  <c r="K258" i="5"/>
  <c r="N257" i="5"/>
  <c r="L257" i="5"/>
  <c r="K257" i="5"/>
  <c r="N256" i="5"/>
  <c r="L256" i="5"/>
  <c r="K256" i="5"/>
  <c r="N255" i="5"/>
  <c r="L255" i="5"/>
  <c r="K255" i="5"/>
  <c r="N254" i="5"/>
  <c r="L254" i="5"/>
  <c r="K254" i="5"/>
  <c r="N253" i="5"/>
  <c r="L253" i="5"/>
  <c r="K253" i="5"/>
  <c r="N252" i="5"/>
  <c r="L252" i="5"/>
  <c r="K252" i="5"/>
  <c r="N251" i="5"/>
  <c r="L251" i="5"/>
  <c r="K251" i="5"/>
  <c r="N250" i="5"/>
  <c r="L250" i="5"/>
  <c r="K250" i="5"/>
  <c r="N249" i="5"/>
  <c r="L249" i="5"/>
  <c r="K249" i="5"/>
  <c r="N248" i="5"/>
  <c r="L248" i="5"/>
  <c r="K248" i="5"/>
  <c r="N247" i="5"/>
  <c r="L247" i="5"/>
  <c r="K247" i="5"/>
  <c r="N246" i="5"/>
  <c r="L246" i="5"/>
  <c r="K246" i="5"/>
  <c r="I1" i="2" l="1"/>
  <c r="A349" i="5" l="1"/>
  <c r="A350" i="5"/>
  <c r="A351" i="5"/>
  <c r="A352" i="5"/>
  <c r="A353" i="5"/>
  <c r="A354" i="5"/>
  <c r="A355" i="5"/>
  <c r="A356" i="5"/>
  <c r="A357" i="5"/>
  <c r="A358" i="5"/>
  <c r="A359" i="5"/>
  <c r="Q58" i="1" l="1"/>
  <c r="Y58" i="1"/>
  <c r="A626" i="6" l="1"/>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584" i="6"/>
  <c r="A585" i="6"/>
  <c r="A586" i="6"/>
  <c r="A587" i="6"/>
  <c r="A588" i="6"/>
  <c r="A589"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2" i="6"/>
  <c r="B2" i="6" s="1"/>
  <c r="P2" i="6"/>
  <c r="Q2" i="6"/>
  <c r="P3" i="6"/>
  <c r="Q3" i="6"/>
  <c r="P4" i="6"/>
  <c r="Q4" i="6"/>
  <c r="P5" i="6"/>
  <c r="Q5" i="6"/>
  <c r="P6" i="6"/>
  <c r="Q6" i="6"/>
  <c r="P7" i="6"/>
  <c r="Q7" i="6"/>
  <c r="P8" i="6"/>
  <c r="Q8" i="6"/>
  <c r="P9" i="6"/>
  <c r="Q9" i="6"/>
  <c r="P10" i="6"/>
  <c r="Q10" i="6"/>
  <c r="L4" i="5" l="1"/>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3" i="5" l="1"/>
  <c r="Q13" i="1" l="1"/>
  <c r="A301" i="5" l="1"/>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N245" i="5"/>
  <c r="K245" i="5"/>
  <c r="N244" i="5"/>
  <c r="K244" i="5"/>
  <c r="N243" i="5"/>
  <c r="K243" i="5"/>
  <c r="N242" i="5"/>
  <c r="K242" i="5"/>
  <c r="N241" i="5"/>
  <c r="K241" i="5"/>
  <c r="N240" i="5"/>
  <c r="K240" i="5"/>
  <c r="N239" i="5"/>
  <c r="K239" i="5"/>
  <c r="N238" i="5"/>
  <c r="K238" i="5"/>
  <c r="N237" i="5"/>
  <c r="K237" i="5"/>
  <c r="N236" i="5"/>
  <c r="K236" i="5"/>
  <c r="N235" i="5"/>
  <c r="K235" i="5"/>
  <c r="N234" i="5"/>
  <c r="K234" i="5"/>
  <c r="N233" i="5"/>
  <c r="K233" i="5"/>
  <c r="N232" i="5"/>
  <c r="K232" i="5"/>
  <c r="N231" i="5"/>
  <c r="K231" i="5"/>
  <c r="N230" i="5"/>
  <c r="K230" i="5"/>
  <c r="N229" i="5"/>
  <c r="K229" i="5"/>
  <c r="N228" i="5"/>
  <c r="K228" i="5"/>
  <c r="N227" i="5"/>
  <c r="K227" i="5"/>
  <c r="N226" i="5"/>
  <c r="K226" i="5"/>
  <c r="N225" i="5"/>
  <c r="K225" i="5"/>
  <c r="N224" i="5"/>
  <c r="K224" i="5"/>
  <c r="N223" i="5"/>
  <c r="K223" i="5"/>
  <c r="N222" i="5"/>
  <c r="K222" i="5"/>
  <c r="N221" i="5"/>
  <c r="K221" i="5"/>
  <c r="N220" i="5"/>
  <c r="K220" i="5"/>
  <c r="N219" i="5"/>
  <c r="K219" i="5"/>
  <c r="N218" i="5"/>
  <c r="K218" i="5"/>
  <c r="N217" i="5"/>
  <c r="K217" i="5"/>
  <c r="N216" i="5"/>
  <c r="K216" i="5"/>
  <c r="N215" i="5"/>
  <c r="K215" i="5"/>
  <c r="N214" i="5"/>
  <c r="K214" i="5"/>
  <c r="N213" i="5"/>
  <c r="K213" i="5"/>
  <c r="N212" i="5"/>
  <c r="K212" i="5"/>
  <c r="N211" i="5"/>
  <c r="K211" i="5"/>
  <c r="N210" i="5"/>
  <c r="K210" i="5"/>
  <c r="N209" i="5"/>
  <c r="K209" i="5"/>
  <c r="N208" i="5"/>
  <c r="K208" i="5"/>
  <c r="N207" i="5"/>
  <c r="K207" i="5"/>
  <c r="N206" i="5"/>
  <c r="K206" i="5"/>
  <c r="N205" i="5"/>
  <c r="K205" i="5"/>
  <c r="N204" i="5"/>
  <c r="K204" i="5"/>
  <c r="N203" i="5"/>
  <c r="K203" i="5"/>
  <c r="N202" i="5"/>
  <c r="K202" i="5"/>
  <c r="N201" i="5"/>
  <c r="K201" i="5"/>
  <c r="N200" i="5"/>
  <c r="K200" i="5"/>
  <c r="N199" i="5"/>
  <c r="K199" i="5"/>
  <c r="N198" i="5"/>
  <c r="K198" i="5"/>
  <c r="N197" i="5"/>
  <c r="K197" i="5"/>
  <c r="N196" i="5"/>
  <c r="K196" i="5"/>
  <c r="N195" i="5"/>
  <c r="K195" i="5"/>
  <c r="N194" i="5"/>
  <c r="K194" i="5"/>
  <c r="N193" i="5"/>
  <c r="K193" i="5"/>
  <c r="N192" i="5"/>
  <c r="K192" i="5"/>
  <c r="N191" i="5"/>
  <c r="K191" i="5"/>
  <c r="N190" i="5"/>
  <c r="K190" i="5"/>
  <c r="N189" i="5"/>
  <c r="K189" i="5"/>
  <c r="N188" i="5"/>
  <c r="K188" i="5"/>
  <c r="N187" i="5"/>
  <c r="K187" i="5"/>
  <c r="N186" i="5"/>
  <c r="K186" i="5"/>
  <c r="N185" i="5"/>
  <c r="K185" i="5"/>
  <c r="N184" i="5"/>
  <c r="K184" i="5"/>
  <c r="N183" i="5"/>
  <c r="K183" i="5"/>
  <c r="N182" i="5"/>
  <c r="K182" i="5"/>
  <c r="N181" i="5"/>
  <c r="K181" i="5"/>
  <c r="N180" i="5"/>
  <c r="K180" i="5"/>
  <c r="N179" i="5"/>
  <c r="K179" i="5"/>
  <c r="N178" i="5"/>
  <c r="K178" i="5"/>
  <c r="N177" i="5"/>
  <c r="K177" i="5"/>
  <c r="N176" i="5"/>
  <c r="K176" i="5"/>
  <c r="N175" i="5"/>
  <c r="K175" i="5"/>
  <c r="N174" i="5"/>
  <c r="K174" i="5"/>
  <c r="N173" i="5"/>
  <c r="K173" i="5"/>
  <c r="N172" i="5"/>
  <c r="K172" i="5"/>
  <c r="N171" i="5"/>
  <c r="K171" i="5"/>
  <c r="N170" i="5"/>
  <c r="K170" i="5"/>
  <c r="N169" i="5"/>
  <c r="K169" i="5"/>
  <c r="N168" i="5"/>
  <c r="K168" i="5"/>
  <c r="N167" i="5"/>
  <c r="K167" i="5"/>
  <c r="N166" i="5"/>
  <c r="K166" i="5"/>
  <c r="N165" i="5"/>
  <c r="K165" i="5"/>
  <c r="N164" i="5"/>
  <c r="K164" i="5"/>
  <c r="N163" i="5"/>
  <c r="K163" i="5"/>
  <c r="N162" i="5"/>
  <c r="K162" i="5"/>
  <c r="N161" i="5"/>
  <c r="K161" i="5"/>
  <c r="N160" i="5"/>
  <c r="K160" i="5"/>
  <c r="N159" i="5"/>
  <c r="K159" i="5"/>
  <c r="N158" i="5"/>
  <c r="K158" i="5"/>
  <c r="N157" i="5"/>
  <c r="K157" i="5"/>
  <c r="N156" i="5"/>
  <c r="K156" i="5"/>
  <c r="N155" i="5"/>
  <c r="K155" i="5"/>
  <c r="N154" i="5"/>
  <c r="K154" i="5"/>
  <c r="N153" i="5"/>
  <c r="K153" i="5"/>
  <c r="N152" i="5"/>
  <c r="K152" i="5"/>
  <c r="N151" i="5"/>
  <c r="K151" i="5"/>
  <c r="N150" i="5"/>
  <c r="K150" i="5"/>
  <c r="N149" i="5"/>
  <c r="K149" i="5"/>
  <c r="N148" i="5"/>
  <c r="K148" i="5"/>
  <c r="N147" i="5"/>
  <c r="K147" i="5"/>
  <c r="N146" i="5"/>
  <c r="K146" i="5"/>
  <c r="N145" i="5"/>
  <c r="K145" i="5"/>
  <c r="N144" i="5"/>
  <c r="K144" i="5"/>
  <c r="N143" i="5"/>
  <c r="K143" i="5"/>
  <c r="N142" i="5"/>
  <c r="K142" i="5"/>
  <c r="N141" i="5"/>
  <c r="K141" i="5"/>
  <c r="N140" i="5"/>
  <c r="K140" i="5"/>
  <c r="N139" i="5"/>
  <c r="K139" i="5"/>
  <c r="N138" i="5"/>
  <c r="K138" i="5"/>
  <c r="N137" i="5"/>
  <c r="K137" i="5"/>
  <c r="N136" i="5"/>
  <c r="K136" i="5"/>
  <c r="N135" i="5"/>
  <c r="K135" i="5"/>
  <c r="N134" i="5"/>
  <c r="K134" i="5"/>
  <c r="N133" i="5"/>
  <c r="K133" i="5"/>
  <c r="N132" i="5"/>
  <c r="K132" i="5"/>
  <c r="N131" i="5"/>
  <c r="K131" i="5"/>
  <c r="N130" i="5"/>
  <c r="K130" i="5"/>
  <c r="N129" i="5"/>
  <c r="K129" i="5"/>
  <c r="N128" i="5"/>
  <c r="K128" i="5"/>
  <c r="N127" i="5"/>
  <c r="K127" i="5"/>
  <c r="N126" i="5"/>
  <c r="K126" i="5"/>
  <c r="N125" i="5"/>
  <c r="K125" i="5"/>
  <c r="N124" i="5"/>
  <c r="K124" i="5"/>
  <c r="N123" i="5"/>
  <c r="K123" i="5"/>
  <c r="N122" i="5"/>
  <c r="K122" i="5"/>
  <c r="N121" i="5"/>
  <c r="K121" i="5"/>
  <c r="N120" i="5"/>
  <c r="K120" i="5"/>
  <c r="N119" i="5"/>
  <c r="K119" i="5"/>
  <c r="N118" i="5"/>
  <c r="K118" i="5"/>
  <c r="N117" i="5"/>
  <c r="K117" i="5"/>
  <c r="N116" i="5"/>
  <c r="K116" i="5"/>
  <c r="N115" i="5"/>
  <c r="K115" i="5"/>
  <c r="N114" i="5"/>
  <c r="K114" i="5"/>
  <c r="N113" i="5"/>
  <c r="K113" i="5"/>
  <c r="N112" i="5"/>
  <c r="K112" i="5"/>
  <c r="N111" i="5"/>
  <c r="K111" i="5"/>
  <c r="N110" i="5"/>
  <c r="K110" i="5"/>
  <c r="N109" i="5"/>
  <c r="K109" i="5"/>
  <c r="N108" i="5"/>
  <c r="K108" i="5"/>
  <c r="N107" i="5"/>
  <c r="K107" i="5"/>
  <c r="N106" i="5"/>
  <c r="K106" i="5"/>
  <c r="N105" i="5"/>
  <c r="K105" i="5"/>
  <c r="N104" i="5"/>
  <c r="K104" i="5"/>
  <c r="N103" i="5"/>
  <c r="K103" i="5"/>
  <c r="N102" i="5"/>
  <c r="K102" i="5"/>
  <c r="N101" i="5"/>
  <c r="K101" i="5"/>
  <c r="N100" i="5"/>
  <c r="K100" i="5"/>
  <c r="N99" i="5"/>
  <c r="K99" i="5"/>
  <c r="N98" i="5"/>
  <c r="K98" i="5"/>
  <c r="N97" i="5"/>
  <c r="K97" i="5"/>
  <c r="N96" i="5"/>
  <c r="K96" i="5"/>
  <c r="N95" i="5"/>
  <c r="K95" i="5"/>
  <c r="N94" i="5"/>
  <c r="K94" i="5"/>
  <c r="N93" i="5"/>
  <c r="K93" i="5"/>
  <c r="N92" i="5"/>
  <c r="K92" i="5"/>
  <c r="N91" i="5"/>
  <c r="K91" i="5"/>
  <c r="N90" i="5"/>
  <c r="K90" i="5"/>
  <c r="N89" i="5"/>
  <c r="K89" i="5"/>
  <c r="N88" i="5"/>
  <c r="K88" i="5"/>
  <c r="N87" i="5"/>
  <c r="K87" i="5"/>
  <c r="N86" i="5"/>
  <c r="K86" i="5"/>
  <c r="N85" i="5"/>
  <c r="K85" i="5"/>
  <c r="N84" i="5"/>
  <c r="K84" i="5"/>
  <c r="N83" i="5"/>
  <c r="K83" i="5"/>
  <c r="N82" i="5"/>
  <c r="K82" i="5"/>
  <c r="N81" i="5"/>
  <c r="K81" i="5"/>
  <c r="N80" i="5"/>
  <c r="K80" i="5"/>
  <c r="N79" i="5"/>
  <c r="K79" i="5"/>
  <c r="N78" i="5"/>
  <c r="K78" i="5"/>
  <c r="N77" i="5"/>
  <c r="K77" i="5"/>
  <c r="N76" i="5"/>
  <c r="K76" i="5"/>
  <c r="N75" i="5"/>
  <c r="K75" i="5"/>
  <c r="N74" i="5"/>
  <c r="K74" i="5"/>
  <c r="N73" i="5"/>
  <c r="K73" i="5"/>
  <c r="N72" i="5"/>
  <c r="K72" i="5"/>
  <c r="N71" i="5"/>
  <c r="K71" i="5"/>
  <c r="N70" i="5"/>
  <c r="K70" i="5"/>
  <c r="N69" i="5"/>
  <c r="K69" i="5"/>
  <c r="N68" i="5"/>
  <c r="K68" i="5"/>
  <c r="N67" i="5"/>
  <c r="K67" i="5"/>
  <c r="N66" i="5"/>
  <c r="K66" i="5"/>
  <c r="N65" i="5"/>
  <c r="K65" i="5"/>
  <c r="N64" i="5"/>
  <c r="K64" i="5"/>
  <c r="N63" i="5"/>
  <c r="K63" i="5"/>
  <c r="N62" i="5"/>
  <c r="K62" i="5"/>
  <c r="N61" i="5"/>
  <c r="K61" i="5"/>
  <c r="N60" i="5"/>
  <c r="K60" i="5"/>
  <c r="N59" i="5"/>
  <c r="K59" i="5"/>
  <c r="N58" i="5"/>
  <c r="K58" i="5"/>
  <c r="N57" i="5"/>
  <c r="K57" i="5"/>
  <c r="N56" i="5"/>
  <c r="K56" i="5"/>
  <c r="N55" i="5"/>
  <c r="K55" i="5"/>
  <c r="N54" i="5"/>
  <c r="K54" i="5"/>
  <c r="N53" i="5"/>
  <c r="K53" i="5"/>
  <c r="N52" i="5"/>
  <c r="K52" i="5"/>
  <c r="N51" i="5"/>
  <c r="K51" i="5"/>
  <c r="N50" i="5"/>
  <c r="K50" i="5"/>
  <c r="N49" i="5"/>
  <c r="K49" i="5"/>
  <c r="N48" i="5"/>
  <c r="K48" i="5"/>
  <c r="N47" i="5"/>
  <c r="K47" i="5"/>
  <c r="N46" i="5"/>
  <c r="K46" i="5"/>
  <c r="N45" i="5"/>
  <c r="K45" i="5"/>
  <c r="N44" i="5"/>
  <c r="K44" i="5"/>
  <c r="N43" i="5"/>
  <c r="K43" i="5"/>
  <c r="N42" i="5"/>
  <c r="K42" i="5"/>
  <c r="N41" i="5"/>
  <c r="K41" i="5"/>
  <c r="N40" i="5"/>
  <c r="K40" i="5"/>
  <c r="N39" i="5"/>
  <c r="K39" i="5"/>
  <c r="N38" i="5"/>
  <c r="K38" i="5"/>
  <c r="N37" i="5"/>
  <c r="K37" i="5"/>
  <c r="N36" i="5"/>
  <c r="K36" i="5"/>
  <c r="N35" i="5"/>
  <c r="K35" i="5"/>
  <c r="N34" i="5"/>
  <c r="K34" i="5"/>
  <c r="N33" i="5"/>
  <c r="K33" i="5"/>
  <c r="N32" i="5"/>
  <c r="K32" i="5"/>
  <c r="N31" i="5"/>
  <c r="K31" i="5"/>
  <c r="N30" i="5"/>
  <c r="K30" i="5"/>
  <c r="N29" i="5"/>
  <c r="K29" i="5"/>
  <c r="N28" i="5"/>
  <c r="K28" i="5"/>
  <c r="N27" i="5"/>
  <c r="K27" i="5"/>
  <c r="N26" i="5"/>
  <c r="K26" i="5"/>
  <c r="N25" i="5"/>
  <c r="K25" i="5"/>
  <c r="N24" i="5"/>
  <c r="K24" i="5"/>
  <c r="N23" i="5"/>
  <c r="K23" i="5"/>
  <c r="N22" i="5"/>
  <c r="K22" i="5"/>
  <c r="N21" i="5"/>
  <c r="K21" i="5"/>
  <c r="N20" i="5"/>
  <c r="K20" i="5"/>
  <c r="N19" i="5"/>
  <c r="K19" i="5"/>
  <c r="N18" i="5"/>
  <c r="K18" i="5"/>
  <c r="N17" i="5"/>
  <c r="K17" i="5"/>
  <c r="N16" i="5"/>
  <c r="K16" i="5"/>
  <c r="N15" i="5"/>
  <c r="K15" i="5"/>
  <c r="N14" i="5"/>
  <c r="K14" i="5"/>
  <c r="N13" i="5"/>
  <c r="K13" i="5"/>
  <c r="N12" i="5"/>
  <c r="K12" i="5"/>
  <c r="N11" i="5"/>
  <c r="K11" i="5"/>
  <c r="N10" i="5"/>
  <c r="K10" i="5"/>
  <c r="N9" i="5"/>
  <c r="K9" i="5"/>
  <c r="N8" i="5"/>
  <c r="K8" i="5"/>
  <c r="N7" i="5"/>
  <c r="K7" i="5"/>
  <c r="N6" i="5"/>
  <c r="K6" i="5"/>
  <c r="N5" i="5"/>
  <c r="K5" i="5"/>
  <c r="N4" i="5"/>
  <c r="K4" i="5"/>
  <c r="N3" i="5"/>
  <c r="K3" i="5"/>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B149" i="6" l="1"/>
  <c r="B85" i="6"/>
  <c r="B157" i="6"/>
  <c r="B77" i="6"/>
  <c r="B617" i="6"/>
  <c r="B585" i="6"/>
  <c r="B593" i="6"/>
  <c r="B609" i="6"/>
  <c r="B625" i="6"/>
  <c r="B599" i="6"/>
  <c r="B608" i="6"/>
  <c r="B621" i="6"/>
  <c r="B589" i="6"/>
  <c r="B605" i="6"/>
  <c r="B626" i="6"/>
  <c r="B597" i="6"/>
  <c r="B622" i="6"/>
  <c r="B619" i="6"/>
  <c r="B587" i="6"/>
  <c r="B592" i="6"/>
  <c r="B607" i="6"/>
  <c r="B614" i="6"/>
  <c r="B618" i="6"/>
  <c r="B611" i="6"/>
  <c r="B600" i="6"/>
  <c r="B602" i="6"/>
  <c r="B594" i="6"/>
  <c r="B603" i="6"/>
  <c r="B598" i="6"/>
  <c r="B606" i="6"/>
  <c r="B610" i="6"/>
  <c r="B595" i="6"/>
  <c r="B615" i="6"/>
  <c r="B586" i="6"/>
  <c r="B591" i="6"/>
  <c r="B623" i="6"/>
  <c r="B624" i="6"/>
  <c r="B612" i="6"/>
  <c r="B588" i="6"/>
  <c r="B613" i="6"/>
  <c r="B601" i="6"/>
  <c r="B584" i="6"/>
  <c r="B620" i="6"/>
  <c r="B596" i="6"/>
  <c r="B604" i="6"/>
  <c r="B616" i="6"/>
  <c r="B590" i="6"/>
  <c r="B525" i="6"/>
  <c r="B534" i="6"/>
  <c r="B543" i="6"/>
  <c r="B557" i="6"/>
  <c r="B570" i="6"/>
  <c r="B549" i="6"/>
  <c r="B526" i="6"/>
  <c r="B491" i="6"/>
  <c r="B411" i="6"/>
  <c r="B578" i="6"/>
  <c r="B258" i="6"/>
  <c r="B577" i="6"/>
  <c r="B507" i="6"/>
  <c r="B537" i="6"/>
  <c r="B434" i="6"/>
  <c r="B375" i="6"/>
  <c r="B302" i="6"/>
  <c r="B518" i="6"/>
  <c r="B454" i="6"/>
  <c r="B390" i="6"/>
  <c r="B326" i="6"/>
  <c r="B262" i="6"/>
  <c r="B571" i="6"/>
  <c r="B513" i="6"/>
  <c r="B449" i="6"/>
  <c r="B385" i="6"/>
  <c r="B321" i="6"/>
  <c r="B257" i="6"/>
  <c r="B453" i="6"/>
  <c r="B325" i="6"/>
  <c r="B247" i="6"/>
  <c r="B416" i="6"/>
  <c r="B297" i="6"/>
  <c r="B548" i="6"/>
  <c r="B461" i="6"/>
  <c r="B397" i="6"/>
  <c r="B333" i="6"/>
  <c r="B269" i="6"/>
  <c r="B542" i="6"/>
  <c r="B418" i="6"/>
  <c r="B517" i="6"/>
  <c r="B430" i="6"/>
  <c r="B483" i="6"/>
  <c r="B395" i="6"/>
  <c r="B442" i="6"/>
  <c r="B250" i="6"/>
  <c r="B561" i="6"/>
  <c r="B562" i="6"/>
  <c r="B521" i="6"/>
  <c r="B370" i="6"/>
  <c r="B343" i="6"/>
  <c r="B270" i="6"/>
  <c r="B509" i="6"/>
  <c r="B445" i="6"/>
  <c r="B381" i="6"/>
  <c r="B317" i="6"/>
  <c r="B253" i="6"/>
  <c r="B567" i="6"/>
  <c r="B504" i="6"/>
  <c r="B440" i="6"/>
  <c r="B376" i="6"/>
  <c r="B312" i="6"/>
  <c r="B248" i="6"/>
  <c r="B444" i="6"/>
  <c r="B316" i="6"/>
  <c r="B229" i="6"/>
  <c r="B393" i="6"/>
  <c r="B288" i="6"/>
  <c r="B516" i="6"/>
  <c r="B452" i="6"/>
  <c r="B388" i="6"/>
  <c r="B324" i="6"/>
  <c r="B260" i="6"/>
  <c r="B488" i="6"/>
  <c r="B360" i="6"/>
  <c r="B264" i="6"/>
  <c r="B533" i="6"/>
  <c r="B469" i="6"/>
  <c r="B405" i="6"/>
  <c r="B341" i="6"/>
  <c r="B277" i="6"/>
  <c r="B560" i="6"/>
  <c r="B377" i="6"/>
  <c r="B272" i="6"/>
  <c r="B337" i="6"/>
  <c r="B524" i="6"/>
  <c r="B460" i="6"/>
  <c r="B396" i="6"/>
  <c r="B268" i="6"/>
  <c r="B528" i="6"/>
  <c r="B368" i="6"/>
  <c r="B246" i="6"/>
  <c r="B391" i="6"/>
  <c r="B249" i="6"/>
  <c r="B254" i="6"/>
  <c r="B240" i="6"/>
  <c r="B414" i="6"/>
  <c r="B582" i="6"/>
  <c r="B485" i="6"/>
  <c r="B581" i="6"/>
  <c r="B475" i="6"/>
  <c r="B387" i="6"/>
  <c r="B354" i="6"/>
  <c r="B242" i="6"/>
  <c r="B529" i="6"/>
  <c r="B506" i="6"/>
  <c r="B576" i="6"/>
  <c r="B338" i="6"/>
  <c r="B514" i="6"/>
  <c r="B238" i="6"/>
  <c r="B500" i="6"/>
  <c r="B436" i="6"/>
  <c r="B372" i="6"/>
  <c r="B308" i="6"/>
  <c r="B244" i="6"/>
  <c r="B563" i="6"/>
  <c r="B499" i="6"/>
  <c r="B435" i="6"/>
  <c r="B371" i="6"/>
  <c r="B307" i="6"/>
  <c r="B243" i="6"/>
  <c r="B421" i="6"/>
  <c r="B311" i="6"/>
  <c r="B544" i="6"/>
  <c r="B384" i="6"/>
  <c r="B283" i="6"/>
  <c r="B511" i="6"/>
  <c r="B447" i="6"/>
  <c r="B383" i="6"/>
  <c r="B319" i="6"/>
  <c r="B255" i="6"/>
  <c r="B465" i="6"/>
  <c r="B259" i="6"/>
  <c r="B332" i="6"/>
  <c r="B267" i="6"/>
  <c r="B310" i="6"/>
  <c r="B456" i="6"/>
  <c r="B241" i="6"/>
  <c r="B455" i="6"/>
  <c r="B263" i="6"/>
  <c r="B496" i="6"/>
  <c r="B382" i="6"/>
  <c r="B336" i="6"/>
  <c r="B222" i="6"/>
  <c r="B566" i="6"/>
  <c r="B515" i="6"/>
  <c r="B573" i="6"/>
  <c r="B459" i="6"/>
  <c r="B379" i="6"/>
  <c r="B322" i="6"/>
  <c r="B226" i="6"/>
  <c r="B505" i="6"/>
  <c r="B466" i="6"/>
  <c r="B568" i="6"/>
  <c r="B535" i="6"/>
  <c r="B482" i="6"/>
  <c r="B559" i="6"/>
  <c r="B495" i="6"/>
  <c r="B431" i="6"/>
  <c r="B367" i="6"/>
  <c r="B303" i="6"/>
  <c r="B239" i="6"/>
  <c r="B554" i="6"/>
  <c r="B490" i="6"/>
  <c r="B426" i="6"/>
  <c r="B362" i="6"/>
  <c r="B298" i="6"/>
  <c r="B234" i="6"/>
  <c r="B412" i="6"/>
  <c r="B293" i="6"/>
  <c r="B512" i="6"/>
  <c r="B361" i="6"/>
  <c r="B265" i="6"/>
  <c r="B502" i="6"/>
  <c r="B438" i="6"/>
  <c r="B374" i="6"/>
  <c r="B328" i="6"/>
  <c r="B519" i="6"/>
  <c r="B327" i="6"/>
  <c r="B345" i="6"/>
  <c r="B318" i="6"/>
  <c r="B478" i="6"/>
  <c r="B494" i="6"/>
  <c r="B538" i="6"/>
  <c r="B580" i="6"/>
  <c r="B451" i="6"/>
  <c r="B363" i="6"/>
  <c r="B306" i="6"/>
  <c r="B523" i="6"/>
  <c r="B497" i="6"/>
  <c r="B410" i="6"/>
  <c r="B547" i="6"/>
  <c r="B503" i="6"/>
  <c r="B378" i="6"/>
  <c r="B550" i="6"/>
  <c r="B486" i="6"/>
  <c r="B422" i="6"/>
  <c r="B358" i="6"/>
  <c r="B294" i="6"/>
  <c r="B230" i="6"/>
  <c r="B545" i="6"/>
  <c r="B481" i="6"/>
  <c r="B417" i="6"/>
  <c r="B353" i="6"/>
  <c r="B289" i="6"/>
  <c r="B225" i="6"/>
  <c r="B389" i="6"/>
  <c r="B284" i="6"/>
  <c r="B480" i="6"/>
  <c r="B352" i="6"/>
  <c r="B256" i="6"/>
  <c r="B493" i="6"/>
  <c r="B429" i="6"/>
  <c r="B365" i="6"/>
  <c r="B301" i="6"/>
  <c r="B237" i="6"/>
  <c r="B433" i="6"/>
  <c r="B323" i="6"/>
  <c r="B232" i="6"/>
  <c r="B510" i="6"/>
  <c r="B446" i="6"/>
  <c r="B464" i="6"/>
  <c r="B350" i="6"/>
  <c r="B398" i="6"/>
  <c r="B450" i="6"/>
  <c r="B572" i="6"/>
  <c r="B443" i="6"/>
  <c r="B355" i="6"/>
  <c r="B290" i="6"/>
  <c r="B530" i="6"/>
  <c r="B489" i="6"/>
  <c r="B346" i="6"/>
  <c r="B546" i="6"/>
  <c r="B471" i="6"/>
  <c r="B558" i="6"/>
  <c r="B541" i="6"/>
  <c r="B477" i="6"/>
  <c r="B413" i="6"/>
  <c r="B349" i="6"/>
  <c r="B285" i="6"/>
  <c r="B583" i="6"/>
  <c r="B536" i="6"/>
  <c r="B472" i="6"/>
  <c r="B408" i="6"/>
  <c r="B344" i="6"/>
  <c r="B280" i="6"/>
  <c r="B540" i="6"/>
  <c r="B380" i="6"/>
  <c r="B279" i="6"/>
  <c r="B457" i="6"/>
  <c r="B329" i="6"/>
  <c r="B251" i="6"/>
  <c r="B484" i="6"/>
  <c r="B420" i="6"/>
  <c r="B356" i="6"/>
  <c r="B292" i="6"/>
  <c r="B228" i="6"/>
  <c r="B424" i="6"/>
  <c r="B305" i="6"/>
  <c r="B227" i="6"/>
  <c r="B501" i="6"/>
  <c r="B437" i="6"/>
  <c r="B373" i="6"/>
  <c r="B309" i="6"/>
  <c r="B245" i="6"/>
  <c r="B441" i="6"/>
  <c r="B313" i="6"/>
  <c r="B235" i="6"/>
  <c r="B479" i="6"/>
  <c r="B351" i="6"/>
  <c r="B223" i="6"/>
  <c r="B401" i="6"/>
  <c r="B296" i="6"/>
  <c r="B492" i="6"/>
  <c r="B428" i="6"/>
  <c r="B300" i="6"/>
  <c r="B236" i="6"/>
  <c r="B295" i="6"/>
  <c r="B409" i="6"/>
  <c r="B520" i="6"/>
  <c r="B286" i="6"/>
  <c r="B334" i="6"/>
  <c r="B402" i="6"/>
  <c r="B564" i="6"/>
  <c r="B427" i="6"/>
  <c r="B347" i="6"/>
  <c r="B282" i="6"/>
  <c r="B386" i="6"/>
  <c r="B473" i="6"/>
  <c r="B569" i="6"/>
  <c r="B498" i="6"/>
  <c r="B439" i="6"/>
  <c r="B462" i="6"/>
  <c r="B532" i="6"/>
  <c r="B468" i="6"/>
  <c r="B404" i="6"/>
  <c r="B340" i="6"/>
  <c r="B276" i="6"/>
  <c r="B579" i="6"/>
  <c r="B531" i="6"/>
  <c r="B467" i="6"/>
  <c r="B403" i="6"/>
  <c r="B339" i="6"/>
  <c r="B275" i="6"/>
  <c r="B508" i="6"/>
  <c r="B357" i="6"/>
  <c r="B261" i="6"/>
  <c r="B448" i="6"/>
  <c r="B320" i="6"/>
  <c r="B233" i="6"/>
  <c r="B415" i="6"/>
  <c r="B287" i="6"/>
  <c r="B556" i="6"/>
  <c r="B364" i="6"/>
  <c r="B432" i="6"/>
  <c r="B304" i="6"/>
  <c r="B359" i="6"/>
  <c r="B299" i="6"/>
  <c r="B369" i="6"/>
  <c r="B281" i="6"/>
  <c r="B565" i="6"/>
  <c r="B574" i="6"/>
  <c r="B555" i="6"/>
  <c r="B419" i="6"/>
  <c r="B331" i="6"/>
  <c r="B274" i="6"/>
  <c r="B314" i="6"/>
  <c r="B539" i="6"/>
  <c r="B553" i="6"/>
  <c r="B474" i="6"/>
  <c r="B407" i="6"/>
  <c r="B366" i="6"/>
  <c r="B527" i="6"/>
  <c r="B463" i="6"/>
  <c r="B399" i="6"/>
  <c r="B335" i="6"/>
  <c r="B271" i="6"/>
  <c r="B575" i="6"/>
  <c r="B522" i="6"/>
  <c r="B458" i="6"/>
  <c r="B394" i="6"/>
  <c r="B330" i="6"/>
  <c r="B266" i="6"/>
  <c r="B476" i="6"/>
  <c r="B348" i="6"/>
  <c r="B252" i="6"/>
  <c r="B425" i="6"/>
  <c r="B315" i="6"/>
  <c r="B224" i="6"/>
  <c r="B470" i="6"/>
  <c r="B406" i="6"/>
  <c r="B342" i="6"/>
  <c r="B278" i="6"/>
  <c r="B552" i="6"/>
  <c r="B392" i="6"/>
  <c r="B291" i="6"/>
  <c r="B551" i="6"/>
  <c r="B487" i="6"/>
  <c r="B423" i="6"/>
  <c r="B231" i="6"/>
  <c r="B273" i="6"/>
  <c r="B400" i="6"/>
  <c r="B148" i="6"/>
  <c r="B150" i="6"/>
  <c r="B153" i="6"/>
  <c r="B74" i="6"/>
  <c r="B154" i="6"/>
  <c r="B155" i="6"/>
  <c r="B162" i="6"/>
  <c r="B156" i="6"/>
  <c r="B164" i="6"/>
  <c r="B172" i="6"/>
  <c r="B180" i="6"/>
  <c r="B188" i="6"/>
  <c r="B196" i="6"/>
  <c r="B204" i="6"/>
  <c r="B212" i="6"/>
  <c r="B220" i="6"/>
  <c r="B165" i="6"/>
  <c r="B173" i="6"/>
  <c r="B181" i="6"/>
  <c r="B189" i="6"/>
  <c r="B197" i="6"/>
  <c r="B205" i="6"/>
  <c r="B213" i="6"/>
  <c r="B221" i="6"/>
  <c r="B158" i="6"/>
  <c r="B166" i="6"/>
  <c r="B174" i="6"/>
  <c r="B182" i="6"/>
  <c r="B190" i="6"/>
  <c r="B198" i="6"/>
  <c r="B206" i="6"/>
  <c r="B214" i="6"/>
  <c r="B151" i="6"/>
  <c r="B159" i="6"/>
  <c r="B167" i="6"/>
  <c r="B175" i="6"/>
  <c r="B183" i="6"/>
  <c r="B191" i="6"/>
  <c r="B199" i="6"/>
  <c r="B207" i="6"/>
  <c r="B215" i="6"/>
  <c r="B152" i="6"/>
  <c r="B160" i="6"/>
  <c r="B168" i="6"/>
  <c r="B176" i="6"/>
  <c r="B184" i="6"/>
  <c r="B192" i="6"/>
  <c r="B200" i="6"/>
  <c r="B208" i="6"/>
  <c r="B216" i="6"/>
  <c r="B161" i="6"/>
  <c r="B169" i="6"/>
  <c r="B177" i="6"/>
  <c r="B185" i="6"/>
  <c r="B193" i="6"/>
  <c r="B201" i="6"/>
  <c r="B209" i="6"/>
  <c r="B217" i="6"/>
  <c r="B170" i="6"/>
  <c r="B178" i="6"/>
  <c r="B186" i="6"/>
  <c r="B194" i="6"/>
  <c r="B202" i="6"/>
  <c r="B210" i="6"/>
  <c r="B218" i="6"/>
  <c r="B163" i="6"/>
  <c r="B171" i="6"/>
  <c r="B179" i="6"/>
  <c r="B187" i="6"/>
  <c r="B195" i="6"/>
  <c r="B203" i="6"/>
  <c r="B211" i="6"/>
  <c r="B219" i="6"/>
  <c r="B78" i="6"/>
  <c r="B79" i="6"/>
  <c r="B81" i="6"/>
  <c r="B89" i="6"/>
  <c r="B82" i="6"/>
  <c r="B75" i="6"/>
  <c r="B83" i="6"/>
  <c r="B76" i="6"/>
  <c r="B84" i="6"/>
  <c r="B92" i="6"/>
  <c r="B100" i="6"/>
  <c r="B108" i="6"/>
  <c r="B116" i="6"/>
  <c r="B124" i="6"/>
  <c r="B132" i="6"/>
  <c r="B140" i="6"/>
  <c r="B93" i="6"/>
  <c r="B101" i="6"/>
  <c r="B109" i="6"/>
  <c r="B117" i="6"/>
  <c r="B125" i="6"/>
  <c r="B133" i="6"/>
  <c r="B141" i="6"/>
  <c r="B86" i="6"/>
  <c r="B94" i="6"/>
  <c r="B102" i="6"/>
  <c r="B110" i="6"/>
  <c r="B118" i="6"/>
  <c r="B126" i="6"/>
  <c r="B134" i="6"/>
  <c r="B142" i="6"/>
  <c r="B87" i="6"/>
  <c r="B95" i="6"/>
  <c r="B103" i="6"/>
  <c r="B111" i="6"/>
  <c r="B119" i="6"/>
  <c r="B127" i="6"/>
  <c r="B135" i="6"/>
  <c r="B143" i="6"/>
  <c r="B80" i="6"/>
  <c r="B88" i="6"/>
  <c r="B96" i="6"/>
  <c r="B104" i="6"/>
  <c r="B112" i="6"/>
  <c r="B120" i="6"/>
  <c r="B128" i="6"/>
  <c r="B136" i="6"/>
  <c r="B144" i="6"/>
  <c r="B97" i="6"/>
  <c r="B105" i="6"/>
  <c r="B113" i="6"/>
  <c r="B121" i="6"/>
  <c r="B129" i="6"/>
  <c r="B137" i="6"/>
  <c r="B145" i="6"/>
  <c r="B90" i="6"/>
  <c r="B98" i="6"/>
  <c r="B106" i="6"/>
  <c r="B114" i="6"/>
  <c r="B122" i="6"/>
  <c r="B130" i="6"/>
  <c r="B138" i="6"/>
  <c r="B146" i="6"/>
  <c r="B91" i="6"/>
  <c r="B99" i="6"/>
  <c r="B107" i="6"/>
  <c r="B115" i="6"/>
  <c r="B123" i="6"/>
  <c r="B131" i="6"/>
  <c r="B139" i="6"/>
  <c r="B147" i="6"/>
  <c r="B6" i="6"/>
  <c r="B12" i="6"/>
  <c r="B20" i="6"/>
  <c r="B28" i="6"/>
  <c r="B36" i="6"/>
  <c r="B44" i="6"/>
  <c r="B52" i="6"/>
  <c r="B60" i="6"/>
  <c r="B68" i="6"/>
  <c r="B9" i="6"/>
  <c r="B13" i="6"/>
  <c r="B21" i="6"/>
  <c r="B29" i="6"/>
  <c r="B37" i="6"/>
  <c r="B45" i="6"/>
  <c r="B53" i="6"/>
  <c r="B61" i="6"/>
  <c r="B69" i="6"/>
  <c r="B5" i="6"/>
  <c r="B3" i="6"/>
  <c r="B4" i="6"/>
  <c r="B14" i="6"/>
  <c r="B22" i="6"/>
  <c r="B30" i="6"/>
  <c r="B38" i="6"/>
  <c r="B46" i="6"/>
  <c r="B54" i="6"/>
  <c r="B62" i="6"/>
  <c r="B70" i="6"/>
  <c r="B7" i="6"/>
  <c r="B15" i="6"/>
  <c r="B23" i="6"/>
  <c r="B31" i="6"/>
  <c r="B39" i="6"/>
  <c r="B47" i="6"/>
  <c r="B55" i="6"/>
  <c r="B63" i="6"/>
  <c r="B71" i="6"/>
  <c r="B10" i="6"/>
  <c r="B16" i="6"/>
  <c r="B24" i="6"/>
  <c r="B32" i="6"/>
  <c r="B40" i="6"/>
  <c r="B48" i="6"/>
  <c r="B56" i="6"/>
  <c r="B64" i="6"/>
  <c r="B72" i="6"/>
  <c r="B17" i="6"/>
  <c r="B25" i="6"/>
  <c r="B33" i="6"/>
  <c r="B41" i="6"/>
  <c r="B49" i="6"/>
  <c r="B57" i="6"/>
  <c r="B65" i="6"/>
  <c r="B73" i="6"/>
  <c r="B8" i="6"/>
  <c r="B18" i="6"/>
  <c r="B26" i="6"/>
  <c r="B34" i="6"/>
  <c r="B42" i="6"/>
  <c r="B50" i="6"/>
  <c r="B58" i="6"/>
  <c r="B66" i="6"/>
  <c r="B11" i="6"/>
  <c r="B19" i="6"/>
  <c r="B27" i="6"/>
  <c r="B35" i="6"/>
  <c r="B43" i="6"/>
  <c r="B51" i="6"/>
  <c r="B59" i="6"/>
  <c r="B67" i="6"/>
  <c r="A300" i="5" l="1"/>
  <c r="A13" i="5" l="1"/>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27" i="2" l="1"/>
  <c r="I28" i="2"/>
  <c r="I29" i="2"/>
  <c r="I30" i="2"/>
  <c r="I31" i="2"/>
  <c r="I32" i="2"/>
  <c r="I33" i="2"/>
  <c r="I34" i="2"/>
  <c r="I35" i="2"/>
  <c r="I36" i="2"/>
  <c r="I37" i="2"/>
  <c r="I38" i="2"/>
  <c r="I39" i="2"/>
  <c r="I40" i="2"/>
  <c r="I41" i="2"/>
  <c r="I42" i="2"/>
  <c r="I43" i="2"/>
  <c r="I44" i="2"/>
  <c r="I45" i="2"/>
  <c r="I46" i="2"/>
  <c r="I47" i="2"/>
  <c r="I48" i="2"/>
  <c r="I49" i="2"/>
  <c r="I50" i="2"/>
  <c r="I51" i="2"/>
  <c r="AC8" i="1" l="1"/>
  <c r="A4" i="5"/>
  <c r="A5" i="5"/>
  <c r="A6" i="5"/>
  <c r="A7" i="5"/>
  <c r="A8" i="5"/>
  <c r="A9" i="5"/>
  <c r="A10" i="5"/>
  <c r="A11" i="5"/>
  <c r="A12" i="5"/>
  <c r="A3" i="5"/>
  <c r="AC9" i="1" l="1"/>
  <c r="AA3" i="1" s="1"/>
  <c r="AN8" i="1" l="1"/>
  <c r="AM8" i="1"/>
  <c r="B3" i="1" s="1"/>
  <c r="AE8" i="1"/>
  <c r="K7" i="1" s="1"/>
  <c r="AL8" i="1"/>
  <c r="M10" i="1" s="1"/>
  <c r="AI8" i="1"/>
  <c r="G10" i="1" s="1"/>
  <c r="AJ8" i="1"/>
  <c r="AG8" i="1"/>
  <c r="Q8" i="1" s="1"/>
  <c r="AH8" i="1"/>
  <c r="AK8" i="1"/>
  <c r="T10" i="1" s="1"/>
  <c r="AF8" i="1"/>
  <c r="G8" i="1" s="1"/>
  <c r="AD8" i="1"/>
  <c r="K6" i="1" s="1"/>
  <c r="A52" i="1" l="1"/>
  <c r="A26" i="1"/>
  <c r="A27" i="1"/>
  <c r="A28" i="1"/>
  <c r="A29" i="1"/>
  <c r="A30" i="1"/>
  <c r="A31" i="1"/>
  <c r="A24" i="1"/>
  <c r="A32" i="1"/>
  <c r="A25" i="1"/>
  <c r="A33" i="1"/>
  <c r="A20" i="1"/>
  <c r="A40" i="1"/>
  <c r="A57" i="1"/>
  <c r="A47" i="1"/>
  <c r="A41" i="1"/>
  <c r="A44" i="1"/>
  <c r="A34" i="1"/>
  <c r="A42" i="1"/>
  <c r="A51" i="1"/>
  <c r="A35" i="1"/>
  <c r="A43" i="1"/>
  <c r="A23" i="1"/>
  <c r="A36" i="1"/>
  <c r="A54" i="1"/>
  <c r="A50" i="1"/>
  <c r="A37" i="1"/>
  <c r="A46" i="1"/>
  <c r="A22" i="1"/>
  <c r="A38" i="1"/>
  <c r="A53" i="1"/>
  <c r="A49" i="1"/>
  <c r="A48" i="1"/>
  <c r="A39" i="1"/>
  <c r="A45" i="1"/>
  <c r="A21" i="1"/>
  <c r="A55" i="1"/>
  <c r="A58" i="1"/>
  <c r="A56" i="1"/>
  <c r="A59" i="1"/>
  <c r="A19" i="1"/>
  <c r="A16" i="1"/>
  <c r="A17" i="1"/>
  <c r="A18" i="1"/>
  <c r="A15" i="1"/>
  <c r="AE39" i="1" l="1"/>
  <c r="F39" i="1"/>
  <c r="J39" i="1"/>
  <c r="M39" i="1"/>
  <c r="F26" i="1"/>
  <c r="AE26" i="1"/>
  <c r="M26" i="1"/>
  <c r="J26" i="1"/>
  <c r="AE48" i="1"/>
  <c r="F48" i="1"/>
  <c r="M48" i="1"/>
  <c r="J48" i="1"/>
  <c r="AE54" i="1"/>
  <c r="F54" i="1"/>
  <c r="J54" i="1"/>
  <c r="M54" i="1"/>
  <c r="F44" i="1"/>
  <c r="AE44" i="1"/>
  <c r="J44" i="1"/>
  <c r="M44" i="1"/>
  <c r="AE32" i="1"/>
  <c r="F32" i="1"/>
  <c r="J32" i="1"/>
  <c r="M32" i="1"/>
  <c r="F52" i="1"/>
  <c r="AE52" i="1"/>
  <c r="J52" i="1"/>
  <c r="M52" i="1"/>
  <c r="C59" i="1"/>
  <c r="AD59" i="1" s="1"/>
  <c r="F59" i="1"/>
  <c r="AE59" i="1"/>
  <c r="M59" i="1"/>
  <c r="J59" i="1"/>
  <c r="F49" i="1"/>
  <c r="AE49" i="1"/>
  <c r="M49" i="1"/>
  <c r="J49" i="1"/>
  <c r="F36" i="1"/>
  <c r="AE36" i="1"/>
  <c r="J36" i="1"/>
  <c r="M36" i="1"/>
  <c r="AE41" i="1"/>
  <c r="F41" i="1"/>
  <c r="M41" i="1"/>
  <c r="J41" i="1"/>
  <c r="AE24" i="1"/>
  <c r="F24" i="1"/>
  <c r="J24" i="1"/>
  <c r="M24" i="1"/>
  <c r="F16" i="1"/>
  <c r="AE16" i="1"/>
  <c r="J16" i="1"/>
  <c r="M16" i="1"/>
  <c r="F34" i="1"/>
  <c r="AE34" i="1"/>
  <c r="M34" i="1"/>
  <c r="J34" i="1"/>
  <c r="F19" i="1"/>
  <c r="AE19" i="1"/>
  <c r="M19" i="1"/>
  <c r="J19" i="1"/>
  <c r="F53" i="1"/>
  <c r="AE53" i="1"/>
  <c r="J53" i="1"/>
  <c r="M53" i="1"/>
  <c r="AE47" i="1"/>
  <c r="F47" i="1"/>
  <c r="J47" i="1"/>
  <c r="M47" i="1"/>
  <c r="F58" i="1"/>
  <c r="AE58" i="1"/>
  <c r="M58" i="1"/>
  <c r="J58" i="1"/>
  <c r="F43" i="1"/>
  <c r="AE43" i="1"/>
  <c r="M43" i="1"/>
  <c r="J43" i="1"/>
  <c r="AE30" i="1"/>
  <c r="F30" i="1"/>
  <c r="J30" i="1"/>
  <c r="M30" i="1"/>
  <c r="F15" i="1"/>
  <c r="AE15" i="1"/>
  <c r="C15" i="1"/>
  <c r="AE22" i="1"/>
  <c r="F22" i="1"/>
  <c r="J22" i="1"/>
  <c r="M22" i="1"/>
  <c r="AE40" i="1"/>
  <c r="F40" i="1"/>
  <c r="J40" i="1"/>
  <c r="M40" i="1"/>
  <c r="AE18" i="1"/>
  <c r="F18" i="1"/>
  <c r="J18" i="1"/>
  <c r="M18" i="1"/>
  <c r="AE46" i="1"/>
  <c r="F46" i="1"/>
  <c r="J46" i="1"/>
  <c r="M46" i="1"/>
  <c r="F51" i="1"/>
  <c r="AE51" i="1"/>
  <c r="M51" i="1"/>
  <c r="J51" i="1"/>
  <c r="AE20" i="1"/>
  <c r="F20" i="1"/>
  <c r="M20" i="1"/>
  <c r="J20" i="1"/>
  <c r="F28" i="1"/>
  <c r="AE28" i="1"/>
  <c r="J28" i="1"/>
  <c r="M28" i="1"/>
  <c r="F50" i="1"/>
  <c r="AE50" i="1"/>
  <c r="M50" i="1"/>
  <c r="J50" i="1"/>
  <c r="AE25" i="1"/>
  <c r="F25" i="1"/>
  <c r="M25" i="1"/>
  <c r="J25" i="1"/>
  <c r="AE56" i="1"/>
  <c r="F56" i="1"/>
  <c r="M56" i="1"/>
  <c r="J56" i="1"/>
  <c r="AE23" i="1"/>
  <c r="F23" i="1"/>
  <c r="J23" i="1"/>
  <c r="M23" i="1"/>
  <c r="AE31" i="1"/>
  <c r="F31" i="1"/>
  <c r="J31" i="1"/>
  <c r="M31" i="1"/>
  <c r="AE38" i="1"/>
  <c r="F38" i="1"/>
  <c r="J38" i="1"/>
  <c r="M38" i="1"/>
  <c r="F57" i="1"/>
  <c r="AE57" i="1"/>
  <c r="M57" i="1"/>
  <c r="J57" i="1"/>
  <c r="AE55" i="1"/>
  <c r="F55" i="1"/>
  <c r="J55" i="1"/>
  <c r="M55" i="1"/>
  <c r="F35" i="1"/>
  <c r="AE35" i="1"/>
  <c r="M35" i="1"/>
  <c r="J35" i="1"/>
  <c r="AE29" i="1"/>
  <c r="F29" i="1"/>
  <c r="J29" i="1"/>
  <c r="M29" i="1"/>
  <c r="AE21" i="1"/>
  <c r="F21" i="1"/>
  <c r="M21" i="1"/>
  <c r="J21" i="1"/>
  <c r="AE17" i="1"/>
  <c r="F17" i="1"/>
  <c r="M17" i="1"/>
  <c r="J17" i="1"/>
  <c r="F45" i="1"/>
  <c r="AE45" i="1"/>
  <c r="J45" i="1"/>
  <c r="M45" i="1"/>
  <c r="F37" i="1"/>
  <c r="AE37" i="1"/>
  <c r="J37" i="1"/>
  <c r="M37" i="1"/>
  <c r="F42" i="1"/>
  <c r="AE42" i="1"/>
  <c r="M42" i="1"/>
  <c r="J42" i="1"/>
  <c r="F33" i="1"/>
  <c r="AE33" i="1"/>
  <c r="M33" i="1"/>
  <c r="J33" i="1"/>
  <c r="F27" i="1"/>
  <c r="AE27" i="1"/>
  <c r="M27" i="1"/>
  <c r="J27" i="1"/>
  <c r="C25" i="1"/>
  <c r="C24" i="1"/>
  <c r="C29" i="1"/>
  <c r="C30" i="1"/>
  <c r="C28" i="1"/>
  <c r="J15" i="1"/>
  <c r="M15" i="1"/>
  <c r="C31" i="1"/>
  <c r="C33" i="1"/>
  <c r="C27" i="1"/>
  <c r="C26" i="1"/>
  <c r="C32" i="1"/>
  <c r="C57" i="1"/>
  <c r="C40" i="1"/>
  <c r="C37" i="1"/>
  <c r="C42" i="1"/>
  <c r="C35" i="1"/>
  <c r="C39" i="1"/>
  <c r="C34" i="1"/>
  <c r="C36" i="1"/>
  <c r="C41" i="1"/>
  <c r="C38" i="1"/>
  <c r="C43" i="1"/>
  <c r="C56" i="1"/>
  <c r="C49" i="1"/>
  <c r="C54" i="1"/>
  <c r="C52" i="1"/>
  <c r="C50" i="1"/>
  <c r="C58" i="1"/>
  <c r="AD58" i="1" s="1"/>
  <c r="C55" i="1"/>
  <c r="C51" i="1"/>
  <c r="C53" i="1"/>
  <c r="C22" i="1"/>
  <c r="C48" i="1"/>
  <c r="C47" i="1"/>
  <c r="C19" i="1"/>
  <c r="C23" i="1"/>
  <c r="C17" i="1"/>
  <c r="C44" i="1"/>
  <c r="C21" i="1"/>
  <c r="C46" i="1"/>
  <c r="C18" i="1"/>
  <c r="C16" i="1"/>
  <c r="C45" i="1"/>
  <c r="C20" i="1"/>
  <c r="AD52" i="1" l="1"/>
  <c r="AD57" i="1"/>
  <c r="AD54" i="1"/>
  <c r="AD56" i="1"/>
  <c r="AD53" i="1"/>
  <c r="AD55" i="1"/>
  <c r="AD46" i="1"/>
  <c r="Q46" i="1"/>
  <c r="AD22" i="1"/>
  <c r="Q22" i="1"/>
  <c r="AD49" i="1"/>
  <c r="Q49" i="1"/>
  <c r="AD35" i="1"/>
  <c r="Y35" i="1"/>
  <c r="AD33" i="1"/>
  <c r="AD25" i="1"/>
  <c r="Y25" i="1"/>
  <c r="AD21" i="1"/>
  <c r="Y21" i="1"/>
  <c r="AD42" i="1"/>
  <c r="Y42" i="1"/>
  <c r="AD31" i="1"/>
  <c r="AD44" i="1"/>
  <c r="Y44" i="1"/>
  <c r="AD51" i="1"/>
  <c r="Q51" i="1"/>
  <c r="AD43" i="1"/>
  <c r="Y43" i="1"/>
  <c r="AD37" i="1"/>
  <c r="Q37" i="1"/>
  <c r="AD17" i="1"/>
  <c r="Q17" i="1"/>
  <c r="AD38" i="1"/>
  <c r="Q38" i="1"/>
  <c r="AD40" i="1"/>
  <c r="Y40" i="1"/>
  <c r="AD20" i="1"/>
  <c r="Q20" i="1"/>
  <c r="AD23" i="1"/>
  <c r="Q23" i="1"/>
  <c r="AD41" i="1"/>
  <c r="Q41" i="1"/>
  <c r="AD28" i="1"/>
  <c r="Y28" i="1"/>
  <c r="AD45" i="1"/>
  <c r="Q45" i="1"/>
  <c r="AD19" i="1"/>
  <c r="Y19" i="1"/>
  <c r="AD50" i="1"/>
  <c r="Y50" i="1"/>
  <c r="AD36" i="1"/>
  <c r="Y36" i="1"/>
  <c r="AD32" i="1"/>
  <c r="AD30" i="1"/>
  <c r="Q30" i="1"/>
  <c r="AD16" i="1"/>
  <c r="Q16" i="1"/>
  <c r="AD47" i="1"/>
  <c r="Q47" i="1"/>
  <c r="AD34" i="1"/>
  <c r="Y34" i="1"/>
  <c r="AD26" i="1"/>
  <c r="Q26" i="1"/>
  <c r="AD29" i="1"/>
  <c r="Y29" i="1"/>
  <c r="AD18" i="1"/>
  <c r="Y18" i="1"/>
  <c r="AD48" i="1"/>
  <c r="Y48" i="1"/>
  <c r="AD39" i="1"/>
  <c r="Q39" i="1"/>
  <c r="AD27" i="1"/>
  <c r="Y27" i="1"/>
  <c r="AD24" i="1"/>
  <c r="Q24" i="1"/>
  <c r="AD15" i="1"/>
  <c r="Q15" i="1"/>
  <c r="T58" i="1"/>
  <c r="AF58" i="1" s="1"/>
  <c r="Y51" i="1"/>
  <c r="Q34" i="1"/>
  <c r="Y33" i="1"/>
  <c r="Q33" i="1"/>
  <c r="Q28" i="1"/>
  <c r="Y17" i="1"/>
  <c r="Q32" i="1"/>
  <c r="Y32" i="1"/>
  <c r="Y15" i="1"/>
  <c r="Q19" i="1"/>
  <c r="Y16" i="1"/>
  <c r="Y49" i="1"/>
  <c r="Q35" i="1"/>
  <c r="Y41" i="1"/>
  <c r="Q31" i="1"/>
  <c r="Y31" i="1"/>
  <c r="Y20" i="1"/>
  <c r="Q40" i="1"/>
  <c r="Q48" i="1"/>
  <c r="Y39" i="1"/>
  <c r="I18" i="2"/>
  <c r="I19" i="2"/>
  <c r="I20" i="2"/>
  <c r="I21" i="2"/>
  <c r="I22" i="2"/>
  <c r="I23" i="2"/>
  <c r="I24" i="2"/>
  <c r="I25" i="2"/>
  <c r="I26" i="2"/>
  <c r="I2" i="2"/>
  <c r="I3" i="2"/>
  <c r="I4" i="2"/>
  <c r="I5" i="2"/>
  <c r="I6" i="2"/>
  <c r="I7" i="2"/>
  <c r="I8" i="2"/>
  <c r="I9" i="2"/>
  <c r="I10" i="2"/>
  <c r="I11" i="2"/>
  <c r="I12" i="2"/>
  <c r="I13" i="2"/>
  <c r="I14" i="2"/>
  <c r="I15" i="2"/>
  <c r="I16" i="2"/>
  <c r="I17" i="2"/>
  <c r="F10" i="2"/>
  <c r="F9" i="2"/>
  <c r="F8" i="2"/>
  <c r="F7" i="2"/>
  <c r="F6" i="2"/>
  <c r="F5" i="2"/>
  <c r="F4" i="2"/>
  <c r="F3" i="2"/>
  <c r="F2" i="2"/>
  <c r="D1" i="2"/>
  <c r="D2" i="2"/>
  <c r="D3" i="2"/>
  <c r="D4" i="2"/>
  <c r="D5" i="2"/>
  <c r="D6" i="2"/>
  <c r="D7" i="2"/>
  <c r="D8" i="2"/>
  <c r="D10" i="2"/>
  <c r="D11" i="2"/>
  <c r="D12" i="2"/>
  <c r="D13" i="2"/>
  <c r="D14" i="2"/>
  <c r="D16" i="2"/>
  <c r="D17" i="2"/>
  <c r="D18" i="2"/>
  <c r="D19" i="2"/>
  <c r="D20" i="2"/>
  <c r="D21" i="2"/>
  <c r="D22" i="2"/>
  <c r="D23" i="2"/>
  <c r="D24" i="2"/>
  <c r="D25" i="2"/>
  <c r="D26" i="2"/>
  <c r="B26" i="2"/>
  <c r="B25" i="2"/>
  <c r="B24" i="2"/>
  <c r="B23" i="2"/>
  <c r="B22" i="2"/>
  <c r="B21" i="2"/>
  <c r="B20" i="2"/>
  <c r="B19" i="2"/>
  <c r="B18" i="2"/>
  <c r="B17" i="2"/>
  <c r="B16" i="2"/>
  <c r="B15" i="2"/>
  <c r="B14" i="2"/>
  <c r="B13" i="2"/>
  <c r="B11" i="2"/>
  <c r="B10" i="2"/>
  <c r="B9" i="2"/>
  <c r="B8" i="2"/>
  <c r="B7" i="2"/>
  <c r="B6" i="2"/>
  <c r="B5" i="2"/>
  <c r="B4" i="2"/>
  <c r="B3" i="2"/>
  <c r="B2" i="2"/>
  <c r="B1" i="2"/>
  <c r="T33" i="1" l="1"/>
  <c r="AF33" i="1" s="1"/>
  <c r="T19" i="1"/>
  <c r="T39" i="1"/>
  <c r="AF39" i="1" s="1"/>
  <c r="T26" i="1"/>
  <c r="AF26" i="1" s="1"/>
  <c r="T30" i="1"/>
  <c r="T40" i="1"/>
  <c r="AF40" i="1" s="1"/>
  <c r="T15" i="1"/>
  <c r="T48" i="1"/>
  <c r="AF48" i="1" s="1"/>
  <c r="T17" i="1"/>
  <c r="AF17" i="1" s="1"/>
  <c r="Q54" i="1"/>
  <c r="T54" i="1" s="1"/>
  <c r="AF54" i="1" s="1"/>
  <c r="Y54" i="1"/>
  <c r="T45" i="1"/>
  <c r="AF45" i="1" s="1"/>
  <c r="Y55" i="1"/>
  <c r="Q55" i="1"/>
  <c r="T55" i="1" s="1"/>
  <c r="AF55" i="1" s="1"/>
  <c r="Q57" i="1"/>
  <c r="T57" i="1" s="1"/>
  <c r="AF57" i="1" s="1"/>
  <c r="Y57" i="1"/>
  <c r="Y59" i="1"/>
  <c r="Q59" i="1"/>
  <c r="T59" i="1" s="1"/>
  <c r="AF59" i="1" s="1"/>
  <c r="T32" i="1"/>
  <c r="AF32" i="1" s="1"/>
  <c r="Q53" i="1"/>
  <c r="T53" i="1" s="1"/>
  <c r="AF53" i="1" s="1"/>
  <c r="Y53" i="1"/>
  <c r="T47" i="1"/>
  <c r="AF47" i="1" s="1"/>
  <c r="T35" i="1"/>
  <c r="AF35" i="1" s="1"/>
  <c r="Q56" i="1"/>
  <c r="T56" i="1" s="1"/>
  <c r="AF56" i="1" s="1"/>
  <c r="Y56" i="1"/>
  <c r="Q52" i="1"/>
  <c r="T52" i="1" s="1"/>
  <c r="AF52" i="1" s="1"/>
  <c r="Y52" i="1"/>
  <c r="Q44" i="1"/>
  <c r="T44" i="1" s="1"/>
  <c r="AF44" i="1" s="1"/>
  <c r="Y46" i="1"/>
  <c r="Y45" i="1"/>
  <c r="Y22" i="1"/>
  <c r="Y37" i="1"/>
  <c r="Q25" i="1"/>
  <c r="T25" i="1" s="1"/>
  <c r="AF25" i="1" s="1"/>
  <c r="Y23" i="1"/>
  <c r="T41" i="1"/>
  <c r="AF41" i="1" s="1"/>
  <c r="T49" i="1"/>
  <c r="AF49" i="1" s="1"/>
  <c r="Y26" i="1"/>
  <c r="T46" i="1"/>
  <c r="AF46" i="1" s="1"/>
  <c r="Y47" i="1"/>
  <c r="Q42" i="1"/>
  <c r="T42" i="1" s="1"/>
  <c r="AF42" i="1" s="1"/>
  <c r="Y38" i="1"/>
  <c r="Y24" i="1"/>
  <c r="T31" i="1"/>
  <c r="AF31" i="1" s="1"/>
  <c r="Q21" i="1"/>
  <c r="T21" i="1" s="1"/>
  <c r="Q50" i="1"/>
  <c r="T50" i="1" s="1"/>
  <c r="AF50" i="1" s="1"/>
  <c r="Q27" i="1"/>
  <c r="T27" i="1" s="1"/>
  <c r="AF27" i="1" s="1"/>
  <c r="Q43" i="1"/>
  <c r="T43" i="1" s="1"/>
  <c r="AF43" i="1" s="1"/>
  <c r="Q18" i="1"/>
  <c r="T18" i="1" s="1"/>
  <c r="AF18" i="1" s="1"/>
  <c r="Q29" i="1"/>
  <c r="T29" i="1" s="1"/>
  <c r="AF29" i="1" s="1"/>
  <c r="Y30" i="1"/>
  <c r="Q36" i="1"/>
  <c r="T36" i="1" s="1"/>
  <c r="AF36" i="1" s="1"/>
  <c r="AF21" i="1"/>
  <c r="AF30" i="1"/>
  <c r="T22" i="1"/>
  <c r="AF22" i="1" s="1"/>
  <c r="AF15" i="1"/>
  <c r="T24" i="1"/>
  <c r="AF24" i="1" s="1"/>
  <c r="T16" i="1"/>
  <c r="AF16" i="1" s="1"/>
  <c r="AF19" i="1"/>
  <c r="T37" i="1"/>
  <c r="AF37" i="1" s="1"/>
  <c r="T34" i="1"/>
  <c r="AF34" i="1" s="1"/>
  <c r="T28" i="1"/>
  <c r="AF28" i="1" s="1"/>
  <c r="T51" i="1"/>
  <c r="AF51" i="1" s="1"/>
  <c r="T20" i="1"/>
  <c r="AF20" i="1" s="1"/>
  <c r="T23" i="1"/>
  <c r="AF23" i="1" s="1"/>
  <c r="T38" i="1"/>
  <c r="AF38" i="1" s="1"/>
  <c r="J235" i="2"/>
  <c r="K235" i="2" s="1"/>
  <c r="J239" i="2"/>
  <c r="K239" i="2" s="1"/>
  <c r="J243" i="2"/>
  <c r="K243" i="2" s="1"/>
  <c r="J247" i="2"/>
  <c r="K247" i="2" s="1"/>
  <c r="J251" i="2"/>
  <c r="K251" i="2" s="1"/>
  <c r="J255" i="2"/>
  <c r="K255" i="2" s="1"/>
  <c r="J259" i="2"/>
  <c r="K259" i="2" s="1"/>
  <c r="J118" i="2"/>
  <c r="K118" i="2" s="1"/>
  <c r="J126" i="2"/>
  <c r="K126" i="2" s="1"/>
  <c r="J134" i="2"/>
  <c r="K134" i="2" s="1"/>
  <c r="J142" i="2"/>
  <c r="K142" i="2" s="1"/>
  <c r="J150" i="2"/>
  <c r="K150" i="2" s="1"/>
  <c r="J158" i="2"/>
  <c r="K158" i="2" s="1"/>
  <c r="J166" i="2"/>
  <c r="K166" i="2" s="1"/>
  <c r="J174" i="2"/>
  <c r="K174" i="2" s="1"/>
  <c r="J182" i="2"/>
  <c r="K182" i="2" s="1"/>
  <c r="J190" i="2"/>
  <c r="K190" i="2" s="1"/>
  <c r="J198" i="2"/>
  <c r="K198" i="2" s="1"/>
  <c r="J206" i="2"/>
  <c r="K206" i="2" s="1"/>
  <c r="J214" i="2"/>
  <c r="K214" i="2" s="1"/>
  <c r="J222" i="2"/>
  <c r="K222" i="2" s="1"/>
  <c r="J230" i="2"/>
  <c r="K230" i="2" s="1"/>
  <c r="J238" i="2"/>
  <c r="K238" i="2" s="1"/>
  <c r="J246" i="2"/>
  <c r="K246" i="2" s="1"/>
  <c r="J254" i="2"/>
  <c r="K254" i="2" s="1"/>
  <c r="J262" i="2"/>
  <c r="K262" i="2" s="1"/>
  <c r="J266" i="2"/>
  <c r="K266" i="2" s="1"/>
  <c r="J270" i="2"/>
  <c r="K270" i="2" s="1"/>
  <c r="J274" i="2"/>
  <c r="K274" i="2" s="1"/>
  <c r="J278" i="2"/>
  <c r="K278" i="2" s="1"/>
  <c r="J284" i="2"/>
  <c r="K284" i="2" s="1"/>
  <c r="J288" i="2"/>
  <c r="K288" i="2" s="1"/>
  <c r="J292" i="2"/>
  <c r="K292" i="2" s="1"/>
  <c r="J296" i="2"/>
  <c r="K296" i="2" s="1"/>
  <c r="J114" i="2"/>
  <c r="K114" i="2" s="1"/>
  <c r="J122" i="2"/>
  <c r="K122" i="2" s="1"/>
  <c r="J130" i="2"/>
  <c r="K130" i="2" s="1"/>
  <c r="J138" i="2"/>
  <c r="K138" i="2" s="1"/>
  <c r="J146" i="2"/>
  <c r="K146" i="2" s="1"/>
  <c r="J154" i="2"/>
  <c r="K154" i="2" s="1"/>
  <c r="J162" i="2"/>
  <c r="K162" i="2" s="1"/>
  <c r="J170" i="2"/>
  <c r="K170" i="2" s="1"/>
  <c r="J178" i="2"/>
  <c r="K178" i="2" s="1"/>
  <c r="J186" i="2"/>
  <c r="K186" i="2" s="1"/>
  <c r="J194" i="2"/>
  <c r="K194" i="2" s="1"/>
  <c r="J202" i="2"/>
  <c r="K202" i="2" s="1"/>
  <c r="J210" i="2"/>
  <c r="K210" i="2" s="1"/>
  <c r="J218" i="2"/>
  <c r="K218" i="2" s="1"/>
  <c r="J234" i="2"/>
  <c r="K234" i="2" s="1"/>
  <c r="J250" i="2"/>
  <c r="K250" i="2" s="1"/>
  <c r="J263" i="2"/>
  <c r="K263" i="2" s="1"/>
  <c r="J279" i="2"/>
  <c r="K279" i="2" s="1"/>
  <c r="J282" i="2"/>
  <c r="K282" i="2" s="1"/>
  <c r="J290" i="2"/>
  <c r="K290" i="2" s="1"/>
  <c r="J298" i="2"/>
  <c r="K298" i="2" s="1"/>
  <c r="J267" i="2"/>
  <c r="K267" i="2" s="1"/>
  <c r="J226" i="2"/>
  <c r="K226" i="2" s="1"/>
  <c r="J242" i="2"/>
  <c r="K242" i="2" s="1"/>
  <c r="J258" i="2"/>
  <c r="K258" i="2" s="1"/>
  <c r="J271" i="2"/>
  <c r="K271" i="2" s="1"/>
  <c r="J286" i="2"/>
  <c r="K286" i="2" s="1"/>
  <c r="J294" i="2"/>
  <c r="K294" i="2" s="1"/>
  <c r="J275" i="2"/>
  <c r="K275" i="2" s="1"/>
  <c r="J287" i="2"/>
  <c r="K287" i="2" s="1"/>
  <c r="J269" i="2"/>
  <c r="K269" i="2" s="1"/>
  <c r="J281" i="2"/>
  <c r="K281" i="2" s="1"/>
  <c r="J277" i="2"/>
  <c r="K277" i="2" s="1"/>
  <c r="J293" i="2"/>
  <c r="K293" i="2" s="1"/>
  <c r="J205" i="2"/>
  <c r="K205" i="2" s="1"/>
  <c r="J173" i="2"/>
  <c r="K173" i="2" s="1"/>
  <c r="J141" i="2"/>
  <c r="K141" i="2" s="1"/>
  <c r="J260" i="2"/>
  <c r="K260" i="2" s="1"/>
  <c r="J231" i="2"/>
  <c r="K231" i="2" s="1"/>
  <c r="J215" i="2"/>
  <c r="K215" i="2" s="1"/>
  <c r="J199" i="2"/>
  <c r="K199" i="2" s="1"/>
  <c r="J183" i="2"/>
  <c r="K183" i="2" s="1"/>
  <c r="J167" i="2"/>
  <c r="K167" i="2" s="1"/>
  <c r="J151" i="2"/>
  <c r="K151" i="2" s="1"/>
  <c r="J135" i="2"/>
  <c r="K135" i="2" s="1"/>
  <c r="J119" i="2"/>
  <c r="K119" i="2" s="1"/>
  <c r="J272" i="2"/>
  <c r="K272" i="2" s="1"/>
  <c r="J249" i="2"/>
  <c r="K249" i="2" s="1"/>
  <c r="J217" i="2"/>
  <c r="K217" i="2" s="1"/>
  <c r="J185" i="2"/>
  <c r="K185" i="2" s="1"/>
  <c r="J153" i="2"/>
  <c r="K153" i="2" s="1"/>
  <c r="J219" i="2"/>
  <c r="K219" i="2" s="1"/>
  <c r="J187" i="2"/>
  <c r="K187" i="2" s="1"/>
  <c r="J171" i="2"/>
  <c r="K171" i="2" s="1"/>
  <c r="J120" i="2"/>
  <c r="K120" i="2" s="1"/>
  <c r="J253" i="2"/>
  <c r="K253" i="2" s="1"/>
  <c r="J237" i="2"/>
  <c r="K237" i="2" s="1"/>
  <c r="J265" i="2"/>
  <c r="K265" i="2" s="1"/>
  <c r="J261" i="2"/>
  <c r="K261" i="2" s="1"/>
  <c r="J285" i="2"/>
  <c r="K285" i="2" s="1"/>
  <c r="J197" i="2"/>
  <c r="K197" i="2" s="1"/>
  <c r="J165" i="2"/>
  <c r="K165" i="2" s="1"/>
  <c r="J133" i="2"/>
  <c r="K133" i="2" s="1"/>
  <c r="J252" i="2"/>
  <c r="K252" i="2" s="1"/>
  <c r="J228" i="2"/>
  <c r="K228" i="2" s="1"/>
  <c r="J212" i="2"/>
  <c r="K212" i="2" s="1"/>
  <c r="J196" i="2"/>
  <c r="K196" i="2" s="1"/>
  <c r="J180" i="2"/>
  <c r="K180" i="2" s="1"/>
  <c r="J164" i="2"/>
  <c r="K164" i="2" s="1"/>
  <c r="J148" i="2"/>
  <c r="K148" i="2" s="1"/>
  <c r="J132" i="2"/>
  <c r="K132" i="2" s="1"/>
  <c r="J116" i="2"/>
  <c r="K116" i="2" s="1"/>
  <c r="J268" i="2"/>
  <c r="K268" i="2" s="1"/>
  <c r="J241" i="2"/>
  <c r="K241" i="2" s="1"/>
  <c r="J209" i="2"/>
  <c r="K209" i="2" s="1"/>
  <c r="J177" i="2"/>
  <c r="K177" i="2" s="1"/>
  <c r="J145" i="2"/>
  <c r="K145" i="2" s="1"/>
  <c r="J113" i="2"/>
  <c r="K113" i="2" s="1"/>
  <c r="J232" i="2"/>
  <c r="K232" i="2" s="1"/>
  <c r="J216" i="2"/>
  <c r="K216" i="2" s="1"/>
  <c r="J200" i="2"/>
  <c r="K200" i="2" s="1"/>
  <c r="J184" i="2"/>
  <c r="K184" i="2" s="1"/>
  <c r="J168" i="2"/>
  <c r="K168" i="2" s="1"/>
  <c r="J152" i="2"/>
  <c r="K152" i="2" s="1"/>
  <c r="J136" i="2"/>
  <c r="K136" i="2" s="1"/>
  <c r="J221" i="2"/>
  <c r="K221" i="2" s="1"/>
  <c r="J297" i="2"/>
  <c r="K297" i="2" s="1"/>
  <c r="J291" i="2"/>
  <c r="K291" i="2" s="1"/>
  <c r="J245" i="2"/>
  <c r="K245" i="2" s="1"/>
  <c r="J273" i="2"/>
  <c r="K273" i="2" s="1"/>
  <c r="J189" i="2"/>
  <c r="K189" i="2" s="1"/>
  <c r="J157" i="2"/>
  <c r="K157" i="2" s="1"/>
  <c r="J125" i="2"/>
  <c r="K125" i="2" s="1"/>
  <c r="J244" i="2"/>
  <c r="K244" i="2" s="1"/>
  <c r="J223" i="2"/>
  <c r="K223" i="2" s="1"/>
  <c r="J207" i="2"/>
  <c r="K207" i="2" s="1"/>
  <c r="J191" i="2"/>
  <c r="K191" i="2" s="1"/>
  <c r="J175" i="2"/>
  <c r="K175" i="2" s="1"/>
  <c r="J159" i="2"/>
  <c r="K159" i="2" s="1"/>
  <c r="J143" i="2"/>
  <c r="K143" i="2" s="1"/>
  <c r="J127" i="2"/>
  <c r="K127" i="2" s="1"/>
  <c r="J280" i="2"/>
  <c r="K280" i="2" s="1"/>
  <c r="J264" i="2"/>
  <c r="K264" i="2" s="1"/>
  <c r="J233" i="2"/>
  <c r="K233" i="2" s="1"/>
  <c r="J201" i="2"/>
  <c r="K201" i="2" s="1"/>
  <c r="J169" i="2"/>
  <c r="K169" i="2" s="1"/>
  <c r="J137" i="2"/>
  <c r="K137" i="2" s="1"/>
  <c r="J256" i="2"/>
  <c r="K256" i="2" s="1"/>
  <c r="J227" i="2"/>
  <c r="K227" i="2" s="1"/>
  <c r="J211" i="2"/>
  <c r="K211" i="2" s="1"/>
  <c r="J195" i="2"/>
  <c r="K195" i="2" s="1"/>
  <c r="J179" i="2"/>
  <c r="K179" i="2" s="1"/>
  <c r="J163" i="2"/>
  <c r="K163" i="2" s="1"/>
  <c r="J147" i="2"/>
  <c r="K147" i="2" s="1"/>
  <c r="J131" i="2"/>
  <c r="K131" i="2" s="1"/>
  <c r="J115" i="2"/>
  <c r="K115" i="2" s="1"/>
  <c r="J155" i="2"/>
  <c r="K155" i="2" s="1"/>
  <c r="J139" i="2"/>
  <c r="K139" i="2" s="1"/>
  <c r="J295" i="2"/>
  <c r="K295" i="2" s="1"/>
  <c r="J289" i="2"/>
  <c r="K289" i="2" s="1"/>
  <c r="J283" i="2"/>
  <c r="K283" i="2" s="1"/>
  <c r="J229" i="2"/>
  <c r="K229" i="2" s="1"/>
  <c r="J213" i="2"/>
  <c r="K213" i="2" s="1"/>
  <c r="J181" i="2"/>
  <c r="K181" i="2" s="1"/>
  <c r="J149" i="2"/>
  <c r="K149" i="2" s="1"/>
  <c r="J117" i="2"/>
  <c r="K117" i="2" s="1"/>
  <c r="J236" i="2"/>
  <c r="K236" i="2" s="1"/>
  <c r="J220" i="2"/>
  <c r="K220" i="2" s="1"/>
  <c r="J204" i="2"/>
  <c r="K204" i="2" s="1"/>
  <c r="J188" i="2"/>
  <c r="K188" i="2" s="1"/>
  <c r="J172" i="2"/>
  <c r="K172" i="2" s="1"/>
  <c r="J156" i="2"/>
  <c r="K156" i="2" s="1"/>
  <c r="J140" i="2"/>
  <c r="K140" i="2" s="1"/>
  <c r="J124" i="2"/>
  <c r="K124" i="2" s="1"/>
  <c r="J276" i="2"/>
  <c r="K276" i="2" s="1"/>
  <c r="J257" i="2"/>
  <c r="K257" i="2" s="1"/>
  <c r="J225" i="2"/>
  <c r="K225" i="2" s="1"/>
  <c r="J193" i="2"/>
  <c r="K193" i="2" s="1"/>
  <c r="J161" i="2"/>
  <c r="K161" i="2" s="1"/>
  <c r="J129" i="2"/>
  <c r="K129" i="2" s="1"/>
  <c r="J248" i="2"/>
  <c r="K248" i="2" s="1"/>
  <c r="J224" i="2"/>
  <c r="K224" i="2" s="1"/>
  <c r="J208" i="2"/>
  <c r="K208" i="2" s="1"/>
  <c r="J192" i="2"/>
  <c r="K192" i="2" s="1"/>
  <c r="J176" i="2"/>
  <c r="K176" i="2" s="1"/>
  <c r="J160" i="2"/>
  <c r="K160" i="2" s="1"/>
  <c r="J144" i="2"/>
  <c r="K144" i="2" s="1"/>
  <c r="J128" i="2"/>
  <c r="K128" i="2" s="1"/>
  <c r="J112" i="2"/>
  <c r="K112" i="2" s="1"/>
  <c r="J121" i="2"/>
  <c r="K121" i="2" s="1"/>
  <c r="J240" i="2"/>
  <c r="K240" i="2" s="1"/>
  <c r="J203" i="2"/>
  <c r="K203" i="2" s="1"/>
  <c r="J123" i="2"/>
  <c r="K123" i="2" s="1"/>
  <c r="J95" i="2"/>
  <c r="K95" i="2" s="1"/>
  <c r="J103" i="2"/>
  <c r="K103" i="2" s="1"/>
  <c r="J62" i="2"/>
  <c r="K62" i="2" s="1"/>
  <c r="J90" i="2"/>
  <c r="K90" i="2" s="1"/>
  <c r="J102" i="2"/>
  <c r="K102" i="2" s="1"/>
  <c r="J106" i="2"/>
  <c r="K106" i="2" s="1"/>
  <c r="J110" i="2"/>
  <c r="K110" i="2" s="1"/>
  <c r="J99" i="2"/>
  <c r="K99" i="2" s="1"/>
  <c r="J107" i="2"/>
  <c r="K107" i="2" s="1"/>
  <c r="J111" i="2"/>
  <c r="K111" i="2" s="1"/>
  <c r="J54" i="2"/>
  <c r="K54" i="2" s="1"/>
  <c r="J66" i="2"/>
  <c r="K66" i="2" s="1"/>
  <c r="J78" i="2"/>
  <c r="K78" i="2" s="1"/>
  <c r="J82" i="2"/>
  <c r="K82" i="2" s="1"/>
  <c r="J94" i="2"/>
  <c r="K94" i="2" s="1"/>
  <c r="J55" i="2"/>
  <c r="K55" i="2" s="1"/>
  <c r="J59" i="2"/>
  <c r="K59" i="2" s="1"/>
  <c r="J63" i="2"/>
  <c r="K63" i="2" s="1"/>
  <c r="J67" i="2"/>
  <c r="K67" i="2" s="1"/>
  <c r="J71" i="2"/>
  <c r="K71" i="2" s="1"/>
  <c r="J75" i="2"/>
  <c r="K75" i="2" s="1"/>
  <c r="J79" i="2"/>
  <c r="K79" i="2" s="1"/>
  <c r="J83" i="2"/>
  <c r="K83" i="2" s="1"/>
  <c r="J87" i="2"/>
  <c r="K87" i="2" s="1"/>
  <c r="J91" i="2"/>
  <c r="K91" i="2" s="1"/>
  <c r="J58" i="2"/>
  <c r="K58" i="2" s="1"/>
  <c r="J70" i="2"/>
  <c r="K70" i="2" s="1"/>
  <c r="J74" i="2"/>
  <c r="K74" i="2" s="1"/>
  <c r="J86" i="2"/>
  <c r="K86" i="2" s="1"/>
  <c r="J98" i="2"/>
  <c r="K98" i="2" s="1"/>
  <c r="J97" i="2"/>
  <c r="K97" i="2" s="1"/>
  <c r="J100" i="2"/>
  <c r="K100" i="2" s="1"/>
  <c r="J68" i="2"/>
  <c r="K68" i="2" s="1"/>
  <c r="J77" i="2"/>
  <c r="K77" i="2" s="1"/>
  <c r="J61" i="2"/>
  <c r="K61" i="2" s="1"/>
  <c r="J105" i="2"/>
  <c r="K105" i="2" s="1"/>
  <c r="J88" i="2"/>
  <c r="K88" i="2" s="1"/>
  <c r="J60" i="2"/>
  <c r="K60" i="2" s="1"/>
  <c r="J52" i="2"/>
  <c r="K52" i="2" s="1"/>
  <c r="J108" i="2"/>
  <c r="K108" i="2" s="1"/>
  <c r="J65" i="2"/>
  <c r="K65" i="2" s="1"/>
  <c r="J64" i="2"/>
  <c r="K64" i="2" s="1"/>
  <c r="J93" i="2"/>
  <c r="K93" i="2" s="1"/>
  <c r="J92" i="2"/>
  <c r="K92" i="2" s="1"/>
  <c r="J56" i="2"/>
  <c r="K56" i="2" s="1"/>
  <c r="J73" i="2"/>
  <c r="K73" i="2" s="1"/>
  <c r="J57" i="2"/>
  <c r="K57" i="2" s="1"/>
  <c r="J89" i="2"/>
  <c r="K89" i="2" s="1"/>
  <c r="J80" i="2"/>
  <c r="K80" i="2" s="1"/>
  <c r="J76" i="2"/>
  <c r="K76" i="2" s="1"/>
  <c r="J109" i="2"/>
  <c r="K109" i="2" s="1"/>
  <c r="J81" i="2"/>
  <c r="K81" i="2" s="1"/>
  <c r="J84" i="2"/>
  <c r="K84" i="2" s="1"/>
  <c r="J101" i="2"/>
  <c r="K101" i="2" s="1"/>
  <c r="J69" i="2"/>
  <c r="K69" i="2" s="1"/>
  <c r="J53" i="2"/>
  <c r="K53" i="2" s="1"/>
  <c r="J104" i="2"/>
  <c r="K104" i="2" s="1"/>
  <c r="J72" i="2"/>
  <c r="K72" i="2" s="1"/>
  <c r="J85" i="2"/>
  <c r="K85" i="2" s="1"/>
  <c r="J96" i="2"/>
  <c r="K96" i="2" s="1"/>
  <c r="J1" i="2"/>
  <c r="K1" i="2" s="1"/>
  <c r="J37" i="2"/>
  <c r="K37" i="2" s="1"/>
  <c r="J45" i="2"/>
  <c r="K45" i="2" s="1"/>
  <c r="J49" i="2"/>
  <c r="K49" i="2" s="1"/>
  <c r="J29" i="2"/>
  <c r="K29" i="2" s="1"/>
  <c r="J33" i="2"/>
  <c r="K33" i="2" s="1"/>
  <c r="J41" i="2"/>
  <c r="K41" i="2" s="1"/>
  <c r="J34" i="2"/>
  <c r="K34" i="2" s="1"/>
  <c r="J48" i="2"/>
  <c r="K48" i="2" s="1"/>
  <c r="J47" i="2"/>
  <c r="K47" i="2" s="1"/>
  <c r="J46" i="2"/>
  <c r="K46" i="2" s="1"/>
  <c r="J31" i="2"/>
  <c r="K31" i="2" s="1"/>
  <c r="J39" i="2"/>
  <c r="K39" i="2" s="1"/>
  <c r="J42" i="2"/>
  <c r="K42" i="2" s="1"/>
  <c r="J36" i="2"/>
  <c r="K36" i="2" s="1"/>
  <c r="J44" i="2"/>
  <c r="K44" i="2" s="1"/>
  <c r="J27" i="2"/>
  <c r="K27" i="2" s="1"/>
  <c r="J35" i="2"/>
  <c r="K35" i="2" s="1"/>
  <c r="J38" i="2"/>
  <c r="K38" i="2" s="1"/>
  <c r="J32" i="2"/>
  <c r="K32" i="2" s="1"/>
  <c r="J51" i="2"/>
  <c r="K51" i="2" s="1"/>
  <c r="J40" i="2"/>
  <c r="K40" i="2" s="1"/>
  <c r="J50" i="2"/>
  <c r="K50" i="2" s="1"/>
  <c r="J28" i="2"/>
  <c r="K28" i="2" s="1"/>
  <c r="J43" i="2"/>
  <c r="K43" i="2" s="1"/>
  <c r="J30" i="2"/>
  <c r="K30" i="2" s="1"/>
  <c r="J15" i="2"/>
  <c r="K15" i="2" s="1"/>
  <c r="J7" i="2"/>
  <c r="K7" i="2" s="1"/>
  <c r="J24" i="2"/>
  <c r="K24" i="2" s="1"/>
  <c r="J20" i="2"/>
  <c r="K20" i="2" s="1"/>
  <c r="J8" i="2"/>
  <c r="K8" i="2" s="1"/>
  <c r="J14" i="2"/>
  <c r="K14" i="2" s="1"/>
  <c r="J10" i="2"/>
  <c r="K10" i="2" s="1"/>
  <c r="J6" i="2"/>
  <c r="K6" i="2" s="1"/>
  <c r="J2" i="2"/>
  <c r="K2" i="2" s="1"/>
  <c r="J23" i="2"/>
  <c r="K23" i="2" s="1"/>
  <c r="J19" i="2"/>
  <c r="K19" i="2" s="1"/>
  <c r="J11" i="2"/>
  <c r="K11" i="2" s="1"/>
  <c r="J17" i="2"/>
  <c r="K17" i="2" s="1"/>
  <c r="J26" i="2"/>
  <c r="K26" i="2" s="1"/>
  <c r="J22" i="2"/>
  <c r="K22" i="2" s="1"/>
  <c r="J18" i="2"/>
  <c r="K18" i="2" s="1"/>
  <c r="J25" i="2"/>
  <c r="K25" i="2" s="1"/>
  <c r="J21" i="2"/>
  <c r="K21" i="2" s="1"/>
  <c r="J13" i="2"/>
  <c r="K13" i="2" s="1"/>
  <c r="J9" i="2"/>
  <c r="K9" i="2" s="1"/>
  <c r="J5" i="2"/>
  <c r="K5" i="2" s="1"/>
  <c r="J12" i="2"/>
  <c r="K12" i="2" s="1"/>
  <c r="J3" i="2"/>
  <c r="K3" i="2" s="1"/>
  <c r="J16" i="2"/>
  <c r="K16" i="2" s="1"/>
  <c r="J4" i="2"/>
  <c r="K4" i="2" s="1"/>
  <c r="AF60" i="1" l="1"/>
  <c r="U61" i="1" s="1"/>
  <c r="T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友重 りえ</author>
  </authors>
  <commentList>
    <comment ref="M29" authorId="0" shapeId="0" xr:uid="{45A929C0-4307-4CD5-A069-4AFF0A12466E}">
      <text>
        <r>
          <rPr>
            <b/>
            <sz val="9"/>
            <color indexed="81"/>
            <rFont val="MS P ゴシック"/>
            <family val="3"/>
            <charset val="128"/>
          </rPr>
          <t>102%で計算</t>
        </r>
      </text>
    </comment>
    <comment ref="M60" authorId="0" shapeId="0" xr:uid="{00000000-0006-0000-0300-000001000000}">
      <text>
        <r>
          <rPr>
            <b/>
            <sz val="9"/>
            <color indexed="81"/>
            <rFont val="MS P ゴシック"/>
            <family val="3"/>
            <charset val="128"/>
          </rPr>
          <t>104%で計算</t>
        </r>
      </text>
    </comment>
    <comment ref="M61" authorId="0" shapeId="0" xr:uid="{00000000-0006-0000-0300-000002000000}">
      <text>
        <r>
          <rPr>
            <b/>
            <sz val="9"/>
            <color indexed="81"/>
            <rFont val="MS P ゴシック"/>
            <family val="3"/>
            <charset val="128"/>
          </rPr>
          <t>104%で計算</t>
        </r>
      </text>
    </comment>
    <comment ref="M66" authorId="0" shapeId="0" xr:uid="{00000000-0006-0000-0300-000003000000}">
      <text>
        <r>
          <rPr>
            <b/>
            <sz val="9"/>
            <color indexed="81"/>
            <rFont val="MS P ゴシック"/>
            <family val="3"/>
            <charset val="128"/>
          </rPr>
          <t>101.2%で計算</t>
        </r>
      </text>
    </comment>
    <comment ref="M67" authorId="0" shapeId="0" xr:uid="{00000000-0006-0000-0300-000004000000}">
      <text>
        <r>
          <rPr>
            <b/>
            <sz val="9"/>
            <color indexed="81"/>
            <rFont val="MS P ゴシック"/>
            <family val="3"/>
            <charset val="128"/>
          </rPr>
          <t>101.2%で計算</t>
        </r>
      </text>
    </comment>
    <comment ref="M68" authorId="0" shapeId="0" xr:uid="{00000000-0006-0000-0300-000005000000}">
      <text>
        <r>
          <rPr>
            <b/>
            <sz val="9"/>
            <color indexed="81"/>
            <rFont val="MS P ゴシック"/>
            <family val="3"/>
            <charset val="128"/>
          </rPr>
          <t>102%で計算</t>
        </r>
      </text>
    </comment>
    <comment ref="M69" authorId="0" shapeId="0" xr:uid="{00000000-0006-0000-0300-000006000000}">
      <text>
        <r>
          <rPr>
            <b/>
            <sz val="9"/>
            <color indexed="81"/>
            <rFont val="MS P ゴシック"/>
            <family val="3"/>
            <charset val="128"/>
          </rPr>
          <t>102%で計算</t>
        </r>
      </text>
    </comment>
    <comment ref="M112" authorId="0" shapeId="0" xr:uid="{00000000-0006-0000-0300-000007000000}">
      <text>
        <r>
          <rPr>
            <b/>
            <sz val="9"/>
            <color indexed="81"/>
            <rFont val="MS P ゴシック"/>
            <family val="3"/>
            <charset val="128"/>
          </rPr>
          <t>104.5%で計算</t>
        </r>
      </text>
    </comment>
    <comment ref="M113" authorId="0" shapeId="0" xr:uid="{00000000-0006-0000-0300-000008000000}">
      <text>
        <r>
          <rPr>
            <b/>
            <sz val="9"/>
            <color indexed="81"/>
            <rFont val="MS P ゴシック"/>
            <family val="3"/>
            <charset val="128"/>
          </rPr>
          <t>104.5%で計算</t>
        </r>
      </text>
    </comment>
    <comment ref="M120" authorId="0" shapeId="0" xr:uid="{00000000-0006-0000-0300-000009000000}">
      <text>
        <r>
          <rPr>
            <b/>
            <sz val="9"/>
            <color indexed="81"/>
            <rFont val="MS P ゴシック"/>
            <family val="3"/>
            <charset val="128"/>
          </rPr>
          <t>102.8%で計算</t>
        </r>
      </text>
    </comment>
    <comment ref="M121" authorId="0" shapeId="0" xr:uid="{00000000-0006-0000-0300-00000A000000}">
      <text>
        <r>
          <rPr>
            <b/>
            <sz val="9"/>
            <color indexed="81"/>
            <rFont val="MS P ゴシック"/>
            <family val="3"/>
            <charset val="128"/>
          </rPr>
          <t>102.8%で計算</t>
        </r>
      </text>
    </comment>
    <comment ref="M126" authorId="0" shapeId="0" xr:uid="{00000000-0006-0000-0300-00000B000000}">
      <text>
        <r>
          <rPr>
            <b/>
            <sz val="9"/>
            <color indexed="81"/>
            <rFont val="MS P ゴシック"/>
            <family val="3"/>
            <charset val="128"/>
          </rPr>
          <t>103.9%で計算</t>
        </r>
      </text>
    </comment>
    <comment ref="M127" authorId="0" shapeId="0" xr:uid="{00000000-0006-0000-0300-00000C000000}">
      <text>
        <r>
          <rPr>
            <b/>
            <sz val="9"/>
            <color indexed="81"/>
            <rFont val="MS P ゴシック"/>
            <family val="3"/>
            <charset val="128"/>
          </rPr>
          <t>103.9%で計算</t>
        </r>
      </text>
    </comment>
    <comment ref="M134" authorId="0" shapeId="0" xr:uid="{00000000-0006-0000-0300-00000D000000}">
      <text>
        <r>
          <rPr>
            <b/>
            <sz val="9"/>
            <color indexed="81"/>
            <rFont val="MS P ゴシック"/>
            <family val="3"/>
            <charset val="128"/>
          </rPr>
          <t>104.7%で計算</t>
        </r>
      </text>
    </comment>
    <comment ref="M135" authorId="0" shapeId="0" xr:uid="{00000000-0006-0000-0300-00000E000000}">
      <text>
        <r>
          <rPr>
            <b/>
            <sz val="9"/>
            <color indexed="81"/>
            <rFont val="MS P ゴシック"/>
            <family val="3"/>
            <charset val="128"/>
          </rPr>
          <t>104.7%で計算</t>
        </r>
      </text>
    </comment>
    <comment ref="M136" authorId="0" shapeId="0" xr:uid="{00000000-0006-0000-0300-00000F000000}">
      <text>
        <r>
          <rPr>
            <b/>
            <sz val="9"/>
            <color indexed="81"/>
            <rFont val="MS P ゴシック"/>
            <family val="3"/>
            <charset val="128"/>
          </rPr>
          <t>108.4%で計算</t>
        </r>
      </text>
    </comment>
    <comment ref="M137" authorId="0" shapeId="0" xr:uid="{00000000-0006-0000-0300-000010000000}">
      <text>
        <r>
          <rPr>
            <b/>
            <sz val="9"/>
            <color indexed="81"/>
            <rFont val="MS P ゴシック"/>
            <family val="3"/>
            <charset val="128"/>
          </rPr>
          <t>108.4%で計算</t>
        </r>
      </text>
    </comment>
    <comment ref="M138" authorId="0" shapeId="0" xr:uid="{00000000-0006-0000-0300-000011000000}">
      <text>
        <r>
          <rPr>
            <b/>
            <sz val="9"/>
            <color indexed="81"/>
            <rFont val="MS P ゴシック"/>
            <family val="3"/>
            <charset val="128"/>
          </rPr>
          <t>105.4%で計算</t>
        </r>
      </text>
    </comment>
    <comment ref="M139" authorId="0" shapeId="0" xr:uid="{00000000-0006-0000-0300-000012000000}">
      <text>
        <r>
          <rPr>
            <b/>
            <sz val="9"/>
            <color indexed="81"/>
            <rFont val="MS P ゴシック"/>
            <family val="3"/>
            <charset val="128"/>
          </rPr>
          <t>105.4%で計算</t>
        </r>
      </text>
    </comment>
    <comment ref="M194" authorId="0" shapeId="0" xr:uid="{00000000-0006-0000-0300-000013000000}">
      <text>
        <r>
          <rPr>
            <b/>
            <sz val="9"/>
            <color indexed="81"/>
            <rFont val="MS P ゴシック"/>
            <family val="3"/>
            <charset val="128"/>
          </rPr>
          <t>102%で計算</t>
        </r>
      </text>
    </comment>
    <comment ref="M195" authorId="0" shapeId="0" xr:uid="{00000000-0006-0000-0300-000014000000}">
      <text>
        <r>
          <rPr>
            <b/>
            <sz val="9"/>
            <color indexed="81"/>
            <rFont val="MS P ゴシック"/>
            <family val="3"/>
            <charset val="128"/>
          </rPr>
          <t>102%で計算</t>
        </r>
      </text>
    </comment>
    <comment ref="M208" authorId="0" shapeId="0" xr:uid="{00000000-0006-0000-0300-000015000000}">
      <text>
        <r>
          <rPr>
            <b/>
            <sz val="9"/>
            <color indexed="81"/>
            <rFont val="MS P ゴシック"/>
            <family val="3"/>
            <charset val="128"/>
          </rPr>
          <t>106%で計算</t>
        </r>
      </text>
    </comment>
    <comment ref="M209" authorId="0" shapeId="0" xr:uid="{00000000-0006-0000-0300-000016000000}">
      <text>
        <r>
          <rPr>
            <b/>
            <sz val="9"/>
            <color indexed="81"/>
            <rFont val="MS P ゴシック"/>
            <family val="3"/>
            <charset val="128"/>
          </rPr>
          <t>106%で計算</t>
        </r>
      </text>
    </comment>
    <comment ref="M214" authorId="0" shapeId="0" xr:uid="{00000000-0006-0000-0300-000017000000}">
      <text>
        <r>
          <rPr>
            <b/>
            <sz val="9"/>
            <color indexed="81"/>
            <rFont val="MS P ゴシック"/>
            <family val="3"/>
            <charset val="128"/>
          </rPr>
          <t>102.4%で計算</t>
        </r>
      </text>
    </comment>
    <comment ref="M215" authorId="0" shapeId="0" xr:uid="{00000000-0006-0000-0300-000018000000}">
      <text>
        <r>
          <rPr>
            <b/>
            <sz val="9"/>
            <color indexed="81"/>
            <rFont val="MS P ゴシック"/>
            <family val="3"/>
            <charset val="128"/>
          </rPr>
          <t>102.4%で計算</t>
        </r>
      </text>
    </comment>
    <comment ref="M216" authorId="0" shapeId="0" xr:uid="{00000000-0006-0000-0300-000019000000}">
      <text>
        <r>
          <rPr>
            <b/>
            <sz val="9"/>
            <color indexed="81"/>
            <rFont val="MS P ゴシック"/>
            <family val="3"/>
            <charset val="128"/>
          </rPr>
          <t>101%で計算</t>
        </r>
      </text>
    </comment>
    <comment ref="M217" authorId="0" shapeId="0" xr:uid="{00000000-0006-0000-0300-00001A000000}">
      <text>
        <r>
          <rPr>
            <b/>
            <sz val="9"/>
            <color indexed="81"/>
            <rFont val="MS P ゴシック"/>
            <family val="3"/>
            <charset val="128"/>
          </rPr>
          <t>101%で計算</t>
        </r>
      </text>
    </comment>
    <comment ref="M280" authorId="0" shapeId="0" xr:uid="{00000000-0006-0000-0300-00001B000000}">
      <text>
        <r>
          <rPr>
            <b/>
            <sz val="9"/>
            <color indexed="81"/>
            <rFont val="MS P ゴシック"/>
            <family val="3"/>
            <charset val="128"/>
          </rPr>
          <t>100.6%で計算</t>
        </r>
      </text>
    </comment>
    <comment ref="M281" authorId="0" shapeId="0" xr:uid="{00000000-0006-0000-0300-00001C000000}">
      <text>
        <r>
          <rPr>
            <b/>
            <sz val="9"/>
            <color indexed="81"/>
            <rFont val="MS P ゴシック"/>
            <family val="3"/>
            <charset val="128"/>
          </rPr>
          <t>100.6%で計算</t>
        </r>
      </text>
    </comment>
    <comment ref="M282" authorId="0" shapeId="0" xr:uid="{00000000-0006-0000-0300-00001D000000}">
      <text>
        <r>
          <rPr>
            <b/>
            <sz val="9"/>
            <color indexed="81"/>
            <rFont val="MS P ゴシック"/>
            <family val="3"/>
            <charset val="128"/>
          </rPr>
          <t>101.3%で計算</t>
        </r>
      </text>
    </comment>
    <comment ref="M283" authorId="0" shapeId="0" xr:uid="{00000000-0006-0000-0300-00001E000000}">
      <text>
        <r>
          <rPr>
            <b/>
            <sz val="9"/>
            <color indexed="81"/>
            <rFont val="MS P ゴシック"/>
            <family val="3"/>
            <charset val="128"/>
          </rPr>
          <t>101.3%で計算</t>
        </r>
      </text>
    </comment>
    <comment ref="M284" authorId="0" shapeId="0" xr:uid="{00000000-0006-0000-0300-00001F000000}">
      <text>
        <r>
          <rPr>
            <b/>
            <sz val="9"/>
            <color indexed="81"/>
            <rFont val="MS P ゴシック"/>
            <family val="3"/>
            <charset val="128"/>
          </rPr>
          <t>102%で計算</t>
        </r>
      </text>
    </comment>
    <comment ref="M285" authorId="0" shapeId="0" xr:uid="{00000000-0006-0000-0300-000020000000}">
      <text>
        <r>
          <rPr>
            <b/>
            <sz val="9"/>
            <color indexed="81"/>
            <rFont val="MS P ゴシック"/>
            <family val="3"/>
            <charset val="128"/>
          </rPr>
          <t>102%で計算</t>
        </r>
      </text>
    </comment>
    <comment ref="M352" authorId="0" shapeId="0" xr:uid="{00000000-0006-0000-0300-000021000000}">
      <text>
        <r>
          <rPr>
            <b/>
            <sz val="9"/>
            <color indexed="81"/>
            <rFont val="MS P ゴシック"/>
            <family val="3"/>
            <charset val="128"/>
          </rPr>
          <t>101.5%で計算</t>
        </r>
      </text>
    </comment>
    <comment ref="M353" authorId="0" shapeId="0" xr:uid="{00000000-0006-0000-0300-000022000000}">
      <text>
        <r>
          <rPr>
            <b/>
            <sz val="9"/>
            <color indexed="81"/>
            <rFont val="MS P ゴシック"/>
            <family val="3"/>
            <charset val="128"/>
          </rPr>
          <t>101.5%で計算</t>
        </r>
      </text>
    </comment>
    <comment ref="M354" authorId="0" shapeId="0" xr:uid="{00000000-0006-0000-0300-000023000000}">
      <text>
        <r>
          <rPr>
            <b/>
            <sz val="9"/>
            <color indexed="81"/>
            <rFont val="MS P ゴシック"/>
            <family val="3"/>
            <charset val="128"/>
          </rPr>
          <t>103.3%で計算</t>
        </r>
      </text>
    </comment>
    <comment ref="M355" authorId="0" shapeId="0" xr:uid="{00000000-0006-0000-0300-000024000000}">
      <text>
        <r>
          <rPr>
            <b/>
            <sz val="9"/>
            <color indexed="81"/>
            <rFont val="MS P ゴシック"/>
            <family val="3"/>
            <charset val="128"/>
          </rPr>
          <t>103.3%で計算</t>
        </r>
      </text>
    </comment>
    <comment ref="M356" authorId="0" shapeId="0" xr:uid="{00000000-0006-0000-0300-000025000000}">
      <text>
        <r>
          <rPr>
            <b/>
            <sz val="9"/>
            <color indexed="81"/>
            <rFont val="MS P ゴシック"/>
            <family val="3"/>
            <charset val="128"/>
          </rPr>
          <t>102.3%で計算</t>
        </r>
      </text>
    </comment>
    <comment ref="M357" authorId="0" shapeId="0" xr:uid="{00000000-0006-0000-0300-000026000000}">
      <text>
        <r>
          <rPr>
            <b/>
            <sz val="9"/>
            <color indexed="81"/>
            <rFont val="MS P ゴシック"/>
            <family val="3"/>
            <charset val="128"/>
          </rPr>
          <t>102.3%で計算</t>
        </r>
      </text>
    </comment>
    <comment ref="M416" authorId="0" shapeId="0" xr:uid="{00000000-0006-0000-0300-000027000000}">
      <text>
        <r>
          <rPr>
            <b/>
            <sz val="9"/>
            <color indexed="81"/>
            <rFont val="MS P ゴシック"/>
            <family val="3"/>
            <charset val="128"/>
          </rPr>
          <t>100.7%で計算</t>
        </r>
      </text>
    </comment>
    <comment ref="M417" authorId="0" shapeId="0" xr:uid="{00000000-0006-0000-0300-000028000000}">
      <text>
        <r>
          <rPr>
            <b/>
            <sz val="9"/>
            <color indexed="81"/>
            <rFont val="MS P ゴシック"/>
            <family val="3"/>
            <charset val="128"/>
          </rPr>
          <t>100.7%で計算</t>
        </r>
      </text>
    </comment>
    <comment ref="M424" authorId="0" shapeId="0" xr:uid="{00000000-0006-0000-0300-000029000000}">
      <text>
        <r>
          <rPr>
            <b/>
            <sz val="9"/>
            <color indexed="81"/>
            <rFont val="MS P ゴシック"/>
            <family val="3"/>
            <charset val="128"/>
          </rPr>
          <t>101.6%で計算</t>
        </r>
      </text>
    </comment>
    <comment ref="M425" authorId="0" shapeId="0" xr:uid="{00000000-0006-0000-0300-00002A000000}">
      <text>
        <r>
          <rPr>
            <b/>
            <sz val="9"/>
            <color indexed="81"/>
            <rFont val="MS P ゴシック"/>
            <family val="3"/>
            <charset val="128"/>
          </rPr>
          <t>101.6%で計算</t>
        </r>
      </text>
    </comment>
    <comment ref="M426" authorId="0" shapeId="0" xr:uid="{00000000-0006-0000-0300-00002B000000}">
      <text>
        <r>
          <rPr>
            <b/>
            <sz val="9"/>
            <color indexed="81"/>
            <rFont val="MS P ゴシック"/>
            <family val="3"/>
            <charset val="128"/>
          </rPr>
          <t>105.6%で計算</t>
        </r>
      </text>
    </comment>
    <comment ref="M427" authorId="0" shapeId="0" xr:uid="{00000000-0006-0000-0300-00002C000000}">
      <text>
        <r>
          <rPr>
            <b/>
            <sz val="9"/>
            <color indexed="81"/>
            <rFont val="MS P ゴシック"/>
            <family val="3"/>
            <charset val="128"/>
          </rPr>
          <t>105.6%で計算</t>
        </r>
      </text>
    </comment>
    <comment ref="M428" authorId="0" shapeId="0" xr:uid="{00000000-0006-0000-0300-00002D000000}">
      <text>
        <r>
          <rPr>
            <b/>
            <sz val="9"/>
            <color indexed="81"/>
            <rFont val="MS P ゴシック"/>
            <family val="3"/>
            <charset val="128"/>
          </rPr>
          <t>102.5%で計算</t>
        </r>
      </text>
    </comment>
    <comment ref="M429" authorId="0" shapeId="0" xr:uid="{00000000-0006-0000-0300-00002E000000}">
      <text>
        <r>
          <rPr>
            <b/>
            <sz val="9"/>
            <color indexed="81"/>
            <rFont val="MS P ゴシック"/>
            <family val="3"/>
            <charset val="128"/>
          </rPr>
          <t>102.5%で計算</t>
        </r>
      </text>
    </comment>
    <comment ref="M498" authorId="0" shapeId="0" xr:uid="{00000000-0006-0000-0300-00002F000000}">
      <text>
        <r>
          <rPr>
            <b/>
            <sz val="9"/>
            <color indexed="81"/>
            <rFont val="MS P ゴシック"/>
            <family val="3"/>
            <charset val="128"/>
          </rPr>
          <t>100.6%で計算</t>
        </r>
      </text>
    </comment>
    <comment ref="M499" authorId="0" shapeId="0" xr:uid="{00000000-0006-0000-0300-000030000000}">
      <text>
        <r>
          <rPr>
            <b/>
            <sz val="9"/>
            <color indexed="81"/>
            <rFont val="MS P ゴシック"/>
            <family val="3"/>
            <charset val="128"/>
          </rPr>
          <t>100.6%で計算</t>
        </r>
      </text>
    </comment>
    <comment ref="M500" authorId="0" shapeId="0" xr:uid="{00000000-0006-0000-0300-000031000000}">
      <text>
        <r>
          <rPr>
            <b/>
            <sz val="9"/>
            <color indexed="81"/>
            <rFont val="MS P ゴシック"/>
            <family val="3"/>
            <charset val="128"/>
          </rPr>
          <t>101.3%で計算</t>
        </r>
      </text>
    </comment>
    <comment ref="M501" authorId="0" shapeId="0" xr:uid="{00000000-0006-0000-0300-000032000000}">
      <text>
        <r>
          <rPr>
            <b/>
            <sz val="9"/>
            <color indexed="81"/>
            <rFont val="MS P ゴシック"/>
            <family val="3"/>
            <charset val="128"/>
          </rPr>
          <t>101.3%で計算</t>
        </r>
      </text>
    </comment>
    <comment ref="M502" authorId="0" shapeId="0" xr:uid="{00000000-0006-0000-0300-000033000000}">
      <text>
        <r>
          <rPr>
            <b/>
            <sz val="9"/>
            <color indexed="81"/>
            <rFont val="MS P ゴシック"/>
            <family val="3"/>
            <charset val="128"/>
          </rPr>
          <t>102%で計算</t>
        </r>
      </text>
    </comment>
    <comment ref="M503" authorId="0" shapeId="0" xr:uid="{00000000-0006-0000-0300-000034000000}">
      <text>
        <r>
          <rPr>
            <b/>
            <sz val="9"/>
            <color indexed="81"/>
            <rFont val="MS P ゴシック"/>
            <family val="3"/>
            <charset val="128"/>
          </rPr>
          <t>102%で計算</t>
        </r>
      </text>
    </comment>
    <comment ref="M570" authorId="0" shapeId="0" xr:uid="{00000000-0006-0000-0300-000035000000}">
      <text>
        <r>
          <rPr>
            <b/>
            <sz val="9"/>
            <color indexed="81"/>
            <rFont val="MS P ゴシック"/>
            <family val="3"/>
            <charset val="128"/>
          </rPr>
          <t>100.6%で計算</t>
        </r>
      </text>
    </comment>
    <comment ref="M571" authorId="0" shapeId="0" xr:uid="{00000000-0006-0000-0300-000036000000}">
      <text>
        <r>
          <rPr>
            <b/>
            <sz val="9"/>
            <color indexed="81"/>
            <rFont val="MS P ゴシック"/>
            <family val="3"/>
            <charset val="128"/>
          </rPr>
          <t>100.6%で計算</t>
        </r>
      </text>
    </comment>
    <comment ref="M572" authorId="0" shapeId="0" xr:uid="{00000000-0006-0000-0300-000037000000}">
      <text>
        <r>
          <rPr>
            <b/>
            <sz val="9"/>
            <color indexed="81"/>
            <rFont val="MS P ゴシック"/>
            <family val="3"/>
            <charset val="128"/>
          </rPr>
          <t>101.3%で計算</t>
        </r>
      </text>
    </comment>
    <comment ref="M573" authorId="0" shapeId="0" xr:uid="{00000000-0006-0000-0300-000038000000}">
      <text>
        <r>
          <rPr>
            <b/>
            <sz val="9"/>
            <color indexed="81"/>
            <rFont val="MS P ゴシック"/>
            <family val="3"/>
            <charset val="128"/>
          </rPr>
          <t>101.3%で計算</t>
        </r>
      </text>
    </comment>
    <comment ref="M574" authorId="0" shapeId="0" xr:uid="{00000000-0006-0000-0300-000039000000}">
      <text>
        <r>
          <rPr>
            <b/>
            <sz val="9"/>
            <color indexed="81"/>
            <rFont val="MS P ゴシック"/>
            <family val="3"/>
            <charset val="128"/>
          </rPr>
          <t>102%で計算</t>
        </r>
      </text>
    </comment>
    <comment ref="M575" authorId="0" shapeId="0" xr:uid="{00000000-0006-0000-0300-00003A000000}">
      <text>
        <r>
          <rPr>
            <b/>
            <sz val="9"/>
            <color indexed="81"/>
            <rFont val="MS P ゴシック"/>
            <family val="3"/>
            <charset val="128"/>
          </rPr>
          <t>102%で計算</t>
        </r>
      </text>
    </comment>
    <comment ref="M620" authorId="0" shapeId="0" xr:uid="{00000000-0006-0000-0300-00003B000000}">
      <text>
        <r>
          <rPr>
            <b/>
            <sz val="9"/>
            <color indexed="81"/>
            <rFont val="MS P ゴシック"/>
            <family val="3"/>
            <charset val="128"/>
          </rPr>
          <t>100.6%で計算</t>
        </r>
      </text>
    </comment>
    <comment ref="M622" authorId="0" shapeId="0" xr:uid="{00000000-0006-0000-0300-00003C000000}">
      <text>
        <r>
          <rPr>
            <b/>
            <sz val="9"/>
            <color indexed="81"/>
            <rFont val="MS P ゴシック"/>
            <family val="3"/>
            <charset val="128"/>
          </rPr>
          <t>101.3%で計算</t>
        </r>
      </text>
    </comment>
    <comment ref="M623" authorId="0" shapeId="0" xr:uid="{00000000-0006-0000-0300-00003D000000}">
      <text>
        <r>
          <rPr>
            <b/>
            <sz val="9"/>
            <color indexed="81"/>
            <rFont val="MS P ゴシック"/>
            <family val="3"/>
            <charset val="128"/>
          </rPr>
          <t>102%で計算</t>
        </r>
      </text>
    </comment>
  </commentList>
</comments>
</file>

<file path=xl/sharedStrings.xml><?xml version="1.0" encoding="utf-8"?>
<sst xmlns="http://schemas.openxmlformats.org/spreadsheetml/2006/main" count="2599" uniqueCount="1096">
  <si>
    <t>【報告書郵送先】〒163-1432　東京都新宿区西新宿3-20-2 東京オペラシティビル32階</t>
    <rPh sb="1" eb="4">
      <t>ホウコクショ</t>
    </rPh>
    <rPh sb="4" eb="6">
      <t>ユウソウ</t>
    </rPh>
    <rPh sb="6" eb="7">
      <t>サキ</t>
    </rPh>
    <rPh sb="18" eb="21">
      <t>トウキョウト</t>
    </rPh>
    <rPh sb="21" eb="24">
      <t>シンジュクク</t>
    </rPh>
    <rPh sb="24" eb="27">
      <t>ニシシンジュク</t>
    </rPh>
    <rPh sb="34" eb="36">
      <t>トウキョウ</t>
    </rPh>
    <rPh sb="46" eb="47">
      <t>カイ</t>
    </rPh>
    <phoneticPr fontId="4"/>
  </si>
  <si>
    <t>出力抑制保証規定第３条に基づき、出力抑制に関する報告を致します。</t>
  </si>
  <si>
    <t>購 入 設 置 者</t>
  </si>
  <si>
    <t>加 入 番 号</t>
    <phoneticPr fontId="4"/>
  </si>
  <si>
    <t>印</t>
    <rPh sb="0" eb="1">
      <t>イン</t>
    </rPh>
    <phoneticPr fontId="4"/>
  </si>
  <si>
    <t>設 置 容 量</t>
    <rPh sb="0" eb="1">
      <t>セツ</t>
    </rPh>
    <rPh sb="2" eb="3">
      <t>チ</t>
    </rPh>
    <rPh sb="4" eb="5">
      <t>カタチ</t>
    </rPh>
    <rPh sb="6" eb="7">
      <t>リョウ</t>
    </rPh>
    <phoneticPr fontId="4"/>
  </si>
  <si>
    <t>抑制エリア</t>
    <rPh sb="0" eb="2">
      <t>ヨクセイ</t>
    </rPh>
    <phoneticPr fontId="4"/>
  </si>
  <si>
    <t>エリア</t>
    <phoneticPr fontId="4"/>
  </si>
  <si>
    <t>観測地点</t>
    <rPh sb="0" eb="2">
      <t>カンソク</t>
    </rPh>
    <rPh sb="2" eb="4">
      <t>チテン</t>
    </rPh>
    <phoneticPr fontId="4"/>
  </si>
  <si>
    <t>【抑制エリア】</t>
  </si>
  <si>
    <t>【観測地点】</t>
    <phoneticPr fontId="4"/>
  </si>
  <si>
    <t>【保証単価(A)】</t>
    <rPh sb="1" eb="3">
      <t>ホショウ</t>
    </rPh>
    <rPh sb="3" eb="5">
      <t>タンカ</t>
    </rPh>
    <phoneticPr fontId="4"/>
  </si>
  <si>
    <r>
      <t>円</t>
    </r>
    <r>
      <rPr>
        <sz val="9"/>
        <color theme="1"/>
        <rFont val="游ゴシック"/>
        <family val="3"/>
        <charset val="128"/>
        <scheme val="minor"/>
      </rPr>
      <t>（税抜）</t>
    </r>
    <rPh sb="0" eb="1">
      <t>エン</t>
    </rPh>
    <rPh sb="2" eb="4">
      <t>ゼイヌ</t>
    </rPh>
    <phoneticPr fontId="4"/>
  </si>
  <si>
    <t>福岡</t>
    <rPh sb="0" eb="2">
      <t>フクオカ</t>
    </rPh>
    <phoneticPr fontId="4"/>
  </si>
  <si>
    <t>福岡市</t>
    <rPh sb="0" eb="2">
      <t>フクオカ</t>
    </rPh>
    <rPh sb="2" eb="3">
      <t>シ</t>
    </rPh>
    <phoneticPr fontId="4"/>
  </si>
  <si>
    <t>(ｲ)</t>
    <phoneticPr fontId="4"/>
  </si>
  <si>
    <r>
      <t xml:space="preserve">発電量差額
</t>
    </r>
    <r>
      <rPr>
        <sz val="9"/>
        <color theme="1"/>
        <rFont val="游ゴシック"/>
        <family val="3"/>
        <charset val="128"/>
        <scheme val="minor"/>
      </rPr>
      <t>(ｳ)＝(ｱ)－(ｲ)</t>
    </r>
    <rPh sb="0" eb="5">
      <t>ハツデンリョウサガク</t>
    </rPh>
    <phoneticPr fontId="4"/>
  </si>
  <si>
    <r>
      <t xml:space="preserve">請求金額
</t>
    </r>
    <r>
      <rPr>
        <sz val="9"/>
        <color theme="1"/>
        <rFont val="游ゴシック"/>
        <family val="3"/>
        <charset val="128"/>
        <scheme val="minor"/>
      </rPr>
      <t>(A)×(ｳ)+消費税</t>
    </r>
    <rPh sb="0" eb="4">
      <t>セイキュウキンガク</t>
    </rPh>
    <rPh sb="13" eb="16">
      <t>ショウヒゼイ</t>
    </rPh>
    <phoneticPr fontId="4"/>
  </si>
  <si>
    <t>北九州</t>
    <rPh sb="0" eb="3">
      <t>キタキュウシュウ</t>
    </rPh>
    <phoneticPr fontId="4"/>
  </si>
  <si>
    <t>日付</t>
    <phoneticPr fontId="4"/>
  </si>
  <si>
    <t>発電量</t>
  </si>
  <si>
    <t>佐賀</t>
    <rPh sb="0" eb="2">
      <t>サガ</t>
    </rPh>
    <phoneticPr fontId="4"/>
  </si>
  <si>
    <t>佐賀市</t>
    <rPh sb="0" eb="2">
      <t>サガ</t>
    </rPh>
    <rPh sb="2" eb="3">
      <t>シ</t>
    </rPh>
    <phoneticPr fontId="4"/>
  </si>
  <si>
    <t>【例】</t>
  </si>
  <si>
    <t>kWh</t>
    <phoneticPr fontId="4"/>
  </si>
  <si>
    <t>例（32円×133.87kWh）*1.10＝4,712円</t>
    <rPh sb="0" eb="1">
      <t>レイ</t>
    </rPh>
    <rPh sb="4" eb="5">
      <t>エン</t>
    </rPh>
    <rPh sb="27" eb="28">
      <t>エン</t>
    </rPh>
    <phoneticPr fontId="4"/>
  </si>
  <si>
    <t>長崎</t>
    <rPh sb="0" eb="2">
      <t>ナガサキ</t>
    </rPh>
    <phoneticPr fontId="4"/>
  </si>
  <si>
    <t>長崎市</t>
    <rPh sb="0" eb="2">
      <t>ナガサキ</t>
    </rPh>
    <rPh sb="2" eb="3">
      <t>シ</t>
    </rPh>
    <phoneticPr fontId="4"/>
  </si>
  <si>
    <t>大分</t>
    <rPh sb="0" eb="2">
      <t>オオイタ</t>
    </rPh>
    <phoneticPr fontId="4"/>
  </si>
  <si>
    <t>大分市</t>
    <rPh sb="0" eb="2">
      <t>オオイタ</t>
    </rPh>
    <rPh sb="2" eb="3">
      <t>シ</t>
    </rPh>
    <phoneticPr fontId="4"/>
  </si>
  <si>
    <t>円</t>
    <rPh sb="0" eb="1">
      <t>エン</t>
    </rPh>
    <phoneticPr fontId="4"/>
  </si>
  <si>
    <t>熊本</t>
    <phoneticPr fontId="4"/>
  </si>
  <si>
    <t>熊本市</t>
    <rPh sb="0" eb="2">
      <t>クマモト</t>
    </rPh>
    <rPh sb="2" eb="3">
      <t>シ</t>
    </rPh>
    <phoneticPr fontId="4"/>
  </si>
  <si>
    <t>宮崎</t>
    <rPh sb="0" eb="2">
      <t>ミヤザキ</t>
    </rPh>
    <phoneticPr fontId="4"/>
  </si>
  <si>
    <t>宮崎市</t>
    <rPh sb="0" eb="2">
      <t>ミヤザキ</t>
    </rPh>
    <rPh sb="2" eb="3">
      <t>シ</t>
    </rPh>
    <phoneticPr fontId="4"/>
  </si>
  <si>
    <t>鹿児島</t>
    <rPh sb="0" eb="3">
      <t>カゴシマ</t>
    </rPh>
    <phoneticPr fontId="4"/>
  </si>
  <si>
    <t>鹿児島市</t>
    <rPh sb="0" eb="3">
      <t>カゴシマ</t>
    </rPh>
    <rPh sb="3" eb="4">
      <t>シ</t>
    </rPh>
    <phoneticPr fontId="4"/>
  </si>
  <si>
    <t>請求合計</t>
    <rPh sb="0" eb="2">
      <t>セイキュウ</t>
    </rPh>
    <rPh sb="2" eb="4">
      <t>ゴウケイ</t>
    </rPh>
    <phoneticPr fontId="4"/>
  </si>
  <si>
    <t>金融機関</t>
    <rPh sb="0" eb="4">
      <t>キンユウキカン</t>
    </rPh>
    <phoneticPr fontId="4"/>
  </si>
  <si>
    <t>銀行</t>
  </si>
  <si>
    <t>信用金庫</t>
  </si>
  <si>
    <t>支店</t>
    <rPh sb="0" eb="2">
      <t>シテン</t>
    </rPh>
    <phoneticPr fontId="4"/>
  </si>
  <si>
    <t>預金種類</t>
  </si>
  <si>
    <t>店番</t>
    <phoneticPr fontId="4"/>
  </si>
  <si>
    <t>口座番号</t>
  </si>
  <si>
    <t>普通</t>
  </si>
  <si>
    <t>当座</t>
  </si>
  <si>
    <t>ｳｴｽﾄﾎｰﾙﾃﾞｨﾝｸﾞｽ</t>
    <phoneticPr fontId="4"/>
  </si>
  <si>
    <t>ゆうちょ銀行</t>
  </si>
  <si>
    <t>通帳記号</t>
  </si>
  <si>
    <t>通帳番号</t>
  </si>
  <si>
    <t>受付</t>
    <rPh sb="0" eb="2">
      <t>ウケツケ</t>
    </rPh>
    <phoneticPr fontId="4"/>
  </si>
  <si>
    <t>承認</t>
    <rPh sb="0" eb="2">
      <t>ショウニン</t>
    </rPh>
    <phoneticPr fontId="4"/>
  </si>
  <si>
    <t>ﾌﾘｶﾞﾅ
口座名義人</t>
    <phoneticPr fontId="4"/>
  </si>
  <si>
    <t>様名義</t>
  </si>
  <si>
    <t>【対象期間】</t>
    <rPh sb="1" eb="3">
      <t>タイショウ</t>
    </rPh>
    <rPh sb="3" eb="5">
      <t>キカン</t>
    </rPh>
    <phoneticPr fontId="4"/>
  </si>
  <si>
    <t>【報告期限】</t>
    <rPh sb="1" eb="3">
      <t>ホウコク</t>
    </rPh>
    <rPh sb="3" eb="5">
      <t>キゲン</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</si>
  <si>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</si>
  <si>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</si>
  <si>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</si>
  <si>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</si>
  <si>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</si>
  <si>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</si>
  <si>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</si>
  <si>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</si>
  <si>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</si>
  <si>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</si>
  <si>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</si>
  <si>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</si>
  <si>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</si>
  <si>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</si>
  <si>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</si>
  <si>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</si>
  <si>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</si>
  <si>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</si>
  <si>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</si>
  <si>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</si>
  <si>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</si>
  <si>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</si>
  <si>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</si>
  <si>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</si>
  <si>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</si>
  <si>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</si>
  <si>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</si>
  <si>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</si>
  <si>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</si>
  <si>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</si>
  <si>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</si>
  <si>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</si>
  <si>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</si>
  <si>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</si>
  <si>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</si>
  <si>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</si>
  <si>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</si>
  <si>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</si>
  <si>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</si>
  <si>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</si>
  <si>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</si>
  <si>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</si>
  <si>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</si>
  <si>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</si>
  <si>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</si>
  <si>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</si>
  <si>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</si>
  <si>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</si>
  <si>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</si>
  <si>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</si>
  <si>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</si>
  <si>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</si>
  <si>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t>
    <phoneticPr fontId="4"/>
  </si>
  <si>
    <t>加入番号</t>
    <rPh sb="0" eb="2">
      <t>カニュウ</t>
    </rPh>
    <rPh sb="2" eb="4">
      <t>バンゴウ</t>
    </rPh>
    <phoneticPr fontId="4"/>
  </si>
  <si>
    <t>日付</t>
    <rPh sb="0" eb="2">
      <t>ヒヅケ</t>
    </rPh>
    <phoneticPr fontId="4"/>
  </si>
  <si>
    <t>電圧階級</t>
    <rPh sb="0" eb="4">
      <t>デンアツカイキュウ</t>
    </rPh>
    <phoneticPr fontId="4"/>
  </si>
  <si>
    <t>出力抑制開始</t>
    <rPh sb="0" eb="4">
      <t>シュツリョクヨクセイ</t>
    </rPh>
    <rPh sb="4" eb="6">
      <t>カイシ</t>
    </rPh>
    <phoneticPr fontId="4"/>
  </si>
  <si>
    <t>出力抑制終了</t>
    <rPh sb="0" eb="4">
      <t>シュツリョクヨクセイ</t>
    </rPh>
    <rPh sb="4" eb="6">
      <t>シュウリョウ</t>
    </rPh>
    <phoneticPr fontId="4"/>
  </si>
  <si>
    <t>曜日</t>
    <rPh sb="0" eb="2">
      <t>ヨウビ</t>
    </rPh>
    <phoneticPr fontId="4"/>
  </si>
  <si>
    <t>参照地</t>
    <rPh sb="0" eb="2">
      <t>サンショウ</t>
    </rPh>
    <rPh sb="2" eb="3">
      <t>チ</t>
    </rPh>
    <phoneticPr fontId="4"/>
  </si>
  <si>
    <t>低：回数</t>
    <rPh sb="0" eb="1">
      <t>テイ</t>
    </rPh>
    <rPh sb="2" eb="4">
      <t>カイスウ</t>
    </rPh>
    <phoneticPr fontId="4"/>
  </si>
  <si>
    <t>高：回数</t>
    <rPh sb="0" eb="1">
      <t>コウ</t>
    </rPh>
    <rPh sb="2" eb="4">
      <t>カイスウ</t>
    </rPh>
    <phoneticPr fontId="4"/>
  </si>
  <si>
    <t>低</t>
    <rPh sb="0" eb="1">
      <t>テイ</t>
    </rPh>
    <phoneticPr fontId="4"/>
  </si>
  <si>
    <t>熊本</t>
    <rPh sb="0" eb="2">
      <t>クマモト</t>
    </rPh>
    <phoneticPr fontId="4"/>
  </si>
  <si>
    <t>高</t>
    <rPh sb="0" eb="1">
      <t>コウ</t>
    </rPh>
    <phoneticPr fontId="4"/>
  </si>
  <si>
    <t>50～2000</t>
  </si>
  <si>
    <t>低・高</t>
    <rPh sb="0" eb="1">
      <t>テイ</t>
    </rPh>
    <rPh sb="2" eb="3">
      <t>コウ</t>
    </rPh>
    <phoneticPr fontId="4"/>
  </si>
  <si>
    <t>10～50KW</t>
    <phoneticPr fontId="4"/>
  </si>
  <si>
    <t>50～2000</t>
    <phoneticPr fontId="4"/>
  </si>
  <si>
    <t>kW区分</t>
    <phoneticPr fontId="4"/>
  </si>
  <si>
    <t>低・高</t>
    <phoneticPr fontId="4"/>
  </si>
  <si>
    <t>PASS</t>
    <phoneticPr fontId="4"/>
  </si>
  <si>
    <t>コード</t>
    <phoneticPr fontId="4"/>
  </si>
  <si>
    <t>　すべて半角で入力してください。</t>
    <rPh sb="4" eb="6">
      <t>ハンカク</t>
    </rPh>
    <rPh sb="7" eb="9">
      <t>ニュウリョク</t>
    </rPh>
    <phoneticPr fontId="4"/>
  </si>
  <si>
    <t>旧ルール</t>
    <rPh sb="0" eb="1">
      <t>キュウ</t>
    </rPh>
    <phoneticPr fontId="2"/>
  </si>
  <si>
    <t>北九州</t>
    <rPh sb="0" eb="3">
      <t>キタキュウシュウ</t>
    </rPh>
    <phoneticPr fontId="2"/>
  </si>
  <si>
    <t>三福海運有限会社</t>
  </si>
  <si>
    <t>2019ES0072</t>
  </si>
  <si>
    <t>加入番号</t>
    <rPh sb="0" eb="2">
      <t>カニュウ</t>
    </rPh>
    <rPh sb="2" eb="4">
      <t>バンゴウ</t>
    </rPh>
    <phoneticPr fontId="2"/>
  </si>
  <si>
    <t>PASS</t>
  </si>
  <si>
    <t>名称</t>
    <rPh sb="0" eb="2">
      <t>メイショウ</t>
    </rPh>
    <phoneticPr fontId="2"/>
  </si>
  <si>
    <t>連系日</t>
    <rPh sb="0" eb="2">
      <t>レンケイ</t>
    </rPh>
    <rPh sb="2" eb="3">
      <t>ビ</t>
    </rPh>
    <phoneticPr fontId="2"/>
  </si>
  <si>
    <t>容量</t>
    <rPh sb="0" eb="2">
      <t>ヨウリョウ</t>
    </rPh>
    <phoneticPr fontId="2"/>
  </si>
  <si>
    <t>kW区分</t>
    <rPh sb="2" eb="4">
      <t>クブン</t>
    </rPh>
    <phoneticPr fontId="7"/>
  </si>
  <si>
    <t>エリア</t>
  </si>
  <si>
    <t>対象ルール</t>
    <rPh sb="0" eb="2">
      <t>タイショウ</t>
    </rPh>
    <phoneticPr fontId="2"/>
  </si>
  <si>
    <t>単価</t>
    <rPh sb="0" eb="2">
      <t>タンカ</t>
    </rPh>
    <phoneticPr fontId="2"/>
  </si>
  <si>
    <t>実際の日射量
（MJ/㎡）</t>
    <rPh sb="0" eb="2">
      <t>ジッサイ</t>
    </rPh>
    <rPh sb="3" eb="5">
      <t>ニッシャ</t>
    </rPh>
    <rPh sb="5" eb="6">
      <t>リョウ</t>
    </rPh>
    <phoneticPr fontId="4"/>
  </si>
  <si>
    <t>FmNWBk</t>
  </si>
  <si>
    <t>PASSダブリ</t>
    <phoneticPr fontId="4"/>
  </si>
  <si>
    <t>北九州(旧)</t>
    <rPh sb="0" eb="3">
      <t>キタキュウシュウ</t>
    </rPh>
    <phoneticPr fontId="1"/>
  </si>
  <si>
    <t>保証開始日</t>
    <rPh sb="0" eb="2">
      <t>ホショウ</t>
    </rPh>
    <rPh sb="2" eb="5">
      <t>カイシビ</t>
    </rPh>
    <phoneticPr fontId="4"/>
  </si>
  <si>
    <t>実際の日射量と
近い日射量（MJ/㎡）</t>
    <phoneticPr fontId="4"/>
  </si>
  <si>
    <t>㈱ウエストホールディングス　出力抑制保証係　担当者宛</t>
    <rPh sb="20" eb="21">
      <t>カカリ</t>
    </rPh>
    <rPh sb="22" eb="25">
      <t>タントウシャ</t>
    </rPh>
    <rPh sb="25" eb="26">
      <t>アテ</t>
    </rPh>
    <phoneticPr fontId="4"/>
  </si>
  <si>
    <t>氏 名・名 称</t>
    <phoneticPr fontId="4"/>
  </si>
  <si>
    <t>系 統 連 系 日</t>
    <phoneticPr fontId="4"/>
  </si>
  <si>
    <t>kW</t>
    <phoneticPr fontId="4"/>
  </si>
  <si>
    <t>出力抑制指示日</t>
    <phoneticPr fontId="4"/>
  </si>
  <si>
    <t>(ｱ)</t>
    <phoneticPr fontId="4"/>
  </si>
  <si>
    <t>比較対象日　</t>
    <phoneticPr fontId="4"/>
  </si>
  <si>
    <t>日射量</t>
    <phoneticPr fontId="4"/>
  </si>
  <si>
    <t>kWh</t>
    <phoneticPr fontId="4"/>
  </si>
  <si>
    <t>kWh</t>
    <phoneticPr fontId="4"/>
  </si>
  <si>
    <t>kWh</t>
  </si>
  <si>
    <t>円</t>
  </si>
  <si>
    <t>・太枠部分に系統連系日以降の出力抑制指示日の発電量をご入力下さい。
・報告書のご提出時には、必ず「出力制御指示日」「比較対象日」の全日分の
発電量が確認出来る資料を同封して下さい。
※発電事業者様自らが作成された発電実績の転記一覧表等は該当致しません。
モニタ等の画面を写した写真や印刷物を同封して下さい。</t>
    <rPh sb="6" eb="10">
      <t>ケイトウレンケイ</t>
    </rPh>
    <rPh sb="10" eb="11">
      <t>ビ</t>
    </rPh>
    <rPh sb="11" eb="13">
      <t>イコウ</t>
    </rPh>
    <rPh sb="14" eb="16">
      <t>シュツリョク</t>
    </rPh>
    <rPh sb="16" eb="18">
      <t>ヨクセイ</t>
    </rPh>
    <rPh sb="18" eb="20">
      <t>シジ</t>
    </rPh>
    <rPh sb="20" eb="21">
      <t>ビ</t>
    </rPh>
    <rPh sb="22" eb="24">
      <t>ハツデン</t>
    </rPh>
    <rPh sb="24" eb="25">
      <t>リョウ</t>
    </rPh>
    <rPh sb="27" eb="29">
      <t>ニュウリョク</t>
    </rPh>
    <rPh sb="29" eb="30">
      <t>クダ</t>
    </rPh>
    <rPh sb="35" eb="37">
      <t>ホウコク</t>
    </rPh>
    <rPh sb="37" eb="38">
      <t>ショ</t>
    </rPh>
    <rPh sb="40" eb="42">
      <t>テイシュツ</t>
    </rPh>
    <rPh sb="42" eb="43">
      <t>ジ</t>
    </rPh>
    <rPh sb="46" eb="47">
      <t>カナラ</t>
    </rPh>
    <rPh sb="49" eb="51">
      <t>シュツリョク</t>
    </rPh>
    <rPh sb="51" eb="53">
      <t>セイギョ</t>
    </rPh>
    <rPh sb="53" eb="55">
      <t>シジ</t>
    </rPh>
    <rPh sb="55" eb="56">
      <t>ヒ</t>
    </rPh>
    <rPh sb="58" eb="60">
      <t>ヒカク</t>
    </rPh>
    <rPh sb="60" eb="62">
      <t>タイショウ</t>
    </rPh>
    <rPh sb="62" eb="63">
      <t>ビ</t>
    </rPh>
    <rPh sb="65" eb="68">
      <t>ゼンジツブン</t>
    </rPh>
    <rPh sb="70" eb="73">
      <t>ハツデンリョウ</t>
    </rPh>
    <rPh sb="74" eb="76">
      <t>カクニン</t>
    </rPh>
    <rPh sb="76" eb="78">
      <t>デキ</t>
    </rPh>
    <rPh sb="79" eb="81">
      <t>シリョウ</t>
    </rPh>
    <rPh sb="82" eb="84">
      <t>ドウフウ</t>
    </rPh>
    <rPh sb="86" eb="87">
      <t>クダ</t>
    </rPh>
    <rPh sb="92" eb="94">
      <t>ハツデン</t>
    </rPh>
    <rPh sb="94" eb="97">
      <t>ジギョウシャ</t>
    </rPh>
    <rPh sb="97" eb="98">
      <t>サマ</t>
    </rPh>
    <rPh sb="98" eb="99">
      <t>ミズカ</t>
    </rPh>
    <rPh sb="101" eb="103">
      <t>サクセイ</t>
    </rPh>
    <rPh sb="106" eb="108">
      <t>ハツデン</t>
    </rPh>
    <rPh sb="108" eb="110">
      <t>ジッセキ</t>
    </rPh>
    <rPh sb="111" eb="113">
      <t>テンキ</t>
    </rPh>
    <rPh sb="113" eb="116">
      <t>イチランヒョウ</t>
    </rPh>
    <rPh sb="116" eb="117">
      <t>ナド</t>
    </rPh>
    <rPh sb="118" eb="120">
      <t>ガイトウ</t>
    </rPh>
    <rPh sb="120" eb="121">
      <t>イタ</t>
    </rPh>
    <rPh sb="130" eb="131">
      <t>ナド</t>
    </rPh>
    <rPh sb="132" eb="134">
      <t>ガメン</t>
    </rPh>
    <rPh sb="135" eb="136">
      <t>ウツ</t>
    </rPh>
    <rPh sb="138" eb="140">
      <t>シャシン</t>
    </rPh>
    <rPh sb="141" eb="144">
      <t>インサツブツ</t>
    </rPh>
    <rPh sb="145" eb="147">
      <t>ドウフウ</t>
    </rPh>
    <rPh sb="149" eb="150">
      <t>クダ</t>
    </rPh>
    <phoneticPr fontId="4"/>
  </si>
  <si>
    <t>002015ｻ612AU</t>
  </si>
  <si>
    <t>YGCuUn</t>
  </si>
  <si>
    <t>柴田　俊久</t>
  </si>
  <si>
    <t>10～50KW</t>
  </si>
  <si>
    <t>熊本</t>
    <rPh sb="0" eb="2">
      <t>クマモト</t>
    </rPh>
    <phoneticPr fontId="2"/>
  </si>
  <si>
    <t>指定ルール</t>
    <rPh sb="0" eb="2">
      <t>シテイ</t>
    </rPh>
    <phoneticPr fontId="2"/>
  </si>
  <si>
    <t xml:space="preserve"> 32</t>
  </si>
  <si>
    <t>002015ｻ609Aｱ</t>
  </si>
  <si>
    <t>D5AiF9</t>
  </si>
  <si>
    <t>木髙　淳子</t>
    <rPh sb="1" eb="2">
      <t>タカ</t>
    </rPh>
    <phoneticPr fontId="2"/>
  </si>
  <si>
    <t>大分</t>
    <rPh sb="0" eb="2">
      <t>オオイタ</t>
    </rPh>
    <phoneticPr fontId="2"/>
  </si>
  <si>
    <t>002014J60407</t>
  </si>
  <si>
    <t>KBGxft</t>
  </si>
  <si>
    <t>株式会社コンゴーエネルギー</t>
  </si>
  <si>
    <t xml:space="preserve"> 36</t>
  </si>
  <si>
    <t>002014J60807</t>
  </si>
  <si>
    <t>kMzL9S</t>
  </si>
  <si>
    <t>002015ｻ609Aｲ</t>
  </si>
  <si>
    <t>CHx5hJ</t>
  </si>
  <si>
    <t>島　和彦</t>
  </si>
  <si>
    <t>002015ｻ706BB</t>
  </si>
  <si>
    <t>o3XkBv</t>
  </si>
  <si>
    <t>瀬崎　圭司</t>
  </si>
  <si>
    <t xml:space="preserve"> 27</t>
  </si>
  <si>
    <t>002015ｻ612AV</t>
  </si>
  <si>
    <t>4tFjaN</t>
  </si>
  <si>
    <t>松本　武史</t>
  </si>
  <si>
    <t>002015ｻ609Aｳ</t>
  </si>
  <si>
    <t>1BgP5N</t>
  </si>
  <si>
    <t>松村　美奈子</t>
  </si>
  <si>
    <t>002015ｻ709CA</t>
  </si>
  <si>
    <t>SBRJtK</t>
  </si>
  <si>
    <t>前濱　隆幸</t>
  </si>
  <si>
    <t>002015U00044</t>
  </si>
  <si>
    <t>Y8q92R</t>
  </si>
  <si>
    <t>合同会社ブロッサム</t>
  </si>
  <si>
    <t>002015U00045</t>
  </si>
  <si>
    <t>p3yT2K</t>
  </si>
  <si>
    <t>002015U00046</t>
  </si>
  <si>
    <t>tpikNX</t>
  </si>
  <si>
    <t>株式会社荒井鉄筋工業所</t>
  </si>
  <si>
    <t>002015U00047</t>
  </si>
  <si>
    <t>KZ5xFM</t>
  </si>
  <si>
    <t>有限会社永井庭園</t>
  </si>
  <si>
    <t>002015U00048</t>
  </si>
  <si>
    <t>9SM2EK</t>
  </si>
  <si>
    <t>高山　康浩</t>
  </si>
  <si>
    <t>002015U00049</t>
  </si>
  <si>
    <t>KMV5Kj</t>
  </si>
  <si>
    <t>Ｋ．クローバー株式会社</t>
  </si>
  <si>
    <t>002015U00050</t>
  </si>
  <si>
    <t>WnYq8P</t>
  </si>
  <si>
    <t>山口　正雄</t>
  </si>
  <si>
    <t>002015U00051</t>
  </si>
  <si>
    <t>c4xULq</t>
  </si>
  <si>
    <t>松井　けい子</t>
  </si>
  <si>
    <t>002015U00052</t>
  </si>
  <si>
    <t>PYocLC</t>
  </si>
  <si>
    <t>002015U00053</t>
  </si>
  <si>
    <t>m5FenL</t>
  </si>
  <si>
    <t>小池　隆考</t>
  </si>
  <si>
    <t>002015U00054</t>
  </si>
  <si>
    <t>5s3xXM</t>
  </si>
  <si>
    <t>002015U00055</t>
  </si>
  <si>
    <t>kfu6X3</t>
  </si>
  <si>
    <t>002015U00056</t>
  </si>
  <si>
    <t>KuMKEM</t>
  </si>
  <si>
    <t>002015U00058</t>
  </si>
  <si>
    <t>PRgLxw</t>
  </si>
  <si>
    <t>株式会社京英</t>
  </si>
  <si>
    <t>002015U00059</t>
  </si>
  <si>
    <t>c36Nxz</t>
  </si>
  <si>
    <t>002015U00060</t>
  </si>
  <si>
    <t>3yaRTc</t>
  </si>
  <si>
    <t>野中　周二</t>
  </si>
  <si>
    <t>002015U00061</t>
  </si>
  <si>
    <t>tYjLGa</t>
  </si>
  <si>
    <t>002015U00062</t>
  </si>
  <si>
    <t>HbZzM2</t>
  </si>
  <si>
    <t>泊　雄一郎</t>
  </si>
  <si>
    <t>002015U00063</t>
  </si>
  <si>
    <t>2QoFY9</t>
  </si>
  <si>
    <t>002015ｻ710CB</t>
  </si>
  <si>
    <t>2j8gLQ</t>
  </si>
  <si>
    <t>有限会社福伸</t>
  </si>
  <si>
    <t>002015ｻ710CC</t>
  </si>
  <si>
    <t>d26kBK</t>
  </si>
  <si>
    <t>002015ｻ710CD</t>
  </si>
  <si>
    <t>AiEH27</t>
  </si>
  <si>
    <t>002015ｻ710CA</t>
  </si>
  <si>
    <t>wEZj6e</t>
  </si>
  <si>
    <t>002015ｻ710CE</t>
  </si>
  <si>
    <t>KNF5Kp</t>
  </si>
  <si>
    <t>北九ドレージ株式会社</t>
  </si>
  <si>
    <t>002015ｻ710CJ</t>
  </si>
  <si>
    <t>deHpWX</t>
  </si>
  <si>
    <t>株式会社栄信建設</t>
  </si>
  <si>
    <t>002015ｻ710CH</t>
  </si>
  <si>
    <t>2gUysv</t>
  </si>
  <si>
    <t>臨海商事有限会社</t>
  </si>
  <si>
    <t>002015U00057</t>
  </si>
  <si>
    <t>75od5h</t>
  </si>
  <si>
    <t>有限会社福の里</t>
  </si>
  <si>
    <t>002015ｻ711CH</t>
  </si>
  <si>
    <t>uuKM5Q</t>
  </si>
  <si>
    <t>株式会社ベル・カルム</t>
  </si>
  <si>
    <t>福岡</t>
    <rPh sb="0" eb="2">
      <t>フクオカ</t>
    </rPh>
    <phoneticPr fontId="2"/>
  </si>
  <si>
    <t>002015ｻ712CA</t>
  </si>
  <si>
    <t>NSLsbp</t>
  </si>
  <si>
    <t>有限会社旙山建工</t>
  </si>
  <si>
    <t>002015ｻ710CF</t>
  </si>
  <si>
    <t>kQYJDf</t>
  </si>
  <si>
    <t>株式会社クロマ</t>
  </si>
  <si>
    <t>宮崎</t>
    <rPh sb="0" eb="2">
      <t>ミヤザキ</t>
    </rPh>
    <phoneticPr fontId="2"/>
  </si>
  <si>
    <t>002016ｻ801CB</t>
  </si>
  <si>
    <t>RJSJCA</t>
  </si>
  <si>
    <t>合同会社甲斐企画</t>
  </si>
  <si>
    <t>002015ｻ711CJ</t>
  </si>
  <si>
    <t>j3K4rB</t>
  </si>
  <si>
    <t>002016ｻ710CK</t>
  </si>
  <si>
    <t>7qJAAP</t>
  </si>
  <si>
    <t>002015ｻ711CM</t>
  </si>
  <si>
    <t>XyNzsx</t>
  </si>
  <si>
    <t>有限会社花六</t>
  </si>
  <si>
    <t>002016ｻ711CN</t>
  </si>
  <si>
    <t>PLV6zh</t>
  </si>
  <si>
    <t>木村　政明</t>
  </si>
  <si>
    <t>002015ｻ712CB</t>
  </si>
  <si>
    <t>GFMtLE</t>
  </si>
  <si>
    <t>中竹　哲也</t>
  </si>
  <si>
    <t>002015ｻ712CD</t>
  </si>
  <si>
    <t>GwPkZD</t>
  </si>
  <si>
    <t>有限会社ナカムラ</t>
  </si>
  <si>
    <t>002015ｻ712CC</t>
  </si>
  <si>
    <t>FuDYdJ</t>
  </si>
  <si>
    <t>株式会社サンモト</t>
  </si>
  <si>
    <t>002015ｻ711CB</t>
  </si>
  <si>
    <t>LHvqE7</t>
  </si>
  <si>
    <t>小野　嘉之</t>
  </si>
  <si>
    <t>002016ｻ801CC</t>
  </si>
  <si>
    <t>B5xbwb</t>
  </si>
  <si>
    <t>株式会社日研稲吉</t>
  </si>
  <si>
    <t>002016ｻ801CD</t>
  </si>
  <si>
    <t>KY76M3</t>
  </si>
  <si>
    <t>株式会社東亜工業所</t>
  </si>
  <si>
    <t>002016ｻ711CP</t>
  </si>
  <si>
    <t>1AG9L5</t>
  </si>
  <si>
    <t>002016ｻ801CE</t>
  </si>
  <si>
    <t>9NLFfJ</t>
  </si>
  <si>
    <t>株式会社西興運輸</t>
  </si>
  <si>
    <t>002016ｻ801CA</t>
  </si>
  <si>
    <t>jR6E1h</t>
  </si>
  <si>
    <t>合同会社ステイゴ－ルド</t>
  </si>
  <si>
    <t>002016ｻ801CI</t>
  </si>
  <si>
    <t>FQzRkY</t>
  </si>
  <si>
    <t>002016ｻ801CJ</t>
  </si>
  <si>
    <t>oUdudz</t>
  </si>
  <si>
    <t>002016ｻ711CO</t>
  </si>
  <si>
    <t>4NN7CJ</t>
  </si>
  <si>
    <t>002016ｻ803BA</t>
  </si>
  <si>
    <t>mfgejM</t>
  </si>
  <si>
    <t>株式会社ブリスクエスト</t>
  </si>
  <si>
    <t>佐賀</t>
    <rPh sb="0" eb="2">
      <t>サガ</t>
    </rPh>
    <phoneticPr fontId="2"/>
  </si>
  <si>
    <t>002016ｻ803BD</t>
  </si>
  <si>
    <t>cyDBud</t>
  </si>
  <si>
    <t>大田　恒平</t>
  </si>
  <si>
    <t>002016ｻ803BE</t>
  </si>
  <si>
    <t>5EFwBh</t>
  </si>
  <si>
    <t>ａｘｉｓ合同会社</t>
  </si>
  <si>
    <t>002016ｻ803CA</t>
  </si>
  <si>
    <t>iANFtB</t>
  </si>
  <si>
    <t>有限会社プラント・エム</t>
  </si>
  <si>
    <t>002016ｻ803CB</t>
  </si>
  <si>
    <t>nmhDGU</t>
  </si>
  <si>
    <t>ＡＲＣＢＬＩＳＳ合同会社</t>
  </si>
  <si>
    <t>002016ｻ803CC</t>
  </si>
  <si>
    <t>1uPf2n</t>
  </si>
  <si>
    <t>002016ｻ803CE</t>
  </si>
  <si>
    <t>5xLHPp</t>
  </si>
  <si>
    <t>蒲原　慎一</t>
  </si>
  <si>
    <t>002016ｻ804CF</t>
  </si>
  <si>
    <t>tYuzQ3</t>
  </si>
  <si>
    <t>山下　晃弘</t>
  </si>
  <si>
    <t>長崎</t>
    <rPh sb="0" eb="2">
      <t>ナガサキ</t>
    </rPh>
    <phoneticPr fontId="2"/>
  </si>
  <si>
    <t xml:space="preserve"> 24</t>
  </si>
  <si>
    <t>002016ｻ804CB</t>
  </si>
  <si>
    <t>oVeNqW</t>
  </si>
  <si>
    <t>株式会社谷口組</t>
  </si>
  <si>
    <t>002015ｻ711CD</t>
  </si>
  <si>
    <t>8KYFHF</t>
  </si>
  <si>
    <t>002015ｻ711CC</t>
  </si>
  <si>
    <t>1kh4N7</t>
  </si>
  <si>
    <t>すえまつ興産株式会社</t>
  </si>
  <si>
    <t>002016ｻ806CA</t>
  </si>
  <si>
    <t>LWvkhE</t>
  </si>
  <si>
    <t>梶原産業株式会社</t>
  </si>
  <si>
    <t>002015ｻ710CG</t>
  </si>
  <si>
    <t>58GFof</t>
  </si>
  <si>
    <t>002016ｻ801CG</t>
  </si>
  <si>
    <t>JyELgK</t>
  </si>
  <si>
    <t>株式会社シン・空間研究所</t>
  </si>
  <si>
    <t>002016ｻ805BA</t>
  </si>
  <si>
    <t>Tg2ch9</t>
  </si>
  <si>
    <t>太新工業株式会社</t>
  </si>
  <si>
    <t>002016ｻ806CB</t>
  </si>
  <si>
    <t>KQRDfG</t>
  </si>
  <si>
    <t>有限会社旭計装</t>
  </si>
  <si>
    <t>002016ｻ806CD</t>
  </si>
  <si>
    <t>F57jxd</t>
  </si>
  <si>
    <t>株式会社ＳＣカンパニー</t>
  </si>
  <si>
    <t>002016ｻ804CE</t>
  </si>
  <si>
    <t>eST8kw</t>
  </si>
  <si>
    <t>北洋海産株式会社</t>
  </si>
  <si>
    <t>002016ｻ806BA</t>
  </si>
  <si>
    <t>3hA1MH</t>
  </si>
  <si>
    <t>株式会社ツメマル・コンストラクション</t>
  </si>
  <si>
    <t>002016ｻ807CB</t>
  </si>
  <si>
    <t>YQJVxG</t>
  </si>
  <si>
    <t>宗像観光株式会社</t>
  </si>
  <si>
    <t>002016ｻ807BH</t>
  </si>
  <si>
    <t>7Am7pH</t>
  </si>
  <si>
    <t>株式会社あうる</t>
  </si>
  <si>
    <t>002016ｻ806BF</t>
  </si>
  <si>
    <t>vekAGX</t>
  </si>
  <si>
    <t>株式会社アッセン</t>
  </si>
  <si>
    <t>002016ｻ807CG</t>
  </si>
  <si>
    <t>JjmQYk</t>
  </si>
  <si>
    <t>有限会社にしき建設</t>
  </si>
  <si>
    <t>002016ｻ804CH</t>
  </si>
  <si>
    <t>AXQEYj</t>
  </si>
  <si>
    <t>002016ｻ809CA</t>
  </si>
  <si>
    <t>rJE7qD</t>
  </si>
  <si>
    <t>有限会社宮野段ボール</t>
  </si>
  <si>
    <t>002016ｻ808CB</t>
  </si>
  <si>
    <t>TJLDsF</t>
  </si>
  <si>
    <t>谷　紀代子</t>
  </si>
  <si>
    <t>002016ｻ810CA</t>
  </si>
  <si>
    <t>oZq1af</t>
  </si>
  <si>
    <t>林田　あゆみ</t>
  </si>
  <si>
    <t>002016ｻ808CA</t>
  </si>
  <si>
    <t>3pSMKK</t>
  </si>
  <si>
    <t>須藤　亘</t>
  </si>
  <si>
    <t>002016ｻ810CG</t>
  </si>
  <si>
    <t>LgtLBN</t>
  </si>
  <si>
    <t>福岡　美恵</t>
  </si>
  <si>
    <t>002016ｻ810CD</t>
  </si>
  <si>
    <t>3QB2PK</t>
  </si>
  <si>
    <t>福岡　剛</t>
  </si>
  <si>
    <t>002016ｻ810CF</t>
  </si>
  <si>
    <t>v4jK2e</t>
  </si>
  <si>
    <t>002016ｻ810CL</t>
  </si>
  <si>
    <t>QnZFKo</t>
  </si>
  <si>
    <t>有限会社ハウスメード企画</t>
  </si>
  <si>
    <t>002016ｻ811CG</t>
  </si>
  <si>
    <t>2f4YFN</t>
  </si>
  <si>
    <t>村井　孝</t>
  </si>
  <si>
    <t>002016ｻ810CC</t>
  </si>
  <si>
    <t>BHNEgY</t>
  </si>
  <si>
    <t>株式会社ニッショウテクノス</t>
  </si>
  <si>
    <t>002016ｻ811CI</t>
  </si>
  <si>
    <t>hsmASc</t>
  </si>
  <si>
    <t>002016ｻ810CP</t>
  </si>
  <si>
    <t>2kVHdM</t>
  </si>
  <si>
    <t>株式会社佑宏ハウス</t>
  </si>
  <si>
    <t>002016ｻ812CG</t>
  </si>
  <si>
    <t>txeLae</t>
  </si>
  <si>
    <t>福原　惠子</t>
  </si>
  <si>
    <t>002016ｻ808CD</t>
  </si>
  <si>
    <t>ciT27F</t>
  </si>
  <si>
    <t>水岡　俊介</t>
  </si>
  <si>
    <t>002016ｻ808CE</t>
  </si>
  <si>
    <t>9CsSSX</t>
  </si>
  <si>
    <t>002016ｻ810CO</t>
  </si>
  <si>
    <t>JSGM7e</t>
  </si>
  <si>
    <t>002016ｻ809CE</t>
  </si>
  <si>
    <t>5zdzW5</t>
  </si>
  <si>
    <t>合同会社サニーフィールド</t>
    <rPh sb="0" eb="2">
      <t>ゴウドウ</t>
    </rPh>
    <rPh sb="2" eb="4">
      <t>ガイシャ</t>
    </rPh>
    <phoneticPr fontId="2"/>
  </si>
  <si>
    <t>002016ｻ811CC</t>
  </si>
  <si>
    <t>eAXLNZ</t>
  </si>
  <si>
    <t>正岡　孝司</t>
  </si>
  <si>
    <t>002016ｻ812CH</t>
  </si>
  <si>
    <t>RTJo7f</t>
  </si>
  <si>
    <t>株式会社プライム福岡</t>
  </si>
  <si>
    <t>002016ｻ806CE</t>
  </si>
  <si>
    <t>y3aFfa</t>
  </si>
  <si>
    <t>パースペクティブ・アール・イー合同会社</t>
    <rPh sb="15" eb="17">
      <t>ゴウドウ</t>
    </rPh>
    <rPh sb="17" eb="19">
      <t>ガイシャ</t>
    </rPh>
    <phoneticPr fontId="2"/>
  </si>
  <si>
    <t>002016ｻ811CP</t>
  </si>
  <si>
    <t>mhRAJn</t>
  </si>
  <si>
    <t>株式会社陽和</t>
  </si>
  <si>
    <t>002016ｻ811CO</t>
  </si>
  <si>
    <t>2g8VKJ</t>
  </si>
  <si>
    <t>株式会社新輝建設</t>
  </si>
  <si>
    <t>002016ｻ812CL</t>
  </si>
  <si>
    <t>J72nxo</t>
  </si>
  <si>
    <t>株式会社へのへのもへじ</t>
  </si>
  <si>
    <t>002016ｻ812CB</t>
  </si>
  <si>
    <t>FCNhCa</t>
  </si>
  <si>
    <t>株式会社上塩精工</t>
  </si>
  <si>
    <t>002016ｻ806BG</t>
  </si>
  <si>
    <t>SV9E12</t>
  </si>
  <si>
    <t>永末　公正</t>
  </si>
  <si>
    <t>002016ｻ806BH</t>
  </si>
  <si>
    <t>WCMkxD</t>
  </si>
  <si>
    <t>002016ｻ806BI</t>
  </si>
  <si>
    <t>JEWSAv</t>
  </si>
  <si>
    <t>株式会社永末組</t>
  </si>
  <si>
    <t>002016ｻ811CN</t>
  </si>
  <si>
    <t>JcTqSc</t>
  </si>
  <si>
    <t>株式会社森若商会</t>
  </si>
  <si>
    <t>002016ｻ810CS</t>
  </si>
  <si>
    <t>QZdfDJ</t>
  </si>
  <si>
    <t>有限会社内本開発</t>
  </si>
  <si>
    <t>002017ｻ901CR</t>
  </si>
  <si>
    <t>ko1E9k</t>
  </si>
  <si>
    <t>株式会社明善住宅</t>
  </si>
  <si>
    <t>002017ｻ901CS</t>
  </si>
  <si>
    <t>RJZT6C</t>
  </si>
  <si>
    <t>002016ｻ812CC</t>
  </si>
  <si>
    <t>6BXGfs</t>
  </si>
  <si>
    <t>合同会社ケイエスカンパニー</t>
    <rPh sb="0" eb="4">
      <t>ゴウドウガイシャ</t>
    </rPh>
    <phoneticPr fontId="2"/>
  </si>
  <si>
    <t>002016ｻ812CK</t>
  </si>
  <si>
    <t>hUV2t7</t>
  </si>
  <si>
    <t>002017ｻ901CG</t>
  </si>
  <si>
    <t>MK1k9p</t>
  </si>
  <si>
    <t>飯塚ゴム工業株式会社</t>
  </si>
  <si>
    <t>002017ｻ811CW</t>
  </si>
  <si>
    <t>PMbL2N</t>
  </si>
  <si>
    <t>坂野　純一</t>
  </si>
  <si>
    <t>002017ｻ901CK</t>
  </si>
  <si>
    <t>AJVJL1</t>
  </si>
  <si>
    <t>合同会社ＳｉＭ　Ｗｏｒｋｓ</t>
    <rPh sb="0" eb="4">
      <t>ゴウドウガイシャ</t>
    </rPh>
    <phoneticPr fontId="2"/>
  </si>
  <si>
    <t>002016ｻ811CD</t>
  </si>
  <si>
    <t>sxJ4ZL</t>
  </si>
  <si>
    <t>株式会社松江</t>
  </si>
  <si>
    <t>002016ｻ812CE</t>
  </si>
  <si>
    <t>97NZJV</t>
  </si>
  <si>
    <t>上嘉穂食糧販売株式会社</t>
  </si>
  <si>
    <t>002016ｻ809CC</t>
  </si>
  <si>
    <t>71jwNN</t>
  </si>
  <si>
    <t>野中　律子</t>
  </si>
  <si>
    <t>002017ｻ901CQ</t>
  </si>
  <si>
    <t>eGQAiM</t>
  </si>
  <si>
    <t>三村建設株式会社</t>
  </si>
  <si>
    <t>002016ｻ807BK</t>
  </si>
  <si>
    <t>MaZMMB</t>
  </si>
  <si>
    <t>株式会社ジーエスシー</t>
  </si>
  <si>
    <t>002016ｻ810CQ</t>
  </si>
  <si>
    <t>6BDEUE</t>
  </si>
  <si>
    <t>株式会社新居商店</t>
  </si>
  <si>
    <t>002017ｻ901CL</t>
  </si>
  <si>
    <t>GLrMfN</t>
  </si>
  <si>
    <t>002017ｻ811CX</t>
  </si>
  <si>
    <t>2wwBPJ</t>
  </si>
  <si>
    <t>Ｉｒｒｅｐｌａｃｅａｂｌｅ合同会社</t>
  </si>
  <si>
    <t>002016ｻ812CF</t>
  </si>
  <si>
    <t>5Fb5tC</t>
  </si>
  <si>
    <t>パースペクティブ・アジリティ合同会社</t>
  </si>
  <si>
    <t>002016ｻ810CB</t>
  </si>
  <si>
    <t>6GwZ6J</t>
  </si>
  <si>
    <t>中尾　拓矢</t>
  </si>
  <si>
    <t>002016ｻ807BI</t>
  </si>
  <si>
    <t>sPeTUU</t>
  </si>
  <si>
    <t>002017ｻ905CO</t>
  </si>
  <si>
    <t>FBYBHf</t>
  </si>
  <si>
    <t>002016ｻ808CF</t>
  </si>
  <si>
    <t>wyXZJd</t>
  </si>
  <si>
    <t>中尾　泰治</t>
  </si>
  <si>
    <t>002017ｻ812CQ</t>
  </si>
  <si>
    <t>AMtUji</t>
  </si>
  <si>
    <t>002017ｻ902CB</t>
  </si>
  <si>
    <t>5HfpwX</t>
  </si>
  <si>
    <t>株式会社タカナワ</t>
  </si>
  <si>
    <t xml:space="preserve"> 21</t>
  </si>
  <si>
    <t>002017ｻ904CH</t>
  </si>
  <si>
    <t>bus56K</t>
  </si>
  <si>
    <t>横山　富美子</t>
  </si>
  <si>
    <t>002017ｻ904CJ</t>
  </si>
  <si>
    <t>kmr9Me</t>
  </si>
  <si>
    <t>大谷鉄工株式会社</t>
  </si>
  <si>
    <t>002017ｻ904CI</t>
  </si>
  <si>
    <t>qBLPrt</t>
  </si>
  <si>
    <t>株式会社聡月ハウス</t>
  </si>
  <si>
    <t>002017ｻ905BB</t>
  </si>
  <si>
    <t>TgrNye</t>
  </si>
  <si>
    <t>古賀　千恵子</t>
  </si>
  <si>
    <t>002017ｻ907CC</t>
  </si>
  <si>
    <t>KwHLNT</t>
  </si>
  <si>
    <t>株式会社エヌ・ティ・エム</t>
  </si>
  <si>
    <t>002017ｻ906BD</t>
  </si>
  <si>
    <t>dK1KfK</t>
  </si>
  <si>
    <t>株式会社毎日介護タクシー</t>
  </si>
  <si>
    <t>002017ｻ907CB</t>
  </si>
  <si>
    <t>5RhNiT</t>
  </si>
  <si>
    <t>株式会社よしむら自動車ガラス</t>
  </si>
  <si>
    <t>002017ｻ906BB</t>
  </si>
  <si>
    <t>aYGbzv</t>
  </si>
  <si>
    <t>江渕設備株式会社</t>
  </si>
  <si>
    <t>002016ｻ812CN</t>
  </si>
  <si>
    <t>z7a8JY</t>
  </si>
  <si>
    <t>舟越　俊茂</t>
  </si>
  <si>
    <t>002016ｻ812CO</t>
  </si>
  <si>
    <t>kKABo1</t>
  </si>
  <si>
    <t>002017ｻ906BA</t>
  </si>
  <si>
    <t>y5bC9T</t>
  </si>
  <si>
    <t>株式会社サンライズ</t>
  </si>
  <si>
    <t>002016ｻ810CH</t>
  </si>
  <si>
    <t>jC13ww</t>
  </si>
  <si>
    <t>有限会社冨貴茶園</t>
  </si>
  <si>
    <t>002017ｻ910BB</t>
  </si>
  <si>
    <t>FEBV5D</t>
  </si>
  <si>
    <t>株式会社古野食品</t>
  </si>
  <si>
    <t>002017ｻ909BH</t>
  </si>
  <si>
    <t>AcjLAe</t>
  </si>
  <si>
    <t>有限会社九州国土開発</t>
  </si>
  <si>
    <t>002017ｻ904CC</t>
  </si>
  <si>
    <t>Hg2CvN</t>
  </si>
  <si>
    <t>002017ｻ912BG</t>
  </si>
  <si>
    <t>K1pWX5</t>
  </si>
  <si>
    <t>合同会社クラッセ</t>
  </si>
  <si>
    <t>002017ｻ912BI</t>
  </si>
  <si>
    <t>NiV5me</t>
  </si>
  <si>
    <t>002017ｻ912BH</t>
  </si>
  <si>
    <t>ABWdLS</t>
  </si>
  <si>
    <t>002017ｻ912BJ</t>
  </si>
  <si>
    <t>Qsomwu</t>
  </si>
  <si>
    <t>002017ｻ909CB</t>
  </si>
  <si>
    <t>CgfdKV</t>
  </si>
  <si>
    <t>タカ食品工業株式会社</t>
  </si>
  <si>
    <t>002017ｻ911BF</t>
  </si>
  <si>
    <t>3CdXqS</t>
  </si>
  <si>
    <t>株式会社竹嶋繊維</t>
  </si>
  <si>
    <t>002017ｻ908CE</t>
  </si>
  <si>
    <t>357YNk</t>
  </si>
  <si>
    <t>（福）援助会　聖ヨゼフの園</t>
  </si>
  <si>
    <t>002017ｻ902CC</t>
  </si>
  <si>
    <t>C3L5ZM</t>
  </si>
  <si>
    <t>小路石油株式会社</t>
  </si>
  <si>
    <t>002017ｻ911BC</t>
  </si>
  <si>
    <t>168Q7f</t>
  </si>
  <si>
    <t>協業組合朝倉浄水</t>
  </si>
  <si>
    <t>002017ｻ911BD</t>
  </si>
  <si>
    <t>EbqQxU</t>
  </si>
  <si>
    <t>002017ｻ911BG</t>
  </si>
  <si>
    <t>KFmt1F</t>
  </si>
  <si>
    <t>株式会社アイアンワークスナカムラ</t>
  </si>
  <si>
    <t>002017ｻ908CB</t>
  </si>
  <si>
    <t>1GNaGu</t>
  </si>
  <si>
    <t>丸健ロジスティクス株式会社</t>
  </si>
  <si>
    <t>鹿児島</t>
    <rPh sb="0" eb="3">
      <t>カゴシマ</t>
    </rPh>
    <phoneticPr fontId="2"/>
  </si>
  <si>
    <t>002016ｻ807CA</t>
  </si>
  <si>
    <t>HbGNDY</t>
  </si>
  <si>
    <t>株式会社ベル・カルム</t>
    <rPh sb="0" eb="4">
      <t>カブシキガイシャ</t>
    </rPh>
    <phoneticPr fontId="2"/>
  </si>
  <si>
    <t>002017ｻ912BE</t>
  </si>
  <si>
    <t>fRAkji</t>
  </si>
  <si>
    <t>株式会社しんこう</t>
  </si>
  <si>
    <t>002017ｻ912BA</t>
  </si>
  <si>
    <t>279P8M</t>
  </si>
  <si>
    <t>株式会社ワークス</t>
  </si>
  <si>
    <t>002018ｻ001BA</t>
  </si>
  <si>
    <t>WQtYGF</t>
  </si>
  <si>
    <t>九州池上金型株式会社</t>
  </si>
  <si>
    <t>002017ｻ909BC</t>
  </si>
  <si>
    <t>t6Gke6</t>
  </si>
  <si>
    <t>杉園　泰明</t>
  </si>
  <si>
    <t>002017ｻ909BD</t>
  </si>
  <si>
    <t>4fBGXC</t>
  </si>
  <si>
    <t>002017ｻ911BL</t>
  </si>
  <si>
    <t>ybZHWK</t>
  </si>
  <si>
    <t>002017ｻ911BM</t>
  </si>
  <si>
    <t>1mC34M</t>
  </si>
  <si>
    <t>002017ｻ909BE</t>
  </si>
  <si>
    <t>pf3EL5</t>
  </si>
  <si>
    <t>002017ｻ907BF</t>
  </si>
  <si>
    <t>igZMHa</t>
  </si>
  <si>
    <t>002017ｻ907CD</t>
  </si>
  <si>
    <t>JPswbQ</t>
  </si>
  <si>
    <t>江内谷　康春</t>
  </si>
  <si>
    <t>002017ｻ912BK</t>
  </si>
  <si>
    <t>bEkZvL</t>
  </si>
  <si>
    <t>ケイシン工業株式会社</t>
  </si>
  <si>
    <t>002017ｻ912BN</t>
  </si>
  <si>
    <t>rLT4i9</t>
  </si>
  <si>
    <t>三栄機工株式会社</t>
  </si>
  <si>
    <t>002017ｻ910BC</t>
  </si>
  <si>
    <t>yc6bSM</t>
  </si>
  <si>
    <t>嶋田　俊雄</t>
  </si>
  <si>
    <t>002017ｻ912BF</t>
  </si>
  <si>
    <t>CPP6JS</t>
  </si>
  <si>
    <t>有限会社早田不動産</t>
  </si>
  <si>
    <t>002018ｻ002BL</t>
  </si>
  <si>
    <t>JDzohf</t>
  </si>
  <si>
    <t>古賀　繁子</t>
  </si>
  <si>
    <t>002018ｻ911BN</t>
  </si>
  <si>
    <t>UeaKpp</t>
  </si>
  <si>
    <t>（一社）ＡＪＵＮＯ</t>
  </si>
  <si>
    <t>002017ｻ912BD</t>
  </si>
  <si>
    <t>QsfWLe</t>
  </si>
  <si>
    <t>武藤　敏幸</t>
  </si>
  <si>
    <t>002018ｻ911BO</t>
  </si>
  <si>
    <t>dc79hK</t>
  </si>
  <si>
    <t>一般社団法人ＡＪＵＮＯ</t>
    <rPh sb="0" eb="6">
      <t>イッパンシャダンホウジン</t>
    </rPh>
    <phoneticPr fontId="2"/>
  </si>
  <si>
    <t>002017ｻ908BA</t>
  </si>
  <si>
    <t>pjpJvd</t>
  </si>
  <si>
    <t>髙田　誠</t>
    <rPh sb="0" eb="1">
      <t>タカ</t>
    </rPh>
    <phoneticPr fontId="2"/>
  </si>
  <si>
    <t>002017ｻ909BG</t>
  </si>
  <si>
    <t>oT2LFt</t>
  </si>
  <si>
    <t>002018ｻ002BD</t>
  </si>
  <si>
    <t>EMXuRL</t>
  </si>
  <si>
    <t>株式会社ダイシン工建</t>
  </si>
  <si>
    <t>002018ｻ004BC</t>
  </si>
  <si>
    <t>B9GbJs</t>
  </si>
  <si>
    <t>株式会社占部組</t>
  </si>
  <si>
    <t>002017ｻ909BA</t>
  </si>
  <si>
    <t>JbdGMH</t>
  </si>
  <si>
    <t>植山土建株式会社</t>
  </si>
  <si>
    <t>002017ｻ910BD</t>
  </si>
  <si>
    <t>W89CxU</t>
  </si>
  <si>
    <t>宮本　直美</t>
  </si>
  <si>
    <t>002017ｻ911BA</t>
  </si>
  <si>
    <t>LiGS3c</t>
  </si>
  <si>
    <t>有限会社三進建設</t>
  </si>
  <si>
    <t>002017ｻ910BA</t>
  </si>
  <si>
    <t>2ncj7L</t>
  </si>
  <si>
    <t>嶋田　岳人</t>
  </si>
  <si>
    <t>002017ｻ912BB</t>
  </si>
  <si>
    <t>nyL2UN</t>
  </si>
  <si>
    <t>伊藤　寧</t>
  </si>
  <si>
    <t>002018ｻ003BA</t>
  </si>
  <si>
    <t>HCrSW1</t>
  </si>
  <si>
    <t>川内　正金</t>
  </si>
  <si>
    <t>002018ｻ006BC</t>
  </si>
  <si>
    <t>MSC26D</t>
  </si>
  <si>
    <t>松吉　初夫</t>
  </si>
  <si>
    <t>002018ｻ002BF</t>
  </si>
  <si>
    <t>cNhHNK</t>
  </si>
  <si>
    <t>大成運輸株式会社</t>
  </si>
  <si>
    <t xml:space="preserve"> 18</t>
  </si>
  <si>
    <t>002018ｻ002BN</t>
  </si>
  <si>
    <t>9K76KU</t>
  </si>
  <si>
    <t>貝原　雄二</t>
  </si>
  <si>
    <t>002018ｻ002BO</t>
  </si>
  <si>
    <t>KPkaDJ</t>
  </si>
  <si>
    <t>002018ｻ003BS</t>
  </si>
  <si>
    <t>Qdt2gx</t>
  </si>
  <si>
    <t>合同会社Ｂｅａｒｓ　ｆａｍｉｌｙ</t>
  </si>
  <si>
    <t>002018ｻ003BT</t>
  </si>
  <si>
    <t>1WqQFJ</t>
  </si>
  <si>
    <t>002018ｻ003BU</t>
  </si>
  <si>
    <t>toJogV</t>
  </si>
  <si>
    <t>002018ｻ004BE</t>
  </si>
  <si>
    <t>1nXwFT</t>
  </si>
  <si>
    <t>田村運輸株式会社</t>
  </si>
  <si>
    <t>002017ｻ911BH</t>
  </si>
  <si>
    <t>hxiNLP</t>
  </si>
  <si>
    <t>株式会社日興製作所</t>
  </si>
  <si>
    <t>002018ｻ003BR</t>
  </si>
  <si>
    <t>T49DGS</t>
  </si>
  <si>
    <t>有限会社第一環境整備事業所</t>
  </si>
  <si>
    <t>002018ｻ004BB</t>
  </si>
  <si>
    <t>JHDNM6</t>
  </si>
  <si>
    <t>太田　亮也</t>
  </si>
  <si>
    <t>002018ｻ003BF</t>
  </si>
  <si>
    <t>1Jnscp</t>
  </si>
  <si>
    <t>株式会社博多不動産</t>
  </si>
  <si>
    <t>002018ｻ003BG</t>
  </si>
  <si>
    <t>ZHD5JZ</t>
  </si>
  <si>
    <t>002018ｻ005BA</t>
  </si>
  <si>
    <t>NC7wJ6</t>
  </si>
  <si>
    <t>北九炊飯株式会社</t>
  </si>
  <si>
    <t>002017ｻ905CC</t>
  </si>
  <si>
    <t>E6XiRF</t>
  </si>
  <si>
    <t>ハ田野　三月</t>
  </si>
  <si>
    <t>002018ｻ003BI</t>
  </si>
  <si>
    <t>1DGQRD</t>
  </si>
  <si>
    <t>002018ｻ003BJ</t>
  </si>
  <si>
    <t>9eKYCu</t>
  </si>
  <si>
    <t>002018ｻ003BK</t>
  </si>
  <si>
    <t>GCUE3q</t>
  </si>
  <si>
    <t>002018ｻ006BA</t>
  </si>
  <si>
    <t>96e87V</t>
  </si>
  <si>
    <t>有限会社ヨシモリ</t>
    <rPh sb="0" eb="4">
      <t>ユウゲンガイシャ</t>
    </rPh>
    <phoneticPr fontId="2"/>
  </si>
  <si>
    <t>002018ｻ009BG</t>
  </si>
  <si>
    <t>bNLDFw</t>
  </si>
  <si>
    <t>株式会社Ｎプランニング</t>
  </si>
  <si>
    <t>002018ｻ009BH</t>
  </si>
  <si>
    <t>cSuLSH</t>
  </si>
  <si>
    <t>002018ｻ009BK</t>
  </si>
  <si>
    <t>vDKhiL</t>
  </si>
  <si>
    <t>株式会社朝日商事</t>
  </si>
  <si>
    <t>002018ｻ011BE</t>
  </si>
  <si>
    <t>E1c82k</t>
  </si>
  <si>
    <t>中島　勇一</t>
  </si>
  <si>
    <t>002018ｻ011BF</t>
  </si>
  <si>
    <t>xNaUi2</t>
  </si>
  <si>
    <t>002018ｻ011BH</t>
  </si>
  <si>
    <t>f6P2sL</t>
  </si>
  <si>
    <t>ウィル合同会社</t>
  </si>
  <si>
    <t>002018ｻ011BI</t>
  </si>
  <si>
    <t>Ff5MpR</t>
  </si>
  <si>
    <t>002018ｻ011BJ</t>
  </si>
  <si>
    <t>6Z35tu</t>
  </si>
  <si>
    <t>002018ｻ011BK</t>
  </si>
  <si>
    <t>RNY772</t>
  </si>
  <si>
    <t>002018ｻ012BC</t>
  </si>
  <si>
    <t>m4M8qF</t>
  </si>
  <si>
    <t>いづみやコーヒーロースターズ株式会社</t>
  </si>
  <si>
    <t>002018ｻ006BB</t>
  </si>
  <si>
    <t>gxJBNh</t>
  </si>
  <si>
    <t>山﨑　拓</t>
    <rPh sb="1" eb="2">
      <t>サキ</t>
    </rPh>
    <phoneticPr fontId="2"/>
  </si>
  <si>
    <t>002018ｻ007BD</t>
  </si>
  <si>
    <t>ivbC3v</t>
  </si>
  <si>
    <t>鋳山　大佳史</t>
  </si>
  <si>
    <t>002018ｻ007BF</t>
  </si>
  <si>
    <t>85L7bA</t>
  </si>
  <si>
    <t>002018ｻ007BH</t>
  </si>
  <si>
    <t>JMG7DD</t>
  </si>
  <si>
    <t>堀本　貢</t>
  </si>
  <si>
    <t>002018ｻ008BC</t>
  </si>
  <si>
    <t>b1LCiW</t>
  </si>
  <si>
    <t>エレクトロ通商株式会社</t>
  </si>
  <si>
    <t>002018ｻ008BE</t>
  </si>
  <si>
    <t>SNerJN</t>
  </si>
  <si>
    <t>株式会社Ｍ＆Ｋ　Ｇｒｏｕｐ</t>
  </si>
  <si>
    <t>002018ｻ009BE</t>
  </si>
  <si>
    <t>MWJij7</t>
  </si>
  <si>
    <t>大谷　邦治</t>
  </si>
  <si>
    <t>002018ｻ009BF</t>
  </si>
  <si>
    <t>FVeU6A</t>
  </si>
  <si>
    <t>002018ｻ010BH</t>
  </si>
  <si>
    <t>GGRGSF</t>
  </si>
  <si>
    <t>有限会社菊前</t>
  </si>
  <si>
    <t>002018ｻ010BI</t>
  </si>
  <si>
    <t>7XDp1N</t>
  </si>
  <si>
    <t>002018ｻ012BD</t>
  </si>
  <si>
    <t>SbgbGn</t>
  </si>
  <si>
    <t>藤松　一也</t>
  </si>
  <si>
    <t>002018ｻ007BC</t>
  </si>
  <si>
    <t>NNErK5</t>
  </si>
  <si>
    <t>002018ｻ007BE</t>
  </si>
  <si>
    <t>38uQNK</t>
  </si>
  <si>
    <t>ＹＴグロース合同会社</t>
    <rPh sb="6" eb="10">
      <t>ゴウドウガイシャ</t>
    </rPh>
    <phoneticPr fontId="2"/>
  </si>
  <si>
    <t>002018ｻ008BH</t>
  </si>
  <si>
    <t>C3ySNy</t>
  </si>
  <si>
    <t>松永　博文</t>
  </si>
  <si>
    <t>002018ｻ011BA</t>
  </si>
  <si>
    <t>Y58Cqq</t>
  </si>
  <si>
    <t>いちごインベストメント株式会社</t>
  </si>
  <si>
    <t>002019ｻ003BY</t>
  </si>
  <si>
    <t>8WJKLX</t>
  </si>
  <si>
    <t>株式会社バンプオン</t>
  </si>
  <si>
    <t>002019ｻ003BZ</t>
  </si>
  <si>
    <t>8ptTdV</t>
  </si>
  <si>
    <t>002018ｻ008BA</t>
  </si>
  <si>
    <t>AzME7N</t>
  </si>
  <si>
    <t>株式会社ＫＲ　ＢＲＯＳ．</t>
  </si>
  <si>
    <t>002018ｻ009BJ</t>
  </si>
  <si>
    <t>RaMg2c</t>
  </si>
  <si>
    <t>002018ｻ010BC</t>
  </si>
  <si>
    <t>MkNX8S</t>
  </si>
  <si>
    <t>田中　正一</t>
  </si>
  <si>
    <t>002018ｻ012BB</t>
  </si>
  <si>
    <t>Y1oMCD</t>
  </si>
  <si>
    <t>ユアーズ工芸株式会社</t>
  </si>
  <si>
    <t>002018ｻ012BE</t>
  </si>
  <si>
    <t>qoEFLL</t>
  </si>
  <si>
    <t>有限会社共成工業</t>
  </si>
  <si>
    <t>002017ｻ901CN</t>
  </si>
  <si>
    <t>x7x5m9</t>
  </si>
  <si>
    <t>合同会社Ｉ　ＷＩＬＬ</t>
  </si>
  <si>
    <t>002017ｻ902CD</t>
  </si>
  <si>
    <t>yALMJF</t>
  </si>
  <si>
    <t>合同会社カーサコネクト</t>
    <rPh sb="0" eb="4">
      <t>ゴウドウガイシャ</t>
    </rPh>
    <phoneticPr fontId="2"/>
  </si>
  <si>
    <t>002018ｵ010AS</t>
  </si>
  <si>
    <t>FAN2PN</t>
  </si>
  <si>
    <t>株式会社アンスコ</t>
  </si>
  <si>
    <t>002018ｻ009BB</t>
  </si>
  <si>
    <t>Nag3Kw</t>
  </si>
  <si>
    <t>株式会社エヌアールイー</t>
  </si>
  <si>
    <t>002019ｻ009BL</t>
  </si>
  <si>
    <t>TAALuL</t>
  </si>
  <si>
    <t>002019ｻ011BO</t>
  </si>
  <si>
    <t>DP2H2g</t>
  </si>
  <si>
    <t>鶴　恵美子</t>
  </si>
  <si>
    <t>002019ｻ102BA</t>
  </si>
  <si>
    <t>wGBKW1</t>
  </si>
  <si>
    <t>片江　美枝子</t>
  </si>
  <si>
    <t xml:space="preserve"> 14</t>
  </si>
  <si>
    <t>002019ｻ103BC</t>
  </si>
  <si>
    <t>gLaMKK</t>
  </si>
  <si>
    <t>ヤマグチ電機株式会社</t>
  </si>
  <si>
    <t>002017ｻ911BI</t>
  </si>
  <si>
    <t>fJgoCk</t>
  </si>
  <si>
    <t>002017ｻ912BC</t>
  </si>
  <si>
    <t>qv15NS</t>
  </si>
  <si>
    <t>002018ｻ011BC</t>
  </si>
  <si>
    <t>qJ5KNK</t>
  </si>
  <si>
    <t>合同会社つたや</t>
  </si>
  <si>
    <t>002017ｻ911BB</t>
  </si>
  <si>
    <t>HP3VvP</t>
  </si>
  <si>
    <t>中尾　雄太</t>
  </si>
  <si>
    <t>002017ｻ911BE</t>
  </si>
  <si>
    <t>s4VubV</t>
  </si>
  <si>
    <t>中尾　由季美</t>
  </si>
  <si>
    <t>002018ｻ011BD</t>
  </si>
  <si>
    <t>KCxNSK</t>
  </si>
  <si>
    <t>002019ｻ103BA</t>
  </si>
  <si>
    <t>sab8ZK</t>
  </si>
  <si>
    <t>納戸　勝浩</t>
  </si>
  <si>
    <t>002019ｻ104BC</t>
  </si>
  <si>
    <t>e9QmYX</t>
  </si>
  <si>
    <t>米倉　義勝</t>
  </si>
  <si>
    <t>002019ｻ105BB</t>
  </si>
  <si>
    <t>SNrtne</t>
  </si>
  <si>
    <t>有限会社リトルデン</t>
  </si>
  <si>
    <t>002019ｻ105BC</t>
  </si>
  <si>
    <t>fZm23L</t>
  </si>
  <si>
    <t>002019ｻ104BB</t>
  </si>
  <si>
    <t>vbH56m</t>
  </si>
  <si>
    <t>株式会社ＯＬＤ　ＨＯＲＳＥ</t>
  </si>
  <si>
    <t>002019ｻ105BF</t>
  </si>
  <si>
    <t>FMaAAe</t>
  </si>
  <si>
    <t>米倉　和男</t>
  </si>
  <si>
    <t>002018ｻ012BI</t>
  </si>
  <si>
    <t>AKqYd5</t>
  </si>
  <si>
    <t>森　周藏</t>
  </si>
  <si>
    <t>002019N106BD</t>
  </si>
  <si>
    <t>3ykLXU</t>
  </si>
  <si>
    <t>株式会社賞美堂本店</t>
  </si>
  <si>
    <t>002019N107BI</t>
  </si>
  <si>
    <t>cpxpsy</t>
  </si>
  <si>
    <t>福丸建設株式会社</t>
  </si>
  <si>
    <t>002019N108BH</t>
  </si>
  <si>
    <t>PLKpQp</t>
  </si>
  <si>
    <t>株式会社丸山商店</t>
  </si>
  <si>
    <t>002019N107BF</t>
  </si>
  <si>
    <t>oMH3bb</t>
  </si>
  <si>
    <t>富永スチール工業株式会社</t>
  </si>
  <si>
    <t>002019N109BD</t>
  </si>
  <si>
    <t>ccovNV</t>
  </si>
  <si>
    <t>株式会社ＮＡＣ</t>
  </si>
  <si>
    <t>002019N109BP</t>
  </si>
  <si>
    <t>bAK233</t>
  </si>
  <si>
    <t>株式会社ユニオンワークス</t>
  </si>
  <si>
    <t>002019N110BE</t>
  </si>
  <si>
    <t>XM4hK3</t>
  </si>
  <si>
    <t>岩切　とみ子</t>
  </si>
  <si>
    <t>002019N112BA</t>
  </si>
  <si>
    <t>5bc5jx</t>
  </si>
  <si>
    <t>實松　英樹</t>
  </si>
  <si>
    <t>2018ES0037</t>
  </si>
  <si>
    <t>gMgPev</t>
  </si>
  <si>
    <t>平井海運有限会社</t>
  </si>
  <si>
    <t>2018ES0036</t>
  </si>
  <si>
    <t>DmUh8c</t>
  </si>
  <si>
    <t>2018ES0035</t>
  </si>
  <si>
    <t>zjWg18</t>
  </si>
  <si>
    <t>有限会社幸宝海運</t>
  </si>
  <si>
    <t>2018ES0033</t>
  </si>
  <si>
    <t>nGEyvN</t>
  </si>
  <si>
    <t>アジア合同会社</t>
  </si>
  <si>
    <t>2018ES0032</t>
  </si>
  <si>
    <t>ENUSXw</t>
  </si>
  <si>
    <t>株式会社SGTコンサルティング</t>
    <rPh sb="0" eb="4">
      <t>カブシキガイシャ</t>
    </rPh>
    <phoneticPr fontId="2"/>
  </si>
  <si>
    <t>2018ES0034</t>
  </si>
  <si>
    <t>VYB7CP</t>
  </si>
  <si>
    <t>佐賀　守</t>
  </si>
  <si>
    <t>2018ES0031</t>
  </si>
  <si>
    <t>gKeYFK</t>
  </si>
  <si>
    <t>徳島急送株式会社</t>
  </si>
  <si>
    <t>2018ES0030</t>
  </si>
  <si>
    <t>F5vFP3</t>
  </si>
  <si>
    <t>濵口海運有限会社</t>
  </si>
  <si>
    <t>2018ES0029</t>
  </si>
  <si>
    <t>FtvuoC</t>
  </si>
  <si>
    <t>香川船渠株式会社</t>
  </si>
  <si>
    <t>2019ES0040</t>
  </si>
  <si>
    <t>7J9uNr</t>
  </si>
  <si>
    <t>株式会社マスエージェント</t>
  </si>
  <si>
    <t>鹿児島</t>
  </si>
  <si>
    <t>2019ES0046</t>
  </si>
  <si>
    <t>vhUfG6</t>
  </si>
  <si>
    <t>有限会社お元気ですかショップ山下</t>
    <rPh sb="5" eb="7">
      <t>ゲンキ</t>
    </rPh>
    <rPh sb="14" eb="16">
      <t>ヤマシタ</t>
    </rPh>
    <phoneticPr fontId="2"/>
  </si>
  <si>
    <t>2019ES0049</t>
  </si>
  <si>
    <t>T2rjEN</t>
  </si>
  <si>
    <t>有限会社天野精機</t>
    <rPh sb="4" eb="8">
      <t>アマノセイキ</t>
    </rPh>
    <phoneticPr fontId="2"/>
  </si>
  <si>
    <t>2019ES0048</t>
  </si>
  <si>
    <t>4fFa59</t>
  </si>
  <si>
    <t>有限会社山下運送</t>
    <rPh sb="4" eb="8">
      <t>ヤマシタウンソウ</t>
    </rPh>
    <phoneticPr fontId="2"/>
  </si>
  <si>
    <t>2019ES0047</t>
  </si>
  <si>
    <t>W7QN8B</t>
  </si>
  <si>
    <t>有限会社寶泉堂</t>
  </si>
  <si>
    <t>2019ES0050</t>
  </si>
  <si>
    <t>jqkS2W</t>
  </si>
  <si>
    <t>岡　清香</t>
    <rPh sb="0" eb="1">
      <t>オカ</t>
    </rPh>
    <rPh sb="2" eb="4">
      <t>キヨカ</t>
    </rPh>
    <phoneticPr fontId="2"/>
  </si>
  <si>
    <t>2019ES0053</t>
  </si>
  <si>
    <t>HyGhQB</t>
  </si>
  <si>
    <t>伊勢　孝之</t>
    <rPh sb="0" eb="2">
      <t>イセ</t>
    </rPh>
    <rPh sb="3" eb="5">
      <t>タカユキ</t>
    </rPh>
    <phoneticPr fontId="2"/>
  </si>
  <si>
    <t>2019ES0054</t>
  </si>
  <si>
    <t>6WQ6zc</t>
  </si>
  <si>
    <t>有限会社ファイブセキュリティシステム</t>
  </si>
  <si>
    <t>2019ES0052</t>
  </si>
  <si>
    <t>FtfiJp</t>
  </si>
  <si>
    <t>2019ES0051</t>
  </si>
  <si>
    <t>1s4Mpg</t>
  </si>
  <si>
    <t>有限会社山下運送</t>
    <rPh sb="4" eb="6">
      <t>ヤマシタ</t>
    </rPh>
    <rPh sb="6" eb="8">
      <t>ウンソウ</t>
    </rPh>
    <phoneticPr fontId="2"/>
  </si>
  <si>
    <t>2019ES0066</t>
  </si>
  <si>
    <t>6cNNiD</t>
  </si>
  <si>
    <t>2019ES0067</t>
  </si>
  <si>
    <t>8e9NcF</t>
  </si>
  <si>
    <t>有限会社幸宝海運</t>
    <rPh sb="4" eb="5">
      <t>サチ</t>
    </rPh>
    <rPh sb="5" eb="6">
      <t>タカラ</t>
    </rPh>
    <rPh sb="6" eb="8">
      <t>カイウン</t>
    </rPh>
    <phoneticPr fontId="1"/>
  </si>
  <si>
    <t>2019ES0068</t>
  </si>
  <si>
    <t>9YJJTF</t>
  </si>
  <si>
    <t>株式会社ソニック</t>
    <rPh sb="0" eb="4">
      <t>カブシキカイシャ</t>
    </rPh>
    <phoneticPr fontId="2"/>
  </si>
  <si>
    <t>2019ES0069</t>
  </si>
  <si>
    <t>EuFHfM</t>
  </si>
  <si>
    <t>株式会社マスエージェント</t>
    <rPh sb="0" eb="4">
      <t>カブシキカイシャ</t>
    </rPh>
    <phoneticPr fontId="2"/>
  </si>
  <si>
    <t>2019ES0070</t>
  </si>
  <si>
    <t>ZHW1Jx</t>
  </si>
  <si>
    <t>合同会社SASUKET</t>
  </si>
  <si>
    <t>2019ES0071</t>
  </si>
  <si>
    <t>18MRz8</t>
  </si>
  <si>
    <t>有限会社天野精機</t>
    <rPh sb="4" eb="8">
      <t>アマノセイキ</t>
    </rPh>
    <phoneticPr fontId="1"/>
  </si>
  <si>
    <t>佐賀</t>
    <rPh sb="0" eb="2">
      <t>サガ</t>
    </rPh>
    <phoneticPr fontId="3"/>
  </si>
  <si>
    <t>指定ルール</t>
    <rPh sb="0" eb="2">
      <t>シテイ</t>
    </rPh>
    <phoneticPr fontId="3"/>
  </si>
  <si>
    <t>長崎</t>
    <rPh sb="0" eb="2">
      <t>ナガサキ</t>
    </rPh>
    <phoneticPr fontId="3"/>
  </si>
  <si>
    <t>002019N107BA</t>
  </si>
  <si>
    <t>GeN4tc</t>
  </si>
  <si>
    <t>（同）九安不動産リース</t>
  </si>
  <si>
    <t>002019N108BB</t>
  </si>
  <si>
    <t>53Mt7C</t>
  </si>
  <si>
    <t>西依　裕子</t>
  </si>
  <si>
    <t>002019N108BG</t>
  </si>
  <si>
    <t>GBBSUk</t>
  </si>
  <si>
    <t>㈲クリーンライフ福島</t>
  </si>
  <si>
    <t>002019N107BB</t>
  </si>
  <si>
    <t>1imvL4</t>
  </si>
  <si>
    <t>梁井　雅伸</t>
  </si>
  <si>
    <t>002019N106BC</t>
  </si>
  <si>
    <t>NftTEF</t>
  </si>
  <si>
    <t>㈱ＪＴＳ</t>
  </si>
  <si>
    <t>002020N101BA</t>
  </si>
  <si>
    <t>3r1PGL</t>
  </si>
  <si>
    <t>いちごインベストメント㈱</t>
  </si>
  <si>
    <t>002019N109B1</t>
  </si>
  <si>
    <t>DNvbfJ</t>
  </si>
  <si>
    <t>津田　俊彦</t>
  </si>
  <si>
    <t>002019N106BB</t>
  </si>
  <si>
    <t>M43KES</t>
  </si>
  <si>
    <t>森　誠二郎</t>
  </si>
  <si>
    <t>002019N109B4</t>
  </si>
  <si>
    <t>hgH43W</t>
  </si>
  <si>
    <t>㈱みやざき</t>
  </si>
  <si>
    <t>002019N109B5</t>
  </si>
  <si>
    <t>bDKsK6</t>
  </si>
  <si>
    <t>002019N111BJ</t>
  </si>
  <si>
    <t>JJQP9Y</t>
  </si>
  <si>
    <t>金屋　恭次</t>
  </si>
  <si>
    <t>002019N108BE</t>
  </si>
  <si>
    <t>rKwyDu</t>
  </si>
  <si>
    <t>山崎　清徳</t>
  </si>
  <si>
    <t>大分</t>
    <rPh sb="0" eb="2">
      <t>オオイタ</t>
    </rPh>
    <phoneticPr fontId="3"/>
  </si>
  <si>
    <t>002019N108BI</t>
  </si>
  <si>
    <t>JNcA3i</t>
  </si>
  <si>
    <t>㈱コガ食品</t>
  </si>
  <si>
    <t>002020U00087</t>
  </si>
  <si>
    <t>AjNNLV</t>
  </si>
  <si>
    <t>㈱弘洋</t>
  </si>
  <si>
    <t>熊本</t>
    <rPh sb="0" eb="2">
      <t>クマモト</t>
    </rPh>
    <phoneticPr fontId="3"/>
  </si>
  <si>
    <t>002020U00088</t>
  </si>
  <si>
    <t>EEMHwJ</t>
  </si>
  <si>
    <t>002020U00079</t>
  </si>
  <si>
    <t>t8Z9Mb</t>
  </si>
  <si>
    <t>布川産業㈱</t>
  </si>
  <si>
    <t>002020U00081</t>
  </si>
  <si>
    <t>YNyM5A</t>
  </si>
  <si>
    <t>合同会社ＳＡＴＯＳＨＩ</t>
  </si>
  <si>
    <t>宮崎</t>
    <rPh sb="0" eb="2">
      <t>ミヤザキ</t>
    </rPh>
    <phoneticPr fontId="3"/>
  </si>
  <si>
    <t>002020U00085</t>
  </si>
  <si>
    <t>K11jxx</t>
  </si>
  <si>
    <t>㈱アール・ケアクルーズ</t>
  </si>
  <si>
    <t>鹿児島</t>
    <rPh sb="0" eb="3">
      <t>カゴシマ</t>
    </rPh>
    <phoneticPr fontId="3"/>
  </si>
  <si>
    <t>002020U00091</t>
  </si>
  <si>
    <t>i5kK16</t>
  </si>
  <si>
    <t>㈱ＩＮＧ</t>
  </si>
  <si>
    <t>2020ES0076</t>
  </si>
  <si>
    <t>iaxLFH</t>
  </si>
  <si>
    <t>K&amp;H合同会社</t>
    <rPh sb="3" eb="5">
      <t>ゴウドウ</t>
    </rPh>
    <rPh sb="5" eb="7">
      <t>ガイシャ</t>
    </rPh>
    <phoneticPr fontId="1"/>
  </si>
  <si>
    <t>2020ES0079</t>
  </si>
  <si>
    <t>LZAC3D</t>
  </si>
  <si>
    <t>プラス</t>
    <phoneticPr fontId="4"/>
  </si>
  <si>
    <t>㈱エトワルミエ</t>
  </si>
  <si>
    <t>㈱中里製網所</t>
  </si>
  <si>
    <t>原口　正智</t>
  </si>
  <si>
    <t>002020N201BP</t>
  </si>
  <si>
    <t>PLELhZ</t>
  </si>
  <si>
    <t>002020N901BA</t>
  </si>
  <si>
    <t>DdHLRw</t>
  </si>
  <si>
    <t>002020N901BB</t>
  </si>
  <si>
    <t>LGHuzu</t>
  </si>
  <si>
    <t>002020U00093</t>
  </si>
  <si>
    <t>gXLu9J</t>
  </si>
  <si>
    <t>スリーアールインベストメント株式会社</t>
  </si>
  <si>
    <t>002021MS0423</t>
  </si>
  <si>
    <t>C1QN3M</t>
  </si>
  <si>
    <t>イーリス合同会社</t>
  </si>
  <si>
    <t>2020ES0080</t>
  </si>
  <si>
    <t>CHr9Lf</t>
  </si>
  <si>
    <t>株式会社花由</t>
    <rPh sb="0" eb="2">
      <t>カブシキ</t>
    </rPh>
    <rPh sb="2" eb="4">
      <t>ガイシャ</t>
    </rPh>
    <rPh sb="4" eb="5">
      <t>ハナ</t>
    </rPh>
    <rPh sb="5" eb="6">
      <t>ヨシ</t>
    </rPh>
    <phoneticPr fontId="1"/>
  </si>
  <si>
    <t>2020ES0081</t>
  </si>
  <si>
    <t>2021ES0087</t>
  </si>
  <si>
    <t>有限会社こんど履物店</t>
    <rPh sb="0" eb="4">
      <t>ユウゲンガイシャ</t>
    </rPh>
    <rPh sb="7" eb="9">
      <t>ハキモノ</t>
    </rPh>
    <rPh sb="9" eb="10">
      <t>テン</t>
    </rPh>
    <phoneticPr fontId="1"/>
  </si>
  <si>
    <t>2021ES0088</t>
  </si>
  <si>
    <t>2021ES0089</t>
  </si>
  <si>
    <t>子安　賢治郎</t>
    <rPh sb="0" eb="2">
      <t>コヤス</t>
    </rPh>
    <rPh sb="3" eb="5">
      <t>ケンジ</t>
    </rPh>
    <rPh sb="5" eb="6">
      <t>ロウ</t>
    </rPh>
    <phoneticPr fontId="1"/>
  </si>
  <si>
    <t>ＳＵＮ合同会社</t>
    <rPh sb="3" eb="5">
      <t>ゴウドウ</t>
    </rPh>
    <rPh sb="5" eb="7">
      <t>ガイシャ</t>
    </rPh>
    <phoneticPr fontId="1"/>
  </si>
  <si>
    <t>2021ES0086</t>
  </si>
  <si>
    <t>合同会社サニー・セッション</t>
  </si>
  <si>
    <t>002020N112BQ</t>
  </si>
  <si>
    <t>HT3wzT</t>
  </si>
  <si>
    <t>qkE48F</t>
  </si>
  <si>
    <t>f6dN5h</t>
  </si>
  <si>
    <t>Tc4pnV</t>
  </si>
  <si>
    <t>B1WLwA</t>
  </si>
  <si>
    <t>TGYGDu</t>
  </si>
  <si>
    <t>Hnh4NU</t>
  </si>
  <si>
    <t>002012U00069</t>
  </si>
  <si>
    <t>2020ES0082</t>
  </si>
  <si>
    <t>M47yJM</t>
  </si>
  <si>
    <t>K&amp;Hグリーン合同会社</t>
    <rPh sb="7" eb="9">
      <t>ゴウドウ</t>
    </rPh>
    <rPh sb="9" eb="11">
      <t>ガイシャ</t>
    </rPh>
    <phoneticPr fontId="1"/>
  </si>
  <si>
    <t>北九州(旧)</t>
    <rPh sb="0" eb="3">
      <t>キタキュウシュウ</t>
    </rPh>
    <rPh sb="4" eb="5">
      <t>キュウ</t>
    </rPh>
    <phoneticPr fontId="4"/>
  </si>
  <si>
    <t>福岡市</t>
    <rPh sb="0" eb="3">
      <t>フクオカシ</t>
    </rPh>
    <phoneticPr fontId="4"/>
  </si>
  <si>
    <t>2021年9月1日～2022年2月28日</t>
    <rPh sb="4" eb="5">
      <t>ネン</t>
    </rPh>
    <rPh sb="6" eb="7">
      <t>ガツ</t>
    </rPh>
    <rPh sb="8" eb="9">
      <t>ヒ</t>
    </rPh>
    <rPh sb="14" eb="15">
      <t>ネン</t>
    </rPh>
    <rPh sb="16" eb="17">
      <t>ガツ</t>
    </rPh>
    <rPh sb="19" eb="20">
      <t>ヒ</t>
    </rPh>
    <phoneticPr fontId="4"/>
  </si>
  <si>
    <t>2022年4月30日必着</t>
    <rPh sb="4" eb="5">
      <t>ネン</t>
    </rPh>
    <rPh sb="6" eb="7">
      <t>ガツ</t>
    </rPh>
    <rPh sb="9" eb="10">
      <t>ヒ</t>
    </rPh>
    <rPh sb="10" eb="12">
      <t>ヒッチャク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</si>
</sst>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F800]dddd\,\ mmmm\ dd\,\ yyyy"/>
    <numFmt numFmtId="177" formatCode="0.00_);[Red]\(0.00\)"/>
    <numFmt numFmtId="178" formatCode="0.00_ "/>
    <numFmt numFmtId="179" formatCode="#,##0.00_ "/>
    <numFmt numFmtId="180" formatCode="0.0%"/>
    <numFmt numFmtId="181" formatCode="0.00&quot;kWh&quot;"/>
    <numFmt numFmtId="182" formatCode="0.000"/>
    <numFmt numFmtId="183" formatCode="#,##0.000"/>
    <numFmt numFmtId="184" formatCode="#,##0.000_ ;[Red]\-#,##0.000\ "/>
    <numFmt numFmtId="185" formatCode="#,##0.000;[Red]\-#,##0.000"/>
  </numFmts>
  <fonts count="2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游ゴシック"/>
      <family val="3"/>
      <charset val="128"/>
      <scheme val="minor"/>
    </font>
    <font>
      <sz val="6"/>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rgb="FFFFFF00"/>
      <name val="游ゴシック"/>
      <family val="3"/>
      <charset val="128"/>
      <scheme val="minor"/>
    </font>
    <font>
      <b/>
      <sz val="11"/>
      <color rgb="FFFFFF00"/>
      <name val="游ゴシック"/>
      <family val="3"/>
      <charset val="128"/>
      <scheme val="minor"/>
    </font>
    <font>
      <sz val="11"/>
      <color theme="0" tint="-0.34998626667073579"/>
      <name val="游ゴシック"/>
      <family val="3"/>
      <charset val="128"/>
      <scheme val="minor"/>
    </font>
    <font>
      <sz val="11"/>
      <color rgb="FFFFFF00"/>
      <name val="游ゴシック"/>
      <family val="3"/>
      <charset val="128"/>
      <scheme val="minor"/>
    </font>
    <font>
      <sz val="12"/>
      <color theme="0" tint="-0.34998626667073579"/>
      <name val="游ゴシック"/>
      <family val="3"/>
      <charset val="128"/>
      <scheme val="minor"/>
    </font>
    <font>
      <b/>
      <sz val="9"/>
      <color indexed="81"/>
      <name val="MS P ゴシック"/>
      <family val="3"/>
      <charset val="128"/>
    </font>
    <font>
      <b/>
      <sz val="1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39997558519241921"/>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style="thin">
        <color auto="1"/>
      </bottom>
      <diagonal/>
    </border>
    <border>
      <left/>
      <right/>
      <top/>
      <bottom style="dashDot">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1">
    <xf numFmtId="0" fontId="0" fillId="0" borderId="0" xfId="0">
      <alignment vertical="center"/>
    </xf>
    <xf numFmtId="0" fontId="3" fillId="0" borderId="0" xfId="0" applyFont="1">
      <alignment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20" fontId="0" fillId="0" borderId="1" xfId="0" applyNumberFormat="1" applyFill="1" applyBorder="1" applyAlignment="1">
      <alignment horizontal="center" vertical="center"/>
    </xf>
    <xf numFmtId="20" fontId="0" fillId="0" borderId="1" xfId="0" applyNumberFormat="1" applyBorder="1" applyAlignment="1">
      <alignment horizontal="center" vertical="center"/>
    </xf>
    <xf numFmtId="178" fontId="0" fillId="0" borderId="1" xfId="1" applyNumberFormat="1" applyFont="1" applyBorder="1" applyAlignment="1">
      <alignment horizontal="center" vertical="center"/>
    </xf>
    <xf numFmtId="14" fontId="0" fillId="0" borderId="1" xfId="1" applyNumberFormat="1" applyFont="1" applyBorder="1" applyAlignment="1">
      <alignment horizontal="center" vertical="center"/>
    </xf>
    <xf numFmtId="0" fontId="0" fillId="0" borderId="0" xfId="0" applyAlignment="1">
      <alignment horizontal="left" vertical="center"/>
    </xf>
    <xf numFmtId="179"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4" fontId="0" fillId="0" borderId="0" xfId="0" applyNumberFormat="1">
      <alignment vertical="center"/>
    </xf>
    <xf numFmtId="0" fontId="0" fillId="2" borderId="0" xfId="0" applyFill="1" applyBorder="1">
      <alignment vertical="center"/>
    </xf>
    <xf numFmtId="0" fontId="3" fillId="0" borderId="0"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14" fontId="3" fillId="0" borderId="0" xfId="0" applyNumberFormat="1" applyFont="1" applyFill="1" applyBorder="1">
      <alignment vertical="center"/>
    </xf>
    <xf numFmtId="0" fontId="9" fillId="0" borderId="0" xfId="0" applyFont="1" applyFill="1" applyBorder="1">
      <alignment vertical="center"/>
    </xf>
    <xf numFmtId="49" fontId="0" fillId="0" borderId="0" xfId="0" applyNumberFormat="1" applyFill="1" applyBorder="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0" xfId="0" applyFo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16" fillId="0" borderId="1" xfId="0" applyFont="1" applyBorder="1" applyAlignment="1" applyProtection="1">
      <alignment horizontal="center" vertical="center"/>
    </xf>
    <xf numFmtId="0" fontId="17" fillId="0" borderId="0" xfId="0" applyFont="1" applyProtection="1">
      <alignmen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right"/>
    </xf>
    <xf numFmtId="0" fontId="3" fillId="0" borderId="5" xfId="0" applyFont="1" applyBorder="1" applyAlignment="1" applyProtection="1">
      <alignment vertical="center"/>
    </xf>
    <xf numFmtId="0" fontId="3" fillId="0" borderId="14" xfId="0" applyFont="1" applyBorder="1" applyAlignment="1" applyProtection="1">
      <alignment horizontal="left" vertical="center"/>
    </xf>
    <xf numFmtId="0" fontId="13" fillId="3" borderId="21" xfId="0" applyFont="1" applyFill="1" applyBorder="1" applyAlignment="1" applyProtection="1">
      <alignment horizontal="left" vertical="center"/>
    </xf>
    <xf numFmtId="0" fontId="13" fillId="0" borderId="0" xfId="0" applyFont="1" applyBorder="1" applyAlignment="1" applyProtection="1">
      <alignment horizontal="right" vertical="center"/>
    </xf>
    <xf numFmtId="0" fontId="14" fillId="0" borderId="6" xfId="0" applyFont="1" applyBorder="1" applyAlignment="1" applyProtection="1">
      <alignment horizontal="justify" vertical="center" wrapText="1"/>
    </xf>
    <xf numFmtId="0" fontId="14" fillId="0" borderId="25" xfId="0" applyFont="1" applyBorder="1" applyAlignment="1" applyProtection="1">
      <alignment vertical="center" wrapText="1"/>
    </xf>
    <xf numFmtId="0" fontId="14" fillId="0" borderId="22" xfId="0" applyFont="1" applyBorder="1" applyAlignment="1" applyProtection="1">
      <alignment horizontal="justify" vertical="center" wrapText="1"/>
    </xf>
    <xf numFmtId="0" fontId="14" fillId="0" borderId="18" xfId="0" applyFont="1" applyBorder="1" applyAlignment="1" applyProtection="1">
      <alignment horizontal="justify"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28" xfId="0" applyFont="1" applyBorder="1" applyAlignment="1" applyProtection="1">
      <alignment horizontal="justify" vertical="center" wrapText="1"/>
    </xf>
    <xf numFmtId="0" fontId="14" fillId="0" borderId="29" xfId="0" applyFont="1" applyBorder="1" applyAlignment="1" applyProtection="1">
      <alignment horizontal="justify" vertical="center" wrapText="1"/>
    </xf>
    <xf numFmtId="0" fontId="14" fillId="0" borderId="30" xfId="0" applyFont="1" applyBorder="1" applyAlignment="1" applyProtection="1">
      <alignment horizontal="justify" vertical="center" wrapText="1"/>
    </xf>
    <xf numFmtId="0" fontId="3" fillId="0" borderId="6" xfId="0" applyFont="1" applyBorder="1" applyProtection="1">
      <alignment vertical="center"/>
    </xf>
    <xf numFmtId="0" fontId="14" fillId="0" borderId="31" xfId="0" applyFont="1" applyBorder="1" applyAlignment="1" applyProtection="1">
      <alignment horizontal="justify" vertical="center" wrapText="1"/>
    </xf>
    <xf numFmtId="0" fontId="3" fillId="0" borderId="30" xfId="0" applyFont="1" applyBorder="1" applyProtection="1">
      <alignment vertical="center"/>
    </xf>
    <xf numFmtId="0" fontId="3" fillId="0" borderId="32" xfId="0" applyFont="1" applyBorder="1" applyProtection="1">
      <alignment vertical="center"/>
    </xf>
    <xf numFmtId="0" fontId="3" fillId="0" borderId="1" xfId="0" applyFont="1" applyBorder="1" applyAlignment="1" applyProtection="1">
      <alignment horizontal="center" vertical="center"/>
      <protection locked="0"/>
    </xf>
    <xf numFmtId="14" fontId="0" fillId="0" borderId="0" xfId="0" applyNumberFormat="1" applyFill="1" applyBorder="1">
      <alignment vertical="center"/>
    </xf>
    <xf numFmtId="178"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78" fontId="0" fillId="0" borderId="1" xfId="0" applyNumberFormat="1" applyBorder="1" applyAlignment="1">
      <alignment horizontal="center" vertical="center"/>
    </xf>
    <xf numFmtId="2" fontId="3" fillId="0" borderId="0" xfId="0" applyNumberFormat="1" applyFont="1" applyFill="1" applyBorder="1">
      <alignment vertical="center"/>
    </xf>
    <xf numFmtId="2" fontId="0" fillId="0" borderId="0" xfId="0" applyNumberFormat="1" applyFill="1" applyBorder="1">
      <alignment vertical="center"/>
    </xf>
    <xf numFmtId="0" fontId="18" fillId="0" borderId="0" xfId="0" applyFont="1" applyProtection="1">
      <alignment vertical="center"/>
    </xf>
    <xf numFmtId="0" fontId="8" fillId="2" borderId="0" xfId="0" applyFont="1" applyFill="1" applyBorder="1">
      <alignment vertical="center"/>
    </xf>
    <xf numFmtId="14" fontId="9" fillId="0" borderId="0" xfId="0" applyNumberFormat="1" applyFont="1" applyFill="1" applyBorder="1">
      <alignment vertical="center"/>
    </xf>
    <xf numFmtId="14" fontId="0" fillId="0" borderId="1" xfId="0" applyNumberFormat="1" applyBorder="1">
      <alignment vertical="center"/>
    </xf>
    <xf numFmtId="14" fontId="0" fillId="0" borderId="1" xfId="1" applyNumberFormat="1" applyFont="1" applyBorder="1">
      <alignment vertical="center"/>
    </xf>
    <xf numFmtId="20" fontId="0" fillId="0" borderId="1" xfId="0" applyNumberFormat="1" applyFill="1" applyBorder="1" applyAlignment="1">
      <alignment horizontal="center" vertical="top"/>
    </xf>
    <xf numFmtId="178" fontId="0" fillId="0" borderId="1" xfId="0" applyNumberFormat="1" applyFill="1" applyBorder="1" applyAlignment="1">
      <alignment horizontal="center" vertical="center"/>
    </xf>
    <xf numFmtId="14" fontId="0" fillId="0" borderId="1" xfId="0" applyNumberFormat="1" applyFill="1" applyBorder="1">
      <alignment vertical="center"/>
    </xf>
    <xf numFmtId="14" fontId="0" fillId="0" borderId="1" xfId="1" applyNumberFormat="1" applyFont="1" applyFill="1" applyBorder="1" applyAlignment="1">
      <alignment horizontal="center" vertical="center"/>
    </xf>
    <xf numFmtId="14" fontId="0" fillId="0" borderId="1" xfId="0" applyNumberFormat="1" applyFill="1"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lignment horizontal="right" vertical="center"/>
    </xf>
    <xf numFmtId="20" fontId="0" fillId="0" borderId="1" xfId="0" applyNumberFormat="1" applyBorder="1" applyAlignment="1">
      <alignment horizontal="center" vertical="top"/>
    </xf>
    <xf numFmtId="0" fontId="0" fillId="0" borderId="0" xfId="0" applyNumberFormat="1" applyFill="1" applyBorder="1">
      <alignment vertical="center"/>
    </xf>
    <xf numFmtId="0" fontId="3" fillId="0" borderId="0" xfId="0" applyFont="1" applyBorder="1" applyAlignment="1" applyProtection="1">
      <alignment horizontal="center" vertical="center"/>
    </xf>
    <xf numFmtId="0" fontId="19" fillId="0" borderId="0" xfId="0" applyFont="1" applyBorder="1" applyAlignment="1" applyProtection="1">
      <alignment vertical="center"/>
    </xf>
    <xf numFmtId="9" fontId="0" fillId="0" borderId="1" xfId="2" applyFont="1" applyBorder="1" applyAlignment="1">
      <alignment horizontal="center" vertical="center"/>
    </xf>
    <xf numFmtId="14" fontId="0" fillId="0" borderId="33" xfId="0" applyNumberFormat="1" applyBorder="1">
      <alignment vertical="center"/>
    </xf>
    <xf numFmtId="0" fontId="0" fillId="0" borderId="33" xfId="0" applyBorder="1" applyAlignment="1">
      <alignment horizontal="center" vertical="center"/>
    </xf>
    <xf numFmtId="9" fontId="0" fillId="0" borderId="33" xfId="2" applyFont="1" applyBorder="1" applyAlignment="1">
      <alignment horizontal="center" vertical="center"/>
    </xf>
    <xf numFmtId="20" fontId="0" fillId="0" borderId="33" xfId="0" applyNumberFormat="1" applyFill="1" applyBorder="1" applyAlignment="1">
      <alignment horizontal="center" vertical="center"/>
    </xf>
    <xf numFmtId="20" fontId="0" fillId="0" borderId="33" xfId="0" applyNumberFormat="1" applyBorder="1" applyAlignment="1">
      <alignment horizontal="center" vertical="center"/>
    </xf>
    <xf numFmtId="178" fontId="0" fillId="0" borderId="33" xfId="0" applyNumberFormat="1" applyBorder="1" applyAlignment="1">
      <alignment horizontal="center" vertical="center"/>
    </xf>
    <xf numFmtId="14" fontId="0" fillId="0" borderId="33" xfId="1" applyNumberFormat="1" applyFont="1" applyBorder="1" applyAlignment="1">
      <alignment horizontal="center" vertical="center"/>
    </xf>
    <xf numFmtId="14" fontId="0" fillId="0" borderId="33" xfId="0" applyNumberFormat="1" applyBorder="1" applyAlignment="1">
      <alignment horizontal="center" vertical="center"/>
    </xf>
    <xf numFmtId="14" fontId="0" fillId="0" borderId="26" xfId="0" applyNumberFormat="1" applyBorder="1">
      <alignment vertical="center"/>
    </xf>
    <xf numFmtId="0" fontId="0" fillId="0" borderId="26" xfId="0" applyBorder="1" applyAlignment="1">
      <alignment horizontal="center" vertical="center"/>
    </xf>
    <xf numFmtId="9" fontId="0" fillId="0" borderId="26" xfId="2" applyFont="1" applyBorder="1" applyAlignment="1">
      <alignment horizontal="center" vertical="center"/>
    </xf>
    <xf numFmtId="20" fontId="0" fillId="0" borderId="26" xfId="0" applyNumberFormat="1" applyFill="1" applyBorder="1" applyAlignment="1">
      <alignment horizontal="center" vertical="center"/>
    </xf>
    <xf numFmtId="20" fontId="0" fillId="0" borderId="26" xfId="0" applyNumberFormat="1" applyBorder="1" applyAlignment="1">
      <alignment horizontal="center" vertical="center"/>
    </xf>
    <xf numFmtId="178" fontId="0" fillId="0" borderId="26" xfId="0" applyNumberFormat="1" applyBorder="1" applyAlignment="1">
      <alignment horizontal="center" vertical="center"/>
    </xf>
    <xf numFmtId="14" fontId="0" fillId="0" borderId="26" xfId="1" applyNumberFormat="1" applyFont="1" applyBorder="1" applyAlignment="1">
      <alignment horizontal="center" vertical="center"/>
    </xf>
    <xf numFmtId="14" fontId="0" fillId="0" borderId="26" xfId="0" applyNumberFormat="1" applyBorder="1" applyAlignment="1">
      <alignment horizontal="center" vertical="center"/>
    </xf>
    <xf numFmtId="14" fontId="0" fillId="2" borderId="1" xfId="0" applyNumberFormat="1" applyFill="1" applyBorder="1">
      <alignment vertical="center"/>
    </xf>
    <xf numFmtId="9" fontId="0" fillId="0" borderId="1" xfId="2" applyFont="1" applyFill="1" applyBorder="1" applyAlignment="1">
      <alignment horizontal="center" vertical="center"/>
    </xf>
    <xf numFmtId="178" fontId="0" fillId="2" borderId="1" xfId="0" applyNumberFormat="1" applyFill="1" applyBorder="1" applyAlignment="1">
      <alignment horizontal="center" vertical="center"/>
    </xf>
    <xf numFmtId="14" fontId="0" fillId="0" borderId="33" xfId="0" applyNumberFormat="1" applyBorder="1" applyAlignment="1">
      <alignment horizontal="right" vertical="center"/>
    </xf>
    <xf numFmtId="9" fontId="0" fillId="0" borderId="3" xfId="2" applyFont="1" applyBorder="1" applyAlignment="1">
      <alignment horizontal="center" vertical="center"/>
    </xf>
    <xf numFmtId="0" fontId="0" fillId="0" borderId="34" xfId="0" applyBorder="1" applyAlignment="1">
      <alignment horizontal="center" vertical="center"/>
    </xf>
    <xf numFmtId="9" fontId="0" fillId="0" borderId="34" xfId="2" applyFont="1" applyBorder="1" applyAlignment="1">
      <alignment horizontal="center" vertical="center"/>
    </xf>
    <xf numFmtId="0" fontId="0" fillId="0" borderId="25" xfId="0" applyBorder="1" applyAlignment="1">
      <alignment horizontal="center" vertical="center"/>
    </xf>
    <xf numFmtId="9" fontId="0" fillId="0" borderId="25" xfId="2" applyFont="1" applyBorder="1" applyAlignment="1">
      <alignment horizontal="center" vertical="center"/>
    </xf>
    <xf numFmtId="178" fontId="0" fillId="0" borderId="33" xfId="1" applyNumberFormat="1" applyFont="1" applyBorder="1" applyAlignment="1">
      <alignment horizontal="center" vertical="center"/>
    </xf>
    <xf numFmtId="14" fontId="0" fillId="0" borderId="33" xfId="1" applyNumberFormat="1" applyFont="1" applyBorder="1">
      <alignment vertical="center"/>
    </xf>
    <xf numFmtId="178" fontId="0" fillId="0" borderId="26" xfId="1" applyNumberFormat="1" applyFont="1" applyBorder="1" applyAlignment="1">
      <alignment horizontal="center" vertical="center"/>
    </xf>
    <xf numFmtId="0" fontId="9" fillId="0" borderId="0" xfId="0" applyFont="1" applyProtection="1">
      <alignment vertical="center"/>
    </xf>
    <xf numFmtId="180" fontId="0" fillId="0" borderId="0" xfId="2" applyNumberFormat="1" applyFont="1">
      <alignment vertical="center"/>
    </xf>
    <xf numFmtId="180" fontId="0" fillId="0" borderId="24" xfId="2" applyNumberFormat="1" applyFont="1" applyFill="1" applyBorder="1" applyAlignment="1">
      <alignment horizontal="center" vertical="center"/>
    </xf>
    <xf numFmtId="0" fontId="3" fillId="0" borderId="0" xfId="0" applyFont="1" applyFill="1" applyBorder="1" applyAlignment="1" applyProtection="1">
      <alignment horizontal="left" vertical="center"/>
    </xf>
    <xf numFmtId="181" fontId="13" fillId="0" borderId="0" xfId="0" applyNumberFormat="1" applyFont="1" applyAlignment="1" applyProtection="1">
      <alignment horizontal="right" vertical="center"/>
    </xf>
    <xf numFmtId="185" fontId="21" fillId="0" borderId="35" xfId="0" applyNumberFormat="1" applyFont="1" applyBorder="1" applyAlignment="1" applyProtection="1">
      <alignment horizontal="right" vertical="center"/>
    </xf>
    <xf numFmtId="0" fontId="5" fillId="0" borderId="0" xfId="0" applyFont="1" applyAlignment="1" applyProtection="1">
      <alignment horizontal="center" vertical="center"/>
    </xf>
    <xf numFmtId="14" fontId="3" fillId="0" borderId="2" xfId="0" applyNumberFormat="1" applyFont="1" applyBorder="1" applyAlignment="1" applyProtection="1">
      <alignment horizontal="center" vertical="center" shrinkToFit="1"/>
    </xf>
    <xf numFmtId="14" fontId="3" fillId="0" borderId="5" xfId="0" applyNumberFormat="1" applyFont="1" applyBorder="1" applyAlignment="1" applyProtection="1">
      <alignment horizontal="center" vertical="center" shrinkToFit="1"/>
    </xf>
    <xf numFmtId="14" fontId="3" fillId="0" borderId="3" xfId="0" applyNumberFormat="1" applyFont="1" applyBorder="1" applyAlignment="1" applyProtection="1">
      <alignment horizontal="center" vertical="center" shrinkToFit="1"/>
    </xf>
    <xf numFmtId="178" fontId="3" fillId="0" borderId="1" xfId="0" applyNumberFormat="1" applyFont="1" applyBorder="1" applyAlignment="1" applyProtection="1">
      <alignment horizontal="center" vertical="center"/>
    </xf>
    <xf numFmtId="178" fontId="3" fillId="0" borderId="2" xfId="0" applyNumberFormat="1" applyFont="1" applyBorder="1" applyAlignment="1" applyProtection="1">
      <alignment horizontal="center" vertical="center"/>
    </xf>
    <xf numFmtId="183" fontId="3" fillId="0" borderId="15" xfId="1" applyNumberFormat="1" applyFont="1" applyBorder="1" applyAlignment="1" applyProtection="1">
      <alignment horizontal="center" vertical="center" shrinkToFit="1"/>
      <protection locked="0"/>
    </xf>
    <xf numFmtId="183" fontId="3" fillId="0" borderId="16" xfId="1" applyNumberFormat="1" applyFont="1" applyBorder="1" applyAlignment="1" applyProtection="1">
      <alignment horizontal="center" vertical="center" shrinkToFit="1"/>
      <protection locked="0"/>
    </xf>
    <xf numFmtId="14" fontId="3" fillId="0" borderId="3" xfId="0" applyNumberFormat="1"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184" fontId="3" fillId="0" borderId="13" xfId="0" applyNumberFormat="1" applyFont="1" applyBorder="1" applyAlignment="1" applyProtection="1">
      <alignment horizontal="center" vertical="center" shrinkToFit="1"/>
    </xf>
    <xf numFmtId="184" fontId="3" fillId="0" borderId="5" xfId="0" applyNumberFormat="1" applyFont="1" applyBorder="1" applyAlignment="1" applyProtection="1">
      <alignment horizontal="center" vertical="center" shrinkToFit="1"/>
    </xf>
    <xf numFmtId="38" fontId="3" fillId="0" borderId="13" xfId="1" applyFont="1" applyBorder="1" applyAlignment="1" applyProtection="1">
      <alignment horizontal="center" vertical="center"/>
    </xf>
    <xf numFmtId="38" fontId="3" fillId="0" borderId="5" xfId="1" applyFont="1" applyBorder="1" applyAlignment="1" applyProtection="1">
      <alignment horizontal="center" vertical="center"/>
    </xf>
    <xf numFmtId="183" fontId="3" fillId="0" borderId="11" xfId="1" applyNumberFormat="1" applyFont="1" applyBorder="1" applyAlignment="1" applyProtection="1">
      <alignment horizontal="center" vertical="center" shrinkToFit="1"/>
      <protection locked="0"/>
    </xf>
    <xf numFmtId="183" fontId="3" fillId="0" borderId="12" xfId="1" applyNumberFormat="1"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25" xfId="0" applyFont="1" applyBorder="1" applyAlignment="1" applyProtection="1">
      <alignment horizontal="distributed" vertical="center" wrapText="1"/>
    </xf>
    <xf numFmtId="0" fontId="14" fillId="0" borderId="26" xfId="0" applyFont="1" applyBorder="1" applyAlignment="1" applyProtection="1">
      <alignment horizontal="distributed" vertical="center" wrapText="1"/>
    </xf>
    <xf numFmtId="0" fontId="14" fillId="0" borderId="1" xfId="0" applyFont="1" applyBorder="1" applyAlignment="1" applyProtection="1">
      <alignment horizontal="center" vertical="center" wrapText="1"/>
    </xf>
    <xf numFmtId="0" fontId="14" fillId="0" borderId="1" xfId="0" applyFont="1" applyBorder="1" applyAlignment="1" applyProtection="1">
      <alignment horizontal="left" vertical="top" wrapText="1"/>
    </xf>
    <xf numFmtId="0" fontId="15" fillId="2" borderId="0" xfId="0" applyFont="1" applyFill="1" applyAlignment="1" applyProtection="1">
      <alignment vertical="center"/>
    </xf>
    <xf numFmtId="0" fontId="14" fillId="0" borderId="2" xfId="0" applyFont="1" applyBorder="1" applyAlignment="1" applyProtection="1">
      <alignment horizontal="right" wrapText="1"/>
    </xf>
    <xf numFmtId="0" fontId="14" fillId="0" borderId="5" xfId="0" applyFont="1" applyBorder="1" applyAlignment="1" applyProtection="1">
      <alignment horizontal="right" wrapText="1"/>
    </xf>
    <xf numFmtId="0" fontId="14" fillId="0" borderId="3" xfId="0" applyFont="1" applyBorder="1" applyAlignment="1" applyProtection="1">
      <alignment horizontal="right" wrapText="1"/>
    </xf>
    <xf numFmtId="0" fontId="14" fillId="0" borderId="2"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2" fillId="0" borderId="0" xfId="0" applyFont="1" applyBorder="1" applyAlignment="1" applyProtection="1">
      <alignment horizontal="left" vertical="top" wrapText="1"/>
    </xf>
    <xf numFmtId="0" fontId="13" fillId="0" borderId="18" xfId="0" applyFont="1" applyBorder="1" applyAlignment="1" applyProtection="1">
      <alignment horizontal="right" vertical="center"/>
    </xf>
    <xf numFmtId="0" fontId="13" fillId="0" borderId="17" xfId="0" applyFont="1" applyBorder="1" applyAlignment="1" applyProtection="1">
      <alignment horizontal="right" vertical="center"/>
    </xf>
    <xf numFmtId="38" fontId="13" fillId="3" borderId="19" xfId="1" applyFont="1" applyFill="1" applyBorder="1" applyAlignment="1" applyProtection="1">
      <alignment horizontal="center" vertical="center"/>
    </xf>
    <xf numFmtId="38" fontId="13" fillId="3" borderId="20" xfId="1" applyFont="1" applyFill="1" applyBorder="1" applyAlignment="1" applyProtection="1">
      <alignment horizontal="center" vertical="center"/>
    </xf>
    <xf numFmtId="0" fontId="14" fillId="0" borderId="22" xfId="0" applyFont="1" applyBorder="1" applyAlignment="1" applyProtection="1">
      <alignment horizontal="center" vertical="center" textRotation="255" shrinkToFit="1"/>
    </xf>
    <xf numFmtId="0" fontId="14" fillId="0" borderId="6" xfId="0" applyFont="1" applyBorder="1" applyAlignment="1" applyProtection="1">
      <alignment horizontal="center" vertical="center" textRotation="255" shrinkToFit="1"/>
    </xf>
    <xf numFmtId="0" fontId="14" fillId="0" borderId="23" xfId="0" applyFont="1" applyBorder="1" applyAlignment="1" applyProtection="1">
      <alignment horizontal="center" vertical="center" textRotation="255" shrinkToFit="1"/>
    </xf>
    <xf numFmtId="0" fontId="14" fillId="0" borderId="24" xfId="0" applyFont="1" applyBorder="1" applyAlignment="1" applyProtection="1">
      <alignment horizontal="center" vertical="center" textRotation="255" shrinkToFit="1"/>
    </xf>
    <xf numFmtId="0" fontId="14" fillId="0" borderId="27" xfId="0" applyFont="1" applyBorder="1" applyAlignment="1" applyProtection="1">
      <alignment horizontal="center" vertical="center" textRotation="255" shrinkToFit="1"/>
    </xf>
    <xf numFmtId="0" fontId="14" fillId="0" borderId="25" xfId="0" applyFont="1" applyBorder="1" applyAlignment="1" applyProtection="1">
      <alignment horizontal="center" vertical="center" textRotation="255" shrinkToFit="1"/>
    </xf>
    <xf numFmtId="0" fontId="14" fillId="0" borderId="6" xfId="0" applyFont="1" applyBorder="1" applyAlignment="1" applyProtection="1">
      <alignment horizontal="distributed" vertical="center" wrapText="1"/>
    </xf>
    <xf numFmtId="0" fontId="14" fillId="0" borderId="7" xfId="0" applyFont="1" applyBorder="1" applyAlignment="1" applyProtection="1">
      <alignment horizontal="distributed" vertical="center" wrapText="1"/>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1" xfId="0" applyFont="1" applyBorder="1" applyAlignment="1" applyProtection="1">
      <alignment horizontal="center" vertical="center"/>
    </xf>
    <xf numFmtId="0" fontId="3" fillId="0" borderId="0" xfId="0"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177" fontId="3" fillId="0" borderId="11" xfId="0" applyNumberFormat="1" applyFont="1" applyBorder="1" applyAlignment="1" applyProtection="1">
      <alignment horizontal="center" vertical="center"/>
    </xf>
    <xf numFmtId="177" fontId="3" fillId="0" borderId="12" xfId="0" applyNumberFormat="1" applyFont="1" applyBorder="1" applyAlignment="1" applyProtection="1">
      <alignment horizontal="center" vertical="center"/>
    </xf>
    <xf numFmtId="0" fontId="3" fillId="0" borderId="3" xfId="0" applyFont="1" applyBorder="1" applyAlignment="1" applyProtection="1">
      <alignment horizontal="center" vertical="center"/>
    </xf>
    <xf numFmtId="2" fontId="3" fillId="0" borderId="1" xfId="0" applyNumberFormat="1" applyFont="1" applyBorder="1" applyAlignment="1" applyProtection="1">
      <alignment horizontal="center" vertical="center"/>
    </xf>
    <xf numFmtId="2" fontId="3" fillId="0" borderId="2" xfId="0" applyNumberFormat="1"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 xfId="0" applyFont="1" applyBorder="1" applyAlignment="1" applyProtection="1">
      <alignment horizontal="right" vertical="center"/>
    </xf>
    <xf numFmtId="0" fontId="3" fillId="0" borderId="2" xfId="0" applyFont="1" applyBorder="1" applyAlignment="1" applyProtection="1">
      <alignment horizontal="right" vertical="center"/>
    </xf>
    <xf numFmtId="0" fontId="10" fillId="0" borderId="6" xfId="0" applyFont="1" applyBorder="1" applyAlignment="1" applyProtection="1">
      <alignment horizontal="center"/>
    </xf>
    <xf numFmtId="0" fontId="10" fillId="0" borderId="7" xfId="0" applyFont="1" applyBorder="1" applyAlignment="1" applyProtection="1">
      <alignment horizontal="center"/>
    </xf>
    <xf numFmtId="40" fontId="3" fillId="0" borderId="3" xfId="1" applyNumberFormat="1" applyFont="1" applyBorder="1" applyAlignment="1" applyProtection="1">
      <alignment horizontal="center" vertical="center"/>
    </xf>
    <xf numFmtId="40" fontId="3" fillId="0" borderId="2" xfId="1" applyNumberFormat="1"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0"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176" fontId="3" fillId="0" borderId="1" xfId="0" applyNumberFormat="1" applyFont="1" applyBorder="1" applyAlignment="1" applyProtection="1">
      <alignment horizontal="distributed" vertical="center"/>
    </xf>
    <xf numFmtId="2" fontId="3" fillId="0" borderId="1" xfId="0" applyNumberFormat="1" applyFont="1" applyBorder="1" applyAlignment="1" applyProtection="1">
      <alignment horizontal="center"/>
    </xf>
    <xf numFmtId="2" fontId="3" fillId="0" borderId="2" xfId="0" applyNumberFormat="1" applyFont="1" applyBorder="1" applyAlignment="1" applyProtection="1">
      <alignment horizontal="center"/>
    </xf>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xf>
    <xf numFmtId="14" fontId="0" fillId="2" borderId="1" xfId="1" applyNumberFormat="1" applyFont="1" applyFill="1" applyBorder="1" applyAlignment="1">
      <alignment horizontal="center" vertical="center"/>
    </xf>
    <xf numFmtId="14" fontId="0" fillId="2" borderId="1" xfId="0" applyNumberFormat="1" applyFill="1" applyBorder="1" applyAlignment="1">
      <alignment horizontal="center" vertical="center"/>
    </xf>
    <xf numFmtId="14" fontId="17" fillId="0" borderId="0" xfId="0" applyNumberFormat="1" applyFont="1" applyProtection="1">
      <alignment vertical="center"/>
    </xf>
    <xf numFmtId="38" fontId="17" fillId="0" borderId="0" xfId="1" applyFont="1" applyProtection="1">
      <alignment vertical="center"/>
    </xf>
    <xf numFmtId="180" fontId="17" fillId="0" borderId="0" xfId="2" applyNumberFormat="1" applyFont="1" applyProtection="1">
      <alignment vertical="center"/>
    </xf>
    <xf numFmtId="182" fontId="17" fillId="0" borderId="0" xfId="0" applyNumberFormat="1" applyFont="1" applyProtection="1">
      <alignment vertical="center"/>
    </xf>
    <xf numFmtId="182" fontId="17" fillId="0" borderId="0" xfId="1" applyNumberFormat="1" applyFont="1" applyProtection="1">
      <alignment vertical="center"/>
    </xf>
  </cellXfs>
  <cellStyles count="3">
    <cellStyle name="パーセント" xfId="2" builtinId="5"/>
    <cellStyle name="桁区切り" xfId="1" builtinId="6"/>
    <cellStyle name="標準"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179918</xdr:colOff>
      <xdr:row>8</xdr:row>
      <xdr:rowOff>116416</xdr:rowOff>
    </xdr:from>
    <xdr:to>
      <xdr:col>33</xdr:col>
      <xdr:colOff>275167</xdr:colOff>
      <xdr:row>12</xdr:row>
      <xdr:rowOff>42333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059335" y="2360083"/>
          <a:ext cx="7662332" cy="899583"/>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FF00"/>
              </a:solidFill>
            </a:rPr>
            <a:t>※</a:t>
          </a:r>
          <a:r>
            <a:rPr kumimoji="1" lang="ja-JP" altLang="en-US" sz="1800" b="1">
              <a:solidFill>
                <a:srgbClr val="FFFF00"/>
              </a:solidFill>
            </a:rPr>
            <a:t>振込口座情報については直接用紙への記入をお願いしております。</a:t>
          </a:r>
          <a:endParaRPr kumimoji="1" lang="en-US" altLang="ja-JP" sz="1800" b="1">
            <a:solidFill>
              <a:srgbClr val="FFFF00"/>
            </a:solidFill>
          </a:endParaRPr>
        </a:p>
        <a:p>
          <a:pPr algn="l"/>
          <a:r>
            <a:rPr kumimoji="1" lang="ja-JP" altLang="en-US" sz="1800" b="1">
              <a:solidFill>
                <a:srgbClr val="FFFF00"/>
              </a:solidFill>
            </a:rPr>
            <a:t>　記入のお忘れがございませんようお願い申し上げます。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74"/>
  <sheetViews>
    <sheetView tabSelected="1" view="pageBreakPreview" zoomScale="90" zoomScaleNormal="100" zoomScaleSheetLayoutView="90" workbookViewId="0">
      <pane ySplit="14" topLeftCell="A15" activePane="bottomLeft" state="frozen"/>
      <selection pane="bottomLeft" activeCell="O20" sqref="O20:P20"/>
    </sheetView>
  </sheetViews>
  <sheetFormatPr defaultColWidth="8.625" defaultRowHeight="18.75"/>
  <cols>
    <col min="1" max="1" width="13.125" style="33" bestFit="1" customWidth="1"/>
    <col min="2" max="26" width="4.25" style="27" customWidth="1"/>
    <col min="27" max="27" width="7.5" style="27" customWidth="1"/>
    <col min="28" max="28" width="10.625" style="27" customWidth="1"/>
    <col min="29" max="29" width="26" style="27" customWidth="1"/>
    <col min="30" max="30" width="16.875" style="27" customWidth="1"/>
    <col min="31" max="31" width="16" style="27" customWidth="1"/>
    <col min="32" max="32" width="11" style="27" bestFit="1" customWidth="1"/>
    <col min="33" max="33" width="7.5" style="27" customWidth="1"/>
    <col min="34" max="34" width="9.5" style="27" bestFit="1" customWidth="1"/>
    <col min="35" max="35" width="7.25" style="27" bestFit="1" customWidth="1"/>
    <col min="36" max="36" width="11.125" style="27" bestFit="1" customWidth="1"/>
    <col min="37" max="37" width="6.125" style="27" bestFit="1" customWidth="1"/>
    <col min="38" max="38" width="9.125" style="27" bestFit="1" customWidth="1"/>
    <col min="39" max="39" width="8.5" style="27" customWidth="1"/>
    <col min="40" max="46" width="10.375" style="27" customWidth="1"/>
    <col min="47" max="47" width="12.875" style="27" customWidth="1"/>
    <col min="48" max="62" width="4.25" style="27" customWidth="1"/>
    <col min="63" max="63" width="3.875" style="27" customWidth="1"/>
    <col min="64" max="16384" width="8.625" style="27"/>
  </cols>
  <sheetData>
    <row r="1" spans="1:41">
      <c r="B1" s="28" t="s">
        <v>150</v>
      </c>
      <c r="C1" s="28"/>
      <c r="D1" s="28"/>
      <c r="E1" s="28"/>
      <c r="F1" s="28"/>
      <c r="G1" s="28"/>
      <c r="H1" s="28"/>
      <c r="I1" s="28"/>
      <c r="J1" s="28"/>
    </row>
    <row r="2" spans="1:41">
      <c r="B2" s="28" t="s">
        <v>0</v>
      </c>
      <c r="C2" s="28"/>
      <c r="D2" s="28"/>
      <c r="E2" s="28"/>
      <c r="F2" s="28"/>
      <c r="G2" s="28"/>
      <c r="H2" s="28"/>
      <c r="I2" s="28"/>
      <c r="J2" s="28"/>
    </row>
    <row r="3" spans="1:41" ht="35.25" customHeight="1">
      <c r="B3" s="111" t="str">
        <f>IF(AC9=0,"出 力 抑 制 報 告 書",
IF(AM8="低","出 力 抑 制 報 告 書 _ 低 圧 用",
IF(AM8="高","出 力 抑 制 報 告 書 _ 高 圧 用","出 力 抑 制 報 告 書")))</f>
        <v>出 力 抑 制 報 告 書</v>
      </c>
      <c r="C3" s="111"/>
      <c r="D3" s="111"/>
      <c r="E3" s="111"/>
      <c r="F3" s="111"/>
      <c r="G3" s="111"/>
      <c r="H3" s="111"/>
      <c r="I3" s="111"/>
      <c r="J3" s="111"/>
      <c r="K3" s="111"/>
      <c r="L3" s="111"/>
      <c r="M3" s="111"/>
      <c r="N3" s="111"/>
      <c r="O3" s="111"/>
      <c r="P3" s="111"/>
      <c r="Q3" s="111"/>
      <c r="R3" s="111"/>
      <c r="S3" s="111"/>
      <c r="T3" s="111"/>
      <c r="U3" s="111"/>
      <c r="V3" s="111"/>
      <c r="W3" s="111"/>
      <c r="X3" s="111"/>
      <c r="Y3" s="29"/>
      <c r="Z3" s="29"/>
      <c r="AA3" s="135" t="str">
        <f>+IF(AC9=0,"加入番号またはPASSが正しく入力されていません。","")</f>
        <v/>
      </c>
      <c r="AB3" s="135"/>
      <c r="AC3" s="135"/>
      <c r="AD3" s="135"/>
      <c r="AE3" s="135"/>
    </row>
    <row r="4" spans="1:41">
      <c r="B4" s="111"/>
      <c r="C4" s="111"/>
      <c r="D4" s="111"/>
      <c r="E4" s="111"/>
      <c r="F4" s="111"/>
      <c r="G4" s="111"/>
      <c r="H4" s="111"/>
      <c r="I4" s="111"/>
      <c r="J4" s="111"/>
      <c r="K4" s="111"/>
      <c r="L4" s="111"/>
      <c r="M4" s="111"/>
      <c r="N4" s="111"/>
      <c r="O4" s="111"/>
      <c r="P4" s="111"/>
      <c r="Q4" s="111"/>
      <c r="R4" s="111"/>
      <c r="S4" s="111"/>
      <c r="T4" s="111"/>
      <c r="U4" s="111"/>
      <c r="V4" s="111"/>
      <c r="W4" s="111"/>
      <c r="X4" s="111"/>
      <c r="Y4" s="30"/>
    </row>
    <row r="5" spans="1:41" ht="19.5">
      <c r="B5" s="31"/>
      <c r="C5" s="27" t="s">
        <v>1</v>
      </c>
      <c r="AB5" s="32" t="s">
        <v>110</v>
      </c>
      <c r="AC5" s="53"/>
      <c r="AD5" s="175" t="s">
        <v>130</v>
      </c>
      <c r="AE5" s="176"/>
      <c r="AF5" s="33"/>
      <c r="AG5" s="33"/>
      <c r="AH5" s="33"/>
      <c r="AI5" s="33"/>
      <c r="AJ5" s="33"/>
      <c r="AK5" s="33"/>
      <c r="AL5" s="75"/>
      <c r="AM5" s="75"/>
      <c r="AN5" s="33"/>
      <c r="AO5" s="33"/>
    </row>
    <row r="6" spans="1:41" ht="19.5" customHeight="1">
      <c r="C6" s="160" t="s">
        <v>2</v>
      </c>
      <c r="D6" s="160"/>
      <c r="E6" s="160"/>
      <c r="F6" s="160"/>
      <c r="G6" s="160" t="s">
        <v>3</v>
      </c>
      <c r="H6" s="160"/>
      <c r="I6" s="160"/>
      <c r="J6" s="160"/>
      <c r="K6" s="177" t="str">
        <f>+IF(AC9=0,"",AD8)</f>
        <v/>
      </c>
      <c r="L6" s="177"/>
      <c r="M6" s="177"/>
      <c r="N6" s="177"/>
      <c r="O6" s="177"/>
      <c r="P6" s="177"/>
      <c r="Q6" s="177"/>
      <c r="R6" s="177"/>
      <c r="S6" s="177"/>
      <c r="T6" s="177"/>
      <c r="U6" s="177"/>
      <c r="V6" s="177"/>
      <c r="AB6" s="32" t="s">
        <v>128</v>
      </c>
      <c r="AC6" s="53"/>
      <c r="AD6" s="175"/>
      <c r="AE6" s="176"/>
      <c r="AF6" s="33"/>
      <c r="AG6" s="33"/>
      <c r="AH6" s="33"/>
      <c r="AI6" s="33"/>
      <c r="AJ6" s="33"/>
      <c r="AK6" s="33"/>
      <c r="AL6" s="75"/>
      <c r="AM6" s="75"/>
      <c r="AN6" s="33"/>
      <c r="AO6" s="33"/>
    </row>
    <row r="7" spans="1:41" ht="27" customHeight="1">
      <c r="C7" s="160"/>
      <c r="D7" s="160"/>
      <c r="E7" s="160"/>
      <c r="F7" s="160"/>
      <c r="G7" s="160" t="s">
        <v>151</v>
      </c>
      <c r="H7" s="160"/>
      <c r="I7" s="160"/>
      <c r="J7" s="160"/>
      <c r="K7" s="177" t="str">
        <f>+IF(AC9=0,"",AE8)</f>
        <v/>
      </c>
      <c r="L7" s="177"/>
      <c r="M7" s="177"/>
      <c r="N7" s="177"/>
      <c r="O7" s="177"/>
      <c r="P7" s="177"/>
      <c r="Q7" s="177"/>
      <c r="R7" s="177"/>
      <c r="S7" s="177"/>
      <c r="T7" s="178"/>
      <c r="U7" s="164" t="s">
        <v>4</v>
      </c>
      <c r="V7" s="160"/>
      <c r="Y7" s="33"/>
      <c r="Z7" s="33"/>
      <c r="AA7" s="33"/>
      <c r="AB7" s="33"/>
      <c r="AC7" s="33"/>
      <c r="AD7" s="33" t="s">
        <v>135</v>
      </c>
      <c r="AE7" s="33" t="s">
        <v>137</v>
      </c>
      <c r="AF7" s="33" t="s">
        <v>138</v>
      </c>
      <c r="AG7" s="33" t="s">
        <v>139</v>
      </c>
      <c r="AH7" s="33" t="s">
        <v>140</v>
      </c>
      <c r="AI7" s="33" t="s">
        <v>141</v>
      </c>
      <c r="AJ7" s="33" t="s">
        <v>142</v>
      </c>
      <c r="AK7" s="33" t="s">
        <v>143</v>
      </c>
      <c r="AL7" s="33" t="s">
        <v>8</v>
      </c>
      <c r="AM7" s="33" t="s">
        <v>123</v>
      </c>
      <c r="AN7" s="33" t="s">
        <v>148</v>
      </c>
      <c r="AO7" s="105"/>
    </row>
    <row r="8" spans="1:41" ht="19.5" customHeight="1">
      <c r="C8" s="160" t="s">
        <v>152</v>
      </c>
      <c r="D8" s="160"/>
      <c r="E8" s="160"/>
      <c r="F8" s="160"/>
      <c r="G8" s="187" t="str">
        <f>+IF(AC9=0,"",AF8)</f>
        <v/>
      </c>
      <c r="H8" s="187"/>
      <c r="I8" s="187"/>
      <c r="J8" s="187"/>
      <c r="K8" s="187"/>
      <c r="L8" s="187"/>
      <c r="M8" s="160" t="s">
        <v>5</v>
      </c>
      <c r="N8" s="160"/>
      <c r="O8" s="160"/>
      <c r="P8" s="160"/>
      <c r="Q8" s="188" t="str">
        <f>+IF(AC9=0,"",AG8)</f>
        <v/>
      </c>
      <c r="R8" s="188"/>
      <c r="S8" s="188"/>
      <c r="T8" s="189"/>
      <c r="U8" s="190" t="s">
        <v>153</v>
      </c>
      <c r="V8" s="191"/>
      <c r="Y8" s="33"/>
      <c r="Z8" s="33"/>
      <c r="AA8" s="33"/>
      <c r="AB8" s="33"/>
      <c r="AC8" s="33" t="str">
        <f>+IF(OR(AC5=0,AC6=0),"",AC5&amp;AC6)</f>
        <v/>
      </c>
      <c r="AD8" s="33" t="str">
        <f>IF(OR(AC5=0,AC6=0,AC9=0),"",VLOOKUP(AC8,Sheet5!A:L,2,0))</f>
        <v/>
      </c>
      <c r="AE8" s="33" t="str">
        <f>IF(OR(AC5=0,AC6=0,AC9=0),"",VLOOKUP(AC8,Sheet5!A:L,4,0))</f>
        <v/>
      </c>
      <c r="AF8" s="196" t="str">
        <f>IF(OR(AC5=0,AC6=0,AC9=0),"",VLOOKUP(AC8,Sheet5!A:L,5,0))</f>
        <v/>
      </c>
      <c r="AG8" s="33" t="str">
        <f>IF(OR(AC5=0,AC6=0,AC9=0),"",VLOOKUP(AC8,Sheet5!A:L,6,0))</f>
        <v/>
      </c>
      <c r="AH8" s="33" t="str">
        <f>IF(OR(AC5=0,AC6=0,AC9=0),"",VLOOKUP(AC8,Sheet5!A:L,7,0))</f>
        <v/>
      </c>
      <c r="AI8" s="33" t="str">
        <f>IF(OR(AC5=0,AC6=0,AC9=0),"",VLOOKUP(AC8,Sheet5!A:L,8,0))</f>
        <v/>
      </c>
      <c r="AJ8" s="33" t="str">
        <f>IF(OR(AC5=0,AC6=0,AC9=0),"",VLOOKUP(AC8,Sheet5!A:L,9,0))</f>
        <v/>
      </c>
      <c r="AK8" s="33" t="str">
        <f>IF(OR(AC5=0,AC6=0,AC9=0),"",VLOOKUP(AC8,Sheet5!A:L,10,0))</f>
        <v/>
      </c>
      <c r="AL8" s="33" t="str">
        <f>IF(OR(AC5=0,AC6=0,AC9=0),"",VLOOKUP(AC8,Sheet5!A:L,11,0))</f>
        <v/>
      </c>
      <c r="AM8" s="33" t="str">
        <f>IF(OR(AC5=0,AC6=0,AC9=0),"",VLOOKUP(AC8,Sheet5!A:L,12,0))</f>
        <v/>
      </c>
      <c r="AN8" s="196" t="str">
        <f>IF(OR(AC5=0,AC6=0,AC9=0),"",VLOOKUP(AC8,Sheet5!A:M,13,0))</f>
        <v/>
      </c>
      <c r="AO8" s="105"/>
    </row>
    <row r="9" spans="1:41">
      <c r="C9" s="74"/>
      <c r="D9" s="74"/>
      <c r="E9" s="74"/>
      <c r="F9" s="34"/>
      <c r="G9" s="34"/>
      <c r="H9" s="34"/>
      <c r="I9" s="34"/>
      <c r="J9" s="34"/>
      <c r="K9" s="74"/>
      <c r="L9" s="74"/>
      <c r="M9" s="74"/>
      <c r="N9" s="35"/>
      <c r="O9" s="35"/>
      <c r="P9" s="35"/>
      <c r="Q9" s="35"/>
      <c r="R9" s="35"/>
      <c r="S9" s="35"/>
      <c r="T9" s="35"/>
      <c r="U9" s="35"/>
      <c r="Y9" s="33"/>
      <c r="Z9" s="33"/>
      <c r="AA9" s="33"/>
      <c r="AB9" s="33"/>
      <c r="AC9" s="33">
        <f>+COUNTIF(Sheet5!A:A,九電_007!AC8)</f>
        <v>1048246</v>
      </c>
      <c r="AD9" s="33"/>
      <c r="AE9" s="33"/>
      <c r="AF9" s="33"/>
      <c r="AG9" s="33"/>
      <c r="AH9" s="33"/>
      <c r="AI9" s="33"/>
      <c r="AJ9" s="33"/>
      <c r="AK9" s="33"/>
      <c r="AL9" s="33"/>
      <c r="AM9" s="33"/>
      <c r="AN9" s="33"/>
      <c r="AO9" s="33"/>
    </row>
    <row r="10" spans="1:41" ht="19.5" thickBot="1">
      <c r="C10" s="184" t="s">
        <v>9</v>
      </c>
      <c r="D10" s="184"/>
      <c r="E10" s="184"/>
      <c r="F10" s="184"/>
      <c r="G10" s="185" t="str">
        <f>+IF(AC9=0,"",AI8)</f>
        <v/>
      </c>
      <c r="H10" s="185"/>
      <c r="I10" s="184" t="s">
        <v>10</v>
      </c>
      <c r="J10" s="184"/>
      <c r="K10" s="184"/>
      <c r="L10" s="184"/>
      <c r="M10" s="186" t="str">
        <f>+IF(AC9=0,"",AL8)</f>
        <v/>
      </c>
      <c r="N10" s="186"/>
      <c r="O10" s="186"/>
      <c r="P10" s="184" t="s">
        <v>11</v>
      </c>
      <c r="Q10" s="184"/>
      <c r="R10" s="184"/>
      <c r="S10" s="184"/>
      <c r="T10" s="184" t="str">
        <f>+IF(AC9=0,"",AK8)</f>
        <v/>
      </c>
      <c r="U10" s="184"/>
      <c r="V10" s="27" t="s">
        <v>12</v>
      </c>
      <c r="Y10" s="33"/>
      <c r="Z10" s="33"/>
      <c r="AA10" s="33"/>
      <c r="AB10" s="33"/>
      <c r="AC10" s="33"/>
      <c r="AD10" s="33"/>
      <c r="AE10" s="33"/>
      <c r="AF10" s="33"/>
      <c r="AG10" s="33"/>
      <c r="AH10" s="33"/>
      <c r="AI10" s="33"/>
      <c r="AJ10" s="33"/>
      <c r="AK10" s="33"/>
      <c r="AL10" s="33"/>
      <c r="AM10" s="33"/>
      <c r="AN10" s="33"/>
      <c r="AO10" s="33"/>
    </row>
    <row r="11" spans="1:41" ht="19.5" customHeight="1" thickBot="1">
      <c r="C11" s="169" t="s">
        <v>154</v>
      </c>
      <c r="D11" s="169"/>
      <c r="E11" s="169"/>
      <c r="F11" s="169"/>
      <c r="G11" s="170"/>
      <c r="H11" s="171" t="s">
        <v>155</v>
      </c>
      <c r="I11" s="172"/>
      <c r="J11" s="169" t="s">
        <v>156</v>
      </c>
      <c r="K11" s="169"/>
      <c r="L11" s="169"/>
      <c r="M11" s="169"/>
      <c r="N11" s="170"/>
      <c r="O11" s="171" t="s">
        <v>15</v>
      </c>
      <c r="P11" s="172"/>
      <c r="Q11" s="179" t="s">
        <v>16</v>
      </c>
      <c r="R11" s="160"/>
      <c r="S11" s="161"/>
      <c r="T11" s="180" t="s">
        <v>17</v>
      </c>
      <c r="U11" s="181"/>
      <c r="V11" s="181"/>
      <c r="W11" s="181"/>
      <c r="X11" s="168"/>
      <c r="Y11" s="33"/>
      <c r="Z11" s="33"/>
      <c r="AA11" s="33"/>
      <c r="AB11" s="33"/>
      <c r="AC11" s="33"/>
      <c r="AD11" s="33"/>
      <c r="AE11" s="33"/>
      <c r="AF11" s="33"/>
      <c r="AG11" s="33"/>
      <c r="AH11" s="33"/>
      <c r="AI11" s="33"/>
      <c r="AJ11" s="33"/>
      <c r="AK11" s="33"/>
      <c r="AL11" s="33"/>
      <c r="AM11" s="33"/>
      <c r="AN11" s="33"/>
      <c r="AO11" s="60"/>
    </row>
    <row r="12" spans="1:41">
      <c r="C12" s="160" t="s">
        <v>19</v>
      </c>
      <c r="D12" s="160"/>
      <c r="E12" s="160"/>
      <c r="F12" s="160" t="s">
        <v>157</v>
      </c>
      <c r="G12" s="161"/>
      <c r="H12" s="167" t="s">
        <v>20</v>
      </c>
      <c r="I12" s="168"/>
      <c r="J12" s="164" t="s">
        <v>19</v>
      </c>
      <c r="K12" s="160"/>
      <c r="L12" s="160"/>
      <c r="M12" s="160" t="s">
        <v>157</v>
      </c>
      <c r="N12" s="161"/>
      <c r="O12" s="167" t="s">
        <v>20</v>
      </c>
      <c r="P12" s="168"/>
      <c r="Q12" s="164"/>
      <c r="R12" s="160"/>
      <c r="S12" s="161"/>
      <c r="T12" s="182"/>
      <c r="U12" s="160"/>
      <c r="V12" s="160"/>
      <c r="W12" s="160"/>
      <c r="X12" s="183"/>
      <c r="Y12" s="33"/>
      <c r="Z12" s="33"/>
      <c r="AA12" s="33"/>
      <c r="AB12" s="33"/>
      <c r="AC12" s="33"/>
      <c r="AD12" s="33"/>
      <c r="AE12" s="33"/>
      <c r="AF12" s="33"/>
      <c r="AG12" s="33"/>
      <c r="AH12" s="33"/>
      <c r="AI12" s="33"/>
      <c r="AJ12" s="33"/>
      <c r="AK12" s="33"/>
      <c r="AL12" s="33"/>
      <c r="AM12" s="33"/>
      <c r="AN12" s="33"/>
      <c r="AO12" s="60"/>
    </row>
    <row r="13" spans="1:41" ht="18.75" customHeight="1">
      <c r="B13" s="159" t="s">
        <v>23</v>
      </c>
      <c r="C13" s="120">
        <v>43386</v>
      </c>
      <c r="D13" s="160"/>
      <c r="E13" s="160"/>
      <c r="F13" s="160">
        <v>18.190000000000001</v>
      </c>
      <c r="G13" s="161"/>
      <c r="H13" s="162">
        <v>105.38</v>
      </c>
      <c r="I13" s="163"/>
      <c r="J13" s="119">
        <v>43394</v>
      </c>
      <c r="K13" s="160"/>
      <c r="L13" s="160"/>
      <c r="M13" s="165">
        <v>18.3</v>
      </c>
      <c r="N13" s="166"/>
      <c r="O13" s="162">
        <v>239.25</v>
      </c>
      <c r="P13" s="163"/>
      <c r="Q13" s="173">
        <f>+H13-O13</f>
        <v>-133.87</v>
      </c>
      <c r="R13" s="174"/>
      <c r="S13" s="124" t="s">
        <v>158</v>
      </c>
      <c r="T13" s="155" t="s">
        <v>25</v>
      </c>
      <c r="U13" s="156"/>
      <c r="V13" s="156"/>
      <c r="W13" s="156"/>
      <c r="X13" s="157"/>
      <c r="Y13" s="33"/>
      <c r="Z13" s="33"/>
      <c r="AA13" s="33"/>
      <c r="AB13" s="33"/>
      <c r="AC13" s="33"/>
      <c r="AD13" s="33"/>
      <c r="AE13" s="33"/>
      <c r="AF13" s="33"/>
      <c r="AG13" s="33"/>
      <c r="AH13" s="33"/>
      <c r="AI13" s="33"/>
      <c r="AJ13" s="33"/>
      <c r="AK13" s="33"/>
      <c r="AL13" s="33"/>
      <c r="AM13" s="33"/>
      <c r="AN13" s="33"/>
      <c r="AO13" s="60"/>
    </row>
    <row r="14" spans="1:41" ht="18.75" customHeight="1">
      <c r="B14" s="159"/>
      <c r="C14" s="160"/>
      <c r="D14" s="160"/>
      <c r="E14" s="160"/>
      <c r="F14" s="160"/>
      <c r="G14" s="161"/>
      <c r="H14" s="162"/>
      <c r="I14" s="163"/>
      <c r="J14" s="164"/>
      <c r="K14" s="160"/>
      <c r="L14" s="160"/>
      <c r="M14" s="165"/>
      <c r="N14" s="166"/>
      <c r="O14" s="162"/>
      <c r="P14" s="163"/>
      <c r="Q14" s="173"/>
      <c r="R14" s="174"/>
      <c r="S14" s="124"/>
      <c r="T14" s="158"/>
      <c r="U14" s="156"/>
      <c r="V14" s="156"/>
      <c r="W14" s="156"/>
      <c r="X14" s="157"/>
      <c r="Y14" s="33"/>
      <c r="Z14" s="33"/>
      <c r="AA14" s="33"/>
      <c r="AB14" s="33"/>
      <c r="AC14" s="33"/>
      <c r="AD14" s="33"/>
      <c r="AE14" s="33"/>
      <c r="AF14" s="33"/>
      <c r="AG14" s="33"/>
      <c r="AH14" s="33"/>
      <c r="AI14" s="33"/>
      <c r="AJ14" s="33"/>
      <c r="AK14" s="33"/>
      <c r="AL14" s="33"/>
      <c r="AM14" s="33"/>
      <c r="AN14" s="33"/>
      <c r="AO14" s="60"/>
    </row>
    <row r="15" spans="1:41" ht="18.75" customHeight="1">
      <c r="A15" s="33" t="str">
        <f>IF($AC$9=0,B15,
IF($AJ$8="旧ルール",$G$10&amp;"(旧)"&amp;$AM$8&amp;B15,$G$10&amp;$AM$8&amp;B15))</f>
        <v>1</v>
      </c>
      <c r="B15" s="27">
        <v>1</v>
      </c>
      <c r="C15" s="112" t="str">
        <f>IFERROR(VLOOKUP(A15,'8県まとめ'!B:M,2,0),"")</f>
        <v/>
      </c>
      <c r="D15" s="113"/>
      <c r="E15" s="114"/>
      <c r="F15" s="115" t="str">
        <f>IFERROR(VLOOKUP(A15,'8県まとめ'!B:M,8,0),"")</f>
        <v/>
      </c>
      <c r="G15" s="116"/>
      <c r="H15" s="125"/>
      <c r="I15" s="126"/>
      <c r="J15" s="119" t="str">
        <f>IFERROR(VLOOKUP(A15,'8県まとめ'!B:M,9,0),"")</f>
        <v/>
      </c>
      <c r="K15" s="120"/>
      <c r="L15" s="120"/>
      <c r="M15" s="115" t="str">
        <f>IFERROR(VLOOKUP(A15,'8県まとめ'!B:M,12,0),"")</f>
        <v/>
      </c>
      <c r="N15" s="116"/>
      <c r="O15" s="125"/>
      <c r="P15" s="126"/>
      <c r="Q15" s="121" t="str">
        <f t="shared" ref="Q15:Q50" si="0">+IF(OR(H15=0,O15=0),"",
IF(AE15&gt;0.01,ROUNDUP(H15-O15*AE15,2),H15-O15))</f>
        <v/>
      </c>
      <c r="R15" s="122"/>
      <c r="S15" s="36" t="s">
        <v>24</v>
      </c>
      <c r="T15" s="123" t="str">
        <f t="shared" ref="T15:T38" si="1">+IF(OR(AD15="対象外",C15="",Q15&gt;0.01,Q15="",$T$10=""),"",
IF((ROUNDDOWN((-1*Q15*$T$10)*1.1,0))&gt;100000,100000,ROUNDDOWN((-1*Q15*$T$10)*1.1,0)))</f>
        <v/>
      </c>
      <c r="U15" s="124"/>
      <c r="V15" s="124"/>
      <c r="W15" s="124"/>
      <c r="X15" s="37" t="s">
        <v>30</v>
      </c>
      <c r="Y15" s="33" t="str">
        <f t="shared" ref="Y15:Y58" si="2">+IF(OR(H15=0,O15=0),"",
IF(AE15&gt;0.01,"←比較対象日の実際の発電量の"&amp;AE15*100&amp;"％で計算しています。",""))</f>
        <v/>
      </c>
      <c r="Z15" s="33"/>
      <c r="AA15" s="33"/>
      <c r="AB15" s="33"/>
      <c r="AC15" s="33"/>
      <c r="AD15" s="197" t="str">
        <f t="shared" ref="AD15:AD59" si="3">+IF(C15="","対象外",
IF(C15-$AN$8&lt;0,"対象外","対象"))</f>
        <v>対象外</v>
      </c>
      <c r="AE15" s="198" t="str">
        <f>IFERROR(VLOOKUP(A15,'8県まとめ'!B:N,13,0),"")</f>
        <v/>
      </c>
      <c r="AF15" s="199" t="str">
        <f>IF(T15="","",Q15)</f>
        <v/>
      </c>
      <c r="AG15" s="33"/>
      <c r="AH15" s="33"/>
      <c r="AI15" s="33"/>
      <c r="AJ15" s="33"/>
      <c r="AK15" s="33"/>
      <c r="AL15" s="33"/>
      <c r="AM15" s="33"/>
      <c r="AN15" s="33"/>
      <c r="AO15" s="60"/>
    </row>
    <row r="16" spans="1:41">
      <c r="A16" s="33" t="str">
        <f t="shared" ref="A16:A18" si="4">IF($AC$9=0,B16,
IF($AJ$8="旧ルール",$G$10&amp;"(旧)"&amp;$AM$8&amp;B16,$G$10&amp;$AM$8&amp;B16))</f>
        <v>2</v>
      </c>
      <c r="B16" s="27">
        <v>2</v>
      </c>
      <c r="C16" s="112" t="str">
        <f>IFERROR(VLOOKUP(A16,'8県まとめ'!B:M,2,0),"")</f>
        <v/>
      </c>
      <c r="D16" s="113"/>
      <c r="E16" s="114"/>
      <c r="F16" s="115" t="str">
        <f>IFERROR(VLOOKUP(A16,'8県まとめ'!B:M,8,0),"")</f>
        <v/>
      </c>
      <c r="G16" s="116"/>
      <c r="H16" s="125"/>
      <c r="I16" s="126"/>
      <c r="J16" s="119" t="str">
        <f>IFERROR(VLOOKUP(A16,'8県まとめ'!B:M,9,0),"")</f>
        <v/>
      </c>
      <c r="K16" s="120"/>
      <c r="L16" s="120"/>
      <c r="M16" s="115" t="str">
        <f>IFERROR(VLOOKUP(A16,'8県まとめ'!B:M,12,0),"")</f>
        <v/>
      </c>
      <c r="N16" s="116"/>
      <c r="O16" s="125"/>
      <c r="P16" s="126"/>
      <c r="Q16" s="121" t="str">
        <f t="shared" si="0"/>
        <v/>
      </c>
      <c r="R16" s="122"/>
      <c r="S16" s="36" t="s">
        <v>24</v>
      </c>
      <c r="T16" s="123" t="str">
        <f t="shared" si="1"/>
        <v/>
      </c>
      <c r="U16" s="124"/>
      <c r="V16" s="124"/>
      <c r="W16" s="124"/>
      <c r="X16" s="37" t="s">
        <v>30</v>
      </c>
      <c r="Y16" s="33" t="str">
        <f t="shared" si="2"/>
        <v/>
      </c>
      <c r="Z16" s="33"/>
      <c r="AA16" s="33"/>
      <c r="AB16" s="33"/>
      <c r="AC16" s="33"/>
      <c r="AD16" s="197" t="str">
        <f t="shared" si="3"/>
        <v>対象外</v>
      </c>
      <c r="AE16" s="198" t="str">
        <f>IFERROR(VLOOKUP(A16,'8県まとめ'!B:N,13,0),"")</f>
        <v/>
      </c>
      <c r="AF16" s="199" t="str">
        <f t="shared" ref="AF16:AF59" si="5">IF(T16="","",Q16)</f>
        <v/>
      </c>
      <c r="AG16" s="33"/>
      <c r="AH16" s="33"/>
      <c r="AI16" s="33"/>
      <c r="AJ16" s="33"/>
      <c r="AK16" s="33"/>
      <c r="AL16" s="33"/>
      <c r="AM16" s="33"/>
      <c r="AN16" s="33"/>
      <c r="AO16" s="60"/>
    </row>
    <row r="17" spans="1:41">
      <c r="A17" s="33" t="str">
        <f t="shared" si="4"/>
        <v>3</v>
      </c>
      <c r="B17" s="27">
        <v>3</v>
      </c>
      <c r="C17" s="112" t="str">
        <f>IFERROR(VLOOKUP(A17,'8県まとめ'!B:M,2,0),"")</f>
        <v/>
      </c>
      <c r="D17" s="113"/>
      <c r="E17" s="114"/>
      <c r="F17" s="115" t="str">
        <f>IFERROR(VLOOKUP(A17,'8県まとめ'!B:M,8,0),"")</f>
        <v/>
      </c>
      <c r="G17" s="116"/>
      <c r="H17" s="125"/>
      <c r="I17" s="126"/>
      <c r="J17" s="119" t="str">
        <f>IFERROR(VLOOKUP(A17,'8県まとめ'!B:M,9,0),"")</f>
        <v/>
      </c>
      <c r="K17" s="120"/>
      <c r="L17" s="120"/>
      <c r="M17" s="115" t="str">
        <f>IFERROR(VLOOKUP(A17,'8県まとめ'!B:M,12,0),"")</f>
        <v/>
      </c>
      <c r="N17" s="116"/>
      <c r="O17" s="125"/>
      <c r="P17" s="126"/>
      <c r="Q17" s="121" t="str">
        <f t="shared" si="0"/>
        <v/>
      </c>
      <c r="R17" s="122"/>
      <c r="S17" s="36" t="s">
        <v>158</v>
      </c>
      <c r="T17" s="123" t="str">
        <f t="shared" si="1"/>
        <v/>
      </c>
      <c r="U17" s="124"/>
      <c r="V17" s="124"/>
      <c r="W17" s="124"/>
      <c r="X17" s="37" t="s">
        <v>30</v>
      </c>
      <c r="Y17" s="33" t="str">
        <f t="shared" si="2"/>
        <v/>
      </c>
      <c r="Z17" s="33"/>
      <c r="AA17" s="33"/>
      <c r="AB17" s="33"/>
      <c r="AC17" s="33"/>
      <c r="AD17" s="197" t="str">
        <f t="shared" si="3"/>
        <v>対象外</v>
      </c>
      <c r="AE17" s="198" t="str">
        <f>IFERROR(VLOOKUP(A17,'8県まとめ'!B:N,13,0),"")</f>
        <v/>
      </c>
      <c r="AF17" s="199" t="str">
        <f t="shared" si="5"/>
        <v/>
      </c>
      <c r="AG17" s="33"/>
      <c r="AH17" s="33"/>
      <c r="AI17" s="33"/>
      <c r="AJ17" s="33"/>
      <c r="AK17" s="33"/>
      <c r="AL17" s="33"/>
      <c r="AM17" s="33"/>
      <c r="AN17" s="33"/>
      <c r="AO17" s="60"/>
    </row>
    <row r="18" spans="1:41" ht="18.75" customHeight="1">
      <c r="A18" s="33" t="str">
        <f t="shared" si="4"/>
        <v>4</v>
      </c>
      <c r="B18" s="27">
        <v>4</v>
      </c>
      <c r="C18" s="112" t="str">
        <f>IFERROR(VLOOKUP(A18,'8県まとめ'!B:M,2,0),"")</f>
        <v/>
      </c>
      <c r="D18" s="113"/>
      <c r="E18" s="114"/>
      <c r="F18" s="115" t="str">
        <f>IFERROR(VLOOKUP(A18,'8県まとめ'!B:M,8,0),"")</f>
        <v/>
      </c>
      <c r="G18" s="116"/>
      <c r="H18" s="125"/>
      <c r="I18" s="126"/>
      <c r="J18" s="119" t="str">
        <f>IFERROR(VLOOKUP(A18,'8県まとめ'!B:M,9,0),"")</f>
        <v/>
      </c>
      <c r="K18" s="120"/>
      <c r="L18" s="120"/>
      <c r="M18" s="115" t="str">
        <f>IFERROR(VLOOKUP(A18,'8県まとめ'!B:M,12,0),"")</f>
        <v/>
      </c>
      <c r="N18" s="116"/>
      <c r="O18" s="125"/>
      <c r="P18" s="126"/>
      <c r="Q18" s="121" t="str">
        <f t="shared" si="0"/>
        <v/>
      </c>
      <c r="R18" s="122"/>
      <c r="S18" s="36" t="s">
        <v>159</v>
      </c>
      <c r="T18" s="123" t="str">
        <f t="shared" si="1"/>
        <v/>
      </c>
      <c r="U18" s="124"/>
      <c r="V18" s="124"/>
      <c r="W18" s="124"/>
      <c r="X18" s="37" t="s">
        <v>30</v>
      </c>
      <c r="Y18" s="33" t="str">
        <f t="shared" si="2"/>
        <v/>
      </c>
      <c r="Z18" s="33"/>
      <c r="AA18" s="33"/>
      <c r="AB18" s="33"/>
      <c r="AC18" s="33"/>
      <c r="AD18" s="197" t="str">
        <f t="shared" si="3"/>
        <v>対象外</v>
      </c>
      <c r="AE18" s="198" t="str">
        <f>IFERROR(VLOOKUP(A18,'8県まとめ'!B:N,13,0),"")</f>
        <v/>
      </c>
      <c r="AF18" s="199" t="str">
        <f t="shared" si="5"/>
        <v/>
      </c>
      <c r="AG18" s="33"/>
      <c r="AH18" s="33"/>
      <c r="AI18" s="33"/>
      <c r="AJ18" s="33"/>
      <c r="AK18" s="33"/>
      <c r="AL18" s="33"/>
      <c r="AM18" s="33"/>
      <c r="AN18" s="33"/>
    </row>
    <row r="19" spans="1:41" ht="18.75" customHeight="1">
      <c r="A19" s="33" t="str">
        <f t="shared" ref="A19:A54" si="6">IF($AC$9=0,B19,
IF($AJ$8="旧ルール",$G$10&amp;"(旧)"&amp;$AM$8&amp;B19,$G$10&amp;$AM$8&amp;B19))</f>
        <v>5</v>
      </c>
      <c r="B19" s="27">
        <v>5</v>
      </c>
      <c r="C19" s="112" t="str">
        <f>IFERROR(VLOOKUP(A19,'8県まとめ'!B:M,2,0),"")</f>
        <v/>
      </c>
      <c r="D19" s="113"/>
      <c r="E19" s="114"/>
      <c r="F19" s="115" t="str">
        <f>IFERROR(VLOOKUP(A19,'8県まとめ'!B:M,8,0),"")</f>
        <v/>
      </c>
      <c r="G19" s="116"/>
      <c r="H19" s="125"/>
      <c r="I19" s="126"/>
      <c r="J19" s="119" t="str">
        <f>IFERROR(VLOOKUP(A19,'8県まとめ'!B:M,9,0),"")</f>
        <v/>
      </c>
      <c r="K19" s="120"/>
      <c r="L19" s="120"/>
      <c r="M19" s="115" t="str">
        <f>IFERROR(VLOOKUP(A19,'8県まとめ'!B:M,12,0),"")</f>
        <v/>
      </c>
      <c r="N19" s="116"/>
      <c r="O19" s="125"/>
      <c r="P19" s="126"/>
      <c r="Q19" s="121" t="str">
        <f t="shared" si="0"/>
        <v/>
      </c>
      <c r="R19" s="122"/>
      <c r="S19" s="36" t="s">
        <v>159</v>
      </c>
      <c r="T19" s="123" t="str">
        <f t="shared" si="1"/>
        <v/>
      </c>
      <c r="U19" s="124"/>
      <c r="V19" s="124"/>
      <c r="W19" s="124"/>
      <c r="X19" s="37" t="s">
        <v>30</v>
      </c>
      <c r="Y19" s="33" t="str">
        <f t="shared" si="2"/>
        <v/>
      </c>
      <c r="Z19" s="33"/>
      <c r="AA19" s="33"/>
      <c r="AB19" s="33"/>
      <c r="AC19" s="33"/>
      <c r="AD19" s="197" t="str">
        <f t="shared" si="3"/>
        <v>対象外</v>
      </c>
      <c r="AE19" s="198" t="str">
        <f>IFERROR(VLOOKUP(A19,'8県まとめ'!B:N,13,0),"")</f>
        <v/>
      </c>
      <c r="AF19" s="199" t="str">
        <f t="shared" si="5"/>
        <v/>
      </c>
      <c r="AG19" s="33"/>
      <c r="AH19" s="33"/>
      <c r="AI19" s="33"/>
      <c r="AJ19" s="33"/>
      <c r="AK19" s="33"/>
      <c r="AL19" s="33"/>
      <c r="AM19" s="33"/>
      <c r="AN19" s="33"/>
    </row>
    <row r="20" spans="1:41" ht="18.75" customHeight="1">
      <c r="A20" s="33" t="str">
        <f t="shared" si="6"/>
        <v>6</v>
      </c>
      <c r="B20" s="27">
        <v>6</v>
      </c>
      <c r="C20" s="112" t="str">
        <f>IFERROR(VLOOKUP(A20,'8県まとめ'!B:M,2,0),"")</f>
        <v/>
      </c>
      <c r="D20" s="113"/>
      <c r="E20" s="114"/>
      <c r="F20" s="115" t="str">
        <f>IFERROR(VLOOKUP(A20,'8県まとめ'!B:M,8,0),"")</f>
        <v/>
      </c>
      <c r="G20" s="116"/>
      <c r="H20" s="125"/>
      <c r="I20" s="126"/>
      <c r="J20" s="119" t="str">
        <f>IFERROR(VLOOKUP(A20,'8県まとめ'!B:M,9,0),"")</f>
        <v/>
      </c>
      <c r="K20" s="120"/>
      <c r="L20" s="120"/>
      <c r="M20" s="115" t="str">
        <f>IFERROR(VLOOKUP(A20,'8県まとめ'!B:M,12,0),"")</f>
        <v/>
      </c>
      <c r="N20" s="116"/>
      <c r="O20" s="125"/>
      <c r="P20" s="126"/>
      <c r="Q20" s="121" t="str">
        <f t="shared" si="0"/>
        <v/>
      </c>
      <c r="R20" s="122"/>
      <c r="S20" s="36" t="s">
        <v>159</v>
      </c>
      <c r="T20" s="123" t="str">
        <f t="shared" si="1"/>
        <v/>
      </c>
      <c r="U20" s="124"/>
      <c r="V20" s="124"/>
      <c r="W20" s="124"/>
      <c r="X20" s="37" t="s">
        <v>30</v>
      </c>
      <c r="Y20" s="33" t="str">
        <f t="shared" si="2"/>
        <v/>
      </c>
      <c r="Z20" s="33"/>
      <c r="AA20" s="33"/>
      <c r="AB20" s="33"/>
      <c r="AC20" s="33"/>
      <c r="AD20" s="197" t="str">
        <f t="shared" si="3"/>
        <v>対象外</v>
      </c>
      <c r="AE20" s="198" t="str">
        <f>IFERROR(VLOOKUP(A20,'8県まとめ'!B:N,13,0),"")</f>
        <v/>
      </c>
      <c r="AF20" s="199" t="str">
        <f t="shared" si="5"/>
        <v/>
      </c>
      <c r="AG20" s="33"/>
      <c r="AH20" s="33"/>
      <c r="AI20" s="33"/>
      <c r="AJ20" s="33"/>
      <c r="AK20" s="33"/>
      <c r="AL20" s="33"/>
      <c r="AM20" s="33"/>
      <c r="AN20" s="33"/>
    </row>
    <row r="21" spans="1:41" ht="18.75" customHeight="1">
      <c r="A21" s="33" t="str">
        <f t="shared" si="6"/>
        <v>7</v>
      </c>
      <c r="B21" s="27">
        <v>7</v>
      </c>
      <c r="C21" s="112" t="str">
        <f>IFERROR(VLOOKUP(A21,'8県まとめ'!B:M,2,0),"")</f>
        <v/>
      </c>
      <c r="D21" s="113"/>
      <c r="E21" s="114"/>
      <c r="F21" s="115" t="str">
        <f>IFERROR(VLOOKUP(A21,'8県まとめ'!B:M,8,0),"")</f>
        <v/>
      </c>
      <c r="G21" s="116"/>
      <c r="H21" s="125"/>
      <c r="I21" s="126"/>
      <c r="J21" s="119" t="str">
        <f>IFERROR(VLOOKUP(A21,'8県まとめ'!B:M,9,0),"")</f>
        <v/>
      </c>
      <c r="K21" s="120"/>
      <c r="L21" s="120"/>
      <c r="M21" s="115" t="str">
        <f>IFERROR(VLOOKUP(A21,'8県まとめ'!B:M,12,0),"")</f>
        <v/>
      </c>
      <c r="N21" s="116"/>
      <c r="O21" s="125"/>
      <c r="P21" s="126"/>
      <c r="Q21" s="121" t="str">
        <f t="shared" si="0"/>
        <v/>
      </c>
      <c r="R21" s="122"/>
      <c r="S21" s="36" t="s">
        <v>24</v>
      </c>
      <c r="T21" s="123" t="str">
        <f t="shared" si="1"/>
        <v/>
      </c>
      <c r="U21" s="124"/>
      <c r="V21" s="124"/>
      <c r="W21" s="124"/>
      <c r="X21" s="37" t="s">
        <v>30</v>
      </c>
      <c r="Y21" s="33" t="str">
        <f t="shared" si="2"/>
        <v/>
      </c>
      <c r="Z21" s="33"/>
      <c r="AA21" s="33"/>
      <c r="AB21" s="33"/>
      <c r="AC21" s="33"/>
      <c r="AD21" s="197" t="str">
        <f t="shared" si="3"/>
        <v>対象外</v>
      </c>
      <c r="AE21" s="198" t="str">
        <f>IFERROR(VLOOKUP(A21,'8県まとめ'!B:N,13,0),"")</f>
        <v/>
      </c>
      <c r="AF21" s="199" t="str">
        <f t="shared" si="5"/>
        <v/>
      </c>
      <c r="AG21" s="33"/>
      <c r="AH21" s="33"/>
      <c r="AI21" s="33"/>
      <c r="AJ21" s="33"/>
      <c r="AK21" s="33"/>
      <c r="AL21" s="33"/>
      <c r="AM21" s="33"/>
      <c r="AN21" s="33"/>
    </row>
    <row r="22" spans="1:41" ht="18.75" customHeight="1">
      <c r="A22" s="33" t="str">
        <f t="shared" si="6"/>
        <v>8</v>
      </c>
      <c r="B22" s="27">
        <v>8</v>
      </c>
      <c r="C22" s="112" t="str">
        <f>IFERROR(VLOOKUP(A22,'8県まとめ'!B:M,2,0),"")</f>
        <v/>
      </c>
      <c r="D22" s="113"/>
      <c r="E22" s="114"/>
      <c r="F22" s="115" t="str">
        <f>IFERROR(VLOOKUP(A22,'8県まとめ'!B:M,8,0),"")</f>
        <v/>
      </c>
      <c r="G22" s="116"/>
      <c r="H22" s="125"/>
      <c r="I22" s="126"/>
      <c r="J22" s="119" t="str">
        <f>IFERROR(VLOOKUP(A22,'8県まとめ'!B:M,9,0),"")</f>
        <v/>
      </c>
      <c r="K22" s="120"/>
      <c r="L22" s="120"/>
      <c r="M22" s="115" t="str">
        <f>IFERROR(VLOOKUP(A22,'8県まとめ'!B:M,12,0),"")</f>
        <v/>
      </c>
      <c r="N22" s="116"/>
      <c r="O22" s="125"/>
      <c r="P22" s="126"/>
      <c r="Q22" s="121" t="str">
        <f t="shared" si="0"/>
        <v/>
      </c>
      <c r="R22" s="122"/>
      <c r="S22" s="36" t="s">
        <v>159</v>
      </c>
      <c r="T22" s="123" t="str">
        <f t="shared" si="1"/>
        <v/>
      </c>
      <c r="U22" s="124"/>
      <c r="V22" s="124"/>
      <c r="W22" s="124"/>
      <c r="X22" s="37" t="s">
        <v>30</v>
      </c>
      <c r="Y22" s="33" t="str">
        <f t="shared" si="2"/>
        <v/>
      </c>
      <c r="Z22" s="33"/>
      <c r="AA22" s="33"/>
      <c r="AB22" s="33"/>
      <c r="AC22" s="33"/>
      <c r="AD22" s="197" t="str">
        <f t="shared" si="3"/>
        <v>対象外</v>
      </c>
      <c r="AE22" s="198" t="str">
        <f>IFERROR(VLOOKUP(A22,'8県まとめ'!B:N,13,0),"")</f>
        <v/>
      </c>
      <c r="AF22" s="199" t="str">
        <f t="shared" si="5"/>
        <v/>
      </c>
      <c r="AG22" s="33"/>
      <c r="AH22" s="33"/>
      <c r="AI22" s="33"/>
      <c r="AJ22" s="33"/>
      <c r="AK22" s="33"/>
      <c r="AL22" s="33"/>
      <c r="AM22" s="33"/>
      <c r="AN22" s="33"/>
    </row>
    <row r="23" spans="1:41" ht="18.75" customHeight="1">
      <c r="A23" s="33" t="str">
        <f t="shared" si="6"/>
        <v>9</v>
      </c>
      <c r="B23" s="27">
        <v>9</v>
      </c>
      <c r="C23" s="112" t="str">
        <f>IFERROR(VLOOKUP(A23,'8県まとめ'!B:M,2,0),"")</f>
        <v/>
      </c>
      <c r="D23" s="113"/>
      <c r="E23" s="114"/>
      <c r="F23" s="115" t="str">
        <f>IFERROR(VLOOKUP(A23,'8県まとめ'!B:M,8,0),"")</f>
        <v/>
      </c>
      <c r="G23" s="116"/>
      <c r="H23" s="125"/>
      <c r="I23" s="126"/>
      <c r="J23" s="119" t="str">
        <f>IFERROR(VLOOKUP(A23,'8県まとめ'!B:M,9,0),"")</f>
        <v/>
      </c>
      <c r="K23" s="120"/>
      <c r="L23" s="120"/>
      <c r="M23" s="115" t="str">
        <f>IFERROR(VLOOKUP(A23,'8県まとめ'!B:M,12,0),"")</f>
        <v/>
      </c>
      <c r="N23" s="116"/>
      <c r="O23" s="125"/>
      <c r="P23" s="126"/>
      <c r="Q23" s="121" t="str">
        <f t="shared" si="0"/>
        <v/>
      </c>
      <c r="R23" s="122"/>
      <c r="S23" s="36" t="s">
        <v>159</v>
      </c>
      <c r="T23" s="123" t="str">
        <f t="shared" si="1"/>
        <v/>
      </c>
      <c r="U23" s="124"/>
      <c r="V23" s="124"/>
      <c r="W23" s="124"/>
      <c r="X23" s="37" t="s">
        <v>30</v>
      </c>
      <c r="Y23" s="33" t="str">
        <f t="shared" si="2"/>
        <v/>
      </c>
      <c r="Z23" s="33"/>
      <c r="AA23" s="33"/>
      <c r="AB23" s="33"/>
      <c r="AC23" s="33"/>
      <c r="AD23" s="197" t="str">
        <f t="shared" si="3"/>
        <v>対象外</v>
      </c>
      <c r="AE23" s="198" t="str">
        <f>IFERROR(VLOOKUP(A23,'8県まとめ'!B:N,13,0),"")</f>
        <v/>
      </c>
      <c r="AF23" s="199" t="str">
        <f t="shared" si="5"/>
        <v/>
      </c>
      <c r="AG23" s="33"/>
      <c r="AH23" s="33"/>
      <c r="AI23" s="33"/>
      <c r="AJ23" s="33"/>
      <c r="AK23" s="33"/>
      <c r="AL23" s="33"/>
      <c r="AM23" s="33"/>
      <c r="AN23" s="33"/>
    </row>
    <row r="24" spans="1:41" ht="18.75" customHeight="1">
      <c r="A24" s="33" t="str">
        <f t="shared" si="6"/>
        <v>10</v>
      </c>
      <c r="B24" s="27">
        <v>10</v>
      </c>
      <c r="C24" s="112" t="str">
        <f>IFERROR(VLOOKUP(A24,'8県まとめ'!B:M,2,0),"")</f>
        <v/>
      </c>
      <c r="D24" s="113"/>
      <c r="E24" s="114"/>
      <c r="F24" s="115" t="str">
        <f>IFERROR(VLOOKUP(A24,'8県まとめ'!B:M,8,0),"")</f>
        <v/>
      </c>
      <c r="G24" s="116"/>
      <c r="H24" s="125"/>
      <c r="I24" s="126"/>
      <c r="J24" s="119" t="str">
        <f>IFERROR(VLOOKUP(A24,'8県まとめ'!B:M,9,0),"")</f>
        <v/>
      </c>
      <c r="K24" s="120"/>
      <c r="L24" s="120"/>
      <c r="M24" s="115" t="str">
        <f>IFERROR(VLOOKUP(A24,'8県まとめ'!B:M,12,0),"")</f>
        <v/>
      </c>
      <c r="N24" s="116"/>
      <c r="O24" s="125"/>
      <c r="P24" s="126"/>
      <c r="Q24" s="121" t="str">
        <f t="shared" si="0"/>
        <v/>
      </c>
      <c r="R24" s="122"/>
      <c r="S24" s="36" t="s">
        <v>24</v>
      </c>
      <c r="T24" s="123" t="str">
        <f t="shared" si="1"/>
        <v/>
      </c>
      <c r="U24" s="124"/>
      <c r="V24" s="124"/>
      <c r="W24" s="124"/>
      <c r="X24" s="37" t="s">
        <v>30</v>
      </c>
      <c r="Y24" s="33" t="str">
        <f t="shared" si="2"/>
        <v/>
      </c>
      <c r="Z24" s="33"/>
      <c r="AA24" s="33"/>
      <c r="AB24" s="33"/>
      <c r="AC24" s="33"/>
      <c r="AD24" s="197" t="str">
        <f t="shared" si="3"/>
        <v>対象外</v>
      </c>
      <c r="AE24" s="198" t="str">
        <f>IFERROR(VLOOKUP(A24,'8県まとめ'!B:N,13,0),"")</f>
        <v/>
      </c>
      <c r="AF24" s="199" t="str">
        <f t="shared" si="5"/>
        <v/>
      </c>
      <c r="AG24" s="33"/>
      <c r="AH24" s="33"/>
      <c r="AI24" s="33"/>
      <c r="AJ24" s="33"/>
      <c r="AK24" s="33"/>
      <c r="AL24" s="33"/>
      <c r="AM24" s="33"/>
      <c r="AN24" s="33"/>
    </row>
    <row r="25" spans="1:41" ht="18.75" customHeight="1">
      <c r="A25" s="33" t="str">
        <f t="shared" si="6"/>
        <v>11</v>
      </c>
      <c r="B25" s="27">
        <v>11</v>
      </c>
      <c r="C25" s="112" t="str">
        <f>IFERROR(VLOOKUP(A25,'8県まとめ'!B:M,2,0),"")</f>
        <v/>
      </c>
      <c r="D25" s="113"/>
      <c r="E25" s="114"/>
      <c r="F25" s="115" t="str">
        <f>IFERROR(VLOOKUP(A25,'8県まとめ'!B:M,8,0),"")</f>
        <v/>
      </c>
      <c r="G25" s="116"/>
      <c r="H25" s="125"/>
      <c r="I25" s="126"/>
      <c r="J25" s="119" t="str">
        <f>IFERROR(VLOOKUP(A25,'8県まとめ'!B:M,9,0),"")</f>
        <v/>
      </c>
      <c r="K25" s="120"/>
      <c r="L25" s="120"/>
      <c r="M25" s="115" t="str">
        <f>IFERROR(VLOOKUP(A25,'8県まとめ'!B:M,12,0),"")</f>
        <v/>
      </c>
      <c r="N25" s="116"/>
      <c r="O25" s="125"/>
      <c r="P25" s="126"/>
      <c r="Q25" s="121" t="str">
        <f t="shared" si="0"/>
        <v/>
      </c>
      <c r="R25" s="122"/>
      <c r="S25" s="36" t="s">
        <v>24</v>
      </c>
      <c r="T25" s="123" t="str">
        <f t="shared" si="1"/>
        <v/>
      </c>
      <c r="U25" s="124"/>
      <c r="V25" s="124"/>
      <c r="W25" s="124"/>
      <c r="X25" s="37" t="s">
        <v>30</v>
      </c>
      <c r="Y25" s="33" t="str">
        <f t="shared" si="2"/>
        <v/>
      </c>
      <c r="Z25" s="33"/>
      <c r="AA25" s="33"/>
      <c r="AB25" s="33"/>
      <c r="AC25" s="33"/>
      <c r="AD25" s="197" t="str">
        <f t="shared" si="3"/>
        <v>対象外</v>
      </c>
      <c r="AE25" s="198" t="str">
        <f>IFERROR(VLOOKUP(A25,'8県まとめ'!B:N,13,0),"")</f>
        <v/>
      </c>
      <c r="AF25" s="199" t="str">
        <f t="shared" si="5"/>
        <v/>
      </c>
      <c r="AG25" s="33"/>
      <c r="AH25" s="33"/>
      <c r="AI25" s="33"/>
      <c r="AJ25" s="33"/>
      <c r="AK25" s="33"/>
      <c r="AL25" s="33"/>
      <c r="AM25" s="33"/>
      <c r="AN25" s="33"/>
    </row>
    <row r="26" spans="1:41" ht="18.75" customHeight="1">
      <c r="A26" s="33" t="str">
        <f t="shared" si="6"/>
        <v>12</v>
      </c>
      <c r="B26" s="27">
        <v>12</v>
      </c>
      <c r="C26" s="112" t="str">
        <f>IFERROR(VLOOKUP(A26,'8県まとめ'!B:M,2,0),"")</f>
        <v/>
      </c>
      <c r="D26" s="113"/>
      <c r="E26" s="114"/>
      <c r="F26" s="115" t="str">
        <f>IFERROR(VLOOKUP(A26,'8県まとめ'!B:M,8,0),"")</f>
        <v/>
      </c>
      <c r="G26" s="116"/>
      <c r="H26" s="125"/>
      <c r="I26" s="126"/>
      <c r="J26" s="119" t="str">
        <f>IFERROR(VLOOKUP(A26,'8県まとめ'!B:M,9,0),"")</f>
        <v/>
      </c>
      <c r="K26" s="120"/>
      <c r="L26" s="120"/>
      <c r="M26" s="115" t="str">
        <f>IFERROR(VLOOKUP(A26,'8県まとめ'!B:M,12,0),"")</f>
        <v/>
      </c>
      <c r="N26" s="116"/>
      <c r="O26" s="125"/>
      <c r="P26" s="126"/>
      <c r="Q26" s="121" t="str">
        <f t="shared" si="0"/>
        <v/>
      </c>
      <c r="R26" s="122"/>
      <c r="S26" s="36" t="s">
        <v>24</v>
      </c>
      <c r="T26" s="123" t="str">
        <f t="shared" si="1"/>
        <v/>
      </c>
      <c r="U26" s="124"/>
      <c r="V26" s="124"/>
      <c r="W26" s="124"/>
      <c r="X26" s="37" t="s">
        <v>30</v>
      </c>
      <c r="Y26" s="33" t="str">
        <f t="shared" si="2"/>
        <v/>
      </c>
      <c r="Z26" s="33"/>
      <c r="AA26" s="33"/>
      <c r="AB26" s="33"/>
      <c r="AC26" s="33"/>
      <c r="AD26" s="197" t="str">
        <f t="shared" si="3"/>
        <v>対象外</v>
      </c>
      <c r="AE26" s="198" t="str">
        <f>IFERROR(VLOOKUP(A26,'8県まとめ'!B:N,13,0),"")</f>
        <v/>
      </c>
      <c r="AF26" s="199" t="str">
        <f t="shared" si="5"/>
        <v/>
      </c>
      <c r="AG26" s="33"/>
      <c r="AH26" s="33"/>
      <c r="AI26" s="33"/>
      <c r="AJ26" s="33"/>
      <c r="AK26" s="33"/>
      <c r="AL26" s="33"/>
      <c r="AM26" s="33"/>
      <c r="AN26" s="33"/>
    </row>
    <row r="27" spans="1:41" ht="18.75" customHeight="1">
      <c r="A27" s="33" t="str">
        <f t="shared" si="6"/>
        <v>13</v>
      </c>
      <c r="B27" s="27">
        <v>13</v>
      </c>
      <c r="C27" s="112" t="str">
        <f>IFERROR(VLOOKUP(A27,'8県まとめ'!B:M,2,0),"")</f>
        <v/>
      </c>
      <c r="D27" s="113"/>
      <c r="E27" s="114"/>
      <c r="F27" s="115" t="str">
        <f>IFERROR(VLOOKUP(A27,'8県まとめ'!B:M,8,0),"")</f>
        <v/>
      </c>
      <c r="G27" s="116"/>
      <c r="H27" s="125"/>
      <c r="I27" s="126"/>
      <c r="J27" s="119" t="str">
        <f>IFERROR(VLOOKUP(A27,'8県まとめ'!B:M,9,0),"")</f>
        <v/>
      </c>
      <c r="K27" s="120"/>
      <c r="L27" s="120"/>
      <c r="M27" s="115" t="str">
        <f>IFERROR(VLOOKUP(A27,'8県まとめ'!B:M,12,0),"")</f>
        <v/>
      </c>
      <c r="N27" s="116"/>
      <c r="O27" s="125"/>
      <c r="P27" s="126"/>
      <c r="Q27" s="121" t="str">
        <f t="shared" si="0"/>
        <v/>
      </c>
      <c r="R27" s="122"/>
      <c r="S27" s="36" t="s">
        <v>24</v>
      </c>
      <c r="T27" s="123" t="str">
        <f t="shared" si="1"/>
        <v/>
      </c>
      <c r="U27" s="124"/>
      <c r="V27" s="124"/>
      <c r="W27" s="124"/>
      <c r="X27" s="37" t="s">
        <v>30</v>
      </c>
      <c r="Y27" s="33" t="str">
        <f t="shared" si="2"/>
        <v/>
      </c>
      <c r="Z27" s="33"/>
      <c r="AA27" s="33"/>
      <c r="AB27" s="33"/>
      <c r="AC27" s="33"/>
      <c r="AD27" s="197" t="str">
        <f t="shared" si="3"/>
        <v>対象外</v>
      </c>
      <c r="AE27" s="198" t="str">
        <f>IFERROR(VLOOKUP(A27,'8県まとめ'!B:N,13,0),"")</f>
        <v/>
      </c>
      <c r="AF27" s="199" t="str">
        <f t="shared" si="5"/>
        <v/>
      </c>
      <c r="AG27" s="33"/>
      <c r="AH27" s="33"/>
      <c r="AI27" s="33"/>
      <c r="AJ27" s="33"/>
      <c r="AK27" s="33"/>
      <c r="AL27" s="33"/>
      <c r="AM27" s="33"/>
      <c r="AN27" s="33"/>
    </row>
    <row r="28" spans="1:41" ht="18.75" customHeight="1">
      <c r="A28" s="33" t="str">
        <f t="shared" si="6"/>
        <v>14</v>
      </c>
      <c r="B28" s="27">
        <v>14</v>
      </c>
      <c r="C28" s="112" t="str">
        <f>IFERROR(VLOOKUP(A28,'8県まとめ'!B:M,2,0),"")</f>
        <v/>
      </c>
      <c r="D28" s="113"/>
      <c r="E28" s="114"/>
      <c r="F28" s="115" t="str">
        <f>IFERROR(VLOOKUP(A28,'8県まとめ'!B:M,8,0),"")</f>
        <v/>
      </c>
      <c r="G28" s="116"/>
      <c r="H28" s="125"/>
      <c r="I28" s="126"/>
      <c r="J28" s="119" t="str">
        <f>IFERROR(VLOOKUP(A28,'8県まとめ'!B:M,9,0),"")</f>
        <v/>
      </c>
      <c r="K28" s="120"/>
      <c r="L28" s="120"/>
      <c r="M28" s="115" t="str">
        <f>IFERROR(VLOOKUP(A28,'8県まとめ'!B:M,12,0),"")</f>
        <v/>
      </c>
      <c r="N28" s="116"/>
      <c r="O28" s="125"/>
      <c r="P28" s="126"/>
      <c r="Q28" s="121" t="str">
        <f t="shared" si="0"/>
        <v/>
      </c>
      <c r="R28" s="122"/>
      <c r="S28" s="36" t="s">
        <v>24</v>
      </c>
      <c r="T28" s="123" t="str">
        <f t="shared" si="1"/>
        <v/>
      </c>
      <c r="U28" s="124"/>
      <c r="V28" s="124"/>
      <c r="W28" s="124"/>
      <c r="X28" s="37" t="s">
        <v>30</v>
      </c>
      <c r="Y28" s="33" t="str">
        <f t="shared" si="2"/>
        <v/>
      </c>
      <c r="Z28" s="33"/>
      <c r="AA28" s="33"/>
      <c r="AB28" s="33"/>
      <c r="AC28" s="33"/>
      <c r="AD28" s="197" t="str">
        <f t="shared" si="3"/>
        <v>対象外</v>
      </c>
      <c r="AE28" s="198" t="str">
        <f>IFERROR(VLOOKUP(A28,'8県まとめ'!B:N,13,0),"")</f>
        <v/>
      </c>
      <c r="AF28" s="199" t="str">
        <f t="shared" si="5"/>
        <v/>
      </c>
      <c r="AG28" s="33"/>
      <c r="AH28" s="33"/>
      <c r="AI28" s="33"/>
      <c r="AJ28" s="33"/>
      <c r="AK28" s="33"/>
      <c r="AL28" s="33"/>
      <c r="AM28" s="33"/>
      <c r="AN28" s="33"/>
    </row>
    <row r="29" spans="1:41" ht="18.75" customHeight="1">
      <c r="A29" s="33" t="str">
        <f t="shared" si="6"/>
        <v>15</v>
      </c>
      <c r="B29" s="27">
        <v>15</v>
      </c>
      <c r="C29" s="112" t="str">
        <f>IFERROR(VLOOKUP(A29,'8県まとめ'!B:M,2,0),"")</f>
        <v/>
      </c>
      <c r="D29" s="113"/>
      <c r="E29" s="114"/>
      <c r="F29" s="115" t="str">
        <f>IFERROR(VLOOKUP(A29,'8県まとめ'!B:M,8,0),"")</f>
        <v/>
      </c>
      <c r="G29" s="116"/>
      <c r="H29" s="125"/>
      <c r="I29" s="126"/>
      <c r="J29" s="119" t="str">
        <f>IFERROR(VLOOKUP(A29,'8県まとめ'!B:M,9,0),"")</f>
        <v/>
      </c>
      <c r="K29" s="120"/>
      <c r="L29" s="120"/>
      <c r="M29" s="115" t="str">
        <f>IFERROR(VLOOKUP(A29,'8県まとめ'!B:M,12,0),"")</f>
        <v/>
      </c>
      <c r="N29" s="116"/>
      <c r="O29" s="125"/>
      <c r="P29" s="126"/>
      <c r="Q29" s="121" t="str">
        <f t="shared" si="0"/>
        <v/>
      </c>
      <c r="R29" s="122"/>
      <c r="S29" s="36" t="s">
        <v>24</v>
      </c>
      <c r="T29" s="123" t="str">
        <f t="shared" si="1"/>
        <v/>
      </c>
      <c r="U29" s="124"/>
      <c r="V29" s="124"/>
      <c r="W29" s="124"/>
      <c r="X29" s="37" t="s">
        <v>30</v>
      </c>
      <c r="Y29" s="33" t="str">
        <f t="shared" si="2"/>
        <v/>
      </c>
      <c r="Z29" s="33"/>
      <c r="AA29" s="33"/>
      <c r="AB29" s="33"/>
      <c r="AC29" s="33"/>
      <c r="AD29" s="197" t="str">
        <f t="shared" si="3"/>
        <v>対象外</v>
      </c>
      <c r="AE29" s="198" t="str">
        <f>IFERROR(VLOOKUP(A29,'8県まとめ'!B:N,13,0),"")</f>
        <v/>
      </c>
      <c r="AF29" s="199" t="str">
        <f t="shared" si="5"/>
        <v/>
      </c>
      <c r="AG29" s="33"/>
      <c r="AH29" s="33"/>
      <c r="AI29" s="33"/>
      <c r="AJ29" s="33"/>
      <c r="AK29" s="33"/>
      <c r="AL29" s="33"/>
      <c r="AM29" s="33"/>
      <c r="AN29" s="33"/>
    </row>
    <row r="30" spans="1:41" ht="18.75" customHeight="1">
      <c r="A30" s="33" t="str">
        <f t="shared" si="6"/>
        <v>16</v>
      </c>
      <c r="B30" s="27">
        <v>16</v>
      </c>
      <c r="C30" s="112" t="str">
        <f>IFERROR(VLOOKUP(A30,'8県まとめ'!B:M,2,0),"")</f>
        <v/>
      </c>
      <c r="D30" s="113"/>
      <c r="E30" s="114"/>
      <c r="F30" s="115" t="str">
        <f>IFERROR(VLOOKUP(A30,'8県まとめ'!B:M,8,0),"")</f>
        <v/>
      </c>
      <c r="G30" s="116"/>
      <c r="H30" s="125"/>
      <c r="I30" s="126"/>
      <c r="J30" s="119" t="str">
        <f>IFERROR(VLOOKUP(A30,'8県まとめ'!B:M,9,0),"")</f>
        <v/>
      </c>
      <c r="K30" s="120"/>
      <c r="L30" s="120"/>
      <c r="M30" s="115" t="str">
        <f>IFERROR(VLOOKUP(A30,'8県まとめ'!B:M,12,0),"")</f>
        <v/>
      </c>
      <c r="N30" s="116"/>
      <c r="O30" s="125"/>
      <c r="P30" s="126"/>
      <c r="Q30" s="121" t="str">
        <f t="shared" si="0"/>
        <v/>
      </c>
      <c r="R30" s="122"/>
      <c r="S30" s="36" t="s">
        <v>24</v>
      </c>
      <c r="T30" s="123" t="str">
        <f t="shared" si="1"/>
        <v/>
      </c>
      <c r="U30" s="124"/>
      <c r="V30" s="124"/>
      <c r="W30" s="124"/>
      <c r="X30" s="37" t="s">
        <v>30</v>
      </c>
      <c r="Y30" s="33" t="str">
        <f t="shared" si="2"/>
        <v/>
      </c>
      <c r="Z30" s="33"/>
      <c r="AA30" s="33"/>
      <c r="AB30" s="33"/>
      <c r="AC30" s="33"/>
      <c r="AD30" s="197" t="str">
        <f t="shared" si="3"/>
        <v>対象外</v>
      </c>
      <c r="AE30" s="198" t="str">
        <f>IFERROR(VLOOKUP(A30,'8県まとめ'!B:N,13,0),"")</f>
        <v/>
      </c>
      <c r="AF30" s="199" t="str">
        <f t="shared" si="5"/>
        <v/>
      </c>
      <c r="AG30" s="33"/>
      <c r="AH30" s="33"/>
      <c r="AI30" s="33"/>
      <c r="AJ30" s="33"/>
      <c r="AK30" s="33"/>
      <c r="AL30" s="33"/>
      <c r="AM30" s="33"/>
      <c r="AN30" s="33"/>
    </row>
    <row r="31" spans="1:41" ht="18.75" customHeight="1">
      <c r="A31" s="33" t="str">
        <f t="shared" si="6"/>
        <v>17</v>
      </c>
      <c r="B31" s="27">
        <v>17</v>
      </c>
      <c r="C31" s="112" t="str">
        <f>IFERROR(VLOOKUP(A31,'8県まとめ'!B:M,2,0),"")</f>
        <v/>
      </c>
      <c r="D31" s="113"/>
      <c r="E31" s="114"/>
      <c r="F31" s="115" t="str">
        <f>IFERROR(VLOOKUP(A31,'8県まとめ'!B:M,8,0),"")</f>
        <v/>
      </c>
      <c r="G31" s="116"/>
      <c r="H31" s="125"/>
      <c r="I31" s="126"/>
      <c r="J31" s="119" t="str">
        <f>IFERROR(VLOOKUP(A31,'8県まとめ'!B:M,9,0),"")</f>
        <v/>
      </c>
      <c r="K31" s="120"/>
      <c r="L31" s="120"/>
      <c r="M31" s="115" t="str">
        <f>IFERROR(VLOOKUP(A31,'8県まとめ'!B:M,12,0),"")</f>
        <v/>
      </c>
      <c r="N31" s="116"/>
      <c r="O31" s="125"/>
      <c r="P31" s="126"/>
      <c r="Q31" s="121" t="str">
        <f t="shared" si="0"/>
        <v/>
      </c>
      <c r="R31" s="122"/>
      <c r="S31" s="36" t="s">
        <v>24</v>
      </c>
      <c r="T31" s="123" t="str">
        <f t="shared" si="1"/>
        <v/>
      </c>
      <c r="U31" s="124"/>
      <c r="V31" s="124"/>
      <c r="W31" s="124"/>
      <c r="X31" s="37" t="s">
        <v>30</v>
      </c>
      <c r="Y31" s="33" t="str">
        <f t="shared" si="2"/>
        <v/>
      </c>
      <c r="Z31" s="33"/>
      <c r="AA31" s="33"/>
      <c r="AB31" s="33"/>
      <c r="AC31" s="33"/>
      <c r="AD31" s="197" t="str">
        <f t="shared" si="3"/>
        <v>対象外</v>
      </c>
      <c r="AE31" s="198" t="str">
        <f>IFERROR(VLOOKUP(A31,'8県まとめ'!B:N,13,0),"")</f>
        <v/>
      </c>
      <c r="AF31" s="199" t="str">
        <f t="shared" si="5"/>
        <v/>
      </c>
      <c r="AG31" s="33"/>
      <c r="AH31" s="33"/>
      <c r="AI31" s="33"/>
      <c r="AJ31" s="33"/>
      <c r="AK31" s="33"/>
      <c r="AL31" s="33"/>
      <c r="AM31" s="33"/>
      <c r="AN31" s="33"/>
    </row>
    <row r="32" spans="1:41" ht="18.75" customHeight="1">
      <c r="A32" s="33" t="str">
        <f t="shared" si="6"/>
        <v>18</v>
      </c>
      <c r="B32" s="27">
        <v>18</v>
      </c>
      <c r="C32" s="112" t="str">
        <f>IFERROR(VLOOKUP(A32,'8県まとめ'!B:M,2,0),"")</f>
        <v/>
      </c>
      <c r="D32" s="113"/>
      <c r="E32" s="114"/>
      <c r="F32" s="115" t="str">
        <f>IFERROR(VLOOKUP(A32,'8県まとめ'!B:M,8,0),"")</f>
        <v/>
      </c>
      <c r="G32" s="116"/>
      <c r="H32" s="125"/>
      <c r="I32" s="126"/>
      <c r="J32" s="119" t="str">
        <f>IFERROR(VLOOKUP(A32,'8県まとめ'!B:M,9,0),"")</f>
        <v/>
      </c>
      <c r="K32" s="120"/>
      <c r="L32" s="120"/>
      <c r="M32" s="115" t="str">
        <f>IFERROR(VLOOKUP(A32,'8県まとめ'!B:M,12,0),"")</f>
        <v/>
      </c>
      <c r="N32" s="116"/>
      <c r="O32" s="125"/>
      <c r="P32" s="126"/>
      <c r="Q32" s="121" t="str">
        <f t="shared" si="0"/>
        <v/>
      </c>
      <c r="R32" s="122"/>
      <c r="S32" s="36" t="s">
        <v>24</v>
      </c>
      <c r="T32" s="123" t="str">
        <f t="shared" si="1"/>
        <v/>
      </c>
      <c r="U32" s="124"/>
      <c r="V32" s="124"/>
      <c r="W32" s="124"/>
      <c r="X32" s="37" t="s">
        <v>30</v>
      </c>
      <c r="Y32" s="33" t="str">
        <f t="shared" si="2"/>
        <v/>
      </c>
      <c r="Z32" s="33"/>
      <c r="AA32" s="33"/>
      <c r="AB32" s="33"/>
      <c r="AC32" s="33"/>
      <c r="AD32" s="197" t="str">
        <f t="shared" si="3"/>
        <v>対象外</v>
      </c>
      <c r="AE32" s="198" t="str">
        <f>IFERROR(VLOOKUP(A32,'8県まとめ'!B:N,13,0),"")</f>
        <v/>
      </c>
      <c r="AF32" s="199" t="str">
        <f t="shared" si="5"/>
        <v/>
      </c>
      <c r="AG32" s="33"/>
      <c r="AH32" s="33"/>
      <c r="AI32" s="33"/>
      <c r="AJ32" s="33"/>
      <c r="AK32" s="33"/>
      <c r="AL32" s="33"/>
      <c r="AM32" s="33"/>
      <c r="AN32" s="33"/>
    </row>
    <row r="33" spans="1:40" ht="18.75" customHeight="1">
      <c r="A33" s="33" t="str">
        <f t="shared" si="6"/>
        <v>19</v>
      </c>
      <c r="B33" s="27">
        <v>19</v>
      </c>
      <c r="C33" s="112" t="str">
        <f>IFERROR(VLOOKUP(A33,'8県まとめ'!B:M,2,0),"")</f>
        <v/>
      </c>
      <c r="D33" s="113"/>
      <c r="E33" s="114"/>
      <c r="F33" s="115" t="str">
        <f>IFERROR(VLOOKUP(A33,'8県まとめ'!B:M,8,0),"")</f>
        <v/>
      </c>
      <c r="G33" s="116"/>
      <c r="H33" s="125"/>
      <c r="I33" s="126"/>
      <c r="J33" s="119" t="str">
        <f>IFERROR(VLOOKUP(A33,'8県まとめ'!B:M,9,0),"")</f>
        <v/>
      </c>
      <c r="K33" s="120"/>
      <c r="L33" s="120"/>
      <c r="M33" s="115" t="str">
        <f>IFERROR(VLOOKUP(A33,'8県まとめ'!B:M,12,0),"")</f>
        <v/>
      </c>
      <c r="N33" s="116"/>
      <c r="O33" s="125"/>
      <c r="P33" s="126"/>
      <c r="Q33" s="121" t="str">
        <f t="shared" si="0"/>
        <v/>
      </c>
      <c r="R33" s="122"/>
      <c r="S33" s="36" t="s">
        <v>24</v>
      </c>
      <c r="T33" s="123" t="str">
        <f t="shared" si="1"/>
        <v/>
      </c>
      <c r="U33" s="124"/>
      <c r="V33" s="124"/>
      <c r="W33" s="124"/>
      <c r="X33" s="37" t="s">
        <v>30</v>
      </c>
      <c r="Y33" s="33" t="str">
        <f t="shared" si="2"/>
        <v/>
      </c>
      <c r="Z33" s="33"/>
      <c r="AA33" s="33"/>
      <c r="AB33" s="33"/>
      <c r="AC33" s="33"/>
      <c r="AD33" s="197" t="str">
        <f t="shared" si="3"/>
        <v>対象外</v>
      </c>
      <c r="AE33" s="198" t="str">
        <f>IFERROR(VLOOKUP(A33,'8県まとめ'!B:N,13,0),"")</f>
        <v/>
      </c>
      <c r="AF33" s="199" t="str">
        <f t="shared" si="5"/>
        <v/>
      </c>
      <c r="AG33" s="33"/>
      <c r="AH33" s="33"/>
      <c r="AI33" s="33"/>
      <c r="AJ33" s="33"/>
      <c r="AK33" s="33"/>
      <c r="AL33" s="33"/>
      <c r="AM33" s="33"/>
      <c r="AN33" s="33"/>
    </row>
    <row r="34" spans="1:40" ht="18.75" customHeight="1">
      <c r="A34" s="33" t="str">
        <f t="shared" ref="A34:A43" si="7">IF($AC$9=0,B34,
IF($AJ$8="旧ルール",$G$10&amp;"(旧)"&amp;$AM$8&amp;B34,$G$10&amp;$AM$8&amp;B34))</f>
        <v>20</v>
      </c>
      <c r="B34" s="27">
        <v>20</v>
      </c>
      <c r="C34" s="112" t="str">
        <f>IFERROR(VLOOKUP(A34,'8県まとめ'!B:M,2,0),"")</f>
        <v/>
      </c>
      <c r="D34" s="113"/>
      <c r="E34" s="114"/>
      <c r="F34" s="115" t="str">
        <f>IFERROR(VLOOKUP(A34,'8県まとめ'!B:M,8,0),"")</f>
        <v/>
      </c>
      <c r="G34" s="116"/>
      <c r="H34" s="125"/>
      <c r="I34" s="126"/>
      <c r="J34" s="119" t="str">
        <f>IFERROR(VLOOKUP(A34,'8県まとめ'!B:M,9,0),"")</f>
        <v/>
      </c>
      <c r="K34" s="120"/>
      <c r="L34" s="120"/>
      <c r="M34" s="115" t="str">
        <f>IFERROR(VLOOKUP(A34,'8県まとめ'!B:M,12,0),"")</f>
        <v/>
      </c>
      <c r="N34" s="116"/>
      <c r="O34" s="125"/>
      <c r="P34" s="126"/>
      <c r="Q34" s="121" t="str">
        <f t="shared" si="0"/>
        <v/>
      </c>
      <c r="R34" s="122"/>
      <c r="S34" s="36" t="s">
        <v>24</v>
      </c>
      <c r="T34" s="123" t="str">
        <f t="shared" si="1"/>
        <v/>
      </c>
      <c r="U34" s="124"/>
      <c r="V34" s="124"/>
      <c r="W34" s="124"/>
      <c r="X34" s="37" t="s">
        <v>30</v>
      </c>
      <c r="Y34" s="33" t="str">
        <f t="shared" si="2"/>
        <v/>
      </c>
      <c r="Z34" s="33"/>
      <c r="AA34" s="33"/>
      <c r="AB34" s="33"/>
      <c r="AC34" s="33"/>
      <c r="AD34" s="197" t="str">
        <f t="shared" si="3"/>
        <v>対象外</v>
      </c>
      <c r="AE34" s="198" t="str">
        <f>IFERROR(VLOOKUP(A34,'8県まとめ'!B:N,13,0),"")</f>
        <v/>
      </c>
      <c r="AF34" s="199" t="str">
        <f t="shared" si="5"/>
        <v/>
      </c>
      <c r="AG34" s="33"/>
      <c r="AH34" s="33"/>
      <c r="AI34" s="33"/>
      <c r="AJ34" s="33"/>
      <c r="AK34" s="33"/>
      <c r="AL34" s="33"/>
      <c r="AM34" s="33"/>
      <c r="AN34" s="33"/>
    </row>
    <row r="35" spans="1:40">
      <c r="A35" s="33" t="str">
        <f t="shared" si="7"/>
        <v>21</v>
      </c>
      <c r="B35" s="27">
        <v>21</v>
      </c>
      <c r="C35" s="112" t="str">
        <f>IFERROR(VLOOKUP(A35,'8県まとめ'!B:M,2,0),"")</f>
        <v/>
      </c>
      <c r="D35" s="113"/>
      <c r="E35" s="114"/>
      <c r="F35" s="115" t="str">
        <f>IFERROR(VLOOKUP(A35,'8県まとめ'!B:M,8,0),"")</f>
        <v/>
      </c>
      <c r="G35" s="116"/>
      <c r="H35" s="125"/>
      <c r="I35" s="126"/>
      <c r="J35" s="119" t="str">
        <f>IFERROR(VLOOKUP(A35,'8県まとめ'!B:M,9,0),"")</f>
        <v/>
      </c>
      <c r="K35" s="120"/>
      <c r="L35" s="120"/>
      <c r="M35" s="115" t="str">
        <f>IFERROR(VLOOKUP(A35,'8県まとめ'!B:M,12,0),"")</f>
        <v/>
      </c>
      <c r="N35" s="116"/>
      <c r="O35" s="125"/>
      <c r="P35" s="126"/>
      <c r="Q35" s="121" t="str">
        <f t="shared" si="0"/>
        <v/>
      </c>
      <c r="R35" s="122"/>
      <c r="S35" s="36" t="s">
        <v>24</v>
      </c>
      <c r="T35" s="123" t="str">
        <f t="shared" si="1"/>
        <v/>
      </c>
      <c r="U35" s="124"/>
      <c r="V35" s="124"/>
      <c r="W35" s="124"/>
      <c r="X35" s="37" t="s">
        <v>30</v>
      </c>
      <c r="Y35" s="33" t="str">
        <f t="shared" si="2"/>
        <v/>
      </c>
      <c r="Z35" s="33"/>
      <c r="AA35" s="33"/>
      <c r="AB35" s="33"/>
      <c r="AC35" s="33"/>
      <c r="AD35" s="197" t="str">
        <f t="shared" si="3"/>
        <v>対象外</v>
      </c>
      <c r="AE35" s="198" t="str">
        <f>IFERROR(VLOOKUP(A35,'8県まとめ'!B:N,13,0),"")</f>
        <v/>
      </c>
      <c r="AF35" s="199" t="str">
        <f t="shared" si="5"/>
        <v/>
      </c>
      <c r="AG35" s="33"/>
      <c r="AH35" s="33"/>
      <c r="AI35" s="33"/>
      <c r="AJ35" s="33"/>
      <c r="AK35" s="33"/>
      <c r="AL35" s="33"/>
      <c r="AM35" s="33"/>
      <c r="AN35" s="33"/>
    </row>
    <row r="36" spans="1:40" ht="18.75" customHeight="1">
      <c r="A36" s="33" t="str">
        <f t="shared" si="7"/>
        <v>22</v>
      </c>
      <c r="B36" s="27">
        <v>22</v>
      </c>
      <c r="C36" s="112" t="str">
        <f>IFERROR(VLOOKUP(A36,'8県まとめ'!B:M,2,0),"")</f>
        <v/>
      </c>
      <c r="D36" s="113"/>
      <c r="E36" s="114"/>
      <c r="F36" s="115" t="str">
        <f>IFERROR(VLOOKUP(A36,'8県まとめ'!B:M,8,0),"")</f>
        <v/>
      </c>
      <c r="G36" s="116"/>
      <c r="H36" s="125"/>
      <c r="I36" s="126"/>
      <c r="J36" s="119" t="str">
        <f>IFERROR(VLOOKUP(A36,'8県まとめ'!B:M,9,0),"")</f>
        <v/>
      </c>
      <c r="K36" s="120"/>
      <c r="L36" s="120"/>
      <c r="M36" s="115" t="str">
        <f>IFERROR(VLOOKUP(A36,'8県まとめ'!B:M,12,0),"")</f>
        <v/>
      </c>
      <c r="N36" s="116"/>
      <c r="O36" s="125"/>
      <c r="P36" s="126"/>
      <c r="Q36" s="121" t="str">
        <f t="shared" si="0"/>
        <v/>
      </c>
      <c r="R36" s="122"/>
      <c r="S36" s="36" t="s">
        <v>24</v>
      </c>
      <c r="T36" s="123" t="str">
        <f t="shared" si="1"/>
        <v/>
      </c>
      <c r="U36" s="124"/>
      <c r="V36" s="124"/>
      <c r="W36" s="124"/>
      <c r="X36" s="37" t="s">
        <v>30</v>
      </c>
      <c r="Y36" s="33" t="str">
        <f t="shared" si="2"/>
        <v/>
      </c>
      <c r="Z36" s="33"/>
      <c r="AA36" s="33"/>
      <c r="AB36" s="33"/>
      <c r="AC36" s="33"/>
      <c r="AD36" s="197" t="str">
        <f t="shared" si="3"/>
        <v>対象外</v>
      </c>
      <c r="AE36" s="198" t="str">
        <f>IFERROR(VLOOKUP(A36,'8県まとめ'!B:N,13,0),"")</f>
        <v/>
      </c>
      <c r="AF36" s="199" t="str">
        <f t="shared" si="5"/>
        <v/>
      </c>
      <c r="AG36" s="33"/>
      <c r="AH36" s="33"/>
      <c r="AI36" s="33"/>
      <c r="AJ36" s="33"/>
      <c r="AK36" s="33"/>
      <c r="AL36" s="33"/>
      <c r="AM36" s="33"/>
      <c r="AN36" s="33"/>
    </row>
    <row r="37" spans="1:40" ht="18.75" customHeight="1">
      <c r="A37" s="33" t="str">
        <f t="shared" si="7"/>
        <v>23</v>
      </c>
      <c r="B37" s="27">
        <v>23</v>
      </c>
      <c r="C37" s="112" t="str">
        <f>IFERROR(VLOOKUP(A37,'8県まとめ'!B:M,2,0),"")</f>
        <v/>
      </c>
      <c r="D37" s="113"/>
      <c r="E37" s="114"/>
      <c r="F37" s="115" t="str">
        <f>IFERROR(VLOOKUP(A37,'8県まとめ'!B:M,8,0),"")</f>
        <v/>
      </c>
      <c r="G37" s="116"/>
      <c r="H37" s="125"/>
      <c r="I37" s="126"/>
      <c r="J37" s="119" t="str">
        <f>IFERROR(VLOOKUP(A37,'8県まとめ'!B:M,9,0),"")</f>
        <v/>
      </c>
      <c r="K37" s="120"/>
      <c r="L37" s="120"/>
      <c r="M37" s="115" t="str">
        <f>IFERROR(VLOOKUP(A37,'8県まとめ'!B:M,12,0),"")</f>
        <v/>
      </c>
      <c r="N37" s="116"/>
      <c r="O37" s="125"/>
      <c r="P37" s="126"/>
      <c r="Q37" s="121" t="str">
        <f t="shared" si="0"/>
        <v/>
      </c>
      <c r="R37" s="122"/>
      <c r="S37" s="36" t="s">
        <v>24</v>
      </c>
      <c r="T37" s="123" t="str">
        <f t="shared" si="1"/>
        <v/>
      </c>
      <c r="U37" s="124"/>
      <c r="V37" s="124"/>
      <c r="W37" s="124"/>
      <c r="X37" s="37" t="s">
        <v>30</v>
      </c>
      <c r="Y37" s="33" t="str">
        <f t="shared" si="2"/>
        <v/>
      </c>
      <c r="Z37" s="33"/>
      <c r="AA37" s="33"/>
      <c r="AB37" s="33"/>
      <c r="AC37" s="33"/>
      <c r="AD37" s="197" t="str">
        <f t="shared" si="3"/>
        <v>対象外</v>
      </c>
      <c r="AE37" s="198" t="str">
        <f>IFERROR(VLOOKUP(A37,'8県まとめ'!B:N,13,0),"")</f>
        <v/>
      </c>
      <c r="AF37" s="199" t="str">
        <f t="shared" si="5"/>
        <v/>
      </c>
      <c r="AG37" s="33"/>
      <c r="AH37" s="33"/>
      <c r="AI37" s="33"/>
      <c r="AJ37" s="33"/>
      <c r="AK37" s="33"/>
      <c r="AL37" s="33"/>
      <c r="AM37" s="33"/>
      <c r="AN37" s="33"/>
    </row>
    <row r="38" spans="1:40" ht="18.75" customHeight="1">
      <c r="A38" s="33" t="str">
        <f t="shared" si="7"/>
        <v>24</v>
      </c>
      <c r="B38" s="27">
        <v>24</v>
      </c>
      <c r="C38" s="112" t="str">
        <f>IFERROR(VLOOKUP(A38,'8県まとめ'!B:M,2,0),"")</f>
        <v/>
      </c>
      <c r="D38" s="113"/>
      <c r="E38" s="114"/>
      <c r="F38" s="115" t="str">
        <f>IFERROR(VLOOKUP(A38,'8県まとめ'!B:M,8,0),"")</f>
        <v/>
      </c>
      <c r="G38" s="116"/>
      <c r="H38" s="125"/>
      <c r="I38" s="126"/>
      <c r="J38" s="119" t="str">
        <f>IFERROR(VLOOKUP(A38,'8県まとめ'!B:M,9,0),"")</f>
        <v/>
      </c>
      <c r="K38" s="120"/>
      <c r="L38" s="120"/>
      <c r="M38" s="115" t="str">
        <f>IFERROR(VLOOKUP(A38,'8県まとめ'!B:M,12,0),"")</f>
        <v/>
      </c>
      <c r="N38" s="116"/>
      <c r="O38" s="125"/>
      <c r="P38" s="126"/>
      <c r="Q38" s="121" t="str">
        <f t="shared" si="0"/>
        <v/>
      </c>
      <c r="R38" s="122"/>
      <c r="S38" s="36" t="s">
        <v>24</v>
      </c>
      <c r="T38" s="123" t="str">
        <f t="shared" si="1"/>
        <v/>
      </c>
      <c r="U38" s="124"/>
      <c r="V38" s="124"/>
      <c r="W38" s="124"/>
      <c r="X38" s="37" t="s">
        <v>30</v>
      </c>
      <c r="Y38" s="33" t="str">
        <f t="shared" si="2"/>
        <v/>
      </c>
      <c r="Z38" s="33"/>
      <c r="AA38" s="33"/>
      <c r="AB38" s="33"/>
      <c r="AC38" s="33"/>
      <c r="AD38" s="197" t="str">
        <f t="shared" si="3"/>
        <v>対象外</v>
      </c>
      <c r="AE38" s="198" t="str">
        <f>IFERROR(VLOOKUP(A38,'8県まとめ'!B:N,13,0),"")</f>
        <v/>
      </c>
      <c r="AF38" s="199" t="str">
        <f>IF(T38="","",Q38)</f>
        <v/>
      </c>
      <c r="AG38" s="33"/>
      <c r="AH38" s="33"/>
      <c r="AI38" s="33"/>
      <c r="AJ38" s="33"/>
      <c r="AK38" s="33"/>
      <c r="AL38" s="33"/>
      <c r="AM38" s="33"/>
      <c r="AN38" s="33"/>
    </row>
    <row r="39" spans="1:40" ht="18.75" customHeight="1">
      <c r="A39" s="33" t="str">
        <f t="shared" si="7"/>
        <v>25</v>
      </c>
      <c r="B39" s="27">
        <v>25</v>
      </c>
      <c r="C39" s="112" t="str">
        <f>IFERROR(VLOOKUP(A39,'8県まとめ'!B:M,2,0),"")</f>
        <v/>
      </c>
      <c r="D39" s="113"/>
      <c r="E39" s="114"/>
      <c r="F39" s="115" t="str">
        <f>IFERROR(VLOOKUP(A39,'8県まとめ'!B:M,8,0),"")</f>
        <v/>
      </c>
      <c r="G39" s="116"/>
      <c r="H39" s="125"/>
      <c r="I39" s="126"/>
      <c r="J39" s="119" t="str">
        <f>IFERROR(VLOOKUP(A39,'8県まとめ'!B:M,9,0),"")</f>
        <v/>
      </c>
      <c r="K39" s="120"/>
      <c r="L39" s="120"/>
      <c r="M39" s="115" t="str">
        <f>IFERROR(VLOOKUP(A39,'8県まとめ'!B:M,12,0),"")</f>
        <v/>
      </c>
      <c r="N39" s="116"/>
      <c r="O39" s="125"/>
      <c r="P39" s="126"/>
      <c r="Q39" s="121" t="str">
        <f t="shared" si="0"/>
        <v/>
      </c>
      <c r="R39" s="122"/>
      <c r="S39" s="36" t="s">
        <v>24</v>
      </c>
      <c r="T39" s="123" t="str">
        <f>+IF(OR(AD39="対象外",C39="",Q39&gt;0.01,Q39="",$T$10=""),"",
IF((ROUNDDOWN((-1*Q39*$T$10)*1.1,0))&gt;100000,100000,ROUNDDOWN((-1*Q39*$T$10)*1.1,0)))</f>
        <v/>
      </c>
      <c r="U39" s="124"/>
      <c r="V39" s="124"/>
      <c r="W39" s="124"/>
      <c r="X39" s="37" t="s">
        <v>30</v>
      </c>
      <c r="Y39" s="33" t="str">
        <f t="shared" si="2"/>
        <v/>
      </c>
      <c r="Z39" s="33"/>
      <c r="AA39" s="33"/>
      <c r="AB39" s="33"/>
      <c r="AC39" s="33"/>
      <c r="AD39" s="197" t="str">
        <f t="shared" si="3"/>
        <v>対象外</v>
      </c>
      <c r="AE39" s="198" t="str">
        <f>IFERROR(VLOOKUP(A39,'8県まとめ'!B:N,13,0),"")</f>
        <v/>
      </c>
      <c r="AF39" s="199" t="str">
        <f t="shared" si="5"/>
        <v/>
      </c>
      <c r="AG39" s="33"/>
      <c r="AH39" s="33"/>
      <c r="AI39" s="33"/>
      <c r="AJ39" s="33"/>
      <c r="AK39" s="33"/>
      <c r="AL39" s="33"/>
      <c r="AM39" s="33"/>
      <c r="AN39" s="33"/>
    </row>
    <row r="40" spans="1:40" ht="18.75" customHeight="1">
      <c r="A40" s="33" t="str">
        <f t="shared" si="7"/>
        <v>26</v>
      </c>
      <c r="B40" s="27">
        <v>26</v>
      </c>
      <c r="C40" s="112" t="str">
        <f>IFERROR(VLOOKUP(A40,'8県まとめ'!B:M,2,0),"")</f>
        <v/>
      </c>
      <c r="D40" s="113"/>
      <c r="E40" s="114"/>
      <c r="F40" s="115" t="str">
        <f>IFERROR(VLOOKUP(A40,'8県まとめ'!B:M,8,0),"")</f>
        <v/>
      </c>
      <c r="G40" s="116"/>
      <c r="H40" s="125"/>
      <c r="I40" s="126"/>
      <c r="J40" s="119" t="str">
        <f>IFERROR(VLOOKUP(A40,'8県まとめ'!B:M,9,0),"")</f>
        <v/>
      </c>
      <c r="K40" s="120"/>
      <c r="L40" s="120"/>
      <c r="M40" s="115" t="str">
        <f>IFERROR(VLOOKUP(A40,'8県まとめ'!B:M,12,0),"")</f>
        <v/>
      </c>
      <c r="N40" s="116"/>
      <c r="O40" s="125"/>
      <c r="P40" s="126"/>
      <c r="Q40" s="121" t="str">
        <f t="shared" si="0"/>
        <v/>
      </c>
      <c r="R40" s="122"/>
      <c r="S40" s="36" t="s">
        <v>24</v>
      </c>
      <c r="T40" s="123" t="str">
        <f t="shared" ref="T40:T59" si="8">+IF(OR(AD40="対象外",C40="",Q40&gt;0.01,Q40="",$T$10=""),"",
IF((ROUNDDOWN((-1*Q40*$T$10)*1.1,0))&gt;100000,100000,ROUNDDOWN((-1*Q40*$T$10)*1.1,0)))</f>
        <v/>
      </c>
      <c r="U40" s="124"/>
      <c r="V40" s="124"/>
      <c r="W40" s="124"/>
      <c r="X40" s="37" t="s">
        <v>30</v>
      </c>
      <c r="Y40" s="33" t="str">
        <f t="shared" si="2"/>
        <v/>
      </c>
      <c r="Z40" s="33"/>
      <c r="AA40" s="33"/>
      <c r="AB40" s="33"/>
      <c r="AC40" s="33"/>
      <c r="AD40" s="197" t="str">
        <f t="shared" si="3"/>
        <v>対象外</v>
      </c>
      <c r="AE40" s="198" t="str">
        <f>IFERROR(VLOOKUP(A40,'8県まとめ'!B:N,13,0),"")</f>
        <v/>
      </c>
      <c r="AF40" s="199" t="str">
        <f t="shared" si="5"/>
        <v/>
      </c>
      <c r="AG40" s="33"/>
      <c r="AH40" s="33"/>
      <c r="AI40" s="33"/>
      <c r="AJ40" s="33"/>
      <c r="AK40" s="33"/>
      <c r="AL40" s="33"/>
      <c r="AM40" s="33"/>
      <c r="AN40" s="33"/>
    </row>
    <row r="41" spans="1:40" ht="18.75" customHeight="1">
      <c r="A41" s="33" t="str">
        <f t="shared" si="7"/>
        <v>27</v>
      </c>
      <c r="B41" s="27">
        <v>27</v>
      </c>
      <c r="C41" s="112" t="str">
        <f>IFERROR(VLOOKUP(A41,'8県まとめ'!B:M,2,0),"")</f>
        <v/>
      </c>
      <c r="D41" s="113"/>
      <c r="E41" s="114"/>
      <c r="F41" s="115" t="str">
        <f>IFERROR(VLOOKUP(A41,'8県まとめ'!B:M,8,0),"")</f>
        <v/>
      </c>
      <c r="G41" s="116"/>
      <c r="H41" s="125"/>
      <c r="I41" s="126"/>
      <c r="J41" s="119" t="str">
        <f>IFERROR(VLOOKUP(A41,'8県まとめ'!B:M,9,0),"")</f>
        <v/>
      </c>
      <c r="K41" s="120"/>
      <c r="L41" s="120"/>
      <c r="M41" s="115" t="str">
        <f>IFERROR(VLOOKUP(A41,'8県まとめ'!B:M,12,0),"")</f>
        <v/>
      </c>
      <c r="N41" s="116"/>
      <c r="O41" s="125"/>
      <c r="P41" s="126"/>
      <c r="Q41" s="121" t="str">
        <f t="shared" si="0"/>
        <v/>
      </c>
      <c r="R41" s="122"/>
      <c r="S41" s="36" t="s">
        <v>24</v>
      </c>
      <c r="T41" s="123" t="str">
        <f t="shared" si="8"/>
        <v/>
      </c>
      <c r="U41" s="124"/>
      <c r="V41" s="124"/>
      <c r="W41" s="124"/>
      <c r="X41" s="37" t="s">
        <v>30</v>
      </c>
      <c r="Y41" s="33" t="str">
        <f t="shared" si="2"/>
        <v/>
      </c>
      <c r="Z41" s="33"/>
      <c r="AA41" s="33"/>
      <c r="AB41" s="33"/>
      <c r="AC41" s="33"/>
      <c r="AD41" s="197" t="str">
        <f t="shared" si="3"/>
        <v>対象外</v>
      </c>
      <c r="AE41" s="198" t="str">
        <f>IFERROR(VLOOKUP(A41,'8県まとめ'!B:N,13,0),"")</f>
        <v/>
      </c>
      <c r="AF41" s="199" t="str">
        <f t="shared" si="5"/>
        <v/>
      </c>
      <c r="AG41" s="33"/>
      <c r="AH41" s="33"/>
      <c r="AI41" s="33"/>
      <c r="AJ41" s="33"/>
      <c r="AK41" s="33"/>
      <c r="AL41" s="33"/>
      <c r="AM41" s="33"/>
      <c r="AN41" s="33"/>
    </row>
    <row r="42" spans="1:40" ht="18.75" customHeight="1">
      <c r="A42" s="33" t="str">
        <f t="shared" si="7"/>
        <v>28</v>
      </c>
      <c r="B42" s="27">
        <v>28</v>
      </c>
      <c r="C42" s="112" t="str">
        <f>IFERROR(VLOOKUP(A42,'8県まとめ'!B:M,2,0),"")</f>
        <v/>
      </c>
      <c r="D42" s="113"/>
      <c r="E42" s="114"/>
      <c r="F42" s="115" t="str">
        <f>IFERROR(VLOOKUP(A42,'8県まとめ'!B:M,8,0),"")</f>
        <v/>
      </c>
      <c r="G42" s="116"/>
      <c r="H42" s="125"/>
      <c r="I42" s="126"/>
      <c r="J42" s="119" t="str">
        <f>IFERROR(VLOOKUP(A42,'8県まとめ'!B:M,9,0),"")</f>
        <v/>
      </c>
      <c r="K42" s="120"/>
      <c r="L42" s="120"/>
      <c r="M42" s="115" t="str">
        <f>IFERROR(VLOOKUP(A42,'8県まとめ'!B:M,12,0),"")</f>
        <v/>
      </c>
      <c r="N42" s="116"/>
      <c r="O42" s="125"/>
      <c r="P42" s="126"/>
      <c r="Q42" s="121" t="str">
        <f t="shared" si="0"/>
        <v/>
      </c>
      <c r="R42" s="122"/>
      <c r="S42" s="36" t="s">
        <v>24</v>
      </c>
      <c r="T42" s="123" t="str">
        <f t="shared" si="8"/>
        <v/>
      </c>
      <c r="U42" s="124"/>
      <c r="V42" s="124"/>
      <c r="W42" s="124"/>
      <c r="X42" s="37" t="s">
        <v>30</v>
      </c>
      <c r="Y42" s="33" t="str">
        <f t="shared" si="2"/>
        <v/>
      </c>
      <c r="Z42" s="33"/>
      <c r="AA42" s="33"/>
      <c r="AB42" s="33"/>
      <c r="AC42" s="33"/>
      <c r="AD42" s="197" t="str">
        <f t="shared" si="3"/>
        <v>対象外</v>
      </c>
      <c r="AE42" s="198" t="str">
        <f>IFERROR(VLOOKUP(A42,'8県まとめ'!B:N,13,0),"")</f>
        <v/>
      </c>
      <c r="AF42" s="199" t="str">
        <f t="shared" si="5"/>
        <v/>
      </c>
      <c r="AG42" s="33"/>
      <c r="AH42" s="33"/>
      <c r="AI42" s="33"/>
      <c r="AJ42" s="33"/>
      <c r="AK42" s="33"/>
      <c r="AL42" s="33"/>
      <c r="AM42" s="33"/>
      <c r="AN42" s="33"/>
    </row>
    <row r="43" spans="1:40" ht="18.75" customHeight="1">
      <c r="A43" s="33" t="str">
        <f t="shared" si="7"/>
        <v>29</v>
      </c>
      <c r="B43" s="27">
        <v>29</v>
      </c>
      <c r="C43" s="112" t="str">
        <f>IFERROR(VLOOKUP(A43,'8県まとめ'!B:M,2,0),"")</f>
        <v/>
      </c>
      <c r="D43" s="113"/>
      <c r="E43" s="114"/>
      <c r="F43" s="115" t="str">
        <f>IFERROR(VLOOKUP(A43,'8県まとめ'!B:M,8,0),"")</f>
        <v/>
      </c>
      <c r="G43" s="116"/>
      <c r="H43" s="125"/>
      <c r="I43" s="126"/>
      <c r="J43" s="119" t="str">
        <f>IFERROR(VLOOKUP(A43,'8県まとめ'!B:M,9,0),"")</f>
        <v/>
      </c>
      <c r="K43" s="120"/>
      <c r="L43" s="120"/>
      <c r="M43" s="115" t="str">
        <f>IFERROR(VLOOKUP(A43,'8県まとめ'!B:M,12,0),"")</f>
        <v/>
      </c>
      <c r="N43" s="116"/>
      <c r="O43" s="125"/>
      <c r="P43" s="126"/>
      <c r="Q43" s="121" t="str">
        <f t="shared" si="0"/>
        <v/>
      </c>
      <c r="R43" s="122"/>
      <c r="S43" s="36" t="s">
        <v>24</v>
      </c>
      <c r="T43" s="123" t="str">
        <f t="shared" si="8"/>
        <v/>
      </c>
      <c r="U43" s="124"/>
      <c r="V43" s="124"/>
      <c r="W43" s="124"/>
      <c r="X43" s="37" t="s">
        <v>30</v>
      </c>
      <c r="Y43" s="33" t="str">
        <f t="shared" si="2"/>
        <v/>
      </c>
      <c r="Z43" s="33"/>
      <c r="AA43" s="33"/>
      <c r="AB43" s="33"/>
      <c r="AC43" s="33"/>
      <c r="AD43" s="197" t="str">
        <f t="shared" si="3"/>
        <v>対象外</v>
      </c>
      <c r="AE43" s="198" t="str">
        <f>IFERROR(VLOOKUP(A43,'8県まとめ'!B:N,13,0),"")</f>
        <v/>
      </c>
      <c r="AF43" s="199" t="str">
        <f t="shared" si="5"/>
        <v/>
      </c>
      <c r="AG43" s="33"/>
      <c r="AH43" s="33"/>
      <c r="AI43" s="33"/>
      <c r="AJ43" s="33"/>
      <c r="AK43" s="33"/>
      <c r="AL43" s="33"/>
      <c r="AM43" s="33"/>
      <c r="AN43" s="33"/>
    </row>
    <row r="44" spans="1:40" ht="18.75" customHeight="1">
      <c r="A44" s="33" t="str">
        <f t="shared" si="6"/>
        <v>30</v>
      </c>
      <c r="B44" s="27">
        <v>30</v>
      </c>
      <c r="C44" s="112" t="str">
        <f>IFERROR(VLOOKUP(A44,'8県まとめ'!B:M,2,0),"")</f>
        <v/>
      </c>
      <c r="D44" s="113"/>
      <c r="E44" s="114"/>
      <c r="F44" s="115" t="str">
        <f>IFERROR(VLOOKUP(A44,'8県まとめ'!B:M,8,0),"")</f>
        <v/>
      </c>
      <c r="G44" s="116"/>
      <c r="H44" s="125"/>
      <c r="I44" s="126"/>
      <c r="J44" s="119" t="str">
        <f>IFERROR(VLOOKUP(A44,'8県まとめ'!B:M,9,0),"")</f>
        <v/>
      </c>
      <c r="K44" s="120"/>
      <c r="L44" s="120"/>
      <c r="M44" s="115" t="str">
        <f>IFERROR(VLOOKUP(A44,'8県まとめ'!B:M,12,0),"")</f>
        <v/>
      </c>
      <c r="N44" s="116"/>
      <c r="O44" s="125"/>
      <c r="P44" s="126"/>
      <c r="Q44" s="121" t="str">
        <f t="shared" si="0"/>
        <v/>
      </c>
      <c r="R44" s="122"/>
      <c r="S44" s="36" t="s">
        <v>159</v>
      </c>
      <c r="T44" s="123" t="str">
        <f t="shared" si="8"/>
        <v/>
      </c>
      <c r="U44" s="124"/>
      <c r="V44" s="124"/>
      <c r="W44" s="124"/>
      <c r="X44" s="37" t="s">
        <v>30</v>
      </c>
      <c r="Y44" s="33" t="str">
        <f t="shared" si="2"/>
        <v/>
      </c>
      <c r="Z44" s="33"/>
      <c r="AA44" s="33"/>
      <c r="AB44" s="33"/>
      <c r="AC44" s="33"/>
      <c r="AD44" s="197" t="str">
        <f t="shared" si="3"/>
        <v>対象外</v>
      </c>
      <c r="AE44" s="198" t="str">
        <f>IFERROR(VLOOKUP(A44,'8県まとめ'!B:N,13,0),"")</f>
        <v/>
      </c>
      <c r="AF44" s="199" t="str">
        <f t="shared" si="5"/>
        <v/>
      </c>
      <c r="AG44" s="33"/>
      <c r="AH44" s="33"/>
      <c r="AI44" s="33"/>
      <c r="AJ44" s="33"/>
      <c r="AK44" s="33"/>
      <c r="AL44" s="33"/>
      <c r="AM44" s="33"/>
      <c r="AN44" s="33"/>
    </row>
    <row r="45" spans="1:40" ht="18.75" customHeight="1">
      <c r="A45" s="33" t="str">
        <f t="shared" si="6"/>
        <v>31</v>
      </c>
      <c r="B45" s="27">
        <v>31</v>
      </c>
      <c r="C45" s="112" t="str">
        <f>IFERROR(VLOOKUP(A45,'8県まとめ'!B:M,2,0),"")</f>
        <v/>
      </c>
      <c r="D45" s="113"/>
      <c r="E45" s="114"/>
      <c r="F45" s="115" t="str">
        <f>IFERROR(VLOOKUP(A45,'8県まとめ'!B:M,8,0),"")</f>
        <v/>
      </c>
      <c r="G45" s="116"/>
      <c r="H45" s="125"/>
      <c r="I45" s="126"/>
      <c r="J45" s="119" t="str">
        <f>IFERROR(VLOOKUP(A45,'8県まとめ'!B:M,9,0),"")</f>
        <v/>
      </c>
      <c r="K45" s="120"/>
      <c r="L45" s="120"/>
      <c r="M45" s="115" t="str">
        <f>IFERROR(VLOOKUP(A45,'8県まとめ'!B:M,12,0),"")</f>
        <v/>
      </c>
      <c r="N45" s="116"/>
      <c r="O45" s="125"/>
      <c r="P45" s="126"/>
      <c r="Q45" s="121" t="str">
        <f t="shared" si="0"/>
        <v/>
      </c>
      <c r="R45" s="122"/>
      <c r="S45" s="36" t="s">
        <v>159</v>
      </c>
      <c r="T45" s="123" t="str">
        <f t="shared" si="8"/>
        <v/>
      </c>
      <c r="U45" s="124"/>
      <c r="V45" s="124"/>
      <c r="W45" s="124"/>
      <c r="X45" s="37" t="s">
        <v>30</v>
      </c>
      <c r="Y45" s="33" t="str">
        <f t="shared" si="2"/>
        <v/>
      </c>
      <c r="Z45" s="33"/>
      <c r="AA45" s="33"/>
      <c r="AB45" s="33"/>
      <c r="AC45" s="33"/>
      <c r="AD45" s="197" t="str">
        <f t="shared" si="3"/>
        <v>対象外</v>
      </c>
      <c r="AE45" s="198" t="str">
        <f>IFERROR(VLOOKUP(A45,'8県まとめ'!B:N,13,0),"")</f>
        <v/>
      </c>
      <c r="AF45" s="199" t="str">
        <f>IF(T45="","",Q45)</f>
        <v/>
      </c>
      <c r="AG45" s="33"/>
      <c r="AH45" s="33"/>
      <c r="AI45" s="33"/>
      <c r="AJ45" s="33"/>
      <c r="AK45" s="33"/>
      <c r="AL45" s="33"/>
      <c r="AM45" s="33"/>
      <c r="AN45" s="33"/>
    </row>
    <row r="46" spans="1:40" ht="18.75" customHeight="1">
      <c r="A46" s="33" t="str">
        <f t="shared" si="6"/>
        <v>32</v>
      </c>
      <c r="B46" s="27">
        <v>32</v>
      </c>
      <c r="C46" s="112" t="str">
        <f>IFERROR(VLOOKUP(A46,'8県まとめ'!B:M,2,0),"")</f>
        <v/>
      </c>
      <c r="D46" s="113"/>
      <c r="E46" s="114"/>
      <c r="F46" s="115" t="str">
        <f>IFERROR(VLOOKUP(A46,'8県まとめ'!B:M,8,0),"")</f>
        <v/>
      </c>
      <c r="G46" s="116"/>
      <c r="H46" s="125"/>
      <c r="I46" s="126"/>
      <c r="J46" s="119" t="str">
        <f>IFERROR(VLOOKUP(A46,'8県まとめ'!B:M,9,0),"")</f>
        <v/>
      </c>
      <c r="K46" s="120"/>
      <c r="L46" s="120"/>
      <c r="M46" s="115" t="str">
        <f>IFERROR(VLOOKUP(A46,'8県まとめ'!B:M,12,0),"")</f>
        <v/>
      </c>
      <c r="N46" s="116"/>
      <c r="O46" s="125"/>
      <c r="P46" s="126"/>
      <c r="Q46" s="121" t="str">
        <f>+IF(OR(H46=0,O46=0),"",
IF(AE46&gt;0.01,ROUNDUP(H46-O46*AE46,2),H46-O46))</f>
        <v/>
      </c>
      <c r="R46" s="122"/>
      <c r="S46" s="36" t="s">
        <v>159</v>
      </c>
      <c r="T46" s="123" t="str">
        <f t="shared" si="8"/>
        <v/>
      </c>
      <c r="U46" s="124"/>
      <c r="V46" s="124"/>
      <c r="W46" s="124"/>
      <c r="X46" s="37" t="s">
        <v>30</v>
      </c>
      <c r="Y46" s="33" t="str">
        <f t="shared" si="2"/>
        <v/>
      </c>
      <c r="Z46" s="33"/>
      <c r="AA46" s="33"/>
      <c r="AB46" s="33"/>
      <c r="AC46" s="33"/>
      <c r="AD46" s="197" t="str">
        <f t="shared" si="3"/>
        <v>対象外</v>
      </c>
      <c r="AE46" s="198" t="str">
        <f>IFERROR(VLOOKUP(A46,'8県まとめ'!B:N,13,0),"")</f>
        <v/>
      </c>
      <c r="AF46" s="199" t="str">
        <f t="shared" si="5"/>
        <v/>
      </c>
      <c r="AG46" s="33"/>
      <c r="AH46" s="33"/>
      <c r="AI46" s="33"/>
      <c r="AJ46" s="33"/>
      <c r="AK46" s="33"/>
      <c r="AL46" s="33"/>
      <c r="AM46" s="33"/>
      <c r="AN46" s="33"/>
    </row>
    <row r="47" spans="1:40" ht="18.75" customHeight="1">
      <c r="A47" s="33" t="str">
        <f t="shared" si="6"/>
        <v>33</v>
      </c>
      <c r="B47" s="27">
        <v>33</v>
      </c>
      <c r="C47" s="112" t="str">
        <f>IFERROR(VLOOKUP(A47,'8県まとめ'!B:M,2,0),"")</f>
        <v/>
      </c>
      <c r="D47" s="113"/>
      <c r="E47" s="114"/>
      <c r="F47" s="115" t="str">
        <f>IFERROR(VLOOKUP(A47,'8県まとめ'!B:M,8,0),"")</f>
        <v/>
      </c>
      <c r="G47" s="116"/>
      <c r="H47" s="125"/>
      <c r="I47" s="126"/>
      <c r="J47" s="119" t="str">
        <f>IFERROR(VLOOKUP(A47,'8県まとめ'!B:M,9,0),"")</f>
        <v/>
      </c>
      <c r="K47" s="120"/>
      <c r="L47" s="120"/>
      <c r="M47" s="115" t="str">
        <f>IFERROR(VLOOKUP(A47,'8県まとめ'!B:M,12,0),"")</f>
        <v/>
      </c>
      <c r="N47" s="116"/>
      <c r="O47" s="125"/>
      <c r="P47" s="126"/>
      <c r="Q47" s="121" t="str">
        <f t="shared" si="0"/>
        <v/>
      </c>
      <c r="R47" s="122"/>
      <c r="S47" s="36" t="s">
        <v>159</v>
      </c>
      <c r="T47" s="123" t="str">
        <f t="shared" si="8"/>
        <v/>
      </c>
      <c r="U47" s="124"/>
      <c r="V47" s="124"/>
      <c r="W47" s="124"/>
      <c r="X47" s="37" t="s">
        <v>30</v>
      </c>
      <c r="Y47" s="33" t="str">
        <f t="shared" si="2"/>
        <v/>
      </c>
      <c r="Z47" s="33"/>
      <c r="AA47" s="33"/>
      <c r="AB47" s="33"/>
      <c r="AC47" s="33"/>
      <c r="AD47" s="197" t="str">
        <f t="shared" si="3"/>
        <v>対象外</v>
      </c>
      <c r="AE47" s="198" t="str">
        <f>IFERROR(VLOOKUP(A47,'8県まとめ'!B:N,13,0),"")</f>
        <v/>
      </c>
      <c r="AF47" s="199" t="str">
        <f t="shared" si="5"/>
        <v/>
      </c>
      <c r="AG47" s="33"/>
      <c r="AH47" s="33"/>
      <c r="AI47" s="33"/>
      <c r="AJ47" s="33"/>
      <c r="AK47" s="33"/>
      <c r="AL47" s="33"/>
      <c r="AM47" s="33"/>
      <c r="AN47" s="33"/>
    </row>
    <row r="48" spans="1:40" ht="18.75" customHeight="1">
      <c r="A48" s="33" t="str">
        <f t="shared" si="6"/>
        <v>34</v>
      </c>
      <c r="B48" s="27">
        <v>34</v>
      </c>
      <c r="C48" s="112" t="str">
        <f>IFERROR(VLOOKUP(A48,'8県まとめ'!B:M,2,0),"")</f>
        <v/>
      </c>
      <c r="D48" s="113"/>
      <c r="E48" s="114"/>
      <c r="F48" s="115" t="str">
        <f>IFERROR(VLOOKUP(A48,'8県まとめ'!B:M,8,0),"")</f>
        <v/>
      </c>
      <c r="G48" s="116"/>
      <c r="H48" s="125"/>
      <c r="I48" s="126"/>
      <c r="J48" s="119" t="str">
        <f>IFERROR(VLOOKUP(A48,'8県まとめ'!B:M,9,0),"")</f>
        <v/>
      </c>
      <c r="K48" s="120"/>
      <c r="L48" s="120"/>
      <c r="M48" s="115" t="str">
        <f>IFERROR(VLOOKUP(A48,'8県まとめ'!B:M,12,0),"")</f>
        <v/>
      </c>
      <c r="N48" s="116"/>
      <c r="O48" s="125"/>
      <c r="P48" s="126"/>
      <c r="Q48" s="121" t="str">
        <f t="shared" si="0"/>
        <v/>
      </c>
      <c r="R48" s="122"/>
      <c r="S48" s="36" t="s">
        <v>159</v>
      </c>
      <c r="T48" s="123" t="str">
        <f t="shared" si="8"/>
        <v/>
      </c>
      <c r="U48" s="124"/>
      <c r="V48" s="124"/>
      <c r="W48" s="124"/>
      <c r="X48" s="37" t="s">
        <v>30</v>
      </c>
      <c r="Y48" s="33" t="str">
        <f t="shared" si="2"/>
        <v/>
      </c>
      <c r="Z48" s="33"/>
      <c r="AA48" s="33"/>
      <c r="AB48" s="33"/>
      <c r="AC48" s="33"/>
      <c r="AD48" s="197" t="str">
        <f t="shared" si="3"/>
        <v>対象外</v>
      </c>
      <c r="AE48" s="198" t="str">
        <f>IFERROR(VLOOKUP(A48,'8県まとめ'!B:N,13,0),"")</f>
        <v/>
      </c>
      <c r="AF48" s="199" t="str">
        <f t="shared" si="5"/>
        <v/>
      </c>
      <c r="AG48" s="33"/>
      <c r="AH48" s="33"/>
      <c r="AI48" s="33"/>
      <c r="AJ48" s="33"/>
      <c r="AK48" s="33"/>
      <c r="AL48" s="33"/>
      <c r="AM48" s="33"/>
      <c r="AN48" s="33"/>
    </row>
    <row r="49" spans="1:40" ht="18.75" customHeight="1">
      <c r="A49" s="33" t="str">
        <f t="shared" si="6"/>
        <v>35</v>
      </c>
      <c r="B49" s="27">
        <v>35</v>
      </c>
      <c r="C49" s="112" t="str">
        <f>IFERROR(VLOOKUP(A49,'8県まとめ'!B:M,2,0),"")</f>
        <v/>
      </c>
      <c r="D49" s="113"/>
      <c r="E49" s="114"/>
      <c r="F49" s="115" t="str">
        <f>IFERROR(VLOOKUP(A49,'8県まとめ'!B:M,8,0),"")</f>
        <v/>
      </c>
      <c r="G49" s="116"/>
      <c r="H49" s="125"/>
      <c r="I49" s="126"/>
      <c r="J49" s="119" t="str">
        <f>IFERROR(VLOOKUP(A49,'8県まとめ'!B:M,9,0),"")</f>
        <v/>
      </c>
      <c r="K49" s="120"/>
      <c r="L49" s="120"/>
      <c r="M49" s="115" t="str">
        <f>IFERROR(VLOOKUP(A49,'8県まとめ'!B:M,12,0),"")</f>
        <v/>
      </c>
      <c r="N49" s="116"/>
      <c r="O49" s="125"/>
      <c r="P49" s="126"/>
      <c r="Q49" s="121" t="str">
        <f t="shared" si="0"/>
        <v/>
      </c>
      <c r="R49" s="122"/>
      <c r="S49" s="36" t="s">
        <v>24</v>
      </c>
      <c r="T49" s="123" t="str">
        <f t="shared" si="8"/>
        <v/>
      </c>
      <c r="U49" s="124"/>
      <c r="V49" s="124"/>
      <c r="W49" s="124"/>
      <c r="X49" s="37" t="s">
        <v>30</v>
      </c>
      <c r="Y49" s="33" t="str">
        <f t="shared" si="2"/>
        <v/>
      </c>
      <c r="Z49" s="33"/>
      <c r="AA49" s="33"/>
      <c r="AB49" s="33"/>
      <c r="AC49" s="33"/>
      <c r="AD49" s="197" t="str">
        <f t="shared" si="3"/>
        <v>対象外</v>
      </c>
      <c r="AE49" s="198" t="str">
        <f>IFERROR(VLOOKUP(A49,'8県まとめ'!B:N,13,0),"")</f>
        <v/>
      </c>
      <c r="AF49" s="199" t="str">
        <f t="shared" si="5"/>
        <v/>
      </c>
      <c r="AG49" s="33"/>
      <c r="AH49" s="33"/>
      <c r="AI49" s="33"/>
      <c r="AJ49" s="33"/>
      <c r="AK49" s="33"/>
      <c r="AL49" s="33"/>
      <c r="AM49" s="33"/>
      <c r="AN49" s="33"/>
    </row>
    <row r="50" spans="1:40" ht="18.75" customHeight="1">
      <c r="A50" s="33" t="str">
        <f t="shared" si="6"/>
        <v>36</v>
      </c>
      <c r="B50" s="27">
        <v>36</v>
      </c>
      <c r="C50" s="112" t="str">
        <f>IFERROR(VLOOKUP(A50,'8県まとめ'!B:M,2,0),"")</f>
        <v/>
      </c>
      <c r="D50" s="113"/>
      <c r="E50" s="114"/>
      <c r="F50" s="115" t="str">
        <f>IFERROR(VLOOKUP(A50,'8県まとめ'!B:M,8,0),"")</f>
        <v/>
      </c>
      <c r="G50" s="116"/>
      <c r="H50" s="125"/>
      <c r="I50" s="126"/>
      <c r="J50" s="119" t="str">
        <f>IFERROR(VLOOKUP(A50,'8県まとめ'!B:M,9,0),"")</f>
        <v/>
      </c>
      <c r="K50" s="120"/>
      <c r="L50" s="120"/>
      <c r="M50" s="115" t="str">
        <f>IFERROR(VLOOKUP(A50,'8県まとめ'!B:M,12,0),"")</f>
        <v/>
      </c>
      <c r="N50" s="116"/>
      <c r="O50" s="125"/>
      <c r="P50" s="126"/>
      <c r="Q50" s="121" t="str">
        <f t="shared" si="0"/>
        <v/>
      </c>
      <c r="R50" s="122"/>
      <c r="S50" s="36" t="s">
        <v>24</v>
      </c>
      <c r="T50" s="123" t="str">
        <f t="shared" si="8"/>
        <v/>
      </c>
      <c r="U50" s="124"/>
      <c r="V50" s="124"/>
      <c r="W50" s="124"/>
      <c r="X50" s="37" t="s">
        <v>30</v>
      </c>
      <c r="Y50" s="33" t="str">
        <f t="shared" si="2"/>
        <v/>
      </c>
      <c r="Z50" s="33"/>
      <c r="AA50" s="33"/>
      <c r="AB50" s="33"/>
      <c r="AC50" s="33"/>
      <c r="AD50" s="197" t="str">
        <f t="shared" si="3"/>
        <v>対象外</v>
      </c>
      <c r="AE50" s="198" t="str">
        <f>IFERROR(VLOOKUP(A50,'8県まとめ'!B:N,13,0),"")</f>
        <v/>
      </c>
      <c r="AF50" s="199" t="str">
        <f t="shared" si="5"/>
        <v/>
      </c>
      <c r="AG50" s="33"/>
      <c r="AH50" s="33"/>
      <c r="AI50" s="33"/>
      <c r="AJ50" s="33"/>
      <c r="AK50" s="33"/>
      <c r="AL50" s="33"/>
      <c r="AM50" s="33"/>
      <c r="AN50" s="33"/>
    </row>
    <row r="51" spans="1:40" ht="18.75" customHeight="1">
      <c r="A51" s="33" t="str">
        <f t="shared" si="6"/>
        <v>37</v>
      </c>
      <c r="B51" s="27">
        <v>37</v>
      </c>
      <c r="C51" s="112" t="str">
        <f>IFERROR(VLOOKUP(A51,'8県まとめ'!B:M,2,0),"")</f>
        <v/>
      </c>
      <c r="D51" s="113"/>
      <c r="E51" s="114"/>
      <c r="F51" s="115" t="str">
        <f>IFERROR(VLOOKUP(A51,'8県まとめ'!B:M,8,0),"")</f>
        <v/>
      </c>
      <c r="G51" s="116"/>
      <c r="H51" s="125"/>
      <c r="I51" s="126"/>
      <c r="J51" s="119" t="str">
        <f>IFERROR(VLOOKUP(A51,'8県まとめ'!B:M,9,0),"")</f>
        <v/>
      </c>
      <c r="K51" s="120"/>
      <c r="L51" s="120"/>
      <c r="M51" s="115" t="str">
        <f>IFERROR(VLOOKUP(A51,'8県まとめ'!B:M,12,0),"")</f>
        <v/>
      </c>
      <c r="N51" s="116"/>
      <c r="O51" s="125"/>
      <c r="P51" s="126"/>
      <c r="Q51" s="121" t="str">
        <f t="shared" ref="Q51:Q59" si="9">+IF(OR(H51=0,O51=0),"",
IF(AE51&gt;0.01,ROUNDUP(H51-O51*AE51,2),H51-O51))</f>
        <v/>
      </c>
      <c r="R51" s="122"/>
      <c r="S51" s="36" t="s">
        <v>24</v>
      </c>
      <c r="T51" s="123" t="str">
        <f t="shared" si="8"/>
        <v/>
      </c>
      <c r="U51" s="124"/>
      <c r="V51" s="124"/>
      <c r="W51" s="124"/>
      <c r="X51" s="37" t="s">
        <v>30</v>
      </c>
      <c r="Y51" s="33" t="str">
        <f t="shared" si="2"/>
        <v/>
      </c>
      <c r="Z51" s="33"/>
      <c r="AA51" s="33"/>
      <c r="AB51" s="33"/>
      <c r="AC51" s="33"/>
      <c r="AD51" s="197" t="str">
        <f t="shared" si="3"/>
        <v>対象外</v>
      </c>
      <c r="AE51" s="198" t="str">
        <f>IFERROR(VLOOKUP(A51,'8県まとめ'!B:N,13,0),"")</f>
        <v/>
      </c>
      <c r="AF51" s="199" t="str">
        <f t="shared" si="5"/>
        <v/>
      </c>
      <c r="AG51" s="33"/>
      <c r="AH51" s="33"/>
      <c r="AI51" s="33"/>
      <c r="AJ51" s="33"/>
      <c r="AK51" s="33"/>
      <c r="AL51" s="33"/>
      <c r="AM51" s="33"/>
      <c r="AN51" s="33"/>
    </row>
    <row r="52" spans="1:40" ht="18.75" customHeight="1">
      <c r="A52" s="33" t="str">
        <f t="shared" si="6"/>
        <v>38</v>
      </c>
      <c r="B52" s="27">
        <v>38</v>
      </c>
      <c r="C52" s="112" t="str">
        <f>IFERROR(VLOOKUP(A52,'8県まとめ'!B:M,2,0),"")</f>
        <v/>
      </c>
      <c r="D52" s="113"/>
      <c r="E52" s="114"/>
      <c r="F52" s="115" t="str">
        <f>IFERROR(VLOOKUP(A52,'8県まとめ'!B:M,8,0),"")</f>
        <v/>
      </c>
      <c r="G52" s="116"/>
      <c r="H52" s="125"/>
      <c r="I52" s="126"/>
      <c r="J52" s="119" t="str">
        <f>IFERROR(VLOOKUP(A52,'8県まとめ'!B:M,9,0),"")</f>
        <v/>
      </c>
      <c r="K52" s="120"/>
      <c r="L52" s="120"/>
      <c r="M52" s="115" t="str">
        <f>IFERROR(VLOOKUP(A52,'8県まとめ'!B:M,12,0),"")</f>
        <v/>
      </c>
      <c r="N52" s="116"/>
      <c r="O52" s="125"/>
      <c r="P52" s="126"/>
      <c r="Q52" s="121" t="str">
        <f t="shared" si="9"/>
        <v/>
      </c>
      <c r="R52" s="122"/>
      <c r="S52" s="36" t="s">
        <v>24</v>
      </c>
      <c r="T52" s="123" t="str">
        <f t="shared" si="8"/>
        <v/>
      </c>
      <c r="U52" s="124"/>
      <c r="V52" s="124"/>
      <c r="W52" s="124"/>
      <c r="X52" s="37" t="s">
        <v>30</v>
      </c>
      <c r="Y52" s="33" t="str">
        <f t="shared" si="2"/>
        <v/>
      </c>
      <c r="Z52" s="33"/>
      <c r="AA52" s="33"/>
      <c r="AB52" s="33"/>
      <c r="AC52" s="33"/>
      <c r="AD52" s="197" t="str">
        <f t="shared" si="3"/>
        <v>対象外</v>
      </c>
      <c r="AE52" s="198" t="str">
        <f>IFERROR(VLOOKUP(A52,'8県まとめ'!B:N,13,0),"")</f>
        <v/>
      </c>
      <c r="AF52" s="199" t="str">
        <f t="shared" si="5"/>
        <v/>
      </c>
      <c r="AG52" s="33"/>
      <c r="AH52" s="33"/>
      <c r="AI52" s="33"/>
      <c r="AJ52" s="33"/>
      <c r="AK52" s="33"/>
      <c r="AL52" s="33"/>
      <c r="AM52" s="33"/>
      <c r="AN52" s="33"/>
    </row>
    <row r="53" spans="1:40" ht="18.75" customHeight="1">
      <c r="A53" s="33" t="str">
        <f t="shared" si="6"/>
        <v>39</v>
      </c>
      <c r="B53" s="27">
        <v>39</v>
      </c>
      <c r="C53" s="112" t="str">
        <f>IFERROR(VLOOKUP(A53,'8県まとめ'!B:M,2,0),"")</f>
        <v/>
      </c>
      <c r="D53" s="113"/>
      <c r="E53" s="114"/>
      <c r="F53" s="115" t="str">
        <f>IFERROR(VLOOKUP(A53,'8県まとめ'!B:M,8,0),"")</f>
        <v/>
      </c>
      <c r="G53" s="116"/>
      <c r="H53" s="125"/>
      <c r="I53" s="126"/>
      <c r="J53" s="119" t="str">
        <f>IFERROR(VLOOKUP(A53,'8県まとめ'!B:M,9,0),"")</f>
        <v/>
      </c>
      <c r="K53" s="120"/>
      <c r="L53" s="120"/>
      <c r="M53" s="115" t="str">
        <f>IFERROR(VLOOKUP(A53,'8県まとめ'!B:M,12,0),"")</f>
        <v/>
      </c>
      <c r="N53" s="116"/>
      <c r="O53" s="125"/>
      <c r="P53" s="126"/>
      <c r="Q53" s="121" t="str">
        <f t="shared" si="9"/>
        <v/>
      </c>
      <c r="R53" s="122"/>
      <c r="S53" s="36" t="s">
        <v>24</v>
      </c>
      <c r="T53" s="123" t="str">
        <f t="shared" si="8"/>
        <v/>
      </c>
      <c r="U53" s="124"/>
      <c r="V53" s="124"/>
      <c r="W53" s="124"/>
      <c r="X53" s="37" t="s">
        <v>30</v>
      </c>
      <c r="Y53" s="33" t="str">
        <f t="shared" si="2"/>
        <v/>
      </c>
      <c r="Z53" s="33"/>
      <c r="AA53" s="33"/>
      <c r="AB53" s="33"/>
      <c r="AC53" s="33"/>
      <c r="AD53" s="197" t="str">
        <f t="shared" si="3"/>
        <v>対象外</v>
      </c>
      <c r="AE53" s="198" t="str">
        <f>IFERROR(VLOOKUP(A53,'8県まとめ'!B:N,13,0),"")</f>
        <v/>
      </c>
      <c r="AF53" s="199" t="str">
        <f t="shared" si="5"/>
        <v/>
      </c>
      <c r="AG53" s="33"/>
      <c r="AH53" s="33"/>
      <c r="AI53" s="33"/>
      <c r="AJ53" s="33"/>
      <c r="AK53" s="33"/>
      <c r="AL53" s="33"/>
      <c r="AM53" s="33"/>
      <c r="AN53" s="33"/>
    </row>
    <row r="54" spans="1:40" ht="18.75" customHeight="1">
      <c r="A54" s="33" t="str">
        <f t="shared" si="6"/>
        <v>40</v>
      </c>
      <c r="B54" s="27">
        <v>40</v>
      </c>
      <c r="C54" s="112" t="str">
        <f>IFERROR(VLOOKUP(A54,'8県まとめ'!B:M,2,0),"")</f>
        <v/>
      </c>
      <c r="D54" s="113"/>
      <c r="E54" s="114"/>
      <c r="F54" s="115" t="str">
        <f>IFERROR(VLOOKUP(A54,'8県まとめ'!B:M,8,0),"")</f>
        <v/>
      </c>
      <c r="G54" s="116"/>
      <c r="H54" s="125"/>
      <c r="I54" s="126"/>
      <c r="J54" s="119" t="str">
        <f>IFERROR(VLOOKUP(A54,'8県まとめ'!B:M,9,0),"")</f>
        <v/>
      </c>
      <c r="K54" s="120"/>
      <c r="L54" s="120"/>
      <c r="M54" s="115" t="str">
        <f>IFERROR(VLOOKUP(A54,'8県まとめ'!B:M,12,0),"")</f>
        <v/>
      </c>
      <c r="N54" s="116"/>
      <c r="O54" s="125"/>
      <c r="P54" s="126"/>
      <c r="Q54" s="121" t="str">
        <f t="shared" si="9"/>
        <v/>
      </c>
      <c r="R54" s="122"/>
      <c r="S54" s="36" t="s">
        <v>24</v>
      </c>
      <c r="T54" s="123" t="str">
        <f t="shared" si="8"/>
        <v/>
      </c>
      <c r="U54" s="124"/>
      <c r="V54" s="124"/>
      <c r="W54" s="124"/>
      <c r="X54" s="37" t="s">
        <v>30</v>
      </c>
      <c r="Y54" s="33" t="str">
        <f t="shared" si="2"/>
        <v/>
      </c>
      <c r="Z54" s="33"/>
      <c r="AA54" s="33"/>
      <c r="AB54" s="33"/>
      <c r="AC54" s="33"/>
      <c r="AD54" s="197" t="str">
        <f t="shared" si="3"/>
        <v>対象外</v>
      </c>
      <c r="AE54" s="198" t="str">
        <f>IFERROR(VLOOKUP(A54,'8県まとめ'!B:N,13,0),"")</f>
        <v/>
      </c>
      <c r="AF54" s="199" t="str">
        <f t="shared" si="5"/>
        <v/>
      </c>
      <c r="AG54" s="33"/>
      <c r="AH54" s="33"/>
      <c r="AI54" s="33"/>
      <c r="AJ54" s="33"/>
      <c r="AK54" s="33"/>
      <c r="AL54" s="33"/>
      <c r="AM54" s="33"/>
      <c r="AN54" s="33"/>
    </row>
    <row r="55" spans="1:40" ht="18.75" customHeight="1">
      <c r="A55" s="33" t="str">
        <f t="shared" ref="A55:A58" si="10">IF($AC$9=0,B55,
IF($AJ$8="旧ルール",$G$10&amp;"(旧)"&amp;$AM$8&amp;B55,$G$10&amp;$AM$8&amp;B55))</f>
        <v>41</v>
      </c>
      <c r="B55" s="27">
        <v>41</v>
      </c>
      <c r="C55" s="112" t="str">
        <f>IFERROR(VLOOKUP(A55,'8県まとめ'!B:M,2,0),"")</f>
        <v/>
      </c>
      <c r="D55" s="113"/>
      <c r="E55" s="114"/>
      <c r="F55" s="115" t="str">
        <f>IFERROR(VLOOKUP(A55,'8県まとめ'!B:M,8,0),"")</f>
        <v/>
      </c>
      <c r="G55" s="116"/>
      <c r="H55" s="125"/>
      <c r="I55" s="126"/>
      <c r="J55" s="119" t="str">
        <f>IFERROR(VLOOKUP(A55,'8県まとめ'!B:M,9,0),"")</f>
        <v/>
      </c>
      <c r="K55" s="120"/>
      <c r="L55" s="120"/>
      <c r="M55" s="115" t="str">
        <f>IFERROR(VLOOKUP(A55,'8県まとめ'!B:M,12,0),"")</f>
        <v/>
      </c>
      <c r="N55" s="116"/>
      <c r="O55" s="125"/>
      <c r="P55" s="126"/>
      <c r="Q55" s="121" t="str">
        <f t="shared" si="9"/>
        <v/>
      </c>
      <c r="R55" s="122"/>
      <c r="S55" s="36" t="s">
        <v>24</v>
      </c>
      <c r="T55" s="123" t="str">
        <f t="shared" si="8"/>
        <v/>
      </c>
      <c r="U55" s="124"/>
      <c r="V55" s="124"/>
      <c r="W55" s="124"/>
      <c r="X55" s="37" t="s">
        <v>30</v>
      </c>
      <c r="Y55" s="33" t="str">
        <f t="shared" si="2"/>
        <v/>
      </c>
      <c r="Z55" s="33"/>
      <c r="AA55" s="33"/>
      <c r="AB55" s="33"/>
      <c r="AC55" s="33"/>
      <c r="AD55" s="197" t="str">
        <f t="shared" si="3"/>
        <v>対象外</v>
      </c>
      <c r="AE55" s="198" t="str">
        <f>IFERROR(VLOOKUP(A55,'8県まとめ'!B:N,13,0),"")</f>
        <v/>
      </c>
      <c r="AF55" s="199" t="str">
        <f t="shared" si="5"/>
        <v/>
      </c>
      <c r="AG55" s="33"/>
      <c r="AH55" s="33"/>
      <c r="AI55" s="33"/>
      <c r="AJ55" s="33"/>
      <c r="AK55" s="33"/>
      <c r="AL55" s="33"/>
      <c r="AM55" s="33"/>
      <c r="AN55" s="33"/>
    </row>
    <row r="56" spans="1:40" ht="18.75" customHeight="1">
      <c r="A56" s="33" t="str">
        <f t="shared" si="10"/>
        <v>42</v>
      </c>
      <c r="B56" s="27">
        <v>42</v>
      </c>
      <c r="C56" s="112" t="str">
        <f>IFERROR(VLOOKUP(A56,'8県まとめ'!B:M,2,0),"")</f>
        <v/>
      </c>
      <c r="D56" s="113"/>
      <c r="E56" s="114"/>
      <c r="F56" s="115" t="str">
        <f>IFERROR(VLOOKUP(A56,'8県まとめ'!B:M,8,0),"")</f>
        <v/>
      </c>
      <c r="G56" s="116"/>
      <c r="H56" s="125"/>
      <c r="I56" s="126"/>
      <c r="J56" s="119" t="str">
        <f>IFERROR(VLOOKUP(A56,'8県まとめ'!B:M,9,0),"")</f>
        <v/>
      </c>
      <c r="K56" s="120"/>
      <c r="L56" s="120"/>
      <c r="M56" s="115" t="str">
        <f>IFERROR(VLOOKUP(A56,'8県まとめ'!B:M,12,0),"")</f>
        <v/>
      </c>
      <c r="N56" s="116"/>
      <c r="O56" s="125"/>
      <c r="P56" s="126"/>
      <c r="Q56" s="121" t="str">
        <f t="shared" si="9"/>
        <v/>
      </c>
      <c r="R56" s="122"/>
      <c r="S56" s="36" t="s">
        <v>24</v>
      </c>
      <c r="T56" s="123" t="str">
        <f t="shared" si="8"/>
        <v/>
      </c>
      <c r="U56" s="124"/>
      <c r="V56" s="124"/>
      <c r="W56" s="124"/>
      <c r="X56" s="37" t="s">
        <v>30</v>
      </c>
      <c r="Y56" s="33" t="str">
        <f t="shared" si="2"/>
        <v/>
      </c>
      <c r="Z56" s="33"/>
      <c r="AA56" s="33"/>
      <c r="AB56" s="33"/>
      <c r="AC56" s="33"/>
      <c r="AD56" s="197" t="str">
        <f t="shared" si="3"/>
        <v>対象外</v>
      </c>
      <c r="AE56" s="198" t="str">
        <f>IFERROR(VLOOKUP(A56,'8県まとめ'!B:N,13,0),"")</f>
        <v/>
      </c>
      <c r="AF56" s="199" t="str">
        <f t="shared" si="5"/>
        <v/>
      </c>
      <c r="AG56" s="33"/>
      <c r="AH56" s="33"/>
      <c r="AI56" s="33"/>
      <c r="AJ56" s="33"/>
      <c r="AK56" s="33"/>
      <c r="AL56" s="33"/>
      <c r="AM56" s="33"/>
      <c r="AN56" s="33"/>
    </row>
    <row r="57" spans="1:40" ht="18.75" customHeight="1">
      <c r="A57" s="33" t="str">
        <f t="shared" si="10"/>
        <v>43</v>
      </c>
      <c r="B57" s="27">
        <v>43</v>
      </c>
      <c r="C57" s="112" t="str">
        <f>IFERROR(VLOOKUP(A57,'8県まとめ'!B:M,2,0),"")</f>
        <v/>
      </c>
      <c r="D57" s="113"/>
      <c r="E57" s="114"/>
      <c r="F57" s="115" t="str">
        <f>IFERROR(VLOOKUP(A57,'8県まとめ'!B:M,8,0),"")</f>
        <v/>
      </c>
      <c r="G57" s="116"/>
      <c r="H57" s="125"/>
      <c r="I57" s="126"/>
      <c r="J57" s="119" t="str">
        <f>IFERROR(VLOOKUP(A57,'8県まとめ'!B:M,9,0),"")</f>
        <v/>
      </c>
      <c r="K57" s="120"/>
      <c r="L57" s="120"/>
      <c r="M57" s="115" t="str">
        <f>IFERROR(VLOOKUP(A57,'8県まとめ'!B:M,12,0),"")</f>
        <v/>
      </c>
      <c r="N57" s="116"/>
      <c r="O57" s="125"/>
      <c r="P57" s="126"/>
      <c r="Q57" s="121" t="str">
        <f t="shared" si="9"/>
        <v/>
      </c>
      <c r="R57" s="122"/>
      <c r="S57" s="36" t="s">
        <v>24</v>
      </c>
      <c r="T57" s="123" t="str">
        <f t="shared" si="8"/>
        <v/>
      </c>
      <c r="U57" s="124"/>
      <c r="V57" s="124"/>
      <c r="W57" s="124"/>
      <c r="X57" s="37" t="s">
        <v>30</v>
      </c>
      <c r="Y57" s="33" t="str">
        <f t="shared" si="2"/>
        <v/>
      </c>
      <c r="Z57" s="33"/>
      <c r="AA57" s="33"/>
      <c r="AB57" s="33"/>
      <c r="AC57" s="33"/>
      <c r="AD57" s="197" t="str">
        <f t="shared" si="3"/>
        <v>対象外</v>
      </c>
      <c r="AE57" s="198" t="str">
        <f>IFERROR(VLOOKUP(A57,'8県まとめ'!B:N,13,0),"")</f>
        <v/>
      </c>
      <c r="AF57" s="199" t="str">
        <f t="shared" si="5"/>
        <v/>
      </c>
      <c r="AG57" s="33"/>
      <c r="AH57" s="33"/>
      <c r="AI57" s="33"/>
      <c r="AJ57" s="33"/>
      <c r="AK57" s="33"/>
      <c r="AL57" s="33"/>
      <c r="AM57" s="33"/>
      <c r="AN57" s="33"/>
    </row>
    <row r="58" spans="1:40" ht="18.75" customHeight="1">
      <c r="A58" s="33" t="str">
        <f t="shared" si="10"/>
        <v>44</v>
      </c>
      <c r="B58" s="27">
        <v>44</v>
      </c>
      <c r="C58" s="112" t="str">
        <f>IFERROR(VLOOKUP(A58,'8県まとめ'!B:M,2,0),"")</f>
        <v/>
      </c>
      <c r="D58" s="113"/>
      <c r="E58" s="114"/>
      <c r="F58" s="115" t="str">
        <f>IFERROR(VLOOKUP(A58,'8県まとめ'!B:M,8,0),"")</f>
        <v/>
      </c>
      <c r="G58" s="116"/>
      <c r="H58" s="125"/>
      <c r="I58" s="126"/>
      <c r="J58" s="119" t="str">
        <f>IFERROR(VLOOKUP(A58,'8県まとめ'!B:M,9,0),"")</f>
        <v/>
      </c>
      <c r="K58" s="120"/>
      <c r="L58" s="120"/>
      <c r="M58" s="115" t="str">
        <f>IFERROR(VLOOKUP(A58,'8県まとめ'!B:M,12,0),"")</f>
        <v/>
      </c>
      <c r="N58" s="116"/>
      <c r="O58" s="125"/>
      <c r="P58" s="126"/>
      <c r="Q58" s="121" t="str">
        <f t="shared" si="9"/>
        <v/>
      </c>
      <c r="R58" s="122"/>
      <c r="S58" s="36" t="s">
        <v>24</v>
      </c>
      <c r="T58" s="123" t="str">
        <f t="shared" si="8"/>
        <v/>
      </c>
      <c r="U58" s="124"/>
      <c r="V58" s="124"/>
      <c r="W58" s="124"/>
      <c r="X58" s="37" t="s">
        <v>30</v>
      </c>
      <c r="Y58" s="33" t="str">
        <f t="shared" si="2"/>
        <v/>
      </c>
      <c r="Z58" s="33"/>
      <c r="AA58" s="33"/>
      <c r="AB58" s="33"/>
      <c r="AC58" s="33"/>
      <c r="AD58" s="197" t="str">
        <f t="shared" si="3"/>
        <v>対象外</v>
      </c>
      <c r="AE58" s="198" t="str">
        <f>IFERROR(VLOOKUP(A58,'8県まとめ'!B:N,13,0),"")</f>
        <v/>
      </c>
      <c r="AF58" s="199" t="str">
        <f t="shared" si="5"/>
        <v/>
      </c>
      <c r="AG58" s="33"/>
      <c r="AH58" s="33"/>
      <c r="AI58" s="33"/>
      <c r="AJ58" s="33"/>
      <c r="AK58" s="33"/>
      <c r="AL58" s="33"/>
      <c r="AM58" s="33"/>
      <c r="AN58" s="33"/>
    </row>
    <row r="59" spans="1:40" ht="19.5" customHeight="1" thickBot="1">
      <c r="A59" s="33" t="str">
        <f t="shared" ref="A59" si="11">IF($AC$9=0,B59,
IF($AJ$8="旧ルール",$G$10&amp;"(旧)"&amp;$AM$8&amp;B59,$G$10&amp;$AM$8&amp;B59))</f>
        <v>45</v>
      </c>
      <c r="B59" s="27">
        <v>45</v>
      </c>
      <c r="C59" s="112" t="str">
        <f>IFERROR(VLOOKUP(A59,'8県まとめ'!B:M,2,0),"")</f>
        <v/>
      </c>
      <c r="D59" s="113"/>
      <c r="E59" s="114"/>
      <c r="F59" s="115" t="str">
        <f>IFERROR(VLOOKUP(A59,'8県まとめ'!B:M,8,0),"")</f>
        <v/>
      </c>
      <c r="G59" s="116"/>
      <c r="H59" s="117"/>
      <c r="I59" s="118"/>
      <c r="J59" s="119" t="str">
        <f>IFERROR(VLOOKUP(A59,'8県まとめ'!B:M,9,0),"")</f>
        <v/>
      </c>
      <c r="K59" s="120"/>
      <c r="L59" s="120"/>
      <c r="M59" s="115" t="str">
        <f>IFERROR(VLOOKUP(A59,'8県まとめ'!B:M,12,0),"")</f>
        <v/>
      </c>
      <c r="N59" s="116"/>
      <c r="O59" s="117"/>
      <c r="P59" s="118"/>
      <c r="Q59" s="121" t="str">
        <f t="shared" si="9"/>
        <v/>
      </c>
      <c r="R59" s="122"/>
      <c r="S59" s="36" t="s">
        <v>160</v>
      </c>
      <c r="T59" s="123" t="str">
        <f t="shared" si="8"/>
        <v/>
      </c>
      <c r="U59" s="124"/>
      <c r="V59" s="124"/>
      <c r="W59" s="124"/>
      <c r="X59" s="37" t="s">
        <v>161</v>
      </c>
      <c r="Y59" s="33" t="str">
        <f t="shared" ref="Y59" si="12">+IF(OR(H59=0,O59=0),"",
IF(AE59&gt;0.01,"←比較対象日の実際の発電量の"&amp;AE59*100&amp;"％で計算しています。",""))</f>
        <v/>
      </c>
      <c r="Z59" s="33"/>
      <c r="AA59" s="33"/>
      <c r="AB59" s="33"/>
      <c r="AC59" s="33"/>
      <c r="AD59" s="197" t="str">
        <f t="shared" si="3"/>
        <v>対象外</v>
      </c>
      <c r="AE59" s="198" t="str">
        <f>IFERROR(VLOOKUP(A59,'8県まとめ'!B:N,13,0),"")</f>
        <v/>
      </c>
      <c r="AF59" s="199" t="str">
        <f t="shared" si="5"/>
        <v/>
      </c>
      <c r="AG59" s="33"/>
      <c r="AH59" s="33"/>
      <c r="AI59" s="33"/>
      <c r="AJ59" s="33"/>
      <c r="AK59" s="33"/>
      <c r="AL59" s="33"/>
      <c r="AM59" s="33"/>
      <c r="AN59" s="33"/>
    </row>
    <row r="60" spans="1:40" ht="19.5" customHeight="1" thickBot="1">
      <c r="C60" s="142" t="s">
        <v>162</v>
      </c>
      <c r="D60" s="142"/>
      <c r="E60" s="142"/>
      <c r="F60" s="142"/>
      <c r="G60" s="142"/>
      <c r="H60" s="142"/>
      <c r="I60" s="142"/>
      <c r="J60" s="142"/>
      <c r="K60" s="142"/>
      <c r="L60" s="142"/>
      <c r="M60" s="142"/>
      <c r="N60" s="142"/>
      <c r="O60" s="142"/>
      <c r="P60" s="142"/>
      <c r="Q60" s="143" t="s">
        <v>37</v>
      </c>
      <c r="R60" s="143"/>
      <c r="S60" s="144"/>
      <c r="T60" s="145">
        <f>SUM(T15:W59)</f>
        <v>0</v>
      </c>
      <c r="U60" s="146"/>
      <c r="V60" s="146"/>
      <c r="W60" s="146"/>
      <c r="X60" s="38" t="s">
        <v>30</v>
      </c>
      <c r="Y60" s="33"/>
      <c r="Z60" s="33"/>
      <c r="AA60" s="33"/>
      <c r="AB60" s="33"/>
      <c r="AC60" s="33"/>
      <c r="AD60" s="33"/>
      <c r="AE60" s="33"/>
      <c r="AF60" s="200">
        <f>SUM(AF15:AF59)</f>
        <v>0</v>
      </c>
      <c r="AG60" s="33"/>
      <c r="AH60" s="33"/>
      <c r="AI60" s="33"/>
      <c r="AJ60" s="33"/>
      <c r="AK60" s="33"/>
      <c r="AL60" s="33"/>
      <c r="AM60" s="33"/>
      <c r="AN60" s="33"/>
    </row>
    <row r="61" spans="1:40" ht="61.5" customHeight="1">
      <c r="C61" s="142"/>
      <c r="D61" s="142"/>
      <c r="E61" s="142"/>
      <c r="F61" s="142"/>
      <c r="G61" s="142"/>
      <c r="H61" s="142"/>
      <c r="I61" s="142"/>
      <c r="J61" s="142"/>
      <c r="K61" s="142"/>
      <c r="L61" s="142"/>
      <c r="M61" s="142"/>
      <c r="N61" s="142"/>
      <c r="O61" s="142"/>
      <c r="P61" s="142"/>
      <c r="Q61" s="109"/>
      <c r="R61" s="109"/>
      <c r="S61" s="109"/>
      <c r="T61" s="39"/>
      <c r="U61" s="110">
        <f>+AF60</f>
        <v>0</v>
      </c>
      <c r="V61" s="110"/>
      <c r="W61" s="110"/>
      <c r="X61" s="108" t="s">
        <v>160</v>
      </c>
    </row>
    <row r="62" spans="1:40" ht="8.4499999999999993" customHeight="1"/>
    <row r="63" spans="1:40">
      <c r="C63" s="147" t="s">
        <v>38</v>
      </c>
      <c r="D63" s="148"/>
      <c r="E63" s="133"/>
      <c r="F63" s="133"/>
      <c r="G63" s="133"/>
      <c r="H63" s="133"/>
      <c r="I63" s="133"/>
      <c r="J63" s="139"/>
      <c r="K63" s="153" t="s">
        <v>39</v>
      </c>
      <c r="L63" s="154"/>
      <c r="M63" s="127"/>
      <c r="N63" s="128"/>
      <c r="O63" s="128"/>
      <c r="P63" s="128"/>
      <c r="Q63" s="128"/>
      <c r="R63" s="128"/>
      <c r="S63" s="40"/>
    </row>
    <row r="64" spans="1:40">
      <c r="C64" s="149"/>
      <c r="D64" s="150"/>
      <c r="E64" s="133"/>
      <c r="F64" s="133"/>
      <c r="G64" s="133"/>
      <c r="H64" s="133"/>
      <c r="I64" s="133"/>
      <c r="J64" s="139"/>
      <c r="K64" s="131" t="s">
        <v>40</v>
      </c>
      <c r="L64" s="132"/>
      <c r="M64" s="129"/>
      <c r="N64" s="130"/>
      <c r="O64" s="130"/>
      <c r="P64" s="130"/>
      <c r="Q64" s="130"/>
      <c r="R64" s="130"/>
      <c r="S64" s="41" t="s">
        <v>41</v>
      </c>
    </row>
    <row r="65" spans="2:24" ht="18.75" customHeight="1">
      <c r="C65" s="149"/>
      <c r="D65" s="150"/>
      <c r="E65" s="133" t="s">
        <v>42</v>
      </c>
      <c r="F65" s="133"/>
      <c r="G65" s="134" t="s">
        <v>43</v>
      </c>
      <c r="H65" s="134"/>
      <c r="I65" s="134"/>
      <c r="J65" s="134"/>
      <c r="K65" s="134"/>
      <c r="L65" s="133" t="s">
        <v>44</v>
      </c>
      <c r="M65" s="42"/>
      <c r="N65" s="43"/>
      <c r="O65" s="43"/>
      <c r="P65" s="43"/>
      <c r="Q65" s="43"/>
      <c r="R65" s="43"/>
      <c r="S65" s="40"/>
    </row>
    <row r="66" spans="2:24">
      <c r="C66" s="151"/>
      <c r="D66" s="152"/>
      <c r="E66" s="44" t="s">
        <v>45</v>
      </c>
      <c r="F66" s="45" t="s">
        <v>46</v>
      </c>
      <c r="G66" s="134"/>
      <c r="H66" s="134"/>
      <c r="I66" s="134"/>
      <c r="J66" s="134"/>
      <c r="K66" s="134"/>
      <c r="L66" s="133"/>
      <c r="M66" s="46"/>
      <c r="N66" s="47"/>
      <c r="O66" s="47"/>
      <c r="P66" s="47"/>
      <c r="Q66" s="47"/>
      <c r="R66" s="47"/>
      <c r="S66" s="48"/>
    </row>
    <row r="67" spans="2:24" ht="18.75" customHeight="1">
      <c r="C67" s="133" t="s">
        <v>48</v>
      </c>
      <c r="D67" s="133"/>
      <c r="E67" s="133"/>
      <c r="F67" s="134" t="s">
        <v>49</v>
      </c>
      <c r="G67" s="134"/>
      <c r="H67" s="134"/>
      <c r="I67" s="134"/>
      <c r="J67" s="134"/>
      <c r="K67" s="133" t="s">
        <v>50</v>
      </c>
      <c r="L67" s="42"/>
      <c r="M67" s="43"/>
      <c r="N67" s="43"/>
      <c r="O67" s="43"/>
      <c r="P67" s="43"/>
      <c r="Q67" s="43"/>
      <c r="R67" s="43"/>
      <c r="S67" s="49"/>
      <c r="U67" s="192" t="s">
        <v>47</v>
      </c>
      <c r="V67" s="192"/>
      <c r="W67" s="192"/>
      <c r="X67" s="192"/>
    </row>
    <row r="68" spans="2:24">
      <c r="C68" s="133"/>
      <c r="D68" s="133"/>
      <c r="E68" s="133"/>
      <c r="F68" s="134"/>
      <c r="G68" s="134"/>
      <c r="H68" s="134"/>
      <c r="I68" s="134"/>
      <c r="J68" s="134"/>
      <c r="K68" s="133"/>
      <c r="L68" s="46"/>
      <c r="M68" s="47"/>
      <c r="N68" s="47"/>
      <c r="O68" s="47"/>
      <c r="P68" s="47"/>
      <c r="Q68" s="47"/>
      <c r="R68" s="50"/>
      <c r="S68" s="51"/>
      <c r="U68" s="160" t="s">
        <v>51</v>
      </c>
      <c r="V68" s="160"/>
      <c r="W68" s="161" t="s">
        <v>52</v>
      </c>
      <c r="X68" s="164"/>
    </row>
    <row r="69" spans="2:24" ht="45" customHeight="1">
      <c r="C69" s="139" t="s">
        <v>53</v>
      </c>
      <c r="D69" s="140"/>
      <c r="E69" s="141"/>
      <c r="F69" s="136" t="s">
        <v>54</v>
      </c>
      <c r="G69" s="137"/>
      <c r="H69" s="137"/>
      <c r="I69" s="137"/>
      <c r="J69" s="137"/>
      <c r="K69" s="137"/>
      <c r="L69" s="137"/>
      <c r="M69" s="137"/>
      <c r="N69" s="137"/>
      <c r="O69" s="137"/>
      <c r="P69" s="137"/>
      <c r="Q69" s="137"/>
      <c r="R69" s="137"/>
      <c r="S69" s="138"/>
      <c r="U69" s="193"/>
      <c r="V69" s="190"/>
      <c r="W69" s="193"/>
      <c r="X69" s="190"/>
    </row>
    <row r="70" spans="2:24" ht="9.9499999999999993" customHeight="1">
      <c r="B70" s="52"/>
      <c r="C70" s="52"/>
      <c r="D70" s="52"/>
      <c r="E70" s="52"/>
      <c r="F70" s="52"/>
      <c r="G70" s="52"/>
      <c r="H70" s="52"/>
      <c r="I70" s="52"/>
      <c r="J70" s="52"/>
      <c r="K70" s="52"/>
      <c r="L70" s="52"/>
      <c r="M70" s="52"/>
      <c r="N70" s="52"/>
      <c r="O70" s="52"/>
      <c r="P70" s="52"/>
      <c r="Q70" s="52"/>
      <c r="R70" s="52"/>
      <c r="S70" s="52"/>
      <c r="T70" s="52"/>
      <c r="U70" s="52"/>
      <c r="V70" s="52"/>
      <c r="W70" s="52"/>
      <c r="X70" s="52"/>
    </row>
    <row r="71" spans="2:24" ht="9.9499999999999993" customHeight="1"/>
    <row r="72" spans="2:24" ht="21.6" customHeight="1">
      <c r="C72" s="27" t="s">
        <v>55</v>
      </c>
      <c r="F72" s="27" t="s">
        <v>1094</v>
      </c>
    </row>
    <row r="73" spans="2:24" ht="21.6" customHeight="1">
      <c r="C73" s="27" t="s">
        <v>56</v>
      </c>
      <c r="F73" s="27" t="s">
        <v>1095</v>
      </c>
    </row>
    <row r="74" spans="2:24" ht="21.6" customHeight="1"/>
  </sheetData>
  <sheetProtection algorithmName="SHA-512" hashValue="nqP8FJGdDOEfJAXEkJh/CGbrn7NZ+AWlbDtu3NTFIJX1V9hH9p/0/kp1B4wdCqgb16U/rNnTLFoS13puUNxDdA==" saltValue="Wrysc2N8gxQ3X/W+kNAK5Q==" spinCount="100000" sheet="1" selectLockedCells="1"/>
  <autoFilter ref="B13:X61" xr:uid="{00000000-0009-0000-0000-000000000000}">
    <filterColumn colId="1" showButton="0"/>
    <filterColumn colId="2" showButton="0"/>
    <filterColumn colId="4" showButton="0"/>
    <filterColumn colId="6" showButton="0"/>
    <filterColumn colId="8" showButton="0"/>
    <filterColumn colId="9" showButton="0"/>
    <filterColumn colId="11" showButton="0"/>
    <filterColumn colId="13" showButton="0"/>
    <filterColumn colId="15" showButton="0"/>
    <filterColumn colId="18" showButton="0"/>
    <filterColumn colId="19" showButton="0"/>
    <filterColumn colId="20" showButton="0"/>
    <filterColumn colId="21" showButton="0"/>
  </autoFilter>
  <mergeCells count="424">
    <mergeCell ref="U68:V68"/>
    <mergeCell ref="W68:X68"/>
    <mergeCell ref="U67:X67"/>
    <mergeCell ref="U69:V69"/>
    <mergeCell ref="W69:X69"/>
    <mergeCell ref="C32:E32"/>
    <mergeCell ref="F32:G32"/>
    <mergeCell ref="H32:I32"/>
    <mergeCell ref="J32:L32"/>
    <mergeCell ref="M32:N32"/>
    <mergeCell ref="O32:P32"/>
    <mergeCell ref="Q32:R32"/>
    <mergeCell ref="T32:W32"/>
    <mergeCell ref="C33:E33"/>
    <mergeCell ref="F33:G33"/>
    <mergeCell ref="H33:I33"/>
    <mergeCell ref="J33:L33"/>
    <mergeCell ref="M33:N33"/>
    <mergeCell ref="O33:P33"/>
    <mergeCell ref="Q33:R33"/>
    <mergeCell ref="T33:W33"/>
    <mergeCell ref="C43:E43"/>
    <mergeCell ref="F43:G43"/>
    <mergeCell ref="H43:I43"/>
    <mergeCell ref="C30:E30"/>
    <mergeCell ref="F30:G30"/>
    <mergeCell ref="H30:I30"/>
    <mergeCell ref="J30:L30"/>
    <mergeCell ref="M30:N30"/>
    <mergeCell ref="O30:P30"/>
    <mergeCell ref="Q30:R30"/>
    <mergeCell ref="T30:W30"/>
    <mergeCell ref="C31:E31"/>
    <mergeCell ref="F31:G31"/>
    <mergeCell ref="H31:I31"/>
    <mergeCell ref="J31:L31"/>
    <mergeCell ref="M31:N31"/>
    <mergeCell ref="O31:P31"/>
    <mergeCell ref="Q31:R31"/>
    <mergeCell ref="T31:W31"/>
    <mergeCell ref="C28:E28"/>
    <mergeCell ref="F28:G28"/>
    <mergeCell ref="H28:I28"/>
    <mergeCell ref="J28:L28"/>
    <mergeCell ref="M28:N28"/>
    <mergeCell ref="O28:P28"/>
    <mergeCell ref="Q28:R28"/>
    <mergeCell ref="T28:W28"/>
    <mergeCell ref="C29:E29"/>
    <mergeCell ref="F29:G29"/>
    <mergeCell ref="H29:I29"/>
    <mergeCell ref="J29:L29"/>
    <mergeCell ref="M29:N29"/>
    <mergeCell ref="O29:P29"/>
    <mergeCell ref="Q29:R29"/>
    <mergeCell ref="T29:W29"/>
    <mergeCell ref="C26:E26"/>
    <mergeCell ref="F26:G26"/>
    <mergeCell ref="H26:I26"/>
    <mergeCell ref="J26:L26"/>
    <mergeCell ref="M26:N26"/>
    <mergeCell ref="O26:P26"/>
    <mergeCell ref="Q26:R26"/>
    <mergeCell ref="T26:W26"/>
    <mergeCell ref="C27:E27"/>
    <mergeCell ref="F27:G27"/>
    <mergeCell ref="H27:I27"/>
    <mergeCell ref="J27:L27"/>
    <mergeCell ref="M27:N27"/>
    <mergeCell ref="O27:P27"/>
    <mergeCell ref="Q27:R27"/>
    <mergeCell ref="T27:W27"/>
    <mergeCell ref="C24:E24"/>
    <mergeCell ref="F24:G24"/>
    <mergeCell ref="H24:I24"/>
    <mergeCell ref="J24:L24"/>
    <mergeCell ref="M24:N24"/>
    <mergeCell ref="O24:P24"/>
    <mergeCell ref="Q24:R24"/>
    <mergeCell ref="T24:W24"/>
    <mergeCell ref="C25:E25"/>
    <mergeCell ref="F25:G25"/>
    <mergeCell ref="H25:I25"/>
    <mergeCell ref="J25:L25"/>
    <mergeCell ref="M25:N25"/>
    <mergeCell ref="O25:P25"/>
    <mergeCell ref="Q25:R25"/>
    <mergeCell ref="T25:W25"/>
    <mergeCell ref="C42:E42"/>
    <mergeCell ref="F42:G42"/>
    <mergeCell ref="H42:I42"/>
    <mergeCell ref="J42:L42"/>
    <mergeCell ref="M42:N42"/>
    <mergeCell ref="O42:P42"/>
    <mergeCell ref="Q42:R42"/>
    <mergeCell ref="T42:W42"/>
    <mergeCell ref="J43:L43"/>
    <mergeCell ref="M43:N43"/>
    <mergeCell ref="O43:P43"/>
    <mergeCell ref="Q43:R43"/>
    <mergeCell ref="T43:W43"/>
    <mergeCell ref="C40:E40"/>
    <mergeCell ref="F40:G40"/>
    <mergeCell ref="H40:I40"/>
    <mergeCell ref="J40:L40"/>
    <mergeCell ref="M40:N40"/>
    <mergeCell ref="O40:P40"/>
    <mergeCell ref="Q40:R40"/>
    <mergeCell ref="T40:W40"/>
    <mergeCell ref="J41:L41"/>
    <mergeCell ref="M41:N41"/>
    <mergeCell ref="O41:P41"/>
    <mergeCell ref="Q41:R41"/>
    <mergeCell ref="T41:W41"/>
    <mergeCell ref="C41:E41"/>
    <mergeCell ref="F41:G41"/>
    <mergeCell ref="H41:I41"/>
    <mergeCell ref="C38:E38"/>
    <mergeCell ref="F38:G38"/>
    <mergeCell ref="H38:I38"/>
    <mergeCell ref="J38:L38"/>
    <mergeCell ref="M38:N38"/>
    <mergeCell ref="O38:P38"/>
    <mergeCell ref="Q38:R38"/>
    <mergeCell ref="T38:W38"/>
    <mergeCell ref="C39:E39"/>
    <mergeCell ref="F39:G39"/>
    <mergeCell ref="H39:I39"/>
    <mergeCell ref="J39:L39"/>
    <mergeCell ref="M39:N39"/>
    <mergeCell ref="O39:P39"/>
    <mergeCell ref="Q39:R39"/>
    <mergeCell ref="T39:W39"/>
    <mergeCell ref="C36:E36"/>
    <mergeCell ref="F36:G36"/>
    <mergeCell ref="H36:I36"/>
    <mergeCell ref="J36:L36"/>
    <mergeCell ref="M36:N36"/>
    <mergeCell ref="O36:P36"/>
    <mergeCell ref="Q36:R36"/>
    <mergeCell ref="T36:W36"/>
    <mergeCell ref="C37:E37"/>
    <mergeCell ref="F37:G37"/>
    <mergeCell ref="H37:I37"/>
    <mergeCell ref="J37:L37"/>
    <mergeCell ref="M37:N37"/>
    <mergeCell ref="O37:P37"/>
    <mergeCell ref="Q37:R37"/>
    <mergeCell ref="T37:W37"/>
    <mergeCell ref="C57:E57"/>
    <mergeCell ref="F57:G57"/>
    <mergeCell ref="H57:I57"/>
    <mergeCell ref="J57:L57"/>
    <mergeCell ref="M57:N57"/>
    <mergeCell ref="O57:P57"/>
    <mergeCell ref="Q57:R57"/>
    <mergeCell ref="T57:W57"/>
    <mergeCell ref="C58:E58"/>
    <mergeCell ref="F58:G58"/>
    <mergeCell ref="H58:I58"/>
    <mergeCell ref="J58:L58"/>
    <mergeCell ref="M58:N58"/>
    <mergeCell ref="O58:P58"/>
    <mergeCell ref="Q58:R58"/>
    <mergeCell ref="T58:W58"/>
    <mergeCell ref="C55:E55"/>
    <mergeCell ref="F55:G55"/>
    <mergeCell ref="H55:I55"/>
    <mergeCell ref="J55:L55"/>
    <mergeCell ref="M55:N55"/>
    <mergeCell ref="O55:P55"/>
    <mergeCell ref="Q55:R55"/>
    <mergeCell ref="T55:W55"/>
    <mergeCell ref="C56:E56"/>
    <mergeCell ref="F56:G56"/>
    <mergeCell ref="H56:I56"/>
    <mergeCell ref="J56:L56"/>
    <mergeCell ref="M56:N56"/>
    <mergeCell ref="O56:P56"/>
    <mergeCell ref="Q56:R56"/>
    <mergeCell ref="T56:W56"/>
    <mergeCell ref="C53:E53"/>
    <mergeCell ref="F53:G53"/>
    <mergeCell ref="H53:I53"/>
    <mergeCell ref="J53:L53"/>
    <mergeCell ref="M53:N53"/>
    <mergeCell ref="O53:P53"/>
    <mergeCell ref="Q53:R53"/>
    <mergeCell ref="T53:W53"/>
    <mergeCell ref="C54:E54"/>
    <mergeCell ref="F54:G54"/>
    <mergeCell ref="H54:I54"/>
    <mergeCell ref="J54:L54"/>
    <mergeCell ref="M54:N54"/>
    <mergeCell ref="O54:P54"/>
    <mergeCell ref="Q54:R54"/>
    <mergeCell ref="T54:W54"/>
    <mergeCell ref="C51:E51"/>
    <mergeCell ref="F51:G51"/>
    <mergeCell ref="H51:I51"/>
    <mergeCell ref="J51:L51"/>
    <mergeCell ref="M51:N51"/>
    <mergeCell ref="O51:P51"/>
    <mergeCell ref="Q51:R51"/>
    <mergeCell ref="T51:W51"/>
    <mergeCell ref="C52:E52"/>
    <mergeCell ref="F52:G52"/>
    <mergeCell ref="H52:I52"/>
    <mergeCell ref="J52:L52"/>
    <mergeCell ref="M52:N52"/>
    <mergeCell ref="O52:P52"/>
    <mergeCell ref="Q52:R52"/>
    <mergeCell ref="T52:W52"/>
    <mergeCell ref="C49:E49"/>
    <mergeCell ref="F49:G49"/>
    <mergeCell ref="H49:I49"/>
    <mergeCell ref="J49:L49"/>
    <mergeCell ref="M49:N49"/>
    <mergeCell ref="O49:P49"/>
    <mergeCell ref="Q49:R49"/>
    <mergeCell ref="T49:W49"/>
    <mergeCell ref="C50:E50"/>
    <mergeCell ref="F50:G50"/>
    <mergeCell ref="H50:I50"/>
    <mergeCell ref="J50:L50"/>
    <mergeCell ref="M50:N50"/>
    <mergeCell ref="O50:P50"/>
    <mergeCell ref="Q50:R50"/>
    <mergeCell ref="T50:W50"/>
    <mergeCell ref="AD5:AE6"/>
    <mergeCell ref="C6:F7"/>
    <mergeCell ref="G6:J6"/>
    <mergeCell ref="K6:V6"/>
    <mergeCell ref="G7:J7"/>
    <mergeCell ref="K7:T7"/>
    <mergeCell ref="U7:V7"/>
    <mergeCell ref="Q11:S12"/>
    <mergeCell ref="T11:X12"/>
    <mergeCell ref="C10:F10"/>
    <mergeCell ref="G10:H10"/>
    <mergeCell ref="I10:L10"/>
    <mergeCell ref="M10:O10"/>
    <mergeCell ref="P10:S10"/>
    <mergeCell ref="T10:U10"/>
    <mergeCell ref="C8:F8"/>
    <mergeCell ref="G8:L8"/>
    <mergeCell ref="M8:P8"/>
    <mergeCell ref="Q8:T8"/>
    <mergeCell ref="U8:V8"/>
    <mergeCell ref="C12:E12"/>
    <mergeCell ref="F12:G12"/>
    <mergeCell ref="H12:I12"/>
    <mergeCell ref="J12:L12"/>
    <mergeCell ref="M12:N12"/>
    <mergeCell ref="O12:P12"/>
    <mergeCell ref="C11:G11"/>
    <mergeCell ref="H11:I11"/>
    <mergeCell ref="J11:N11"/>
    <mergeCell ref="O11:P11"/>
    <mergeCell ref="O13:P14"/>
    <mergeCell ref="Q13:R14"/>
    <mergeCell ref="S13:S14"/>
    <mergeCell ref="C15:E15"/>
    <mergeCell ref="F15:G15"/>
    <mergeCell ref="H15:I15"/>
    <mergeCell ref="J15:L15"/>
    <mergeCell ref="M15:N15"/>
    <mergeCell ref="O15:P15"/>
    <mergeCell ref="T13:X14"/>
    <mergeCell ref="B13:B14"/>
    <mergeCell ref="C13:E14"/>
    <mergeCell ref="F13:G14"/>
    <mergeCell ref="H13:I14"/>
    <mergeCell ref="J13:L14"/>
    <mergeCell ref="M13:N14"/>
    <mergeCell ref="Q15:R15"/>
    <mergeCell ref="T15:W15"/>
    <mergeCell ref="M18:N18"/>
    <mergeCell ref="O18:P18"/>
    <mergeCell ref="Q16:R16"/>
    <mergeCell ref="T16:W16"/>
    <mergeCell ref="C17:E17"/>
    <mergeCell ref="F17:G17"/>
    <mergeCell ref="H17:I17"/>
    <mergeCell ref="J17:L17"/>
    <mergeCell ref="M17:N17"/>
    <mergeCell ref="O17:P17"/>
    <mergeCell ref="Q18:R18"/>
    <mergeCell ref="T18:W18"/>
    <mergeCell ref="C16:E16"/>
    <mergeCell ref="F16:G16"/>
    <mergeCell ref="H16:I16"/>
    <mergeCell ref="J16:L16"/>
    <mergeCell ref="M16:N16"/>
    <mergeCell ref="O16:P16"/>
    <mergeCell ref="AA3:AE3"/>
    <mergeCell ref="F69:S69"/>
    <mergeCell ref="L65:L66"/>
    <mergeCell ref="C67:E68"/>
    <mergeCell ref="F67:J68"/>
    <mergeCell ref="K67:K68"/>
    <mergeCell ref="C69:E69"/>
    <mergeCell ref="C60:P61"/>
    <mergeCell ref="Q60:S60"/>
    <mergeCell ref="T60:W60"/>
    <mergeCell ref="C63:D66"/>
    <mergeCell ref="E63:J64"/>
    <mergeCell ref="K63:L63"/>
    <mergeCell ref="Q17:R17"/>
    <mergeCell ref="T17:W17"/>
    <mergeCell ref="C18:E18"/>
    <mergeCell ref="F18:G18"/>
    <mergeCell ref="H18:I18"/>
    <mergeCell ref="J18:L18"/>
    <mergeCell ref="T19:W19"/>
    <mergeCell ref="C20:E20"/>
    <mergeCell ref="F20:G20"/>
    <mergeCell ref="H20:I20"/>
    <mergeCell ref="J20:L20"/>
    <mergeCell ref="M20:N20"/>
    <mergeCell ref="O20:P20"/>
    <mergeCell ref="Q20:R20"/>
    <mergeCell ref="T20:W20"/>
    <mergeCell ref="M63:R64"/>
    <mergeCell ref="K64:L64"/>
    <mergeCell ref="E65:F65"/>
    <mergeCell ref="G65:K66"/>
    <mergeCell ref="C19:E19"/>
    <mergeCell ref="F19:G19"/>
    <mergeCell ref="H19:I19"/>
    <mergeCell ref="J19:L19"/>
    <mergeCell ref="M19:N19"/>
    <mergeCell ref="O19:P19"/>
    <mergeCell ref="Q19:R19"/>
    <mergeCell ref="C21:E21"/>
    <mergeCell ref="F21:G21"/>
    <mergeCell ref="H21:I21"/>
    <mergeCell ref="J21:L21"/>
    <mergeCell ref="M21:N21"/>
    <mergeCell ref="O21:P21"/>
    <mergeCell ref="Q21:R21"/>
    <mergeCell ref="C23:E23"/>
    <mergeCell ref="F23:G23"/>
    <mergeCell ref="H23:I23"/>
    <mergeCell ref="J23:L23"/>
    <mergeCell ref="M23:N23"/>
    <mergeCell ref="O23:P23"/>
    <mergeCell ref="T21:W21"/>
    <mergeCell ref="C22:E22"/>
    <mergeCell ref="F22:G22"/>
    <mergeCell ref="H22:I22"/>
    <mergeCell ref="J22:L22"/>
    <mergeCell ref="M22:N22"/>
    <mergeCell ref="O22:P22"/>
    <mergeCell ref="Q22:R22"/>
    <mergeCell ref="T22:W22"/>
    <mergeCell ref="Q23:R23"/>
    <mergeCell ref="T23:W23"/>
    <mergeCell ref="C44:E44"/>
    <mergeCell ref="F44:G44"/>
    <mergeCell ref="H44:I44"/>
    <mergeCell ref="J44:L44"/>
    <mergeCell ref="M44:N44"/>
    <mergeCell ref="O44:P44"/>
    <mergeCell ref="Q44:R44"/>
    <mergeCell ref="T44:W44"/>
    <mergeCell ref="C34:E34"/>
    <mergeCell ref="F34:G34"/>
    <mergeCell ref="H34:I34"/>
    <mergeCell ref="J34:L34"/>
    <mergeCell ref="M34:N34"/>
    <mergeCell ref="O34:P34"/>
    <mergeCell ref="Q34:R34"/>
    <mergeCell ref="T34:W34"/>
    <mergeCell ref="C35:E35"/>
    <mergeCell ref="F35:G35"/>
    <mergeCell ref="H35:I35"/>
    <mergeCell ref="J35:L35"/>
    <mergeCell ref="M35:N35"/>
    <mergeCell ref="O35:P35"/>
    <mergeCell ref="Q35:R35"/>
    <mergeCell ref="T35:W35"/>
    <mergeCell ref="Q48:R48"/>
    <mergeCell ref="T48:W48"/>
    <mergeCell ref="C45:E45"/>
    <mergeCell ref="F45:G45"/>
    <mergeCell ref="H45:I45"/>
    <mergeCell ref="J45:L45"/>
    <mergeCell ref="M45:N45"/>
    <mergeCell ref="O45:P45"/>
    <mergeCell ref="Q45:R45"/>
    <mergeCell ref="T45:W45"/>
    <mergeCell ref="C46:E46"/>
    <mergeCell ref="F46:G46"/>
    <mergeCell ref="H46:I46"/>
    <mergeCell ref="J46:L46"/>
    <mergeCell ref="M46:N46"/>
    <mergeCell ref="O46:P46"/>
    <mergeCell ref="Q46:R46"/>
    <mergeCell ref="T46:W46"/>
    <mergeCell ref="U61:W61"/>
    <mergeCell ref="B3:X4"/>
    <mergeCell ref="C59:E59"/>
    <mergeCell ref="F59:G59"/>
    <mergeCell ref="H59:I59"/>
    <mergeCell ref="J59:L59"/>
    <mergeCell ref="M59:N59"/>
    <mergeCell ref="O59:P59"/>
    <mergeCell ref="Q59:R59"/>
    <mergeCell ref="T59:W59"/>
    <mergeCell ref="C47:E47"/>
    <mergeCell ref="F47:G47"/>
    <mergeCell ref="H47:I47"/>
    <mergeCell ref="J47:L47"/>
    <mergeCell ref="M47:N47"/>
    <mergeCell ref="O47:P47"/>
    <mergeCell ref="Q47:R47"/>
    <mergeCell ref="T47:W47"/>
    <mergeCell ref="C48:E48"/>
    <mergeCell ref="F48:G48"/>
    <mergeCell ref="H48:I48"/>
    <mergeCell ref="J48:L48"/>
    <mergeCell ref="M48:N48"/>
    <mergeCell ref="O48:P48"/>
  </mergeCells>
  <phoneticPr fontId="4"/>
  <dataValidations count="1">
    <dataValidation imeMode="on" allowBlank="1" showInputMessage="1" showErrorMessage="1" sqref="AC5:AC6" xr:uid="{00000000-0002-0000-0000-000000000000}"/>
  </dataValidations>
  <printOptions horizontalCentered="1"/>
  <pageMargins left="0.51181102362204722" right="0.51181102362204722" top="0.55118110236220474" bottom="0.55118110236220474" header="0.31496062992125984" footer="0.31496062992125984"/>
  <pageSetup paperSize="9" scale="85" orientation="portrait" r:id="rId1"/>
  <headerFooter>
    <oddFooter>&amp;C&amp;P/&amp;N&amp;R九州_007</oddFooter>
  </headerFooter>
  <rowBreaks count="1" manualBreakCount="1">
    <brk id="44" min="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59"/>
  <sheetViews>
    <sheetView workbookViewId="0">
      <pane ySplit="2" topLeftCell="A3" activePane="bottomLeft" state="frozen"/>
      <selection activeCell="F69" sqref="F69:S69"/>
      <selection pane="bottomLeft" activeCell="F69" sqref="F69:S69"/>
    </sheetView>
  </sheetViews>
  <sheetFormatPr defaultColWidth="9" defaultRowHeight="18.75"/>
  <cols>
    <col min="1" max="1" width="23.25" style="18" bestFit="1" customWidth="1"/>
    <col min="2" max="2" width="14.75" style="20" bestFit="1" customWidth="1"/>
    <col min="3" max="3" width="9.375" style="20" bestFit="1" customWidth="1"/>
    <col min="4" max="4" width="25.5" style="20" bestFit="1" customWidth="1"/>
    <col min="5" max="5" width="11.375" style="54" bestFit="1" customWidth="1"/>
    <col min="6" max="6" width="7.5" style="20" bestFit="1" customWidth="1"/>
    <col min="7" max="7" width="10.375" style="20" bestFit="1" customWidth="1"/>
    <col min="8" max="8" width="7.125" style="20" bestFit="1" customWidth="1"/>
    <col min="9" max="9" width="13" bestFit="1" customWidth="1"/>
    <col min="10" max="10" width="5.25" style="20" bestFit="1" customWidth="1"/>
    <col min="11" max="11" width="9" style="20"/>
    <col min="12" max="12" width="7.125" style="20" bestFit="1" customWidth="1"/>
    <col min="13" max="13" width="13" style="62" bestFit="1" customWidth="1"/>
    <col min="14" max="15" width="9" style="20"/>
    <col min="16" max="17" width="12" style="20" customWidth="1"/>
    <col min="18" max="18" width="9" style="20"/>
    <col min="19" max="19" width="10.375" style="20" bestFit="1" customWidth="1"/>
    <col min="20" max="20" width="10.25" style="20" customWidth="1"/>
    <col min="21" max="16384" width="9" style="20"/>
  </cols>
  <sheetData>
    <row r="1" spans="1:20">
      <c r="A1" s="18">
        <v>0</v>
      </c>
    </row>
    <row r="2" spans="1:20">
      <c r="A2" s="18" t="s">
        <v>129</v>
      </c>
      <c r="B2" s="19" t="s">
        <v>135</v>
      </c>
      <c r="C2" s="19" t="s">
        <v>136</v>
      </c>
      <c r="D2" s="19" t="s">
        <v>137</v>
      </c>
      <c r="E2" s="22" t="s">
        <v>138</v>
      </c>
      <c r="F2" s="19" t="s">
        <v>139</v>
      </c>
      <c r="G2" s="19" t="s">
        <v>140</v>
      </c>
      <c r="H2" s="19" t="s">
        <v>141</v>
      </c>
      <c r="I2" t="s">
        <v>142</v>
      </c>
      <c r="J2" s="19" t="s">
        <v>143</v>
      </c>
      <c r="K2" s="19" t="s">
        <v>8</v>
      </c>
      <c r="L2" s="19" t="s">
        <v>123</v>
      </c>
      <c r="M2" s="62" t="s">
        <v>148</v>
      </c>
      <c r="N2" s="19" t="s">
        <v>146</v>
      </c>
      <c r="P2" s="25" t="s">
        <v>7</v>
      </c>
      <c r="Q2" s="25" t="s">
        <v>8</v>
      </c>
      <c r="S2" s="25" t="s">
        <v>126</v>
      </c>
      <c r="T2" s="25" t="s">
        <v>127</v>
      </c>
    </row>
    <row r="3" spans="1:20">
      <c r="A3" s="18" t="str">
        <f>+B3&amp;C3</f>
        <v>002015ｻ612AUYGCuUn</v>
      </c>
      <c r="B3" s="23" t="s">
        <v>163</v>
      </c>
      <c r="C3" s="19" t="s">
        <v>164</v>
      </c>
      <c r="D3" s="19" t="s">
        <v>165</v>
      </c>
      <c r="E3" s="22">
        <v>42256</v>
      </c>
      <c r="F3" s="58">
        <v>15.75</v>
      </c>
      <c r="G3" s="19" t="s">
        <v>166</v>
      </c>
      <c r="H3" s="19" t="s">
        <v>167</v>
      </c>
      <c r="I3" t="s">
        <v>168</v>
      </c>
      <c r="J3" s="19" t="s">
        <v>169</v>
      </c>
      <c r="K3" s="19" t="str">
        <f t="shared" ref="K3:K66" si="0">+VLOOKUP(H3,$P$2:$Q$10,2,0)</f>
        <v>熊本市</v>
      </c>
      <c r="L3" s="19" t="str">
        <f>VLOOKUP(G3,$S$2:$T$6,2,0)</f>
        <v>低</v>
      </c>
      <c r="M3" s="62">
        <v>42256</v>
      </c>
      <c r="N3" s="20">
        <f t="shared" ref="N3:N66" si="1">COUNTIF(C:C,C3)</f>
        <v>1</v>
      </c>
      <c r="P3" s="26" t="s">
        <v>13</v>
      </c>
      <c r="Q3" s="6" t="s">
        <v>14</v>
      </c>
      <c r="S3" s="25" t="s">
        <v>124</v>
      </c>
      <c r="T3" s="25" t="s">
        <v>119</v>
      </c>
    </row>
    <row r="4" spans="1:20">
      <c r="A4" s="18" t="str">
        <f t="shared" ref="A4:A67" si="2">+B4&amp;C4</f>
        <v>002015ｻ609AｱD5AiF9</v>
      </c>
      <c r="B4" s="23" t="s">
        <v>170</v>
      </c>
      <c r="C4" s="19" t="s">
        <v>171</v>
      </c>
      <c r="D4" s="19" t="s">
        <v>172</v>
      </c>
      <c r="E4" s="22">
        <v>42271</v>
      </c>
      <c r="F4" s="58">
        <v>54</v>
      </c>
      <c r="G4" s="19" t="s">
        <v>166</v>
      </c>
      <c r="H4" s="19" t="s">
        <v>173</v>
      </c>
      <c r="I4" t="s">
        <v>168</v>
      </c>
      <c r="J4" s="19" t="s">
        <v>169</v>
      </c>
      <c r="K4" s="19" t="str">
        <f t="shared" si="0"/>
        <v>大分市</v>
      </c>
      <c r="L4" s="19" t="str">
        <f t="shared" ref="L4:L67" si="3">VLOOKUP(G4,$S$2:$T$6,2,0)</f>
        <v>低</v>
      </c>
      <c r="M4" s="62">
        <v>42271</v>
      </c>
      <c r="N4" s="20">
        <f t="shared" si="1"/>
        <v>1</v>
      </c>
      <c r="P4" s="26" t="s">
        <v>18</v>
      </c>
      <c r="Q4" s="6" t="s">
        <v>14</v>
      </c>
      <c r="S4" s="25" t="s">
        <v>125</v>
      </c>
      <c r="T4" s="25" t="s">
        <v>121</v>
      </c>
    </row>
    <row r="5" spans="1:20">
      <c r="A5" s="18" t="str">
        <f t="shared" si="2"/>
        <v>002014J60407KBGxft</v>
      </c>
      <c r="B5" s="23" t="s">
        <v>174</v>
      </c>
      <c r="C5" s="19" t="s">
        <v>175</v>
      </c>
      <c r="D5" s="19" t="s">
        <v>176</v>
      </c>
      <c r="E5" s="22">
        <v>42276</v>
      </c>
      <c r="F5" s="58">
        <v>24.5</v>
      </c>
      <c r="G5" s="19" t="s">
        <v>166</v>
      </c>
      <c r="H5" s="19" t="s">
        <v>167</v>
      </c>
      <c r="I5" t="s">
        <v>168</v>
      </c>
      <c r="J5" s="19" t="s">
        <v>177</v>
      </c>
      <c r="K5" s="19" t="str">
        <f t="shared" si="0"/>
        <v>熊本市</v>
      </c>
      <c r="L5" s="19" t="str">
        <f t="shared" si="3"/>
        <v>低</v>
      </c>
      <c r="M5" s="62">
        <v>42276</v>
      </c>
      <c r="N5" s="20">
        <f t="shared" si="1"/>
        <v>1</v>
      </c>
      <c r="P5" s="26" t="s">
        <v>21</v>
      </c>
      <c r="Q5" s="6" t="s">
        <v>22</v>
      </c>
      <c r="S5" s="25"/>
      <c r="T5" s="25"/>
    </row>
    <row r="6" spans="1:20">
      <c r="A6" s="18" t="str">
        <f t="shared" si="2"/>
        <v>002014J60807kMzL9S</v>
      </c>
      <c r="B6" s="21" t="s">
        <v>178</v>
      </c>
      <c r="C6" s="19" t="s">
        <v>179</v>
      </c>
      <c r="D6" s="19" t="s">
        <v>176</v>
      </c>
      <c r="E6" s="22">
        <v>42276</v>
      </c>
      <c r="F6" s="58">
        <v>112</v>
      </c>
      <c r="G6" s="19" t="s">
        <v>122</v>
      </c>
      <c r="H6" s="19" t="s">
        <v>167</v>
      </c>
      <c r="I6" t="s">
        <v>168</v>
      </c>
      <c r="J6" s="19" t="s">
        <v>177</v>
      </c>
      <c r="K6" s="19" t="str">
        <f t="shared" si="0"/>
        <v>熊本市</v>
      </c>
      <c r="L6" s="19" t="str">
        <f t="shared" si="3"/>
        <v>高</v>
      </c>
      <c r="M6" s="62">
        <v>42276</v>
      </c>
      <c r="N6" s="20">
        <f t="shared" si="1"/>
        <v>1</v>
      </c>
      <c r="P6" s="26" t="s">
        <v>26</v>
      </c>
      <c r="Q6" s="6" t="s">
        <v>27</v>
      </c>
      <c r="S6" s="25"/>
      <c r="T6" s="25"/>
    </row>
    <row r="7" spans="1:20">
      <c r="A7" s="18" t="str">
        <f t="shared" si="2"/>
        <v>002015ｻ609AｲCHx5hJ</v>
      </c>
      <c r="B7" s="21" t="s">
        <v>180</v>
      </c>
      <c r="C7" s="19" t="s">
        <v>181</v>
      </c>
      <c r="D7" s="19" t="s">
        <v>182</v>
      </c>
      <c r="E7" s="22">
        <v>42285</v>
      </c>
      <c r="F7" s="58">
        <v>49.5</v>
      </c>
      <c r="G7" s="19" t="s">
        <v>166</v>
      </c>
      <c r="H7" s="19" t="s">
        <v>167</v>
      </c>
      <c r="I7" t="s">
        <v>168</v>
      </c>
      <c r="J7" s="19" t="s">
        <v>169</v>
      </c>
      <c r="K7" s="19" t="str">
        <f t="shared" si="0"/>
        <v>熊本市</v>
      </c>
      <c r="L7" s="19" t="str">
        <f t="shared" si="3"/>
        <v>低</v>
      </c>
      <c r="M7" s="62">
        <v>42285</v>
      </c>
      <c r="N7" s="20">
        <f t="shared" si="1"/>
        <v>1</v>
      </c>
      <c r="P7" s="26" t="s">
        <v>28</v>
      </c>
      <c r="Q7" s="6" t="s">
        <v>29</v>
      </c>
    </row>
    <row r="8" spans="1:20">
      <c r="A8" s="18" t="str">
        <f t="shared" si="2"/>
        <v>002015ｻ706BBo3XkBv</v>
      </c>
      <c r="B8" s="21" t="s">
        <v>183</v>
      </c>
      <c r="C8" s="19" t="s">
        <v>184</v>
      </c>
      <c r="D8" s="19" t="s">
        <v>185</v>
      </c>
      <c r="E8" s="22">
        <v>42328</v>
      </c>
      <c r="F8" s="58">
        <v>21.84</v>
      </c>
      <c r="G8" s="19" t="s">
        <v>166</v>
      </c>
      <c r="H8" s="19" t="s">
        <v>167</v>
      </c>
      <c r="I8" t="s">
        <v>168</v>
      </c>
      <c r="J8" s="19" t="s">
        <v>186</v>
      </c>
      <c r="K8" s="19" t="str">
        <f t="shared" si="0"/>
        <v>熊本市</v>
      </c>
      <c r="L8" s="19" t="str">
        <f t="shared" si="3"/>
        <v>低</v>
      </c>
      <c r="M8" s="62">
        <v>42328</v>
      </c>
      <c r="N8" s="20">
        <f t="shared" si="1"/>
        <v>1</v>
      </c>
      <c r="P8" s="26" t="s">
        <v>31</v>
      </c>
      <c r="Q8" s="6" t="s">
        <v>32</v>
      </c>
    </row>
    <row r="9" spans="1:20">
      <c r="A9" s="18" t="str">
        <f t="shared" si="2"/>
        <v>002015ｻ612AV4tFjaN</v>
      </c>
      <c r="B9" s="20" t="s">
        <v>187</v>
      </c>
      <c r="C9" s="19" t="s">
        <v>188</v>
      </c>
      <c r="D9" s="19" t="s">
        <v>189</v>
      </c>
      <c r="E9" s="22">
        <v>42347</v>
      </c>
      <c r="F9" s="58">
        <v>25.74</v>
      </c>
      <c r="G9" s="19" t="s">
        <v>166</v>
      </c>
      <c r="H9" s="19" t="s">
        <v>167</v>
      </c>
      <c r="I9" t="s">
        <v>168</v>
      </c>
      <c r="J9" s="19" t="s">
        <v>169</v>
      </c>
      <c r="K9" s="19" t="str">
        <f t="shared" si="0"/>
        <v>熊本市</v>
      </c>
      <c r="L9" s="19" t="str">
        <f t="shared" si="3"/>
        <v>低</v>
      </c>
      <c r="M9" s="62">
        <v>42347</v>
      </c>
      <c r="N9" s="20">
        <f t="shared" si="1"/>
        <v>1</v>
      </c>
      <c r="P9" s="26" t="s">
        <v>33</v>
      </c>
      <c r="Q9" s="6" t="s">
        <v>34</v>
      </c>
    </row>
    <row r="10" spans="1:20">
      <c r="A10" s="18" t="str">
        <f t="shared" si="2"/>
        <v>002015ｻ609Aｳ1BgP5N</v>
      </c>
      <c r="B10" s="24" t="s">
        <v>190</v>
      </c>
      <c r="C10" s="19" t="s">
        <v>191</v>
      </c>
      <c r="D10" s="19" t="s">
        <v>192</v>
      </c>
      <c r="E10" s="22">
        <v>42350</v>
      </c>
      <c r="F10" s="58">
        <v>49</v>
      </c>
      <c r="G10" s="19" t="s">
        <v>166</v>
      </c>
      <c r="H10" s="19" t="s">
        <v>167</v>
      </c>
      <c r="I10" t="s">
        <v>168</v>
      </c>
      <c r="J10" s="19" t="s">
        <v>177</v>
      </c>
      <c r="K10" s="19" t="str">
        <f t="shared" si="0"/>
        <v>熊本市</v>
      </c>
      <c r="L10" s="19" t="str">
        <f t="shared" si="3"/>
        <v>低</v>
      </c>
      <c r="M10" s="62">
        <v>42350</v>
      </c>
      <c r="N10" s="20">
        <f t="shared" si="1"/>
        <v>1</v>
      </c>
      <c r="P10" s="26" t="s">
        <v>35</v>
      </c>
      <c r="Q10" s="6" t="s">
        <v>36</v>
      </c>
    </row>
    <row r="11" spans="1:20">
      <c r="A11" s="18" t="str">
        <f t="shared" si="2"/>
        <v>002015ｻ709CASBRJtK</v>
      </c>
      <c r="B11" s="24" t="s">
        <v>193</v>
      </c>
      <c r="C11" s="19" t="s">
        <v>194</v>
      </c>
      <c r="D11" s="19" t="s">
        <v>195</v>
      </c>
      <c r="E11" s="22">
        <v>42352</v>
      </c>
      <c r="F11" s="58">
        <v>58.24</v>
      </c>
      <c r="G11" s="19" t="s">
        <v>166</v>
      </c>
      <c r="H11" s="19" t="s">
        <v>132</v>
      </c>
      <c r="I11" t="s">
        <v>168</v>
      </c>
      <c r="J11" s="19" t="s">
        <v>186</v>
      </c>
      <c r="K11" s="19" t="str">
        <f t="shared" si="0"/>
        <v>福岡市</v>
      </c>
      <c r="L11" s="19" t="str">
        <f t="shared" si="3"/>
        <v>低</v>
      </c>
      <c r="M11" s="62">
        <v>42352</v>
      </c>
      <c r="N11" s="20">
        <f t="shared" si="1"/>
        <v>1</v>
      </c>
      <c r="P11" s="1"/>
      <c r="Q11" s="1"/>
    </row>
    <row r="12" spans="1:20">
      <c r="A12" s="18" t="str">
        <f t="shared" si="2"/>
        <v>002015U00044Y8q92R</v>
      </c>
      <c r="B12" s="20" t="s">
        <v>196</v>
      </c>
      <c r="C12" s="20" t="s">
        <v>197</v>
      </c>
      <c r="D12" s="20" t="s">
        <v>198</v>
      </c>
      <c r="E12" s="54">
        <v>42353</v>
      </c>
      <c r="F12" s="59">
        <v>50</v>
      </c>
      <c r="G12" s="20" t="s">
        <v>166</v>
      </c>
      <c r="H12" s="20" t="s">
        <v>132</v>
      </c>
      <c r="I12" t="s">
        <v>168</v>
      </c>
      <c r="J12" s="20" t="s">
        <v>177</v>
      </c>
      <c r="K12" s="19" t="str">
        <f t="shared" si="0"/>
        <v>福岡市</v>
      </c>
      <c r="L12" s="19" t="str">
        <f t="shared" si="3"/>
        <v>低</v>
      </c>
      <c r="M12" s="62">
        <v>42353</v>
      </c>
      <c r="N12" s="20">
        <f t="shared" si="1"/>
        <v>1</v>
      </c>
    </row>
    <row r="13" spans="1:20">
      <c r="A13" s="18" t="str">
        <f t="shared" si="2"/>
        <v>002015U00045p3yT2K</v>
      </c>
      <c r="B13" s="20" t="s">
        <v>199</v>
      </c>
      <c r="C13" s="20" t="s">
        <v>200</v>
      </c>
      <c r="D13" s="20" t="s">
        <v>198</v>
      </c>
      <c r="E13" s="54">
        <v>42353</v>
      </c>
      <c r="F13" s="59">
        <v>50</v>
      </c>
      <c r="G13" s="20" t="s">
        <v>166</v>
      </c>
      <c r="H13" s="20" t="s">
        <v>132</v>
      </c>
      <c r="I13" t="s">
        <v>168</v>
      </c>
      <c r="J13" s="20" t="s">
        <v>177</v>
      </c>
      <c r="K13" s="19" t="str">
        <f t="shared" si="0"/>
        <v>福岡市</v>
      </c>
      <c r="L13" s="19" t="str">
        <f t="shared" si="3"/>
        <v>低</v>
      </c>
      <c r="M13" s="62">
        <v>42353</v>
      </c>
      <c r="N13" s="20">
        <f t="shared" si="1"/>
        <v>1</v>
      </c>
    </row>
    <row r="14" spans="1:20">
      <c r="A14" s="18" t="str">
        <f t="shared" si="2"/>
        <v>002015U00046tpikNX</v>
      </c>
      <c r="B14" s="20" t="s">
        <v>201</v>
      </c>
      <c r="C14" s="20" t="s">
        <v>202</v>
      </c>
      <c r="D14" s="20" t="s">
        <v>203</v>
      </c>
      <c r="E14" s="54">
        <v>42353</v>
      </c>
      <c r="F14" s="59">
        <v>50</v>
      </c>
      <c r="G14" s="20" t="s">
        <v>166</v>
      </c>
      <c r="H14" s="20" t="s">
        <v>132</v>
      </c>
      <c r="I14" t="s">
        <v>168</v>
      </c>
      <c r="J14" s="20" t="s">
        <v>177</v>
      </c>
      <c r="K14" s="19" t="str">
        <f t="shared" si="0"/>
        <v>福岡市</v>
      </c>
      <c r="L14" s="19" t="str">
        <f t="shared" si="3"/>
        <v>低</v>
      </c>
      <c r="M14" s="62">
        <v>42353</v>
      </c>
      <c r="N14" s="20">
        <f t="shared" si="1"/>
        <v>1</v>
      </c>
    </row>
    <row r="15" spans="1:20">
      <c r="A15" s="18" t="str">
        <f t="shared" si="2"/>
        <v>002015U00047KZ5xFM</v>
      </c>
      <c r="B15" s="20" t="s">
        <v>204</v>
      </c>
      <c r="C15" s="20" t="s">
        <v>205</v>
      </c>
      <c r="D15" s="20" t="s">
        <v>206</v>
      </c>
      <c r="E15" s="54">
        <v>42353</v>
      </c>
      <c r="F15" s="59">
        <v>50</v>
      </c>
      <c r="G15" s="20" t="s">
        <v>166</v>
      </c>
      <c r="H15" s="20" t="s">
        <v>132</v>
      </c>
      <c r="I15" t="s">
        <v>168</v>
      </c>
      <c r="J15" s="20" t="s">
        <v>177</v>
      </c>
      <c r="K15" s="19" t="str">
        <f t="shared" si="0"/>
        <v>福岡市</v>
      </c>
      <c r="L15" s="19" t="str">
        <f t="shared" si="3"/>
        <v>低</v>
      </c>
      <c r="M15" s="62">
        <v>42353</v>
      </c>
      <c r="N15" s="20">
        <f t="shared" si="1"/>
        <v>1</v>
      </c>
    </row>
    <row r="16" spans="1:20">
      <c r="A16" s="18" t="str">
        <f t="shared" si="2"/>
        <v>002015U000489SM2EK</v>
      </c>
      <c r="B16" s="20" t="s">
        <v>207</v>
      </c>
      <c r="C16" s="20" t="s">
        <v>208</v>
      </c>
      <c r="D16" s="20" t="s">
        <v>209</v>
      </c>
      <c r="E16" s="54">
        <v>42353</v>
      </c>
      <c r="F16" s="59">
        <v>50</v>
      </c>
      <c r="G16" s="20" t="s">
        <v>166</v>
      </c>
      <c r="H16" s="20" t="s">
        <v>132</v>
      </c>
      <c r="I16" t="s">
        <v>168</v>
      </c>
      <c r="J16" s="20" t="s">
        <v>177</v>
      </c>
      <c r="K16" s="19" t="str">
        <f t="shared" si="0"/>
        <v>福岡市</v>
      </c>
      <c r="L16" s="19" t="str">
        <f t="shared" si="3"/>
        <v>低</v>
      </c>
      <c r="M16" s="62">
        <v>42353</v>
      </c>
      <c r="N16" s="20">
        <f t="shared" si="1"/>
        <v>1</v>
      </c>
    </row>
    <row r="17" spans="1:14">
      <c r="A17" s="18" t="str">
        <f t="shared" si="2"/>
        <v>002015U00049KMV5Kj</v>
      </c>
      <c r="B17" s="20" t="s">
        <v>210</v>
      </c>
      <c r="C17" s="20" t="s">
        <v>211</v>
      </c>
      <c r="D17" s="20" t="s">
        <v>212</v>
      </c>
      <c r="E17" s="54">
        <v>42353</v>
      </c>
      <c r="F17" s="59">
        <v>50</v>
      </c>
      <c r="G17" s="20" t="s">
        <v>166</v>
      </c>
      <c r="H17" s="20" t="s">
        <v>132</v>
      </c>
      <c r="I17" t="s">
        <v>168</v>
      </c>
      <c r="J17" s="20" t="s">
        <v>177</v>
      </c>
      <c r="K17" s="19" t="str">
        <f t="shared" si="0"/>
        <v>福岡市</v>
      </c>
      <c r="L17" s="19" t="str">
        <f t="shared" si="3"/>
        <v>低</v>
      </c>
      <c r="M17" s="62">
        <v>42353</v>
      </c>
      <c r="N17" s="20">
        <f t="shared" si="1"/>
        <v>1</v>
      </c>
    </row>
    <row r="18" spans="1:14">
      <c r="A18" s="18" t="str">
        <f t="shared" si="2"/>
        <v>002015U00050WnYq8P</v>
      </c>
      <c r="B18" s="20" t="s">
        <v>213</v>
      </c>
      <c r="C18" s="20" t="s">
        <v>214</v>
      </c>
      <c r="D18" s="20" t="s">
        <v>215</v>
      </c>
      <c r="E18" s="54">
        <v>42353</v>
      </c>
      <c r="F18" s="59">
        <v>50</v>
      </c>
      <c r="G18" s="20" t="s">
        <v>166</v>
      </c>
      <c r="H18" s="20" t="s">
        <v>132</v>
      </c>
      <c r="I18" t="s">
        <v>168</v>
      </c>
      <c r="J18" s="20" t="s">
        <v>177</v>
      </c>
      <c r="K18" s="19" t="str">
        <f t="shared" si="0"/>
        <v>福岡市</v>
      </c>
      <c r="L18" s="19" t="str">
        <f t="shared" si="3"/>
        <v>低</v>
      </c>
      <c r="M18" s="62">
        <v>42353</v>
      </c>
      <c r="N18" s="20">
        <f t="shared" si="1"/>
        <v>1</v>
      </c>
    </row>
    <row r="19" spans="1:14">
      <c r="A19" s="18" t="str">
        <f t="shared" si="2"/>
        <v>002015U00051c4xULq</v>
      </c>
      <c r="B19" s="20" t="s">
        <v>216</v>
      </c>
      <c r="C19" s="20" t="s">
        <v>217</v>
      </c>
      <c r="D19" s="20" t="s">
        <v>218</v>
      </c>
      <c r="E19" s="54">
        <v>42353</v>
      </c>
      <c r="F19" s="59">
        <v>50</v>
      </c>
      <c r="G19" s="20" t="s">
        <v>166</v>
      </c>
      <c r="H19" s="20" t="s">
        <v>132</v>
      </c>
      <c r="I19" t="s">
        <v>168</v>
      </c>
      <c r="J19" s="20" t="s">
        <v>177</v>
      </c>
      <c r="K19" s="19" t="str">
        <f t="shared" si="0"/>
        <v>福岡市</v>
      </c>
      <c r="L19" s="19" t="str">
        <f t="shared" si="3"/>
        <v>低</v>
      </c>
      <c r="M19" s="62">
        <v>42353</v>
      </c>
      <c r="N19" s="20">
        <f t="shared" si="1"/>
        <v>1</v>
      </c>
    </row>
    <row r="20" spans="1:14">
      <c r="A20" s="18" t="str">
        <f t="shared" si="2"/>
        <v>002015U00052PYocLC</v>
      </c>
      <c r="B20" s="20" t="s">
        <v>219</v>
      </c>
      <c r="C20" s="20" t="s">
        <v>220</v>
      </c>
      <c r="D20" s="20" t="s">
        <v>218</v>
      </c>
      <c r="E20" s="54">
        <v>42353</v>
      </c>
      <c r="F20" s="59">
        <v>50</v>
      </c>
      <c r="G20" s="20" t="s">
        <v>166</v>
      </c>
      <c r="H20" s="20" t="s">
        <v>132</v>
      </c>
      <c r="I20" t="s">
        <v>168</v>
      </c>
      <c r="J20" s="20" t="s">
        <v>177</v>
      </c>
      <c r="K20" s="19" t="str">
        <f t="shared" si="0"/>
        <v>福岡市</v>
      </c>
      <c r="L20" s="19" t="str">
        <f t="shared" si="3"/>
        <v>低</v>
      </c>
      <c r="M20" s="62">
        <v>42353</v>
      </c>
      <c r="N20" s="20">
        <f t="shared" si="1"/>
        <v>1</v>
      </c>
    </row>
    <row r="21" spans="1:14">
      <c r="A21" s="18" t="str">
        <f t="shared" si="2"/>
        <v>002015U00053m5FenL</v>
      </c>
      <c r="B21" s="20" t="s">
        <v>221</v>
      </c>
      <c r="C21" s="20" t="s">
        <v>222</v>
      </c>
      <c r="D21" s="20" t="s">
        <v>223</v>
      </c>
      <c r="E21" s="54">
        <v>42353</v>
      </c>
      <c r="F21" s="59">
        <v>50</v>
      </c>
      <c r="G21" s="20" t="s">
        <v>166</v>
      </c>
      <c r="H21" s="20" t="s">
        <v>132</v>
      </c>
      <c r="I21" t="s">
        <v>168</v>
      </c>
      <c r="J21" s="20" t="s">
        <v>177</v>
      </c>
      <c r="K21" s="19" t="str">
        <f t="shared" si="0"/>
        <v>福岡市</v>
      </c>
      <c r="L21" s="19" t="str">
        <f t="shared" si="3"/>
        <v>低</v>
      </c>
      <c r="M21" s="62">
        <v>42353</v>
      </c>
      <c r="N21" s="20">
        <f t="shared" si="1"/>
        <v>1</v>
      </c>
    </row>
    <row r="22" spans="1:14">
      <c r="A22" s="18" t="str">
        <f t="shared" si="2"/>
        <v>002015U000545s3xXM</v>
      </c>
      <c r="B22" s="20" t="s">
        <v>224</v>
      </c>
      <c r="C22" s="20" t="s">
        <v>225</v>
      </c>
      <c r="D22" s="20" t="s">
        <v>203</v>
      </c>
      <c r="E22" s="54">
        <v>42353</v>
      </c>
      <c r="F22" s="59">
        <v>50</v>
      </c>
      <c r="G22" s="20" t="s">
        <v>166</v>
      </c>
      <c r="H22" s="20" t="s">
        <v>132</v>
      </c>
      <c r="I22" t="s">
        <v>168</v>
      </c>
      <c r="J22" s="20" t="s">
        <v>177</v>
      </c>
      <c r="K22" s="19" t="str">
        <f t="shared" si="0"/>
        <v>福岡市</v>
      </c>
      <c r="L22" s="19" t="str">
        <f t="shared" si="3"/>
        <v>低</v>
      </c>
      <c r="M22" s="62">
        <v>42353</v>
      </c>
      <c r="N22" s="20">
        <f t="shared" si="1"/>
        <v>1</v>
      </c>
    </row>
    <row r="23" spans="1:14">
      <c r="A23" s="18" t="str">
        <f t="shared" si="2"/>
        <v>002015U00055kfu6X3</v>
      </c>
      <c r="B23" s="20" t="s">
        <v>226</v>
      </c>
      <c r="C23" s="20" t="s">
        <v>227</v>
      </c>
      <c r="D23" s="20" t="s">
        <v>203</v>
      </c>
      <c r="E23" s="54">
        <v>42353</v>
      </c>
      <c r="F23" s="59">
        <v>50</v>
      </c>
      <c r="G23" s="20" t="s">
        <v>166</v>
      </c>
      <c r="H23" s="20" t="s">
        <v>132</v>
      </c>
      <c r="I23" t="s">
        <v>168</v>
      </c>
      <c r="J23" s="20" t="s">
        <v>177</v>
      </c>
      <c r="K23" s="19" t="str">
        <f t="shared" si="0"/>
        <v>福岡市</v>
      </c>
      <c r="L23" s="19" t="str">
        <f t="shared" si="3"/>
        <v>低</v>
      </c>
      <c r="M23" s="62">
        <v>42353</v>
      </c>
      <c r="N23" s="20">
        <f t="shared" si="1"/>
        <v>1</v>
      </c>
    </row>
    <row r="24" spans="1:14">
      <c r="A24" s="18" t="str">
        <f t="shared" si="2"/>
        <v>002015U00056KuMKEM</v>
      </c>
      <c r="B24" s="20" t="s">
        <v>228</v>
      </c>
      <c r="C24" s="20" t="s">
        <v>229</v>
      </c>
      <c r="D24" s="20" t="s">
        <v>203</v>
      </c>
      <c r="E24" s="54">
        <v>42353</v>
      </c>
      <c r="F24" s="59">
        <v>50</v>
      </c>
      <c r="G24" s="20" t="s">
        <v>166</v>
      </c>
      <c r="H24" s="20" t="s">
        <v>132</v>
      </c>
      <c r="I24" t="s">
        <v>168</v>
      </c>
      <c r="J24" s="20" t="s">
        <v>177</v>
      </c>
      <c r="K24" s="19" t="str">
        <f t="shared" si="0"/>
        <v>福岡市</v>
      </c>
      <c r="L24" s="19" t="str">
        <f t="shared" si="3"/>
        <v>低</v>
      </c>
      <c r="M24" s="62">
        <v>42353</v>
      </c>
      <c r="N24" s="20">
        <f t="shared" si="1"/>
        <v>1</v>
      </c>
    </row>
    <row r="25" spans="1:14">
      <c r="A25" s="18" t="str">
        <f t="shared" si="2"/>
        <v>002015U00058PRgLxw</v>
      </c>
      <c r="B25" s="20" t="s">
        <v>230</v>
      </c>
      <c r="C25" s="20" t="s">
        <v>231</v>
      </c>
      <c r="D25" s="20" t="s">
        <v>232</v>
      </c>
      <c r="E25" s="54">
        <v>42353</v>
      </c>
      <c r="F25" s="59">
        <v>50</v>
      </c>
      <c r="G25" s="20" t="s">
        <v>166</v>
      </c>
      <c r="H25" s="20" t="s">
        <v>132</v>
      </c>
      <c r="I25" t="s">
        <v>168</v>
      </c>
      <c r="J25" s="20" t="s">
        <v>177</v>
      </c>
      <c r="K25" s="19" t="str">
        <f t="shared" si="0"/>
        <v>福岡市</v>
      </c>
      <c r="L25" s="19" t="str">
        <f t="shared" si="3"/>
        <v>低</v>
      </c>
      <c r="M25" s="62">
        <v>42353</v>
      </c>
      <c r="N25" s="20">
        <f t="shared" si="1"/>
        <v>1</v>
      </c>
    </row>
    <row r="26" spans="1:14">
      <c r="A26" s="18" t="str">
        <f t="shared" si="2"/>
        <v>002015U00059c36Nxz</v>
      </c>
      <c r="B26" s="20" t="s">
        <v>233</v>
      </c>
      <c r="C26" s="20" t="s">
        <v>234</v>
      </c>
      <c r="D26" s="20" t="s">
        <v>203</v>
      </c>
      <c r="E26" s="54">
        <v>42353</v>
      </c>
      <c r="F26" s="59">
        <v>50</v>
      </c>
      <c r="G26" s="20" t="s">
        <v>166</v>
      </c>
      <c r="H26" s="20" t="s">
        <v>132</v>
      </c>
      <c r="I26" t="s">
        <v>168</v>
      </c>
      <c r="J26" s="20" t="s">
        <v>177</v>
      </c>
      <c r="K26" s="19" t="str">
        <f t="shared" si="0"/>
        <v>福岡市</v>
      </c>
      <c r="L26" s="19" t="str">
        <f t="shared" si="3"/>
        <v>低</v>
      </c>
      <c r="M26" s="62">
        <v>42353</v>
      </c>
      <c r="N26" s="20">
        <f t="shared" si="1"/>
        <v>1</v>
      </c>
    </row>
    <row r="27" spans="1:14">
      <c r="A27" s="18" t="str">
        <f t="shared" si="2"/>
        <v>002015U000603yaRTc</v>
      </c>
      <c r="B27" s="20" t="s">
        <v>235</v>
      </c>
      <c r="C27" s="20" t="s">
        <v>236</v>
      </c>
      <c r="D27" s="20" t="s">
        <v>237</v>
      </c>
      <c r="E27" s="54">
        <v>42353</v>
      </c>
      <c r="F27" s="59">
        <v>50</v>
      </c>
      <c r="G27" s="20" t="s">
        <v>166</v>
      </c>
      <c r="H27" s="20" t="s">
        <v>132</v>
      </c>
      <c r="I27" t="s">
        <v>168</v>
      </c>
      <c r="J27" s="20" t="s">
        <v>177</v>
      </c>
      <c r="K27" s="19" t="str">
        <f t="shared" si="0"/>
        <v>福岡市</v>
      </c>
      <c r="L27" s="19" t="str">
        <f t="shared" si="3"/>
        <v>低</v>
      </c>
      <c r="M27" s="62">
        <v>42353</v>
      </c>
      <c r="N27" s="20">
        <f t="shared" si="1"/>
        <v>1</v>
      </c>
    </row>
    <row r="28" spans="1:14">
      <c r="A28" s="18" t="str">
        <f t="shared" si="2"/>
        <v>002015U00061tYjLGa</v>
      </c>
      <c r="B28" s="20" t="s">
        <v>238</v>
      </c>
      <c r="C28" s="20" t="s">
        <v>239</v>
      </c>
      <c r="D28" s="20" t="s">
        <v>237</v>
      </c>
      <c r="E28" s="54">
        <v>42353</v>
      </c>
      <c r="F28" s="59">
        <v>50</v>
      </c>
      <c r="G28" s="20" t="s">
        <v>166</v>
      </c>
      <c r="H28" s="20" t="s">
        <v>132</v>
      </c>
      <c r="I28" t="s">
        <v>168</v>
      </c>
      <c r="J28" s="20" t="s">
        <v>177</v>
      </c>
      <c r="K28" s="19" t="str">
        <f t="shared" si="0"/>
        <v>福岡市</v>
      </c>
      <c r="L28" s="19" t="str">
        <f t="shared" si="3"/>
        <v>低</v>
      </c>
      <c r="M28" s="62">
        <v>42353</v>
      </c>
      <c r="N28" s="20">
        <f t="shared" si="1"/>
        <v>1</v>
      </c>
    </row>
    <row r="29" spans="1:14">
      <c r="A29" s="18" t="str">
        <f t="shared" si="2"/>
        <v>002015U00062HbZzM2</v>
      </c>
      <c r="B29" s="20" t="s">
        <v>240</v>
      </c>
      <c r="C29" s="20" t="s">
        <v>241</v>
      </c>
      <c r="D29" s="20" t="s">
        <v>242</v>
      </c>
      <c r="E29" s="54">
        <v>42353</v>
      </c>
      <c r="F29" s="59">
        <v>50</v>
      </c>
      <c r="G29" s="20" t="s">
        <v>166</v>
      </c>
      <c r="H29" s="20" t="s">
        <v>132</v>
      </c>
      <c r="I29" t="s">
        <v>168</v>
      </c>
      <c r="J29" s="20" t="s">
        <v>177</v>
      </c>
      <c r="K29" s="19" t="str">
        <f t="shared" si="0"/>
        <v>福岡市</v>
      </c>
      <c r="L29" s="19" t="str">
        <f t="shared" si="3"/>
        <v>低</v>
      </c>
      <c r="M29" s="62">
        <v>42353</v>
      </c>
      <c r="N29" s="20">
        <f t="shared" si="1"/>
        <v>1</v>
      </c>
    </row>
    <row r="30" spans="1:14">
      <c r="A30" s="18" t="str">
        <f t="shared" si="2"/>
        <v>002015U000632QoFY9</v>
      </c>
      <c r="B30" s="20" t="s">
        <v>243</v>
      </c>
      <c r="C30" s="20" t="s">
        <v>244</v>
      </c>
      <c r="D30" s="20" t="s">
        <v>242</v>
      </c>
      <c r="E30" s="54">
        <v>42353</v>
      </c>
      <c r="F30" s="59">
        <v>50</v>
      </c>
      <c r="G30" s="20" t="s">
        <v>166</v>
      </c>
      <c r="H30" s="20" t="s">
        <v>132</v>
      </c>
      <c r="I30" t="s">
        <v>168</v>
      </c>
      <c r="J30" s="20" t="s">
        <v>177</v>
      </c>
      <c r="K30" s="19" t="str">
        <f t="shared" si="0"/>
        <v>福岡市</v>
      </c>
      <c r="L30" s="19" t="str">
        <f t="shared" si="3"/>
        <v>低</v>
      </c>
      <c r="M30" s="62">
        <v>42353</v>
      </c>
      <c r="N30" s="20">
        <f t="shared" si="1"/>
        <v>1</v>
      </c>
    </row>
    <row r="31" spans="1:14">
      <c r="A31" s="18" t="str">
        <f t="shared" si="2"/>
        <v>002015ｻ710CB2j8gLQ</v>
      </c>
      <c r="B31" s="20" t="s">
        <v>245</v>
      </c>
      <c r="C31" s="20" t="s">
        <v>246</v>
      </c>
      <c r="D31" s="20" t="s">
        <v>247</v>
      </c>
      <c r="E31" s="54">
        <v>42395</v>
      </c>
      <c r="F31" s="59">
        <v>15.6</v>
      </c>
      <c r="G31" s="20" t="s">
        <v>166</v>
      </c>
      <c r="H31" s="20" t="s">
        <v>167</v>
      </c>
      <c r="I31" t="s">
        <v>168</v>
      </c>
      <c r="J31" s="20" t="s">
        <v>186</v>
      </c>
      <c r="K31" s="19" t="str">
        <f t="shared" si="0"/>
        <v>熊本市</v>
      </c>
      <c r="L31" s="19" t="str">
        <f t="shared" si="3"/>
        <v>低</v>
      </c>
      <c r="M31" s="62">
        <v>42395</v>
      </c>
      <c r="N31" s="20">
        <f t="shared" si="1"/>
        <v>1</v>
      </c>
    </row>
    <row r="32" spans="1:14">
      <c r="A32" s="18" t="str">
        <f t="shared" si="2"/>
        <v>002015ｻ710CCd26kBK</v>
      </c>
      <c r="B32" s="20" t="s">
        <v>248</v>
      </c>
      <c r="C32" s="20" t="s">
        <v>249</v>
      </c>
      <c r="D32" s="20" t="s">
        <v>247</v>
      </c>
      <c r="E32" s="54">
        <v>42395</v>
      </c>
      <c r="F32" s="59">
        <v>12.48</v>
      </c>
      <c r="G32" s="20" t="s">
        <v>166</v>
      </c>
      <c r="H32" s="20" t="s">
        <v>167</v>
      </c>
      <c r="I32" t="s">
        <v>168</v>
      </c>
      <c r="J32" s="20" t="s">
        <v>186</v>
      </c>
      <c r="K32" s="19" t="str">
        <f t="shared" si="0"/>
        <v>熊本市</v>
      </c>
      <c r="L32" s="19" t="str">
        <f t="shared" si="3"/>
        <v>低</v>
      </c>
      <c r="M32" s="62">
        <v>42395</v>
      </c>
      <c r="N32" s="20">
        <f t="shared" si="1"/>
        <v>1</v>
      </c>
    </row>
    <row r="33" spans="1:14">
      <c r="A33" s="18" t="str">
        <f t="shared" si="2"/>
        <v>002015ｻ710CDAiEH27</v>
      </c>
      <c r="B33" s="20" t="s">
        <v>250</v>
      </c>
      <c r="C33" s="20" t="s">
        <v>251</v>
      </c>
      <c r="D33" s="20" t="s">
        <v>247</v>
      </c>
      <c r="E33" s="54">
        <v>42395</v>
      </c>
      <c r="F33" s="59">
        <v>12.48</v>
      </c>
      <c r="G33" s="20" t="s">
        <v>166</v>
      </c>
      <c r="H33" s="20" t="s">
        <v>167</v>
      </c>
      <c r="I33" t="s">
        <v>168</v>
      </c>
      <c r="J33" s="20" t="s">
        <v>186</v>
      </c>
      <c r="K33" s="19" t="str">
        <f t="shared" si="0"/>
        <v>熊本市</v>
      </c>
      <c r="L33" s="19" t="str">
        <f t="shared" si="3"/>
        <v>低</v>
      </c>
      <c r="M33" s="62">
        <v>42395</v>
      </c>
      <c r="N33" s="20">
        <f t="shared" si="1"/>
        <v>1</v>
      </c>
    </row>
    <row r="34" spans="1:14">
      <c r="A34" s="18" t="str">
        <f t="shared" si="2"/>
        <v>002015ｻ710CAwEZj6e</v>
      </c>
      <c r="B34" s="20" t="s">
        <v>252</v>
      </c>
      <c r="C34" s="20" t="s">
        <v>253</v>
      </c>
      <c r="D34" s="20" t="s">
        <v>247</v>
      </c>
      <c r="E34" s="54">
        <v>42398</v>
      </c>
      <c r="F34" s="59">
        <v>24.96</v>
      </c>
      <c r="G34" s="20" t="s">
        <v>166</v>
      </c>
      <c r="H34" s="20" t="s">
        <v>167</v>
      </c>
      <c r="I34" t="s">
        <v>168</v>
      </c>
      <c r="J34" s="20" t="s">
        <v>186</v>
      </c>
      <c r="K34" s="19" t="str">
        <f t="shared" si="0"/>
        <v>熊本市</v>
      </c>
      <c r="L34" s="19" t="str">
        <f t="shared" si="3"/>
        <v>低</v>
      </c>
      <c r="M34" s="62">
        <v>42398</v>
      </c>
      <c r="N34" s="20">
        <f t="shared" si="1"/>
        <v>1</v>
      </c>
    </row>
    <row r="35" spans="1:14">
      <c r="A35" s="18" t="str">
        <f t="shared" si="2"/>
        <v>002015ｻ710CEKNF5Kp</v>
      </c>
      <c r="B35" s="20" t="s">
        <v>254</v>
      </c>
      <c r="C35" s="20" t="s">
        <v>255</v>
      </c>
      <c r="D35" s="20" t="s">
        <v>256</v>
      </c>
      <c r="E35" s="54">
        <v>42425</v>
      </c>
      <c r="F35" s="59">
        <v>43.68</v>
      </c>
      <c r="G35" s="20" t="s">
        <v>166</v>
      </c>
      <c r="H35" s="20" t="s">
        <v>132</v>
      </c>
      <c r="I35" t="s">
        <v>168</v>
      </c>
      <c r="J35" s="20" t="s">
        <v>186</v>
      </c>
      <c r="K35" s="19" t="str">
        <f t="shared" si="0"/>
        <v>福岡市</v>
      </c>
      <c r="L35" s="19" t="str">
        <f t="shared" si="3"/>
        <v>低</v>
      </c>
      <c r="M35" s="62">
        <v>42425</v>
      </c>
      <c r="N35" s="20">
        <f t="shared" si="1"/>
        <v>1</v>
      </c>
    </row>
    <row r="36" spans="1:14">
      <c r="A36" s="18" t="str">
        <f t="shared" si="2"/>
        <v>002015ｻ710CJdeHpWX</v>
      </c>
      <c r="B36" s="20" t="s">
        <v>257</v>
      </c>
      <c r="C36" s="20" t="s">
        <v>258</v>
      </c>
      <c r="D36" s="20" t="s">
        <v>259</v>
      </c>
      <c r="E36" s="54">
        <v>42425</v>
      </c>
      <c r="F36" s="59">
        <v>56.16</v>
      </c>
      <c r="G36" s="20" t="s">
        <v>166</v>
      </c>
      <c r="H36" s="20" t="s">
        <v>132</v>
      </c>
      <c r="I36" t="s">
        <v>168</v>
      </c>
      <c r="J36" s="20" t="s">
        <v>186</v>
      </c>
      <c r="K36" s="19" t="str">
        <f t="shared" si="0"/>
        <v>福岡市</v>
      </c>
      <c r="L36" s="19" t="str">
        <f t="shared" si="3"/>
        <v>低</v>
      </c>
      <c r="M36" s="62">
        <v>42425</v>
      </c>
      <c r="N36" s="20">
        <f t="shared" si="1"/>
        <v>1</v>
      </c>
    </row>
    <row r="37" spans="1:14">
      <c r="A37" s="18" t="str">
        <f t="shared" si="2"/>
        <v>002015ｻ710CH2gUysv</v>
      </c>
      <c r="B37" s="20" t="s">
        <v>260</v>
      </c>
      <c r="C37" s="20" t="s">
        <v>261</v>
      </c>
      <c r="D37" s="20" t="s">
        <v>262</v>
      </c>
      <c r="E37" s="54">
        <v>42430</v>
      </c>
      <c r="F37" s="59">
        <v>58.24</v>
      </c>
      <c r="G37" s="20" t="s">
        <v>166</v>
      </c>
      <c r="H37" s="20" t="s">
        <v>132</v>
      </c>
      <c r="I37" t="s">
        <v>168</v>
      </c>
      <c r="J37" s="20" t="s">
        <v>186</v>
      </c>
      <c r="K37" s="19" t="str">
        <f t="shared" si="0"/>
        <v>福岡市</v>
      </c>
      <c r="L37" s="19" t="str">
        <f t="shared" si="3"/>
        <v>低</v>
      </c>
      <c r="M37" s="62">
        <v>42430</v>
      </c>
      <c r="N37" s="20">
        <f t="shared" si="1"/>
        <v>1</v>
      </c>
    </row>
    <row r="38" spans="1:14">
      <c r="A38" s="18" t="str">
        <f t="shared" si="2"/>
        <v>002015U0005775od5h</v>
      </c>
      <c r="B38" s="20" t="s">
        <v>263</v>
      </c>
      <c r="C38" s="20" t="s">
        <v>264</v>
      </c>
      <c r="D38" s="20" t="s">
        <v>265</v>
      </c>
      <c r="E38" s="54">
        <v>42430</v>
      </c>
      <c r="F38" s="59">
        <v>50</v>
      </c>
      <c r="G38" s="20" t="s">
        <v>166</v>
      </c>
      <c r="H38" s="20" t="s">
        <v>132</v>
      </c>
      <c r="I38" t="s">
        <v>168</v>
      </c>
      <c r="J38" s="20" t="s">
        <v>177</v>
      </c>
      <c r="K38" s="19" t="str">
        <f t="shared" si="0"/>
        <v>福岡市</v>
      </c>
      <c r="L38" s="19" t="str">
        <f t="shared" si="3"/>
        <v>低</v>
      </c>
      <c r="M38" s="62">
        <v>42430</v>
      </c>
      <c r="N38" s="20">
        <f t="shared" si="1"/>
        <v>1</v>
      </c>
    </row>
    <row r="39" spans="1:14">
      <c r="A39" s="18" t="str">
        <f t="shared" si="2"/>
        <v>002015ｻ711CHuuKM5Q</v>
      </c>
      <c r="B39" s="20" t="s">
        <v>266</v>
      </c>
      <c r="C39" s="20" t="s">
        <v>267</v>
      </c>
      <c r="D39" s="20" t="s">
        <v>268</v>
      </c>
      <c r="E39" s="54">
        <v>42432</v>
      </c>
      <c r="F39" s="59">
        <v>11.44</v>
      </c>
      <c r="G39" s="20" t="s">
        <v>166</v>
      </c>
      <c r="H39" s="20" t="s">
        <v>269</v>
      </c>
      <c r="I39" t="s">
        <v>168</v>
      </c>
      <c r="J39" s="20" t="s">
        <v>186</v>
      </c>
      <c r="K39" s="19" t="str">
        <f t="shared" si="0"/>
        <v>福岡市</v>
      </c>
      <c r="L39" s="19" t="str">
        <f t="shared" si="3"/>
        <v>低</v>
      </c>
      <c r="M39" s="62">
        <v>42432</v>
      </c>
      <c r="N39" s="20">
        <f t="shared" si="1"/>
        <v>1</v>
      </c>
    </row>
    <row r="40" spans="1:14">
      <c r="A40" s="18" t="str">
        <f t="shared" si="2"/>
        <v>002015ｻ712CANSLsbp</v>
      </c>
      <c r="B40" s="20" t="s">
        <v>270</v>
      </c>
      <c r="C40" s="20" t="s">
        <v>271</v>
      </c>
      <c r="D40" s="20" t="s">
        <v>272</v>
      </c>
      <c r="E40" s="54">
        <v>42433</v>
      </c>
      <c r="F40" s="59">
        <v>16.12</v>
      </c>
      <c r="G40" s="20" t="s">
        <v>166</v>
      </c>
      <c r="H40" s="20" t="s">
        <v>173</v>
      </c>
      <c r="I40" t="s">
        <v>168</v>
      </c>
      <c r="J40" s="20" t="s">
        <v>186</v>
      </c>
      <c r="K40" s="19" t="str">
        <f t="shared" si="0"/>
        <v>大分市</v>
      </c>
      <c r="L40" s="19" t="str">
        <f t="shared" si="3"/>
        <v>低</v>
      </c>
      <c r="M40" s="62">
        <v>42433</v>
      </c>
      <c r="N40" s="20">
        <f t="shared" si="1"/>
        <v>1</v>
      </c>
    </row>
    <row r="41" spans="1:14">
      <c r="A41" s="18" t="str">
        <f t="shared" si="2"/>
        <v>002015ｻ710CFkQYJDf</v>
      </c>
      <c r="B41" s="20" t="s">
        <v>273</v>
      </c>
      <c r="C41" s="20" t="s">
        <v>274</v>
      </c>
      <c r="D41" s="20" t="s">
        <v>275</v>
      </c>
      <c r="E41" s="54">
        <v>42436</v>
      </c>
      <c r="F41" s="59">
        <v>56.16</v>
      </c>
      <c r="G41" s="20" t="s">
        <v>166</v>
      </c>
      <c r="H41" s="20" t="s">
        <v>276</v>
      </c>
      <c r="I41" t="s">
        <v>168</v>
      </c>
      <c r="J41" s="20" t="s">
        <v>186</v>
      </c>
      <c r="K41" s="19" t="str">
        <f t="shared" si="0"/>
        <v>宮崎市</v>
      </c>
      <c r="L41" s="19" t="str">
        <f t="shared" si="3"/>
        <v>低</v>
      </c>
      <c r="M41" s="62">
        <v>42436</v>
      </c>
      <c r="N41" s="20">
        <f t="shared" si="1"/>
        <v>1</v>
      </c>
    </row>
    <row r="42" spans="1:14">
      <c r="A42" s="18" t="str">
        <f t="shared" si="2"/>
        <v>002016ｻ801CBRJSJCA</v>
      </c>
      <c r="B42" s="20" t="s">
        <v>277</v>
      </c>
      <c r="C42" s="20" t="s">
        <v>278</v>
      </c>
      <c r="D42" s="20" t="s">
        <v>279</v>
      </c>
      <c r="E42" s="54">
        <v>42446</v>
      </c>
      <c r="F42" s="59">
        <v>36.4</v>
      </c>
      <c r="G42" s="20" t="s">
        <v>166</v>
      </c>
      <c r="H42" s="20" t="s">
        <v>167</v>
      </c>
      <c r="I42" t="s">
        <v>168</v>
      </c>
      <c r="J42" s="20" t="s">
        <v>186</v>
      </c>
      <c r="K42" s="19" t="str">
        <f t="shared" si="0"/>
        <v>熊本市</v>
      </c>
      <c r="L42" s="19" t="str">
        <f t="shared" si="3"/>
        <v>低</v>
      </c>
      <c r="M42" s="62">
        <v>42446</v>
      </c>
      <c r="N42" s="20">
        <f t="shared" si="1"/>
        <v>1</v>
      </c>
    </row>
    <row r="43" spans="1:14">
      <c r="A43" s="18" t="str">
        <f t="shared" si="2"/>
        <v>002015ｻ711CJj3K4rB</v>
      </c>
      <c r="B43" s="20" t="s">
        <v>280</v>
      </c>
      <c r="C43" s="20" t="s">
        <v>281</v>
      </c>
      <c r="D43" s="20" t="s">
        <v>268</v>
      </c>
      <c r="E43" s="54">
        <v>42447</v>
      </c>
      <c r="F43" s="59">
        <v>12.48</v>
      </c>
      <c r="G43" s="20" t="s">
        <v>166</v>
      </c>
      <c r="H43" s="20" t="s">
        <v>269</v>
      </c>
      <c r="I43" t="s">
        <v>168</v>
      </c>
      <c r="J43" s="20" t="s">
        <v>186</v>
      </c>
      <c r="K43" s="19" t="str">
        <f t="shared" si="0"/>
        <v>福岡市</v>
      </c>
      <c r="L43" s="19" t="str">
        <f t="shared" si="3"/>
        <v>低</v>
      </c>
      <c r="M43" s="62">
        <v>42447</v>
      </c>
      <c r="N43" s="20">
        <f t="shared" si="1"/>
        <v>1</v>
      </c>
    </row>
    <row r="44" spans="1:14">
      <c r="A44" s="18" t="str">
        <f t="shared" si="2"/>
        <v>002016ｻ710CK7qJAAP</v>
      </c>
      <c r="B44" s="20" t="s">
        <v>282</v>
      </c>
      <c r="C44" s="20" t="s">
        <v>283</v>
      </c>
      <c r="D44" s="20" t="s">
        <v>268</v>
      </c>
      <c r="E44" s="54">
        <v>42451</v>
      </c>
      <c r="F44" s="59">
        <v>58.24</v>
      </c>
      <c r="G44" s="20" t="s">
        <v>166</v>
      </c>
      <c r="H44" s="20" t="s">
        <v>269</v>
      </c>
      <c r="I44" t="s">
        <v>168</v>
      </c>
      <c r="J44" s="20" t="s">
        <v>186</v>
      </c>
      <c r="K44" s="19" t="str">
        <f t="shared" si="0"/>
        <v>福岡市</v>
      </c>
      <c r="L44" s="19" t="str">
        <f t="shared" si="3"/>
        <v>低</v>
      </c>
      <c r="M44" s="62">
        <v>42451</v>
      </c>
      <c r="N44" s="20">
        <f t="shared" si="1"/>
        <v>1</v>
      </c>
    </row>
    <row r="45" spans="1:14">
      <c r="A45" s="18" t="str">
        <f t="shared" si="2"/>
        <v>002015ｻ711CMXyNzsx</v>
      </c>
      <c r="B45" s="20" t="s">
        <v>284</v>
      </c>
      <c r="C45" s="20" t="s">
        <v>285</v>
      </c>
      <c r="D45" s="20" t="s">
        <v>286</v>
      </c>
      <c r="E45" s="54">
        <v>42454</v>
      </c>
      <c r="F45" s="59">
        <v>56.16</v>
      </c>
      <c r="G45" s="20" t="s">
        <v>166</v>
      </c>
      <c r="H45" s="20" t="s">
        <v>132</v>
      </c>
      <c r="I45" t="s">
        <v>168</v>
      </c>
      <c r="J45" s="20" t="s">
        <v>186</v>
      </c>
      <c r="K45" s="19" t="str">
        <f t="shared" si="0"/>
        <v>福岡市</v>
      </c>
      <c r="L45" s="19" t="str">
        <f t="shared" si="3"/>
        <v>低</v>
      </c>
      <c r="M45" s="62">
        <v>42454</v>
      </c>
      <c r="N45" s="20">
        <f t="shared" si="1"/>
        <v>1</v>
      </c>
    </row>
    <row r="46" spans="1:14">
      <c r="A46" s="18" t="str">
        <f t="shared" si="2"/>
        <v>002016ｻ711CNPLV6zh</v>
      </c>
      <c r="B46" s="20" t="s">
        <v>287</v>
      </c>
      <c r="C46" s="20" t="s">
        <v>288</v>
      </c>
      <c r="D46" s="20" t="s">
        <v>289</v>
      </c>
      <c r="E46" s="54">
        <v>42459</v>
      </c>
      <c r="F46" s="59">
        <v>10.14</v>
      </c>
      <c r="G46" s="20" t="s">
        <v>166</v>
      </c>
      <c r="H46" s="20" t="s">
        <v>269</v>
      </c>
      <c r="I46" t="s">
        <v>168</v>
      </c>
      <c r="J46" s="20" t="s">
        <v>186</v>
      </c>
      <c r="K46" s="19" t="str">
        <f t="shared" si="0"/>
        <v>福岡市</v>
      </c>
      <c r="L46" s="19" t="str">
        <f t="shared" si="3"/>
        <v>低</v>
      </c>
      <c r="M46" s="62">
        <v>42459</v>
      </c>
      <c r="N46" s="20">
        <f t="shared" si="1"/>
        <v>1</v>
      </c>
    </row>
    <row r="47" spans="1:14">
      <c r="A47" s="18" t="str">
        <f t="shared" si="2"/>
        <v>002015ｻ712CBGFMtLE</v>
      </c>
      <c r="B47" s="20" t="s">
        <v>290</v>
      </c>
      <c r="C47" s="20" t="s">
        <v>291</v>
      </c>
      <c r="D47" s="20" t="s">
        <v>292</v>
      </c>
      <c r="E47" s="54">
        <v>42460</v>
      </c>
      <c r="F47" s="59">
        <v>12.48</v>
      </c>
      <c r="G47" s="20" t="s">
        <v>166</v>
      </c>
      <c r="H47" s="20" t="s">
        <v>132</v>
      </c>
      <c r="I47" t="s">
        <v>168</v>
      </c>
      <c r="J47" s="20" t="s">
        <v>186</v>
      </c>
      <c r="K47" s="19" t="str">
        <f t="shared" si="0"/>
        <v>福岡市</v>
      </c>
      <c r="L47" s="19" t="str">
        <f t="shared" si="3"/>
        <v>低</v>
      </c>
      <c r="M47" s="62">
        <v>42460</v>
      </c>
      <c r="N47" s="20">
        <f t="shared" si="1"/>
        <v>1</v>
      </c>
    </row>
    <row r="48" spans="1:14">
      <c r="A48" s="18" t="str">
        <f t="shared" si="2"/>
        <v>002015ｻ712CDGwPkZD</v>
      </c>
      <c r="B48" s="20" t="s">
        <v>293</v>
      </c>
      <c r="C48" s="20" t="s">
        <v>294</v>
      </c>
      <c r="D48" s="20" t="s">
        <v>295</v>
      </c>
      <c r="E48" s="54">
        <v>42460</v>
      </c>
      <c r="F48" s="59">
        <v>37.44</v>
      </c>
      <c r="G48" s="20" t="s">
        <v>166</v>
      </c>
      <c r="H48" s="20" t="s">
        <v>269</v>
      </c>
      <c r="I48" t="s">
        <v>168</v>
      </c>
      <c r="J48" s="20" t="s">
        <v>186</v>
      </c>
      <c r="K48" s="19" t="str">
        <f t="shared" si="0"/>
        <v>福岡市</v>
      </c>
      <c r="L48" s="19" t="str">
        <f t="shared" si="3"/>
        <v>低</v>
      </c>
      <c r="M48" s="62">
        <v>42460</v>
      </c>
      <c r="N48" s="20">
        <f t="shared" si="1"/>
        <v>1</v>
      </c>
    </row>
    <row r="49" spans="1:14">
      <c r="A49" s="18" t="str">
        <f t="shared" si="2"/>
        <v>002015ｻ712CCFuDYdJ</v>
      </c>
      <c r="B49" s="20" t="s">
        <v>296</v>
      </c>
      <c r="C49" s="20" t="s">
        <v>297</v>
      </c>
      <c r="D49" s="20" t="s">
        <v>298</v>
      </c>
      <c r="E49" s="54">
        <v>42474</v>
      </c>
      <c r="F49" s="59">
        <v>46.8</v>
      </c>
      <c r="G49" s="20" t="s">
        <v>166</v>
      </c>
      <c r="H49" s="20" t="s">
        <v>132</v>
      </c>
      <c r="I49" t="s">
        <v>168</v>
      </c>
      <c r="J49" s="20" t="s">
        <v>186</v>
      </c>
      <c r="K49" s="19" t="str">
        <f t="shared" si="0"/>
        <v>福岡市</v>
      </c>
      <c r="L49" s="19" t="str">
        <f t="shared" si="3"/>
        <v>低</v>
      </c>
      <c r="M49" s="62">
        <v>42474</v>
      </c>
      <c r="N49" s="20">
        <f t="shared" si="1"/>
        <v>1</v>
      </c>
    </row>
    <row r="50" spans="1:14">
      <c r="A50" s="18" t="str">
        <f t="shared" si="2"/>
        <v>002015ｻ711CBLHvqE7</v>
      </c>
      <c r="B50" s="20" t="s">
        <v>299</v>
      </c>
      <c r="C50" s="20" t="s">
        <v>300</v>
      </c>
      <c r="D50" s="20" t="s">
        <v>301</v>
      </c>
      <c r="E50" s="54">
        <v>42486</v>
      </c>
      <c r="F50" s="59">
        <v>11.44</v>
      </c>
      <c r="G50" s="20" t="s">
        <v>166</v>
      </c>
      <c r="H50" s="20" t="s">
        <v>173</v>
      </c>
      <c r="I50" t="s">
        <v>168</v>
      </c>
      <c r="J50" s="20" t="s">
        <v>186</v>
      </c>
      <c r="K50" s="19" t="str">
        <f t="shared" si="0"/>
        <v>大分市</v>
      </c>
      <c r="L50" s="19" t="str">
        <f t="shared" si="3"/>
        <v>低</v>
      </c>
      <c r="M50" s="62">
        <v>42486</v>
      </c>
      <c r="N50" s="20">
        <f t="shared" si="1"/>
        <v>1</v>
      </c>
    </row>
    <row r="51" spans="1:14">
      <c r="A51" s="18" t="str">
        <f t="shared" si="2"/>
        <v>002016ｻ801CCB5xbwb</v>
      </c>
      <c r="B51" s="20" t="s">
        <v>302</v>
      </c>
      <c r="C51" s="20" t="s">
        <v>303</v>
      </c>
      <c r="D51" s="20" t="s">
        <v>304</v>
      </c>
      <c r="E51" s="54">
        <v>42488</v>
      </c>
      <c r="F51" s="59">
        <v>56.16</v>
      </c>
      <c r="G51" s="20" t="s">
        <v>166</v>
      </c>
      <c r="H51" s="20" t="s">
        <v>132</v>
      </c>
      <c r="I51" t="s">
        <v>168</v>
      </c>
      <c r="J51" s="20" t="s">
        <v>186</v>
      </c>
      <c r="K51" s="19" t="str">
        <f t="shared" si="0"/>
        <v>福岡市</v>
      </c>
      <c r="L51" s="19" t="str">
        <f t="shared" si="3"/>
        <v>低</v>
      </c>
      <c r="M51" s="62">
        <v>42488</v>
      </c>
      <c r="N51" s="20">
        <f t="shared" si="1"/>
        <v>1</v>
      </c>
    </row>
    <row r="52" spans="1:14">
      <c r="A52" s="18" t="str">
        <f t="shared" si="2"/>
        <v>002016ｻ801CDKY76M3</v>
      </c>
      <c r="B52" s="20" t="s">
        <v>305</v>
      </c>
      <c r="C52" s="20" t="s">
        <v>306</v>
      </c>
      <c r="D52" s="20" t="s">
        <v>307</v>
      </c>
      <c r="E52" s="54">
        <v>42492</v>
      </c>
      <c r="F52" s="59">
        <v>10.08</v>
      </c>
      <c r="G52" s="20" t="s">
        <v>166</v>
      </c>
      <c r="H52" s="20" t="s">
        <v>132</v>
      </c>
      <c r="I52" t="s">
        <v>168</v>
      </c>
      <c r="J52" s="20" t="s">
        <v>186</v>
      </c>
      <c r="K52" s="19" t="str">
        <f t="shared" si="0"/>
        <v>福岡市</v>
      </c>
      <c r="L52" s="19" t="str">
        <f t="shared" si="3"/>
        <v>低</v>
      </c>
      <c r="M52" s="62">
        <v>42492</v>
      </c>
      <c r="N52" s="20">
        <f t="shared" si="1"/>
        <v>1</v>
      </c>
    </row>
    <row r="53" spans="1:14">
      <c r="A53" s="18" t="str">
        <f t="shared" si="2"/>
        <v>002016ｻ711CP1AG9L5</v>
      </c>
      <c r="B53" s="20" t="s">
        <v>308</v>
      </c>
      <c r="C53" s="20" t="s">
        <v>309</v>
      </c>
      <c r="D53" s="20" t="s">
        <v>268</v>
      </c>
      <c r="E53" s="54">
        <v>42508</v>
      </c>
      <c r="F53" s="59">
        <v>22.1</v>
      </c>
      <c r="G53" s="20" t="s">
        <v>166</v>
      </c>
      <c r="H53" s="20" t="s">
        <v>269</v>
      </c>
      <c r="I53" t="s">
        <v>168</v>
      </c>
      <c r="J53" s="20" t="s">
        <v>186</v>
      </c>
      <c r="K53" s="19" t="str">
        <f t="shared" si="0"/>
        <v>福岡市</v>
      </c>
      <c r="L53" s="19" t="str">
        <f t="shared" si="3"/>
        <v>低</v>
      </c>
      <c r="M53" s="62">
        <v>42508</v>
      </c>
      <c r="N53" s="20">
        <f t="shared" si="1"/>
        <v>1</v>
      </c>
    </row>
    <row r="54" spans="1:14">
      <c r="A54" s="18" t="str">
        <f t="shared" si="2"/>
        <v>002016ｻ801CE9NLFfJ</v>
      </c>
      <c r="B54" s="20" t="s">
        <v>310</v>
      </c>
      <c r="C54" s="20" t="s">
        <v>311</v>
      </c>
      <c r="D54" s="20" t="s">
        <v>312</v>
      </c>
      <c r="E54" s="54">
        <v>42509</v>
      </c>
      <c r="F54" s="59">
        <v>56.16</v>
      </c>
      <c r="G54" s="20" t="s">
        <v>166</v>
      </c>
      <c r="H54" s="20" t="s">
        <v>269</v>
      </c>
      <c r="I54" t="s">
        <v>168</v>
      </c>
      <c r="J54" s="20" t="s">
        <v>186</v>
      </c>
      <c r="K54" s="19" t="str">
        <f t="shared" si="0"/>
        <v>福岡市</v>
      </c>
      <c r="L54" s="19" t="str">
        <f t="shared" si="3"/>
        <v>低</v>
      </c>
      <c r="M54" s="62">
        <v>42509</v>
      </c>
      <c r="N54" s="20">
        <f t="shared" si="1"/>
        <v>1</v>
      </c>
    </row>
    <row r="55" spans="1:14">
      <c r="A55" s="18" t="str">
        <f t="shared" si="2"/>
        <v>002016ｻ801CAjR6E1h</v>
      </c>
      <c r="B55" s="20" t="s">
        <v>313</v>
      </c>
      <c r="C55" s="20" t="s">
        <v>314</v>
      </c>
      <c r="D55" s="20" t="s">
        <v>315</v>
      </c>
      <c r="E55" s="54">
        <v>42514</v>
      </c>
      <c r="F55" s="59">
        <v>10.07</v>
      </c>
      <c r="G55" s="20" t="s">
        <v>166</v>
      </c>
      <c r="H55" s="20" t="s">
        <v>167</v>
      </c>
      <c r="I55" t="s">
        <v>168</v>
      </c>
      <c r="J55" s="20" t="s">
        <v>186</v>
      </c>
      <c r="K55" s="19" t="str">
        <f t="shared" si="0"/>
        <v>熊本市</v>
      </c>
      <c r="L55" s="19" t="str">
        <f t="shared" si="3"/>
        <v>低</v>
      </c>
      <c r="M55" s="62">
        <v>42514</v>
      </c>
      <c r="N55" s="20">
        <f t="shared" si="1"/>
        <v>1</v>
      </c>
    </row>
    <row r="56" spans="1:14">
      <c r="A56" s="18" t="str">
        <f t="shared" si="2"/>
        <v>002016ｻ801CIFQzRkY</v>
      </c>
      <c r="B56" s="20" t="s">
        <v>316</v>
      </c>
      <c r="C56" s="20" t="s">
        <v>317</v>
      </c>
      <c r="D56" s="20" t="s">
        <v>275</v>
      </c>
      <c r="E56" s="54">
        <v>42522</v>
      </c>
      <c r="F56" s="59">
        <v>42.4</v>
      </c>
      <c r="G56" s="20" t="s">
        <v>166</v>
      </c>
      <c r="H56" s="20" t="s">
        <v>132</v>
      </c>
      <c r="I56" t="s">
        <v>168</v>
      </c>
      <c r="J56" s="20" t="s">
        <v>186</v>
      </c>
      <c r="K56" s="19" t="str">
        <f t="shared" si="0"/>
        <v>福岡市</v>
      </c>
      <c r="L56" s="19" t="str">
        <f t="shared" si="3"/>
        <v>低</v>
      </c>
      <c r="M56" s="62">
        <v>42522</v>
      </c>
      <c r="N56" s="20">
        <f t="shared" si="1"/>
        <v>1</v>
      </c>
    </row>
    <row r="57" spans="1:14">
      <c r="A57" s="18" t="str">
        <f t="shared" si="2"/>
        <v>002016ｻ801CJoUdudz</v>
      </c>
      <c r="B57" s="20" t="s">
        <v>318</v>
      </c>
      <c r="C57" s="20" t="s">
        <v>319</v>
      </c>
      <c r="D57" s="20" t="s">
        <v>275</v>
      </c>
      <c r="E57" s="54">
        <v>42522</v>
      </c>
      <c r="F57" s="59">
        <v>42.4</v>
      </c>
      <c r="G57" s="20" t="s">
        <v>166</v>
      </c>
      <c r="H57" s="20" t="s">
        <v>132</v>
      </c>
      <c r="I57" t="s">
        <v>168</v>
      </c>
      <c r="J57" s="20" t="s">
        <v>186</v>
      </c>
      <c r="K57" s="19" t="str">
        <f t="shared" si="0"/>
        <v>福岡市</v>
      </c>
      <c r="L57" s="19" t="str">
        <f t="shared" si="3"/>
        <v>低</v>
      </c>
      <c r="M57" s="62">
        <v>42522</v>
      </c>
      <c r="N57" s="20">
        <f t="shared" si="1"/>
        <v>1</v>
      </c>
    </row>
    <row r="58" spans="1:14">
      <c r="A58" s="18" t="str">
        <f t="shared" si="2"/>
        <v>002016ｻ711CO4NN7CJ</v>
      </c>
      <c r="B58" s="20" t="s">
        <v>320</v>
      </c>
      <c r="C58" s="20" t="s">
        <v>321</v>
      </c>
      <c r="D58" s="20" t="s">
        <v>268</v>
      </c>
      <c r="E58" s="54">
        <v>42522</v>
      </c>
      <c r="F58" s="59">
        <v>17.16</v>
      </c>
      <c r="G58" s="20" t="s">
        <v>166</v>
      </c>
      <c r="H58" s="20" t="s">
        <v>269</v>
      </c>
      <c r="I58" t="s">
        <v>168</v>
      </c>
      <c r="J58" s="20" t="s">
        <v>186</v>
      </c>
      <c r="K58" s="19" t="str">
        <f t="shared" si="0"/>
        <v>福岡市</v>
      </c>
      <c r="L58" s="19" t="str">
        <f t="shared" si="3"/>
        <v>低</v>
      </c>
      <c r="M58" s="62">
        <v>42522</v>
      </c>
      <c r="N58" s="20">
        <f t="shared" si="1"/>
        <v>1</v>
      </c>
    </row>
    <row r="59" spans="1:14">
      <c r="A59" s="18" t="str">
        <f t="shared" si="2"/>
        <v>002016ｻ803BAmfgejM</v>
      </c>
      <c r="B59" s="20" t="s">
        <v>322</v>
      </c>
      <c r="C59" s="20" t="s">
        <v>323</v>
      </c>
      <c r="D59" s="20" t="s">
        <v>324</v>
      </c>
      <c r="E59" s="54">
        <v>42581</v>
      </c>
      <c r="F59" s="59">
        <v>57.24</v>
      </c>
      <c r="G59" s="20" t="s">
        <v>166</v>
      </c>
      <c r="H59" s="20" t="s">
        <v>325</v>
      </c>
      <c r="I59" t="s">
        <v>168</v>
      </c>
      <c r="J59" s="20" t="s">
        <v>177</v>
      </c>
      <c r="K59" s="19" t="str">
        <f t="shared" si="0"/>
        <v>佐賀市</v>
      </c>
      <c r="L59" s="19" t="str">
        <f t="shared" si="3"/>
        <v>低</v>
      </c>
      <c r="M59" s="62">
        <v>42581</v>
      </c>
      <c r="N59" s="20">
        <f t="shared" si="1"/>
        <v>1</v>
      </c>
    </row>
    <row r="60" spans="1:14">
      <c r="A60" s="18" t="str">
        <f t="shared" si="2"/>
        <v>002016ｻ803BDcyDBud</v>
      </c>
      <c r="B60" s="20" t="s">
        <v>326</v>
      </c>
      <c r="C60" s="20" t="s">
        <v>327</v>
      </c>
      <c r="D60" s="20" t="s">
        <v>328</v>
      </c>
      <c r="E60" s="54">
        <v>42581</v>
      </c>
      <c r="F60" s="59">
        <v>57.24</v>
      </c>
      <c r="G60" s="20" t="s">
        <v>166</v>
      </c>
      <c r="H60" s="20" t="s">
        <v>325</v>
      </c>
      <c r="I60" t="s">
        <v>168</v>
      </c>
      <c r="J60" s="20" t="s">
        <v>177</v>
      </c>
      <c r="K60" s="19" t="str">
        <f t="shared" si="0"/>
        <v>佐賀市</v>
      </c>
      <c r="L60" s="19" t="str">
        <f t="shared" si="3"/>
        <v>低</v>
      </c>
      <c r="M60" s="62">
        <v>42581</v>
      </c>
      <c r="N60" s="20">
        <f t="shared" si="1"/>
        <v>1</v>
      </c>
    </row>
    <row r="61" spans="1:14">
      <c r="A61" s="18" t="str">
        <f t="shared" si="2"/>
        <v>002016ｻ803BE5EFwBh</v>
      </c>
      <c r="B61" s="20" t="s">
        <v>329</v>
      </c>
      <c r="C61" s="20" t="s">
        <v>330</v>
      </c>
      <c r="D61" s="20" t="s">
        <v>331</v>
      </c>
      <c r="E61" s="54">
        <v>42581</v>
      </c>
      <c r="F61" s="59">
        <v>57.24</v>
      </c>
      <c r="G61" s="20" t="s">
        <v>166</v>
      </c>
      <c r="H61" s="20" t="s">
        <v>325</v>
      </c>
      <c r="I61" t="s">
        <v>168</v>
      </c>
      <c r="J61" s="20" t="s">
        <v>177</v>
      </c>
      <c r="K61" s="19" t="str">
        <f t="shared" si="0"/>
        <v>佐賀市</v>
      </c>
      <c r="L61" s="19" t="str">
        <f t="shared" si="3"/>
        <v>低</v>
      </c>
      <c r="M61" s="62">
        <v>42581</v>
      </c>
      <c r="N61" s="20">
        <f t="shared" si="1"/>
        <v>1</v>
      </c>
    </row>
    <row r="62" spans="1:14">
      <c r="A62" s="18" t="str">
        <f t="shared" si="2"/>
        <v>002016ｻ803CAiANFtB</v>
      </c>
      <c r="B62" s="20" t="s">
        <v>332</v>
      </c>
      <c r="C62" s="20" t="s">
        <v>333</v>
      </c>
      <c r="D62" s="20" t="s">
        <v>334</v>
      </c>
      <c r="E62" s="54">
        <v>42581</v>
      </c>
      <c r="F62" s="59">
        <v>57.24</v>
      </c>
      <c r="G62" s="20" t="s">
        <v>166</v>
      </c>
      <c r="H62" s="20" t="s">
        <v>325</v>
      </c>
      <c r="I62" t="s">
        <v>168</v>
      </c>
      <c r="J62" s="20" t="s">
        <v>177</v>
      </c>
      <c r="K62" s="19" t="str">
        <f t="shared" si="0"/>
        <v>佐賀市</v>
      </c>
      <c r="L62" s="19" t="str">
        <f t="shared" si="3"/>
        <v>低</v>
      </c>
      <c r="M62" s="62">
        <v>42581</v>
      </c>
      <c r="N62" s="20">
        <f t="shared" si="1"/>
        <v>1</v>
      </c>
    </row>
    <row r="63" spans="1:14">
      <c r="A63" s="18" t="str">
        <f t="shared" si="2"/>
        <v>002016ｻ803CBnmhDGU</v>
      </c>
      <c r="B63" s="20" t="s">
        <v>335</v>
      </c>
      <c r="C63" s="20" t="s">
        <v>336</v>
      </c>
      <c r="D63" s="20" t="s">
        <v>337</v>
      </c>
      <c r="E63" s="54">
        <v>42581</v>
      </c>
      <c r="F63" s="59">
        <v>57.24</v>
      </c>
      <c r="G63" s="20" t="s">
        <v>166</v>
      </c>
      <c r="H63" s="20" t="s">
        <v>325</v>
      </c>
      <c r="I63" t="s">
        <v>168</v>
      </c>
      <c r="J63" s="20" t="s">
        <v>177</v>
      </c>
      <c r="K63" s="19" t="str">
        <f t="shared" si="0"/>
        <v>佐賀市</v>
      </c>
      <c r="L63" s="19" t="str">
        <f t="shared" si="3"/>
        <v>低</v>
      </c>
      <c r="M63" s="62">
        <v>42581</v>
      </c>
      <c r="N63" s="20">
        <f t="shared" si="1"/>
        <v>1</v>
      </c>
    </row>
    <row r="64" spans="1:14">
      <c r="A64" s="18" t="str">
        <f t="shared" si="2"/>
        <v>002016ｻ803CC1uPf2n</v>
      </c>
      <c r="B64" s="20" t="s">
        <v>338</v>
      </c>
      <c r="C64" s="20" t="s">
        <v>339</v>
      </c>
      <c r="D64" s="20" t="s">
        <v>328</v>
      </c>
      <c r="E64" s="54">
        <v>42581</v>
      </c>
      <c r="F64" s="59">
        <v>57.24</v>
      </c>
      <c r="G64" s="20" t="s">
        <v>166</v>
      </c>
      <c r="H64" s="20" t="s">
        <v>325</v>
      </c>
      <c r="I64" t="s">
        <v>168</v>
      </c>
      <c r="J64" s="20" t="s">
        <v>177</v>
      </c>
      <c r="K64" s="19" t="str">
        <f t="shared" si="0"/>
        <v>佐賀市</v>
      </c>
      <c r="L64" s="19" t="str">
        <f t="shared" si="3"/>
        <v>低</v>
      </c>
      <c r="M64" s="62">
        <v>42581</v>
      </c>
      <c r="N64" s="20">
        <f t="shared" si="1"/>
        <v>1</v>
      </c>
    </row>
    <row r="65" spans="1:14">
      <c r="A65" s="18" t="str">
        <f t="shared" si="2"/>
        <v>002016ｻ803CE5xLHPp</v>
      </c>
      <c r="B65" s="20" t="s">
        <v>340</v>
      </c>
      <c r="C65" s="20" t="s">
        <v>341</v>
      </c>
      <c r="D65" s="20" t="s">
        <v>342</v>
      </c>
      <c r="E65" s="54">
        <v>42581</v>
      </c>
      <c r="F65" s="59">
        <v>57.24</v>
      </c>
      <c r="G65" s="20" t="s">
        <v>166</v>
      </c>
      <c r="H65" s="20" t="s">
        <v>325</v>
      </c>
      <c r="I65" t="s">
        <v>168</v>
      </c>
      <c r="J65" s="20" t="s">
        <v>177</v>
      </c>
      <c r="K65" s="19" t="str">
        <f t="shared" si="0"/>
        <v>佐賀市</v>
      </c>
      <c r="L65" s="19" t="str">
        <f t="shared" si="3"/>
        <v>低</v>
      </c>
      <c r="M65" s="62">
        <v>42581</v>
      </c>
      <c r="N65" s="20">
        <f t="shared" si="1"/>
        <v>1</v>
      </c>
    </row>
    <row r="66" spans="1:14">
      <c r="A66" s="18" t="str">
        <f t="shared" si="2"/>
        <v>002016ｻ804CFtYuzQ3</v>
      </c>
      <c r="B66" s="20" t="s">
        <v>343</v>
      </c>
      <c r="C66" s="20" t="s">
        <v>344</v>
      </c>
      <c r="D66" s="20" t="s">
        <v>345</v>
      </c>
      <c r="E66" s="54">
        <v>42587</v>
      </c>
      <c r="F66" s="59">
        <v>19.079999999999998</v>
      </c>
      <c r="G66" s="20" t="s">
        <v>166</v>
      </c>
      <c r="H66" s="20" t="s">
        <v>346</v>
      </c>
      <c r="I66" t="s">
        <v>168</v>
      </c>
      <c r="J66" s="20" t="s">
        <v>347</v>
      </c>
      <c r="K66" s="19" t="str">
        <f t="shared" si="0"/>
        <v>長崎市</v>
      </c>
      <c r="L66" s="19" t="str">
        <f t="shared" si="3"/>
        <v>低</v>
      </c>
      <c r="M66" s="62">
        <v>42587</v>
      </c>
      <c r="N66" s="20">
        <f t="shared" si="1"/>
        <v>1</v>
      </c>
    </row>
    <row r="67" spans="1:14">
      <c r="A67" s="18" t="str">
        <f t="shared" si="2"/>
        <v>002016ｻ804CBoVeNqW</v>
      </c>
      <c r="B67" s="20" t="s">
        <v>348</v>
      </c>
      <c r="C67" s="20" t="s">
        <v>349</v>
      </c>
      <c r="D67" s="20" t="s">
        <v>350</v>
      </c>
      <c r="E67" s="54">
        <v>42604</v>
      </c>
      <c r="F67" s="59">
        <v>57.24</v>
      </c>
      <c r="G67" s="20" t="s">
        <v>166</v>
      </c>
      <c r="H67" s="20" t="s">
        <v>132</v>
      </c>
      <c r="I67" t="s">
        <v>168</v>
      </c>
      <c r="J67" s="20" t="s">
        <v>347</v>
      </c>
      <c r="K67" s="19" t="str">
        <f t="shared" ref="K67:K130" si="4">+VLOOKUP(H67,$P$2:$Q$10,2,0)</f>
        <v>福岡市</v>
      </c>
      <c r="L67" s="19" t="str">
        <f t="shared" si="3"/>
        <v>低</v>
      </c>
      <c r="M67" s="62">
        <v>42604</v>
      </c>
      <c r="N67" s="20">
        <f t="shared" ref="N67:N130" si="5">COUNTIF(C:C,C67)</f>
        <v>1</v>
      </c>
    </row>
    <row r="68" spans="1:14">
      <c r="A68" s="18" t="str">
        <f t="shared" ref="A68:A131" si="6">+B68&amp;C68</f>
        <v>002015ｻ711CD8KYFHF</v>
      </c>
      <c r="B68" s="20" t="s">
        <v>351</v>
      </c>
      <c r="C68" s="20" t="s">
        <v>352</v>
      </c>
      <c r="D68" s="20" t="s">
        <v>247</v>
      </c>
      <c r="E68" s="54">
        <v>42607</v>
      </c>
      <c r="F68" s="59">
        <v>17.16</v>
      </c>
      <c r="G68" s="20" t="s">
        <v>166</v>
      </c>
      <c r="H68" s="20" t="s">
        <v>167</v>
      </c>
      <c r="I68" t="s">
        <v>168</v>
      </c>
      <c r="J68" s="20" t="s">
        <v>186</v>
      </c>
      <c r="K68" s="19" t="str">
        <f t="shared" si="4"/>
        <v>熊本市</v>
      </c>
      <c r="L68" s="19" t="str">
        <f t="shared" ref="L68:L131" si="7">VLOOKUP(G68,$S$2:$T$6,2,0)</f>
        <v>低</v>
      </c>
      <c r="M68" s="62">
        <v>42607</v>
      </c>
      <c r="N68" s="20">
        <f t="shared" si="5"/>
        <v>1</v>
      </c>
    </row>
    <row r="69" spans="1:14">
      <c r="A69" s="18" t="str">
        <f t="shared" si="6"/>
        <v>002015ｻ711CC1kh4N7</v>
      </c>
      <c r="B69" s="20" t="s">
        <v>353</v>
      </c>
      <c r="C69" s="20" t="s">
        <v>354</v>
      </c>
      <c r="D69" s="20" t="s">
        <v>355</v>
      </c>
      <c r="E69" s="54">
        <v>42609</v>
      </c>
      <c r="F69" s="59">
        <v>609.96</v>
      </c>
      <c r="G69" s="20" t="s">
        <v>122</v>
      </c>
      <c r="H69" s="20" t="s">
        <v>132</v>
      </c>
      <c r="I69" t="s">
        <v>168</v>
      </c>
      <c r="J69" s="20" t="s">
        <v>169</v>
      </c>
      <c r="K69" s="19" t="str">
        <f t="shared" si="4"/>
        <v>福岡市</v>
      </c>
      <c r="L69" s="19" t="str">
        <f t="shared" si="7"/>
        <v>高</v>
      </c>
      <c r="M69" s="62">
        <v>42609</v>
      </c>
      <c r="N69" s="20">
        <f t="shared" si="5"/>
        <v>1</v>
      </c>
    </row>
    <row r="70" spans="1:14">
      <c r="A70" s="18" t="str">
        <f t="shared" si="6"/>
        <v>002016ｻ806CALWvkhE</v>
      </c>
      <c r="B70" s="20" t="s">
        <v>356</v>
      </c>
      <c r="C70" s="20" t="s">
        <v>357</v>
      </c>
      <c r="D70" s="20" t="s">
        <v>358</v>
      </c>
      <c r="E70" s="54">
        <v>42611</v>
      </c>
      <c r="F70" s="59">
        <v>25.44</v>
      </c>
      <c r="G70" s="20" t="s">
        <v>166</v>
      </c>
      <c r="H70" s="20" t="s">
        <v>132</v>
      </c>
      <c r="I70" t="s">
        <v>168</v>
      </c>
      <c r="J70" s="20" t="s">
        <v>347</v>
      </c>
      <c r="K70" s="19" t="str">
        <f t="shared" si="4"/>
        <v>福岡市</v>
      </c>
      <c r="L70" s="19" t="str">
        <f t="shared" si="7"/>
        <v>低</v>
      </c>
      <c r="M70" s="62">
        <v>42611</v>
      </c>
      <c r="N70" s="20">
        <f t="shared" si="5"/>
        <v>1</v>
      </c>
    </row>
    <row r="71" spans="1:14">
      <c r="A71" s="18" t="str">
        <f t="shared" si="6"/>
        <v>002015ｻ710CG58GFof</v>
      </c>
      <c r="B71" s="20" t="s">
        <v>359</v>
      </c>
      <c r="C71" s="20" t="s">
        <v>360</v>
      </c>
      <c r="D71" s="20" t="s">
        <v>247</v>
      </c>
      <c r="E71" s="54">
        <v>42614</v>
      </c>
      <c r="F71" s="59">
        <v>24.96</v>
      </c>
      <c r="G71" s="20" t="s">
        <v>166</v>
      </c>
      <c r="H71" s="20" t="s">
        <v>167</v>
      </c>
      <c r="I71" t="s">
        <v>168</v>
      </c>
      <c r="J71" s="20" t="s">
        <v>186</v>
      </c>
      <c r="K71" s="19" t="str">
        <f t="shared" si="4"/>
        <v>熊本市</v>
      </c>
      <c r="L71" s="19" t="str">
        <f t="shared" si="7"/>
        <v>低</v>
      </c>
      <c r="M71" s="62">
        <v>42614</v>
      </c>
      <c r="N71" s="20">
        <f t="shared" si="5"/>
        <v>1</v>
      </c>
    </row>
    <row r="72" spans="1:14">
      <c r="A72" s="18" t="str">
        <f t="shared" si="6"/>
        <v>002016ｻ801CGJyELgK</v>
      </c>
      <c r="B72" s="20" t="s">
        <v>361</v>
      </c>
      <c r="C72" s="20" t="s">
        <v>362</v>
      </c>
      <c r="D72" s="20" t="s">
        <v>363</v>
      </c>
      <c r="E72" s="54">
        <v>42615</v>
      </c>
      <c r="F72" s="59">
        <v>17.489999999999998</v>
      </c>
      <c r="G72" s="20" t="s">
        <v>166</v>
      </c>
      <c r="H72" s="20" t="s">
        <v>167</v>
      </c>
      <c r="I72" t="s">
        <v>168</v>
      </c>
      <c r="J72" s="20" t="s">
        <v>186</v>
      </c>
      <c r="K72" s="19" t="str">
        <f t="shared" si="4"/>
        <v>熊本市</v>
      </c>
      <c r="L72" s="19" t="str">
        <f t="shared" si="7"/>
        <v>低</v>
      </c>
      <c r="M72" s="62">
        <v>42615</v>
      </c>
      <c r="N72" s="20">
        <f t="shared" si="5"/>
        <v>1</v>
      </c>
    </row>
    <row r="73" spans="1:14">
      <c r="A73" s="18" t="str">
        <f t="shared" si="6"/>
        <v>002016ｻ805BATg2ch9</v>
      </c>
      <c r="B73" s="20" t="s">
        <v>364</v>
      </c>
      <c r="C73" s="20" t="s">
        <v>365</v>
      </c>
      <c r="D73" s="20" t="s">
        <v>366</v>
      </c>
      <c r="E73" s="54">
        <v>42620</v>
      </c>
      <c r="F73" s="59">
        <v>59.36</v>
      </c>
      <c r="G73" s="20" t="s">
        <v>166</v>
      </c>
      <c r="H73" s="20" t="s">
        <v>132</v>
      </c>
      <c r="I73" t="s">
        <v>168</v>
      </c>
      <c r="J73" s="20" t="s">
        <v>347</v>
      </c>
      <c r="K73" s="19" t="str">
        <f t="shared" si="4"/>
        <v>福岡市</v>
      </c>
      <c r="L73" s="19" t="str">
        <f t="shared" si="7"/>
        <v>低</v>
      </c>
      <c r="M73" s="62">
        <v>42620</v>
      </c>
      <c r="N73" s="20">
        <f t="shared" si="5"/>
        <v>1</v>
      </c>
    </row>
    <row r="74" spans="1:14">
      <c r="A74" s="18" t="str">
        <f t="shared" si="6"/>
        <v>002016ｻ806CBKQRDfG</v>
      </c>
      <c r="B74" s="20" t="s">
        <v>367</v>
      </c>
      <c r="C74" s="20" t="s">
        <v>368</v>
      </c>
      <c r="D74" s="20" t="s">
        <v>369</v>
      </c>
      <c r="E74" s="54">
        <v>42621</v>
      </c>
      <c r="F74" s="59">
        <v>23.85</v>
      </c>
      <c r="G74" s="20" t="s">
        <v>166</v>
      </c>
      <c r="H74" s="20" t="s">
        <v>269</v>
      </c>
      <c r="I74" t="s">
        <v>168</v>
      </c>
      <c r="J74" s="20" t="s">
        <v>347</v>
      </c>
      <c r="K74" s="19" t="str">
        <f t="shared" si="4"/>
        <v>福岡市</v>
      </c>
      <c r="L74" s="19" t="str">
        <f t="shared" si="7"/>
        <v>低</v>
      </c>
      <c r="M74" s="62">
        <v>42621</v>
      </c>
      <c r="N74" s="20">
        <f t="shared" si="5"/>
        <v>1</v>
      </c>
    </row>
    <row r="75" spans="1:14">
      <c r="A75" s="18" t="str">
        <f t="shared" si="6"/>
        <v>002016ｻ806CDF57jxd</v>
      </c>
      <c r="B75" s="20" t="s">
        <v>370</v>
      </c>
      <c r="C75" s="20" t="s">
        <v>371</v>
      </c>
      <c r="D75" s="20" t="s">
        <v>372</v>
      </c>
      <c r="E75" s="54">
        <v>42621</v>
      </c>
      <c r="F75" s="59">
        <v>25.44</v>
      </c>
      <c r="G75" s="20" t="s">
        <v>166</v>
      </c>
      <c r="H75" s="20" t="s">
        <v>132</v>
      </c>
      <c r="I75" t="s">
        <v>168</v>
      </c>
      <c r="J75" s="20" t="s">
        <v>347</v>
      </c>
      <c r="K75" s="19" t="str">
        <f t="shared" si="4"/>
        <v>福岡市</v>
      </c>
      <c r="L75" s="19" t="str">
        <f t="shared" si="7"/>
        <v>低</v>
      </c>
      <c r="M75" s="62">
        <v>42621</v>
      </c>
      <c r="N75" s="20">
        <f t="shared" si="5"/>
        <v>1</v>
      </c>
    </row>
    <row r="76" spans="1:14">
      <c r="A76" s="18" t="str">
        <f t="shared" si="6"/>
        <v>002016ｻ804CEeST8kw</v>
      </c>
      <c r="B76" s="20" t="s">
        <v>373</v>
      </c>
      <c r="C76" s="20" t="s">
        <v>374</v>
      </c>
      <c r="D76" s="20" t="s">
        <v>375</v>
      </c>
      <c r="E76" s="54">
        <v>42625</v>
      </c>
      <c r="F76" s="59">
        <v>57.24</v>
      </c>
      <c r="G76" s="20" t="s">
        <v>166</v>
      </c>
      <c r="H76" s="20" t="s">
        <v>132</v>
      </c>
      <c r="I76" t="s">
        <v>168</v>
      </c>
      <c r="J76" s="20" t="s">
        <v>347</v>
      </c>
      <c r="K76" s="19" t="str">
        <f t="shared" si="4"/>
        <v>福岡市</v>
      </c>
      <c r="L76" s="19" t="str">
        <f t="shared" si="7"/>
        <v>低</v>
      </c>
      <c r="M76" s="62">
        <v>42625</v>
      </c>
      <c r="N76" s="20">
        <f t="shared" si="5"/>
        <v>1</v>
      </c>
    </row>
    <row r="77" spans="1:14">
      <c r="A77" s="18" t="str">
        <f t="shared" si="6"/>
        <v>002016ｻ806BA3hA1MH</v>
      </c>
      <c r="B77" s="20" t="s">
        <v>376</v>
      </c>
      <c r="C77" s="20" t="s">
        <v>377</v>
      </c>
      <c r="D77" s="20" t="s">
        <v>378</v>
      </c>
      <c r="E77" s="54">
        <v>42633</v>
      </c>
      <c r="F77" s="59">
        <v>55.65</v>
      </c>
      <c r="G77" s="20" t="s">
        <v>166</v>
      </c>
      <c r="H77" s="20" t="s">
        <v>132</v>
      </c>
      <c r="I77" t="s">
        <v>168</v>
      </c>
      <c r="J77" s="20" t="s">
        <v>347</v>
      </c>
      <c r="K77" s="19" t="str">
        <f t="shared" si="4"/>
        <v>福岡市</v>
      </c>
      <c r="L77" s="19" t="str">
        <f t="shared" si="7"/>
        <v>低</v>
      </c>
      <c r="M77" s="62">
        <v>42633</v>
      </c>
      <c r="N77" s="20">
        <f t="shared" si="5"/>
        <v>1</v>
      </c>
    </row>
    <row r="78" spans="1:14">
      <c r="A78" s="18" t="str">
        <f t="shared" si="6"/>
        <v>002016ｻ807CBYQJVxG</v>
      </c>
      <c r="B78" s="20" t="s">
        <v>379</v>
      </c>
      <c r="C78" s="20" t="s">
        <v>380</v>
      </c>
      <c r="D78" s="20" t="s">
        <v>381</v>
      </c>
      <c r="E78" s="54">
        <v>42640</v>
      </c>
      <c r="F78" s="59">
        <v>18.285</v>
      </c>
      <c r="G78" s="20" t="s">
        <v>166</v>
      </c>
      <c r="H78" s="20" t="s">
        <v>269</v>
      </c>
      <c r="I78" t="s">
        <v>168</v>
      </c>
      <c r="J78" s="20" t="s">
        <v>347</v>
      </c>
      <c r="K78" s="19" t="str">
        <f t="shared" si="4"/>
        <v>福岡市</v>
      </c>
      <c r="L78" s="19" t="str">
        <f t="shared" si="7"/>
        <v>低</v>
      </c>
      <c r="M78" s="62">
        <v>42640</v>
      </c>
      <c r="N78" s="20">
        <f t="shared" si="5"/>
        <v>1</v>
      </c>
    </row>
    <row r="79" spans="1:14">
      <c r="A79" s="18" t="str">
        <f t="shared" si="6"/>
        <v>002016ｻ807BH7Am7pH</v>
      </c>
      <c r="B79" s="20" t="s">
        <v>382</v>
      </c>
      <c r="C79" s="20" t="s">
        <v>383</v>
      </c>
      <c r="D79" s="20" t="s">
        <v>384</v>
      </c>
      <c r="E79" s="54">
        <v>42654</v>
      </c>
      <c r="F79" s="59">
        <v>19.079999999999998</v>
      </c>
      <c r="G79" s="20" t="s">
        <v>166</v>
      </c>
      <c r="H79" s="20" t="s">
        <v>269</v>
      </c>
      <c r="I79" t="s">
        <v>168</v>
      </c>
      <c r="J79" s="20" t="s">
        <v>347</v>
      </c>
      <c r="K79" s="19" t="str">
        <f t="shared" si="4"/>
        <v>福岡市</v>
      </c>
      <c r="L79" s="19" t="str">
        <f t="shared" si="7"/>
        <v>低</v>
      </c>
      <c r="M79" s="62">
        <v>42654</v>
      </c>
      <c r="N79" s="20">
        <f t="shared" si="5"/>
        <v>1</v>
      </c>
    </row>
    <row r="80" spans="1:14">
      <c r="A80" s="18" t="str">
        <f t="shared" si="6"/>
        <v>002016ｻ806BFvekAGX</v>
      </c>
      <c r="B80" s="20" t="s">
        <v>385</v>
      </c>
      <c r="C80" s="20" t="s">
        <v>386</v>
      </c>
      <c r="D80" s="20" t="s">
        <v>387</v>
      </c>
      <c r="E80" s="54">
        <v>42663</v>
      </c>
      <c r="F80" s="59">
        <v>57.24</v>
      </c>
      <c r="G80" s="20" t="s">
        <v>166</v>
      </c>
      <c r="H80" s="20" t="s">
        <v>269</v>
      </c>
      <c r="I80" t="s">
        <v>168</v>
      </c>
      <c r="J80" s="20" t="s">
        <v>347</v>
      </c>
      <c r="K80" s="19" t="str">
        <f t="shared" si="4"/>
        <v>福岡市</v>
      </c>
      <c r="L80" s="19" t="str">
        <f t="shared" si="7"/>
        <v>低</v>
      </c>
      <c r="M80" s="62">
        <v>42663</v>
      </c>
      <c r="N80" s="20">
        <f t="shared" si="5"/>
        <v>1</v>
      </c>
    </row>
    <row r="81" spans="1:14">
      <c r="A81" s="18" t="str">
        <f t="shared" si="6"/>
        <v>002016ｻ807CGJjmQYk</v>
      </c>
      <c r="B81" s="20" t="s">
        <v>388</v>
      </c>
      <c r="C81" s="20" t="s">
        <v>389</v>
      </c>
      <c r="D81" s="20" t="s">
        <v>390</v>
      </c>
      <c r="E81" s="54">
        <v>42683</v>
      </c>
      <c r="F81" s="59">
        <v>29.15</v>
      </c>
      <c r="G81" s="20" t="s">
        <v>166</v>
      </c>
      <c r="H81" s="20" t="s">
        <v>132</v>
      </c>
      <c r="I81" t="s">
        <v>168</v>
      </c>
      <c r="J81" s="20" t="s">
        <v>347</v>
      </c>
      <c r="K81" s="19" t="str">
        <f t="shared" si="4"/>
        <v>福岡市</v>
      </c>
      <c r="L81" s="19" t="str">
        <f t="shared" si="7"/>
        <v>低</v>
      </c>
      <c r="M81" s="62">
        <v>42683</v>
      </c>
      <c r="N81" s="20">
        <f t="shared" si="5"/>
        <v>1</v>
      </c>
    </row>
    <row r="82" spans="1:14">
      <c r="A82" s="18" t="str">
        <f t="shared" si="6"/>
        <v>002016ｻ804CHAXQEYj</v>
      </c>
      <c r="B82" s="20" t="s">
        <v>391</v>
      </c>
      <c r="C82" s="20" t="s">
        <v>392</v>
      </c>
      <c r="D82" s="20" t="s">
        <v>345</v>
      </c>
      <c r="E82" s="54">
        <v>42699</v>
      </c>
      <c r="F82" s="59">
        <v>15.9</v>
      </c>
      <c r="G82" s="20" t="s">
        <v>166</v>
      </c>
      <c r="H82" s="20" t="s">
        <v>269</v>
      </c>
      <c r="I82" t="s">
        <v>168</v>
      </c>
      <c r="J82" s="20" t="s">
        <v>347</v>
      </c>
      <c r="K82" s="19" t="str">
        <f t="shared" si="4"/>
        <v>福岡市</v>
      </c>
      <c r="L82" s="19" t="str">
        <f t="shared" si="7"/>
        <v>低</v>
      </c>
      <c r="M82" s="62">
        <v>42699</v>
      </c>
      <c r="N82" s="20">
        <f t="shared" si="5"/>
        <v>1</v>
      </c>
    </row>
    <row r="83" spans="1:14">
      <c r="A83" s="18" t="str">
        <f t="shared" si="6"/>
        <v>002016ｻ809CArJE7qD</v>
      </c>
      <c r="B83" s="20" t="s">
        <v>393</v>
      </c>
      <c r="C83" s="20" t="s">
        <v>394</v>
      </c>
      <c r="D83" s="20" t="s">
        <v>395</v>
      </c>
      <c r="E83" s="54">
        <v>42713</v>
      </c>
      <c r="F83" s="59">
        <v>59.36</v>
      </c>
      <c r="G83" s="20" t="s">
        <v>166</v>
      </c>
      <c r="H83" s="20" t="s">
        <v>132</v>
      </c>
      <c r="I83" t="s">
        <v>168</v>
      </c>
      <c r="J83" s="20" t="s">
        <v>347</v>
      </c>
      <c r="K83" s="19" t="str">
        <f t="shared" si="4"/>
        <v>福岡市</v>
      </c>
      <c r="L83" s="19" t="str">
        <f t="shared" si="7"/>
        <v>低</v>
      </c>
      <c r="M83" s="62">
        <v>42713</v>
      </c>
      <c r="N83" s="20">
        <f t="shared" si="5"/>
        <v>1</v>
      </c>
    </row>
    <row r="84" spans="1:14">
      <c r="A84" s="18" t="str">
        <f t="shared" si="6"/>
        <v>002016ｻ808CBTJLDsF</v>
      </c>
      <c r="B84" s="20" t="s">
        <v>396</v>
      </c>
      <c r="C84" s="20" t="s">
        <v>397</v>
      </c>
      <c r="D84" s="20" t="s">
        <v>398</v>
      </c>
      <c r="E84" s="54">
        <v>42730</v>
      </c>
      <c r="F84" s="59">
        <v>10.07</v>
      </c>
      <c r="G84" s="20" t="s">
        <v>166</v>
      </c>
      <c r="H84" s="20" t="s">
        <v>269</v>
      </c>
      <c r="I84" t="s">
        <v>168</v>
      </c>
      <c r="J84" s="20" t="s">
        <v>347</v>
      </c>
      <c r="K84" s="19" t="str">
        <f t="shared" si="4"/>
        <v>福岡市</v>
      </c>
      <c r="L84" s="19" t="str">
        <f t="shared" si="7"/>
        <v>低</v>
      </c>
      <c r="M84" s="62">
        <v>42730</v>
      </c>
      <c r="N84" s="20">
        <f t="shared" si="5"/>
        <v>1</v>
      </c>
    </row>
    <row r="85" spans="1:14">
      <c r="A85" s="18" t="str">
        <f t="shared" si="6"/>
        <v>002016ｻ810CAoZq1af</v>
      </c>
      <c r="B85" s="20" t="s">
        <v>399</v>
      </c>
      <c r="C85" s="20" t="s">
        <v>400</v>
      </c>
      <c r="D85" s="20" t="s">
        <v>401</v>
      </c>
      <c r="E85" s="54">
        <v>42730</v>
      </c>
      <c r="F85" s="59">
        <v>12.72</v>
      </c>
      <c r="G85" s="20" t="s">
        <v>166</v>
      </c>
      <c r="H85" s="20" t="s">
        <v>132</v>
      </c>
      <c r="I85" t="s">
        <v>168</v>
      </c>
      <c r="J85" s="20" t="s">
        <v>347</v>
      </c>
      <c r="K85" s="19" t="str">
        <f t="shared" si="4"/>
        <v>福岡市</v>
      </c>
      <c r="L85" s="19" t="str">
        <f t="shared" si="7"/>
        <v>低</v>
      </c>
      <c r="M85" s="62">
        <v>42730</v>
      </c>
      <c r="N85" s="20">
        <f t="shared" si="5"/>
        <v>1</v>
      </c>
    </row>
    <row r="86" spans="1:14">
      <c r="A86" s="18" t="str">
        <f t="shared" si="6"/>
        <v>002016ｻ808CA3pSMKK</v>
      </c>
      <c r="B86" s="20" t="s">
        <v>402</v>
      </c>
      <c r="C86" s="20" t="s">
        <v>403</v>
      </c>
      <c r="D86" s="20" t="s">
        <v>404</v>
      </c>
      <c r="E86" s="54">
        <v>42733</v>
      </c>
      <c r="F86" s="59">
        <v>12.72</v>
      </c>
      <c r="G86" s="20" t="s">
        <v>166</v>
      </c>
      <c r="H86" s="20" t="s">
        <v>269</v>
      </c>
      <c r="I86" t="s">
        <v>168</v>
      </c>
      <c r="J86" s="20" t="s">
        <v>347</v>
      </c>
      <c r="K86" s="19" t="str">
        <f t="shared" si="4"/>
        <v>福岡市</v>
      </c>
      <c r="L86" s="19" t="str">
        <f t="shared" si="7"/>
        <v>低</v>
      </c>
      <c r="M86" s="62">
        <v>42733</v>
      </c>
      <c r="N86" s="20">
        <f t="shared" si="5"/>
        <v>1</v>
      </c>
    </row>
    <row r="87" spans="1:14">
      <c r="A87" s="18" t="str">
        <f t="shared" si="6"/>
        <v>002016ｻ810CGLgtLBN</v>
      </c>
      <c r="B87" s="20" t="s">
        <v>405</v>
      </c>
      <c r="C87" s="20" t="s">
        <v>406</v>
      </c>
      <c r="D87" s="20" t="s">
        <v>407</v>
      </c>
      <c r="E87" s="54">
        <v>42765</v>
      </c>
      <c r="F87" s="59">
        <v>29.68</v>
      </c>
      <c r="G87" s="20" t="s">
        <v>166</v>
      </c>
      <c r="H87" s="20" t="s">
        <v>269</v>
      </c>
      <c r="I87" t="s">
        <v>168</v>
      </c>
      <c r="J87" s="20" t="s">
        <v>347</v>
      </c>
      <c r="K87" s="19" t="str">
        <f t="shared" si="4"/>
        <v>福岡市</v>
      </c>
      <c r="L87" s="19" t="str">
        <f t="shared" si="7"/>
        <v>低</v>
      </c>
      <c r="M87" s="62">
        <v>42765</v>
      </c>
      <c r="N87" s="20">
        <f t="shared" si="5"/>
        <v>1</v>
      </c>
    </row>
    <row r="88" spans="1:14">
      <c r="A88" s="18" t="str">
        <f t="shared" si="6"/>
        <v>002016ｻ810CD3QB2PK</v>
      </c>
      <c r="B88" s="20" t="s">
        <v>408</v>
      </c>
      <c r="C88" s="20" t="s">
        <v>409</v>
      </c>
      <c r="D88" s="20" t="s">
        <v>410</v>
      </c>
      <c r="E88" s="54">
        <v>42769</v>
      </c>
      <c r="F88" s="59">
        <v>31.8</v>
      </c>
      <c r="G88" s="20" t="s">
        <v>166</v>
      </c>
      <c r="H88" s="20" t="s">
        <v>173</v>
      </c>
      <c r="I88" t="s">
        <v>168</v>
      </c>
      <c r="J88" s="20" t="s">
        <v>347</v>
      </c>
      <c r="K88" s="19" t="str">
        <f t="shared" si="4"/>
        <v>大分市</v>
      </c>
      <c r="L88" s="19" t="str">
        <f t="shared" si="7"/>
        <v>低</v>
      </c>
      <c r="M88" s="62">
        <v>42769</v>
      </c>
      <c r="N88" s="20">
        <f t="shared" si="5"/>
        <v>1</v>
      </c>
    </row>
    <row r="89" spans="1:14">
      <c r="A89" s="18" t="str">
        <f t="shared" si="6"/>
        <v>002016ｻ810CFv4jK2e</v>
      </c>
      <c r="B89" s="20" t="s">
        <v>411</v>
      </c>
      <c r="C89" s="20" t="s">
        <v>412</v>
      </c>
      <c r="D89" s="20" t="s">
        <v>410</v>
      </c>
      <c r="E89" s="54">
        <v>42769</v>
      </c>
      <c r="F89" s="59">
        <v>17.489999999999998</v>
      </c>
      <c r="G89" s="20" t="s">
        <v>166</v>
      </c>
      <c r="H89" s="20" t="s">
        <v>173</v>
      </c>
      <c r="I89" t="s">
        <v>168</v>
      </c>
      <c r="J89" s="20" t="s">
        <v>347</v>
      </c>
      <c r="K89" s="19" t="str">
        <f t="shared" si="4"/>
        <v>大分市</v>
      </c>
      <c r="L89" s="19" t="str">
        <f t="shared" si="7"/>
        <v>低</v>
      </c>
      <c r="M89" s="62">
        <v>42769</v>
      </c>
      <c r="N89" s="20">
        <f t="shared" si="5"/>
        <v>1</v>
      </c>
    </row>
    <row r="90" spans="1:14">
      <c r="A90" s="18" t="str">
        <f t="shared" si="6"/>
        <v>002016ｻ810CLQnZFKo</v>
      </c>
      <c r="B90" s="20" t="s">
        <v>413</v>
      </c>
      <c r="C90" s="20" t="s">
        <v>414</v>
      </c>
      <c r="D90" s="20" t="s">
        <v>415</v>
      </c>
      <c r="E90" s="54">
        <v>42779</v>
      </c>
      <c r="F90" s="59">
        <v>10.335000000000001</v>
      </c>
      <c r="G90" s="20" t="s">
        <v>166</v>
      </c>
      <c r="H90" s="20" t="s">
        <v>132</v>
      </c>
      <c r="I90" t="s">
        <v>168</v>
      </c>
      <c r="J90" s="20" t="s">
        <v>347</v>
      </c>
      <c r="K90" s="19" t="str">
        <f t="shared" si="4"/>
        <v>福岡市</v>
      </c>
      <c r="L90" s="19" t="str">
        <f t="shared" si="7"/>
        <v>低</v>
      </c>
      <c r="M90" s="62">
        <v>42779</v>
      </c>
      <c r="N90" s="20">
        <f t="shared" si="5"/>
        <v>1</v>
      </c>
    </row>
    <row r="91" spans="1:14">
      <c r="A91" s="18" t="str">
        <f t="shared" si="6"/>
        <v>002016ｻ811CG2f4YFN</v>
      </c>
      <c r="B91" s="20" t="s">
        <v>416</v>
      </c>
      <c r="C91" s="20" t="s">
        <v>417</v>
      </c>
      <c r="D91" s="20" t="s">
        <v>418</v>
      </c>
      <c r="E91" s="54">
        <v>42779</v>
      </c>
      <c r="F91" s="59">
        <v>11.13</v>
      </c>
      <c r="G91" s="20" t="s">
        <v>166</v>
      </c>
      <c r="H91" s="20" t="s">
        <v>269</v>
      </c>
      <c r="I91" t="s">
        <v>168</v>
      </c>
      <c r="J91" s="20" t="s">
        <v>347</v>
      </c>
      <c r="K91" s="19" t="str">
        <f t="shared" si="4"/>
        <v>福岡市</v>
      </c>
      <c r="L91" s="19" t="str">
        <f t="shared" si="7"/>
        <v>低</v>
      </c>
      <c r="M91" s="62">
        <v>42779</v>
      </c>
      <c r="N91" s="20">
        <f t="shared" si="5"/>
        <v>1</v>
      </c>
    </row>
    <row r="92" spans="1:14">
      <c r="A92" s="18" t="str">
        <f t="shared" si="6"/>
        <v>002016ｻ810CCBHNEgY</v>
      </c>
      <c r="B92" s="20" t="s">
        <v>419</v>
      </c>
      <c r="C92" s="20" t="s">
        <v>420</v>
      </c>
      <c r="D92" s="20" t="s">
        <v>421</v>
      </c>
      <c r="E92" s="54">
        <v>42780</v>
      </c>
      <c r="F92" s="59">
        <v>57.24</v>
      </c>
      <c r="G92" s="20" t="s">
        <v>166</v>
      </c>
      <c r="H92" s="20" t="s">
        <v>132</v>
      </c>
      <c r="I92" t="s">
        <v>168</v>
      </c>
      <c r="J92" s="20" t="s">
        <v>347</v>
      </c>
      <c r="K92" s="19" t="str">
        <f t="shared" si="4"/>
        <v>福岡市</v>
      </c>
      <c r="L92" s="19" t="str">
        <f t="shared" si="7"/>
        <v>低</v>
      </c>
      <c r="M92" s="62">
        <v>42780</v>
      </c>
      <c r="N92" s="20">
        <f t="shared" si="5"/>
        <v>1</v>
      </c>
    </row>
    <row r="93" spans="1:14">
      <c r="A93" s="18" t="str">
        <f t="shared" si="6"/>
        <v>002016ｻ811CIhsmASc</v>
      </c>
      <c r="B93" s="20" t="s">
        <v>422</v>
      </c>
      <c r="C93" s="20" t="s">
        <v>423</v>
      </c>
      <c r="D93" s="20" t="s">
        <v>421</v>
      </c>
      <c r="E93" s="54">
        <v>42780</v>
      </c>
      <c r="F93" s="59">
        <v>19.079999999999998</v>
      </c>
      <c r="G93" s="20" t="s">
        <v>166</v>
      </c>
      <c r="H93" s="20" t="s">
        <v>132</v>
      </c>
      <c r="I93" t="s">
        <v>168</v>
      </c>
      <c r="J93" s="20" t="s">
        <v>347</v>
      </c>
      <c r="K93" s="19" t="str">
        <f t="shared" si="4"/>
        <v>福岡市</v>
      </c>
      <c r="L93" s="19" t="str">
        <f t="shared" si="7"/>
        <v>低</v>
      </c>
      <c r="M93" s="62">
        <v>42780</v>
      </c>
      <c r="N93" s="20">
        <f t="shared" si="5"/>
        <v>1</v>
      </c>
    </row>
    <row r="94" spans="1:14">
      <c r="A94" s="18" t="str">
        <f t="shared" si="6"/>
        <v>002016ｻ810CP2kVHdM</v>
      </c>
      <c r="B94" s="20" t="s">
        <v>424</v>
      </c>
      <c r="C94" s="20" t="s">
        <v>425</v>
      </c>
      <c r="D94" s="20" t="s">
        <v>426</v>
      </c>
      <c r="E94" s="54">
        <v>42780</v>
      </c>
      <c r="F94" s="59">
        <v>18.02</v>
      </c>
      <c r="G94" s="20" t="s">
        <v>166</v>
      </c>
      <c r="H94" s="20" t="s">
        <v>132</v>
      </c>
      <c r="I94" t="s">
        <v>168</v>
      </c>
      <c r="J94" s="20" t="s">
        <v>347</v>
      </c>
      <c r="K94" s="19" t="str">
        <f t="shared" si="4"/>
        <v>福岡市</v>
      </c>
      <c r="L94" s="19" t="str">
        <f t="shared" si="7"/>
        <v>低</v>
      </c>
      <c r="M94" s="62">
        <v>42780</v>
      </c>
      <c r="N94" s="20">
        <f t="shared" si="5"/>
        <v>1</v>
      </c>
    </row>
    <row r="95" spans="1:14">
      <c r="A95" s="18" t="str">
        <f t="shared" si="6"/>
        <v>002016ｻ812CGtxeLae</v>
      </c>
      <c r="B95" s="20" t="s">
        <v>427</v>
      </c>
      <c r="C95" s="20" t="s">
        <v>428</v>
      </c>
      <c r="D95" s="20" t="s">
        <v>429</v>
      </c>
      <c r="E95" s="54">
        <v>42783</v>
      </c>
      <c r="F95" s="59">
        <v>12.72</v>
      </c>
      <c r="G95" s="20" t="s">
        <v>166</v>
      </c>
      <c r="H95" s="20" t="s">
        <v>269</v>
      </c>
      <c r="I95" t="s">
        <v>168</v>
      </c>
      <c r="J95" s="20" t="s">
        <v>347</v>
      </c>
      <c r="K95" s="19" t="str">
        <f t="shared" si="4"/>
        <v>福岡市</v>
      </c>
      <c r="L95" s="19" t="str">
        <f t="shared" si="7"/>
        <v>低</v>
      </c>
      <c r="M95" s="62">
        <v>42783</v>
      </c>
      <c r="N95" s="20">
        <f t="shared" si="5"/>
        <v>1</v>
      </c>
    </row>
    <row r="96" spans="1:14">
      <c r="A96" s="18" t="str">
        <f t="shared" si="6"/>
        <v>002016ｻ808CDciT27F</v>
      </c>
      <c r="B96" s="20" t="s">
        <v>430</v>
      </c>
      <c r="C96" s="20" t="s">
        <v>431</v>
      </c>
      <c r="D96" s="20" t="s">
        <v>432</v>
      </c>
      <c r="E96" s="54">
        <v>42786</v>
      </c>
      <c r="F96" s="59">
        <v>29.15</v>
      </c>
      <c r="G96" s="20" t="s">
        <v>166</v>
      </c>
      <c r="H96" s="20" t="s">
        <v>132</v>
      </c>
      <c r="I96" t="s">
        <v>168</v>
      </c>
      <c r="J96" s="20" t="s">
        <v>347</v>
      </c>
      <c r="K96" s="19" t="str">
        <f t="shared" si="4"/>
        <v>福岡市</v>
      </c>
      <c r="L96" s="19" t="str">
        <f t="shared" si="7"/>
        <v>低</v>
      </c>
      <c r="M96" s="62">
        <v>42786</v>
      </c>
      <c r="N96" s="20">
        <f t="shared" si="5"/>
        <v>1</v>
      </c>
    </row>
    <row r="97" spans="1:14">
      <c r="A97" s="18" t="str">
        <f t="shared" si="6"/>
        <v>002016ｻ808CE9CsSSX</v>
      </c>
      <c r="B97" s="20" t="s">
        <v>433</v>
      </c>
      <c r="C97" s="20" t="s">
        <v>434</v>
      </c>
      <c r="D97" s="20" t="s">
        <v>432</v>
      </c>
      <c r="E97" s="54">
        <v>42786</v>
      </c>
      <c r="F97" s="59">
        <v>24.645</v>
      </c>
      <c r="G97" s="20" t="s">
        <v>166</v>
      </c>
      <c r="H97" s="20" t="s">
        <v>132</v>
      </c>
      <c r="I97" t="s">
        <v>168</v>
      </c>
      <c r="J97" s="20" t="s">
        <v>347</v>
      </c>
      <c r="K97" s="19" t="str">
        <f t="shared" si="4"/>
        <v>福岡市</v>
      </c>
      <c r="L97" s="19" t="str">
        <f t="shared" si="7"/>
        <v>低</v>
      </c>
      <c r="M97" s="62">
        <v>42786</v>
      </c>
      <c r="N97" s="20">
        <f t="shared" si="5"/>
        <v>1</v>
      </c>
    </row>
    <row r="98" spans="1:14">
      <c r="A98" s="18" t="str">
        <f t="shared" si="6"/>
        <v>002016ｻ810COJSGM7e</v>
      </c>
      <c r="B98" s="20" t="s">
        <v>435</v>
      </c>
      <c r="C98" s="20" t="s">
        <v>436</v>
      </c>
      <c r="D98" s="20" t="s">
        <v>426</v>
      </c>
      <c r="E98" s="54">
        <v>42786</v>
      </c>
      <c r="F98" s="59">
        <v>19.079999999999998</v>
      </c>
      <c r="G98" s="20" t="s">
        <v>166</v>
      </c>
      <c r="H98" s="20" t="s">
        <v>269</v>
      </c>
      <c r="I98" t="s">
        <v>168</v>
      </c>
      <c r="J98" s="20" t="s">
        <v>347</v>
      </c>
      <c r="K98" s="19" t="str">
        <f t="shared" si="4"/>
        <v>福岡市</v>
      </c>
      <c r="L98" s="19" t="str">
        <f t="shared" si="7"/>
        <v>低</v>
      </c>
      <c r="M98" s="62">
        <v>42786</v>
      </c>
      <c r="N98" s="20">
        <f t="shared" si="5"/>
        <v>1</v>
      </c>
    </row>
    <row r="99" spans="1:14">
      <c r="A99" s="18" t="str">
        <f t="shared" si="6"/>
        <v>002016ｻ809CE5zdzW5</v>
      </c>
      <c r="B99" s="20" t="s">
        <v>437</v>
      </c>
      <c r="C99" s="20" t="s">
        <v>438</v>
      </c>
      <c r="D99" s="20" t="s">
        <v>439</v>
      </c>
      <c r="E99" s="54">
        <v>42793</v>
      </c>
      <c r="F99" s="59">
        <v>36.04</v>
      </c>
      <c r="G99" s="20" t="s">
        <v>166</v>
      </c>
      <c r="H99" s="20" t="s">
        <v>325</v>
      </c>
      <c r="I99" t="s">
        <v>168</v>
      </c>
      <c r="J99" s="20" t="s">
        <v>347</v>
      </c>
      <c r="K99" s="19" t="str">
        <f t="shared" si="4"/>
        <v>佐賀市</v>
      </c>
      <c r="L99" s="19" t="str">
        <f t="shared" si="7"/>
        <v>低</v>
      </c>
      <c r="M99" s="62">
        <v>42793</v>
      </c>
      <c r="N99" s="20">
        <f t="shared" si="5"/>
        <v>1</v>
      </c>
    </row>
    <row r="100" spans="1:14">
      <c r="A100" s="18" t="str">
        <f t="shared" si="6"/>
        <v>002016ｻ811CCeAXLNZ</v>
      </c>
      <c r="B100" s="20" t="s">
        <v>440</v>
      </c>
      <c r="C100" s="20" t="s">
        <v>441</v>
      </c>
      <c r="D100" s="20" t="s">
        <v>442</v>
      </c>
      <c r="E100" s="54">
        <v>42794</v>
      </c>
      <c r="F100" s="59">
        <v>10.6</v>
      </c>
      <c r="G100" s="20" t="s">
        <v>166</v>
      </c>
      <c r="H100" s="20" t="s">
        <v>132</v>
      </c>
      <c r="I100" t="s">
        <v>168</v>
      </c>
      <c r="J100" s="20" t="s">
        <v>347</v>
      </c>
      <c r="K100" s="19" t="str">
        <f t="shared" si="4"/>
        <v>福岡市</v>
      </c>
      <c r="L100" s="19" t="str">
        <f t="shared" si="7"/>
        <v>低</v>
      </c>
      <c r="M100" s="62">
        <v>42794</v>
      </c>
      <c r="N100" s="20">
        <f t="shared" si="5"/>
        <v>1</v>
      </c>
    </row>
    <row r="101" spans="1:14">
      <c r="A101" s="18" t="str">
        <f t="shared" si="6"/>
        <v>002016ｻ812CHRTJo7f</v>
      </c>
      <c r="B101" s="20" t="s">
        <v>443</v>
      </c>
      <c r="C101" s="20" t="s">
        <v>444</v>
      </c>
      <c r="D101" s="20" t="s">
        <v>445</v>
      </c>
      <c r="E101" s="54">
        <v>42795</v>
      </c>
      <c r="F101" s="59">
        <v>21.73</v>
      </c>
      <c r="G101" s="20" t="s">
        <v>166</v>
      </c>
      <c r="H101" s="20" t="s">
        <v>269</v>
      </c>
      <c r="I101" t="s">
        <v>168</v>
      </c>
      <c r="J101" s="20" t="s">
        <v>347</v>
      </c>
      <c r="K101" s="19" t="str">
        <f t="shared" si="4"/>
        <v>福岡市</v>
      </c>
      <c r="L101" s="19" t="str">
        <f t="shared" si="7"/>
        <v>低</v>
      </c>
      <c r="M101" s="62">
        <v>42795</v>
      </c>
      <c r="N101" s="20">
        <f t="shared" si="5"/>
        <v>1</v>
      </c>
    </row>
    <row r="102" spans="1:14">
      <c r="A102" s="18" t="str">
        <f t="shared" si="6"/>
        <v>002016ｻ806CEy3aFfa</v>
      </c>
      <c r="B102" s="20" t="s">
        <v>446</v>
      </c>
      <c r="C102" s="20" t="s">
        <v>447</v>
      </c>
      <c r="D102" s="20" t="s">
        <v>448</v>
      </c>
      <c r="E102" s="54">
        <v>42797</v>
      </c>
      <c r="F102" s="59">
        <v>12.72</v>
      </c>
      <c r="G102" s="20" t="s">
        <v>166</v>
      </c>
      <c r="H102" s="20" t="s">
        <v>269</v>
      </c>
      <c r="I102" t="s">
        <v>168</v>
      </c>
      <c r="J102" s="20" t="s">
        <v>347</v>
      </c>
      <c r="K102" s="19" t="str">
        <f t="shared" si="4"/>
        <v>福岡市</v>
      </c>
      <c r="L102" s="19" t="str">
        <f t="shared" si="7"/>
        <v>低</v>
      </c>
      <c r="M102" s="62">
        <v>42797</v>
      </c>
      <c r="N102" s="20">
        <f t="shared" si="5"/>
        <v>1</v>
      </c>
    </row>
    <row r="103" spans="1:14">
      <c r="A103" s="18" t="str">
        <f t="shared" si="6"/>
        <v>002016ｻ811CPmhRAJn</v>
      </c>
      <c r="B103" s="20" t="s">
        <v>449</v>
      </c>
      <c r="C103" s="20" t="s">
        <v>450</v>
      </c>
      <c r="D103" s="20" t="s">
        <v>451</v>
      </c>
      <c r="E103" s="54">
        <v>42800</v>
      </c>
      <c r="F103" s="59">
        <v>57.24</v>
      </c>
      <c r="G103" s="20" t="s">
        <v>166</v>
      </c>
      <c r="H103" s="20" t="s">
        <v>132</v>
      </c>
      <c r="I103" t="s">
        <v>168</v>
      </c>
      <c r="J103" s="20" t="s">
        <v>347</v>
      </c>
      <c r="K103" s="19" t="str">
        <f t="shared" si="4"/>
        <v>福岡市</v>
      </c>
      <c r="L103" s="19" t="str">
        <f t="shared" si="7"/>
        <v>低</v>
      </c>
      <c r="M103" s="62">
        <v>42800</v>
      </c>
      <c r="N103" s="20">
        <f t="shared" si="5"/>
        <v>1</v>
      </c>
    </row>
    <row r="104" spans="1:14">
      <c r="A104" s="18" t="str">
        <f t="shared" si="6"/>
        <v>002016ｻ811CO2g8VKJ</v>
      </c>
      <c r="B104" s="20" t="s">
        <v>452</v>
      </c>
      <c r="C104" s="20" t="s">
        <v>453</v>
      </c>
      <c r="D104" s="20" t="s">
        <v>454</v>
      </c>
      <c r="E104" s="54">
        <v>42802</v>
      </c>
      <c r="F104" s="59">
        <v>38.159999999999997</v>
      </c>
      <c r="G104" s="20" t="s">
        <v>166</v>
      </c>
      <c r="H104" s="20" t="s">
        <v>132</v>
      </c>
      <c r="I104" t="s">
        <v>168</v>
      </c>
      <c r="J104" s="20" t="s">
        <v>347</v>
      </c>
      <c r="K104" s="19" t="str">
        <f t="shared" si="4"/>
        <v>福岡市</v>
      </c>
      <c r="L104" s="19" t="str">
        <f t="shared" si="7"/>
        <v>低</v>
      </c>
      <c r="M104" s="62">
        <v>42802</v>
      </c>
      <c r="N104" s="20">
        <f t="shared" si="5"/>
        <v>1</v>
      </c>
    </row>
    <row r="105" spans="1:14">
      <c r="A105" s="18" t="str">
        <f t="shared" si="6"/>
        <v>002016ｻ812CLJ72nxo</v>
      </c>
      <c r="B105" s="20" t="s">
        <v>455</v>
      </c>
      <c r="C105" s="20" t="s">
        <v>456</v>
      </c>
      <c r="D105" s="20" t="s">
        <v>457</v>
      </c>
      <c r="E105" s="54">
        <v>42809</v>
      </c>
      <c r="F105" s="59">
        <v>17.489999999999998</v>
      </c>
      <c r="G105" s="20" t="s">
        <v>166</v>
      </c>
      <c r="H105" s="20" t="s">
        <v>132</v>
      </c>
      <c r="I105" t="s">
        <v>168</v>
      </c>
      <c r="J105" s="20" t="s">
        <v>347</v>
      </c>
      <c r="K105" s="19" t="str">
        <f t="shared" si="4"/>
        <v>福岡市</v>
      </c>
      <c r="L105" s="19" t="str">
        <f t="shared" si="7"/>
        <v>低</v>
      </c>
      <c r="M105" s="62">
        <v>42809</v>
      </c>
      <c r="N105" s="20">
        <f t="shared" si="5"/>
        <v>1</v>
      </c>
    </row>
    <row r="106" spans="1:14">
      <c r="A106" s="18" t="str">
        <f t="shared" si="6"/>
        <v>002016ｻ812CBFCNhCa</v>
      </c>
      <c r="B106" s="20" t="s">
        <v>458</v>
      </c>
      <c r="C106" s="20" t="s">
        <v>459</v>
      </c>
      <c r="D106" s="20" t="s">
        <v>460</v>
      </c>
      <c r="E106" s="54">
        <v>42810</v>
      </c>
      <c r="F106" s="59">
        <v>67.84</v>
      </c>
      <c r="G106" s="20" t="s">
        <v>166</v>
      </c>
      <c r="H106" s="20" t="s">
        <v>132</v>
      </c>
      <c r="I106" t="s">
        <v>168</v>
      </c>
      <c r="J106" s="20" t="s">
        <v>347</v>
      </c>
      <c r="K106" s="19" t="str">
        <f t="shared" si="4"/>
        <v>福岡市</v>
      </c>
      <c r="L106" s="19" t="str">
        <f t="shared" si="7"/>
        <v>低</v>
      </c>
      <c r="M106" s="62">
        <v>42810</v>
      </c>
      <c r="N106" s="20">
        <f t="shared" si="5"/>
        <v>1</v>
      </c>
    </row>
    <row r="107" spans="1:14">
      <c r="A107" s="18" t="str">
        <f t="shared" si="6"/>
        <v>002016ｻ806BGSV9E12</v>
      </c>
      <c r="B107" s="20" t="s">
        <v>461</v>
      </c>
      <c r="C107" s="20" t="s">
        <v>462</v>
      </c>
      <c r="D107" s="20" t="s">
        <v>463</v>
      </c>
      <c r="E107" s="54">
        <v>42815</v>
      </c>
      <c r="F107" s="59">
        <v>76.319999999999993</v>
      </c>
      <c r="G107" s="20" t="s">
        <v>166</v>
      </c>
      <c r="H107" s="20" t="s">
        <v>132</v>
      </c>
      <c r="I107" t="s">
        <v>168</v>
      </c>
      <c r="J107" s="20" t="s">
        <v>347</v>
      </c>
      <c r="K107" s="19" t="str">
        <f t="shared" si="4"/>
        <v>福岡市</v>
      </c>
      <c r="L107" s="19" t="str">
        <f t="shared" si="7"/>
        <v>低</v>
      </c>
      <c r="M107" s="62">
        <v>42815</v>
      </c>
      <c r="N107" s="20">
        <f t="shared" si="5"/>
        <v>1</v>
      </c>
    </row>
    <row r="108" spans="1:14">
      <c r="A108" s="18" t="str">
        <f t="shared" si="6"/>
        <v>002016ｻ806BHWCMkxD</v>
      </c>
      <c r="B108" s="20" t="s">
        <v>464</v>
      </c>
      <c r="C108" s="20" t="s">
        <v>465</v>
      </c>
      <c r="D108" s="20" t="s">
        <v>463</v>
      </c>
      <c r="E108" s="54">
        <v>42815</v>
      </c>
      <c r="F108" s="59">
        <v>76.319999999999993</v>
      </c>
      <c r="G108" s="20" t="s">
        <v>166</v>
      </c>
      <c r="H108" s="20" t="s">
        <v>132</v>
      </c>
      <c r="I108" t="s">
        <v>168</v>
      </c>
      <c r="J108" s="20" t="s">
        <v>347</v>
      </c>
      <c r="K108" s="19" t="str">
        <f t="shared" si="4"/>
        <v>福岡市</v>
      </c>
      <c r="L108" s="19" t="str">
        <f t="shared" si="7"/>
        <v>低</v>
      </c>
      <c r="M108" s="62">
        <v>42815</v>
      </c>
      <c r="N108" s="20">
        <f t="shared" si="5"/>
        <v>1</v>
      </c>
    </row>
    <row r="109" spans="1:14">
      <c r="A109" s="18" t="str">
        <f t="shared" si="6"/>
        <v>002016ｻ806BIJEWSAv</v>
      </c>
      <c r="B109" s="20" t="s">
        <v>466</v>
      </c>
      <c r="C109" s="20" t="s">
        <v>467</v>
      </c>
      <c r="D109" s="20" t="s">
        <v>468</v>
      </c>
      <c r="E109" s="54">
        <v>42815</v>
      </c>
      <c r="F109" s="59">
        <v>76.319999999999993</v>
      </c>
      <c r="G109" s="20" t="s">
        <v>166</v>
      </c>
      <c r="H109" s="20" t="s">
        <v>132</v>
      </c>
      <c r="I109" t="s">
        <v>168</v>
      </c>
      <c r="J109" s="20" t="s">
        <v>347</v>
      </c>
      <c r="K109" s="19" t="str">
        <f t="shared" si="4"/>
        <v>福岡市</v>
      </c>
      <c r="L109" s="19" t="str">
        <f t="shared" si="7"/>
        <v>低</v>
      </c>
      <c r="M109" s="62">
        <v>42815</v>
      </c>
      <c r="N109" s="20">
        <f t="shared" si="5"/>
        <v>1</v>
      </c>
    </row>
    <row r="110" spans="1:14">
      <c r="A110" s="18" t="str">
        <f t="shared" si="6"/>
        <v>002016ｻ811CNJcTqSc</v>
      </c>
      <c r="B110" s="20" t="s">
        <v>469</v>
      </c>
      <c r="C110" s="20" t="s">
        <v>470</v>
      </c>
      <c r="D110" s="20" t="s">
        <v>471</v>
      </c>
      <c r="E110" s="54">
        <v>42816</v>
      </c>
      <c r="F110" s="59">
        <v>44.52</v>
      </c>
      <c r="G110" s="20" t="s">
        <v>166</v>
      </c>
      <c r="H110" s="20" t="s">
        <v>132</v>
      </c>
      <c r="I110" t="s">
        <v>168</v>
      </c>
      <c r="J110" s="20" t="s">
        <v>347</v>
      </c>
      <c r="K110" s="19" t="str">
        <f t="shared" si="4"/>
        <v>福岡市</v>
      </c>
      <c r="L110" s="19" t="str">
        <f t="shared" si="7"/>
        <v>低</v>
      </c>
      <c r="M110" s="62">
        <v>42816</v>
      </c>
      <c r="N110" s="20">
        <f t="shared" si="5"/>
        <v>1</v>
      </c>
    </row>
    <row r="111" spans="1:14">
      <c r="A111" s="18" t="str">
        <f t="shared" si="6"/>
        <v>002016ｻ810CSQZdfDJ</v>
      </c>
      <c r="B111" s="20" t="s">
        <v>472</v>
      </c>
      <c r="C111" s="20" t="s">
        <v>473</v>
      </c>
      <c r="D111" s="20" t="s">
        <v>474</v>
      </c>
      <c r="E111" s="54">
        <v>42817</v>
      </c>
      <c r="F111" s="59">
        <v>85.86</v>
      </c>
      <c r="G111" s="20" t="s">
        <v>166</v>
      </c>
      <c r="H111" s="20" t="s">
        <v>132</v>
      </c>
      <c r="I111" t="s">
        <v>168</v>
      </c>
      <c r="J111" s="20" t="s">
        <v>347</v>
      </c>
      <c r="K111" s="19" t="str">
        <f t="shared" si="4"/>
        <v>福岡市</v>
      </c>
      <c r="L111" s="19" t="str">
        <f t="shared" si="7"/>
        <v>低</v>
      </c>
      <c r="M111" s="62">
        <v>42817</v>
      </c>
      <c r="N111" s="20">
        <f t="shared" si="5"/>
        <v>1</v>
      </c>
    </row>
    <row r="112" spans="1:14">
      <c r="A112" s="18" t="str">
        <f t="shared" si="6"/>
        <v>002017ｻ901CRko1E9k</v>
      </c>
      <c r="B112" s="20" t="s">
        <v>475</v>
      </c>
      <c r="C112" s="20" t="s">
        <v>476</v>
      </c>
      <c r="D112" s="20" t="s">
        <v>477</v>
      </c>
      <c r="E112" s="54">
        <v>42818</v>
      </c>
      <c r="F112" s="59">
        <v>37.1</v>
      </c>
      <c r="G112" s="20" t="s">
        <v>166</v>
      </c>
      <c r="H112" s="20" t="s">
        <v>132</v>
      </c>
      <c r="I112" t="s">
        <v>168</v>
      </c>
      <c r="J112" s="20" t="s">
        <v>347</v>
      </c>
      <c r="K112" s="19" t="str">
        <f t="shared" si="4"/>
        <v>福岡市</v>
      </c>
      <c r="L112" s="19" t="str">
        <f t="shared" si="7"/>
        <v>低</v>
      </c>
      <c r="M112" s="62">
        <v>42818</v>
      </c>
      <c r="N112" s="20">
        <f t="shared" si="5"/>
        <v>1</v>
      </c>
    </row>
    <row r="113" spans="1:14">
      <c r="A113" s="18" t="str">
        <f t="shared" si="6"/>
        <v>002017ｻ901CSRJZT6C</v>
      </c>
      <c r="B113" s="20" t="s">
        <v>478</v>
      </c>
      <c r="C113" s="20" t="s">
        <v>479</v>
      </c>
      <c r="D113" s="20" t="s">
        <v>477</v>
      </c>
      <c r="E113" s="54">
        <v>42818</v>
      </c>
      <c r="F113" s="59">
        <v>29.68</v>
      </c>
      <c r="G113" s="20" t="s">
        <v>166</v>
      </c>
      <c r="H113" s="20" t="s">
        <v>132</v>
      </c>
      <c r="I113" t="s">
        <v>168</v>
      </c>
      <c r="J113" s="20" t="s">
        <v>347</v>
      </c>
      <c r="K113" s="19" t="str">
        <f t="shared" si="4"/>
        <v>福岡市</v>
      </c>
      <c r="L113" s="19" t="str">
        <f t="shared" si="7"/>
        <v>低</v>
      </c>
      <c r="M113" s="62">
        <v>42818</v>
      </c>
      <c r="N113" s="20">
        <f t="shared" si="5"/>
        <v>1</v>
      </c>
    </row>
    <row r="114" spans="1:14">
      <c r="A114" s="18" t="str">
        <f t="shared" si="6"/>
        <v>002016ｻ812CC6BXGfs</v>
      </c>
      <c r="B114" s="20" t="s">
        <v>480</v>
      </c>
      <c r="C114" s="20" t="s">
        <v>481</v>
      </c>
      <c r="D114" s="20" t="s">
        <v>482</v>
      </c>
      <c r="E114" s="54">
        <v>42822</v>
      </c>
      <c r="F114" s="59">
        <v>10.6</v>
      </c>
      <c r="G114" s="20" t="s">
        <v>166</v>
      </c>
      <c r="H114" s="20" t="s">
        <v>269</v>
      </c>
      <c r="I114" t="s">
        <v>168</v>
      </c>
      <c r="J114" s="20" t="s">
        <v>347</v>
      </c>
      <c r="K114" s="19" t="str">
        <f t="shared" si="4"/>
        <v>福岡市</v>
      </c>
      <c r="L114" s="19" t="str">
        <f t="shared" si="7"/>
        <v>低</v>
      </c>
      <c r="M114" s="62">
        <v>42822</v>
      </c>
      <c r="N114" s="20">
        <f t="shared" si="5"/>
        <v>1</v>
      </c>
    </row>
    <row r="115" spans="1:14">
      <c r="A115" s="18" t="str">
        <f t="shared" si="6"/>
        <v>002016ｻ812CKhUV2t7</v>
      </c>
      <c r="B115" s="20" t="s">
        <v>483</v>
      </c>
      <c r="C115" s="20" t="s">
        <v>484</v>
      </c>
      <c r="D115" s="20" t="s">
        <v>457</v>
      </c>
      <c r="E115" s="54">
        <v>42822</v>
      </c>
      <c r="F115" s="59">
        <v>17.489999999999998</v>
      </c>
      <c r="G115" s="20" t="s">
        <v>166</v>
      </c>
      <c r="H115" s="20" t="s">
        <v>132</v>
      </c>
      <c r="I115" t="s">
        <v>168</v>
      </c>
      <c r="J115" s="20" t="s">
        <v>347</v>
      </c>
      <c r="K115" s="19" t="str">
        <f t="shared" si="4"/>
        <v>福岡市</v>
      </c>
      <c r="L115" s="19" t="str">
        <f t="shared" si="7"/>
        <v>低</v>
      </c>
      <c r="M115" s="62">
        <v>42822</v>
      </c>
      <c r="N115" s="20">
        <f t="shared" si="5"/>
        <v>1</v>
      </c>
    </row>
    <row r="116" spans="1:14">
      <c r="A116" s="18" t="str">
        <f t="shared" si="6"/>
        <v>002017ｻ901CGMK1k9p</v>
      </c>
      <c r="B116" s="20" t="s">
        <v>485</v>
      </c>
      <c r="C116" s="20" t="s">
        <v>486</v>
      </c>
      <c r="D116" s="20" t="s">
        <v>487</v>
      </c>
      <c r="E116" s="54">
        <v>42822</v>
      </c>
      <c r="F116" s="59">
        <v>41.34</v>
      </c>
      <c r="G116" s="20" t="s">
        <v>166</v>
      </c>
      <c r="H116" s="20" t="s">
        <v>132</v>
      </c>
      <c r="I116" t="s">
        <v>168</v>
      </c>
      <c r="J116" s="20" t="s">
        <v>347</v>
      </c>
      <c r="K116" s="19" t="str">
        <f t="shared" si="4"/>
        <v>福岡市</v>
      </c>
      <c r="L116" s="19" t="str">
        <f t="shared" si="7"/>
        <v>低</v>
      </c>
      <c r="M116" s="62">
        <v>42822</v>
      </c>
      <c r="N116" s="20">
        <f t="shared" si="5"/>
        <v>1</v>
      </c>
    </row>
    <row r="117" spans="1:14">
      <c r="A117" s="18" t="str">
        <f t="shared" si="6"/>
        <v>002017ｻ811CWPMbL2N</v>
      </c>
      <c r="B117" s="20" t="s">
        <v>488</v>
      </c>
      <c r="C117" s="20" t="s">
        <v>489</v>
      </c>
      <c r="D117" s="20" t="s">
        <v>490</v>
      </c>
      <c r="E117" s="54">
        <v>42828</v>
      </c>
      <c r="F117" s="59">
        <v>11.13</v>
      </c>
      <c r="G117" s="20" t="s">
        <v>166</v>
      </c>
      <c r="H117" s="20" t="s">
        <v>269</v>
      </c>
      <c r="I117" t="s">
        <v>168</v>
      </c>
      <c r="J117" s="20" t="s">
        <v>347</v>
      </c>
      <c r="K117" s="19" t="str">
        <f t="shared" si="4"/>
        <v>福岡市</v>
      </c>
      <c r="L117" s="19" t="str">
        <f t="shared" si="7"/>
        <v>低</v>
      </c>
      <c r="M117" s="62">
        <v>42828</v>
      </c>
      <c r="N117" s="20">
        <f t="shared" si="5"/>
        <v>1</v>
      </c>
    </row>
    <row r="118" spans="1:14">
      <c r="A118" s="18" t="str">
        <f t="shared" si="6"/>
        <v>002017ｻ901CKAJVJL1</v>
      </c>
      <c r="B118" s="20" t="s">
        <v>491</v>
      </c>
      <c r="C118" s="20" t="s">
        <v>492</v>
      </c>
      <c r="D118" s="20" t="s">
        <v>493</v>
      </c>
      <c r="E118" s="54">
        <v>42830</v>
      </c>
      <c r="F118" s="59">
        <v>17.489999999999998</v>
      </c>
      <c r="G118" s="20" t="s">
        <v>166</v>
      </c>
      <c r="H118" s="20" t="s">
        <v>269</v>
      </c>
      <c r="I118" t="s">
        <v>168</v>
      </c>
      <c r="J118" s="20" t="s">
        <v>347</v>
      </c>
      <c r="K118" s="19" t="str">
        <f t="shared" si="4"/>
        <v>福岡市</v>
      </c>
      <c r="L118" s="19" t="str">
        <f t="shared" si="7"/>
        <v>低</v>
      </c>
      <c r="M118" s="62">
        <v>42830</v>
      </c>
      <c r="N118" s="20">
        <f t="shared" si="5"/>
        <v>1</v>
      </c>
    </row>
    <row r="119" spans="1:14">
      <c r="A119" s="18" t="str">
        <f t="shared" si="6"/>
        <v>002016ｻ811CDsxJ4ZL</v>
      </c>
      <c r="B119" s="20" t="s">
        <v>494</v>
      </c>
      <c r="C119" s="20" t="s">
        <v>495</v>
      </c>
      <c r="D119" s="20" t="s">
        <v>496</v>
      </c>
      <c r="E119" s="54">
        <v>42831</v>
      </c>
      <c r="F119" s="59">
        <v>85.86</v>
      </c>
      <c r="G119" s="20" t="s">
        <v>166</v>
      </c>
      <c r="H119" s="20" t="s">
        <v>132</v>
      </c>
      <c r="I119" t="s">
        <v>168</v>
      </c>
      <c r="J119" s="20" t="s">
        <v>347</v>
      </c>
      <c r="K119" s="19" t="str">
        <f t="shared" si="4"/>
        <v>福岡市</v>
      </c>
      <c r="L119" s="19" t="str">
        <f t="shared" si="7"/>
        <v>低</v>
      </c>
      <c r="M119" s="62">
        <v>42831</v>
      </c>
      <c r="N119" s="20">
        <f t="shared" si="5"/>
        <v>1</v>
      </c>
    </row>
    <row r="120" spans="1:14">
      <c r="A120" s="18" t="str">
        <f t="shared" si="6"/>
        <v>002016ｻ812CE97NZJV</v>
      </c>
      <c r="B120" s="20" t="s">
        <v>497</v>
      </c>
      <c r="C120" s="20" t="s">
        <v>498</v>
      </c>
      <c r="D120" s="20" t="s">
        <v>499</v>
      </c>
      <c r="E120" s="54">
        <v>42837</v>
      </c>
      <c r="F120" s="59">
        <v>38.954999999999998</v>
      </c>
      <c r="G120" s="20" t="s">
        <v>166</v>
      </c>
      <c r="H120" s="20" t="s">
        <v>132</v>
      </c>
      <c r="I120" t="s">
        <v>168</v>
      </c>
      <c r="J120" s="20" t="s">
        <v>347</v>
      </c>
      <c r="K120" s="19" t="str">
        <f t="shared" si="4"/>
        <v>福岡市</v>
      </c>
      <c r="L120" s="19" t="str">
        <f t="shared" si="7"/>
        <v>低</v>
      </c>
      <c r="M120" s="62">
        <v>42837</v>
      </c>
      <c r="N120" s="20">
        <f t="shared" si="5"/>
        <v>1</v>
      </c>
    </row>
    <row r="121" spans="1:14">
      <c r="A121" s="18" t="str">
        <f t="shared" si="6"/>
        <v>002016ｻ809CC71jwNN</v>
      </c>
      <c r="B121" s="20" t="s">
        <v>500</v>
      </c>
      <c r="C121" s="20" t="s">
        <v>501</v>
      </c>
      <c r="D121" s="20" t="s">
        <v>502</v>
      </c>
      <c r="E121" s="54">
        <v>42842</v>
      </c>
      <c r="F121" s="59">
        <v>10.07</v>
      </c>
      <c r="G121" s="20" t="s">
        <v>166</v>
      </c>
      <c r="H121" s="20" t="s">
        <v>167</v>
      </c>
      <c r="I121" t="s">
        <v>168</v>
      </c>
      <c r="J121" s="20" t="s">
        <v>347</v>
      </c>
      <c r="K121" s="19" t="str">
        <f t="shared" si="4"/>
        <v>熊本市</v>
      </c>
      <c r="L121" s="19" t="str">
        <f t="shared" si="7"/>
        <v>低</v>
      </c>
      <c r="M121" s="62">
        <v>42842</v>
      </c>
      <c r="N121" s="20">
        <f t="shared" si="5"/>
        <v>1</v>
      </c>
    </row>
    <row r="122" spans="1:14">
      <c r="A122" s="18" t="str">
        <f t="shared" si="6"/>
        <v>002017ｻ901CQeGQAiM</v>
      </c>
      <c r="B122" s="20" t="s">
        <v>503</v>
      </c>
      <c r="C122" s="20" t="s">
        <v>504</v>
      </c>
      <c r="D122" s="20" t="s">
        <v>505</v>
      </c>
      <c r="E122" s="54">
        <v>42844</v>
      </c>
      <c r="F122" s="59">
        <v>30.475000000000001</v>
      </c>
      <c r="G122" s="20" t="s">
        <v>166</v>
      </c>
      <c r="H122" s="20" t="s">
        <v>132</v>
      </c>
      <c r="I122" t="s">
        <v>168</v>
      </c>
      <c r="J122" s="20" t="s">
        <v>347</v>
      </c>
      <c r="K122" s="19" t="str">
        <f t="shared" si="4"/>
        <v>福岡市</v>
      </c>
      <c r="L122" s="19" t="str">
        <f t="shared" si="7"/>
        <v>低</v>
      </c>
      <c r="M122" s="62">
        <v>42844</v>
      </c>
      <c r="N122" s="20">
        <f t="shared" si="5"/>
        <v>1</v>
      </c>
    </row>
    <row r="123" spans="1:14">
      <c r="A123" s="18" t="str">
        <f t="shared" si="6"/>
        <v>002016ｻ807BKMaZMMB</v>
      </c>
      <c r="B123" s="20" t="s">
        <v>506</v>
      </c>
      <c r="C123" s="20" t="s">
        <v>507</v>
      </c>
      <c r="D123" s="20" t="s">
        <v>508</v>
      </c>
      <c r="E123" s="54">
        <v>42845</v>
      </c>
      <c r="F123" s="59">
        <v>85.86</v>
      </c>
      <c r="G123" s="20" t="s">
        <v>166</v>
      </c>
      <c r="H123" s="20" t="s">
        <v>132</v>
      </c>
      <c r="I123" t="s">
        <v>168</v>
      </c>
      <c r="J123" s="20" t="s">
        <v>347</v>
      </c>
      <c r="K123" s="19" t="str">
        <f t="shared" si="4"/>
        <v>福岡市</v>
      </c>
      <c r="L123" s="19" t="str">
        <f t="shared" si="7"/>
        <v>低</v>
      </c>
      <c r="M123" s="62">
        <v>42845</v>
      </c>
      <c r="N123" s="20">
        <f t="shared" si="5"/>
        <v>1</v>
      </c>
    </row>
    <row r="124" spans="1:14">
      <c r="A124" s="18" t="str">
        <f t="shared" si="6"/>
        <v>002016ｻ810CQ6BDEUE</v>
      </c>
      <c r="B124" s="20" t="s">
        <v>509</v>
      </c>
      <c r="C124" s="20" t="s">
        <v>510</v>
      </c>
      <c r="D124" s="20" t="s">
        <v>511</v>
      </c>
      <c r="E124" s="54">
        <v>42851</v>
      </c>
      <c r="F124" s="59">
        <v>57.24</v>
      </c>
      <c r="G124" s="20" t="s">
        <v>166</v>
      </c>
      <c r="H124" s="20" t="s">
        <v>173</v>
      </c>
      <c r="I124" t="s">
        <v>168</v>
      </c>
      <c r="J124" s="20" t="s">
        <v>347</v>
      </c>
      <c r="K124" s="19" t="str">
        <f t="shared" si="4"/>
        <v>大分市</v>
      </c>
      <c r="L124" s="19" t="str">
        <f t="shared" si="7"/>
        <v>低</v>
      </c>
      <c r="M124" s="62">
        <v>42851</v>
      </c>
      <c r="N124" s="20">
        <f t="shared" si="5"/>
        <v>1</v>
      </c>
    </row>
    <row r="125" spans="1:14">
      <c r="A125" s="18" t="str">
        <f t="shared" si="6"/>
        <v>002017ｻ901CLGLrMfN</v>
      </c>
      <c r="B125" s="20" t="s">
        <v>512</v>
      </c>
      <c r="C125" s="20" t="s">
        <v>513</v>
      </c>
      <c r="D125" s="20" t="s">
        <v>418</v>
      </c>
      <c r="E125" s="54">
        <v>42863</v>
      </c>
      <c r="F125" s="59">
        <v>82.68</v>
      </c>
      <c r="G125" s="20" t="s">
        <v>166</v>
      </c>
      <c r="H125" s="20" t="s">
        <v>269</v>
      </c>
      <c r="I125" t="s">
        <v>168</v>
      </c>
      <c r="J125" s="20" t="s">
        <v>347</v>
      </c>
      <c r="K125" s="19" t="str">
        <f t="shared" si="4"/>
        <v>福岡市</v>
      </c>
      <c r="L125" s="19" t="str">
        <f t="shared" si="7"/>
        <v>低</v>
      </c>
      <c r="M125" s="62">
        <v>42863</v>
      </c>
      <c r="N125" s="20">
        <f t="shared" si="5"/>
        <v>1</v>
      </c>
    </row>
    <row r="126" spans="1:14">
      <c r="A126" s="18" t="str">
        <f t="shared" si="6"/>
        <v>002017ｻ811CX2wwBPJ</v>
      </c>
      <c r="B126" s="20" t="s">
        <v>514</v>
      </c>
      <c r="C126" s="20" t="s">
        <v>515</v>
      </c>
      <c r="D126" s="20" t="s">
        <v>516</v>
      </c>
      <c r="E126" s="54">
        <v>42864</v>
      </c>
      <c r="F126" s="59">
        <v>14.84</v>
      </c>
      <c r="G126" s="20" t="s">
        <v>166</v>
      </c>
      <c r="H126" s="20" t="s">
        <v>269</v>
      </c>
      <c r="I126" t="s">
        <v>168</v>
      </c>
      <c r="J126" s="20" t="s">
        <v>347</v>
      </c>
      <c r="K126" s="19" t="str">
        <f t="shared" si="4"/>
        <v>福岡市</v>
      </c>
      <c r="L126" s="19" t="str">
        <f t="shared" si="7"/>
        <v>低</v>
      </c>
      <c r="M126" s="62">
        <v>42864</v>
      </c>
      <c r="N126" s="20">
        <f t="shared" si="5"/>
        <v>1</v>
      </c>
    </row>
    <row r="127" spans="1:14">
      <c r="A127" s="18" t="str">
        <f t="shared" si="6"/>
        <v>002016ｻ812CF5Fb5tC</v>
      </c>
      <c r="B127" s="20" t="s">
        <v>517</v>
      </c>
      <c r="C127" s="20" t="s">
        <v>518</v>
      </c>
      <c r="D127" s="20" t="s">
        <v>519</v>
      </c>
      <c r="E127" s="54">
        <v>42864</v>
      </c>
      <c r="F127" s="59">
        <v>12.72</v>
      </c>
      <c r="G127" s="20" t="s">
        <v>166</v>
      </c>
      <c r="H127" s="20" t="s">
        <v>269</v>
      </c>
      <c r="I127" t="s">
        <v>168</v>
      </c>
      <c r="J127" s="20" t="s">
        <v>347</v>
      </c>
      <c r="K127" s="19" t="str">
        <f t="shared" si="4"/>
        <v>福岡市</v>
      </c>
      <c r="L127" s="19" t="str">
        <f t="shared" si="7"/>
        <v>低</v>
      </c>
      <c r="M127" s="62">
        <v>42864</v>
      </c>
      <c r="N127" s="20">
        <f t="shared" si="5"/>
        <v>1</v>
      </c>
    </row>
    <row r="128" spans="1:14">
      <c r="A128" s="18" t="str">
        <f t="shared" si="6"/>
        <v>002016ｻ810CB6GwZ6J</v>
      </c>
      <c r="B128" s="20" t="s">
        <v>520</v>
      </c>
      <c r="C128" s="20" t="s">
        <v>521</v>
      </c>
      <c r="D128" s="20" t="s">
        <v>522</v>
      </c>
      <c r="E128" s="54">
        <v>42868</v>
      </c>
      <c r="F128" s="59">
        <v>59.36</v>
      </c>
      <c r="G128" s="20" t="s">
        <v>166</v>
      </c>
      <c r="H128" s="20" t="s">
        <v>167</v>
      </c>
      <c r="I128" t="s">
        <v>168</v>
      </c>
      <c r="J128" s="20" t="s">
        <v>347</v>
      </c>
      <c r="K128" s="19" t="str">
        <f t="shared" si="4"/>
        <v>熊本市</v>
      </c>
      <c r="L128" s="19" t="str">
        <f t="shared" si="7"/>
        <v>低</v>
      </c>
      <c r="M128" s="62">
        <v>42868</v>
      </c>
      <c r="N128" s="20">
        <f t="shared" si="5"/>
        <v>1</v>
      </c>
    </row>
    <row r="129" spans="1:14">
      <c r="A129" s="18" t="str">
        <f t="shared" si="6"/>
        <v>002016ｻ807BIsPeTUU</v>
      </c>
      <c r="B129" s="20" t="s">
        <v>523</v>
      </c>
      <c r="C129" s="20" t="s">
        <v>524</v>
      </c>
      <c r="D129" s="20" t="s">
        <v>508</v>
      </c>
      <c r="E129" s="54">
        <v>42873</v>
      </c>
      <c r="F129" s="59">
        <v>66.78</v>
      </c>
      <c r="G129" s="20" t="s">
        <v>166</v>
      </c>
      <c r="H129" s="20" t="s">
        <v>132</v>
      </c>
      <c r="I129" t="s">
        <v>168</v>
      </c>
      <c r="J129" s="20" t="s">
        <v>347</v>
      </c>
      <c r="K129" s="19" t="str">
        <f t="shared" si="4"/>
        <v>福岡市</v>
      </c>
      <c r="L129" s="19" t="str">
        <f t="shared" si="7"/>
        <v>低</v>
      </c>
      <c r="M129" s="62">
        <v>42873</v>
      </c>
      <c r="N129" s="20">
        <f t="shared" si="5"/>
        <v>1</v>
      </c>
    </row>
    <row r="130" spans="1:14">
      <c r="A130" s="18" t="str">
        <f t="shared" si="6"/>
        <v>002017ｻ905COFBYBHf</v>
      </c>
      <c r="B130" s="20" t="s">
        <v>525</v>
      </c>
      <c r="C130" s="20" t="s">
        <v>526</v>
      </c>
      <c r="D130" s="20" t="s">
        <v>387</v>
      </c>
      <c r="E130" s="54">
        <v>42915</v>
      </c>
      <c r="F130" s="59">
        <v>29.16</v>
      </c>
      <c r="G130" s="20" t="s">
        <v>166</v>
      </c>
      <c r="H130" s="20" t="s">
        <v>269</v>
      </c>
      <c r="I130" t="s">
        <v>168</v>
      </c>
      <c r="J130" s="20" t="s">
        <v>347</v>
      </c>
      <c r="K130" s="19" t="str">
        <f t="shared" si="4"/>
        <v>福岡市</v>
      </c>
      <c r="L130" s="19" t="str">
        <f t="shared" si="7"/>
        <v>低</v>
      </c>
      <c r="M130" s="62">
        <v>42915</v>
      </c>
      <c r="N130" s="20">
        <f t="shared" si="5"/>
        <v>1</v>
      </c>
    </row>
    <row r="131" spans="1:14">
      <c r="A131" s="18" t="str">
        <f t="shared" si="6"/>
        <v>002016ｻ808CFwyXZJd</v>
      </c>
      <c r="B131" s="20" t="s">
        <v>527</v>
      </c>
      <c r="C131" s="20" t="s">
        <v>528</v>
      </c>
      <c r="D131" s="20" t="s">
        <v>529</v>
      </c>
      <c r="E131" s="54">
        <v>42921</v>
      </c>
      <c r="F131" s="59">
        <v>27.03</v>
      </c>
      <c r="G131" s="20" t="s">
        <v>166</v>
      </c>
      <c r="H131" s="20" t="s">
        <v>167</v>
      </c>
      <c r="I131" t="s">
        <v>168</v>
      </c>
      <c r="J131" s="20" t="s">
        <v>347</v>
      </c>
      <c r="K131" s="19" t="str">
        <f t="shared" ref="K131:K194" si="8">+VLOOKUP(H131,$P$2:$Q$10,2,0)</f>
        <v>熊本市</v>
      </c>
      <c r="L131" s="19" t="str">
        <f t="shared" si="7"/>
        <v>低</v>
      </c>
      <c r="M131" s="62">
        <v>42921</v>
      </c>
      <c r="N131" s="20">
        <f t="shared" ref="N131:N194" si="9">COUNTIF(C:C,C131)</f>
        <v>1</v>
      </c>
    </row>
    <row r="132" spans="1:14">
      <c r="A132" s="18" t="str">
        <f t="shared" ref="A132:A195" si="10">+B132&amp;C132</f>
        <v>002017ｻ812CQAMtUji</v>
      </c>
      <c r="B132" s="20" t="s">
        <v>530</v>
      </c>
      <c r="C132" s="20" t="s">
        <v>531</v>
      </c>
      <c r="D132" s="20" t="s">
        <v>324</v>
      </c>
      <c r="E132" s="54">
        <v>42934</v>
      </c>
      <c r="F132" s="59">
        <v>17.754999999999999</v>
      </c>
      <c r="G132" s="20" t="s">
        <v>166</v>
      </c>
      <c r="H132" s="20" t="s">
        <v>269</v>
      </c>
      <c r="I132" t="s">
        <v>168</v>
      </c>
      <c r="J132" s="20" t="s">
        <v>347</v>
      </c>
      <c r="K132" s="19" t="str">
        <f t="shared" si="8"/>
        <v>福岡市</v>
      </c>
      <c r="L132" s="19" t="str">
        <f t="shared" ref="L132:L195" si="11">VLOOKUP(G132,$S$2:$T$6,2,0)</f>
        <v>低</v>
      </c>
      <c r="M132" s="62">
        <v>42934</v>
      </c>
      <c r="N132" s="20">
        <f t="shared" si="9"/>
        <v>1</v>
      </c>
    </row>
    <row r="133" spans="1:14">
      <c r="A133" s="18" t="str">
        <f t="shared" si="10"/>
        <v>002017ｻ902CB5HfpwX</v>
      </c>
      <c r="B133" s="20" t="s">
        <v>532</v>
      </c>
      <c r="C133" s="20" t="s">
        <v>533</v>
      </c>
      <c r="D133" s="20" t="s">
        <v>534</v>
      </c>
      <c r="E133" s="54">
        <v>42950</v>
      </c>
      <c r="F133" s="59">
        <v>85.86</v>
      </c>
      <c r="G133" s="20" t="s">
        <v>166</v>
      </c>
      <c r="H133" s="20" t="s">
        <v>132</v>
      </c>
      <c r="I133" t="s">
        <v>168</v>
      </c>
      <c r="J133" s="20" t="s">
        <v>535</v>
      </c>
      <c r="K133" s="19" t="str">
        <f t="shared" si="8"/>
        <v>福岡市</v>
      </c>
      <c r="L133" s="19" t="str">
        <f t="shared" si="11"/>
        <v>低</v>
      </c>
      <c r="M133" s="62">
        <v>42950</v>
      </c>
      <c r="N133" s="20">
        <f t="shared" si="9"/>
        <v>1</v>
      </c>
    </row>
    <row r="134" spans="1:14">
      <c r="A134" s="18" t="str">
        <f t="shared" si="10"/>
        <v>002017ｻ904CHbus56K</v>
      </c>
      <c r="B134" s="20" t="s">
        <v>536</v>
      </c>
      <c r="C134" s="20" t="s">
        <v>537</v>
      </c>
      <c r="D134" s="20" t="s">
        <v>538</v>
      </c>
      <c r="E134" s="54">
        <v>42954</v>
      </c>
      <c r="F134" s="59">
        <v>19.440000000000001</v>
      </c>
      <c r="G134" s="20" t="s">
        <v>166</v>
      </c>
      <c r="H134" s="20" t="s">
        <v>132</v>
      </c>
      <c r="I134" t="s">
        <v>168</v>
      </c>
      <c r="J134" s="20" t="s">
        <v>535</v>
      </c>
      <c r="K134" s="19" t="str">
        <f t="shared" si="8"/>
        <v>福岡市</v>
      </c>
      <c r="L134" s="19" t="str">
        <f t="shared" si="11"/>
        <v>低</v>
      </c>
      <c r="M134" s="62">
        <v>42954</v>
      </c>
      <c r="N134" s="20">
        <f t="shared" si="9"/>
        <v>1</v>
      </c>
    </row>
    <row r="135" spans="1:14">
      <c r="A135" s="18" t="str">
        <f t="shared" si="10"/>
        <v>002017ｻ904CJkmr9Me</v>
      </c>
      <c r="B135" s="20" t="s">
        <v>539</v>
      </c>
      <c r="C135" s="20" t="s">
        <v>540</v>
      </c>
      <c r="D135" s="20" t="s">
        <v>541</v>
      </c>
      <c r="E135" s="54">
        <v>42975</v>
      </c>
      <c r="F135" s="59">
        <v>43.74</v>
      </c>
      <c r="G135" s="20" t="s">
        <v>166</v>
      </c>
      <c r="H135" s="20" t="s">
        <v>132</v>
      </c>
      <c r="I135" t="s">
        <v>168</v>
      </c>
      <c r="J135" s="20" t="s">
        <v>535</v>
      </c>
      <c r="K135" s="19" t="str">
        <f t="shared" si="8"/>
        <v>福岡市</v>
      </c>
      <c r="L135" s="19" t="str">
        <f t="shared" si="11"/>
        <v>低</v>
      </c>
      <c r="M135" s="62">
        <v>42975</v>
      </c>
      <c r="N135" s="20">
        <f t="shared" si="9"/>
        <v>1</v>
      </c>
    </row>
    <row r="136" spans="1:14">
      <c r="A136" s="18" t="str">
        <f t="shared" si="10"/>
        <v>002017ｻ904CIqBLPrt</v>
      </c>
      <c r="B136" s="20" t="s">
        <v>542</v>
      </c>
      <c r="C136" s="20" t="s">
        <v>543</v>
      </c>
      <c r="D136" s="20" t="s">
        <v>544</v>
      </c>
      <c r="E136" s="54">
        <v>42983</v>
      </c>
      <c r="F136" s="59">
        <v>12.96</v>
      </c>
      <c r="G136" s="20" t="s">
        <v>166</v>
      </c>
      <c r="H136" s="20" t="s">
        <v>269</v>
      </c>
      <c r="I136" t="s">
        <v>168</v>
      </c>
      <c r="J136" s="20" t="s">
        <v>535</v>
      </c>
      <c r="K136" s="19" t="str">
        <f t="shared" si="8"/>
        <v>福岡市</v>
      </c>
      <c r="L136" s="19" t="str">
        <f t="shared" si="11"/>
        <v>低</v>
      </c>
      <c r="M136" s="62">
        <v>42983</v>
      </c>
      <c r="N136" s="20">
        <f t="shared" si="9"/>
        <v>1</v>
      </c>
    </row>
    <row r="137" spans="1:14">
      <c r="A137" s="18" t="str">
        <f t="shared" si="10"/>
        <v>002017ｻ905BBTgrNye</v>
      </c>
      <c r="B137" s="20" t="s">
        <v>545</v>
      </c>
      <c r="C137" s="20" t="s">
        <v>546</v>
      </c>
      <c r="D137" s="20" t="s">
        <v>547</v>
      </c>
      <c r="E137" s="54">
        <v>42993</v>
      </c>
      <c r="F137" s="59">
        <v>12.15</v>
      </c>
      <c r="G137" s="20" t="s">
        <v>166</v>
      </c>
      <c r="H137" s="20" t="s">
        <v>269</v>
      </c>
      <c r="I137" t="s">
        <v>168</v>
      </c>
      <c r="J137" s="20" t="s">
        <v>535</v>
      </c>
      <c r="K137" s="19" t="str">
        <f t="shared" si="8"/>
        <v>福岡市</v>
      </c>
      <c r="L137" s="19" t="str">
        <f t="shared" si="11"/>
        <v>低</v>
      </c>
      <c r="M137" s="62">
        <v>42993</v>
      </c>
      <c r="N137" s="20">
        <f t="shared" si="9"/>
        <v>1</v>
      </c>
    </row>
    <row r="138" spans="1:14">
      <c r="A138" s="18" t="str">
        <f t="shared" si="10"/>
        <v>002017ｻ907CCKwHLNT</v>
      </c>
      <c r="B138" s="20" t="s">
        <v>548</v>
      </c>
      <c r="C138" s="20" t="s">
        <v>549</v>
      </c>
      <c r="D138" s="20" t="s">
        <v>550</v>
      </c>
      <c r="E138" s="54">
        <v>42998</v>
      </c>
      <c r="F138" s="59">
        <v>58.32</v>
      </c>
      <c r="G138" s="20" t="s">
        <v>166</v>
      </c>
      <c r="H138" s="20" t="s">
        <v>132</v>
      </c>
      <c r="I138" t="s">
        <v>168</v>
      </c>
      <c r="J138" s="20" t="s">
        <v>535</v>
      </c>
      <c r="K138" s="19" t="str">
        <f t="shared" si="8"/>
        <v>福岡市</v>
      </c>
      <c r="L138" s="19" t="str">
        <f t="shared" si="11"/>
        <v>低</v>
      </c>
      <c r="M138" s="62">
        <v>42998</v>
      </c>
      <c r="N138" s="20">
        <f t="shared" si="9"/>
        <v>1</v>
      </c>
    </row>
    <row r="139" spans="1:14">
      <c r="A139" s="18" t="str">
        <f t="shared" si="10"/>
        <v>002017ｻ906BDdK1KfK</v>
      </c>
      <c r="B139" s="20" t="s">
        <v>551</v>
      </c>
      <c r="C139" s="20" t="s">
        <v>552</v>
      </c>
      <c r="D139" s="20" t="s">
        <v>553</v>
      </c>
      <c r="E139" s="54">
        <v>43025</v>
      </c>
      <c r="F139" s="59">
        <v>29.16</v>
      </c>
      <c r="G139" s="20" t="s">
        <v>166</v>
      </c>
      <c r="H139" s="20" t="s">
        <v>269</v>
      </c>
      <c r="I139" t="s">
        <v>168</v>
      </c>
      <c r="J139" s="20" t="s">
        <v>535</v>
      </c>
      <c r="K139" s="19" t="str">
        <f t="shared" si="8"/>
        <v>福岡市</v>
      </c>
      <c r="L139" s="19" t="str">
        <f t="shared" si="11"/>
        <v>低</v>
      </c>
      <c r="M139" s="62">
        <v>43025</v>
      </c>
      <c r="N139" s="20">
        <f t="shared" si="9"/>
        <v>1</v>
      </c>
    </row>
    <row r="140" spans="1:14">
      <c r="A140" s="18" t="str">
        <f t="shared" si="10"/>
        <v>002017ｻ907CB5RhNiT</v>
      </c>
      <c r="B140" s="20" t="s">
        <v>554</v>
      </c>
      <c r="C140" s="20" t="s">
        <v>555</v>
      </c>
      <c r="D140" s="20" t="s">
        <v>556</v>
      </c>
      <c r="E140" s="54">
        <v>43032</v>
      </c>
      <c r="F140" s="59">
        <v>36.450000000000003</v>
      </c>
      <c r="G140" s="20" t="s">
        <v>166</v>
      </c>
      <c r="H140" s="20" t="s">
        <v>132</v>
      </c>
      <c r="I140" t="s">
        <v>168</v>
      </c>
      <c r="J140" s="20" t="s">
        <v>535</v>
      </c>
      <c r="K140" s="19" t="str">
        <f t="shared" si="8"/>
        <v>福岡市</v>
      </c>
      <c r="L140" s="19" t="str">
        <f t="shared" si="11"/>
        <v>低</v>
      </c>
      <c r="M140" s="62">
        <v>43032</v>
      </c>
      <c r="N140" s="20">
        <f t="shared" si="9"/>
        <v>1</v>
      </c>
    </row>
    <row r="141" spans="1:14">
      <c r="A141" s="18" t="str">
        <f t="shared" si="10"/>
        <v>002017ｻ906BBaYGbzv</v>
      </c>
      <c r="B141" s="20" t="s">
        <v>557</v>
      </c>
      <c r="C141" s="20" t="s">
        <v>558</v>
      </c>
      <c r="D141" s="20" t="s">
        <v>559</v>
      </c>
      <c r="E141" s="54">
        <v>43060</v>
      </c>
      <c r="F141" s="59">
        <v>77.760000000000005</v>
      </c>
      <c r="G141" s="20" t="s">
        <v>166</v>
      </c>
      <c r="H141" s="20" t="s">
        <v>269</v>
      </c>
      <c r="I141" t="s">
        <v>168</v>
      </c>
      <c r="J141" s="20" t="s">
        <v>535</v>
      </c>
      <c r="K141" s="19" t="str">
        <f t="shared" si="8"/>
        <v>福岡市</v>
      </c>
      <c r="L141" s="19" t="str">
        <f t="shared" si="11"/>
        <v>低</v>
      </c>
      <c r="M141" s="62">
        <v>43060</v>
      </c>
      <c r="N141" s="20">
        <f t="shared" si="9"/>
        <v>1</v>
      </c>
    </row>
    <row r="142" spans="1:14">
      <c r="A142" s="18" t="str">
        <f t="shared" si="10"/>
        <v>002016ｻ812CNz7a8JY</v>
      </c>
      <c r="B142" s="20" t="s">
        <v>560</v>
      </c>
      <c r="C142" s="20" t="s">
        <v>561</v>
      </c>
      <c r="D142" s="20" t="s">
        <v>562</v>
      </c>
      <c r="E142" s="54">
        <v>43074</v>
      </c>
      <c r="F142" s="59">
        <v>62.64</v>
      </c>
      <c r="G142" s="20" t="s">
        <v>166</v>
      </c>
      <c r="H142" s="20" t="s">
        <v>132</v>
      </c>
      <c r="I142" t="s">
        <v>168</v>
      </c>
      <c r="J142" s="20" t="s">
        <v>177</v>
      </c>
      <c r="K142" s="19" t="str">
        <f t="shared" si="8"/>
        <v>福岡市</v>
      </c>
      <c r="L142" s="19" t="str">
        <f t="shared" si="11"/>
        <v>低</v>
      </c>
      <c r="M142" s="62">
        <v>43074</v>
      </c>
      <c r="N142" s="20">
        <f t="shared" si="9"/>
        <v>1</v>
      </c>
    </row>
    <row r="143" spans="1:14">
      <c r="A143" s="18" t="str">
        <f t="shared" si="10"/>
        <v>002016ｻ812COkKABo1</v>
      </c>
      <c r="B143" s="20" t="s">
        <v>563</v>
      </c>
      <c r="C143" s="20" t="s">
        <v>564</v>
      </c>
      <c r="D143" s="20" t="s">
        <v>562</v>
      </c>
      <c r="E143" s="54">
        <v>43074</v>
      </c>
      <c r="F143" s="59">
        <v>60.48</v>
      </c>
      <c r="G143" s="20" t="s">
        <v>166</v>
      </c>
      <c r="H143" s="20" t="s">
        <v>132</v>
      </c>
      <c r="I143" t="s">
        <v>168</v>
      </c>
      <c r="J143" s="20" t="s">
        <v>177</v>
      </c>
      <c r="K143" s="19" t="str">
        <f t="shared" si="8"/>
        <v>福岡市</v>
      </c>
      <c r="L143" s="19" t="str">
        <f t="shared" si="11"/>
        <v>低</v>
      </c>
      <c r="M143" s="62">
        <v>43074</v>
      </c>
      <c r="N143" s="20">
        <f t="shared" si="9"/>
        <v>1</v>
      </c>
    </row>
    <row r="144" spans="1:14">
      <c r="A144" s="18" t="str">
        <f t="shared" si="10"/>
        <v>002017ｻ906BAy5bC9T</v>
      </c>
      <c r="B144" s="20" t="s">
        <v>565</v>
      </c>
      <c r="C144" s="20" t="s">
        <v>566</v>
      </c>
      <c r="D144" s="20" t="s">
        <v>567</v>
      </c>
      <c r="E144" s="54">
        <v>43077</v>
      </c>
      <c r="F144" s="59">
        <v>87.48</v>
      </c>
      <c r="G144" s="20" t="s">
        <v>166</v>
      </c>
      <c r="H144" s="20" t="s">
        <v>269</v>
      </c>
      <c r="I144" t="s">
        <v>168</v>
      </c>
      <c r="J144" s="20" t="s">
        <v>535</v>
      </c>
      <c r="K144" s="19" t="str">
        <f t="shared" si="8"/>
        <v>福岡市</v>
      </c>
      <c r="L144" s="19" t="str">
        <f t="shared" si="11"/>
        <v>低</v>
      </c>
      <c r="M144" s="62">
        <v>43077</v>
      </c>
      <c r="N144" s="20">
        <f t="shared" si="9"/>
        <v>1</v>
      </c>
    </row>
    <row r="145" spans="1:14">
      <c r="A145" s="18" t="str">
        <f t="shared" si="10"/>
        <v>002016ｻ810CHjC13ww</v>
      </c>
      <c r="B145" s="20" t="s">
        <v>568</v>
      </c>
      <c r="C145" s="20" t="s">
        <v>569</v>
      </c>
      <c r="D145" s="20" t="s">
        <v>570</v>
      </c>
      <c r="E145" s="54">
        <v>43112</v>
      </c>
      <c r="F145" s="59">
        <v>52.92</v>
      </c>
      <c r="G145" s="20" t="s">
        <v>166</v>
      </c>
      <c r="H145" s="20" t="s">
        <v>173</v>
      </c>
      <c r="I145" t="s">
        <v>168</v>
      </c>
      <c r="J145" s="20" t="s">
        <v>177</v>
      </c>
      <c r="K145" s="19" t="str">
        <f t="shared" si="8"/>
        <v>大分市</v>
      </c>
      <c r="L145" s="19" t="str">
        <f t="shared" si="11"/>
        <v>低</v>
      </c>
      <c r="M145" s="62">
        <v>43112</v>
      </c>
      <c r="N145" s="20">
        <f t="shared" si="9"/>
        <v>1</v>
      </c>
    </row>
    <row r="146" spans="1:14">
      <c r="A146" s="18" t="str">
        <f t="shared" si="10"/>
        <v>002017ｻ910BBFEBV5D</v>
      </c>
      <c r="B146" s="20" t="s">
        <v>571</v>
      </c>
      <c r="C146" s="20" t="s">
        <v>572</v>
      </c>
      <c r="D146" s="20" t="s">
        <v>573</v>
      </c>
      <c r="E146" s="54">
        <v>43160</v>
      </c>
      <c r="F146" s="59">
        <v>87.48</v>
      </c>
      <c r="G146" s="20" t="s">
        <v>166</v>
      </c>
      <c r="H146" s="20" t="s">
        <v>132</v>
      </c>
      <c r="I146" t="s">
        <v>168</v>
      </c>
      <c r="J146" s="20" t="s">
        <v>535</v>
      </c>
      <c r="K146" s="19" t="str">
        <f t="shared" si="8"/>
        <v>福岡市</v>
      </c>
      <c r="L146" s="19" t="str">
        <f t="shared" si="11"/>
        <v>低</v>
      </c>
      <c r="M146" s="62">
        <v>43160</v>
      </c>
      <c r="N146" s="20">
        <f t="shared" si="9"/>
        <v>1</v>
      </c>
    </row>
    <row r="147" spans="1:14">
      <c r="A147" s="18" t="str">
        <f t="shared" si="10"/>
        <v>002017ｻ909BHAcjLAe</v>
      </c>
      <c r="B147" s="20" t="s">
        <v>574</v>
      </c>
      <c r="C147" s="20" t="s">
        <v>575</v>
      </c>
      <c r="D147" s="20" t="s">
        <v>576</v>
      </c>
      <c r="E147" s="54">
        <v>43161</v>
      </c>
      <c r="F147" s="59">
        <v>23.22</v>
      </c>
      <c r="G147" s="20" t="s">
        <v>166</v>
      </c>
      <c r="H147" s="20" t="s">
        <v>173</v>
      </c>
      <c r="I147" t="s">
        <v>168</v>
      </c>
      <c r="J147" s="20">
        <v>21</v>
      </c>
      <c r="K147" s="19" t="str">
        <f t="shared" si="8"/>
        <v>大分市</v>
      </c>
      <c r="L147" s="19" t="str">
        <f t="shared" si="11"/>
        <v>低</v>
      </c>
      <c r="M147" s="62">
        <v>43161</v>
      </c>
      <c r="N147" s="20">
        <f t="shared" si="9"/>
        <v>1</v>
      </c>
    </row>
    <row r="148" spans="1:14">
      <c r="A148" s="18" t="str">
        <f t="shared" si="10"/>
        <v>002017ｻ904CCHg2CvN</v>
      </c>
      <c r="B148" s="20" t="s">
        <v>577</v>
      </c>
      <c r="C148" s="20" t="s">
        <v>578</v>
      </c>
      <c r="D148" s="20" t="s">
        <v>442</v>
      </c>
      <c r="E148" s="54">
        <v>43164</v>
      </c>
      <c r="F148" s="59">
        <v>11.925000000000001</v>
      </c>
      <c r="G148" s="20" t="s">
        <v>166</v>
      </c>
      <c r="H148" s="20" t="s">
        <v>269</v>
      </c>
      <c r="I148" t="s">
        <v>168</v>
      </c>
      <c r="J148" s="20" t="s">
        <v>347</v>
      </c>
      <c r="K148" s="19" t="str">
        <f t="shared" si="8"/>
        <v>福岡市</v>
      </c>
      <c r="L148" s="19" t="str">
        <f t="shared" si="11"/>
        <v>低</v>
      </c>
      <c r="M148" s="62">
        <v>43164</v>
      </c>
      <c r="N148" s="20">
        <f t="shared" si="9"/>
        <v>1</v>
      </c>
    </row>
    <row r="149" spans="1:14">
      <c r="A149" s="18" t="str">
        <f t="shared" si="10"/>
        <v>002017ｻ912BGK1pWX5</v>
      </c>
      <c r="B149" s="20" t="s">
        <v>579</v>
      </c>
      <c r="C149" s="20" t="s">
        <v>580</v>
      </c>
      <c r="D149" s="20" t="s">
        <v>581</v>
      </c>
      <c r="E149" s="54">
        <v>43164</v>
      </c>
      <c r="F149" s="59">
        <v>12.42</v>
      </c>
      <c r="G149" s="20" t="s">
        <v>166</v>
      </c>
      <c r="H149" s="20" t="s">
        <v>269</v>
      </c>
      <c r="I149" t="s">
        <v>168</v>
      </c>
      <c r="J149" s="20" t="s">
        <v>535</v>
      </c>
      <c r="K149" s="19" t="str">
        <f t="shared" si="8"/>
        <v>福岡市</v>
      </c>
      <c r="L149" s="19" t="str">
        <f t="shared" si="11"/>
        <v>低</v>
      </c>
      <c r="M149" s="62">
        <v>43164</v>
      </c>
      <c r="N149" s="20">
        <f t="shared" si="9"/>
        <v>1</v>
      </c>
    </row>
    <row r="150" spans="1:14">
      <c r="A150" s="18" t="str">
        <f t="shared" si="10"/>
        <v>002017ｻ912BINiV5me</v>
      </c>
      <c r="B150" s="20" t="s">
        <v>582</v>
      </c>
      <c r="C150" s="20" t="s">
        <v>583</v>
      </c>
      <c r="D150" s="20" t="s">
        <v>581</v>
      </c>
      <c r="E150" s="54">
        <v>43164</v>
      </c>
      <c r="F150" s="59">
        <v>16.2</v>
      </c>
      <c r="G150" s="20" t="s">
        <v>166</v>
      </c>
      <c r="H150" s="20" t="s">
        <v>269</v>
      </c>
      <c r="I150" t="s">
        <v>168</v>
      </c>
      <c r="J150" s="20" t="s">
        <v>535</v>
      </c>
      <c r="K150" s="19" t="str">
        <f t="shared" si="8"/>
        <v>福岡市</v>
      </c>
      <c r="L150" s="19" t="str">
        <f t="shared" si="11"/>
        <v>低</v>
      </c>
      <c r="M150" s="62">
        <v>43164</v>
      </c>
      <c r="N150" s="20">
        <f t="shared" si="9"/>
        <v>1</v>
      </c>
    </row>
    <row r="151" spans="1:14">
      <c r="A151" s="18" t="str">
        <f t="shared" si="10"/>
        <v>002017ｻ912BHABWdLS</v>
      </c>
      <c r="B151" s="20" t="s">
        <v>584</v>
      </c>
      <c r="C151" s="20" t="s">
        <v>585</v>
      </c>
      <c r="D151" s="20" t="s">
        <v>581</v>
      </c>
      <c r="E151" s="54">
        <v>43165</v>
      </c>
      <c r="F151" s="59">
        <v>12.96</v>
      </c>
      <c r="G151" s="20" t="s">
        <v>166</v>
      </c>
      <c r="H151" s="20" t="s">
        <v>269</v>
      </c>
      <c r="I151" t="s">
        <v>168</v>
      </c>
      <c r="J151" s="20" t="s">
        <v>535</v>
      </c>
      <c r="K151" s="19" t="str">
        <f t="shared" si="8"/>
        <v>福岡市</v>
      </c>
      <c r="L151" s="19" t="str">
        <f t="shared" si="11"/>
        <v>低</v>
      </c>
      <c r="M151" s="62">
        <v>43165</v>
      </c>
      <c r="N151" s="20">
        <f t="shared" si="9"/>
        <v>1</v>
      </c>
    </row>
    <row r="152" spans="1:14">
      <c r="A152" s="18" t="str">
        <f t="shared" si="10"/>
        <v>002017ｻ912BJQsomwu</v>
      </c>
      <c r="B152" s="20" t="s">
        <v>586</v>
      </c>
      <c r="C152" s="20" t="s">
        <v>587</v>
      </c>
      <c r="D152" s="20" t="s">
        <v>581</v>
      </c>
      <c r="E152" s="54">
        <v>43166</v>
      </c>
      <c r="F152" s="59">
        <v>12.96</v>
      </c>
      <c r="G152" s="20" t="s">
        <v>166</v>
      </c>
      <c r="H152" s="20" t="s">
        <v>269</v>
      </c>
      <c r="I152" t="s">
        <v>168</v>
      </c>
      <c r="J152" s="20" t="s">
        <v>535</v>
      </c>
      <c r="K152" s="19" t="str">
        <f t="shared" si="8"/>
        <v>福岡市</v>
      </c>
      <c r="L152" s="19" t="str">
        <f t="shared" si="11"/>
        <v>低</v>
      </c>
      <c r="M152" s="62">
        <v>43166</v>
      </c>
      <c r="N152" s="20">
        <f t="shared" si="9"/>
        <v>1</v>
      </c>
    </row>
    <row r="153" spans="1:14">
      <c r="A153" s="18" t="str">
        <f t="shared" si="10"/>
        <v>002017ｻ909CBCgfdKV</v>
      </c>
      <c r="B153" s="20" t="s">
        <v>588</v>
      </c>
      <c r="C153" s="20" t="s">
        <v>589</v>
      </c>
      <c r="D153" s="20" t="s">
        <v>590</v>
      </c>
      <c r="E153" s="54">
        <v>43167</v>
      </c>
      <c r="F153" s="59">
        <v>84.24</v>
      </c>
      <c r="G153" s="20" t="s">
        <v>166</v>
      </c>
      <c r="H153" s="20" t="s">
        <v>269</v>
      </c>
      <c r="I153" t="s">
        <v>168</v>
      </c>
      <c r="J153" s="20" t="s">
        <v>535</v>
      </c>
      <c r="K153" s="19" t="str">
        <f t="shared" si="8"/>
        <v>福岡市</v>
      </c>
      <c r="L153" s="19" t="str">
        <f t="shared" si="11"/>
        <v>低</v>
      </c>
      <c r="M153" s="62">
        <v>43167</v>
      </c>
      <c r="N153" s="20">
        <f t="shared" si="9"/>
        <v>1</v>
      </c>
    </row>
    <row r="154" spans="1:14">
      <c r="A154" s="18" t="str">
        <f t="shared" si="10"/>
        <v>002017ｻ911BF3CdXqS</v>
      </c>
      <c r="B154" s="20" t="s">
        <v>591</v>
      </c>
      <c r="C154" s="20" t="s">
        <v>592</v>
      </c>
      <c r="D154" s="20" t="s">
        <v>593</v>
      </c>
      <c r="E154" s="54">
        <v>43167</v>
      </c>
      <c r="F154" s="59">
        <v>58.32</v>
      </c>
      <c r="G154" s="20" t="s">
        <v>166</v>
      </c>
      <c r="H154" s="20" t="s">
        <v>269</v>
      </c>
      <c r="I154" t="s">
        <v>168</v>
      </c>
      <c r="J154" s="20" t="s">
        <v>535</v>
      </c>
      <c r="K154" s="19" t="str">
        <f t="shared" si="8"/>
        <v>福岡市</v>
      </c>
      <c r="L154" s="19" t="str">
        <f t="shared" si="11"/>
        <v>低</v>
      </c>
      <c r="M154" s="62">
        <v>43167</v>
      </c>
      <c r="N154" s="20">
        <f t="shared" si="9"/>
        <v>1</v>
      </c>
    </row>
    <row r="155" spans="1:14">
      <c r="A155" s="18" t="str">
        <f t="shared" si="10"/>
        <v>002017ｻ908CE357YNk</v>
      </c>
      <c r="B155" s="20" t="s">
        <v>594</v>
      </c>
      <c r="C155" s="20" t="s">
        <v>595</v>
      </c>
      <c r="D155" s="20" t="s">
        <v>596</v>
      </c>
      <c r="E155" s="54">
        <v>43172</v>
      </c>
      <c r="F155" s="59">
        <v>12.96</v>
      </c>
      <c r="G155" s="20" t="s">
        <v>166</v>
      </c>
      <c r="H155" s="20" t="s">
        <v>132</v>
      </c>
      <c r="I155" t="s">
        <v>168</v>
      </c>
      <c r="J155" s="20" t="s">
        <v>535</v>
      </c>
      <c r="K155" s="19" t="str">
        <f t="shared" si="8"/>
        <v>福岡市</v>
      </c>
      <c r="L155" s="19" t="str">
        <f t="shared" si="11"/>
        <v>低</v>
      </c>
      <c r="M155" s="62">
        <v>43172</v>
      </c>
      <c r="N155" s="20">
        <f t="shared" si="9"/>
        <v>1</v>
      </c>
    </row>
    <row r="156" spans="1:14">
      <c r="A156" s="18" t="str">
        <f t="shared" si="10"/>
        <v>002017ｻ902CCC3L5ZM</v>
      </c>
      <c r="B156" s="20" t="s">
        <v>597</v>
      </c>
      <c r="C156" s="20" t="s">
        <v>598</v>
      </c>
      <c r="D156" s="20" t="s">
        <v>599</v>
      </c>
      <c r="E156" s="54">
        <v>43174</v>
      </c>
      <c r="F156" s="59">
        <v>38.880000000000003</v>
      </c>
      <c r="G156" s="20" t="s">
        <v>166</v>
      </c>
      <c r="H156" s="20" t="s">
        <v>132</v>
      </c>
      <c r="I156" t="s">
        <v>168</v>
      </c>
      <c r="J156" s="20" t="s">
        <v>347</v>
      </c>
      <c r="K156" s="19" t="str">
        <f t="shared" si="8"/>
        <v>福岡市</v>
      </c>
      <c r="L156" s="19" t="str">
        <f t="shared" si="11"/>
        <v>低</v>
      </c>
      <c r="M156" s="62">
        <v>43174</v>
      </c>
      <c r="N156" s="20">
        <f t="shared" si="9"/>
        <v>1</v>
      </c>
    </row>
    <row r="157" spans="1:14">
      <c r="A157" s="18" t="str">
        <f t="shared" si="10"/>
        <v>002017ｻ911BC168Q7f</v>
      </c>
      <c r="B157" s="20" t="s">
        <v>600</v>
      </c>
      <c r="C157" s="20" t="s">
        <v>601</v>
      </c>
      <c r="D157" s="20" t="s">
        <v>602</v>
      </c>
      <c r="E157" s="54">
        <v>43175</v>
      </c>
      <c r="F157" s="59">
        <v>35.64</v>
      </c>
      <c r="G157" s="20" t="s">
        <v>166</v>
      </c>
      <c r="H157" s="20" t="s">
        <v>269</v>
      </c>
      <c r="I157" t="s">
        <v>168</v>
      </c>
      <c r="J157" s="20" t="s">
        <v>535</v>
      </c>
      <c r="K157" s="19" t="str">
        <f t="shared" si="8"/>
        <v>福岡市</v>
      </c>
      <c r="L157" s="19" t="str">
        <f t="shared" si="11"/>
        <v>低</v>
      </c>
      <c r="M157" s="62">
        <v>43175</v>
      </c>
      <c r="N157" s="20">
        <f t="shared" si="9"/>
        <v>1</v>
      </c>
    </row>
    <row r="158" spans="1:14">
      <c r="A158" s="18" t="str">
        <f t="shared" si="10"/>
        <v>002017ｻ911BDEbqQxU</v>
      </c>
      <c r="B158" s="20" t="s">
        <v>603</v>
      </c>
      <c r="C158" s="20" t="s">
        <v>604</v>
      </c>
      <c r="D158" s="20" t="s">
        <v>602</v>
      </c>
      <c r="E158" s="54">
        <v>43175</v>
      </c>
      <c r="F158" s="59">
        <v>14.58</v>
      </c>
      <c r="G158" s="20" t="s">
        <v>166</v>
      </c>
      <c r="H158" s="20" t="s">
        <v>269</v>
      </c>
      <c r="I158" t="s">
        <v>168</v>
      </c>
      <c r="J158" s="20" t="s">
        <v>535</v>
      </c>
      <c r="K158" s="19" t="str">
        <f t="shared" si="8"/>
        <v>福岡市</v>
      </c>
      <c r="L158" s="19" t="str">
        <f t="shared" si="11"/>
        <v>低</v>
      </c>
      <c r="M158" s="62">
        <v>43175</v>
      </c>
      <c r="N158" s="20">
        <f t="shared" si="9"/>
        <v>1</v>
      </c>
    </row>
    <row r="159" spans="1:14">
      <c r="A159" s="18" t="str">
        <f t="shared" si="10"/>
        <v>002017ｻ911BGKFmt1F</v>
      </c>
      <c r="B159" s="20" t="s">
        <v>605</v>
      </c>
      <c r="C159" s="20" t="s">
        <v>606</v>
      </c>
      <c r="D159" s="20" t="s">
        <v>607</v>
      </c>
      <c r="E159" s="54">
        <v>43178</v>
      </c>
      <c r="F159" s="59">
        <v>40.5</v>
      </c>
      <c r="G159" s="20" t="s">
        <v>166</v>
      </c>
      <c r="H159" s="20" t="s">
        <v>132</v>
      </c>
      <c r="I159" t="s">
        <v>168</v>
      </c>
      <c r="J159" s="20" t="s">
        <v>535</v>
      </c>
      <c r="K159" s="19" t="str">
        <f t="shared" si="8"/>
        <v>福岡市</v>
      </c>
      <c r="L159" s="19" t="str">
        <f t="shared" si="11"/>
        <v>低</v>
      </c>
      <c r="M159" s="62">
        <v>43178</v>
      </c>
      <c r="N159" s="20">
        <f t="shared" si="9"/>
        <v>1</v>
      </c>
    </row>
    <row r="160" spans="1:14">
      <c r="A160" s="18" t="str">
        <f t="shared" si="10"/>
        <v>002017ｻ908CB1GNaGu</v>
      </c>
      <c r="B160" s="20" t="s">
        <v>608</v>
      </c>
      <c r="C160" s="20" t="s">
        <v>609</v>
      </c>
      <c r="D160" s="20" t="s">
        <v>610</v>
      </c>
      <c r="E160" s="54">
        <v>43185</v>
      </c>
      <c r="F160" s="59">
        <v>87.48</v>
      </c>
      <c r="G160" s="20" t="s">
        <v>166</v>
      </c>
      <c r="H160" s="20" t="s">
        <v>611</v>
      </c>
      <c r="I160" t="s">
        <v>168</v>
      </c>
      <c r="J160" s="20" t="s">
        <v>535</v>
      </c>
      <c r="K160" s="19" t="str">
        <f t="shared" si="8"/>
        <v>鹿児島市</v>
      </c>
      <c r="L160" s="19" t="str">
        <f t="shared" si="11"/>
        <v>低</v>
      </c>
      <c r="M160" s="62">
        <v>43185</v>
      </c>
      <c r="N160" s="20">
        <f t="shared" si="9"/>
        <v>1</v>
      </c>
    </row>
    <row r="161" spans="1:14">
      <c r="A161" s="18" t="str">
        <f t="shared" si="10"/>
        <v>002016ｻ807CAHbGNDY</v>
      </c>
      <c r="B161" s="20" t="s">
        <v>612</v>
      </c>
      <c r="C161" s="20" t="s">
        <v>613</v>
      </c>
      <c r="D161" s="20" t="s">
        <v>614</v>
      </c>
      <c r="E161" s="54">
        <v>43186</v>
      </c>
      <c r="F161" s="59">
        <v>306.18</v>
      </c>
      <c r="G161" s="20" t="s">
        <v>122</v>
      </c>
      <c r="H161" s="20" t="s">
        <v>269</v>
      </c>
      <c r="I161" t="s">
        <v>168</v>
      </c>
      <c r="J161" s="20" t="s">
        <v>169</v>
      </c>
      <c r="K161" s="19" t="str">
        <f t="shared" si="8"/>
        <v>福岡市</v>
      </c>
      <c r="L161" s="19" t="str">
        <f t="shared" si="11"/>
        <v>高</v>
      </c>
      <c r="M161" s="62">
        <v>43186</v>
      </c>
      <c r="N161" s="20">
        <f t="shared" si="9"/>
        <v>1</v>
      </c>
    </row>
    <row r="162" spans="1:14">
      <c r="A162" s="18" t="str">
        <f t="shared" si="10"/>
        <v>002017ｻ912BEfRAkji</v>
      </c>
      <c r="B162" s="20" t="s">
        <v>615</v>
      </c>
      <c r="C162" s="20" t="s">
        <v>616</v>
      </c>
      <c r="D162" s="20" t="s">
        <v>617</v>
      </c>
      <c r="E162" s="54">
        <v>43187</v>
      </c>
      <c r="F162" s="59">
        <v>32.4</v>
      </c>
      <c r="G162" s="20" t="s">
        <v>166</v>
      </c>
      <c r="H162" s="20" t="s">
        <v>132</v>
      </c>
      <c r="I162" t="s">
        <v>168</v>
      </c>
      <c r="J162" s="20" t="s">
        <v>535</v>
      </c>
      <c r="K162" s="19" t="str">
        <f t="shared" si="8"/>
        <v>福岡市</v>
      </c>
      <c r="L162" s="19" t="str">
        <f t="shared" si="11"/>
        <v>低</v>
      </c>
      <c r="M162" s="62">
        <v>43187</v>
      </c>
      <c r="N162" s="20">
        <f t="shared" si="9"/>
        <v>1</v>
      </c>
    </row>
    <row r="163" spans="1:14">
      <c r="A163" s="18" t="str">
        <f t="shared" si="10"/>
        <v>002017ｻ912BA279P8M</v>
      </c>
      <c r="B163" s="20" t="s">
        <v>618</v>
      </c>
      <c r="C163" s="20" t="s">
        <v>619</v>
      </c>
      <c r="D163" s="20" t="s">
        <v>620</v>
      </c>
      <c r="E163" s="54">
        <v>43188</v>
      </c>
      <c r="F163" s="59">
        <v>87.48</v>
      </c>
      <c r="G163" s="20" t="s">
        <v>166</v>
      </c>
      <c r="H163" s="20" t="s">
        <v>132</v>
      </c>
      <c r="I163" t="s">
        <v>168</v>
      </c>
      <c r="J163" s="20" t="s">
        <v>535</v>
      </c>
      <c r="K163" s="19" t="str">
        <f t="shared" si="8"/>
        <v>福岡市</v>
      </c>
      <c r="L163" s="19" t="str">
        <f t="shared" si="11"/>
        <v>低</v>
      </c>
      <c r="M163" s="62">
        <v>43188</v>
      </c>
      <c r="N163" s="20">
        <f t="shared" si="9"/>
        <v>1</v>
      </c>
    </row>
    <row r="164" spans="1:14">
      <c r="A164" s="18" t="str">
        <f t="shared" si="10"/>
        <v>002018ｻ001BAWQtYGF</v>
      </c>
      <c r="B164" s="20" t="s">
        <v>621</v>
      </c>
      <c r="C164" s="20" t="s">
        <v>622</v>
      </c>
      <c r="D164" s="20" t="s">
        <v>623</v>
      </c>
      <c r="E164" s="54">
        <v>43192</v>
      </c>
      <c r="F164" s="59">
        <v>77.760000000000005</v>
      </c>
      <c r="G164" s="20" t="s">
        <v>166</v>
      </c>
      <c r="H164" s="20" t="s">
        <v>269</v>
      </c>
      <c r="I164" t="s">
        <v>168</v>
      </c>
      <c r="J164" s="20" t="s">
        <v>535</v>
      </c>
      <c r="K164" s="19" t="str">
        <f t="shared" si="8"/>
        <v>福岡市</v>
      </c>
      <c r="L164" s="19" t="str">
        <f t="shared" si="11"/>
        <v>低</v>
      </c>
      <c r="M164" s="62">
        <v>43192</v>
      </c>
      <c r="N164" s="20">
        <f t="shared" si="9"/>
        <v>1</v>
      </c>
    </row>
    <row r="165" spans="1:14">
      <c r="A165" s="18" t="str">
        <f t="shared" si="10"/>
        <v>002017ｻ909BCt6Gke6</v>
      </c>
      <c r="B165" s="20" t="s">
        <v>624</v>
      </c>
      <c r="C165" s="20" t="s">
        <v>625</v>
      </c>
      <c r="D165" s="20" t="s">
        <v>626</v>
      </c>
      <c r="E165" s="54">
        <v>43195</v>
      </c>
      <c r="F165" s="59">
        <v>25.92</v>
      </c>
      <c r="G165" s="20" t="s">
        <v>166</v>
      </c>
      <c r="H165" s="20" t="s">
        <v>173</v>
      </c>
      <c r="I165" t="s">
        <v>168</v>
      </c>
      <c r="J165" s="20" t="s">
        <v>535</v>
      </c>
      <c r="K165" s="19" t="str">
        <f t="shared" si="8"/>
        <v>大分市</v>
      </c>
      <c r="L165" s="19" t="str">
        <f t="shared" si="11"/>
        <v>低</v>
      </c>
      <c r="M165" s="62">
        <v>43195</v>
      </c>
      <c r="N165" s="20">
        <f t="shared" si="9"/>
        <v>1</v>
      </c>
    </row>
    <row r="166" spans="1:14">
      <c r="A166" s="18" t="str">
        <f t="shared" si="10"/>
        <v>002017ｻ909BD4fBGXC</v>
      </c>
      <c r="B166" s="20" t="s">
        <v>627</v>
      </c>
      <c r="C166" s="20" t="s">
        <v>628</v>
      </c>
      <c r="D166" s="20" t="s">
        <v>626</v>
      </c>
      <c r="E166" s="54">
        <v>43195</v>
      </c>
      <c r="F166" s="59">
        <v>20.25</v>
      </c>
      <c r="G166" s="20" t="s">
        <v>166</v>
      </c>
      <c r="H166" s="20" t="s">
        <v>173</v>
      </c>
      <c r="I166" t="s">
        <v>168</v>
      </c>
      <c r="J166" s="20" t="s">
        <v>535</v>
      </c>
      <c r="K166" s="19" t="str">
        <f t="shared" si="8"/>
        <v>大分市</v>
      </c>
      <c r="L166" s="19" t="str">
        <f t="shared" si="11"/>
        <v>低</v>
      </c>
      <c r="M166" s="62">
        <v>43195</v>
      </c>
      <c r="N166" s="20">
        <f t="shared" si="9"/>
        <v>1</v>
      </c>
    </row>
    <row r="167" spans="1:14">
      <c r="A167" s="18" t="str">
        <f t="shared" si="10"/>
        <v>002017ｻ911BLybZHWK</v>
      </c>
      <c r="B167" s="20" t="s">
        <v>629</v>
      </c>
      <c r="C167" s="20" t="s">
        <v>630</v>
      </c>
      <c r="D167" s="20" t="s">
        <v>262</v>
      </c>
      <c r="E167" s="54">
        <v>43195</v>
      </c>
      <c r="F167" s="59">
        <v>19.440000000000001</v>
      </c>
      <c r="G167" s="20" t="s">
        <v>166</v>
      </c>
      <c r="H167" s="20" t="s">
        <v>132</v>
      </c>
      <c r="I167" t="s">
        <v>168</v>
      </c>
      <c r="J167" s="20" t="s">
        <v>535</v>
      </c>
      <c r="K167" s="19" t="str">
        <f t="shared" si="8"/>
        <v>福岡市</v>
      </c>
      <c r="L167" s="19" t="str">
        <f t="shared" si="11"/>
        <v>低</v>
      </c>
      <c r="M167" s="62">
        <v>43195</v>
      </c>
      <c r="N167" s="20">
        <f t="shared" si="9"/>
        <v>1</v>
      </c>
    </row>
    <row r="168" spans="1:14">
      <c r="A168" s="18" t="str">
        <f t="shared" si="10"/>
        <v>002017ｻ911BM1mC34M</v>
      </c>
      <c r="B168" s="20" t="s">
        <v>631</v>
      </c>
      <c r="C168" s="20" t="s">
        <v>632</v>
      </c>
      <c r="D168" s="20" t="s">
        <v>262</v>
      </c>
      <c r="E168" s="54">
        <v>43195</v>
      </c>
      <c r="F168" s="59">
        <v>10.26</v>
      </c>
      <c r="G168" s="20" t="s">
        <v>166</v>
      </c>
      <c r="H168" s="20" t="s">
        <v>132</v>
      </c>
      <c r="I168" t="s">
        <v>168</v>
      </c>
      <c r="J168" s="20" t="s">
        <v>535</v>
      </c>
      <c r="K168" s="19" t="str">
        <f t="shared" si="8"/>
        <v>福岡市</v>
      </c>
      <c r="L168" s="19" t="str">
        <f t="shared" si="11"/>
        <v>低</v>
      </c>
      <c r="M168" s="62">
        <v>43195</v>
      </c>
      <c r="N168" s="20">
        <f t="shared" si="9"/>
        <v>1</v>
      </c>
    </row>
    <row r="169" spans="1:14">
      <c r="A169" s="18" t="str">
        <f t="shared" si="10"/>
        <v>002017ｻ909BEpf3EL5</v>
      </c>
      <c r="B169" s="20" t="s">
        <v>633</v>
      </c>
      <c r="C169" s="20" t="s">
        <v>634</v>
      </c>
      <c r="D169" s="20" t="s">
        <v>626</v>
      </c>
      <c r="E169" s="54">
        <v>43196</v>
      </c>
      <c r="F169" s="59">
        <v>16.2</v>
      </c>
      <c r="G169" s="20" t="s">
        <v>166</v>
      </c>
      <c r="H169" s="20" t="s">
        <v>173</v>
      </c>
      <c r="I169" t="s">
        <v>168</v>
      </c>
      <c r="J169" s="20" t="s">
        <v>535</v>
      </c>
      <c r="K169" s="19" t="str">
        <f t="shared" si="8"/>
        <v>大分市</v>
      </c>
      <c r="L169" s="19" t="str">
        <f t="shared" si="11"/>
        <v>低</v>
      </c>
      <c r="M169" s="62">
        <v>43196</v>
      </c>
      <c r="N169" s="20">
        <f t="shared" si="9"/>
        <v>1</v>
      </c>
    </row>
    <row r="170" spans="1:14">
      <c r="A170" s="18" t="str">
        <f t="shared" si="10"/>
        <v>002017ｻ907BFigZMHa</v>
      </c>
      <c r="B170" s="20" t="s">
        <v>635</v>
      </c>
      <c r="C170" s="20" t="s">
        <v>636</v>
      </c>
      <c r="D170" s="20" t="s">
        <v>471</v>
      </c>
      <c r="E170" s="54">
        <v>43199</v>
      </c>
      <c r="F170" s="59">
        <v>45.36</v>
      </c>
      <c r="G170" s="20" t="s">
        <v>166</v>
      </c>
      <c r="H170" s="20" t="s">
        <v>132</v>
      </c>
      <c r="I170" t="s">
        <v>168</v>
      </c>
      <c r="J170" s="20" t="s">
        <v>535</v>
      </c>
      <c r="K170" s="19" t="str">
        <f t="shared" si="8"/>
        <v>福岡市</v>
      </c>
      <c r="L170" s="19" t="str">
        <f t="shared" si="11"/>
        <v>低</v>
      </c>
      <c r="M170" s="62">
        <v>43199</v>
      </c>
      <c r="N170" s="20">
        <f t="shared" si="9"/>
        <v>1</v>
      </c>
    </row>
    <row r="171" spans="1:14">
      <c r="A171" s="18" t="str">
        <f t="shared" si="10"/>
        <v>002017ｻ907CDJPswbQ</v>
      </c>
      <c r="B171" s="20" t="s">
        <v>637</v>
      </c>
      <c r="C171" s="20" t="s">
        <v>638</v>
      </c>
      <c r="D171" s="20" t="s">
        <v>639</v>
      </c>
      <c r="E171" s="54">
        <v>43199</v>
      </c>
      <c r="F171" s="59">
        <v>87.48</v>
      </c>
      <c r="G171" s="20" t="s">
        <v>166</v>
      </c>
      <c r="H171" s="20" t="s">
        <v>132</v>
      </c>
      <c r="I171" t="s">
        <v>168</v>
      </c>
      <c r="J171" s="20" t="s">
        <v>535</v>
      </c>
      <c r="K171" s="19" t="str">
        <f t="shared" si="8"/>
        <v>福岡市</v>
      </c>
      <c r="L171" s="19" t="str">
        <f t="shared" si="11"/>
        <v>低</v>
      </c>
      <c r="M171" s="62">
        <v>43199</v>
      </c>
      <c r="N171" s="20">
        <f t="shared" si="9"/>
        <v>1</v>
      </c>
    </row>
    <row r="172" spans="1:14">
      <c r="A172" s="18" t="str">
        <f t="shared" si="10"/>
        <v>002017ｻ912BKbEkZvL</v>
      </c>
      <c r="B172" s="20" t="s">
        <v>640</v>
      </c>
      <c r="C172" s="20" t="s">
        <v>641</v>
      </c>
      <c r="D172" s="20" t="s">
        <v>642</v>
      </c>
      <c r="E172" s="54">
        <v>43207</v>
      </c>
      <c r="F172" s="59">
        <v>28.62</v>
      </c>
      <c r="G172" s="20" t="s">
        <v>166</v>
      </c>
      <c r="H172" s="20" t="s">
        <v>173</v>
      </c>
      <c r="I172" t="s">
        <v>168</v>
      </c>
      <c r="J172" s="20" t="s">
        <v>535</v>
      </c>
      <c r="K172" s="19" t="str">
        <f t="shared" si="8"/>
        <v>大分市</v>
      </c>
      <c r="L172" s="19" t="str">
        <f t="shared" si="11"/>
        <v>低</v>
      </c>
      <c r="M172" s="62">
        <v>43207</v>
      </c>
      <c r="N172" s="20">
        <f t="shared" si="9"/>
        <v>1</v>
      </c>
    </row>
    <row r="173" spans="1:14">
      <c r="A173" s="18" t="str">
        <f t="shared" si="10"/>
        <v>002017ｻ912BNrLT4i9</v>
      </c>
      <c r="B173" s="20" t="s">
        <v>643</v>
      </c>
      <c r="C173" s="20" t="s">
        <v>644</v>
      </c>
      <c r="D173" s="20" t="s">
        <v>645</v>
      </c>
      <c r="E173" s="54">
        <v>43208</v>
      </c>
      <c r="F173" s="59">
        <v>38.880000000000003</v>
      </c>
      <c r="G173" s="20" t="s">
        <v>166</v>
      </c>
      <c r="H173" s="20" t="s">
        <v>132</v>
      </c>
      <c r="I173" t="s">
        <v>168</v>
      </c>
      <c r="J173" s="20" t="s">
        <v>535</v>
      </c>
      <c r="K173" s="19" t="str">
        <f t="shared" si="8"/>
        <v>福岡市</v>
      </c>
      <c r="L173" s="19" t="str">
        <f t="shared" si="11"/>
        <v>低</v>
      </c>
      <c r="M173" s="62">
        <v>43208</v>
      </c>
      <c r="N173" s="20">
        <f t="shared" si="9"/>
        <v>1</v>
      </c>
    </row>
    <row r="174" spans="1:14">
      <c r="A174" s="18" t="str">
        <f t="shared" si="10"/>
        <v>002017ｻ910BCyc6bSM</v>
      </c>
      <c r="B174" s="20" t="s">
        <v>646</v>
      </c>
      <c r="C174" s="20" t="s">
        <v>647</v>
      </c>
      <c r="D174" s="20" t="s">
        <v>648</v>
      </c>
      <c r="E174" s="54">
        <v>43216</v>
      </c>
      <c r="F174" s="59">
        <v>67.5</v>
      </c>
      <c r="G174" s="20" t="s">
        <v>166</v>
      </c>
      <c r="H174" s="20" t="s">
        <v>132</v>
      </c>
      <c r="I174" t="s">
        <v>168</v>
      </c>
      <c r="J174" s="20" t="s">
        <v>535</v>
      </c>
      <c r="K174" s="19" t="str">
        <f t="shared" si="8"/>
        <v>福岡市</v>
      </c>
      <c r="L174" s="19" t="str">
        <f t="shared" si="11"/>
        <v>低</v>
      </c>
      <c r="M174" s="62">
        <v>43216</v>
      </c>
      <c r="N174" s="20">
        <f t="shared" si="9"/>
        <v>1</v>
      </c>
    </row>
    <row r="175" spans="1:14">
      <c r="A175" s="18" t="str">
        <f t="shared" si="10"/>
        <v>002017ｻ912BFCPP6JS</v>
      </c>
      <c r="B175" s="20" t="s">
        <v>649</v>
      </c>
      <c r="C175" s="20" t="s">
        <v>650</v>
      </c>
      <c r="D175" s="20" t="s">
        <v>651</v>
      </c>
      <c r="E175" s="54">
        <v>43221</v>
      </c>
      <c r="F175" s="59">
        <v>21.87</v>
      </c>
      <c r="G175" s="20" t="s">
        <v>166</v>
      </c>
      <c r="H175" s="20" t="s">
        <v>132</v>
      </c>
      <c r="I175" t="s">
        <v>168</v>
      </c>
      <c r="J175" s="20" t="s">
        <v>535</v>
      </c>
      <c r="K175" s="19" t="str">
        <f t="shared" si="8"/>
        <v>福岡市</v>
      </c>
      <c r="L175" s="19" t="str">
        <f t="shared" si="11"/>
        <v>低</v>
      </c>
      <c r="M175" s="62">
        <v>43221</v>
      </c>
      <c r="N175" s="20">
        <f t="shared" si="9"/>
        <v>1</v>
      </c>
    </row>
    <row r="176" spans="1:14">
      <c r="A176" s="18" t="str">
        <f t="shared" si="10"/>
        <v>002018ｻ002BLJDzohf</v>
      </c>
      <c r="B176" s="20" t="s">
        <v>652</v>
      </c>
      <c r="C176" s="20" t="s">
        <v>653</v>
      </c>
      <c r="D176" s="20" t="s">
        <v>654</v>
      </c>
      <c r="E176" s="54">
        <v>43227</v>
      </c>
      <c r="F176" s="59">
        <v>15.39</v>
      </c>
      <c r="G176" s="20" t="s">
        <v>166</v>
      </c>
      <c r="H176" s="20" t="s">
        <v>346</v>
      </c>
      <c r="I176" t="s">
        <v>168</v>
      </c>
      <c r="J176" s="20" t="s">
        <v>535</v>
      </c>
      <c r="K176" s="19" t="str">
        <f t="shared" si="8"/>
        <v>長崎市</v>
      </c>
      <c r="L176" s="19" t="str">
        <f t="shared" si="11"/>
        <v>低</v>
      </c>
      <c r="M176" s="62">
        <v>43227</v>
      </c>
      <c r="N176" s="20">
        <f t="shared" si="9"/>
        <v>1</v>
      </c>
    </row>
    <row r="177" spans="1:14">
      <c r="A177" s="18" t="str">
        <f t="shared" si="10"/>
        <v>002018ｻ911BNUeaKpp</v>
      </c>
      <c r="B177" s="20" t="s">
        <v>655</v>
      </c>
      <c r="C177" s="20" t="s">
        <v>656</v>
      </c>
      <c r="D177" s="20" t="s">
        <v>657</v>
      </c>
      <c r="E177" s="54">
        <v>43230</v>
      </c>
      <c r="F177" s="59">
        <v>17.010000000000002</v>
      </c>
      <c r="G177" s="20" t="s">
        <v>166</v>
      </c>
      <c r="H177" s="20" t="s">
        <v>167</v>
      </c>
      <c r="I177" t="s">
        <v>168</v>
      </c>
      <c r="J177" s="20" t="s">
        <v>535</v>
      </c>
      <c r="K177" s="19" t="str">
        <f t="shared" si="8"/>
        <v>熊本市</v>
      </c>
      <c r="L177" s="19" t="str">
        <f t="shared" si="11"/>
        <v>低</v>
      </c>
      <c r="M177" s="62">
        <v>43230</v>
      </c>
      <c r="N177" s="20">
        <f t="shared" si="9"/>
        <v>1</v>
      </c>
    </row>
    <row r="178" spans="1:14">
      <c r="A178" s="18" t="str">
        <f t="shared" si="10"/>
        <v>002017ｻ912BDQsfWLe</v>
      </c>
      <c r="B178" s="20" t="s">
        <v>658</v>
      </c>
      <c r="C178" s="20" t="s">
        <v>659</v>
      </c>
      <c r="D178" s="20" t="s">
        <v>660</v>
      </c>
      <c r="E178" s="54">
        <v>43234</v>
      </c>
      <c r="F178" s="59">
        <v>23.49</v>
      </c>
      <c r="G178" s="20" t="s">
        <v>166</v>
      </c>
      <c r="H178" s="20" t="s">
        <v>167</v>
      </c>
      <c r="I178" t="s">
        <v>168</v>
      </c>
      <c r="J178" s="20" t="s">
        <v>535</v>
      </c>
      <c r="K178" s="19" t="str">
        <f t="shared" si="8"/>
        <v>熊本市</v>
      </c>
      <c r="L178" s="19" t="str">
        <f t="shared" si="11"/>
        <v>低</v>
      </c>
      <c r="M178" s="62">
        <v>43234</v>
      </c>
      <c r="N178" s="20">
        <f t="shared" si="9"/>
        <v>1</v>
      </c>
    </row>
    <row r="179" spans="1:14">
      <c r="A179" s="18" t="str">
        <f t="shared" si="10"/>
        <v>002018ｻ911BOdc79hK</v>
      </c>
      <c r="B179" s="20" t="s">
        <v>661</v>
      </c>
      <c r="C179" s="20" t="s">
        <v>662</v>
      </c>
      <c r="D179" s="20" t="s">
        <v>663</v>
      </c>
      <c r="E179" s="54">
        <v>43251</v>
      </c>
      <c r="F179" s="59">
        <v>10.8</v>
      </c>
      <c r="G179" s="20" t="s">
        <v>166</v>
      </c>
      <c r="H179" s="20" t="s">
        <v>167</v>
      </c>
      <c r="I179" t="s">
        <v>168</v>
      </c>
      <c r="J179" s="20" t="s">
        <v>535</v>
      </c>
      <c r="K179" s="19" t="str">
        <f t="shared" si="8"/>
        <v>熊本市</v>
      </c>
      <c r="L179" s="19" t="str">
        <f t="shared" si="11"/>
        <v>低</v>
      </c>
      <c r="M179" s="62">
        <v>43251</v>
      </c>
      <c r="N179" s="20">
        <f t="shared" si="9"/>
        <v>1</v>
      </c>
    </row>
    <row r="180" spans="1:14">
      <c r="A180" s="18" t="str">
        <f t="shared" si="10"/>
        <v>002017ｻ908BApjpJvd</v>
      </c>
      <c r="B180" s="20" t="s">
        <v>664</v>
      </c>
      <c r="C180" s="20" t="s">
        <v>665</v>
      </c>
      <c r="D180" s="20" t="s">
        <v>666</v>
      </c>
      <c r="E180" s="54">
        <v>43252</v>
      </c>
      <c r="F180" s="59">
        <v>87.48</v>
      </c>
      <c r="G180" s="20" t="s">
        <v>166</v>
      </c>
      <c r="H180" s="20" t="s">
        <v>346</v>
      </c>
      <c r="I180" t="s">
        <v>168</v>
      </c>
      <c r="J180" s="20" t="s">
        <v>347</v>
      </c>
      <c r="K180" s="19" t="str">
        <f t="shared" si="8"/>
        <v>長崎市</v>
      </c>
      <c r="L180" s="19" t="str">
        <f t="shared" si="11"/>
        <v>低</v>
      </c>
      <c r="M180" s="62">
        <v>43252</v>
      </c>
      <c r="N180" s="20">
        <f t="shared" si="9"/>
        <v>1</v>
      </c>
    </row>
    <row r="181" spans="1:14">
      <c r="A181" s="18" t="str">
        <f t="shared" si="10"/>
        <v>002017ｻ909BGoT2LFt</v>
      </c>
      <c r="B181" s="20" t="s">
        <v>667</v>
      </c>
      <c r="C181" s="20" t="s">
        <v>668</v>
      </c>
      <c r="D181" s="20" t="s">
        <v>576</v>
      </c>
      <c r="E181" s="54">
        <v>43252</v>
      </c>
      <c r="F181" s="59">
        <v>87.48</v>
      </c>
      <c r="G181" s="20" t="s">
        <v>166</v>
      </c>
      <c r="H181" s="20" t="s">
        <v>132</v>
      </c>
      <c r="I181" t="s">
        <v>168</v>
      </c>
      <c r="J181" s="20" t="s">
        <v>535</v>
      </c>
      <c r="K181" s="19" t="str">
        <f t="shared" si="8"/>
        <v>福岡市</v>
      </c>
      <c r="L181" s="19" t="str">
        <f t="shared" si="11"/>
        <v>低</v>
      </c>
      <c r="M181" s="62">
        <v>43252</v>
      </c>
      <c r="N181" s="20">
        <f t="shared" si="9"/>
        <v>1</v>
      </c>
    </row>
    <row r="182" spans="1:14">
      <c r="A182" s="18" t="str">
        <f t="shared" si="10"/>
        <v>002018ｻ002BDEMXuRL</v>
      </c>
      <c r="B182" s="20" t="s">
        <v>669</v>
      </c>
      <c r="C182" s="20" t="s">
        <v>670</v>
      </c>
      <c r="D182" s="20" t="s">
        <v>671</v>
      </c>
      <c r="E182" s="54">
        <v>43253</v>
      </c>
      <c r="F182" s="59">
        <v>54.27</v>
      </c>
      <c r="G182" s="20" t="s">
        <v>166</v>
      </c>
      <c r="H182" s="20" t="s">
        <v>173</v>
      </c>
      <c r="I182" t="s">
        <v>168</v>
      </c>
      <c r="J182" s="20" t="s">
        <v>535</v>
      </c>
      <c r="K182" s="19" t="str">
        <f t="shared" si="8"/>
        <v>大分市</v>
      </c>
      <c r="L182" s="19" t="str">
        <f t="shared" si="11"/>
        <v>低</v>
      </c>
      <c r="M182" s="62">
        <v>43253</v>
      </c>
      <c r="N182" s="20">
        <f t="shared" si="9"/>
        <v>1</v>
      </c>
    </row>
    <row r="183" spans="1:14">
      <c r="A183" s="18" t="str">
        <f t="shared" si="10"/>
        <v>002018ｻ004BCB9GbJs</v>
      </c>
      <c r="B183" s="20" t="s">
        <v>672</v>
      </c>
      <c r="C183" s="20" t="s">
        <v>673</v>
      </c>
      <c r="D183" s="20" t="s">
        <v>674</v>
      </c>
      <c r="E183" s="54">
        <v>43255</v>
      </c>
      <c r="F183" s="59">
        <v>87.48</v>
      </c>
      <c r="G183" s="20" t="s">
        <v>166</v>
      </c>
      <c r="H183" s="20" t="s">
        <v>269</v>
      </c>
      <c r="I183" t="s">
        <v>168</v>
      </c>
      <c r="J183" s="20" t="s">
        <v>535</v>
      </c>
      <c r="K183" s="19" t="str">
        <f t="shared" si="8"/>
        <v>福岡市</v>
      </c>
      <c r="L183" s="19" t="str">
        <f t="shared" si="11"/>
        <v>低</v>
      </c>
      <c r="M183" s="62">
        <v>43255</v>
      </c>
      <c r="N183" s="20">
        <f t="shared" si="9"/>
        <v>1</v>
      </c>
    </row>
    <row r="184" spans="1:14">
      <c r="A184" s="18" t="str">
        <f t="shared" si="10"/>
        <v>002017ｻ909BAJbdGMH</v>
      </c>
      <c r="B184" s="20" t="s">
        <v>675</v>
      </c>
      <c r="C184" s="20" t="s">
        <v>676</v>
      </c>
      <c r="D184" s="20" t="s">
        <v>677</v>
      </c>
      <c r="E184" s="54">
        <v>43262</v>
      </c>
      <c r="F184" s="59">
        <v>68.040000000000006</v>
      </c>
      <c r="G184" s="20" t="s">
        <v>166</v>
      </c>
      <c r="H184" s="20" t="s">
        <v>173</v>
      </c>
      <c r="I184" t="s">
        <v>168</v>
      </c>
      <c r="J184" s="20" t="s">
        <v>535</v>
      </c>
      <c r="K184" s="19" t="str">
        <f t="shared" si="8"/>
        <v>大分市</v>
      </c>
      <c r="L184" s="19" t="str">
        <f t="shared" si="11"/>
        <v>低</v>
      </c>
      <c r="M184" s="62">
        <v>43262</v>
      </c>
      <c r="N184" s="20">
        <f t="shared" si="9"/>
        <v>1</v>
      </c>
    </row>
    <row r="185" spans="1:14">
      <c r="A185" s="18" t="str">
        <f t="shared" si="10"/>
        <v>002017ｻ910BDW89CxU</v>
      </c>
      <c r="B185" s="20" t="s">
        <v>678</v>
      </c>
      <c r="C185" s="20" t="s">
        <v>679</v>
      </c>
      <c r="D185" s="20" t="s">
        <v>680</v>
      </c>
      <c r="E185" s="54">
        <v>43299</v>
      </c>
      <c r="F185" s="59">
        <v>87.48</v>
      </c>
      <c r="G185" s="20" t="s">
        <v>166</v>
      </c>
      <c r="H185" s="20" t="s">
        <v>167</v>
      </c>
      <c r="I185" t="s">
        <v>168</v>
      </c>
      <c r="J185" s="20" t="s">
        <v>535</v>
      </c>
      <c r="K185" s="19" t="str">
        <f t="shared" si="8"/>
        <v>熊本市</v>
      </c>
      <c r="L185" s="19" t="str">
        <f t="shared" si="11"/>
        <v>低</v>
      </c>
      <c r="M185" s="62">
        <v>43299</v>
      </c>
      <c r="N185" s="20">
        <f t="shared" si="9"/>
        <v>1</v>
      </c>
    </row>
    <row r="186" spans="1:14">
      <c r="A186" s="18" t="str">
        <f t="shared" si="10"/>
        <v>002017ｻ911BALiGS3c</v>
      </c>
      <c r="B186" s="20" t="s">
        <v>681</v>
      </c>
      <c r="C186" s="20" t="s">
        <v>682</v>
      </c>
      <c r="D186" s="20" t="s">
        <v>683</v>
      </c>
      <c r="E186" s="54">
        <v>43316</v>
      </c>
      <c r="F186" s="59">
        <v>87.48</v>
      </c>
      <c r="G186" s="20" t="s">
        <v>166</v>
      </c>
      <c r="H186" s="20" t="s">
        <v>173</v>
      </c>
      <c r="I186" t="s">
        <v>168</v>
      </c>
      <c r="J186" s="20" t="s">
        <v>535</v>
      </c>
      <c r="K186" s="19" t="str">
        <f t="shared" si="8"/>
        <v>大分市</v>
      </c>
      <c r="L186" s="19" t="str">
        <f t="shared" si="11"/>
        <v>低</v>
      </c>
      <c r="M186" s="62">
        <v>43316</v>
      </c>
      <c r="N186" s="20">
        <f t="shared" si="9"/>
        <v>1</v>
      </c>
    </row>
    <row r="187" spans="1:14">
      <c r="A187" s="18" t="str">
        <f t="shared" si="10"/>
        <v>002017ｻ910BA2ncj7L</v>
      </c>
      <c r="B187" s="20" t="s">
        <v>684</v>
      </c>
      <c r="C187" s="20" t="s">
        <v>685</v>
      </c>
      <c r="D187" s="20" t="s">
        <v>686</v>
      </c>
      <c r="E187" s="54">
        <v>43341</v>
      </c>
      <c r="F187" s="59">
        <v>43.2</v>
      </c>
      <c r="G187" s="20" t="s">
        <v>166</v>
      </c>
      <c r="H187" s="20" t="s">
        <v>167</v>
      </c>
      <c r="I187" t="s">
        <v>168</v>
      </c>
      <c r="J187" s="20" t="s">
        <v>535</v>
      </c>
      <c r="K187" s="19" t="str">
        <f t="shared" si="8"/>
        <v>熊本市</v>
      </c>
      <c r="L187" s="19" t="str">
        <f t="shared" si="11"/>
        <v>低</v>
      </c>
      <c r="M187" s="62">
        <v>43341</v>
      </c>
      <c r="N187" s="20">
        <f t="shared" si="9"/>
        <v>1</v>
      </c>
    </row>
    <row r="188" spans="1:14">
      <c r="A188" s="18" t="str">
        <f t="shared" si="10"/>
        <v>002017ｻ912BBnyL2UN</v>
      </c>
      <c r="B188" s="20" t="s">
        <v>687</v>
      </c>
      <c r="C188" s="20" t="s">
        <v>688</v>
      </c>
      <c r="D188" s="20" t="s">
        <v>689</v>
      </c>
      <c r="E188" s="54">
        <v>43353</v>
      </c>
      <c r="F188" s="59">
        <v>87.48</v>
      </c>
      <c r="G188" s="20" t="s">
        <v>166</v>
      </c>
      <c r="H188" s="20" t="s">
        <v>346</v>
      </c>
      <c r="I188" t="s">
        <v>168</v>
      </c>
      <c r="J188" s="20" t="s">
        <v>535</v>
      </c>
      <c r="K188" s="19" t="str">
        <f t="shared" si="8"/>
        <v>長崎市</v>
      </c>
      <c r="L188" s="19" t="str">
        <f t="shared" si="11"/>
        <v>低</v>
      </c>
      <c r="M188" s="62">
        <v>43353</v>
      </c>
      <c r="N188" s="20">
        <f t="shared" si="9"/>
        <v>1</v>
      </c>
    </row>
    <row r="189" spans="1:14">
      <c r="A189" s="18" t="str">
        <f t="shared" si="10"/>
        <v>002018ｻ003BAHCrSW1</v>
      </c>
      <c r="B189" s="20" t="s">
        <v>690</v>
      </c>
      <c r="C189" s="20" t="s">
        <v>691</v>
      </c>
      <c r="D189" s="20" t="s">
        <v>692</v>
      </c>
      <c r="E189" s="54">
        <v>43374</v>
      </c>
      <c r="F189" s="59">
        <v>87.48</v>
      </c>
      <c r="G189" s="20" t="s">
        <v>166</v>
      </c>
      <c r="H189" s="20" t="s">
        <v>346</v>
      </c>
      <c r="I189" t="s">
        <v>168</v>
      </c>
      <c r="J189" s="20" t="s">
        <v>535</v>
      </c>
      <c r="K189" s="19" t="str">
        <f t="shared" si="8"/>
        <v>長崎市</v>
      </c>
      <c r="L189" s="19" t="str">
        <f t="shared" si="11"/>
        <v>低</v>
      </c>
      <c r="M189" s="62">
        <v>43374</v>
      </c>
      <c r="N189" s="20">
        <f t="shared" si="9"/>
        <v>1</v>
      </c>
    </row>
    <row r="190" spans="1:14">
      <c r="A190" s="18" t="str">
        <f t="shared" si="10"/>
        <v>002018ｻ006BCMSC26D</v>
      </c>
      <c r="B190" s="20" t="s">
        <v>693</v>
      </c>
      <c r="C190" s="20" t="s">
        <v>694</v>
      </c>
      <c r="D190" s="20" t="s">
        <v>695</v>
      </c>
      <c r="E190" s="54">
        <v>43416</v>
      </c>
      <c r="F190" s="59">
        <v>58.32</v>
      </c>
      <c r="G190" s="20" t="s">
        <v>166</v>
      </c>
      <c r="H190" s="20" t="s">
        <v>173</v>
      </c>
      <c r="I190" t="s">
        <v>168</v>
      </c>
      <c r="J190" s="20" t="s">
        <v>535</v>
      </c>
      <c r="K190" s="19" t="str">
        <f t="shared" si="8"/>
        <v>大分市</v>
      </c>
      <c r="L190" s="19" t="str">
        <f t="shared" si="11"/>
        <v>低</v>
      </c>
      <c r="M190" s="62">
        <v>43416</v>
      </c>
      <c r="N190" s="20">
        <f t="shared" si="9"/>
        <v>1</v>
      </c>
    </row>
    <row r="191" spans="1:14">
      <c r="A191" s="18" t="str">
        <f t="shared" si="10"/>
        <v>002018ｻ002BFcNhHNK</v>
      </c>
      <c r="B191" s="20" t="s">
        <v>696</v>
      </c>
      <c r="C191" s="20" t="s">
        <v>697</v>
      </c>
      <c r="D191" s="20" t="s">
        <v>698</v>
      </c>
      <c r="E191" s="54">
        <v>43432</v>
      </c>
      <c r="F191" s="59">
        <v>87.48</v>
      </c>
      <c r="G191" s="20" t="s">
        <v>166</v>
      </c>
      <c r="H191" s="20" t="s">
        <v>132</v>
      </c>
      <c r="I191" t="s">
        <v>168</v>
      </c>
      <c r="J191" s="20" t="s">
        <v>699</v>
      </c>
      <c r="K191" s="19" t="str">
        <f t="shared" si="8"/>
        <v>福岡市</v>
      </c>
      <c r="L191" s="19" t="str">
        <f t="shared" si="11"/>
        <v>低</v>
      </c>
      <c r="M191" s="62">
        <v>43432</v>
      </c>
      <c r="N191" s="20">
        <f t="shared" si="9"/>
        <v>1</v>
      </c>
    </row>
    <row r="192" spans="1:14">
      <c r="A192" s="18" t="str">
        <f t="shared" si="10"/>
        <v>002018ｻ002BN9K76KU</v>
      </c>
      <c r="B192" s="20" t="s">
        <v>700</v>
      </c>
      <c r="C192" s="20" t="s">
        <v>701</v>
      </c>
      <c r="D192" s="20" t="s">
        <v>702</v>
      </c>
      <c r="E192" s="54">
        <v>43433</v>
      </c>
      <c r="F192" s="59">
        <v>27.27</v>
      </c>
      <c r="G192" s="20" t="s">
        <v>166</v>
      </c>
      <c r="H192" s="20" t="s">
        <v>269</v>
      </c>
      <c r="I192" t="s">
        <v>168</v>
      </c>
      <c r="J192" s="20" t="s">
        <v>699</v>
      </c>
      <c r="K192" s="19" t="str">
        <f t="shared" si="8"/>
        <v>福岡市</v>
      </c>
      <c r="L192" s="19" t="str">
        <f t="shared" si="11"/>
        <v>低</v>
      </c>
      <c r="M192" s="62">
        <v>43433</v>
      </c>
      <c r="N192" s="20">
        <f t="shared" si="9"/>
        <v>1</v>
      </c>
    </row>
    <row r="193" spans="1:14">
      <c r="A193" s="18" t="str">
        <f t="shared" si="10"/>
        <v>002018ｻ002BOKPkaDJ</v>
      </c>
      <c r="B193" s="20" t="s">
        <v>703</v>
      </c>
      <c r="C193" s="20" t="s">
        <v>704</v>
      </c>
      <c r="D193" s="20" t="s">
        <v>666</v>
      </c>
      <c r="E193" s="54">
        <v>43448</v>
      </c>
      <c r="F193" s="59">
        <v>87.48</v>
      </c>
      <c r="G193" s="20" t="s">
        <v>166</v>
      </c>
      <c r="H193" s="20" t="s">
        <v>346</v>
      </c>
      <c r="I193" t="s">
        <v>168</v>
      </c>
      <c r="J193" s="20" t="s">
        <v>535</v>
      </c>
      <c r="K193" s="19" t="str">
        <f t="shared" si="8"/>
        <v>長崎市</v>
      </c>
      <c r="L193" s="19" t="str">
        <f t="shared" si="11"/>
        <v>低</v>
      </c>
      <c r="M193" s="62">
        <v>43448</v>
      </c>
      <c r="N193" s="20">
        <f t="shared" si="9"/>
        <v>1</v>
      </c>
    </row>
    <row r="194" spans="1:14">
      <c r="A194" s="18" t="str">
        <f t="shared" si="10"/>
        <v>002018ｻ003BSQdt2gx</v>
      </c>
      <c r="B194" s="20" t="s">
        <v>705</v>
      </c>
      <c r="C194" s="20" t="s">
        <v>706</v>
      </c>
      <c r="D194" s="20" t="s">
        <v>707</v>
      </c>
      <c r="E194" s="54">
        <v>43441</v>
      </c>
      <c r="F194" s="59">
        <v>29.7</v>
      </c>
      <c r="G194" s="20" t="s">
        <v>166</v>
      </c>
      <c r="H194" s="20" t="s">
        <v>611</v>
      </c>
      <c r="I194" t="s">
        <v>168</v>
      </c>
      <c r="J194" s="20" t="s">
        <v>699</v>
      </c>
      <c r="K194" s="19" t="str">
        <f t="shared" si="8"/>
        <v>鹿児島市</v>
      </c>
      <c r="L194" s="19" t="str">
        <f t="shared" si="11"/>
        <v>低</v>
      </c>
      <c r="M194" s="62">
        <v>43441</v>
      </c>
      <c r="N194" s="20">
        <f t="shared" si="9"/>
        <v>1</v>
      </c>
    </row>
    <row r="195" spans="1:14">
      <c r="A195" s="18" t="str">
        <f t="shared" si="10"/>
        <v>002018ｻ003BT1WqQFJ</v>
      </c>
      <c r="B195" s="20" t="s">
        <v>708</v>
      </c>
      <c r="C195" s="20" t="s">
        <v>709</v>
      </c>
      <c r="D195" s="20" t="s">
        <v>707</v>
      </c>
      <c r="E195" s="54">
        <v>43441</v>
      </c>
      <c r="F195" s="59">
        <v>39.6</v>
      </c>
      <c r="G195" s="20" t="s">
        <v>166</v>
      </c>
      <c r="H195" s="20" t="s">
        <v>611</v>
      </c>
      <c r="I195" t="s">
        <v>168</v>
      </c>
      <c r="J195" s="20" t="s">
        <v>699</v>
      </c>
      <c r="K195" s="19" t="str">
        <f t="shared" ref="K195:K245" si="12">+VLOOKUP(H195,$P$2:$Q$10,2,0)</f>
        <v>鹿児島市</v>
      </c>
      <c r="L195" s="19" t="str">
        <f t="shared" si="11"/>
        <v>低</v>
      </c>
      <c r="M195" s="62">
        <v>43441</v>
      </c>
      <c r="N195" s="20">
        <f t="shared" ref="N195:N245" si="13">COUNTIF(C:C,C195)</f>
        <v>1</v>
      </c>
    </row>
    <row r="196" spans="1:14">
      <c r="A196" s="18" t="str">
        <f t="shared" ref="A196:A259" si="14">+B196&amp;C196</f>
        <v>002018ｻ003BUtoJogV</v>
      </c>
      <c r="B196" s="20" t="s">
        <v>710</v>
      </c>
      <c r="C196" s="20" t="s">
        <v>711</v>
      </c>
      <c r="D196" s="20" t="s">
        <v>707</v>
      </c>
      <c r="E196" s="54">
        <v>43439</v>
      </c>
      <c r="F196" s="59">
        <v>18.7</v>
      </c>
      <c r="G196" s="20" t="s">
        <v>166</v>
      </c>
      <c r="H196" s="20" t="s">
        <v>269</v>
      </c>
      <c r="I196" t="s">
        <v>168</v>
      </c>
      <c r="J196" s="20" t="s">
        <v>699</v>
      </c>
      <c r="K196" s="19" t="str">
        <f t="shared" si="12"/>
        <v>福岡市</v>
      </c>
      <c r="L196" s="19" t="str">
        <f t="shared" ref="L196:L245" si="15">VLOOKUP(G196,$S$2:$T$6,2,0)</f>
        <v>低</v>
      </c>
      <c r="M196" s="62">
        <v>43439</v>
      </c>
      <c r="N196" s="20">
        <f t="shared" si="13"/>
        <v>1</v>
      </c>
    </row>
    <row r="197" spans="1:14">
      <c r="A197" s="18" t="str">
        <f t="shared" si="14"/>
        <v>002018ｻ004BE1nXwFT</v>
      </c>
      <c r="B197" s="20" t="s">
        <v>712</v>
      </c>
      <c r="C197" s="20" t="s">
        <v>713</v>
      </c>
      <c r="D197" s="20" t="s">
        <v>714</v>
      </c>
      <c r="E197" s="54">
        <v>43439</v>
      </c>
      <c r="F197" s="59">
        <v>89.1</v>
      </c>
      <c r="G197" s="20" t="s">
        <v>166</v>
      </c>
      <c r="H197" s="20" t="s">
        <v>132</v>
      </c>
      <c r="I197" t="s">
        <v>168</v>
      </c>
      <c r="J197" s="20" t="s">
        <v>699</v>
      </c>
      <c r="K197" s="19" t="str">
        <f t="shared" si="12"/>
        <v>福岡市</v>
      </c>
      <c r="L197" s="19" t="str">
        <f t="shared" si="15"/>
        <v>低</v>
      </c>
      <c r="M197" s="62">
        <v>43439</v>
      </c>
      <c r="N197" s="20">
        <f t="shared" si="13"/>
        <v>1</v>
      </c>
    </row>
    <row r="198" spans="1:14">
      <c r="A198" s="18" t="str">
        <f t="shared" si="14"/>
        <v>002017ｻ911BHhxiNLP</v>
      </c>
      <c r="B198" s="20" t="s">
        <v>715</v>
      </c>
      <c r="C198" s="20" t="s">
        <v>716</v>
      </c>
      <c r="D198" s="20" t="s">
        <v>717</v>
      </c>
      <c r="E198" s="54">
        <v>43437</v>
      </c>
      <c r="F198" s="59">
        <v>87.48</v>
      </c>
      <c r="G198" s="20" t="s">
        <v>166</v>
      </c>
      <c r="H198" s="20" t="s">
        <v>173</v>
      </c>
      <c r="I198" t="s">
        <v>168</v>
      </c>
      <c r="J198" s="20" t="s">
        <v>535</v>
      </c>
      <c r="K198" s="19" t="str">
        <f t="shared" si="12"/>
        <v>大分市</v>
      </c>
      <c r="L198" s="19" t="str">
        <f t="shared" si="15"/>
        <v>低</v>
      </c>
      <c r="M198" s="62">
        <v>43437</v>
      </c>
      <c r="N198" s="20">
        <f t="shared" si="13"/>
        <v>1</v>
      </c>
    </row>
    <row r="199" spans="1:14">
      <c r="A199" s="18" t="str">
        <f t="shared" si="14"/>
        <v>002018ｻ003BRT49DGS</v>
      </c>
      <c r="B199" s="20" t="s">
        <v>718</v>
      </c>
      <c r="C199" s="20" t="s">
        <v>719</v>
      </c>
      <c r="D199" s="20" t="s">
        <v>720</v>
      </c>
      <c r="E199" s="54">
        <v>43461</v>
      </c>
      <c r="F199" s="59">
        <v>69.849999999999994</v>
      </c>
      <c r="G199" s="20" t="s">
        <v>166</v>
      </c>
      <c r="H199" s="20" t="s">
        <v>325</v>
      </c>
      <c r="I199" t="s">
        <v>168</v>
      </c>
      <c r="J199" s="20" t="s">
        <v>699</v>
      </c>
      <c r="K199" s="19" t="str">
        <f t="shared" si="12"/>
        <v>佐賀市</v>
      </c>
      <c r="L199" s="19" t="str">
        <f t="shared" si="15"/>
        <v>低</v>
      </c>
      <c r="M199" s="62">
        <v>43461</v>
      </c>
      <c r="N199" s="20">
        <f t="shared" si="13"/>
        <v>1</v>
      </c>
    </row>
    <row r="200" spans="1:14">
      <c r="A200" s="18" t="str">
        <f t="shared" si="14"/>
        <v>002018ｻ004BBJHDNM6</v>
      </c>
      <c r="B200" s="20" t="s">
        <v>721</v>
      </c>
      <c r="C200" s="20" t="s">
        <v>722</v>
      </c>
      <c r="D200" s="20" t="s">
        <v>723</v>
      </c>
      <c r="E200" s="54">
        <v>43462</v>
      </c>
      <c r="F200" s="59">
        <v>11</v>
      </c>
      <c r="G200" s="20" t="s">
        <v>166</v>
      </c>
      <c r="H200" s="20" t="s">
        <v>167</v>
      </c>
      <c r="I200" t="s">
        <v>168</v>
      </c>
      <c r="J200" s="20" t="s">
        <v>699</v>
      </c>
      <c r="K200" s="19" t="str">
        <f t="shared" si="12"/>
        <v>熊本市</v>
      </c>
      <c r="L200" s="19" t="str">
        <f t="shared" si="15"/>
        <v>低</v>
      </c>
      <c r="M200" s="62">
        <v>43462</v>
      </c>
      <c r="N200" s="20">
        <f t="shared" si="13"/>
        <v>1</v>
      </c>
    </row>
    <row r="201" spans="1:14">
      <c r="A201" s="18" t="str">
        <f t="shared" si="14"/>
        <v>002018ｻ003BF1Jnscp</v>
      </c>
      <c r="B201" s="20" t="s">
        <v>724</v>
      </c>
      <c r="C201" s="20" t="s">
        <v>725</v>
      </c>
      <c r="D201" s="20" t="s">
        <v>726</v>
      </c>
      <c r="E201" s="54">
        <v>43509</v>
      </c>
      <c r="F201" s="59">
        <v>26.4</v>
      </c>
      <c r="G201" s="20" t="s">
        <v>166</v>
      </c>
      <c r="H201" s="20" t="s">
        <v>269</v>
      </c>
      <c r="I201" t="s">
        <v>168</v>
      </c>
      <c r="J201" s="20" t="s">
        <v>699</v>
      </c>
      <c r="K201" s="19" t="str">
        <f t="shared" si="12"/>
        <v>福岡市</v>
      </c>
      <c r="L201" s="19" t="str">
        <f t="shared" si="15"/>
        <v>低</v>
      </c>
      <c r="M201" s="62">
        <v>43509</v>
      </c>
      <c r="N201" s="20">
        <f t="shared" si="13"/>
        <v>1</v>
      </c>
    </row>
    <row r="202" spans="1:14">
      <c r="A202" s="18" t="str">
        <f t="shared" si="14"/>
        <v>002018ｻ003BGZHD5JZ</v>
      </c>
      <c r="B202" s="20" t="s">
        <v>727</v>
      </c>
      <c r="C202" s="20" t="s">
        <v>728</v>
      </c>
      <c r="D202" s="20" t="s">
        <v>726</v>
      </c>
      <c r="E202" s="54">
        <v>43508</v>
      </c>
      <c r="F202" s="59">
        <v>26.4</v>
      </c>
      <c r="G202" s="20" t="s">
        <v>166</v>
      </c>
      <c r="H202" s="20" t="s">
        <v>269</v>
      </c>
      <c r="I202" t="s">
        <v>168</v>
      </c>
      <c r="J202" s="20" t="s">
        <v>699</v>
      </c>
      <c r="K202" s="19" t="str">
        <f t="shared" si="12"/>
        <v>福岡市</v>
      </c>
      <c r="L202" s="19" t="str">
        <f t="shared" si="15"/>
        <v>低</v>
      </c>
      <c r="M202" s="62">
        <v>43508</v>
      </c>
      <c r="N202" s="20">
        <f t="shared" si="13"/>
        <v>1</v>
      </c>
    </row>
    <row r="203" spans="1:14">
      <c r="A203" s="18" t="str">
        <f t="shared" si="14"/>
        <v>002018ｻ005BANC7wJ6</v>
      </c>
      <c r="B203" s="20" t="s">
        <v>729</v>
      </c>
      <c r="C203" s="20" t="s">
        <v>730</v>
      </c>
      <c r="D203" s="20" t="s">
        <v>731</v>
      </c>
      <c r="E203" s="54">
        <v>43497</v>
      </c>
      <c r="F203" s="59">
        <v>76.724999999999994</v>
      </c>
      <c r="G203" s="20" t="s">
        <v>166</v>
      </c>
      <c r="H203" s="20" t="s">
        <v>132</v>
      </c>
      <c r="I203" t="s">
        <v>168</v>
      </c>
      <c r="J203" s="20" t="s">
        <v>699</v>
      </c>
      <c r="K203" s="19" t="str">
        <f t="shared" si="12"/>
        <v>福岡市</v>
      </c>
      <c r="L203" s="19" t="str">
        <f t="shared" si="15"/>
        <v>低</v>
      </c>
      <c r="M203" s="62">
        <v>43497</v>
      </c>
      <c r="N203" s="20">
        <f t="shared" si="13"/>
        <v>1</v>
      </c>
    </row>
    <row r="204" spans="1:14">
      <c r="A204" s="18" t="str">
        <f t="shared" si="14"/>
        <v>002017ｻ905CCE6XiRF</v>
      </c>
      <c r="B204" s="20" t="s">
        <v>732</v>
      </c>
      <c r="C204" s="20" t="s">
        <v>733</v>
      </c>
      <c r="D204" s="20" t="s">
        <v>734</v>
      </c>
      <c r="E204" s="54">
        <v>43493</v>
      </c>
      <c r="F204" s="59">
        <v>79.2</v>
      </c>
      <c r="G204" s="20" t="s">
        <v>166</v>
      </c>
      <c r="H204" s="20" t="s">
        <v>173</v>
      </c>
      <c r="I204" t="s">
        <v>168</v>
      </c>
      <c r="J204" s="20" t="s">
        <v>177</v>
      </c>
      <c r="K204" s="19" t="str">
        <f t="shared" si="12"/>
        <v>大分市</v>
      </c>
      <c r="L204" s="19" t="str">
        <f t="shared" si="15"/>
        <v>低</v>
      </c>
      <c r="M204" s="62">
        <v>43493</v>
      </c>
      <c r="N204" s="20">
        <f t="shared" si="13"/>
        <v>1</v>
      </c>
    </row>
    <row r="205" spans="1:14">
      <c r="A205" s="18" t="str">
        <f t="shared" si="14"/>
        <v>002018ｻ003BI1DGQRD</v>
      </c>
      <c r="B205" s="20" t="s">
        <v>735</v>
      </c>
      <c r="C205" s="20" t="s">
        <v>736</v>
      </c>
      <c r="D205" s="20" t="s">
        <v>726</v>
      </c>
      <c r="E205" s="54">
        <v>43509</v>
      </c>
      <c r="F205" s="59">
        <v>15.4</v>
      </c>
      <c r="G205" s="20" t="s">
        <v>166</v>
      </c>
      <c r="H205" s="20" t="s">
        <v>269</v>
      </c>
      <c r="I205" t="s">
        <v>168</v>
      </c>
      <c r="J205" s="20" t="s">
        <v>699</v>
      </c>
      <c r="K205" s="19" t="str">
        <f t="shared" si="12"/>
        <v>福岡市</v>
      </c>
      <c r="L205" s="19" t="str">
        <f t="shared" si="15"/>
        <v>低</v>
      </c>
      <c r="M205" s="62">
        <v>43509</v>
      </c>
      <c r="N205" s="20">
        <f t="shared" si="13"/>
        <v>1</v>
      </c>
    </row>
    <row r="206" spans="1:14">
      <c r="A206" s="18" t="str">
        <f t="shared" si="14"/>
        <v>002018ｻ003BJ9eKYCu</v>
      </c>
      <c r="B206" s="20" t="s">
        <v>737</v>
      </c>
      <c r="C206" s="20" t="s">
        <v>738</v>
      </c>
      <c r="D206" s="20" t="s">
        <v>726</v>
      </c>
      <c r="E206" s="54">
        <v>43509</v>
      </c>
      <c r="F206" s="59">
        <v>26.4</v>
      </c>
      <c r="G206" s="20" t="s">
        <v>166</v>
      </c>
      <c r="H206" s="20" t="s">
        <v>269</v>
      </c>
      <c r="I206" t="s">
        <v>168</v>
      </c>
      <c r="J206" s="20" t="s">
        <v>699</v>
      </c>
      <c r="K206" s="19" t="str">
        <f t="shared" si="12"/>
        <v>福岡市</v>
      </c>
      <c r="L206" s="19" t="str">
        <f t="shared" si="15"/>
        <v>低</v>
      </c>
      <c r="M206" s="62">
        <v>43509</v>
      </c>
      <c r="N206" s="20">
        <f t="shared" si="13"/>
        <v>1</v>
      </c>
    </row>
    <row r="207" spans="1:14">
      <c r="A207" s="18" t="str">
        <f t="shared" si="14"/>
        <v>002018ｻ003BKGCUE3q</v>
      </c>
      <c r="B207" s="20" t="s">
        <v>739</v>
      </c>
      <c r="C207" s="20" t="s">
        <v>740</v>
      </c>
      <c r="D207" s="20" t="s">
        <v>726</v>
      </c>
      <c r="E207" s="54">
        <v>43509</v>
      </c>
      <c r="F207" s="59">
        <v>36.299999999999997</v>
      </c>
      <c r="G207" s="20" t="s">
        <v>166</v>
      </c>
      <c r="H207" s="20" t="s">
        <v>269</v>
      </c>
      <c r="I207" t="s">
        <v>168</v>
      </c>
      <c r="J207" s="20" t="s">
        <v>699</v>
      </c>
      <c r="K207" s="19" t="str">
        <f t="shared" si="12"/>
        <v>福岡市</v>
      </c>
      <c r="L207" s="19" t="str">
        <f t="shared" si="15"/>
        <v>低</v>
      </c>
      <c r="M207" s="62">
        <v>43509</v>
      </c>
      <c r="N207" s="20">
        <f t="shared" si="13"/>
        <v>1</v>
      </c>
    </row>
    <row r="208" spans="1:14">
      <c r="A208" s="18" t="str">
        <f t="shared" si="14"/>
        <v>002018ｻ006BA96e87V</v>
      </c>
      <c r="B208" s="20" t="s">
        <v>741</v>
      </c>
      <c r="C208" s="20" t="s">
        <v>742</v>
      </c>
      <c r="D208" s="20" t="s">
        <v>743</v>
      </c>
      <c r="E208" s="54">
        <v>43517</v>
      </c>
      <c r="F208" s="59">
        <v>79.2</v>
      </c>
      <c r="G208" s="20" t="s">
        <v>166</v>
      </c>
      <c r="H208" s="20" t="s">
        <v>173</v>
      </c>
      <c r="I208" t="s">
        <v>168</v>
      </c>
      <c r="J208" s="20" t="s">
        <v>699</v>
      </c>
      <c r="K208" s="19" t="str">
        <f t="shared" si="12"/>
        <v>大分市</v>
      </c>
      <c r="L208" s="19" t="str">
        <f t="shared" si="15"/>
        <v>低</v>
      </c>
      <c r="M208" s="62">
        <v>43517</v>
      </c>
      <c r="N208" s="20">
        <f t="shared" si="13"/>
        <v>1</v>
      </c>
    </row>
    <row r="209" spans="1:14">
      <c r="A209" s="18" t="str">
        <f t="shared" si="14"/>
        <v>002018ｻ009BGbNLDFw</v>
      </c>
      <c r="B209" s="20" t="s">
        <v>744</v>
      </c>
      <c r="C209" s="20" t="s">
        <v>745</v>
      </c>
      <c r="D209" s="20" t="s">
        <v>746</v>
      </c>
      <c r="E209" s="54">
        <v>43536</v>
      </c>
      <c r="F209" s="59">
        <v>23.1</v>
      </c>
      <c r="G209" s="20" t="s">
        <v>166</v>
      </c>
      <c r="H209" s="20" t="s">
        <v>325</v>
      </c>
      <c r="I209" t="s">
        <v>168</v>
      </c>
      <c r="J209" s="20" t="s">
        <v>699</v>
      </c>
      <c r="K209" s="19" t="str">
        <f t="shared" si="12"/>
        <v>佐賀市</v>
      </c>
      <c r="L209" s="19" t="str">
        <f t="shared" si="15"/>
        <v>低</v>
      </c>
      <c r="M209" s="62">
        <v>43536</v>
      </c>
      <c r="N209" s="20">
        <f t="shared" si="13"/>
        <v>1</v>
      </c>
    </row>
    <row r="210" spans="1:14">
      <c r="A210" s="18" t="str">
        <f t="shared" si="14"/>
        <v>002018ｻ009BHcSuLSH</v>
      </c>
      <c r="B210" s="20" t="s">
        <v>747</v>
      </c>
      <c r="C210" s="20" t="s">
        <v>748</v>
      </c>
      <c r="D210" s="20" t="s">
        <v>746</v>
      </c>
      <c r="E210" s="54">
        <v>43537</v>
      </c>
      <c r="F210" s="59">
        <v>39.6</v>
      </c>
      <c r="G210" s="20" t="s">
        <v>166</v>
      </c>
      <c r="H210" s="20" t="s">
        <v>325</v>
      </c>
      <c r="I210" t="s">
        <v>168</v>
      </c>
      <c r="J210" s="20" t="s">
        <v>699</v>
      </c>
      <c r="K210" s="19" t="str">
        <f t="shared" si="12"/>
        <v>佐賀市</v>
      </c>
      <c r="L210" s="19" t="str">
        <f t="shared" si="15"/>
        <v>低</v>
      </c>
      <c r="M210" s="62">
        <v>43537</v>
      </c>
      <c r="N210" s="20">
        <f t="shared" si="13"/>
        <v>1</v>
      </c>
    </row>
    <row r="211" spans="1:14">
      <c r="A211" s="18" t="str">
        <f t="shared" si="14"/>
        <v>002018ｻ009BKvDKhiL</v>
      </c>
      <c r="B211" s="20" t="s">
        <v>749</v>
      </c>
      <c r="C211" s="20" t="s">
        <v>750</v>
      </c>
      <c r="D211" s="20" t="s">
        <v>751</v>
      </c>
      <c r="E211" s="54">
        <v>43564</v>
      </c>
      <c r="F211" s="59">
        <v>89.1</v>
      </c>
      <c r="G211" s="20" t="s">
        <v>166</v>
      </c>
      <c r="H211" s="20" t="s">
        <v>173</v>
      </c>
      <c r="I211" t="s">
        <v>168</v>
      </c>
      <c r="J211" s="20" t="s">
        <v>699</v>
      </c>
      <c r="K211" s="19" t="str">
        <f t="shared" si="12"/>
        <v>大分市</v>
      </c>
      <c r="L211" s="19" t="str">
        <f t="shared" si="15"/>
        <v>低</v>
      </c>
      <c r="M211" s="62">
        <v>43564</v>
      </c>
      <c r="N211" s="20">
        <f t="shared" si="13"/>
        <v>1</v>
      </c>
    </row>
    <row r="212" spans="1:14">
      <c r="A212" s="18" t="str">
        <f t="shared" si="14"/>
        <v>002018ｻ011BEE1c82k</v>
      </c>
      <c r="B212" s="20" t="s">
        <v>752</v>
      </c>
      <c r="C212" s="20" t="s">
        <v>753</v>
      </c>
      <c r="D212" s="20" t="s">
        <v>754</v>
      </c>
      <c r="E212" s="54">
        <v>43538</v>
      </c>
      <c r="F212" s="59">
        <v>14.574999999999999</v>
      </c>
      <c r="G212" s="20" t="s">
        <v>166</v>
      </c>
      <c r="H212" s="20" t="s">
        <v>325</v>
      </c>
      <c r="I212" t="s">
        <v>168</v>
      </c>
      <c r="J212" s="20" t="s">
        <v>699</v>
      </c>
      <c r="K212" s="19" t="str">
        <f t="shared" si="12"/>
        <v>佐賀市</v>
      </c>
      <c r="L212" s="19" t="str">
        <f t="shared" si="15"/>
        <v>低</v>
      </c>
      <c r="M212" s="62">
        <v>43538</v>
      </c>
      <c r="N212" s="20">
        <f t="shared" si="13"/>
        <v>1</v>
      </c>
    </row>
    <row r="213" spans="1:14">
      <c r="A213" s="18" t="str">
        <f t="shared" si="14"/>
        <v>002018ｻ011BFxNaUi2</v>
      </c>
      <c r="B213" s="20" t="s">
        <v>755</v>
      </c>
      <c r="C213" s="20" t="s">
        <v>756</v>
      </c>
      <c r="D213" s="20" t="s">
        <v>754</v>
      </c>
      <c r="E213" s="54">
        <v>43538</v>
      </c>
      <c r="F213" s="59">
        <v>11.824999999999999</v>
      </c>
      <c r="G213" s="20" t="s">
        <v>166</v>
      </c>
      <c r="H213" s="20" t="s">
        <v>325</v>
      </c>
      <c r="I213" t="s">
        <v>168</v>
      </c>
      <c r="J213" s="20" t="s">
        <v>699</v>
      </c>
      <c r="K213" s="19" t="str">
        <f t="shared" si="12"/>
        <v>佐賀市</v>
      </c>
      <c r="L213" s="19" t="str">
        <f t="shared" si="15"/>
        <v>低</v>
      </c>
      <c r="M213" s="62">
        <v>43538</v>
      </c>
      <c r="N213" s="20">
        <f t="shared" si="13"/>
        <v>1</v>
      </c>
    </row>
    <row r="214" spans="1:14">
      <c r="A214" s="18" t="str">
        <f t="shared" si="14"/>
        <v>002018ｻ011BHf6P2sL</v>
      </c>
      <c r="B214" s="20" t="s">
        <v>757</v>
      </c>
      <c r="C214" s="20" t="s">
        <v>758</v>
      </c>
      <c r="D214" s="20" t="s">
        <v>759</v>
      </c>
      <c r="E214" s="54">
        <v>43571</v>
      </c>
      <c r="F214" s="59">
        <v>25.3</v>
      </c>
      <c r="G214" s="20" t="s">
        <v>166</v>
      </c>
      <c r="H214" s="20" t="s">
        <v>269</v>
      </c>
      <c r="I214" t="s">
        <v>168</v>
      </c>
      <c r="J214" s="20" t="s">
        <v>699</v>
      </c>
      <c r="K214" s="19" t="str">
        <f t="shared" si="12"/>
        <v>福岡市</v>
      </c>
      <c r="L214" s="19" t="str">
        <f t="shared" si="15"/>
        <v>低</v>
      </c>
      <c r="M214" s="62">
        <v>43571</v>
      </c>
      <c r="N214" s="20">
        <f t="shared" si="13"/>
        <v>1</v>
      </c>
    </row>
    <row r="215" spans="1:14">
      <c r="A215" s="18" t="str">
        <f t="shared" si="14"/>
        <v>002018ｻ011BIFf5MpR</v>
      </c>
      <c r="B215" s="20" t="s">
        <v>760</v>
      </c>
      <c r="C215" s="20" t="s">
        <v>761</v>
      </c>
      <c r="D215" s="20" t="s">
        <v>759</v>
      </c>
      <c r="E215" s="54">
        <v>43572</v>
      </c>
      <c r="F215" s="59">
        <v>44.274999999999999</v>
      </c>
      <c r="G215" s="20" t="s">
        <v>166</v>
      </c>
      <c r="H215" s="20" t="s">
        <v>325</v>
      </c>
      <c r="I215" t="s">
        <v>168</v>
      </c>
      <c r="J215" s="20" t="s">
        <v>699</v>
      </c>
      <c r="K215" s="19" t="str">
        <f t="shared" si="12"/>
        <v>佐賀市</v>
      </c>
      <c r="L215" s="19" t="str">
        <f t="shared" si="15"/>
        <v>低</v>
      </c>
      <c r="M215" s="62">
        <v>43572</v>
      </c>
      <c r="N215" s="20">
        <f t="shared" si="13"/>
        <v>1</v>
      </c>
    </row>
    <row r="216" spans="1:14">
      <c r="A216" s="18" t="str">
        <f t="shared" si="14"/>
        <v>002018ｻ011BJ6Z35tu</v>
      </c>
      <c r="B216" s="20" t="s">
        <v>762</v>
      </c>
      <c r="C216" s="20" t="s">
        <v>763</v>
      </c>
      <c r="D216" s="20" t="s">
        <v>759</v>
      </c>
      <c r="E216" s="54">
        <v>43570</v>
      </c>
      <c r="F216" s="59">
        <v>52.25</v>
      </c>
      <c r="G216" s="20" t="s">
        <v>166</v>
      </c>
      <c r="H216" s="20" t="s">
        <v>325</v>
      </c>
      <c r="I216" t="s">
        <v>168</v>
      </c>
      <c r="J216" s="20" t="s">
        <v>699</v>
      </c>
      <c r="K216" s="19" t="str">
        <f t="shared" si="12"/>
        <v>佐賀市</v>
      </c>
      <c r="L216" s="19" t="str">
        <f t="shared" si="15"/>
        <v>低</v>
      </c>
      <c r="M216" s="62">
        <v>43570</v>
      </c>
      <c r="N216" s="20">
        <f t="shared" si="13"/>
        <v>1</v>
      </c>
    </row>
    <row r="217" spans="1:14">
      <c r="A217" s="18" t="str">
        <f t="shared" si="14"/>
        <v>002018ｻ011BKRNY772</v>
      </c>
      <c r="B217" s="20" t="s">
        <v>764</v>
      </c>
      <c r="C217" s="20" t="s">
        <v>765</v>
      </c>
      <c r="D217" s="20" t="s">
        <v>759</v>
      </c>
      <c r="E217" s="54">
        <v>43570</v>
      </c>
      <c r="F217" s="59">
        <v>69.3</v>
      </c>
      <c r="G217" s="20" t="s">
        <v>166</v>
      </c>
      <c r="H217" s="20" t="s">
        <v>325</v>
      </c>
      <c r="I217" t="s">
        <v>168</v>
      </c>
      <c r="J217" s="20" t="s">
        <v>699</v>
      </c>
      <c r="K217" s="19" t="str">
        <f t="shared" si="12"/>
        <v>佐賀市</v>
      </c>
      <c r="L217" s="19" t="str">
        <f t="shared" si="15"/>
        <v>低</v>
      </c>
      <c r="M217" s="62">
        <v>43570</v>
      </c>
      <c r="N217" s="20">
        <f t="shared" si="13"/>
        <v>1</v>
      </c>
    </row>
    <row r="218" spans="1:14">
      <c r="A218" s="18" t="str">
        <f t="shared" si="14"/>
        <v>002018ｻ012BCm4M8qF</v>
      </c>
      <c r="B218" s="20" t="s">
        <v>766</v>
      </c>
      <c r="C218" s="20" t="s">
        <v>767</v>
      </c>
      <c r="D218" s="20" t="s">
        <v>768</v>
      </c>
      <c r="E218" s="54">
        <v>43568</v>
      </c>
      <c r="F218" s="59">
        <v>25.85</v>
      </c>
      <c r="G218" s="20" t="s">
        <v>166</v>
      </c>
      <c r="H218" s="20" t="s">
        <v>325</v>
      </c>
      <c r="I218" t="s">
        <v>168</v>
      </c>
      <c r="J218" s="20" t="s">
        <v>699</v>
      </c>
      <c r="K218" s="19" t="str">
        <f t="shared" si="12"/>
        <v>佐賀市</v>
      </c>
      <c r="L218" s="19" t="str">
        <f t="shared" si="15"/>
        <v>低</v>
      </c>
      <c r="M218" s="62">
        <v>43568</v>
      </c>
      <c r="N218" s="20">
        <f t="shared" si="13"/>
        <v>1</v>
      </c>
    </row>
    <row r="219" spans="1:14">
      <c r="A219" s="18" t="str">
        <f t="shared" si="14"/>
        <v>002018ｻ006BBgxJBNh</v>
      </c>
      <c r="B219" s="20" t="s">
        <v>769</v>
      </c>
      <c r="C219" s="20" t="s">
        <v>770</v>
      </c>
      <c r="D219" s="20" t="s">
        <v>771</v>
      </c>
      <c r="E219" s="54">
        <v>43439</v>
      </c>
      <c r="F219" s="59">
        <v>38.5</v>
      </c>
      <c r="G219" s="20" t="s">
        <v>166</v>
      </c>
      <c r="H219" s="20" t="s">
        <v>269</v>
      </c>
      <c r="I219" t="s">
        <v>168</v>
      </c>
      <c r="J219" s="20" t="s">
        <v>699</v>
      </c>
      <c r="K219" s="19" t="str">
        <f t="shared" si="12"/>
        <v>福岡市</v>
      </c>
      <c r="L219" s="19" t="str">
        <f t="shared" si="15"/>
        <v>低</v>
      </c>
      <c r="M219" s="62">
        <v>43439</v>
      </c>
      <c r="N219" s="20">
        <f t="shared" si="13"/>
        <v>1</v>
      </c>
    </row>
    <row r="220" spans="1:14">
      <c r="A220" s="18" t="str">
        <f t="shared" si="14"/>
        <v>002018ｻ007BDivbC3v</v>
      </c>
      <c r="B220" s="20" t="s">
        <v>772</v>
      </c>
      <c r="C220" s="20" t="s">
        <v>773</v>
      </c>
      <c r="D220" s="20" t="s">
        <v>774</v>
      </c>
      <c r="E220" s="54">
        <v>43498</v>
      </c>
      <c r="F220" s="59">
        <v>19.8</v>
      </c>
      <c r="G220" s="20" t="s">
        <v>166</v>
      </c>
      <c r="H220" s="20" t="s">
        <v>346</v>
      </c>
      <c r="I220" t="s">
        <v>168</v>
      </c>
      <c r="J220" s="20" t="s">
        <v>699</v>
      </c>
      <c r="K220" s="19" t="str">
        <f t="shared" si="12"/>
        <v>長崎市</v>
      </c>
      <c r="L220" s="19" t="str">
        <f t="shared" si="15"/>
        <v>低</v>
      </c>
      <c r="M220" s="62">
        <v>43498</v>
      </c>
      <c r="N220" s="20">
        <f t="shared" si="13"/>
        <v>1</v>
      </c>
    </row>
    <row r="221" spans="1:14">
      <c r="A221" s="18" t="str">
        <f t="shared" si="14"/>
        <v>002018ｻ007BF85L7bA</v>
      </c>
      <c r="B221" s="20" t="s">
        <v>775</v>
      </c>
      <c r="C221" s="20" t="s">
        <v>776</v>
      </c>
      <c r="D221" s="20" t="s">
        <v>262</v>
      </c>
      <c r="E221" s="54">
        <v>43528</v>
      </c>
      <c r="F221" s="59">
        <v>69.3</v>
      </c>
      <c r="G221" s="20" t="s">
        <v>166</v>
      </c>
      <c r="H221" s="20" t="s">
        <v>132</v>
      </c>
      <c r="I221" t="s">
        <v>168</v>
      </c>
      <c r="J221" s="20" t="s">
        <v>699</v>
      </c>
      <c r="K221" s="19" t="str">
        <f t="shared" si="12"/>
        <v>福岡市</v>
      </c>
      <c r="L221" s="19" t="str">
        <f t="shared" si="15"/>
        <v>低</v>
      </c>
      <c r="M221" s="62">
        <v>43528</v>
      </c>
      <c r="N221" s="20">
        <f t="shared" si="13"/>
        <v>1</v>
      </c>
    </row>
    <row r="222" spans="1:14">
      <c r="A222" s="18" t="str">
        <f t="shared" si="14"/>
        <v>002018ｻ007BHJMG7DD</v>
      </c>
      <c r="B222" s="20" t="s">
        <v>777</v>
      </c>
      <c r="C222" s="20" t="s">
        <v>778</v>
      </c>
      <c r="D222" s="20" t="s">
        <v>779</v>
      </c>
      <c r="E222" s="54">
        <v>43537</v>
      </c>
      <c r="F222" s="59">
        <v>89.1</v>
      </c>
      <c r="G222" s="20" t="s">
        <v>166</v>
      </c>
      <c r="H222" s="20" t="s">
        <v>132</v>
      </c>
      <c r="I222" t="s">
        <v>168</v>
      </c>
      <c r="J222" s="20" t="s">
        <v>699</v>
      </c>
      <c r="K222" s="19" t="str">
        <f t="shared" si="12"/>
        <v>福岡市</v>
      </c>
      <c r="L222" s="19" t="str">
        <f t="shared" si="15"/>
        <v>低</v>
      </c>
      <c r="M222" s="62">
        <v>43537</v>
      </c>
      <c r="N222" s="20">
        <f t="shared" si="13"/>
        <v>1</v>
      </c>
    </row>
    <row r="223" spans="1:14">
      <c r="A223" s="18" t="str">
        <f t="shared" si="14"/>
        <v>002018ｻ008BCb1LCiW</v>
      </c>
      <c r="B223" s="20" t="s">
        <v>780</v>
      </c>
      <c r="C223" s="20" t="s">
        <v>781</v>
      </c>
      <c r="D223" s="20" t="s">
        <v>782</v>
      </c>
      <c r="E223" s="54">
        <v>43528</v>
      </c>
      <c r="F223" s="59">
        <v>24.75</v>
      </c>
      <c r="G223" s="20" t="s">
        <v>166</v>
      </c>
      <c r="H223" s="20" t="s">
        <v>325</v>
      </c>
      <c r="I223" t="s">
        <v>168</v>
      </c>
      <c r="J223" s="20" t="s">
        <v>699</v>
      </c>
      <c r="K223" s="19" t="str">
        <f t="shared" si="12"/>
        <v>佐賀市</v>
      </c>
      <c r="L223" s="19" t="str">
        <f t="shared" si="15"/>
        <v>低</v>
      </c>
      <c r="M223" s="62">
        <v>43528</v>
      </c>
      <c r="N223" s="20">
        <f t="shared" si="13"/>
        <v>1</v>
      </c>
    </row>
    <row r="224" spans="1:14">
      <c r="A224" s="18" t="str">
        <f t="shared" si="14"/>
        <v>002018ｻ008BESNerJN</v>
      </c>
      <c r="B224" s="20" t="s">
        <v>783</v>
      </c>
      <c r="C224" s="20" t="s">
        <v>784</v>
      </c>
      <c r="D224" s="20" t="s">
        <v>785</v>
      </c>
      <c r="E224" s="54">
        <v>43524</v>
      </c>
      <c r="F224" s="59">
        <v>18.7</v>
      </c>
      <c r="G224" s="20" t="s">
        <v>166</v>
      </c>
      <c r="H224" s="20" t="s">
        <v>325</v>
      </c>
      <c r="I224" t="s">
        <v>168</v>
      </c>
      <c r="J224" s="20" t="s">
        <v>699</v>
      </c>
      <c r="K224" s="19" t="str">
        <f t="shared" si="12"/>
        <v>佐賀市</v>
      </c>
      <c r="L224" s="19" t="str">
        <f t="shared" si="15"/>
        <v>低</v>
      </c>
      <c r="M224" s="62">
        <v>43524</v>
      </c>
      <c r="N224" s="20">
        <f t="shared" si="13"/>
        <v>1</v>
      </c>
    </row>
    <row r="225" spans="1:14">
      <c r="A225" s="18" t="str">
        <f t="shared" si="14"/>
        <v>002018ｻ009BEMWJij7</v>
      </c>
      <c r="B225" s="20" t="s">
        <v>786</v>
      </c>
      <c r="C225" s="20" t="s">
        <v>787</v>
      </c>
      <c r="D225" s="20" t="s">
        <v>788</v>
      </c>
      <c r="E225" s="54">
        <v>43532</v>
      </c>
      <c r="F225" s="59">
        <v>26.4</v>
      </c>
      <c r="G225" s="20" t="s">
        <v>166</v>
      </c>
      <c r="H225" s="20" t="s">
        <v>325</v>
      </c>
      <c r="I225" t="s">
        <v>168</v>
      </c>
      <c r="J225" s="20" t="s">
        <v>699</v>
      </c>
      <c r="K225" s="19" t="str">
        <f t="shared" si="12"/>
        <v>佐賀市</v>
      </c>
      <c r="L225" s="19" t="str">
        <f t="shared" si="15"/>
        <v>低</v>
      </c>
      <c r="M225" s="62">
        <v>43532</v>
      </c>
      <c r="N225" s="20">
        <f t="shared" si="13"/>
        <v>1</v>
      </c>
    </row>
    <row r="226" spans="1:14">
      <c r="A226" s="18" t="str">
        <f t="shared" si="14"/>
        <v>002018ｻ009BFFVeU6A</v>
      </c>
      <c r="B226" s="20" t="s">
        <v>789</v>
      </c>
      <c r="C226" s="20" t="s">
        <v>790</v>
      </c>
      <c r="D226" s="20" t="s">
        <v>788</v>
      </c>
      <c r="E226" s="54">
        <v>43525</v>
      </c>
      <c r="F226" s="59">
        <v>39.6</v>
      </c>
      <c r="G226" s="20" t="s">
        <v>166</v>
      </c>
      <c r="H226" s="20" t="s">
        <v>325</v>
      </c>
      <c r="I226" t="s">
        <v>168</v>
      </c>
      <c r="J226" s="20" t="s">
        <v>699</v>
      </c>
      <c r="K226" s="19" t="str">
        <f t="shared" si="12"/>
        <v>佐賀市</v>
      </c>
      <c r="L226" s="19" t="str">
        <f t="shared" si="15"/>
        <v>低</v>
      </c>
      <c r="M226" s="62">
        <v>43525</v>
      </c>
      <c r="N226" s="20">
        <f t="shared" si="13"/>
        <v>1</v>
      </c>
    </row>
    <row r="227" spans="1:14">
      <c r="A227" s="18" t="str">
        <f t="shared" si="14"/>
        <v>002018ｻ010BHGGRGSF</v>
      </c>
      <c r="B227" s="20" t="s">
        <v>791</v>
      </c>
      <c r="C227" s="20" t="s">
        <v>792</v>
      </c>
      <c r="D227" s="20" t="s">
        <v>793</v>
      </c>
      <c r="E227" s="54">
        <v>43525</v>
      </c>
      <c r="F227" s="59">
        <v>17.600000000000001</v>
      </c>
      <c r="G227" s="20" t="s">
        <v>166</v>
      </c>
      <c r="H227" s="20" t="s">
        <v>325</v>
      </c>
      <c r="I227" t="s">
        <v>168</v>
      </c>
      <c r="J227" s="20" t="s">
        <v>699</v>
      </c>
      <c r="K227" s="19" t="str">
        <f t="shared" si="12"/>
        <v>佐賀市</v>
      </c>
      <c r="L227" s="19" t="str">
        <f t="shared" si="15"/>
        <v>低</v>
      </c>
      <c r="M227" s="62">
        <v>43525</v>
      </c>
      <c r="N227" s="20">
        <f t="shared" si="13"/>
        <v>1</v>
      </c>
    </row>
    <row r="228" spans="1:14">
      <c r="A228" s="18" t="str">
        <f t="shared" si="14"/>
        <v>002018ｻ010BI7XDp1N</v>
      </c>
      <c r="B228" s="20" t="s">
        <v>794</v>
      </c>
      <c r="C228" s="20" t="s">
        <v>795</v>
      </c>
      <c r="D228" s="20" t="s">
        <v>793</v>
      </c>
      <c r="E228" s="54">
        <v>43577</v>
      </c>
      <c r="F228" s="59">
        <v>47.85</v>
      </c>
      <c r="G228" s="20" t="s">
        <v>166</v>
      </c>
      <c r="H228" s="20" t="s">
        <v>325</v>
      </c>
      <c r="I228" t="s">
        <v>168</v>
      </c>
      <c r="J228" s="20" t="s">
        <v>699</v>
      </c>
      <c r="K228" s="19" t="str">
        <f t="shared" si="12"/>
        <v>佐賀市</v>
      </c>
      <c r="L228" s="19" t="str">
        <f t="shared" si="15"/>
        <v>低</v>
      </c>
      <c r="M228" s="62">
        <v>43577</v>
      </c>
      <c r="N228" s="20">
        <f t="shared" si="13"/>
        <v>1</v>
      </c>
    </row>
    <row r="229" spans="1:14">
      <c r="A229" s="18" t="str">
        <f t="shared" si="14"/>
        <v>002018ｻ012BDSbgbGn</v>
      </c>
      <c r="B229" s="20" t="s">
        <v>796</v>
      </c>
      <c r="C229" s="20" t="s">
        <v>797</v>
      </c>
      <c r="D229" s="20" t="s">
        <v>798</v>
      </c>
      <c r="E229" s="54">
        <v>43525</v>
      </c>
      <c r="F229" s="59">
        <v>15.4</v>
      </c>
      <c r="G229" s="20" t="s">
        <v>166</v>
      </c>
      <c r="H229" s="20" t="s">
        <v>269</v>
      </c>
      <c r="I229" t="s">
        <v>168</v>
      </c>
      <c r="J229" s="20" t="s">
        <v>699</v>
      </c>
      <c r="K229" s="19" t="str">
        <f t="shared" si="12"/>
        <v>福岡市</v>
      </c>
      <c r="L229" s="19" t="str">
        <f t="shared" si="15"/>
        <v>低</v>
      </c>
      <c r="M229" s="62">
        <v>43525</v>
      </c>
      <c r="N229" s="20">
        <f t="shared" si="13"/>
        <v>1</v>
      </c>
    </row>
    <row r="230" spans="1:14">
      <c r="A230" s="18" t="str">
        <f t="shared" si="14"/>
        <v>002018ｻ007BCNNErK5</v>
      </c>
      <c r="B230" s="20" t="s">
        <v>799</v>
      </c>
      <c r="C230" s="20" t="s">
        <v>800</v>
      </c>
      <c r="D230" s="20" t="s">
        <v>774</v>
      </c>
      <c r="E230" s="54">
        <v>43607</v>
      </c>
      <c r="F230" s="59">
        <v>14.85</v>
      </c>
      <c r="G230" s="20" t="s">
        <v>166</v>
      </c>
      <c r="H230" s="20" t="s">
        <v>346</v>
      </c>
      <c r="I230" t="s">
        <v>168</v>
      </c>
      <c r="J230" s="20" t="s">
        <v>699</v>
      </c>
      <c r="K230" s="19" t="str">
        <f t="shared" si="12"/>
        <v>長崎市</v>
      </c>
      <c r="L230" s="19" t="str">
        <f t="shared" si="15"/>
        <v>低</v>
      </c>
      <c r="M230" s="62">
        <v>43607</v>
      </c>
      <c r="N230" s="20">
        <f t="shared" si="13"/>
        <v>1</v>
      </c>
    </row>
    <row r="231" spans="1:14">
      <c r="A231" s="18" t="str">
        <f t="shared" si="14"/>
        <v>002018ｻ007BE38uQNK</v>
      </c>
      <c r="B231" s="20" t="s">
        <v>801</v>
      </c>
      <c r="C231" s="20" t="s">
        <v>802</v>
      </c>
      <c r="D231" s="20" t="s">
        <v>803</v>
      </c>
      <c r="E231" s="54">
        <v>43607</v>
      </c>
      <c r="F231" s="59">
        <v>30.8</v>
      </c>
      <c r="G231" s="20" t="s">
        <v>166</v>
      </c>
      <c r="H231" s="20" t="s">
        <v>346</v>
      </c>
      <c r="I231" t="s">
        <v>168</v>
      </c>
      <c r="J231" s="20" t="s">
        <v>699</v>
      </c>
      <c r="K231" s="19" t="str">
        <f t="shared" si="12"/>
        <v>長崎市</v>
      </c>
      <c r="L231" s="19" t="str">
        <f t="shared" si="15"/>
        <v>低</v>
      </c>
      <c r="M231" s="62">
        <v>43607</v>
      </c>
      <c r="N231" s="20">
        <f t="shared" si="13"/>
        <v>1</v>
      </c>
    </row>
    <row r="232" spans="1:14">
      <c r="A232" s="18" t="str">
        <f t="shared" si="14"/>
        <v>002018ｻ008BHC3ySNy</v>
      </c>
      <c r="B232" s="20" t="s">
        <v>804</v>
      </c>
      <c r="C232" s="20" t="s">
        <v>805</v>
      </c>
      <c r="D232" s="20" t="s">
        <v>806</v>
      </c>
      <c r="E232" s="54">
        <v>43614</v>
      </c>
      <c r="F232" s="59">
        <v>72.599999999999994</v>
      </c>
      <c r="G232" s="20" t="s">
        <v>166</v>
      </c>
      <c r="H232" s="20" t="s">
        <v>325</v>
      </c>
      <c r="I232" t="s">
        <v>168</v>
      </c>
      <c r="J232" s="20" t="s">
        <v>699</v>
      </c>
      <c r="K232" s="19" t="str">
        <f t="shared" si="12"/>
        <v>佐賀市</v>
      </c>
      <c r="L232" s="19" t="str">
        <f t="shared" si="15"/>
        <v>低</v>
      </c>
      <c r="M232" s="62">
        <v>43614</v>
      </c>
      <c r="N232" s="20">
        <f t="shared" si="13"/>
        <v>1</v>
      </c>
    </row>
    <row r="233" spans="1:14">
      <c r="A233" s="18" t="str">
        <f t="shared" si="14"/>
        <v>002018ｻ011BAY58Cqq</v>
      </c>
      <c r="B233" s="20" t="s">
        <v>807</v>
      </c>
      <c r="C233" s="20" t="s">
        <v>808</v>
      </c>
      <c r="D233" s="20" t="s">
        <v>809</v>
      </c>
      <c r="E233" s="54">
        <v>43607</v>
      </c>
      <c r="F233" s="59">
        <v>23.925000000000001</v>
      </c>
      <c r="G233" s="20" t="s">
        <v>166</v>
      </c>
      <c r="H233" s="20" t="s">
        <v>346</v>
      </c>
      <c r="I233" t="s">
        <v>168</v>
      </c>
      <c r="J233" s="20" t="s">
        <v>699</v>
      </c>
      <c r="K233" s="19" t="str">
        <f t="shared" si="12"/>
        <v>長崎市</v>
      </c>
      <c r="L233" s="19" t="str">
        <f t="shared" si="15"/>
        <v>低</v>
      </c>
      <c r="M233" s="62">
        <v>43607</v>
      </c>
      <c r="N233" s="20">
        <f t="shared" si="13"/>
        <v>1</v>
      </c>
    </row>
    <row r="234" spans="1:14">
      <c r="A234" s="18" t="str">
        <f t="shared" si="14"/>
        <v>002019ｻ003BY8WJKLX</v>
      </c>
      <c r="B234" s="20" t="s">
        <v>810</v>
      </c>
      <c r="C234" s="20" t="s">
        <v>811</v>
      </c>
      <c r="D234" s="20" t="s">
        <v>812</v>
      </c>
      <c r="E234" s="54">
        <v>43647</v>
      </c>
      <c r="F234" s="59">
        <v>87.48</v>
      </c>
      <c r="G234" s="20" t="s">
        <v>166</v>
      </c>
      <c r="H234" s="20" t="s">
        <v>173</v>
      </c>
      <c r="I234" t="s">
        <v>168</v>
      </c>
      <c r="J234" s="20" t="s">
        <v>535</v>
      </c>
      <c r="K234" s="19" t="str">
        <f t="shared" si="12"/>
        <v>大分市</v>
      </c>
      <c r="L234" s="19" t="str">
        <f t="shared" si="15"/>
        <v>低</v>
      </c>
      <c r="M234" s="62">
        <v>43647</v>
      </c>
      <c r="N234" s="20">
        <f t="shared" si="13"/>
        <v>1</v>
      </c>
    </row>
    <row r="235" spans="1:14">
      <c r="A235" s="18" t="str">
        <f t="shared" si="14"/>
        <v>002019ｻ003BZ8ptTdV</v>
      </c>
      <c r="B235" s="20" t="s">
        <v>813</v>
      </c>
      <c r="C235" s="20" t="s">
        <v>814</v>
      </c>
      <c r="D235" s="20" t="s">
        <v>812</v>
      </c>
      <c r="E235" s="54">
        <v>43647</v>
      </c>
      <c r="F235" s="59">
        <v>87.48</v>
      </c>
      <c r="G235" s="20" t="s">
        <v>166</v>
      </c>
      <c r="H235" s="20" t="s">
        <v>173</v>
      </c>
      <c r="I235" t="s">
        <v>168</v>
      </c>
      <c r="J235" s="20" t="s">
        <v>535</v>
      </c>
      <c r="K235" s="19" t="str">
        <f t="shared" si="12"/>
        <v>大分市</v>
      </c>
      <c r="L235" s="19" t="str">
        <f t="shared" si="15"/>
        <v>低</v>
      </c>
      <c r="M235" s="62">
        <v>43647</v>
      </c>
      <c r="N235" s="20">
        <f t="shared" si="13"/>
        <v>1</v>
      </c>
    </row>
    <row r="236" spans="1:14">
      <c r="A236" s="18" t="str">
        <f t="shared" si="14"/>
        <v>002018ｻ008BAAzME7N</v>
      </c>
      <c r="B236" s="20" t="s">
        <v>815</v>
      </c>
      <c r="C236" s="20" t="s">
        <v>816</v>
      </c>
      <c r="D236" s="20" t="s">
        <v>817</v>
      </c>
      <c r="E236" s="54">
        <v>43622</v>
      </c>
      <c r="F236" s="59">
        <v>36.299999999999997</v>
      </c>
      <c r="G236" s="20" t="s">
        <v>166</v>
      </c>
      <c r="H236" s="20" t="s">
        <v>167</v>
      </c>
      <c r="I236" t="s">
        <v>168</v>
      </c>
      <c r="J236" s="20" t="s">
        <v>699</v>
      </c>
      <c r="K236" s="19" t="str">
        <f t="shared" si="12"/>
        <v>熊本市</v>
      </c>
      <c r="L236" s="19" t="str">
        <f t="shared" si="15"/>
        <v>低</v>
      </c>
      <c r="M236" s="62">
        <v>43622</v>
      </c>
      <c r="N236" s="20">
        <f t="shared" si="13"/>
        <v>1</v>
      </c>
    </row>
    <row r="237" spans="1:14">
      <c r="A237" s="18" t="str">
        <f t="shared" si="14"/>
        <v>002018ｻ009BJRaMg2c</v>
      </c>
      <c r="B237" s="20" t="s">
        <v>818</v>
      </c>
      <c r="C237" s="20" t="s">
        <v>819</v>
      </c>
      <c r="D237" s="20" t="s">
        <v>751</v>
      </c>
      <c r="E237" s="54">
        <v>43619</v>
      </c>
      <c r="F237" s="59">
        <v>79.2</v>
      </c>
      <c r="G237" s="20" t="s">
        <v>166</v>
      </c>
      <c r="H237" s="20" t="s">
        <v>173</v>
      </c>
      <c r="I237" t="s">
        <v>168</v>
      </c>
      <c r="J237" s="20" t="s">
        <v>699</v>
      </c>
      <c r="K237" s="19" t="str">
        <f t="shared" si="12"/>
        <v>大分市</v>
      </c>
      <c r="L237" s="19" t="str">
        <f t="shared" si="15"/>
        <v>低</v>
      </c>
      <c r="M237" s="62">
        <v>43619</v>
      </c>
      <c r="N237" s="20">
        <f t="shared" si="13"/>
        <v>1</v>
      </c>
    </row>
    <row r="238" spans="1:14">
      <c r="A238" s="18" t="str">
        <f t="shared" si="14"/>
        <v>002018ｻ010BCMkNX8S</v>
      </c>
      <c r="B238" s="20" t="s">
        <v>820</v>
      </c>
      <c r="C238" s="20" t="s">
        <v>821</v>
      </c>
      <c r="D238" s="20" t="s">
        <v>822</v>
      </c>
      <c r="E238" s="54">
        <v>43615</v>
      </c>
      <c r="F238" s="59">
        <v>89.1</v>
      </c>
      <c r="G238" s="20" t="s">
        <v>166</v>
      </c>
      <c r="H238" s="20" t="s">
        <v>325</v>
      </c>
      <c r="I238" t="s">
        <v>168</v>
      </c>
      <c r="J238" s="20" t="s">
        <v>699</v>
      </c>
      <c r="K238" s="19" t="str">
        <f t="shared" si="12"/>
        <v>佐賀市</v>
      </c>
      <c r="L238" s="19" t="str">
        <f t="shared" si="15"/>
        <v>低</v>
      </c>
      <c r="M238" s="62">
        <v>43615</v>
      </c>
      <c r="N238" s="20">
        <f t="shared" si="13"/>
        <v>1</v>
      </c>
    </row>
    <row r="239" spans="1:14">
      <c r="A239" s="18" t="str">
        <f t="shared" si="14"/>
        <v>002018ｻ012BBY1oMCD</v>
      </c>
      <c r="B239" s="20" t="s">
        <v>823</v>
      </c>
      <c r="C239" s="20" t="s">
        <v>824</v>
      </c>
      <c r="D239" s="20" t="s">
        <v>825</v>
      </c>
      <c r="E239" s="54">
        <v>43626</v>
      </c>
      <c r="F239" s="59">
        <v>89.1</v>
      </c>
      <c r="G239" s="20" t="s">
        <v>166</v>
      </c>
      <c r="H239" s="20" t="s">
        <v>325</v>
      </c>
      <c r="I239" t="s">
        <v>168</v>
      </c>
      <c r="J239" s="20" t="s">
        <v>699</v>
      </c>
      <c r="K239" s="19" t="str">
        <f t="shared" si="12"/>
        <v>佐賀市</v>
      </c>
      <c r="L239" s="19" t="str">
        <f t="shared" si="15"/>
        <v>低</v>
      </c>
      <c r="M239" s="62">
        <v>43626</v>
      </c>
      <c r="N239" s="20">
        <f t="shared" si="13"/>
        <v>1</v>
      </c>
    </row>
    <row r="240" spans="1:14">
      <c r="A240" s="18" t="str">
        <f t="shared" si="14"/>
        <v>002018ｻ012BEqoEFLL</v>
      </c>
      <c r="B240" s="20" t="s">
        <v>826</v>
      </c>
      <c r="C240" s="20" t="s">
        <v>827</v>
      </c>
      <c r="D240" s="20" t="s">
        <v>828</v>
      </c>
      <c r="E240" s="54">
        <v>43635</v>
      </c>
      <c r="F240" s="59">
        <v>57.2</v>
      </c>
      <c r="G240" s="20" t="s">
        <v>166</v>
      </c>
      <c r="H240" s="20" t="s">
        <v>173</v>
      </c>
      <c r="I240" t="s">
        <v>168</v>
      </c>
      <c r="J240" s="20" t="s">
        <v>699</v>
      </c>
      <c r="K240" s="19" t="str">
        <f t="shared" si="12"/>
        <v>大分市</v>
      </c>
      <c r="L240" s="19" t="str">
        <f t="shared" si="15"/>
        <v>低</v>
      </c>
      <c r="M240" s="62">
        <v>43635</v>
      </c>
      <c r="N240" s="20">
        <f t="shared" si="13"/>
        <v>1</v>
      </c>
    </row>
    <row r="241" spans="1:14">
      <c r="A241" s="18" t="str">
        <f t="shared" si="14"/>
        <v>002017ｻ901CNx7x5m9</v>
      </c>
      <c r="B241" s="20" t="s">
        <v>829</v>
      </c>
      <c r="C241" s="20" t="s">
        <v>830</v>
      </c>
      <c r="D241" s="20" t="s">
        <v>831</v>
      </c>
      <c r="E241" s="54">
        <v>43628</v>
      </c>
      <c r="F241" s="59">
        <v>32.130000000000003</v>
      </c>
      <c r="G241" s="20" t="s">
        <v>166</v>
      </c>
      <c r="H241" s="20" t="s">
        <v>173</v>
      </c>
      <c r="I241" t="s">
        <v>168</v>
      </c>
      <c r="J241" s="20" t="s">
        <v>347</v>
      </c>
      <c r="K241" s="19" t="str">
        <f t="shared" si="12"/>
        <v>大分市</v>
      </c>
      <c r="L241" s="19" t="str">
        <f t="shared" si="15"/>
        <v>低</v>
      </c>
      <c r="M241" s="62">
        <v>43628</v>
      </c>
      <c r="N241" s="20">
        <f t="shared" si="13"/>
        <v>1</v>
      </c>
    </row>
    <row r="242" spans="1:14">
      <c r="A242" s="18" t="str">
        <f t="shared" si="14"/>
        <v>002017ｻ902CDyALMJF</v>
      </c>
      <c r="B242" s="20" t="s">
        <v>832</v>
      </c>
      <c r="C242" s="20" t="s">
        <v>833</v>
      </c>
      <c r="D242" s="20" t="s">
        <v>834</v>
      </c>
      <c r="E242" s="54">
        <v>43165</v>
      </c>
      <c r="F242" s="59">
        <v>53.94</v>
      </c>
      <c r="G242" s="20" t="s">
        <v>166</v>
      </c>
      <c r="H242" s="20" t="s">
        <v>346</v>
      </c>
      <c r="I242" t="s">
        <v>168</v>
      </c>
      <c r="J242" s="20" t="s">
        <v>169</v>
      </c>
      <c r="K242" s="19" t="str">
        <f t="shared" si="12"/>
        <v>長崎市</v>
      </c>
      <c r="L242" s="19" t="str">
        <f t="shared" si="15"/>
        <v>低</v>
      </c>
      <c r="M242" s="62">
        <v>43165</v>
      </c>
      <c r="N242" s="20">
        <f t="shared" si="13"/>
        <v>1</v>
      </c>
    </row>
    <row r="243" spans="1:14">
      <c r="A243" s="18" t="str">
        <f t="shared" si="14"/>
        <v>002018ｵ010ASFAN2PN</v>
      </c>
      <c r="B243" s="20" t="s">
        <v>835</v>
      </c>
      <c r="C243" s="20" t="s">
        <v>836</v>
      </c>
      <c r="D243" s="20" t="s">
        <v>837</v>
      </c>
      <c r="E243" s="54">
        <v>43705</v>
      </c>
      <c r="F243" s="59">
        <v>89.1</v>
      </c>
      <c r="G243" s="20" t="s">
        <v>166</v>
      </c>
      <c r="H243" s="20" t="s">
        <v>325</v>
      </c>
      <c r="I243" t="s">
        <v>168</v>
      </c>
      <c r="J243" s="20" t="s">
        <v>699</v>
      </c>
      <c r="K243" s="19" t="str">
        <f t="shared" si="12"/>
        <v>佐賀市</v>
      </c>
      <c r="L243" s="19" t="str">
        <f t="shared" si="15"/>
        <v>低</v>
      </c>
      <c r="M243" s="62">
        <v>43705</v>
      </c>
      <c r="N243" s="20">
        <f t="shared" si="13"/>
        <v>1</v>
      </c>
    </row>
    <row r="244" spans="1:14">
      <c r="A244" s="18" t="str">
        <f t="shared" si="14"/>
        <v>002018ｻ009BBNag3Kw</v>
      </c>
      <c r="B244" s="20" t="s">
        <v>838</v>
      </c>
      <c r="C244" s="20" t="s">
        <v>839</v>
      </c>
      <c r="D244" s="20" t="s">
        <v>840</v>
      </c>
      <c r="E244" s="54">
        <v>43679</v>
      </c>
      <c r="F244" s="59">
        <v>79.2</v>
      </c>
      <c r="G244" s="20" t="s">
        <v>166</v>
      </c>
      <c r="H244" s="20" t="s">
        <v>132</v>
      </c>
      <c r="I244" t="s">
        <v>168</v>
      </c>
      <c r="J244" s="20" t="s">
        <v>699</v>
      </c>
      <c r="K244" s="19" t="str">
        <f t="shared" si="12"/>
        <v>福岡市</v>
      </c>
      <c r="L244" s="19" t="str">
        <f t="shared" si="15"/>
        <v>低</v>
      </c>
      <c r="M244" s="62">
        <v>43679</v>
      </c>
      <c r="N244" s="20">
        <f t="shared" si="13"/>
        <v>1</v>
      </c>
    </row>
    <row r="245" spans="1:14">
      <c r="A245" s="18" t="str">
        <f t="shared" si="14"/>
        <v>002019ｻ009BLTAALuL</v>
      </c>
      <c r="B245" s="20" t="s">
        <v>841</v>
      </c>
      <c r="C245" s="20" t="s">
        <v>842</v>
      </c>
      <c r="D245" s="20" t="s">
        <v>754</v>
      </c>
      <c r="E245" s="54">
        <v>43684</v>
      </c>
      <c r="F245" s="59">
        <v>27.225000000000001</v>
      </c>
      <c r="G245" s="20" t="s">
        <v>166</v>
      </c>
      <c r="H245" s="20" t="s">
        <v>325</v>
      </c>
      <c r="I245" t="s">
        <v>168</v>
      </c>
      <c r="J245" s="20" t="s">
        <v>699</v>
      </c>
      <c r="K245" s="19" t="str">
        <f t="shared" si="12"/>
        <v>佐賀市</v>
      </c>
      <c r="L245" s="19" t="str">
        <f t="shared" si="15"/>
        <v>低</v>
      </c>
      <c r="M245" s="62">
        <v>43684</v>
      </c>
      <c r="N245" s="20">
        <f t="shared" si="13"/>
        <v>1</v>
      </c>
    </row>
    <row r="246" spans="1:14">
      <c r="A246" s="18" t="str">
        <f t="shared" si="14"/>
        <v>002019ｻ011BODP2H2g</v>
      </c>
      <c r="B246" s="20" t="s">
        <v>843</v>
      </c>
      <c r="C246" s="20" t="s">
        <v>844</v>
      </c>
      <c r="D246" s="20" t="s">
        <v>845</v>
      </c>
      <c r="E246" s="54">
        <v>43714</v>
      </c>
      <c r="F246" s="59">
        <v>89.1</v>
      </c>
      <c r="G246" s="20" t="s">
        <v>166</v>
      </c>
      <c r="H246" s="20" t="s">
        <v>325</v>
      </c>
      <c r="I246" t="s">
        <v>168</v>
      </c>
      <c r="J246" s="20" t="s">
        <v>699</v>
      </c>
      <c r="K246" s="19" t="str">
        <f t="shared" ref="K246:K309" si="16">+VLOOKUP(H246,$P$2:$Q$10,2,0)</f>
        <v>佐賀市</v>
      </c>
      <c r="L246" s="19" t="str">
        <f t="shared" ref="L246:L309" si="17">VLOOKUP(G246,$S$2:$T$6,2,0)</f>
        <v>低</v>
      </c>
      <c r="M246" s="62">
        <v>43714</v>
      </c>
      <c r="N246" s="20">
        <f t="shared" ref="N246:N309" si="18">COUNTIF(C:C,C246)</f>
        <v>1</v>
      </c>
    </row>
    <row r="247" spans="1:14">
      <c r="A247" s="18" t="str">
        <f t="shared" si="14"/>
        <v>002019ｻ102BAwGBKW1</v>
      </c>
      <c r="B247" s="20" t="s">
        <v>846</v>
      </c>
      <c r="C247" s="20" t="s">
        <v>847</v>
      </c>
      <c r="D247" s="20" t="s">
        <v>848</v>
      </c>
      <c r="E247" s="54">
        <v>43704</v>
      </c>
      <c r="F247" s="59">
        <v>17.64</v>
      </c>
      <c r="G247" s="20" t="s">
        <v>166</v>
      </c>
      <c r="H247" s="20" t="s">
        <v>325</v>
      </c>
      <c r="I247" t="s">
        <v>168</v>
      </c>
      <c r="J247" s="20" t="s">
        <v>849</v>
      </c>
      <c r="K247" s="19" t="str">
        <f t="shared" si="16"/>
        <v>佐賀市</v>
      </c>
      <c r="L247" s="19" t="str">
        <f t="shared" si="17"/>
        <v>低</v>
      </c>
      <c r="M247" s="62">
        <v>43704</v>
      </c>
      <c r="N247" s="20">
        <f t="shared" si="18"/>
        <v>1</v>
      </c>
    </row>
    <row r="248" spans="1:14">
      <c r="A248" s="18" t="str">
        <f t="shared" si="14"/>
        <v>002019ｻ103BCgLaMKK</v>
      </c>
      <c r="B248" s="20" t="s">
        <v>850</v>
      </c>
      <c r="C248" s="20" t="s">
        <v>851</v>
      </c>
      <c r="D248" s="20" t="s">
        <v>852</v>
      </c>
      <c r="E248" s="54">
        <v>43704</v>
      </c>
      <c r="F248" s="59">
        <v>22.68</v>
      </c>
      <c r="G248" s="20" t="s">
        <v>166</v>
      </c>
      <c r="H248" s="20" t="s">
        <v>325</v>
      </c>
      <c r="I248" t="s">
        <v>168</v>
      </c>
      <c r="J248" s="20" t="s">
        <v>849</v>
      </c>
      <c r="K248" s="19" t="str">
        <f t="shared" si="16"/>
        <v>佐賀市</v>
      </c>
      <c r="L248" s="19" t="str">
        <f t="shared" si="17"/>
        <v>低</v>
      </c>
      <c r="M248" s="62">
        <v>43704</v>
      </c>
      <c r="N248" s="20">
        <f t="shared" si="18"/>
        <v>1</v>
      </c>
    </row>
    <row r="249" spans="1:14">
      <c r="A249" s="18" t="str">
        <f t="shared" si="14"/>
        <v>002017ｻ911BIfJgoCk</v>
      </c>
      <c r="B249" s="20" t="s">
        <v>853</v>
      </c>
      <c r="C249" s="20" t="s">
        <v>854</v>
      </c>
      <c r="D249" s="20" t="s">
        <v>717</v>
      </c>
      <c r="E249" s="54">
        <v>43717</v>
      </c>
      <c r="F249" s="59">
        <v>87.48</v>
      </c>
      <c r="G249" s="20" t="s">
        <v>166</v>
      </c>
      <c r="H249" s="20" t="s">
        <v>173</v>
      </c>
      <c r="I249" t="s">
        <v>168</v>
      </c>
      <c r="J249" s="20" t="s">
        <v>535</v>
      </c>
      <c r="K249" s="19" t="str">
        <f t="shared" si="16"/>
        <v>大分市</v>
      </c>
      <c r="L249" s="19" t="str">
        <f t="shared" si="17"/>
        <v>低</v>
      </c>
      <c r="M249" s="62">
        <v>43717</v>
      </c>
      <c r="N249" s="20">
        <f t="shared" si="18"/>
        <v>1</v>
      </c>
    </row>
    <row r="250" spans="1:14">
      <c r="A250" s="18" t="str">
        <f t="shared" si="14"/>
        <v>002017ｻ912BCqv15NS</v>
      </c>
      <c r="B250" s="20" t="s">
        <v>855</v>
      </c>
      <c r="C250" s="20" t="s">
        <v>856</v>
      </c>
      <c r="D250" s="20" t="s">
        <v>689</v>
      </c>
      <c r="E250" s="54">
        <v>43711</v>
      </c>
      <c r="F250" s="59">
        <v>87.48</v>
      </c>
      <c r="G250" s="20" t="s">
        <v>166</v>
      </c>
      <c r="H250" s="20" t="s">
        <v>346</v>
      </c>
      <c r="I250" t="s">
        <v>168</v>
      </c>
      <c r="J250" s="20" t="s">
        <v>535</v>
      </c>
      <c r="K250" s="19" t="str">
        <f t="shared" si="16"/>
        <v>長崎市</v>
      </c>
      <c r="L250" s="19" t="str">
        <f t="shared" si="17"/>
        <v>低</v>
      </c>
      <c r="M250" s="62">
        <v>43711</v>
      </c>
      <c r="N250" s="20">
        <f t="shared" si="18"/>
        <v>1</v>
      </c>
    </row>
    <row r="251" spans="1:14">
      <c r="A251" s="18" t="str">
        <f t="shared" si="14"/>
        <v>002018ｻ011BCqJ5KNK</v>
      </c>
      <c r="B251" s="20" t="s">
        <v>857</v>
      </c>
      <c r="C251" s="20" t="s">
        <v>858</v>
      </c>
      <c r="D251" s="20" t="s">
        <v>859</v>
      </c>
      <c r="E251" s="54">
        <v>43732</v>
      </c>
      <c r="F251" s="59">
        <v>17.600000000000001</v>
      </c>
      <c r="G251" s="20" t="s">
        <v>166</v>
      </c>
      <c r="H251" s="20" t="s">
        <v>325</v>
      </c>
      <c r="I251" t="s">
        <v>168</v>
      </c>
      <c r="J251" s="20" t="s">
        <v>699</v>
      </c>
      <c r="K251" s="19" t="str">
        <f t="shared" si="16"/>
        <v>佐賀市</v>
      </c>
      <c r="L251" s="19" t="str">
        <f t="shared" si="17"/>
        <v>低</v>
      </c>
      <c r="M251" s="62">
        <v>43732</v>
      </c>
      <c r="N251" s="20">
        <f t="shared" si="18"/>
        <v>1</v>
      </c>
    </row>
    <row r="252" spans="1:14">
      <c r="A252" s="18" t="str">
        <f t="shared" si="14"/>
        <v>002017ｻ911BBHP3VvP</v>
      </c>
      <c r="B252" s="20" t="s">
        <v>860</v>
      </c>
      <c r="C252" s="20" t="s">
        <v>861</v>
      </c>
      <c r="D252" s="20" t="s">
        <v>862</v>
      </c>
      <c r="E252" s="54">
        <v>43738</v>
      </c>
      <c r="F252" s="59">
        <v>77.760000000000005</v>
      </c>
      <c r="G252" s="20" t="s">
        <v>166</v>
      </c>
      <c r="H252" s="20" t="s">
        <v>167</v>
      </c>
      <c r="I252" t="s">
        <v>168</v>
      </c>
      <c r="J252" s="20" t="s">
        <v>535</v>
      </c>
      <c r="K252" s="19" t="str">
        <f t="shared" si="16"/>
        <v>熊本市</v>
      </c>
      <c r="L252" s="19" t="str">
        <f t="shared" si="17"/>
        <v>低</v>
      </c>
      <c r="M252" s="62">
        <v>43738</v>
      </c>
      <c r="N252" s="20">
        <f t="shared" si="18"/>
        <v>1</v>
      </c>
    </row>
    <row r="253" spans="1:14">
      <c r="A253" s="18" t="str">
        <f t="shared" si="14"/>
        <v>002017ｻ911BEs4VubV</v>
      </c>
      <c r="B253" s="20" t="s">
        <v>863</v>
      </c>
      <c r="C253" s="20" t="s">
        <v>864</v>
      </c>
      <c r="D253" s="20" t="s">
        <v>865</v>
      </c>
      <c r="E253" s="54">
        <v>43738</v>
      </c>
      <c r="F253" s="59">
        <v>77.760000000000005</v>
      </c>
      <c r="G253" s="20" t="s">
        <v>166</v>
      </c>
      <c r="H253" s="20" t="s">
        <v>167</v>
      </c>
      <c r="I253" t="s">
        <v>168</v>
      </c>
      <c r="J253" s="20" t="s">
        <v>535</v>
      </c>
      <c r="K253" s="19" t="str">
        <f t="shared" si="16"/>
        <v>熊本市</v>
      </c>
      <c r="L253" s="19" t="str">
        <f t="shared" si="17"/>
        <v>低</v>
      </c>
      <c r="M253" s="62">
        <v>43738</v>
      </c>
      <c r="N253" s="20">
        <f t="shared" si="18"/>
        <v>1</v>
      </c>
    </row>
    <row r="254" spans="1:14">
      <c r="A254" s="18" t="str">
        <f t="shared" si="14"/>
        <v>002018ｻ011BDKCxNSK</v>
      </c>
      <c r="B254" s="20" t="s">
        <v>866</v>
      </c>
      <c r="C254" s="20" t="s">
        <v>867</v>
      </c>
      <c r="D254" s="20" t="s">
        <v>859</v>
      </c>
      <c r="E254" s="54">
        <v>43759</v>
      </c>
      <c r="F254" s="59">
        <v>11</v>
      </c>
      <c r="G254" s="20" t="s">
        <v>166</v>
      </c>
      <c r="H254" s="20" t="s">
        <v>325</v>
      </c>
      <c r="I254" t="s">
        <v>168</v>
      </c>
      <c r="J254" s="20" t="s">
        <v>699</v>
      </c>
      <c r="K254" s="19" t="str">
        <f t="shared" si="16"/>
        <v>佐賀市</v>
      </c>
      <c r="L254" s="19" t="str">
        <f t="shared" si="17"/>
        <v>低</v>
      </c>
      <c r="M254" s="62">
        <v>43759</v>
      </c>
      <c r="N254" s="20">
        <f t="shared" si="18"/>
        <v>1</v>
      </c>
    </row>
    <row r="255" spans="1:14">
      <c r="A255" s="18" t="str">
        <f t="shared" si="14"/>
        <v>002019ｻ103BAsab8ZK</v>
      </c>
      <c r="B255" s="20" t="s">
        <v>868</v>
      </c>
      <c r="C255" s="20" t="s">
        <v>869</v>
      </c>
      <c r="D255" s="20" t="s">
        <v>870</v>
      </c>
      <c r="E255" s="54">
        <v>43763</v>
      </c>
      <c r="F255" s="59">
        <v>25.2</v>
      </c>
      <c r="G255" s="20" t="s">
        <v>166</v>
      </c>
      <c r="H255" s="20" t="s">
        <v>269</v>
      </c>
      <c r="I255" t="s">
        <v>168</v>
      </c>
      <c r="J255" s="20" t="s">
        <v>849</v>
      </c>
      <c r="K255" s="19" t="str">
        <f t="shared" si="16"/>
        <v>福岡市</v>
      </c>
      <c r="L255" s="19" t="str">
        <f t="shared" si="17"/>
        <v>低</v>
      </c>
      <c r="M255" s="62">
        <v>43763</v>
      </c>
      <c r="N255" s="20">
        <f t="shared" si="18"/>
        <v>1</v>
      </c>
    </row>
    <row r="256" spans="1:14">
      <c r="A256" s="18" t="str">
        <f t="shared" si="14"/>
        <v>002019ｻ104BCe9QmYX</v>
      </c>
      <c r="B256" s="20" t="s">
        <v>871</v>
      </c>
      <c r="C256" s="20" t="s">
        <v>872</v>
      </c>
      <c r="D256" s="20" t="s">
        <v>873</v>
      </c>
      <c r="E256" s="54">
        <v>43794</v>
      </c>
      <c r="F256" s="59">
        <v>20.16</v>
      </c>
      <c r="G256" s="20" t="s">
        <v>166</v>
      </c>
      <c r="H256" s="20" t="s">
        <v>325</v>
      </c>
      <c r="I256" t="s">
        <v>168</v>
      </c>
      <c r="J256" s="20" t="s">
        <v>849</v>
      </c>
      <c r="K256" s="19" t="str">
        <f t="shared" si="16"/>
        <v>佐賀市</v>
      </c>
      <c r="L256" s="19" t="str">
        <f t="shared" si="17"/>
        <v>低</v>
      </c>
      <c r="M256" s="62">
        <v>43794</v>
      </c>
      <c r="N256" s="20">
        <f t="shared" si="18"/>
        <v>1</v>
      </c>
    </row>
    <row r="257" spans="1:14">
      <c r="A257" s="18" t="str">
        <f t="shared" si="14"/>
        <v>002019ｻ105BBSNrtne</v>
      </c>
      <c r="B257" s="20" t="s">
        <v>874</v>
      </c>
      <c r="C257" s="20" t="s">
        <v>875</v>
      </c>
      <c r="D257" s="20" t="s">
        <v>876</v>
      </c>
      <c r="E257" s="54">
        <v>43789</v>
      </c>
      <c r="F257" s="59">
        <v>18.899999999999999</v>
      </c>
      <c r="G257" s="20" t="s">
        <v>166</v>
      </c>
      <c r="H257" s="20" t="s">
        <v>132</v>
      </c>
      <c r="I257" t="s">
        <v>168</v>
      </c>
      <c r="J257" s="20" t="s">
        <v>849</v>
      </c>
      <c r="K257" s="19" t="str">
        <f t="shared" si="16"/>
        <v>福岡市</v>
      </c>
      <c r="L257" s="19" t="str">
        <f t="shared" si="17"/>
        <v>低</v>
      </c>
      <c r="M257" s="62">
        <v>43789</v>
      </c>
      <c r="N257" s="20">
        <f t="shared" si="18"/>
        <v>1</v>
      </c>
    </row>
    <row r="258" spans="1:14">
      <c r="A258" s="18" t="str">
        <f t="shared" si="14"/>
        <v>002019ｻ105BCfZm23L</v>
      </c>
      <c r="B258" s="20" t="s">
        <v>877</v>
      </c>
      <c r="C258" s="20" t="s">
        <v>878</v>
      </c>
      <c r="D258" s="20" t="s">
        <v>876</v>
      </c>
      <c r="E258" s="54">
        <v>43789</v>
      </c>
      <c r="F258" s="59">
        <v>16.38</v>
      </c>
      <c r="G258" s="20" t="s">
        <v>166</v>
      </c>
      <c r="H258" s="20" t="s">
        <v>132</v>
      </c>
      <c r="I258" t="s">
        <v>168</v>
      </c>
      <c r="J258" s="20" t="s">
        <v>849</v>
      </c>
      <c r="K258" s="19" t="str">
        <f t="shared" si="16"/>
        <v>福岡市</v>
      </c>
      <c r="L258" s="19" t="str">
        <f t="shared" si="17"/>
        <v>低</v>
      </c>
      <c r="M258" s="62">
        <v>43789</v>
      </c>
      <c r="N258" s="20">
        <f t="shared" si="18"/>
        <v>1</v>
      </c>
    </row>
    <row r="259" spans="1:14">
      <c r="A259" s="18" t="str">
        <f t="shared" si="14"/>
        <v>002019ｻ104BBvbH56m</v>
      </c>
      <c r="B259" s="20" t="s">
        <v>879</v>
      </c>
      <c r="C259" s="20" t="s">
        <v>880</v>
      </c>
      <c r="D259" s="20" t="s">
        <v>881</v>
      </c>
      <c r="E259" s="54">
        <v>43818</v>
      </c>
      <c r="F259" s="59">
        <v>18.899999999999999</v>
      </c>
      <c r="G259" s="20" t="s">
        <v>166</v>
      </c>
      <c r="H259" s="20" t="s">
        <v>325</v>
      </c>
      <c r="I259" t="s">
        <v>168</v>
      </c>
      <c r="J259" s="20" t="s">
        <v>849</v>
      </c>
      <c r="K259" s="19" t="str">
        <f t="shared" si="16"/>
        <v>佐賀市</v>
      </c>
      <c r="L259" s="19" t="str">
        <f t="shared" si="17"/>
        <v>低</v>
      </c>
      <c r="M259" s="62">
        <v>43818</v>
      </c>
      <c r="N259" s="20">
        <f t="shared" si="18"/>
        <v>1</v>
      </c>
    </row>
    <row r="260" spans="1:14">
      <c r="A260" s="18" t="str">
        <f t="shared" ref="A260:A323" si="19">+B260&amp;C260</f>
        <v>002019ｻ105BFFMaAAe</v>
      </c>
      <c r="B260" s="20" t="s">
        <v>882</v>
      </c>
      <c r="C260" s="20" t="s">
        <v>883</v>
      </c>
      <c r="D260" s="20" t="s">
        <v>884</v>
      </c>
      <c r="E260" s="54">
        <v>43818</v>
      </c>
      <c r="F260" s="59">
        <v>10.08</v>
      </c>
      <c r="G260" s="20" t="s">
        <v>166</v>
      </c>
      <c r="H260" s="20" t="s">
        <v>325</v>
      </c>
      <c r="I260" t="s">
        <v>168</v>
      </c>
      <c r="J260" s="20" t="s">
        <v>849</v>
      </c>
      <c r="K260" s="19" t="str">
        <f t="shared" si="16"/>
        <v>佐賀市</v>
      </c>
      <c r="L260" s="19" t="str">
        <f t="shared" si="17"/>
        <v>低</v>
      </c>
      <c r="M260" s="62">
        <v>43818</v>
      </c>
      <c r="N260" s="20">
        <f t="shared" si="18"/>
        <v>1</v>
      </c>
    </row>
    <row r="261" spans="1:14">
      <c r="A261" s="18" t="str">
        <f t="shared" si="19"/>
        <v>002018ｻ012BIAKqYd5</v>
      </c>
      <c r="B261" s="20" t="s">
        <v>885</v>
      </c>
      <c r="C261" s="20" t="s">
        <v>886</v>
      </c>
      <c r="D261" s="20" t="s">
        <v>887</v>
      </c>
      <c r="E261" s="54">
        <v>43878</v>
      </c>
      <c r="F261" s="59">
        <v>22</v>
      </c>
      <c r="G261" s="20" t="s">
        <v>166</v>
      </c>
      <c r="H261" s="20" t="s">
        <v>325</v>
      </c>
      <c r="I261" t="s">
        <v>168</v>
      </c>
      <c r="J261" s="20" t="s">
        <v>699</v>
      </c>
      <c r="K261" s="19" t="str">
        <f t="shared" si="16"/>
        <v>佐賀市</v>
      </c>
      <c r="L261" s="19" t="str">
        <f t="shared" si="17"/>
        <v>低</v>
      </c>
      <c r="M261" s="62">
        <v>43878</v>
      </c>
      <c r="N261" s="20">
        <f t="shared" si="18"/>
        <v>1</v>
      </c>
    </row>
    <row r="262" spans="1:14">
      <c r="A262" s="18" t="str">
        <f t="shared" si="19"/>
        <v>002019N106BD3ykLXU</v>
      </c>
      <c r="B262" s="20" t="s">
        <v>888</v>
      </c>
      <c r="C262" s="20" t="s">
        <v>889</v>
      </c>
      <c r="D262" s="20" t="s">
        <v>890</v>
      </c>
      <c r="E262" s="54">
        <v>43864</v>
      </c>
      <c r="F262" s="59">
        <v>37.799999999999997</v>
      </c>
      <c r="G262" s="20" t="s">
        <v>166</v>
      </c>
      <c r="H262" s="20" t="s">
        <v>325</v>
      </c>
      <c r="I262" t="s">
        <v>168</v>
      </c>
      <c r="J262" s="20" t="s">
        <v>849</v>
      </c>
      <c r="K262" s="19" t="str">
        <f t="shared" si="16"/>
        <v>佐賀市</v>
      </c>
      <c r="L262" s="19" t="str">
        <f t="shared" si="17"/>
        <v>低</v>
      </c>
      <c r="M262" s="62">
        <v>43864</v>
      </c>
      <c r="N262" s="20">
        <f t="shared" si="18"/>
        <v>1</v>
      </c>
    </row>
    <row r="263" spans="1:14">
      <c r="A263" s="18" t="str">
        <f t="shared" si="19"/>
        <v>002019N107BIcpxpsy</v>
      </c>
      <c r="B263" s="20" t="s">
        <v>891</v>
      </c>
      <c r="C263" s="20" t="s">
        <v>892</v>
      </c>
      <c r="D263" s="20" t="s">
        <v>893</v>
      </c>
      <c r="E263" s="54">
        <v>43861</v>
      </c>
      <c r="F263" s="59">
        <v>30.24</v>
      </c>
      <c r="G263" s="20" t="s">
        <v>166</v>
      </c>
      <c r="H263" s="20" t="s">
        <v>346</v>
      </c>
      <c r="I263" t="s">
        <v>168</v>
      </c>
      <c r="J263" s="20" t="s">
        <v>849</v>
      </c>
      <c r="K263" s="19" t="str">
        <f t="shared" si="16"/>
        <v>長崎市</v>
      </c>
      <c r="L263" s="19" t="str">
        <f t="shared" si="17"/>
        <v>低</v>
      </c>
      <c r="M263" s="62">
        <v>43861</v>
      </c>
      <c r="N263" s="20">
        <f t="shared" si="18"/>
        <v>1</v>
      </c>
    </row>
    <row r="264" spans="1:14">
      <c r="A264" s="18" t="str">
        <f t="shared" si="19"/>
        <v>002019N108BHPLKpQp</v>
      </c>
      <c r="B264" s="20" t="s">
        <v>894</v>
      </c>
      <c r="C264" s="20" t="s">
        <v>895</v>
      </c>
      <c r="D264" s="20" t="s">
        <v>896</v>
      </c>
      <c r="E264" s="54">
        <v>43861</v>
      </c>
      <c r="F264" s="59">
        <v>23.31</v>
      </c>
      <c r="G264" s="20" t="s">
        <v>166</v>
      </c>
      <c r="H264" s="20" t="s">
        <v>346</v>
      </c>
      <c r="I264" t="s">
        <v>168</v>
      </c>
      <c r="J264" s="20" t="s">
        <v>849</v>
      </c>
      <c r="K264" s="19" t="str">
        <f t="shared" si="16"/>
        <v>長崎市</v>
      </c>
      <c r="L264" s="19" t="str">
        <f t="shared" si="17"/>
        <v>低</v>
      </c>
      <c r="M264" s="62">
        <v>43861</v>
      </c>
      <c r="N264" s="20">
        <f t="shared" si="18"/>
        <v>1</v>
      </c>
    </row>
    <row r="265" spans="1:14">
      <c r="A265" s="18" t="str">
        <f t="shared" si="19"/>
        <v>002019N107BFoMH3bb</v>
      </c>
      <c r="B265" s="20" t="s">
        <v>897</v>
      </c>
      <c r="C265" s="20" t="s">
        <v>898</v>
      </c>
      <c r="D265" s="20" t="s">
        <v>899</v>
      </c>
      <c r="E265" s="54">
        <v>43893</v>
      </c>
      <c r="F265" s="59">
        <v>90.72</v>
      </c>
      <c r="G265" s="20" t="s">
        <v>166</v>
      </c>
      <c r="H265" s="20" t="s">
        <v>269</v>
      </c>
      <c r="I265" t="s">
        <v>168</v>
      </c>
      <c r="J265" s="20" t="s">
        <v>849</v>
      </c>
      <c r="K265" s="19" t="str">
        <f t="shared" si="16"/>
        <v>福岡市</v>
      </c>
      <c r="L265" s="19" t="str">
        <f t="shared" si="17"/>
        <v>低</v>
      </c>
      <c r="M265" s="62">
        <v>43893</v>
      </c>
      <c r="N265" s="20">
        <f t="shared" si="18"/>
        <v>1</v>
      </c>
    </row>
    <row r="266" spans="1:14">
      <c r="A266" s="18" t="str">
        <f t="shared" si="19"/>
        <v>002019N109BDccovNV</v>
      </c>
      <c r="B266" s="20" t="s">
        <v>900</v>
      </c>
      <c r="C266" s="20" t="s">
        <v>901</v>
      </c>
      <c r="D266" s="20" t="s">
        <v>902</v>
      </c>
      <c r="E266" s="54">
        <v>43878</v>
      </c>
      <c r="F266" s="59">
        <v>27.72</v>
      </c>
      <c r="G266" s="20" t="s">
        <v>166</v>
      </c>
      <c r="H266" s="20" t="s">
        <v>269</v>
      </c>
      <c r="I266" t="s">
        <v>168</v>
      </c>
      <c r="J266" s="20" t="s">
        <v>849</v>
      </c>
      <c r="K266" s="19" t="str">
        <f t="shared" si="16"/>
        <v>福岡市</v>
      </c>
      <c r="L266" s="19" t="str">
        <f t="shared" si="17"/>
        <v>低</v>
      </c>
      <c r="M266" s="62">
        <v>43878</v>
      </c>
      <c r="N266" s="20">
        <f t="shared" si="18"/>
        <v>1</v>
      </c>
    </row>
    <row r="267" spans="1:14">
      <c r="A267" s="18" t="str">
        <f t="shared" si="19"/>
        <v>002019N109BPbAK233</v>
      </c>
      <c r="B267" s="20" t="s">
        <v>903</v>
      </c>
      <c r="C267" s="20" t="s">
        <v>904</v>
      </c>
      <c r="D267" s="20" t="s">
        <v>905</v>
      </c>
      <c r="E267" s="54">
        <v>43894</v>
      </c>
      <c r="F267" s="59">
        <v>17.010000000000002</v>
      </c>
      <c r="G267" s="20" t="s">
        <v>166</v>
      </c>
      <c r="H267" s="20" t="s">
        <v>325</v>
      </c>
      <c r="I267" t="s">
        <v>168</v>
      </c>
      <c r="J267" s="20" t="s">
        <v>849</v>
      </c>
      <c r="K267" s="19" t="str">
        <f t="shared" si="16"/>
        <v>佐賀市</v>
      </c>
      <c r="L267" s="19" t="str">
        <f t="shared" si="17"/>
        <v>低</v>
      </c>
      <c r="M267" s="62">
        <v>43894</v>
      </c>
      <c r="N267" s="20">
        <f t="shared" si="18"/>
        <v>1</v>
      </c>
    </row>
    <row r="268" spans="1:14">
      <c r="A268" s="18" t="str">
        <f t="shared" si="19"/>
        <v>002019N110BEXM4hK3</v>
      </c>
      <c r="B268" s="20" t="s">
        <v>906</v>
      </c>
      <c r="C268" s="20" t="s">
        <v>907</v>
      </c>
      <c r="D268" s="20" t="s">
        <v>908</v>
      </c>
      <c r="E268" s="54">
        <v>43886</v>
      </c>
      <c r="F268" s="59">
        <v>89.1</v>
      </c>
      <c r="G268" s="20" t="s">
        <v>166</v>
      </c>
      <c r="H268" s="20" t="s">
        <v>132</v>
      </c>
      <c r="I268" t="s">
        <v>168</v>
      </c>
      <c r="J268" s="20" t="s">
        <v>699</v>
      </c>
      <c r="K268" s="19" t="str">
        <f t="shared" si="16"/>
        <v>福岡市</v>
      </c>
      <c r="L268" s="19" t="str">
        <f t="shared" si="17"/>
        <v>低</v>
      </c>
      <c r="M268" s="62">
        <v>43886</v>
      </c>
      <c r="N268" s="20">
        <f t="shared" si="18"/>
        <v>1</v>
      </c>
    </row>
    <row r="269" spans="1:14">
      <c r="A269" s="18" t="str">
        <f t="shared" si="19"/>
        <v>002019N112BA5bc5jx</v>
      </c>
      <c r="B269" s="20" t="s">
        <v>909</v>
      </c>
      <c r="C269" s="20" t="s">
        <v>910</v>
      </c>
      <c r="D269" s="20" t="s">
        <v>911</v>
      </c>
      <c r="E269" s="54">
        <v>43890</v>
      </c>
      <c r="F269" s="59">
        <v>12.6</v>
      </c>
      <c r="G269" s="20" t="s">
        <v>166</v>
      </c>
      <c r="H269" s="20" t="s">
        <v>325</v>
      </c>
      <c r="I269" t="s">
        <v>168</v>
      </c>
      <c r="J269" s="20" t="s">
        <v>849</v>
      </c>
      <c r="K269" s="19" t="str">
        <f t="shared" si="16"/>
        <v>佐賀市</v>
      </c>
      <c r="L269" s="19" t="str">
        <f t="shared" si="17"/>
        <v>低</v>
      </c>
      <c r="M269" s="62">
        <v>43890</v>
      </c>
      <c r="N269" s="20">
        <f t="shared" si="18"/>
        <v>1</v>
      </c>
    </row>
    <row r="270" spans="1:14">
      <c r="A270" s="18" t="str">
        <f t="shared" si="19"/>
        <v>2018ES0037gMgPev</v>
      </c>
      <c r="B270" s="20" t="s">
        <v>912</v>
      </c>
      <c r="C270" s="20" t="s">
        <v>913</v>
      </c>
      <c r="D270" s="20" t="s">
        <v>914</v>
      </c>
      <c r="E270" s="54">
        <v>43312</v>
      </c>
      <c r="F270" s="59">
        <v>257.04000000000002</v>
      </c>
      <c r="G270" s="20" t="s">
        <v>166</v>
      </c>
      <c r="H270" s="20" t="s">
        <v>132</v>
      </c>
      <c r="I270" t="s">
        <v>168</v>
      </c>
      <c r="J270" s="20">
        <v>36</v>
      </c>
      <c r="K270" s="19" t="str">
        <f t="shared" si="16"/>
        <v>福岡市</v>
      </c>
      <c r="L270" s="19" t="str">
        <f t="shared" si="17"/>
        <v>低</v>
      </c>
      <c r="M270" s="62">
        <v>43677</v>
      </c>
      <c r="N270" s="20">
        <f t="shared" si="18"/>
        <v>1</v>
      </c>
    </row>
    <row r="271" spans="1:14">
      <c r="A271" s="18" t="str">
        <f t="shared" si="19"/>
        <v>2018ES0036DmUh8c</v>
      </c>
      <c r="B271" s="20" t="s">
        <v>915</v>
      </c>
      <c r="C271" s="20" t="s">
        <v>916</v>
      </c>
      <c r="D271" s="20" t="s">
        <v>133</v>
      </c>
      <c r="E271" s="54">
        <v>43343</v>
      </c>
      <c r="F271" s="59">
        <v>342.72</v>
      </c>
      <c r="G271" s="20" t="s">
        <v>166</v>
      </c>
      <c r="H271" s="20" t="s">
        <v>132</v>
      </c>
      <c r="I271" t="s">
        <v>168</v>
      </c>
      <c r="J271" s="20">
        <v>36</v>
      </c>
      <c r="K271" s="19" t="str">
        <f t="shared" si="16"/>
        <v>福岡市</v>
      </c>
      <c r="L271" s="19" t="str">
        <f t="shared" si="17"/>
        <v>低</v>
      </c>
      <c r="M271" s="62">
        <v>43708</v>
      </c>
      <c r="N271" s="20">
        <f t="shared" si="18"/>
        <v>1</v>
      </c>
    </row>
    <row r="272" spans="1:14">
      <c r="A272" s="18" t="str">
        <f t="shared" si="19"/>
        <v>2018ES0035zjWg18</v>
      </c>
      <c r="B272" s="20" t="s">
        <v>917</v>
      </c>
      <c r="C272" s="20" t="s">
        <v>918</v>
      </c>
      <c r="D272" s="20" t="s">
        <v>919</v>
      </c>
      <c r="E272" s="54">
        <v>43343</v>
      </c>
      <c r="F272" s="59">
        <v>257.04000000000002</v>
      </c>
      <c r="G272" s="20" t="s">
        <v>166</v>
      </c>
      <c r="H272" s="20" t="s">
        <v>132</v>
      </c>
      <c r="I272" t="s">
        <v>168</v>
      </c>
      <c r="J272" s="20">
        <v>36</v>
      </c>
      <c r="K272" s="19" t="str">
        <f t="shared" si="16"/>
        <v>福岡市</v>
      </c>
      <c r="L272" s="19" t="str">
        <f t="shared" si="17"/>
        <v>低</v>
      </c>
      <c r="M272" s="62">
        <v>43708</v>
      </c>
      <c r="N272" s="20">
        <f t="shared" si="18"/>
        <v>1</v>
      </c>
    </row>
    <row r="273" spans="1:14">
      <c r="A273" s="18" t="str">
        <f t="shared" si="19"/>
        <v>2018ES0033nGEyvN</v>
      </c>
      <c r="B273" s="20" t="s">
        <v>920</v>
      </c>
      <c r="C273" s="20" t="s">
        <v>921</v>
      </c>
      <c r="D273" s="20" t="s">
        <v>922</v>
      </c>
      <c r="E273" s="54">
        <v>43376</v>
      </c>
      <c r="F273" s="59">
        <v>95.2</v>
      </c>
      <c r="G273" s="20" t="s">
        <v>166</v>
      </c>
      <c r="H273" s="20" t="s">
        <v>132</v>
      </c>
      <c r="I273" t="s">
        <v>168</v>
      </c>
      <c r="J273" s="20">
        <v>36</v>
      </c>
      <c r="K273" s="19" t="str">
        <f t="shared" si="16"/>
        <v>福岡市</v>
      </c>
      <c r="L273" s="19" t="str">
        <f t="shared" si="17"/>
        <v>低</v>
      </c>
      <c r="M273" s="62">
        <v>43741</v>
      </c>
      <c r="N273" s="20">
        <f t="shared" si="18"/>
        <v>1</v>
      </c>
    </row>
    <row r="274" spans="1:14">
      <c r="A274" s="18" t="str">
        <f t="shared" si="19"/>
        <v>2018ES0032ENUSXw</v>
      </c>
      <c r="B274" s="20" t="s">
        <v>923</v>
      </c>
      <c r="C274" s="20" t="s">
        <v>924</v>
      </c>
      <c r="D274" s="20" t="s">
        <v>925</v>
      </c>
      <c r="E274" s="54">
        <v>43312</v>
      </c>
      <c r="F274" s="59">
        <v>95.2</v>
      </c>
      <c r="G274" s="20" t="s">
        <v>166</v>
      </c>
      <c r="H274" s="20" t="s">
        <v>132</v>
      </c>
      <c r="I274" t="s">
        <v>168</v>
      </c>
      <c r="J274" s="20">
        <v>36</v>
      </c>
      <c r="K274" s="19" t="str">
        <f t="shared" si="16"/>
        <v>福岡市</v>
      </c>
      <c r="L274" s="19" t="str">
        <f t="shared" si="17"/>
        <v>低</v>
      </c>
      <c r="M274" s="62">
        <v>43677</v>
      </c>
      <c r="N274" s="20">
        <f t="shared" si="18"/>
        <v>1</v>
      </c>
    </row>
    <row r="275" spans="1:14">
      <c r="A275" s="18" t="str">
        <f t="shared" si="19"/>
        <v>2018ES0034VYB7CP</v>
      </c>
      <c r="B275" s="20" t="s">
        <v>926</v>
      </c>
      <c r="C275" s="20" t="s">
        <v>927</v>
      </c>
      <c r="D275" s="20" t="s">
        <v>928</v>
      </c>
      <c r="E275" s="54">
        <v>43376</v>
      </c>
      <c r="F275" s="59">
        <v>95.2</v>
      </c>
      <c r="G275" s="20" t="s">
        <v>166</v>
      </c>
      <c r="H275" s="20" t="s">
        <v>132</v>
      </c>
      <c r="I275" t="s">
        <v>168</v>
      </c>
      <c r="J275" s="20">
        <v>36</v>
      </c>
      <c r="K275" s="19" t="str">
        <f t="shared" si="16"/>
        <v>福岡市</v>
      </c>
      <c r="L275" s="19" t="str">
        <f t="shared" si="17"/>
        <v>低</v>
      </c>
      <c r="M275" s="62">
        <v>43741</v>
      </c>
      <c r="N275" s="20">
        <f t="shared" si="18"/>
        <v>1</v>
      </c>
    </row>
    <row r="276" spans="1:14">
      <c r="A276" s="18" t="str">
        <f t="shared" si="19"/>
        <v>2018ES0031gKeYFK</v>
      </c>
      <c r="B276" s="20" t="s">
        <v>929</v>
      </c>
      <c r="C276" s="20" t="s">
        <v>930</v>
      </c>
      <c r="D276" s="20" t="s">
        <v>931</v>
      </c>
      <c r="E276" s="54">
        <v>43312</v>
      </c>
      <c r="F276" s="59">
        <v>285.60000000000002</v>
      </c>
      <c r="G276" s="20" t="s">
        <v>166</v>
      </c>
      <c r="H276" s="20" t="s">
        <v>132</v>
      </c>
      <c r="I276" t="s">
        <v>168</v>
      </c>
      <c r="J276" s="20">
        <v>36</v>
      </c>
      <c r="K276" s="19" t="str">
        <f t="shared" si="16"/>
        <v>福岡市</v>
      </c>
      <c r="L276" s="19" t="str">
        <f t="shared" si="17"/>
        <v>低</v>
      </c>
      <c r="M276" s="62">
        <v>43677</v>
      </c>
      <c r="N276" s="20">
        <f t="shared" si="18"/>
        <v>1</v>
      </c>
    </row>
    <row r="277" spans="1:14">
      <c r="A277" s="18" t="str">
        <f t="shared" si="19"/>
        <v>2018ES0030F5vFP3</v>
      </c>
      <c r="B277" s="20" t="s">
        <v>932</v>
      </c>
      <c r="C277" s="20" t="s">
        <v>933</v>
      </c>
      <c r="D277" s="20" t="s">
        <v>934</v>
      </c>
      <c r="E277" s="54">
        <v>43312</v>
      </c>
      <c r="F277" s="59">
        <v>380.8</v>
      </c>
      <c r="G277" s="20" t="s">
        <v>166</v>
      </c>
      <c r="H277" s="20" t="s">
        <v>132</v>
      </c>
      <c r="I277" t="s">
        <v>168</v>
      </c>
      <c r="J277" s="20">
        <v>36</v>
      </c>
      <c r="K277" s="19" t="str">
        <f t="shared" si="16"/>
        <v>福岡市</v>
      </c>
      <c r="L277" s="19" t="str">
        <f t="shared" si="17"/>
        <v>低</v>
      </c>
      <c r="M277" s="62">
        <v>43677</v>
      </c>
      <c r="N277" s="20">
        <f t="shared" si="18"/>
        <v>1</v>
      </c>
    </row>
    <row r="278" spans="1:14">
      <c r="A278" s="18" t="str">
        <f t="shared" si="19"/>
        <v>2018ES0029FtvuoC</v>
      </c>
      <c r="B278" s="20" t="s">
        <v>935</v>
      </c>
      <c r="C278" s="20" t="s">
        <v>936</v>
      </c>
      <c r="D278" s="20" t="s">
        <v>937</v>
      </c>
      <c r="E278" s="54">
        <v>43312</v>
      </c>
      <c r="F278" s="59">
        <v>952</v>
      </c>
      <c r="G278" s="20" t="s">
        <v>166</v>
      </c>
      <c r="H278" s="20" t="s">
        <v>132</v>
      </c>
      <c r="I278" t="s">
        <v>168</v>
      </c>
      <c r="J278" s="20">
        <v>36</v>
      </c>
      <c r="K278" s="19" t="str">
        <f t="shared" si="16"/>
        <v>福岡市</v>
      </c>
      <c r="L278" s="19" t="str">
        <f t="shared" si="17"/>
        <v>低</v>
      </c>
      <c r="M278" s="62">
        <v>43677</v>
      </c>
      <c r="N278" s="20">
        <f t="shared" si="18"/>
        <v>1</v>
      </c>
    </row>
    <row r="279" spans="1:14">
      <c r="A279" s="18" t="str">
        <f t="shared" si="19"/>
        <v>2019ES00407J9uNr</v>
      </c>
      <c r="B279" s="20" t="s">
        <v>938</v>
      </c>
      <c r="C279" s="20" t="s">
        <v>939</v>
      </c>
      <c r="D279" s="20" t="s">
        <v>940</v>
      </c>
      <c r="E279" s="54">
        <v>43495</v>
      </c>
      <c r="F279" s="59">
        <v>555.75</v>
      </c>
      <c r="G279" s="20" t="s">
        <v>166</v>
      </c>
      <c r="H279" s="20" t="s">
        <v>941</v>
      </c>
      <c r="I279" t="s">
        <v>168</v>
      </c>
      <c r="J279" s="20">
        <v>36</v>
      </c>
      <c r="K279" s="19" t="str">
        <f t="shared" si="16"/>
        <v>鹿児島市</v>
      </c>
      <c r="L279" s="19" t="str">
        <f t="shared" si="17"/>
        <v>低</v>
      </c>
      <c r="M279" s="62">
        <v>43860</v>
      </c>
      <c r="N279" s="20">
        <f t="shared" si="18"/>
        <v>1</v>
      </c>
    </row>
    <row r="280" spans="1:14">
      <c r="A280" s="18" t="str">
        <f t="shared" si="19"/>
        <v>2019ES0046vhUfG6</v>
      </c>
      <c r="B280" s="20" t="s">
        <v>942</v>
      </c>
      <c r="C280" s="20" t="s">
        <v>943</v>
      </c>
      <c r="D280" s="20" t="s">
        <v>944</v>
      </c>
      <c r="E280" s="54">
        <v>43546</v>
      </c>
      <c r="F280" s="59">
        <v>280.08</v>
      </c>
      <c r="G280" s="20" t="s">
        <v>166</v>
      </c>
      <c r="H280" s="20" t="s">
        <v>276</v>
      </c>
      <c r="I280" t="s">
        <v>168</v>
      </c>
      <c r="J280" s="20">
        <v>36</v>
      </c>
      <c r="K280" s="19" t="str">
        <f t="shared" si="16"/>
        <v>宮崎市</v>
      </c>
      <c r="L280" s="19" t="str">
        <f t="shared" si="17"/>
        <v>低</v>
      </c>
      <c r="M280" s="62">
        <v>43546</v>
      </c>
      <c r="N280" s="20">
        <f t="shared" si="18"/>
        <v>1</v>
      </c>
    </row>
    <row r="281" spans="1:14">
      <c r="A281" s="18" t="str">
        <f t="shared" si="19"/>
        <v>2019ES0049T2rjEN</v>
      </c>
      <c r="B281" s="20" t="s">
        <v>945</v>
      </c>
      <c r="C281" s="20" t="s">
        <v>946</v>
      </c>
      <c r="D281" s="20" t="s">
        <v>947</v>
      </c>
      <c r="E281" s="54">
        <v>43554</v>
      </c>
      <c r="F281" s="59">
        <v>93.6</v>
      </c>
      <c r="G281" s="20" t="s">
        <v>166</v>
      </c>
      <c r="H281" s="20" t="s">
        <v>276</v>
      </c>
      <c r="I281" t="s">
        <v>168</v>
      </c>
      <c r="J281" s="20">
        <v>36</v>
      </c>
      <c r="K281" s="19" t="str">
        <f t="shared" si="16"/>
        <v>宮崎市</v>
      </c>
      <c r="L281" s="19" t="str">
        <f t="shared" si="17"/>
        <v>低</v>
      </c>
      <c r="M281" s="62">
        <v>43554</v>
      </c>
      <c r="N281" s="20">
        <f t="shared" si="18"/>
        <v>1</v>
      </c>
    </row>
    <row r="282" spans="1:14">
      <c r="A282" s="18" t="str">
        <f t="shared" si="19"/>
        <v>2019ES00484fFa59</v>
      </c>
      <c r="B282" s="20" t="s">
        <v>948</v>
      </c>
      <c r="C282" s="20" t="s">
        <v>949</v>
      </c>
      <c r="D282" s="20" t="s">
        <v>950</v>
      </c>
      <c r="E282" s="54">
        <v>43554</v>
      </c>
      <c r="F282" s="59">
        <v>93.6</v>
      </c>
      <c r="G282" s="20" t="s">
        <v>166</v>
      </c>
      <c r="H282" s="20" t="s">
        <v>276</v>
      </c>
      <c r="I282" t="s">
        <v>168</v>
      </c>
      <c r="J282" s="20">
        <v>36</v>
      </c>
      <c r="K282" s="19" t="str">
        <f t="shared" si="16"/>
        <v>宮崎市</v>
      </c>
      <c r="L282" s="19" t="str">
        <f t="shared" si="17"/>
        <v>低</v>
      </c>
      <c r="M282" s="62">
        <v>43554</v>
      </c>
      <c r="N282" s="20">
        <f t="shared" si="18"/>
        <v>1</v>
      </c>
    </row>
    <row r="283" spans="1:14">
      <c r="A283" s="18" t="str">
        <f t="shared" si="19"/>
        <v>2019ES0047W7QN8B</v>
      </c>
      <c r="B283" s="20" t="s">
        <v>951</v>
      </c>
      <c r="C283" s="20" t="s">
        <v>952</v>
      </c>
      <c r="D283" s="20" t="s">
        <v>953</v>
      </c>
      <c r="E283" s="54">
        <v>43546</v>
      </c>
      <c r="F283" s="59">
        <v>374.4</v>
      </c>
      <c r="G283" s="20" t="s">
        <v>166</v>
      </c>
      <c r="H283" s="20" t="s">
        <v>276</v>
      </c>
      <c r="I283" t="s">
        <v>168</v>
      </c>
      <c r="J283" s="20">
        <v>36</v>
      </c>
      <c r="K283" s="19" t="str">
        <f t="shared" si="16"/>
        <v>宮崎市</v>
      </c>
      <c r="L283" s="19" t="str">
        <f t="shared" si="17"/>
        <v>低</v>
      </c>
      <c r="M283" s="62">
        <v>43546</v>
      </c>
      <c r="N283" s="20">
        <f t="shared" si="18"/>
        <v>1</v>
      </c>
    </row>
    <row r="284" spans="1:14">
      <c r="A284" s="18" t="str">
        <f t="shared" si="19"/>
        <v>2019ES0050jqkS2W</v>
      </c>
      <c r="B284" s="20" t="s">
        <v>954</v>
      </c>
      <c r="C284" s="20" t="s">
        <v>955</v>
      </c>
      <c r="D284" s="20" t="s">
        <v>956</v>
      </c>
      <c r="E284" s="54">
        <v>43554</v>
      </c>
      <c r="F284" s="59">
        <v>93.6</v>
      </c>
      <c r="G284" s="20" t="s">
        <v>166</v>
      </c>
      <c r="H284" s="20" t="s">
        <v>276</v>
      </c>
      <c r="I284" t="s">
        <v>168</v>
      </c>
      <c r="J284" s="20">
        <v>36</v>
      </c>
      <c r="K284" s="19" t="str">
        <f t="shared" si="16"/>
        <v>宮崎市</v>
      </c>
      <c r="L284" s="19" t="str">
        <f t="shared" si="17"/>
        <v>低</v>
      </c>
      <c r="M284" s="62">
        <v>43554</v>
      </c>
      <c r="N284" s="20">
        <f t="shared" si="18"/>
        <v>1</v>
      </c>
    </row>
    <row r="285" spans="1:14">
      <c r="A285" s="18" t="str">
        <f t="shared" si="19"/>
        <v>2019ES0053HyGhQB</v>
      </c>
      <c r="B285" s="20" t="s">
        <v>957</v>
      </c>
      <c r="C285" s="20" t="s">
        <v>958</v>
      </c>
      <c r="D285" s="20" t="s">
        <v>959</v>
      </c>
      <c r="E285" s="54">
        <v>43555</v>
      </c>
      <c r="F285" s="59">
        <v>233.28</v>
      </c>
      <c r="G285" s="20" t="s">
        <v>166</v>
      </c>
      <c r="H285" s="20" t="s">
        <v>276</v>
      </c>
      <c r="I285" t="s">
        <v>168</v>
      </c>
      <c r="J285" s="20">
        <v>36</v>
      </c>
      <c r="K285" s="19" t="str">
        <f t="shared" si="16"/>
        <v>宮崎市</v>
      </c>
      <c r="L285" s="19" t="str">
        <f t="shared" si="17"/>
        <v>低</v>
      </c>
      <c r="M285" s="62">
        <v>43555</v>
      </c>
      <c r="N285" s="20">
        <f t="shared" si="18"/>
        <v>1</v>
      </c>
    </row>
    <row r="286" spans="1:14">
      <c r="A286" s="18" t="str">
        <f t="shared" si="19"/>
        <v>2019ES00546WQ6zc</v>
      </c>
      <c r="B286" s="20" t="s">
        <v>960</v>
      </c>
      <c r="C286" s="20" t="s">
        <v>961</v>
      </c>
      <c r="D286" s="20" t="s">
        <v>962</v>
      </c>
      <c r="E286" s="54">
        <v>43555</v>
      </c>
      <c r="F286" s="59">
        <v>77.760000000000005</v>
      </c>
      <c r="G286" s="20" t="s">
        <v>166</v>
      </c>
      <c r="H286" s="20" t="s">
        <v>276</v>
      </c>
      <c r="I286" t="s">
        <v>168</v>
      </c>
      <c r="J286" s="20">
        <v>36</v>
      </c>
      <c r="K286" s="19" t="str">
        <f t="shared" si="16"/>
        <v>宮崎市</v>
      </c>
      <c r="L286" s="19" t="str">
        <f t="shared" si="17"/>
        <v>低</v>
      </c>
      <c r="M286" s="62">
        <v>43555</v>
      </c>
      <c r="N286" s="20">
        <f t="shared" si="18"/>
        <v>1</v>
      </c>
    </row>
    <row r="287" spans="1:14">
      <c r="A287" s="18" t="str">
        <f t="shared" si="19"/>
        <v>2019ES0052FtfiJp</v>
      </c>
      <c r="B287" s="20" t="s">
        <v>963</v>
      </c>
      <c r="C287" s="20" t="s">
        <v>964</v>
      </c>
      <c r="D287" s="20" t="s">
        <v>947</v>
      </c>
      <c r="E287" s="54">
        <v>43555</v>
      </c>
      <c r="F287" s="59">
        <v>155.52000000000001</v>
      </c>
      <c r="G287" s="20" t="s">
        <v>166</v>
      </c>
      <c r="H287" s="20" t="s">
        <v>276</v>
      </c>
      <c r="I287" t="s">
        <v>168</v>
      </c>
      <c r="J287" s="20">
        <v>36</v>
      </c>
      <c r="K287" s="19" t="str">
        <f t="shared" si="16"/>
        <v>宮崎市</v>
      </c>
      <c r="L287" s="19" t="str">
        <f t="shared" si="17"/>
        <v>低</v>
      </c>
      <c r="M287" s="62">
        <v>43555</v>
      </c>
      <c r="N287" s="20">
        <f t="shared" si="18"/>
        <v>1</v>
      </c>
    </row>
    <row r="288" spans="1:14">
      <c r="A288" s="18" t="str">
        <f t="shared" si="19"/>
        <v>2019ES00511s4Mpg</v>
      </c>
      <c r="B288" s="20" t="s">
        <v>965</v>
      </c>
      <c r="C288" s="20" t="s">
        <v>966</v>
      </c>
      <c r="D288" s="20" t="s">
        <v>967</v>
      </c>
      <c r="E288" s="54">
        <v>43555</v>
      </c>
      <c r="F288" s="59">
        <v>233.28</v>
      </c>
      <c r="G288" s="20" t="s">
        <v>166</v>
      </c>
      <c r="H288" s="20" t="s">
        <v>276</v>
      </c>
      <c r="I288" t="s">
        <v>168</v>
      </c>
      <c r="J288" s="20">
        <v>36</v>
      </c>
      <c r="K288" s="19" t="str">
        <f t="shared" si="16"/>
        <v>宮崎市</v>
      </c>
      <c r="L288" s="19" t="str">
        <f t="shared" si="17"/>
        <v>低</v>
      </c>
      <c r="M288" s="62">
        <v>43555</v>
      </c>
      <c r="N288" s="20">
        <f t="shared" si="18"/>
        <v>1</v>
      </c>
    </row>
    <row r="289" spans="1:15">
      <c r="A289" s="18" t="str">
        <f t="shared" si="19"/>
        <v>2019ES00666cNNiD</v>
      </c>
      <c r="B289" s="20" t="s">
        <v>968</v>
      </c>
      <c r="C289" s="20" t="s">
        <v>969</v>
      </c>
      <c r="D289" s="20" t="s">
        <v>953</v>
      </c>
      <c r="E289" s="54">
        <v>43586</v>
      </c>
      <c r="F289" s="59">
        <v>241.92</v>
      </c>
      <c r="G289" s="20" t="s">
        <v>166</v>
      </c>
      <c r="H289" s="20" t="s">
        <v>276</v>
      </c>
      <c r="I289" t="s">
        <v>168</v>
      </c>
      <c r="J289" s="20">
        <v>36</v>
      </c>
      <c r="K289" s="19" t="str">
        <f t="shared" si="16"/>
        <v>宮崎市</v>
      </c>
      <c r="L289" s="19" t="str">
        <f t="shared" si="17"/>
        <v>低</v>
      </c>
      <c r="M289" s="62">
        <v>43586</v>
      </c>
      <c r="N289" s="20">
        <f t="shared" si="18"/>
        <v>1</v>
      </c>
    </row>
    <row r="290" spans="1:15">
      <c r="A290" s="18" t="str">
        <f t="shared" si="19"/>
        <v>2019ES00678e9NcF</v>
      </c>
      <c r="B290" s="20" t="s">
        <v>970</v>
      </c>
      <c r="C290" s="20" t="s">
        <v>971</v>
      </c>
      <c r="D290" s="20" t="s">
        <v>972</v>
      </c>
      <c r="E290" s="54">
        <v>43586</v>
      </c>
      <c r="F290" s="59">
        <v>161.28</v>
      </c>
      <c r="G290" s="20" t="s">
        <v>166</v>
      </c>
      <c r="H290" s="20" t="s">
        <v>276</v>
      </c>
      <c r="I290" t="s">
        <v>168</v>
      </c>
      <c r="J290" s="20">
        <v>36</v>
      </c>
      <c r="K290" s="19" t="str">
        <f t="shared" si="16"/>
        <v>宮崎市</v>
      </c>
      <c r="L290" s="19" t="str">
        <f t="shared" si="17"/>
        <v>低</v>
      </c>
      <c r="M290" s="62">
        <v>43586</v>
      </c>
      <c r="N290" s="20">
        <f t="shared" si="18"/>
        <v>1</v>
      </c>
    </row>
    <row r="291" spans="1:15">
      <c r="A291" s="18" t="str">
        <f t="shared" si="19"/>
        <v>2019ES00689YJJTF</v>
      </c>
      <c r="B291" s="20" t="s">
        <v>973</v>
      </c>
      <c r="C291" s="20" t="s">
        <v>974</v>
      </c>
      <c r="D291" s="20" t="s">
        <v>975</v>
      </c>
      <c r="E291" s="54">
        <v>43586</v>
      </c>
      <c r="F291" s="59">
        <v>161.28</v>
      </c>
      <c r="G291" s="20" t="s">
        <v>166</v>
      </c>
      <c r="H291" s="20" t="s">
        <v>276</v>
      </c>
      <c r="I291" t="s">
        <v>168</v>
      </c>
      <c r="J291" s="20">
        <v>36</v>
      </c>
      <c r="K291" s="19" t="str">
        <f t="shared" si="16"/>
        <v>宮崎市</v>
      </c>
      <c r="L291" s="19" t="str">
        <f t="shared" si="17"/>
        <v>低</v>
      </c>
      <c r="M291" s="62">
        <v>43586</v>
      </c>
      <c r="N291" s="20">
        <f t="shared" si="18"/>
        <v>1</v>
      </c>
    </row>
    <row r="292" spans="1:15">
      <c r="A292" s="18" t="str">
        <f t="shared" si="19"/>
        <v>2019ES0069EuFHfM</v>
      </c>
      <c r="B292" s="20" t="s">
        <v>976</v>
      </c>
      <c r="C292" s="20" t="s">
        <v>977</v>
      </c>
      <c r="D292" s="20" t="s">
        <v>978</v>
      </c>
      <c r="E292" s="54">
        <v>43586</v>
      </c>
      <c r="F292" s="59">
        <v>80.64</v>
      </c>
      <c r="G292" s="20" t="s">
        <v>166</v>
      </c>
      <c r="H292" s="20" t="s">
        <v>276</v>
      </c>
      <c r="I292" t="s">
        <v>168</v>
      </c>
      <c r="J292" s="20">
        <v>36</v>
      </c>
      <c r="K292" s="19" t="str">
        <f t="shared" si="16"/>
        <v>宮崎市</v>
      </c>
      <c r="L292" s="19" t="str">
        <f t="shared" si="17"/>
        <v>低</v>
      </c>
      <c r="M292" s="62">
        <v>43586</v>
      </c>
      <c r="N292" s="20">
        <f t="shared" si="18"/>
        <v>1</v>
      </c>
    </row>
    <row r="293" spans="1:15">
      <c r="A293" s="18" t="str">
        <f t="shared" si="19"/>
        <v>2019ES0070ZHW1Jx</v>
      </c>
      <c r="B293" s="20" t="s">
        <v>979</v>
      </c>
      <c r="C293" s="20" t="s">
        <v>980</v>
      </c>
      <c r="D293" s="20" t="s">
        <v>981</v>
      </c>
      <c r="E293" s="54">
        <v>43586</v>
      </c>
      <c r="F293" s="59">
        <v>80.64</v>
      </c>
      <c r="G293" s="20" t="s">
        <v>166</v>
      </c>
      <c r="H293" s="20" t="s">
        <v>276</v>
      </c>
      <c r="I293" t="s">
        <v>168</v>
      </c>
      <c r="J293" s="20">
        <v>36</v>
      </c>
      <c r="K293" s="19" t="str">
        <f t="shared" si="16"/>
        <v>宮崎市</v>
      </c>
      <c r="L293" s="19" t="str">
        <f t="shared" si="17"/>
        <v>低</v>
      </c>
      <c r="M293" s="62">
        <v>43586</v>
      </c>
      <c r="N293" s="20">
        <f t="shared" si="18"/>
        <v>1</v>
      </c>
    </row>
    <row r="294" spans="1:15">
      <c r="A294" s="18" t="str">
        <f t="shared" si="19"/>
        <v>2019ES007118MRz8</v>
      </c>
      <c r="B294" s="20" t="s">
        <v>982</v>
      </c>
      <c r="C294" s="20" t="s">
        <v>983</v>
      </c>
      <c r="D294" s="20" t="s">
        <v>984</v>
      </c>
      <c r="E294" s="54">
        <v>43586</v>
      </c>
      <c r="F294" s="59">
        <v>80.64</v>
      </c>
      <c r="G294" s="20" t="s">
        <v>166</v>
      </c>
      <c r="H294" s="20" t="s">
        <v>276</v>
      </c>
      <c r="I294" t="s">
        <v>168</v>
      </c>
      <c r="J294" s="20">
        <v>36</v>
      </c>
      <c r="K294" s="19" t="str">
        <f t="shared" si="16"/>
        <v>宮崎市</v>
      </c>
      <c r="L294" s="19" t="str">
        <f t="shared" si="17"/>
        <v>低</v>
      </c>
      <c r="M294" s="62">
        <v>43586</v>
      </c>
      <c r="N294" s="20">
        <f t="shared" si="18"/>
        <v>1</v>
      </c>
    </row>
    <row r="295" spans="1:15">
      <c r="A295" s="18" t="str">
        <f t="shared" si="19"/>
        <v>2019ES0072FmNWBk</v>
      </c>
      <c r="B295" s="20" t="s">
        <v>134</v>
      </c>
      <c r="C295" s="20" t="s">
        <v>145</v>
      </c>
      <c r="D295" s="20" t="s">
        <v>133</v>
      </c>
      <c r="E295" s="54">
        <v>43605</v>
      </c>
      <c r="F295" s="59">
        <v>750</v>
      </c>
      <c r="G295" s="20" t="s">
        <v>122</v>
      </c>
      <c r="H295" s="20" t="s">
        <v>132</v>
      </c>
      <c r="I295" t="s">
        <v>131</v>
      </c>
      <c r="J295" s="20">
        <v>36</v>
      </c>
      <c r="K295" s="19" t="str">
        <f t="shared" si="16"/>
        <v>福岡市</v>
      </c>
      <c r="L295" s="19" t="str">
        <f t="shared" si="17"/>
        <v>高</v>
      </c>
      <c r="M295" s="62">
        <v>43605</v>
      </c>
      <c r="N295" s="20">
        <f t="shared" si="18"/>
        <v>1</v>
      </c>
    </row>
    <row r="296" spans="1:15">
      <c r="A296" s="18" t="str">
        <f t="shared" si="19"/>
        <v>002019N107BAGeN4tc</v>
      </c>
      <c r="B296" s="20" t="s">
        <v>988</v>
      </c>
      <c r="C296" s="20" t="s">
        <v>989</v>
      </c>
      <c r="D296" s="20" t="s">
        <v>990</v>
      </c>
      <c r="E296" s="54">
        <v>43917</v>
      </c>
      <c r="F296" s="20">
        <v>17.64</v>
      </c>
      <c r="G296" s="20" t="s">
        <v>166</v>
      </c>
      <c r="H296" s="20" t="s">
        <v>132</v>
      </c>
      <c r="I296" t="s">
        <v>986</v>
      </c>
      <c r="J296" s="73">
        <v>14</v>
      </c>
      <c r="K296" s="19" t="str">
        <f t="shared" si="16"/>
        <v>福岡市</v>
      </c>
      <c r="L296" s="19" t="str">
        <f t="shared" si="17"/>
        <v>低</v>
      </c>
      <c r="M296" s="62">
        <v>43917</v>
      </c>
      <c r="N296" s="23">
        <f t="shared" si="18"/>
        <v>1</v>
      </c>
    </row>
    <row r="297" spans="1:15">
      <c r="A297" s="18" t="str">
        <f t="shared" si="19"/>
        <v>002019N108BB53Mt7C</v>
      </c>
      <c r="B297" s="20" t="s">
        <v>991</v>
      </c>
      <c r="C297" s="20" t="s">
        <v>992</v>
      </c>
      <c r="D297" s="20" t="s">
        <v>993</v>
      </c>
      <c r="E297" s="54">
        <v>43909</v>
      </c>
      <c r="F297" s="20">
        <v>20.16</v>
      </c>
      <c r="G297" s="20" t="s">
        <v>166</v>
      </c>
      <c r="H297" s="20" t="s">
        <v>985</v>
      </c>
      <c r="I297" t="s">
        <v>986</v>
      </c>
      <c r="J297" s="73">
        <v>14</v>
      </c>
      <c r="K297" s="19" t="str">
        <f t="shared" si="16"/>
        <v>佐賀市</v>
      </c>
      <c r="L297" s="19" t="str">
        <f t="shared" si="17"/>
        <v>低</v>
      </c>
      <c r="M297" s="62">
        <v>43909</v>
      </c>
      <c r="N297" s="23">
        <f t="shared" si="18"/>
        <v>1</v>
      </c>
    </row>
    <row r="298" spans="1:15">
      <c r="A298" s="18" t="str">
        <f t="shared" si="19"/>
        <v>002019N108BGGBBSUk</v>
      </c>
      <c r="B298" s="20" t="s">
        <v>994</v>
      </c>
      <c r="C298" s="20" t="s">
        <v>995</v>
      </c>
      <c r="D298" s="20" t="s">
        <v>996</v>
      </c>
      <c r="E298" s="54">
        <v>43915</v>
      </c>
      <c r="F298" s="20">
        <v>16.38</v>
      </c>
      <c r="G298" s="20" t="s">
        <v>166</v>
      </c>
      <c r="H298" s="20" t="s">
        <v>985</v>
      </c>
      <c r="I298" t="s">
        <v>986</v>
      </c>
      <c r="J298" s="73">
        <v>14</v>
      </c>
      <c r="K298" s="19" t="str">
        <f t="shared" si="16"/>
        <v>佐賀市</v>
      </c>
      <c r="L298" s="19" t="str">
        <f t="shared" si="17"/>
        <v>低</v>
      </c>
      <c r="M298" s="62">
        <v>43915</v>
      </c>
      <c r="N298" s="23">
        <f t="shared" si="18"/>
        <v>1</v>
      </c>
    </row>
    <row r="299" spans="1:15">
      <c r="A299" s="18" t="str">
        <f t="shared" si="19"/>
        <v>002019N107BB1imvL4</v>
      </c>
      <c r="B299" s="20" t="s">
        <v>997</v>
      </c>
      <c r="C299" s="20" t="s">
        <v>998</v>
      </c>
      <c r="D299" s="20" t="s">
        <v>999</v>
      </c>
      <c r="E299" s="54">
        <v>43908</v>
      </c>
      <c r="F299" s="20">
        <v>11.34</v>
      </c>
      <c r="G299" s="20" t="s">
        <v>166</v>
      </c>
      <c r="H299" s="20" t="s">
        <v>985</v>
      </c>
      <c r="I299" t="s">
        <v>986</v>
      </c>
      <c r="J299" s="73">
        <v>14</v>
      </c>
      <c r="K299" s="19" t="str">
        <f t="shared" si="16"/>
        <v>佐賀市</v>
      </c>
      <c r="L299" s="19" t="str">
        <f t="shared" si="17"/>
        <v>低</v>
      </c>
      <c r="M299" s="62">
        <v>43908</v>
      </c>
      <c r="N299" s="23">
        <f t="shared" si="18"/>
        <v>1</v>
      </c>
    </row>
    <row r="300" spans="1:15" s="23" customFormat="1">
      <c r="A300" s="61" t="str">
        <f t="shared" si="19"/>
        <v>002019N106BCNftTEF</v>
      </c>
      <c r="B300" s="20" t="s">
        <v>1000</v>
      </c>
      <c r="C300" s="20" t="s">
        <v>1001</v>
      </c>
      <c r="D300" s="20" t="s">
        <v>1002</v>
      </c>
      <c r="E300" s="54">
        <v>43902</v>
      </c>
      <c r="F300" s="20">
        <v>94.5</v>
      </c>
      <c r="G300" s="20" t="s">
        <v>166</v>
      </c>
      <c r="H300" s="20" t="s">
        <v>132</v>
      </c>
      <c r="I300" t="s">
        <v>986</v>
      </c>
      <c r="J300" s="73">
        <v>14</v>
      </c>
      <c r="K300" s="19" t="str">
        <f t="shared" si="16"/>
        <v>福岡市</v>
      </c>
      <c r="L300" s="19" t="str">
        <f t="shared" si="17"/>
        <v>低</v>
      </c>
      <c r="M300" s="62">
        <v>43902</v>
      </c>
      <c r="N300" s="23">
        <f t="shared" si="18"/>
        <v>1</v>
      </c>
      <c r="O300" s="20"/>
    </row>
    <row r="301" spans="1:15">
      <c r="A301" s="61" t="str">
        <f t="shared" si="19"/>
        <v>002020N101BA3r1PGL</v>
      </c>
      <c r="B301" s="20" t="s">
        <v>1003</v>
      </c>
      <c r="C301" s="20" t="s">
        <v>1004</v>
      </c>
      <c r="D301" s="20" t="s">
        <v>1005</v>
      </c>
      <c r="E301" s="54">
        <v>43945</v>
      </c>
      <c r="F301" s="20">
        <v>49.5</v>
      </c>
      <c r="G301" s="20" t="s">
        <v>166</v>
      </c>
      <c r="H301" s="20" t="s">
        <v>985</v>
      </c>
      <c r="I301" t="s">
        <v>986</v>
      </c>
      <c r="J301" s="73">
        <v>18</v>
      </c>
      <c r="K301" s="19" t="str">
        <f t="shared" si="16"/>
        <v>佐賀市</v>
      </c>
      <c r="L301" s="19" t="str">
        <f t="shared" si="17"/>
        <v>低</v>
      </c>
      <c r="M301" s="62">
        <v>43945</v>
      </c>
      <c r="N301" s="23">
        <f t="shared" si="18"/>
        <v>1</v>
      </c>
    </row>
    <row r="302" spans="1:15">
      <c r="A302" s="61" t="str">
        <f t="shared" si="19"/>
        <v>002019N109B1DNvbfJ</v>
      </c>
      <c r="B302" s="20" t="s">
        <v>1006</v>
      </c>
      <c r="C302" s="20" t="s">
        <v>1007</v>
      </c>
      <c r="D302" s="20" t="s">
        <v>1008</v>
      </c>
      <c r="E302" s="54">
        <v>43927</v>
      </c>
      <c r="F302" s="20">
        <v>17.64</v>
      </c>
      <c r="G302" s="20" t="s">
        <v>166</v>
      </c>
      <c r="H302" s="20" t="s">
        <v>269</v>
      </c>
      <c r="I302" t="s">
        <v>986</v>
      </c>
      <c r="J302" s="73">
        <v>14</v>
      </c>
      <c r="K302" s="19" t="str">
        <f t="shared" si="16"/>
        <v>福岡市</v>
      </c>
      <c r="L302" s="19" t="str">
        <f t="shared" si="17"/>
        <v>低</v>
      </c>
      <c r="M302" s="62">
        <v>43927</v>
      </c>
      <c r="N302" s="23">
        <f t="shared" si="18"/>
        <v>1</v>
      </c>
    </row>
    <row r="303" spans="1:15">
      <c r="A303" s="61" t="str">
        <f t="shared" si="19"/>
        <v>002019N106BBM43KES</v>
      </c>
      <c r="B303" s="20" t="s">
        <v>1009</v>
      </c>
      <c r="C303" s="20" t="s">
        <v>1010</v>
      </c>
      <c r="D303" s="20" t="s">
        <v>1011</v>
      </c>
      <c r="E303" s="54">
        <v>43926</v>
      </c>
      <c r="F303" s="20">
        <v>10.08</v>
      </c>
      <c r="G303" s="20" t="s">
        <v>166</v>
      </c>
      <c r="H303" s="20" t="s">
        <v>985</v>
      </c>
      <c r="I303" t="s">
        <v>986</v>
      </c>
      <c r="J303" s="73">
        <v>14</v>
      </c>
      <c r="K303" s="19" t="str">
        <f t="shared" si="16"/>
        <v>佐賀市</v>
      </c>
      <c r="L303" s="19" t="str">
        <f t="shared" si="17"/>
        <v>低</v>
      </c>
      <c r="M303" s="62">
        <v>43926</v>
      </c>
      <c r="N303" s="23">
        <f t="shared" si="18"/>
        <v>1</v>
      </c>
    </row>
    <row r="304" spans="1:15">
      <c r="A304" s="61" t="str">
        <f t="shared" si="19"/>
        <v>002019N109B4hgH43W</v>
      </c>
      <c r="B304" s="20" t="s">
        <v>1012</v>
      </c>
      <c r="C304" s="20" t="s">
        <v>1013</v>
      </c>
      <c r="D304" s="20" t="s">
        <v>1014</v>
      </c>
      <c r="E304" s="54">
        <v>43949</v>
      </c>
      <c r="F304" s="20">
        <v>90.72</v>
      </c>
      <c r="G304" s="20" t="s">
        <v>166</v>
      </c>
      <c r="H304" s="20" t="s">
        <v>269</v>
      </c>
      <c r="I304" t="s">
        <v>986</v>
      </c>
      <c r="J304" s="73">
        <v>14</v>
      </c>
      <c r="K304" s="19" t="str">
        <f t="shared" si="16"/>
        <v>福岡市</v>
      </c>
      <c r="L304" s="19" t="str">
        <f t="shared" si="17"/>
        <v>低</v>
      </c>
      <c r="M304" s="62">
        <v>43949</v>
      </c>
      <c r="N304" s="23">
        <f t="shared" si="18"/>
        <v>1</v>
      </c>
    </row>
    <row r="305" spans="1:14">
      <c r="A305" s="61" t="str">
        <f t="shared" si="19"/>
        <v>002019N109B5bDKsK6</v>
      </c>
      <c r="B305" s="20" t="s">
        <v>1015</v>
      </c>
      <c r="C305" s="20" t="s">
        <v>1016</v>
      </c>
      <c r="D305" s="20" t="s">
        <v>1014</v>
      </c>
      <c r="E305" s="54">
        <v>43949</v>
      </c>
      <c r="F305" s="20">
        <v>90.72</v>
      </c>
      <c r="G305" s="20" t="s">
        <v>166</v>
      </c>
      <c r="H305" s="20" t="s">
        <v>132</v>
      </c>
      <c r="I305" t="s">
        <v>986</v>
      </c>
      <c r="J305" s="73">
        <v>14</v>
      </c>
      <c r="K305" s="19" t="str">
        <f t="shared" si="16"/>
        <v>福岡市</v>
      </c>
      <c r="L305" s="19" t="str">
        <f t="shared" si="17"/>
        <v>低</v>
      </c>
      <c r="M305" s="62">
        <v>43949</v>
      </c>
      <c r="N305" s="23">
        <f t="shared" si="18"/>
        <v>1</v>
      </c>
    </row>
    <row r="306" spans="1:14">
      <c r="A306" s="61" t="str">
        <f t="shared" si="19"/>
        <v>002019N111BJJJQP9Y</v>
      </c>
      <c r="B306" s="20" t="s">
        <v>1017</v>
      </c>
      <c r="C306" s="20" t="s">
        <v>1018</v>
      </c>
      <c r="D306" s="20" t="s">
        <v>1019</v>
      </c>
      <c r="E306" s="54">
        <v>43970</v>
      </c>
      <c r="F306" s="20">
        <v>17.64</v>
      </c>
      <c r="G306" s="20" t="s">
        <v>166</v>
      </c>
      <c r="H306" s="20" t="s">
        <v>985</v>
      </c>
      <c r="I306" t="s">
        <v>986</v>
      </c>
      <c r="J306" s="73">
        <v>14</v>
      </c>
      <c r="K306" s="19" t="str">
        <f t="shared" si="16"/>
        <v>佐賀市</v>
      </c>
      <c r="L306" s="19" t="str">
        <f t="shared" si="17"/>
        <v>低</v>
      </c>
      <c r="M306" s="62">
        <v>43970</v>
      </c>
      <c r="N306" s="23">
        <f t="shared" si="18"/>
        <v>1</v>
      </c>
    </row>
    <row r="307" spans="1:14">
      <c r="A307" s="61" t="str">
        <f t="shared" si="19"/>
        <v>002019N108BErKwyDu</v>
      </c>
      <c r="B307" s="20" t="s">
        <v>1020</v>
      </c>
      <c r="C307" s="20" t="s">
        <v>1021</v>
      </c>
      <c r="D307" s="20" t="s">
        <v>1022</v>
      </c>
      <c r="E307" s="54">
        <v>44020</v>
      </c>
      <c r="F307" s="20">
        <v>89.1</v>
      </c>
      <c r="G307" s="20" t="s">
        <v>166</v>
      </c>
      <c r="H307" s="20" t="s">
        <v>1023</v>
      </c>
      <c r="I307" t="s">
        <v>986</v>
      </c>
      <c r="J307" s="73">
        <v>21</v>
      </c>
      <c r="K307" s="19" t="str">
        <f t="shared" si="16"/>
        <v>大分市</v>
      </c>
      <c r="L307" s="19" t="str">
        <f t="shared" si="17"/>
        <v>低</v>
      </c>
      <c r="M307" s="62">
        <v>44020</v>
      </c>
      <c r="N307" s="23">
        <f t="shared" si="18"/>
        <v>1</v>
      </c>
    </row>
    <row r="308" spans="1:14">
      <c r="A308" s="61" t="str">
        <f t="shared" si="19"/>
        <v>002019N108BIJNcA3i</v>
      </c>
      <c r="B308" s="20" t="s">
        <v>1024</v>
      </c>
      <c r="C308" s="20" t="s">
        <v>1025</v>
      </c>
      <c r="D308" s="20" t="s">
        <v>1026</v>
      </c>
      <c r="E308" s="54">
        <v>44045</v>
      </c>
      <c r="F308" s="20">
        <v>670.32</v>
      </c>
      <c r="G308" s="20" t="s">
        <v>122</v>
      </c>
      <c r="H308" s="20" t="s">
        <v>985</v>
      </c>
      <c r="I308" t="s">
        <v>986</v>
      </c>
      <c r="J308" s="73">
        <v>14</v>
      </c>
      <c r="K308" s="19" t="str">
        <f t="shared" si="16"/>
        <v>佐賀市</v>
      </c>
      <c r="L308" s="19" t="str">
        <f t="shared" si="17"/>
        <v>高</v>
      </c>
      <c r="M308" s="62">
        <v>44045</v>
      </c>
      <c r="N308" s="23">
        <f t="shared" si="18"/>
        <v>1</v>
      </c>
    </row>
    <row r="309" spans="1:14">
      <c r="A309" s="61" t="str">
        <f t="shared" si="19"/>
        <v>002020U00087AjNNLV</v>
      </c>
      <c r="B309" s="20" t="s">
        <v>1027</v>
      </c>
      <c r="C309" s="20" t="s">
        <v>1028</v>
      </c>
      <c r="D309" s="20" t="s">
        <v>1029</v>
      </c>
      <c r="E309" s="54">
        <v>43917</v>
      </c>
      <c r="F309" s="20">
        <v>428.4</v>
      </c>
      <c r="G309" s="20" t="s">
        <v>122</v>
      </c>
      <c r="H309" s="20" t="s">
        <v>1030</v>
      </c>
      <c r="I309" t="s">
        <v>986</v>
      </c>
      <c r="J309" s="73">
        <v>36</v>
      </c>
      <c r="K309" s="19" t="str">
        <f t="shared" si="16"/>
        <v>熊本市</v>
      </c>
      <c r="L309" s="19" t="str">
        <f t="shared" si="17"/>
        <v>高</v>
      </c>
      <c r="M309" s="62">
        <v>44012</v>
      </c>
      <c r="N309" s="23">
        <f t="shared" si="18"/>
        <v>1</v>
      </c>
    </row>
    <row r="310" spans="1:14">
      <c r="A310" s="61" t="str">
        <f t="shared" si="19"/>
        <v>002020U00088EEMHwJ</v>
      </c>
      <c r="B310" s="20" t="s">
        <v>1031</v>
      </c>
      <c r="C310" s="20" t="s">
        <v>1032</v>
      </c>
      <c r="D310" s="20" t="s">
        <v>1029</v>
      </c>
      <c r="E310" s="54">
        <v>43917</v>
      </c>
      <c r="F310" s="20">
        <v>598.5</v>
      </c>
      <c r="G310" s="20" t="s">
        <v>122</v>
      </c>
      <c r="H310" s="20" t="s">
        <v>1030</v>
      </c>
      <c r="I310" t="s">
        <v>986</v>
      </c>
      <c r="J310" s="73">
        <v>36</v>
      </c>
      <c r="K310" s="19" t="str">
        <f t="shared" ref="K310:K320" si="20">+VLOOKUP(H310,$P$2:$Q$10,2,0)</f>
        <v>熊本市</v>
      </c>
      <c r="L310" s="19" t="str">
        <f t="shared" ref="L310:L320" si="21">VLOOKUP(G310,$S$2:$T$6,2,0)</f>
        <v>高</v>
      </c>
      <c r="M310" s="62">
        <v>44012</v>
      </c>
      <c r="N310" s="23">
        <f t="shared" ref="N310:N320" si="22">COUNTIF(C:C,C310)</f>
        <v>1</v>
      </c>
    </row>
    <row r="311" spans="1:14">
      <c r="A311" s="61" t="str">
        <f t="shared" si="19"/>
        <v>002020U00079t8Z9Mb</v>
      </c>
      <c r="B311" s="20" t="s">
        <v>1033</v>
      </c>
      <c r="C311" s="20" t="s">
        <v>1034</v>
      </c>
      <c r="D311" s="20" t="s">
        <v>1035</v>
      </c>
      <c r="E311" s="54">
        <v>44006</v>
      </c>
      <c r="F311" s="20">
        <v>1020.6</v>
      </c>
      <c r="G311" s="20" t="s">
        <v>122</v>
      </c>
      <c r="H311" s="20" t="s">
        <v>987</v>
      </c>
      <c r="I311" t="s">
        <v>986</v>
      </c>
      <c r="J311" s="73">
        <v>21</v>
      </c>
      <c r="K311" s="19" t="str">
        <f t="shared" si="20"/>
        <v>長崎市</v>
      </c>
      <c r="L311" s="19" t="str">
        <f t="shared" si="21"/>
        <v>高</v>
      </c>
      <c r="M311" s="62">
        <v>44043</v>
      </c>
      <c r="N311" s="23">
        <f t="shared" si="22"/>
        <v>1</v>
      </c>
    </row>
    <row r="312" spans="1:14">
      <c r="A312" s="61" t="str">
        <f t="shared" si="19"/>
        <v>002020U00081YNyM5A</v>
      </c>
      <c r="B312" s="20" t="s">
        <v>1036</v>
      </c>
      <c r="C312" s="20" t="s">
        <v>1037</v>
      </c>
      <c r="D312" s="20" t="s">
        <v>1038</v>
      </c>
      <c r="E312" s="54">
        <v>44032</v>
      </c>
      <c r="F312" s="20">
        <v>369.5</v>
      </c>
      <c r="G312" s="20" t="s">
        <v>122</v>
      </c>
      <c r="H312" s="20" t="s">
        <v>1039</v>
      </c>
      <c r="I312" t="s">
        <v>986</v>
      </c>
      <c r="J312" s="73">
        <v>21</v>
      </c>
      <c r="K312" s="19" t="str">
        <f t="shared" si="20"/>
        <v>宮崎市</v>
      </c>
      <c r="L312" s="19" t="str">
        <f t="shared" si="21"/>
        <v>高</v>
      </c>
      <c r="M312" s="62">
        <v>44042</v>
      </c>
      <c r="N312" s="23">
        <f t="shared" si="22"/>
        <v>1</v>
      </c>
    </row>
    <row r="313" spans="1:14">
      <c r="A313" s="61" t="str">
        <f t="shared" si="19"/>
        <v>002020U00085K11jxx</v>
      </c>
      <c r="B313" s="20" t="s">
        <v>1040</v>
      </c>
      <c r="C313" s="20" t="s">
        <v>1041</v>
      </c>
      <c r="D313" s="20" t="s">
        <v>1042</v>
      </c>
      <c r="E313" s="54">
        <v>44027</v>
      </c>
      <c r="F313" s="20">
        <v>839.16</v>
      </c>
      <c r="G313" s="20" t="s">
        <v>122</v>
      </c>
      <c r="H313" s="20" t="s">
        <v>1043</v>
      </c>
      <c r="I313" t="s">
        <v>986</v>
      </c>
      <c r="J313" s="73">
        <v>21</v>
      </c>
      <c r="K313" s="19" t="str">
        <f t="shared" si="20"/>
        <v>鹿児島市</v>
      </c>
      <c r="L313" s="19" t="str">
        <f t="shared" si="21"/>
        <v>高</v>
      </c>
      <c r="M313" s="62">
        <v>44043</v>
      </c>
      <c r="N313" s="23">
        <f t="shared" si="22"/>
        <v>1</v>
      </c>
    </row>
    <row r="314" spans="1:14">
      <c r="A314" s="61" t="str">
        <f t="shared" si="19"/>
        <v>002020U00091i5kK16</v>
      </c>
      <c r="B314" s="20" t="s">
        <v>1044</v>
      </c>
      <c r="C314" s="20" t="s">
        <v>1045</v>
      </c>
      <c r="D314" s="20" t="s">
        <v>1046</v>
      </c>
      <c r="E314" s="54">
        <v>43949</v>
      </c>
      <c r="F314" s="20">
        <v>691.74</v>
      </c>
      <c r="G314" s="20" t="s">
        <v>122</v>
      </c>
      <c r="H314" s="20" t="s">
        <v>269</v>
      </c>
      <c r="I314" t="s">
        <v>986</v>
      </c>
      <c r="J314" s="73">
        <v>18</v>
      </c>
      <c r="K314" s="19" t="str">
        <f t="shared" si="20"/>
        <v>福岡市</v>
      </c>
      <c r="L314" s="19" t="str">
        <f t="shared" si="21"/>
        <v>高</v>
      </c>
      <c r="M314" s="62">
        <v>44043</v>
      </c>
      <c r="N314" s="23">
        <f t="shared" si="22"/>
        <v>1</v>
      </c>
    </row>
    <row r="315" spans="1:14">
      <c r="A315" s="61" t="str">
        <f t="shared" si="19"/>
        <v>2020ES0076iaxLFH</v>
      </c>
      <c r="B315" s="20" t="s">
        <v>1047</v>
      </c>
      <c r="C315" s="20" t="s">
        <v>1048</v>
      </c>
      <c r="D315" s="20" t="s">
        <v>1049</v>
      </c>
      <c r="E315" s="54">
        <v>43924</v>
      </c>
      <c r="F315" s="20">
        <v>665</v>
      </c>
      <c r="G315" s="20" t="s">
        <v>122</v>
      </c>
      <c r="H315" s="20" t="s">
        <v>1030</v>
      </c>
      <c r="I315" t="s">
        <v>986</v>
      </c>
      <c r="J315" s="20">
        <v>18</v>
      </c>
      <c r="K315" s="19" t="str">
        <f t="shared" si="20"/>
        <v>熊本市</v>
      </c>
      <c r="L315" s="19" t="str">
        <f t="shared" si="21"/>
        <v>高</v>
      </c>
      <c r="M315" s="62">
        <v>43924</v>
      </c>
      <c r="N315" s="23">
        <f t="shared" si="22"/>
        <v>1</v>
      </c>
    </row>
    <row r="316" spans="1:14">
      <c r="A316" s="61" t="str">
        <f t="shared" si="19"/>
        <v>2020ES0079LZAC3D</v>
      </c>
      <c r="B316" s="20" t="s">
        <v>1050</v>
      </c>
      <c r="C316" s="20" t="s">
        <v>1051</v>
      </c>
      <c r="D316" s="20" t="s">
        <v>953</v>
      </c>
      <c r="E316" s="54">
        <v>44052</v>
      </c>
      <c r="F316" s="20">
        <v>435</v>
      </c>
      <c r="G316" s="20" t="s">
        <v>122</v>
      </c>
      <c r="H316" s="20" t="s">
        <v>1030</v>
      </c>
      <c r="I316" t="s">
        <v>986</v>
      </c>
      <c r="J316" s="20">
        <v>18</v>
      </c>
      <c r="K316" s="19" t="str">
        <f t="shared" si="20"/>
        <v>熊本市</v>
      </c>
      <c r="L316" s="19" t="str">
        <f t="shared" si="21"/>
        <v>高</v>
      </c>
      <c r="M316" s="62">
        <v>44052</v>
      </c>
      <c r="N316" s="23">
        <f t="shared" si="22"/>
        <v>1</v>
      </c>
    </row>
    <row r="317" spans="1:14">
      <c r="A317" s="61" t="str">
        <f t="shared" si="19"/>
        <v>002020N201BPPLELhZ</v>
      </c>
      <c r="B317" s="20" t="s">
        <v>1056</v>
      </c>
      <c r="C317" s="20" t="s">
        <v>1057</v>
      </c>
      <c r="D317" s="20" t="s">
        <v>1053</v>
      </c>
      <c r="E317" s="54">
        <v>44171</v>
      </c>
      <c r="F317" s="20">
        <v>75.900000000000006</v>
      </c>
      <c r="G317" s="20" t="s">
        <v>166</v>
      </c>
      <c r="H317" s="20" t="s">
        <v>269</v>
      </c>
      <c r="I317" t="s">
        <v>986</v>
      </c>
      <c r="J317" s="20" t="s">
        <v>699</v>
      </c>
      <c r="K317" s="19" t="str">
        <f t="shared" si="20"/>
        <v>福岡市</v>
      </c>
      <c r="L317" s="19" t="str">
        <f t="shared" si="21"/>
        <v>低</v>
      </c>
      <c r="M317" s="62">
        <v>44171</v>
      </c>
      <c r="N317" s="23">
        <f t="shared" si="22"/>
        <v>1</v>
      </c>
    </row>
    <row r="318" spans="1:14">
      <c r="A318" s="61" t="str">
        <f t="shared" si="19"/>
        <v>002020N901BADdHLRw</v>
      </c>
      <c r="B318" s="20" t="s">
        <v>1058</v>
      </c>
      <c r="C318" s="20" t="s">
        <v>1059</v>
      </c>
      <c r="D318" s="20" t="s">
        <v>1054</v>
      </c>
      <c r="E318" s="54">
        <v>44109</v>
      </c>
      <c r="F318" s="20">
        <v>22.68</v>
      </c>
      <c r="G318" s="20" t="s">
        <v>166</v>
      </c>
      <c r="H318" s="20" t="s">
        <v>132</v>
      </c>
      <c r="I318" t="s">
        <v>986</v>
      </c>
      <c r="J318" s="20" t="s">
        <v>177</v>
      </c>
      <c r="K318" s="19" t="str">
        <f t="shared" si="20"/>
        <v>福岡市</v>
      </c>
      <c r="L318" s="19" t="str">
        <f t="shared" si="21"/>
        <v>低</v>
      </c>
      <c r="M318" s="62">
        <v>44109</v>
      </c>
      <c r="N318" s="23">
        <f t="shared" si="22"/>
        <v>1</v>
      </c>
    </row>
    <row r="319" spans="1:14">
      <c r="A319" s="61" t="str">
        <f t="shared" si="19"/>
        <v>002020N901BBLGHuzu</v>
      </c>
      <c r="B319" s="20" t="s">
        <v>1060</v>
      </c>
      <c r="C319" s="20" t="s">
        <v>1061</v>
      </c>
      <c r="D319" s="20" t="s">
        <v>1054</v>
      </c>
      <c r="E319" s="54">
        <v>44109</v>
      </c>
      <c r="F319" s="20">
        <v>51.03</v>
      </c>
      <c r="G319" s="20" t="s">
        <v>166</v>
      </c>
      <c r="H319" s="20" t="s">
        <v>132</v>
      </c>
      <c r="I319" t="s">
        <v>986</v>
      </c>
      <c r="J319" s="20" t="s">
        <v>177</v>
      </c>
      <c r="K319" s="19" t="str">
        <f t="shared" si="20"/>
        <v>福岡市</v>
      </c>
      <c r="L319" s="19" t="str">
        <f t="shared" si="21"/>
        <v>低</v>
      </c>
      <c r="M319" s="62">
        <v>44109</v>
      </c>
      <c r="N319" s="23">
        <f t="shared" si="22"/>
        <v>1</v>
      </c>
    </row>
    <row r="320" spans="1:14">
      <c r="A320" s="61" t="str">
        <f t="shared" si="19"/>
        <v>002020N112BQHT3wzT</v>
      </c>
      <c r="B320" s="20" t="s">
        <v>1080</v>
      </c>
      <c r="C320" s="20" t="s">
        <v>1081</v>
      </c>
      <c r="D320" s="20" t="s">
        <v>1055</v>
      </c>
      <c r="E320" s="54">
        <v>44340</v>
      </c>
      <c r="F320" s="20">
        <v>89.1</v>
      </c>
      <c r="G320" s="20" t="s">
        <v>166</v>
      </c>
      <c r="H320" s="20" t="s">
        <v>985</v>
      </c>
      <c r="I320" t="s">
        <v>986</v>
      </c>
      <c r="J320" s="20" t="s">
        <v>699</v>
      </c>
      <c r="K320" s="19" t="str">
        <f t="shared" si="20"/>
        <v>佐賀市</v>
      </c>
      <c r="L320" s="19" t="str">
        <f t="shared" si="21"/>
        <v>低</v>
      </c>
      <c r="M320" s="62">
        <v>44340</v>
      </c>
      <c r="N320" s="23">
        <f t="shared" si="22"/>
        <v>1</v>
      </c>
    </row>
    <row r="321" spans="1:14">
      <c r="A321" s="61" t="str">
        <f t="shared" si="19"/>
        <v>002020U00093gXLu9J</v>
      </c>
      <c r="B321" s="20" t="s">
        <v>1062</v>
      </c>
      <c r="C321" s="20" t="s">
        <v>1063</v>
      </c>
      <c r="D321" s="20" t="s">
        <v>1064</v>
      </c>
      <c r="E321" s="54">
        <v>43909</v>
      </c>
      <c r="F321" s="20">
        <v>691.2</v>
      </c>
      <c r="G321" s="20" t="s">
        <v>122</v>
      </c>
      <c r="H321" s="20" t="s">
        <v>985</v>
      </c>
      <c r="I321" t="s">
        <v>986</v>
      </c>
      <c r="J321" s="20" t="s">
        <v>177</v>
      </c>
      <c r="K321" s="19" t="str">
        <f t="shared" ref="K321:K330" si="23">+VLOOKUP(H321,$P$2:$Q$10,2,0)</f>
        <v>佐賀市</v>
      </c>
      <c r="L321" s="19" t="str">
        <f t="shared" ref="L321:L330" si="24">VLOOKUP(G321,$S$2:$T$6,2,0)</f>
        <v>高</v>
      </c>
      <c r="M321" s="62">
        <v>43909</v>
      </c>
      <c r="N321" s="23">
        <f t="shared" ref="N321:N330" si="25">COUNTIF(C:C,C321)</f>
        <v>1</v>
      </c>
    </row>
    <row r="322" spans="1:14">
      <c r="A322" s="61" t="str">
        <f t="shared" si="19"/>
        <v>002021MS0423C1QN3M</v>
      </c>
      <c r="B322" s="20" t="s">
        <v>1065</v>
      </c>
      <c r="C322" s="20" t="s">
        <v>1066</v>
      </c>
      <c r="D322" s="20" t="s">
        <v>1067</v>
      </c>
      <c r="E322" s="54">
        <v>44252</v>
      </c>
      <c r="F322" s="20">
        <v>774.9</v>
      </c>
      <c r="G322" s="20" t="s">
        <v>122</v>
      </c>
      <c r="H322" s="20" t="s">
        <v>1039</v>
      </c>
      <c r="I322" t="s">
        <v>986</v>
      </c>
      <c r="J322" s="20" t="s">
        <v>169</v>
      </c>
      <c r="K322" s="19" t="str">
        <f t="shared" si="23"/>
        <v>宮崎市</v>
      </c>
      <c r="L322" s="19" t="str">
        <f t="shared" si="24"/>
        <v>高</v>
      </c>
      <c r="M322" s="62">
        <v>44252</v>
      </c>
      <c r="N322" s="23">
        <f t="shared" si="25"/>
        <v>1</v>
      </c>
    </row>
    <row r="323" spans="1:14">
      <c r="A323" s="61" t="str">
        <f t="shared" si="19"/>
        <v>2020ES0082M47yJM</v>
      </c>
      <c r="B323" s="20" t="s">
        <v>1089</v>
      </c>
      <c r="C323" s="20" t="s">
        <v>1090</v>
      </c>
      <c r="D323" s="20" t="s">
        <v>1091</v>
      </c>
      <c r="E323" s="54">
        <v>44144</v>
      </c>
      <c r="F323" s="20">
        <v>508</v>
      </c>
      <c r="G323" s="20" t="s">
        <v>122</v>
      </c>
      <c r="H323" s="20" t="s">
        <v>1030</v>
      </c>
      <c r="I323" t="s">
        <v>986</v>
      </c>
      <c r="J323" s="20">
        <v>18</v>
      </c>
      <c r="K323" s="19" t="str">
        <f t="shared" si="23"/>
        <v>熊本市</v>
      </c>
      <c r="L323" s="19" t="str">
        <f t="shared" si="24"/>
        <v>高</v>
      </c>
      <c r="M323" s="62">
        <v>44144</v>
      </c>
      <c r="N323" s="23">
        <f t="shared" si="25"/>
        <v>1</v>
      </c>
    </row>
    <row r="324" spans="1:14">
      <c r="A324" s="61" t="str">
        <f t="shared" ref="A324:A359" si="26">+B324&amp;C324</f>
        <v>2020ES0080CHr9Lf</v>
      </c>
      <c r="B324" s="20" t="s">
        <v>1068</v>
      </c>
      <c r="C324" s="20" t="s">
        <v>1069</v>
      </c>
      <c r="D324" s="20" t="s">
        <v>1070</v>
      </c>
      <c r="E324" s="54">
        <v>44166</v>
      </c>
      <c r="F324" s="20">
        <v>749</v>
      </c>
      <c r="G324" s="20" t="s">
        <v>122</v>
      </c>
      <c r="H324" s="20" t="s">
        <v>269</v>
      </c>
      <c r="I324" t="s">
        <v>986</v>
      </c>
      <c r="J324" s="20">
        <v>18</v>
      </c>
      <c r="K324" s="19" t="str">
        <f t="shared" si="23"/>
        <v>福岡市</v>
      </c>
      <c r="L324" s="19" t="str">
        <f t="shared" si="24"/>
        <v>高</v>
      </c>
      <c r="M324" s="62">
        <v>44166</v>
      </c>
      <c r="N324" s="23">
        <f t="shared" si="25"/>
        <v>1</v>
      </c>
    </row>
    <row r="325" spans="1:14">
      <c r="A325" s="61" t="str">
        <f t="shared" si="26"/>
        <v>2020ES0081qkE48F</v>
      </c>
      <c r="B325" s="20" t="s">
        <v>1071</v>
      </c>
      <c r="C325" s="20" t="s">
        <v>1082</v>
      </c>
      <c r="D325" s="20" t="s">
        <v>1070</v>
      </c>
      <c r="E325" s="54">
        <v>44288</v>
      </c>
      <c r="F325" s="20">
        <v>665</v>
      </c>
      <c r="G325" s="20" t="s">
        <v>122</v>
      </c>
      <c r="H325" s="20" t="s">
        <v>1030</v>
      </c>
      <c r="I325" t="s">
        <v>986</v>
      </c>
      <c r="J325" s="20">
        <v>18</v>
      </c>
      <c r="K325" s="19" t="str">
        <f t="shared" si="23"/>
        <v>熊本市</v>
      </c>
      <c r="L325" s="19" t="str">
        <f t="shared" si="24"/>
        <v>高</v>
      </c>
      <c r="M325" s="62">
        <v>44288</v>
      </c>
      <c r="N325" s="23">
        <f t="shared" si="25"/>
        <v>1</v>
      </c>
    </row>
    <row r="326" spans="1:14">
      <c r="A326" s="61" t="str">
        <f t="shared" si="26"/>
        <v>2021ES0087f6dN5h</v>
      </c>
      <c r="B326" s="20" t="s">
        <v>1072</v>
      </c>
      <c r="C326" s="20" t="s">
        <v>1083</v>
      </c>
      <c r="D326" s="20" t="s">
        <v>1073</v>
      </c>
      <c r="E326" s="54">
        <v>44288</v>
      </c>
      <c r="F326" s="20">
        <v>388</v>
      </c>
      <c r="G326" s="20" t="s">
        <v>122</v>
      </c>
      <c r="H326" s="20" t="s">
        <v>1030</v>
      </c>
      <c r="I326" t="s">
        <v>986</v>
      </c>
      <c r="J326" s="20">
        <v>18</v>
      </c>
      <c r="K326" s="19" t="str">
        <f t="shared" si="23"/>
        <v>熊本市</v>
      </c>
      <c r="L326" s="19" t="str">
        <f t="shared" si="24"/>
        <v>高</v>
      </c>
      <c r="M326" s="62">
        <v>44288</v>
      </c>
      <c r="N326" s="23">
        <f t="shared" si="25"/>
        <v>1</v>
      </c>
    </row>
    <row r="327" spans="1:14">
      <c r="A327" s="61" t="str">
        <f t="shared" si="26"/>
        <v>2021ES0088Tc4pnV</v>
      </c>
      <c r="B327" s="20" t="s">
        <v>1074</v>
      </c>
      <c r="C327" s="20" t="s">
        <v>1084</v>
      </c>
      <c r="D327" s="20" t="s">
        <v>1073</v>
      </c>
      <c r="E327" s="54">
        <v>44288</v>
      </c>
      <c r="F327" s="20">
        <v>284</v>
      </c>
      <c r="G327" s="20" t="s">
        <v>122</v>
      </c>
      <c r="H327" s="20" t="s">
        <v>1030</v>
      </c>
      <c r="I327" t="s">
        <v>986</v>
      </c>
      <c r="J327" s="20">
        <v>18</v>
      </c>
      <c r="K327" s="19" t="str">
        <f t="shared" si="23"/>
        <v>熊本市</v>
      </c>
      <c r="L327" s="19" t="str">
        <f t="shared" si="24"/>
        <v>高</v>
      </c>
      <c r="M327" s="62">
        <v>44288</v>
      </c>
      <c r="N327" s="23">
        <f t="shared" si="25"/>
        <v>1</v>
      </c>
    </row>
    <row r="328" spans="1:14">
      <c r="A328" s="61" t="str">
        <f t="shared" si="26"/>
        <v>2021ES0089B1WLwA</v>
      </c>
      <c r="B328" s="20" t="s">
        <v>1075</v>
      </c>
      <c r="C328" s="20" t="s">
        <v>1085</v>
      </c>
      <c r="D328" s="20" t="s">
        <v>1076</v>
      </c>
      <c r="E328" s="54">
        <v>44288</v>
      </c>
      <c r="F328" s="20">
        <v>299</v>
      </c>
      <c r="G328" s="20" t="s">
        <v>122</v>
      </c>
      <c r="H328" s="20" t="s">
        <v>1030</v>
      </c>
      <c r="I328" t="s">
        <v>986</v>
      </c>
      <c r="J328" s="20">
        <v>18</v>
      </c>
      <c r="K328" s="19" t="str">
        <f t="shared" si="23"/>
        <v>熊本市</v>
      </c>
      <c r="L328" s="19" t="str">
        <f t="shared" si="24"/>
        <v>高</v>
      </c>
      <c r="M328" s="62">
        <v>44288</v>
      </c>
      <c r="N328" s="23">
        <f t="shared" si="25"/>
        <v>1</v>
      </c>
    </row>
    <row r="329" spans="1:14">
      <c r="A329" s="61" t="str">
        <f t="shared" si="26"/>
        <v>002012U00069TGYGDu</v>
      </c>
      <c r="B329" s="20" t="s">
        <v>1088</v>
      </c>
      <c r="C329" s="20" t="s">
        <v>1086</v>
      </c>
      <c r="D329" s="20" t="s">
        <v>1077</v>
      </c>
      <c r="E329" s="54">
        <v>43215</v>
      </c>
      <c r="F329" s="20">
        <v>1274.4000000000001</v>
      </c>
      <c r="G329" s="20" t="s">
        <v>122</v>
      </c>
      <c r="H329" s="20" t="s">
        <v>941</v>
      </c>
      <c r="I329" t="s">
        <v>986</v>
      </c>
      <c r="J329" s="20">
        <v>36</v>
      </c>
      <c r="K329" s="19" t="str">
        <f t="shared" si="23"/>
        <v>鹿児島市</v>
      </c>
      <c r="L329" s="19" t="str">
        <f t="shared" si="24"/>
        <v>高</v>
      </c>
      <c r="M329" s="62">
        <v>44311</v>
      </c>
      <c r="N329" s="23">
        <f t="shared" si="25"/>
        <v>1</v>
      </c>
    </row>
    <row r="330" spans="1:14">
      <c r="A330" s="61" t="str">
        <f t="shared" si="26"/>
        <v>2021ES0086Hnh4NU</v>
      </c>
      <c r="B330" s="20" t="s">
        <v>1078</v>
      </c>
      <c r="C330" s="20" t="s">
        <v>1087</v>
      </c>
      <c r="D330" s="20" t="s">
        <v>1079</v>
      </c>
      <c r="E330" s="54">
        <v>44393</v>
      </c>
      <c r="F330" s="20">
        <v>673.2</v>
      </c>
      <c r="G330" s="20" t="s">
        <v>122</v>
      </c>
      <c r="H330" s="20" t="s">
        <v>1030</v>
      </c>
      <c r="I330" t="s">
        <v>986</v>
      </c>
      <c r="J330" s="20">
        <v>18</v>
      </c>
      <c r="K330" s="19" t="str">
        <f t="shared" si="23"/>
        <v>熊本市</v>
      </c>
      <c r="L330" s="19" t="str">
        <f t="shared" si="24"/>
        <v>高</v>
      </c>
      <c r="M330" s="62">
        <v>44393</v>
      </c>
      <c r="N330" s="23">
        <f t="shared" si="25"/>
        <v>1</v>
      </c>
    </row>
    <row r="331" spans="1:14">
      <c r="A331" s="61" t="str">
        <f t="shared" si="26"/>
        <v/>
      </c>
      <c r="J331" s="73"/>
      <c r="K331" s="19"/>
      <c r="L331" s="19"/>
      <c r="N331" s="23"/>
    </row>
    <row r="332" spans="1:14">
      <c r="A332" s="61" t="str">
        <f t="shared" si="26"/>
        <v/>
      </c>
      <c r="J332" s="73"/>
      <c r="K332" s="19"/>
      <c r="L332" s="19"/>
      <c r="N332" s="23"/>
    </row>
    <row r="333" spans="1:14">
      <c r="A333" s="61" t="str">
        <f t="shared" si="26"/>
        <v/>
      </c>
      <c r="J333" s="73"/>
      <c r="K333" s="19"/>
      <c r="L333" s="19"/>
      <c r="N333" s="23"/>
    </row>
    <row r="334" spans="1:14">
      <c r="A334" s="61" t="str">
        <f t="shared" si="26"/>
        <v/>
      </c>
      <c r="J334" s="73"/>
      <c r="K334" s="19"/>
      <c r="L334" s="19"/>
      <c r="N334" s="23"/>
    </row>
    <row r="335" spans="1:14">
      <c r="A335" s="61" t="str">
        <f t="shared" si="26"/>
        <v/>
      </c>
      <c r="J335" s="73"/>
      <c r="K335" s="19"/>
      <c r="L335" s="19"/>
      <c r="N335" s="23"/>
    </row>
    <row r="336" spans="1:14">
      <c r="A336" s="61" t="str">
        <f t="shared" si="26"/>
        <v/>
      </c>
      <c r="J336" s="73"/>
      <c r="K336" s="19"/>
      <c r="L336" s="19"/>
      <c r="N336" s="23"/>
    </row>
    <row r="337" spans="1:14">
      <c r="A337" s="61" t="str">
        <f t="shared" si="26"/>
        <v/>
      </c>
      <c r="J337" s="73"/>
      <c r="K337" s="19"/>
      <c r="L337" s="19"/>
      <c r="N337" s="23"/>
    </row>
    <row r="338" spans="1:14">
      <c r="A338" s="61" t="str">
        <f t="shared" si="26"/>
        <v/>
      </c>
      <c r="J338" s="73"/>
      <c r="K338" s="19"/>
      <c r="L338" s="19"/>
      <c r="N338" s="23"/>
    </row>
    <row r="339" spans="1:14">
      <c r="A339" s="61" t="str">
        <f t="shared" si="26"/>
        <v/>
      </c>
      <c r="J339" s="73"/>
      <c r="K339" s="19"/>
      <c r="L339" s="19"/>
      <c r="N339" s="23"/>
    </row>
    <row r="340" spans="1:14">
      <c r="A340" s="61" t="str">
        <f t="shared" si="26"/>
        <v/>
      </c>
      <c r="J340" s="73"/>
      <c r="K340" s="19"/>
      <c r="L340" s="19"/>
      <c r="N340" s="23"/>
    </row>
    <row r="341" spans="1:14">
      <c r="A341" s="61" t="str">
        <f t="shared" si="26"/>
        <v/>
      </c>
      <c r="J341" s="73"/>
      <c r="K341" s="19"/>
      <c r="L341" s="19"/>
      <c r="N341" s="23"/>
    </row>
    <row r="342" spans="1:14">
      <c r="A342" s="61" t="str">
        <f t="shared" si="26"/>
        <v/>
      </c>
      <c r="J342" s="73"/>
      <c r="K342" s="19"/>
      <c r="L342" s="19"/>
      <c r="N342" s="23"/>
    </row>
    <row r="343" spans="1:14">
      <c r="A343" s="61" t="str">
        <f t="shared" si="26"/>
        <v/>
      </c>
      <c r="J343" s="73"/>
      <c r="K343" s="19"/>
      <c r="L343" s="19"/>
      <c r="N343" s="23"/>
    </row>
    <row r="344" spans="1:14">
      <c r="A344" s="61" t="str">
        <f t="shared" si="26"/>
        <v/>
      </c>
      <c r="K344" s="19"/>
      <c r="L344" s="19"/>
      <c r="N344" s="23"/>
    </row>
    <row r="345" spans="1:14">
      <c r="A345" s="61" t="str">
        <f t="shared" si="26"/>
        <v/>
      </c>
      <c r="K345" s="19"/>
      <c r="L345" s="19"/>
      <c r="N345" s="23"/>
    </row>
    <row r="346" spans="1:14">
      <c r="A346" s="61" t="str">
        <f t="shared" si="26"/>
        <v/>
      </c>
      <c r="K346" s="19"/>
      <c r="L346" s="19"/>
      <c r="N346" s="23"/>
    </row>
    <row r="347" spans="1:14">
      <c r="A347" s="61" t="str">
        <f t="shared" si="26"/>
        <v/>
      </c>
      <c r="K347" s="19"/>
      <c r="L347" s="19"/>
      <c r="N347" s="23"/>
    </row>
    <row r="348" spans="1:14">
      <c r="A348" s="61" t="str">
        <f t="shared" si="26"/>
        <v/>
      </c>
      <c r="K348" s="19"/>
      <c r="L348" s="19"/>
      <c r="N348" s="23"/>
    </row>
    <row r="349" spans="1:14">
      <c r="A349" s="61" t="str">
        <f t="shared" si="26"/>
        <v/>
      </c>
      <c r="K349" s="19"/>
      <c r="L349" s="19"/>
      <c r="N349" s="23"/>
    </row>
    <row r="350" spans="1:14">
      <c r="A350" s="61" t="str">
        <f t="shared" si="26"/>
        <v/>
      </c>
      <c r="K350" s="19"/>
      <c r="L350" s="19"/>
      <c r="N350" s="23"/>
    </row>
    <row r="351" spans="1:14">
      <c r="A351" s="61" t="str">
        <f t="shared" si="26"/>
        <v/>
      </c>
      <c r="K351" s="19"/>
      <c r="L351" s="19"/>
      <c r="N351" s="23"/>
    </row>
    <row r="352" spans="1:14">
      <c r="A352" s="61" t="str">
        <f t="shared" si="26"/>
        <v/>
      </c>
      <c r="K352" s="19"/>
      <c r="L352" s="19"/>
      <c r="N352" s="23"/>
    </row>
    <row r="353" spans="1:14">
      <c r="A353" s="61" t="str">
        <f t="shared" si="26"/>
        <v/>
      </c>
      <c r="K353" s="19"/>
      <c r="L353" s="19"/>
      <c r="N353" s="23"/>
    </row>
    <row r="354" spans="1:14">
      <c r="A354" s="61" t="str">
        <f t="shared" si="26"/>
        <v/>
      </c>
      <c r="K354" s="19"/>
      <c r="L354" s="19"/>
      <c r="N354" s="23"/>
    </row>
    <row r="355" spans="1:14">
      <c r="A355" s="61" t="str">
        <f t="shared" si="26"/>
        <v/>
      </c>
      <c r="K355" s="19"/>
      <c r="L355" s="19"/>
      <c r="N355" s="23"/>
    </row>
    <row r="356" spans="1:14">
      <c r="A356" s="61" t="str">
        <f t="shared" si="26"/>
        <v/>
      </c>
      <c r="K356" s="19"/>
      <c r="L356" s="19"/>
      <c r="N356" s="23"/>
    </row>
    <row r="357" spans="1:14">
      <c r="A357" s="61" t="str">
        <f t="shared" si="26"/>
        <v/>
      </c>
      <c r="K357" s="19"/>
      <c r="L357" s="19"/>
      <c r="N357" s="23"/>
    </row>
    <row r="358" spans="1:14">
      <c r="A358" s="61" t="str">
        <f t="shared" si="26"/>
        <v/>
      </c>
      <c r="K358" s="19"/>
      <c r="L358" s="19"/>
      <c r="N358" s="23"/>
    </row>
    <row r="359" spans="1:14">
      <c r="A359" s="61" t="str">
        <f t="shared" si="26"/>
        <v/>
      </c>
      <c r="K359" s="19"/>
      <c r="L359" s="19"/>
      <c r="N359" s="23"/>
    </row>
  </sheetData>
  <autoFilter ref="A2:N359" xr:uid="{00000000-0009-0000-0000-000001000000}"/>
  <phoneticPr fontId="4"/>
  <conditionalFormatting sqref="B3:B296 B330:B345">
    <cfRule type="duplicateValues" dxfId="15" priority="16"/>
  </conditionalFormatting>
  <conditionalFormatting sqref="B296:B300">
    <cfRule type="duplicateValues" dxfId="14" priority="15"/>
  </conditionalFormatting>
  <conditionalFormatting sqref="B301">
    <cfRule type="duplicateValues" dxfId="13" priority="14"/>
  </conditionalFormatting>
  <conditionalFormatting sqref="B302">
    <cfRule type="duplicateValues" dxfId="12" priority="13"/>
  </conditionalFormatting>
  <conditionalFormatting sqref="B303">
    <cfRule type="duplicateValues" dxfId="11" priority="12"/>
  </conditionalFormatting>
  <conditionalFormatting sqref="B304">
    <cfRule type="duplicateValues" dxfId="10" priority="11"/>
  </conditionalFormatting>
  <conditionalFormatting sqref="B304:B306">
    <cfRule type="duplicateValues" dxfId="9" priority="10"/>
  </conditionalFormatting>
  <conditionalFormatting sqref="B307">
    <cfRule type="duplicateValues" dxfId="8" priority="9"/>
  </conditionalFormatting>
  <conditionalFormatting sqref="B308">
    <cfRule type="duplicateValues" dxfId="7" priority="8"/>
  </conditionalFormatting>
  <conditionalFormatting sqref="B308:B317">
    <cfRule type="duplicateValues" dxfId="6" priority="7"/>
  </conditionalFormatting>
  <conditionalFormatting sqref="B300">
    <cfRule type="duplicateValues" dxfId="5" priority="6"/>
  </conditionalFormatting>
  <conditionalFormatting sqref="B301">
    <cfRule type="duplicateValues" dxfId="4" priority="5"/>
  </conditionalFormatting>
  <conditionalFormatting sqref="B302">
    <cfRule type="duplicateValues" dxfId="3" priority="4"/>
  </conditionalFormatting>
  <conditionalFormatting sqref="B303">
    <cfRule type="duplicateValues" dxfId="2" priority="3"/>
  </conditionalFormatting>
  <conditionalFormatting sqref="B306">
    <cfRule type="duplicateValues" dxfId="1" priority="2"/>
  </conditionalFormatting>
  <conditionalFormatting sqref="B307">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8"/>
  <sheetViews>
    <sheetView workbookViewId="0">
      <selection activeCell="F69" sqref="F69:S69"/>
    </sheetView>
  </sheetViews>
  <sheetFormatPr defaultRowHeight="18.75"/>
  <sheetData>
    <row r="1" spans="1:11">
      <c r="A1" t="s">
        <v>57</v>
      </c>
      <c r="B1">
        <f t="shared" ref="B1:B11" si="0">+CODE(A1)</f>
        <v>97</v>
      </c>
      <c r="C1" t="s">
        <v>83</v>
      </c>
      <c r="D1">
        <f t="shared" ref="D1:D8" si="1">+CODE(C1)</f>
        <v>65</v>
      </c>
      <c r="E1">
        <v>0</v>
      </c>
      <c r="F1" t="s">
        <v>109</v>
      </c>
      <c r="H1">
        <v>1</v>
      </c>
      <c r="I1"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DuXEbq</v>
      </c>
      <c r="J1">
        <f ca="1">COUNTIF(I:I,I1)</f>
        <v>1</v>
      </c>
      <c r="K1" t="str">
        <f ca="1">+IF(J1=1,"OK","ダブり")</f>
        <v>OK</v>
      </c>
    </row>
    <row r="2" spans="1:11">
      <c r="A2" t="s">
        <v>58</v>
      </c>
      <c r="B2">
        <f t="shared" si="0"/>
        <v>98</v>
      </c>
      <c r="C2" t="s">
        <v>84</v>
      </c>
      <c r="D2">
        <f t="shared" si="1"/>
        <v>66</v>
      </c>
      <c r="E2">
        <v>1</v>
      </c>
      <c r="F2">
        <f t="shared" ref="F2:F10" si="2">+CODE(E2)</f>
        <v>49</v>
      </c>
      <c r="H2">
        <v>2</v>
      </c>
      <c r="I2" t="str">
        <f t="shared" ref="I2:I65" ca="1" si="3">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KtwBL3</v>
      </c>
      <c r="J2">
        <f t="shared" ref="J2:J26" ca="1" si="4">COUNTIF(I:I,I2)</f>
        <v>1</v>
      </c>
      <c r="K2" t="str">
        <f t="shared" ref="K2:K26" ca="1" si="5">+IF(J2=1,"OK","ダブり")</f>
        <v>OK</v>
      </c>
    </row>
    <row r="3" spans="1:11">
      <c r="A3" t="s">
        <v>59</v>
      </c>
      <c r="B3">
        <f t="shared" si="0"/>
        <v>99</v>
      </c>
      <c r="C3" t="s">
        <v>85</v>
      </c>
      <c r="D3">
        <f t="shared" si="1"/>
        <v>67</v>
      </c>
      <c r="E3">
        <v>2</v>
      </c>
      <c r="F3">
        <f t="shared" si="2"/>
        <v>50</v>
      </c>
      <c r="H3">
        <v>3</v>
      </c>
      <c r="I3" t="str">
        <f t="shared" ca="1" si="3"/>
        <v>f3GtQt</v>
      </c>
      <c r="J3">
        <f t="shared" ca="1" si="4"/>
        <v>1</v>
      </c>
      <c r="K3" t="str">
        <f t="shared" ca="1" si="5"/>
        <v>OK</v>
      </c>
    </row>
    <row r="4" spans="1:11">
      <c r="A4" t="s">
        <v>60</v>
      </c>
      <c r="B4">
        <f t="shared" si="0"/>
        <v>100</v>
      </c>
      <c r="C4" t="s">
        <v>86</v>
      </c>
      <c r="D4">
        <f t="shared" si="1"/>
        <v>68</v>
      </c>
      <c r="E4">
        <v>3</v>
      </c>
      <c r="F4">
        <f t="shared" si="2"/>
        <v>51</v>
      </c>
      <c r="H4">
        <v>4</v>
      </c>
      <c r="I4" t="str">
        <f t="shared" ca="1" si="3"/>
        <v>M3PmAV</v>
      </c>
      <c r="J4">
        <f t="shared" ca="1" si="4"/>
        <v>1</v>
      </c>
      <c r="K4" t="str">
        <f t="shared" ca="1" si="5"/>
        <v>OK</v>
      </c>
    </row>
    <row r="5" spans="1:11">
      <c r="A5" t="s">
        <v>61</v>
      </c>
      <c r="B5">
        <f t="shared" si="0"/>
        <v>101</v>
      </c>
      <c r="C5" t="s">
        <v>87</v>
      </c>
      <c r="D5">
        <f t="shared" si="1"/>
        <v>69</v>
      </c>
      <c r="E5">
        <v>4</v>
      </c>
      <c r="F5">
        <f t="shared" si="2"/>
        <v>52</v>
      </c>
      <c r="H5">
        <v>5</v>
      </c>
      <c r="I5" t="str">
        <f t="shared" ca="1" si="3"/>
        <v>thi7Lv</v>
      </c>
      <c r="J5">
        <f t="shared" ca="1" si="4"/>
        <v>1</v>
      </c>
      <c r="K5" t="str">
        <f t="shared" ca="1" si="5"/>
        <v>OK</v>
      </c>
    </row>
    <row r="6" spans="1:11">
      <c r="A6" t="s">
        <v>62</v>
      </c>
      <c r="B6">
        <f t="shared" si="0"/>
        <v>102</v>
      </c>
      <c r="C6" t="s">
        <v>88</v>
      </c>
      <c r="D6">
        <f t="shared" si="1"/>
        <v>70</v>
      </c>
      <c r="E6">
        <v>5</v>
      </c>
      <c r="F6">
        <f t="shared" si="2"/>
        <v>53</v>
      </c>
      <c r="H6">
        <v>6</v>
      </c>
      <c r="I6" t="str">
        <f t="shared" ca="1" si="3"/>
        <v>NJNKa8</v>
      </c>
      <c r="J6">
        <f t="shared" ca="1" si="4"/>
        <v>1</v>
      </c>
      <c r="K6" t="str">
        <f t="shared" ca="1" si="5"/>
        <v>OK</v>
      </c>
    </row>
    <row r="7" spans="1:11">
      <c r="A7" t="s">
        <v>63</v>
      </c>
      <c r="B7">
        <f t="shared" si="0"/>
        <v>103</v>
      </c>
      <c r="C7" t="s">
        <v>89</v>
      </c>
      <c r="D7">
        <f t="shared" si="1"/>
        <v>71</v>
      </c>
      <c r="E7">
        <v>6</v>
      </c>
      <c r="F7">
        <f t="shared" si="2"/>
        <v>54</v>
      </c>
      <c r="H7">
        <v>7</v>
      </c>
      <c r="I7" t="str">
        <f t="shared" ca="1" si="3"/>
        <v>NM9WwT</v>
      </c>
      <c r="J7">
        <f t="shared" ca="1" si="4"/>
        <v>1</v>
      </c>
      <c r="K7" t="str">
        <f t="shared" ca="1" si="5"/>
        <v>OK</v>
      </c>
    </row>
    <row r="8" spans="1:11">
      <c r="A8" t="s">
        <v>64</v>
      </c>
      <c r="B8">
        <f t="shared" si="0"/>
        <v>104</v>
      </c>
      <c r="C8" t="s">
        <v>90</v>
      </c>
      <c r="D8">
        <f t="shared" si="1"/>
        <v>72</v>
      </c>
      <c r="E8">
        <v>7</v>
      </c>
      <c r="F8">
        <f t="shared" si="2"/>
        <v>55</v>
      </c>
      <c r="H8">
        <v>8</v>
      </c>
      <c r="I8" t="str">
        <f t="shared" ca="1" si="3"/>
        <v>Yu2SKt</v>
      </c>
      <c r="J8">
        <f t="shared" ca="1" si="4"/>
        <v>1</v>
      </c>
      <c r="K8" t="str">
        <f t="shared" ca="1" si="5"/>
        <v>OK</v>
      </c>
    </row>
    <row r="9" spans="1:11">
      <c r="A9" t="s">
        <v>65</v>
      </c>
      <c r="B9">
        <f t="shared" si="0"/>
        <v>105</v>
      </c>
      <c r="C9" t="s">
        <v>91</v>
      </c>
      <c r="D9" t="s">
        <v>109</v>
      </c>
      <c r="E9">
        <v>8</v>
      </c>
      <c r="F9">
        <f t="shared" si="2"/>
        <v>56</v>
      </c>
      <c r="H9">
        <v>9</v>
      </c>
      <c r="I9" t="str">
        <f t="shared" ca="1" si="3"/>
        <v>sX9ANp</v>
      </c>
      <c r="J9">
        <f t="shared" ca="1" si="4"/>
        <v>1</v>
      </c>
      <c r="K9" t="str">
        <f t="shared" ca="1" si="5"/>
        <v>OK</v>
      </c>
    </row>
    <row r="10" spans="1:11">
      <c r="A10" t="s">
        <v>66</v>
      </c>
      <c r="B10">
        <f t="shared" si="0"/>
        <v>106</v>
      </c>
      <c r="C10" t="s">
        <v>92</v>
      </c>
      <c r="D10">
        <f>+CODE(C10)</f>
        <v>74</v>
      </c>
      <c r="E10">
        <v>9</v>
      </c>
      <c r="F10">
        <f t="shared" si="2"/>
        <v>57</v>
      </c>
      <c r="H10">
        <v>10</v>
      </c>
      <c r="I10" t="str">
        <f t="shared" ca="1" si="3"/>
        <v>u9mfNJ</v>
      </c>
      <c r="J10">
        <f t="shared" ca="1" si="4"/>
        <v>1</v>
      </c>
      <c r="K10" t="str">
        <f t="shared" ca="1" si="5"/>
        <v>OK</v>
      </c>
    </row>
    <row r="11" spans="1:11">
      <c r="A11" t="s">
        <v>67</v>
      </c>
      <c r="B11">
        <f t="shared" si="0"/>
        <v>107</v>
      </c>
      <c r="C11" t="s">
        <v>93</v>
      </c>
      <c r="D11">
        <f>+CODE(C11)</f>
        <v>75</v>
      </c>
      <c r="H11">
        <v>11</v>
      </c>
      <c r="I11" t="str">
        <f t="shared" ca="1" si="3"/>
        <v>cRixM9</v>
      </c>
      <c r="J11">
        <f t="shared" ca="1" si="4"/>
        <v>1</v>
      </c>
      <c r="K11" t="str">
        <f t="shared" ca="1" si="5"/>
        <v>OK</v>
      </c>
    </row>
    <row r="12" spans="1:11">
      <c r="A12" t="s">
        <v>68</v>
      </c>
      <c r="B12" t="s">
        <v>109</v>
      </c>
      <c r="C12" t="s">
        <v>94</v>
      </c>
      <c r="D12">
        <f>+CODE(C12)</f>
        <v>76</v>
      </c>
      <c r="H12">
        <v>12</v>
      </c>
      <c r="I12" t="str">
        <f t="shared" ca="1" si="3"/>
        <v>j7oDsJ</v>
      </c>
      <c r="J12">
        <f t="shared" ca="1" si="4"/>
        <v>1</v>
      </c>
      <c r="K12" t="str">
        <f t="shared" ca="1" si="5"/>
        <v>OK</v>
      </c>
    </row>
    <row r="13" spans="1:11">
      <c r="A13" t="s">
        <v>69</v>
      </c>
      <c r="B13">
        <f t="shared" ref="B13:B26" si="6">+CODE(A13)</f>
        <v>109</v>
      </c>
      <c r="C13" t="s">
        <v>95</v>
      </c>
      <c r="D13">
        <f>+CODE(C13)</f>
        <v>77</v>
      </c>
      <c r="H13">
        <v>13</v>
      </c>
      <c r="I13" t="str">
        <f t="shared" ca="1" si="3"/>
        <v>g8XHPe</v>
      </c>
      <c r="J13">
        <f t="shared" ca="1" si="4"/>
        <v>1</v>
      </c>
      <c r="K13" t="str">
        <f t="shared" ca="1" si="5"/>
        <v>OK</v>
      </c>
    </row>
    <row r="14" spans="1:11">
      <c r="A14" t="s">
        <v>70</v>
      </c>
      <c r="B14">
        <f t="shared" si="6"/>
        <v>110</v>
      </c>
      <c r="C14" t="s">
        <v>96</v>
      </c>
      <c r="D14">
        <f>+CODE(C14)</f>
        <v>78</v>
      </c>
      <c r="H14">
        <v>14</v>
      </c>
      <c r="I14" t="str">
        <f t="shared" ca="1" si="3"/>
        <v>C3tBXk</v>
      </c>
      <c r="J14">
        <f t="shared" ca="1" si="4"/>
        <v>1</v>
      </c>
      <c r="K14" t="str">
        <f t="shared" ca="1" si="5"/>
        <v>OK</v>
      </c>
    </row>
    <row r="15" spans="1:11">
      <c r="A15" t="s">
        <v>71</v>
      </c>
      <c r="B15">
        <f t="shared" si="6"/>
        <v>111</v>
      </c>
      <c r="C15" t="s">
        <v>97</v>
      </c>
      <c r="D15" t="s">
        <v>109</v>
      </c>
      <c r="H15">
        <v>15</v>
      </c>
      <c r="I15" t="str">
        <f t="shared" ca="1" si="3"/>
        <v>SNGE9L</v>
      </c>
      <c r="J15">
        <f t="shared" ca="1" si="4"/>
        <v>1</v>
      </c>
      <c r="K15" t="str">
        <f t="shared" ca="1" si="5"/>
        <v>OK</v>
      </c>
    </row>
    <row r="16" spans="1:11">
      <c r="A16" t="s">
        <v>72</v>
      </c>
      <c r="B16">
        <f t="shared" si="6"/>
        <v>112</v>
      </c>
      <c r="C16" t="s">
        <v>98</v>
      </c>
      <c r="D16">
        <f t="shared" ref="D16:D26" si="7">+CODE(C16)</f>
        <v>80</v>
      </c>
      <c r="H16">
        <v>16</v>
      </c>
      <c r="I16" t="str">
        <f t="shared" ca="1" si="3"/>
        <v>VEib1T</v>
      </c>
      <c r="J16">
        <f t="shared" ca="1" si="4"/>
        <v>1</v>
      </c>
      <c r="K16" t="str">
        <f t="shared" ca="1" si="5"/>
        <v>OK</v>
      </c>
    </row>
    <row r="17" spans="1:11">
      <c r="A17" t="s">
        <v>73</v>
      </c>
      <c r="B17">
        <f t="shared" si="6"/>
        <v>113</v>
      </c>
      <c r="C17" t="s">
        <v>99</v>
      </c>
      <c r="D17">
        <f t="shared" si="7"/>
        <v>81</v>
      </c>
      <c r="H17">
        <v>17</v>
      </c>
      <c r="I17" t="str">
        <f t="shared" ca="1" si="3"/>
        <v>aNj9rK</v>
      </c>
      <c r="J17">
        <f t="shared" ca="1" si="4"/>
        <v>1</v>
      </c>
      <c r="K17" t="str">
        <f t="shared" ca="1" si="5"/>
        <v>OK</v>
      </c>
    </row>
    <row r="18" spans="1:11">
      <c r="A18" t="s">
        <v>74</v>
      </c>
      <c r="B18">
        <f t="shared" si="6"/>
        <v>114</v>
      </c>
      <c r="C18" t="s">
        <v>100</v>
      </c>
      <c r="D18">
        <f t="shared" si="7"/>
        <v>82</v>
      </c>
      <c r="H18">
        <v>18</v>
      </c>
      <c r="I18" t="str">
        <f t="shared" ca="1" si="3"/>
        <v>Qh7sn2</v>
      </c>
      <c r="J18">
        <f t="shared" ca="1" si="4"/>
        <v>1</v>
      </c>
      <c r="K18" t="str">
        <f t="shared" ca="1" si="5"/>
        <v>OK</v>
      </c>
    </row>
    <row r="19" spans="1:11">
      <c r="A19" t="s">
        <v>75</v>
      </c>
      <c r="B19">
        <f t="shared" si="6"/>
        <v>115</v>
      </c>
      <c r="C19" t="s">
        <v>101</v>
      </c>
      <c r="D19">
        <f t="shared" si="7"/>
        <v>83</v>
      </c>
      <c r="H19">
        <v>19</v>
      </c>
      <c r="I19" t="str">
        <f t="shared" ca="1" si="3"/>
        <v>KVFZHN</v>
      </c>
      <c r="J19">
        <f t="shared" ca="1" si="4"/>
        <v>1</v>
      </c>
      <c r="K19" t="str">
        <f t="shared" ca="1" si="5"/>
        <v>OK</v>
      </c>
    </row>
    <row r="20" spans="1:11">
      <c r="A20" t="s">
        <v>76</v>
      </c>
      <c r="B20">
        <f t="shared" si="6"/>
        <v>116</v>
      </c>
      <c r="C20" t="s">
        <v>102</v>
      </c>
      <c r="D20">
        <f t="shared" si="7"/>
        <v>84</v>
      </c>
      <c r="H20">
        <v>20</v>
      </c>
      <c r="I20" t="str">
        <f t="shared" ca="1" si="3"/>
        <v>XRBdjX</v>
      </c>
      <c r="J20">
        <f t="shared" ca="1" si="4"/>
        <v>1</v>
      </c>
      <c r="K20" t="str">
        <f t="shared" ca="1" si="5"/>
        <v>OK</v>
      </c>
    </row>
    <row r="21" spans="1:11">
      <c r="A21" t="s">
        <v>77</v>
      </c>
      <c r="B21">
        <f t="shared" si="6"/>
        <v>117</v>
      </c>
      <c r="C21" t="s">
        <v>103</v>
      </c>
      <c r="D21">
        <f t="shared" si="7"/>
        <v>85</v>
      </c>
      <c r="H21">
        <v>21</v>
      </c>
      <c r="I21" t="str">
        <f t="shared" ca="1" si="3"/>
        <v>rKguQ4</v>
      </c>
      <c r="J21">
        <f t="shared" ca="1" si="4"/>
        <v>1</v>
      </c>
      <c r="K21" t="str">
        <f t="shared" ca="1" si="5"/>
        <v>OK</v>
      </c>
    </row>
    <row r="22" spans="1:11">
      <c r="A22" t="s">
        <v>78</v>
      </c>
      <c r="B22">
        <f t="shared" si="6"/>
        <v>118</v>
      </c>
      <c r="C22" t="s">
        <v>104</v>
      </c>
      <c r="D22">
        <f t="shared" si="7"/>
        <v>86</v>
      </c>
      <c r="H22">
        <v>22</v>
      </c>
      <c r="I22" t="str">
        <f t="shared" ca="1" si="3"/>
        <v>8NNDAw</v>
      </c>
      <c r="J22">
        <f t="shared" ca="1" si="4"/>
        <v>1</v>
      </c>
      <c r="K22" t="str">
        <f t="shared" ca="1" si="5"/>
        <v>OK</v>
      </c>
    </row>
    <row r="23" spans="1:11">
      <c r="A23" t="s">
        <v>79</v>
      </c>
      <c r="B23">
        <f t="shared" si="6"/>
        <v>119</v>
      </c>
      <c r="C23" t="s">
        <v>105</v>
      </c>
      <c r="D23">
        <f t="shared" si="7"/>
        <v>87</v>
      </c>
      <c r="H23">
        <v>23</v>
      </c>
      <c r="I23" t="str">
        <f t="shared" ca="1" si="3"/>
        <v>NKRW8Q</v>
      </c>
      <c r="J23">
        <f t="shared" ca="1" si="4"/>
        <v>1</v>
      </c>
      <c r="K23" t="str">
        <f t="shared" ca="1" si="5"/>
        <v>OK</v>
      </c>
    </row>
    <row r="24" spans="1:11">
      <c r="A24" t="s">
        <v>80</v>
      </c>
      <c r="B24">
        <f t="shared" si="6"/>
        <v>120</v>
      </c>
      <c r="C24" t="s">
        <v>106</v>
      </c>
      <c r="D24">
        <f t="shared" si="7"/>
        <v>88</v>
      </c>
      <c r="H24">
        <v>24</v>
      </c>
      <c r="I24" t="str">
        <f t="shared" ca="1" si="3"/>
        <v>GJKRhu</v>
      </c>
      <c r="J24">
        <f t="shared" ca="1" si="4"/>
        <v>1</v>
      </c>
      <c r="K24" t="str">
        <f t="shared" ca="1" si="5"/>
        <v>OK</v>
      </c>
    </row>
    <row r="25" spans="1:11">
      <c r="A25" t="s">
        <v>81</v>
      </c>
      <c r="B25">
        <f t="shared" si="6"/>
        <v>121</v>
      </c>
      <c r="C25" t="s">
        <v>107</v>
      </c>
      <c r="D25">
        <f t="shared" si="7"/>
        <v>89</v>
      </c>
      <c r="H25">
        <v>25</v>
      </c>
      <c r="I25" t="str">
        <f t="shared" ca="1" si="3"/>
        <v>Ehw3aD</v>
      </c>
      <c r="J25">
        <f t="shared" ca="1" si="4"/>
        <v>1</v>
      </c>
      <c r="K25" t="str">
        <f t="shared" ca="1" si="5"/>
        <v>OK</v>
      </c>
    </row>
    <row r="26" spans="1:11">
      <c r="A26" t="s">
        <v>82</v>
      </c>
      <c r="B26">
        <f t="shared" si="6"/>
        <v>122</v>
      </c>
      <c r="C26" t="s">
        <v>108</v>
      </c>
      <c r="D26">
        <f t="shared" si="7"/>
        <v>90</v>
      </c>
      <c r="H26">
        <v>26</v>
      </c>
      <c r="I26" t="str">
        <f t="shared" ca="1" si="3"/>
        <v>2NoEXG</v>
      </c>
      <c r="J26">
        <f t="shared" ca="1" si="4"/>
        <v>1</v>
      </c>
      <c r="K26" t="str">
        <f t="shared" ca="1" si="5"/>
        <v>OK</v>
      </c>
    </row>
    <row r="27" spans="1:11">
      <c r="H27">
        <v>27</v>
      </c>
      <c r="I27" t="str">
        <f t="shared" ca="1" si="3"/>
        <v>X9N2TG</v>
      </c>
      <c r="J27">
        <f t="shared" ref="J27:J51" ca="1" si="8">COUNTIF(I:I,I27)</f>
        <v>1</v>
      </c>
      <c r="K27" t="str">
        <f t="shared" ref="K27:K51" ca="1" si="9">+IF(J27=1,"OK","ダブり")</f>
        <v>OK</v>
      </c>
    </row>
    <row r="28" spans="1:11">
      <c r="H28">
        <v>28</v>
      </c>
      <c r="I28" t="str">
        <f t="shared" ca="1" si="3"/>
        <v>AT153y</v>
      </c>
      <c r="J28">
        <f t="shared" ca="1" si="8"/>
        <v>1</v>
      </c>
      <c r="K28" t="str">
        <f t="shared" ca="1" si="9"/>
        <v>OK</v>
      </c>
    </row>
    <row r="29" spans="1:11">
      <c r="H29">
        <v>29</v>
      </c>
      <c r="I29" t="str">
        <f t="shared" ca="1" si="3"/>
        <v>95P7JU</v>
      </c>
      <c r="J29">
        <f t="shared" ca="1" si="8"/>
        <v>1</v>
      </c>
      <c r="K29" t="str">
        <f t="shared" ca="1" si="9"/>
        <v>OK</v>
      </c>
    </row>
    <row r="30" spans="1:11">
      <c r="H30">
        <v>30</v>
      </c>
      <c r="I30" t="str">
        <f t="shared" ca="1" si="3"/>
        <v>Es91hw</v>
      </c>
      <c r="J30">
        <f t="shared" ca="1" si="8"/>
        <v>1</v>
      </c>
      <c r="K30" t="str">
        <f t="shared" ca="1" si="9"/>
        <v>OK</v>
      </c>
    </row>
    <row r="31" spans="1:11">
      <c r="H31">
        <v>31</v>
      </c>
      <c r="I31" t="str">
        <f t="shared" ca="1" si="3"/>
        <v>xftpLb</v>
      </c>
      <c r="J31">
        <f t="shared" ca="1" si="8"/>
        <v>1</v>
      </c>
      <c r="K31" t="str">
        <f t="shared" ca="1" si="9"/>
        <v>OK</v>
      </c>
    </row>
    <row r="32" spans="1:11">
      <c r="H32">
        <v>32</v>
      </c>
      <c r="I32" t="str">
        <f t="shared" ca="1" si="3"/>
        <v>GdQM7K</v>
      </c>
      <c r="J32">
        <f t="shared" ca="1" si="8"/>
        <v>1</v>
      </c>
      <c r="K32" t="str">
        <f t="shared" ca="1" si="9"/>
        <v>OK</v>
      </c>
    </row>
    <row r="33" spans="8:11">
      <c r="H33">
        <v>33</v>
      </c>
      <c r="I33" t="str">
        <f t="shared" ca="1" si="3"/>
        <v>rXajLK</v>
      </c>
      <c r="J33">
        <f t="shared" ca="1" si="8"/>
        <v>1</v>
      </c>
      <c r="K33" t="str">
        <f t="shared" ca="1" si="9"/>
        <v>OK</v>
      </c>
    </row>
    <row r="34" spans="8:11">
      <c r="H34">
        <v>34</v>
      </c>
      <c r="I34" t="str">
        <f t="shared" ca="1" si="3"/>
        <v>CTzQL5</v>
      </c>
      <c r="J34">
        <f t="shared" ca="1" si="8"/>
        <v>1</v>
      </c>
      <c r="K34" t="str">
        <f t="shared" ca="1" si="9"/>
        <v>OK</v>
      </c>
    </row>
    <row r="35" spans="8:11">
      <c r="H35">
        <v>35</v>
      </c>
      <c r="I35" t="str">
        <f t="shared" ca="1" si="3"/>
        <v>aU7k79</v>
      </c>
      <c r="J35">
        <f t="shared" ca="1" si="8"/>
        <v>1</v>
      </c>
      <c r="K35" t="str">
        <f t="shared" ca="1" si="9"/>
        <v>OK</v>
      </c>
    </row>
    <row r="36" spans="8:11">
      <c r="H36">
        <v>36</v>
      </c>
      <c r="I36" t="str">
        <f t="shared" ca="1" si="3"/>
        <v>SpZPk3</v>
      </c>
      <c r="J36">
        <f t="shared" ca="1" si="8"/>
        <v>1</v>
      </c>
      <c r="K36" t="str">
        <f t="shared" ca="1" si="9"/>
        <v>OK</v>
      </c>
    </row>
    <row r="37" spans="8:11">
      <c r="H37">
        <v>37</v>
      </c>
      <c r="I37" t="str">
        <f t="shared" ca="1" si="3"/>
        <v>CJS6iZ</v>
      </c>
      <c r="J37">
        <f t="shared" ca="1" si="8"/>
        <v>1</v>
      </c>
      <c r="K37" t="str">
        <f t="shared" ca="1" si="9"/>
        <v>OK</v>
      </c>
    </row>
    <row r="38" spans="8:11">
      <c r="H38">
        <v>38</v>
      </c>
      <c r="I38" t="str">
        <f t="shared" ca="1" si="3"/>
        <v>jLvDHg</v>
      </c>
      <c r="J38">
        <f t="shared" ca="1" si="8"/>
        <v>1</v>
      </c>
      <c r="K38" t="str">
        <f t="shared" ca="1" si="9"/>
        <v>OK</v>
      </c>
    </row>
    <row r="39" spans="8:11">
      <c r="H39">
        <v>39</v>
      </c>
      <c r="I39" t="str">
        <f t="shared" ca="1" si="3"/>
        <v>d6FmLJ</v>
      </c>
      <c r="J39">
        <f t="shared" ca="1" si="8"/>
        <v>1</v>
      </c>
      <c r="K39" t="str">
        <f t="shared" ca="1" si="9"/>
        <v>OK</v>
      </c>
    </row>
    <row r="40" spans="8:11">
      <c r="H40">
        <v>40</v>
      </c>
      <c r="I40" t="str">
        <f t="shared" ca="1" si="3"/>
        <v>Xmyd7E</v>
      </c>
      <c r="J40">
        <f t="shared" ca="1" si="8"/>
        <v>1</v>
      </c>
      <c r="K40" t="str">
        <f t="shared" ca="1" si="9"/>
        <v>OK</v>
      </c>
    </row>
    <row r="41" spans="8:11">
      <c r="H41">
        <v>41</v>
      </c>
      <c r="I41" t="str">
        <f t="shared" ca="1" si="3"/>
        <v>HAKtoC</v>
      </c>
      <c r="J41">
        <f t="shared" ca="1" si="8"/>
        <v>1</v>
      </c>
      <c r="K41" t="str">
        <f t="shared" ca="1" si="9"/>
        <v>OK</v>
      </c>
    </row>
    <row r="42" spans="8:11">
      <c r="H42">
        <v>42</v>
      </c>
      <c r="I42" t="str">
        <f t="shared" ca="1" si="3"/>
        <v>2XBbJT</v>
      </c>
      <c r="J42">
        <f t="shared" ca="1" si="8"/>
        <v>1</v>
      </c>
      <c r="K42" t="str">
        <f t="shared" ca="1" si="9"/>
        <v>OK</v>
      </c>
    </row>
    <row r="43" spans="8:11">
      <c r="H43">
        <v>43</v>
      </c>
      <c r="I43" t="str">
        <f t="shared" ca="1" si="3"/>
        <v>KFLADf</v>
      </c>
      <c r="J43">
        <f t="shared" ca="1" si="8"/>
        <v>1</v>
      </c>
      <c r="K43" t="str">
        <f t="shared" ca="1" si="9"/>
        <v>OK</v>
      </c>
    </row>
    <row r="44" spans="8:11">
      <c r="H44">
        <v>44</v>
      </c>
      <c r="I44" t="str">
        <f t="shared" ca="1" si="3"/>
        <v>CaJGhL</v>
      </c>
      <c r="J44">
        <f t="shared" ca="1" si="8"/>
        <v>1</v>
      </c>
      <c r="K44" t="str">
        <f t="shared" ca="1" si="9"/>
        <v>OK</v>
      </c>
    </row>
    <row r="45" spans="8:11">
      <c r="H45">
        <v>45</v>
      </c>
      <c r="I45" t="str">
        <f t="shared" ca="1" si="3"/>
        <v>H9KJdQ</v>
      </c>
      <c r="J45">
        <f t="shared" ca="1" si="8"/>
        <v>1</v>
      </c>
      <c r="K45" t="str">
        <f t="shared" ca="1" si="9"/>
        <v>OK</v>
      </c>
    </row>
    <row r="46" spans="8:11">
      <c r="H46">
        <v>46</v>
      </c>
      <c r="I46" t="str">
        <f t="shared" ca="1" si="3"/>
        <v>7KrF12</v>
      </c>
      <c r="J46">
        <f t="shared" ca="1" si="8"/>
        <v>1</v>
      </c>
      <c r="K46" t="str">
        <f t="shared" ca="1" si="9"/>
        <v>OK</v>
      </c>
    </row>
    <row r="47" spans="8:11">
      <c r="H47">
        <v>47</v>
      </c>
      <c r="I47" t="str">
        <f t="shared" ca="1" si="3"/>
        <v>3Tf9NT</v>
      </c>
      <c r="J47">
        <f t="shared" ca="1" si="8"/>
        <v>1</v>
      </c>
      <c r="K47" t="str">
        <f t="shared" ca="1" si="9"/>
        <v>OK</v>
      </c>
    </row>
    <row r="48" spans="8:11">
      <c r="H48">
        <v>48</v>
      </c>
      <c r="I48" t="str">
        <f t="shared" ca="1" si="3"/>
        <v>RDYKrN</v>
      </c>
      <c r="J48">
        <f t="shared" ca="1" si="8"/>
        <v>1</v>
      </c>
      <c r="K48" t="str">
        <f t="shared" ca="1" si="9"/>
        <v>OK</v>
      </c>
    </row>
    <row r="49" spans="8:11">
      <c r="H49">
        <v>49</v>
      </c>
      <c r="I49" t="str">
        <f t="shared" ca="1" si="3"/>
        <v>MbNzGw</v>
      </c>
      <c r="J49">
        <f t="shared" ca="1" si="8"/>
        <v>1</v>
      </c>
      <c r="K49" t="str">
        <f t="shared" ca="1" si="9"/>
        <v>OK</v>
      </c>
    </row>
    <row r="50" spans="8:11">
      <c r="H50">
        <v>50</v>
      </c>
      <c r="I50" t="str">
        <f t="shared" ca="1" si="3"/>
        <v>zAnN4K</v>
      </c>
      <c r="J50">
        <f t="shared" ca="1" si="8"/>
        <v>1</v>
      </c>
      <c r="K50" t="str">
        <f t="shared" ca="1" si="9"/>
        <v>OK</v>
      </c>
    </row>
    <row r="51" spans="8:11">
      <c r="H51">
        <v>51</v>
      </c>
      <c r="I51" t="str">
        <f t="shared" ca="1" si="3"/>
        <v>DkeNcg</v>
      </c>
      <c r="J51">
        <f t="shared" ca="1" si="8"/>
        <v>1</v>
      </c>
      <c r="K51" t="str">
        <f t="shared" ca="1" si="9"/>
        <v>OK</v>
      </c>
    </row>
    <row r="52" spans="8:11">
      <c r="H52">
        <v>52</v>
      </c>
      <c r="I52" t="str">
        <f t="shared" ca="1" si="3"/>
        <v>q6WEKf</v>
      </c>
      <c r="J52">
        <f t="shared" ref="J52:J111" ca="1" si="10">COUNTIF(I:I,I52)</f>
        <v>1</v>
      </c>
      <c r="K52" t="str">
        <f t="shared" ref="K52:K111" ca="1" si="11">+IF(J52=1,"OK","ダブり")</f>
        <v>OK</v>
      </c>
    </row>
    <row r="53" spans="8:11">
      <c r="H53">
        <v>53</v>
      </c>
      <c r="I53" t="str">
        <f t="shared" ca="1" si="3"/>
        <v>3NR7eG</v>
      </c>
      <c r="J53">
        <f t="shared" ca="1" si="10"/>
        <v>1</v>
      </c>
      <c r="K53" t="str">
        <f t="shared" ca="1" si="11"/>
        <v>OK</v>
      </c>
    </row>
    <row r="54" spans="8:11">
      <c r="H54">
        <v>54</v>
      </c>
      <c r="I54" t="str">
        <f t="shared" ca="1" si="3"/>
        <v>EJdm4Y</v>
      </c>
      <c r="J54">
        <f t="shared" ca="1" si="10"/>
        <v>1</v>
      </c>
      <c r="K54" t="str">
        <f t="shared" ca="1" si="11"/>
        <v>OK</v>
      </c>
    </row>
    <row r="55" spans="8:11">
      <c r="H55">
        <v>55</v>
      </c>
      <c r="I55" t="str">
        <f t="shared" ca="1" si="3"/>
        <v>2bMRUi</v>
      </c>
      <c r="J55">
        <f t="shared" ca="1" si="10"/>
        <v>1</v>
      </c>
      <c r="K55" t="str">
        <f t="shared" ca="1" si="11"/>
        <v>OK</v>
      </c>
    </row>
    <row r="56" spans="8:11">
      <c r="H56">
        <v>56</v>
      </c>
      <c r="I56" t="str">
        <f t="shared" ca="1" si="3"/>
        <v>66HP2t</v>
      </c>
      <c r="J56">
        <f t="shared" ca="1" si="10"/>
        <v>1</v>
      </c>
      <c r="K56" t="str">
        <f t="shared" ca="1" si="11"/>
        <v>OK</v>
      </c>
    </row>
    <row r="57" spans="8:11">
      <c r="H57">
        <v>57</v>
      </c>
      <c r="I57" t="str">
        <f t="shared" ca="1" si="3"/>
        <v>DTYpva</v>
      </c>
      <c r="J57">
        <f t="shared" ca="1" si="10"/>
        <v>1</v>
      </c>
      <c r="K57" t="str">
        <f t="shared" ca="1" si="11"/>
        <v>OK</v>
      </c>
    </row>
    <row r="58" spans="8:11">
      <c r="H58">
        <v>58</v>
      </c>
      <c r="I58" t="str">
        <f t="shared" ca="1" si="3"/>
        <v>eUYJYj</v>
      </c>
      <c r="J58">
        <f t="shared" ca="1" si="10"/>
        <v>1</v>
      </c>
      <c r="K58" t="str">
        <f t="shared" ca="1" si="11"/>
        <v>OK</v>
      </c>
    </row>
    <row r="59" spans="8:11">
      <c r="H59">
        <v>59</v>
      </c>
      <c r="I59" t="str">
        <f t="shared" ca="1" si="3"/>
        <v>icGfNX</v>
      </c>
      <c r="J59">
        <f t="shared" ca="1" si="10"/>
        <v>1</v>
      </c>
      <c r="K59" t="str">
        <f t="shared" ca="1" si="11"/>
        <v>OK</v>
      </c>
    </row>
    <row r="60" spans="8:11">
      <c r="H60">
        <v>60</v>
      </c>
      <c r="I60" t="str">
        <f t="shared" ca="1" si="3"/>
        <v>Vj9Foa</v>
      </c>
      <c r="J60">
        <f t="shared" ca="1" si="10"/>
        <v>1</v>
      </c>
      <c r="K60" t="str">
        <f t="shared" ca="1" si="11"/>
        <v>OK</v>
      </c>
    </row>
    <row r="61" spans="8:11">
      <c r="H61">
        <v>61</v>
      </c>
      <c r="I61" t="str">
        <f t="shared" ca="1" si="3"/>
        <v>k3Kihw</v>
      </c>
      <c r="J61">
        <f t="shared" ca="1" si="10"/>
        <v>1</v>
      </c>
      <c r="K61" t="str">
        <f t="shared" ca="1" si="11"/>
        <v>OK</v>
      </c>
    </row>
    <row r="62" spans="8:11">
      <c r="H62">
        <v>62</v>
      </c>
      <c r="I62" t="str">
        <f t="shared" ca="1" si="3"/>
        <v>GqDoJn</v>
      </c>
      <c r="J62">
        <f t="shared" ca="1" si="10"/>
        <v>1</v>
      </c>
      <c r="K62" t="str">
        <f t="shared" ca="1" si="11"/>
        <v>OK</v>
      </c>
    </row>
    <row r="63" spans="8:11">
      <c r="H63">
        <v>63</v>
      </c>
      <c r="I63" t="str">
        <f t="shared" ca="1" si="3"/>
        <v>L4C7Df</v>
      </c>
      <c r="J63">
        <f t="shared" ca="1" si="10"/>
        <v>1</v>
      </c>
      <c r="K63" t="str">
        <f t="shared" ca="1" si="11"/>
        <v>OK</v>
      </c>
    </row>
    <row r="64" spans="8:11">
      <c r="H64">
        <v>64</v>
      </c>
      <c r="I64" t="str">
        <f t="shared" ca="1" si="3"/>
        <v>JvVRxn</v>
      </c>
      <c r="J64">
        <f t="shared" ca="1" si="10"/>
        <v>1</v>
      </c>
      <c r="K64" t="str">
        <f t="shared" ca="1" si="11"/>
        <v>OK</v>
      </c>
    </row>
    <row r="65" spans="8:11">
      <c r="H65">
        <v>65</v>
      </c>
      <c r="I65" t="str">
        <f t="shared" ca="1" si="3"/>
        <v>Fu97v3</v>
      </c>
      <c r="J65">
        <f t="shared" ca="1" si="10"/>
        <v>1</v>
      </c>
      <c r="K65" t="str">
        <f t="shared" ca="1" si="11"/>
        <v>OK</v>
      </c>
    </row>
    <row r="66" spans="8:11">
      <c r="H66">
        <v>66</v>
      </c>
      <c r="I66" t="str">
        <f t="shared" ref="I66:I129" ca="1" si="12">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auNDLw</v>
      </c>
      <c r="J66">
        <f t="shared" ca="1" si="10"/>
        <v>1</v>
      </c>
      <c r="K66" t="str">
        <f t="shared" ca="1" si="11"/>
        <v>OK</v>
      </c>
    </row>
    <row r="67" spans="8:11">
      <c r="H67">
        <v>67</v>
      </c>
      <c r="I67" t="str">
        <f t="shared" ca="1" si="12"/>
        <v>dE6zbY</v>
      </c>
      <c r="J67">
        <f t="shared" ca="1" si="10"/>
        <v>1</v>
      </c>
      <c r="K67" t="str">
        <f t="shared" ca="1" si="11"/>
        <v>OK</v>
      </c>
    </row>
    <row r="68" spans="8:11">
      <c r="H68">
        <v>68</v>
      </c>
      <c r="I68" t="str">
        <f t="shared" ca="1" si="12"/>
        <v>XAPLK4</v>
      </c>
      <c r="J68">
        <f t="shared" ca="1" si="10"/>
        <v>1</v>
      </c>
      <c r="K68" t="str">
        <f t="shared" ca="1" si="11"/>
        <v>OK</v>
      </c>
    </row>
    <row r="69" spans="8:11">
      <c r="H69">
        <v>69</v>
      </c>
      <c r="I69" t="str">
        <f t="shared" ca="1" si="12"/>
        <v>GMJrCX</v>
      </c>
      <c r="J69">
        <f t="shared" ca="1" si="10"/>
        <v>1</v>
      </c>
      <c r="K69" t="str">
        <f t="shared" ca="1" si="11"/>
        <v>OK</v>
      </c>
    </row>
    <row r="70" spans="8:11">
      <c r="H70">
        <v>70</v>
      </c>
      <c r="I70" t="str">
        <f t="shared" ca="1" si="12"/>
        <v>HeGyKz</v>
      </c>
      <c r="J70">
        <f t="shared" ca="1" si="10"/>
        <v>1</v>
      </c>
      <c r="K70" t="str">
        <f t="shared" ca="1" si="11"/>
        <v>OK</v>
      </c>
    </row>
    <row r="71" spans="8:11">
      <c r="H71">
        <v>71</v>
      </c>
      <c r="I71" t="str">
        <f t="shared" ca="1" si="12"/>
        <v>uLfUYt</v>
      </c>
      <c r="J71">
        <f t="shared" ca="1" si="10"/>
        <v>1</v>
      </c>
      <c r="K71" t="str">
        <f t="shared" ca="1" si="11"/>
        <v>OK</v>
      </c>
    </row>
    <row r="72" spans="8:11">
      <c r="H72">
        <v>72</v>
      </c>
      <c r="I72" t="str">
        <f t="shared" ca="1" si="12"/>
        <v>FMNbh8</v>
      </c>
      <c r="J72">
        <f t="shared" ca="1" si="10"/>
        <v>1</v>
      </c>
      <c r="K72" t="str">
        <f t="shared" ca="1" si="11"/>
        <v>OK</v>
      </c>
    </row>
    <row r="73" spans="8:11">
      <c r="H73">
        <v>73</v>
      </c>
      <c r="I73" t="str">
        <f t="shared" ca="1" si="12"/>
        <v>LyKQ1N</v>
      </c>
      <c r="J73">
        <f t="shared" ca="1" si="10"/>
        <v>1</v>
      </c>
      <c r="K73" t="str">
        <f t="shared" ca="1" si="11"/>
        <v>OK</v>
      </c>
    </row>
    <row r="74" spans="8:11">
      <c r="H74">
        <v>74</v>
      </c>
      <c r="I74" t="str">
        <f t="shared" ca="1" si="12"/>
        <v>MJMxxr</v>
      </c>
      <c r="J74">
        <f t="shared" ca="1" si="10"/>
        <v>1</v>
      </c>
      <c r="K74" t="str">
        <f t="shared" ca="1" si="11"/>
        <v>OK</v>
      </c>
    </row>
    <row r="75" spans="8:11">
      <c r="H75">
        <v>75</v>
      </c>
      <c r="I75" t="str">
        <f t="shared" ca="1" si="12"/>
        <v>wLqhuJ</v>
      </c>
      <c r="J75">
        <f t="shared" ca="1" si="10"/>
        <v>1</v>
      </c>
      <c r="K75" t="str">
        <f t="shared" ca="1" si="11"/>
        <v>OK</v>
      </c>
    </row>
    <row r="76" spans="8:11">
      <c r="H76">
        <v>76</v>
      </c>
      <c r="I76" t="str">
        <f t="shared" ca="1" si="12"/>
        <v>pCmJBJ</v>
      </c>
      <c r="J76">
        <f t="shared" ca="1" si="10"/>
        <v>1</v>
      </c>
      <c r="K76" t="str">
        <f t="shared" ca="1" si="11"/>
        <v>OK</v>
      </c>
    </row>
    <row r="77" spans="8:11">
      <c r="H77">
        <v>77</v>
      </c>
      <c r="I77" t="str">
        <f t="shared" ca="1" si="12"/>
        <v>EnJ1dR</v>
      </c>
      <c r="J77">
        <f t="shared" ca="1" si="10"/>
        <v>1</v>
      </c>
      <c r="K77" t="str">
        <f t="shared" ca="1" si="11"/>
        <v>OK</v>
      </c>
    </row>
    <row r="78" spans="8:11">
      <c r="H78">
        <v>78</v>
      </c>
      <c r="I78" t="str">
        <f t="shared" ca="1" si="12"/>
        <v>o1NuKm</v>
      </c>
      <c r="J78">
        <f t="shared" ca="1" si="10"/>
        <v>1</v>
      </c>
      <c r="K78" t="str">
        <f t="shared" ca="1" si="11"/>
        <v>OK</v>
      </c>
    </row>
    <row r="79" spans="8:11">
      <c r="H79">
        <v>79</v>
      </c>
      <c r="I79" t="str">
        <f t="shared" ca="1" si="12"/>
        <v>RWKPbB</v>
      </c>
      <c r="J79">
        <f t="shared" ca="1" si="10"/>
        <v>1</v>
      </c>
      <c r="K79" t="str">
        <f t="shared" ca="1" si="11"/>
        <v>OK</v>
      </c>
    </row>
    <row r="80" spans="8:11">
      <c r="H80">
        <v>80</v>
      </c>
      <c r="I80" t="str">
        <f t="shared" ca="1" si="12"/>
        <v>asNx2J</v>
      </c>
      <c r="J80">
        <f t="shared" ca="1" si="10"/>
        <v>1</v>
      </c>
      <c r="K80" t="str">
        <f t="shared" ca="1" si="11"/>
        <v>OK</v>
      </c>
    </row>
    <row r="81" spans="8:11">
      <c r="H81">
        <v>81</v>
      </c>
      <c r="I81" t="str">
        <f t="shared" ca="1" si="12"/>
        <v>F8BY7F</v>
      </c>
      <c r="J81">
        <f t="shared" ca="1" si="10"/>
        <v>1</v>
      </c>
      <c r="K81" t="str">
        <f t="shared" ca="1" si="11"/>
        <v>OK</v>
      </c>
    </row>
    <row r="82" spans="8:11">
      <c r="H82">
        <v>82</v>
      </c>
      <c r="I82" t="str">
        <f t="shared" ca="1" si="12"/>
        <v>8PLM4A</v>
      </c>
      <c r="J82">
        <f t="shared" ca="1" si="10"/>
        <v>1</v>
      </c>
      <c r="K82" t="str">
        <f t="shared" ca="1" si="11"/>
        <v>OK</v>
      </c>
    </row>
    <row r="83" spans="8:11">
      <c r="H83">
        <v>83</v>
      </c>
      <c r="I83" t="str">
        <f t="shared" ca="1" si="12"/>
        <v>hCKoh9</v>
      </c>
      <c r="J83">
        <f t="shared" ca="1" si="10"/>
        <v>1</v>
      </c>
      <c r="K83" t="str">
        <f t="shared" ca="1" si="11"/>
        <v>OK</v>
      </c>
    </row>
    <row r="84" spans="8:11">
      <c r="H84">
        <v>84</v>
      </c>
      <c r="I84" t="str">
        <f t="shared" ca="1" si="12"/>
        <v>9uKWXg</v>
      </c>
      <c r="J84">
        <f t="shared" ca="1" si="10"/>
        <v>1</v>
      </c>
      <c r="K84" t="str">
        <f t="shared" ca="1" si="11"/>
        <v>OK</v>
      </c>
    </row>
    <row r="85" spans="8:11">
      <c r="H85">
        <v>85</v>
      </c>
      <c r="I85" t="str">
        <f t="shared" ca="1" si="12"/>
        <v>7K6TAf</v>
      </c>
      <c r="J85">
        <f t="shared" ca="1" si="10"/>
        <v>1</v>
      </c>
      <c r="K85" t="str">
        <f t="shared" ca="1" si="11"/>
        <v>OK</v>
      </c>
    </row>
    <row r="86" spans="8:11">
      <c r="H86">
        <v>86</v>
      </c>
      <c r="I86" t="str">
        <f t="shared" ca="1" si="12"/>
        <v>y1Pg35</v>
      </c>
      <c r="J86">
        <f t="shared" ca="1" si="10"/>
        <v>1</v>
      </c>
      <c r="K86" t="str">
        <f t="shared" ca="1" si="11"/>
        <v>OK</v>
      </c>
    </row>
    <row r="87" spans="8:11">
      <c r="H87">
        <v>87</v>
      </c>
      <c r="I87" t="str">
        <f t="shared" ca="1" si="12"/>
        <v>LPivsh</v>
      </c>
      <c r="J87">
        <f t="shared" ca="1" si="10"/>
        <v>1</v>
      </c>
      <c r="K87" t="str">
        <f t="shared" ca="1" si="11"/>
        <v>OK</v>
      </c>
    </row>
    <row r="88" spans="8:11">
      <c r="H88">
        <v>88</v>
      </c>
      <c r="I88" t="str">
        <f t="shared" ca="1" si="12"/>
        <v>a5FWuK</v>
      </c>
      <c r="J88">
        <f t="shared" ca="1" si="10"/>
        <v>1</v>
      </c>
      <c r="K88" t="str">
        <f t="shared" ca="1" si="11"/>
        <v>OK</v>
      </c>
    </row>
    <row r="89" spans="8:11">
      <c r="H89">
        <v>89</v>
      </c>
      <c r="I89" t="str">
        <f t="shared" ca="1" si="12"/>
        <v>LdVaAM</v>
      </c>
      <c r="J89">
        <f t="shared" ca="1" si="10"/>
        <v>1</v>
      </c>
      <c r="K89" t="str">
        <f t="shared" ca="1" si="11"/>
        <v>OK</v>
      </c>
    </row>
    <row r="90" spans="8:11">
      <c r="H90">
        <v>90</v>
      </c>
      <c r="I90" t="str">
        <f t="shared" ca="1" si="12"/>
        <v>b99ZkH</v>
      </c>
      <c r="J90">
        <f t="shared" ca="1" si="10"/>
        <v>1</v>
      </c>
      <c r="K90" t="str">
        <f t="shared" ca="1" si="11"/>
        <v>OK</v>
      </c>
    </row>
    <row r="91" spans="8:11">
      <c r="H91">
        <v>91</v>
      </c>
      <c r="I91" t="str">
        <f t="shared" ca="1" si="12"/>
        <v>TuTndH</v>
      </c>
      <c r="J91">
        <f t="shared" ca="1" si="10"/>
        <v>1</v>
      </c>
      <c r="K91" t="str">
        <f t="shared" ca="1" si="11"/>
        <v>OK</v>
      </c>
    </row>
    <row r="92" spans="8:11">
      <c r="H92">
        <v>92</v>
      </c>
      <c r="I92" t="str">
        <f t="shared" ca="1" si="12"/>
        <v>dJJpH1</v>
      </c>
      <c r="J92">
        <f t="shared" ca="1" si="10"/>
        <v>1</v>
      </c>
      <c r="K92" t="str">
        <f t="shared" ca="1" si="11"/>
        <v>OK</v>
      </c>
    </row>
    <row r="93" spans="8:11">
      <c r="H93">
        <v>93</v>
      </c>
      <c r="I93" t="str">
        <f t="shared" ca="1" si="12"/>
        <v>Y6nMCm</v>
      </c>
      <c r="J93">
        <f t="shared" ca="1" si="10"/>
        <v>1</v>
      </c>
      <c r="K93" t="str">
        <f t="shared" ca="1" si="11"/>
        <v>OK</v>
      </c>
    </row>
    <row r="94" spans="8:11">
      <c r="H94">
        <v>94</v>
      </c>
      <c r="I94" t="str">
        <f t="shared" ca="1" si="12"/>
        <v>ocD2LA</v>
      </c>
      <c r="J94">
        <f t="shared" ca="1" si="10"/>
        <v>1</v>
      </c>
      <c r="K94" t="str">
        <f t="shared" ca="1" si="11"/>
        <v>OK</v>
      </c>
    </row>
    <row r="95" spans="8:11">
      <c r="H95">
        <v>95</v>
      </c>
      <c r="I95" t="str">
        <f t="shared" ca="1" si="12"/>
        <v>b7g4eL</v>
      </c>
      <c r="J95">
        <f t="shared" ca="1" si="10"/>
        <v>1</v>
      </c>
      <c r="K95" t="str">
        <f t="shared" ca="1" si="11"/>
        <v>OK</v>
      </c>
    </row>
    <row r="96" spans="8:11">
      <c r="H96">
        <v>96</v>
      </c>
      <c r="I96" t="str">
        <f t="shared" ca="1" si="12"/>
        <v>5kcxsk</v>
      </c>
      <c r="J96">
        <f t="shared" ca="1" si="10"/>
        <v>1</v>
      </c>
      <c r="K96" t="str">
        <f t="shared" ca="1" si="11"/>
        <v>OK</v>
      </c>
    </row>
    <row r="97" spans="8:11">
      <c r="H97">
        <v>97</v>
      </c>
      <c r="I97" t="str">
        <f t="shared" ca="1" si="12"/>
        <v>aNhZSZ</v>
      </c>
      <c r="J97">
        <f t="shared" ca="1" si="10"/>
        <v>1</v>
      </c>
      <c r="K97" t="str">
        <f t="shared" ca="1" si="11"/>
        <v>OK</v>
      </c>
    </row>
    <row r="98" spans="8:11">
      <c r="H98">
        <v>98</v>
      </c>
      <c r="I98" t="str">
        <f t="shared" ca="1" si="12"/>
        <v>R1tJKW</v>
      </c>
      <c r="J98">
        <f t="shared" ca="1" si="10"/>
        <v>1</v>
      </c>
      <c r="K98" t="str">
        <f t="shared" ca="1" si="11"/>
        <v>OK</v>
      </c>
    </row>
    <row r="99" spans="8:11">
      <c r="H99">
        <v>99</v>
      </c>
      <c r="I99" t="str">
        <f t="shared" ca="1" si="12"/>
        <v>pVNNp8</v>
      </c>
      <c r="J99">
        <f t="shared" ca="1" si="10"/>
        <v>1</v>
      </c>
      <c r="K99" t="str">
        <f t="shared" ca="1" si="11"/>
        <v>OK</v>
      </c>
    </row>
    <row r="100" spans="8:11">
      <c r="H100">
        <v>100</v>
      </c>
      <c r="I100" t="str">
        <f t="shared" ca="1" si="12"/>
        <v>kdFhZ2</v>
      </c>
      <c r="J100">
        <f t="shared" ca="1" si="10"/>
        <v>1</v>
      </c>
      <c r="K100" t="str">
        <f t="shared" ca="1" si="11"/>
        <v>OK</v>
      </c>
    </row>
    <row r="101" spans="8:11">
      <c r="H101">
        <v>101</v>
      </c>
      <c r="I101" t="str">
        <f t="shared" ca="1" si="12"/>
        <v>b8zDyG</v>
      </c>
      <c r="J101">
        <f t="shared" ca="1" si="10"/>
        <v>1</v>
      </c>
      <c r="K101" t="str">
        <f t="shared" ca="1" si="11"/>
        <v>OK</v>
      </c>
    </row>
    <row r="102" spans="8:11">
      <c r="H102">
        <v>102</v>
      </c>
      <c r="I102" t="str">
        <f t="shared" ca="1" si="12"/>
        <v>LcJXXB</v>
      </c>
      <c r="J102">
        <f t="shared" ca="1" si="10"/>
        <v>1</v>
      </c>
      <c r="K102" t="str">
        <f t="shared" ca="1" si="11"/>
        <v>OK</v>
      </c>
    </row>
    <row r="103" spans="8:11">
      <c r="H103">
        <v>103</v>
      </c>
      <c r="I103" t="str">
        <f t="shared" ca="1" si="12"/>
        <v>GXEL4z</v>
      </c>
      <c r="J103">
        <f t="shared" ca="1" si="10"/>
        <v>1</v>
      </c>
      <c r="K103" t="str">
        <f t="shared" ca="1" si="11"/>
        <v>OK</v>
      </c>
    </row>
    <row r="104" spans="8:11">
      <c r="H104">
        <v>104</v>
      </c>
      <c r="I104" t="str">
        <f t="shared" ca="1" si="12"/>
        <v>Uc35e7</v>
      </c>
      <c r="J104">
        <f t="shared" ca="1" si="10"/>
        <v>1</v>
      </c>
      <c r="K104" t="str">
        <f t="shared" ca="1" si="11"/>
        <v>OK</v>
      </c>
    </row>
    <row r="105" spans="8:11">
      <c r="H105">
        <v>105</v>
      </c>
      <c r="I105" t="str">
        <f t="shared" ca="1" si="12"/>
        <v>rJj5MM</v>
      </c>
      <c r="J105">
        <f t="shared" ca="1" si="10"/>
        <v>1</v>
      </c>
      <c r="K105" t="str">
        <f t="shared" ca="1" si="11"/>
        <v>OK</v>
      </c>
    </row>
    <row r="106" spans="8:11">
      <c r="H106">
        <v>106</v>
      </c>
      <c r="I106" t="str">
        <f t="shared" ca="1" si="12"/>
        <v>83WKuM</v>
      </c>
      <c r="J106">
        <f t="shared" ca="1" si="10"/>
        <v>1</v>
      </c>
      <c r="K106" t="str">
        <f t="shared" ca="1" si="11"/>
        <v>OK</v>
      </c>
    </row>
    <row r="107" spans="8:11">
      <c r="H107">
        <v>107</v>
      </c>
      <c r="I107" t="str">
        <f t="shared" ca="1" si="12"/>
        <v>KN1MA1</v>
      </c>
      <c r="J107">
        <f t="shared" ca="1" si="10"/>
        <v>1</v>
      </c>
      <c r="K107" t="str">
        <f t="shared" ca="1" si="11"/>
        <v>OK</v>
      </c>
    </row>
    <row r="108" spans="8:11">
      <c r="H108">
        <v>108</v>
      </c>
      <c r="I108" t="str">
        <f t="shared" ca="1" si="12"/>
        <v>7QfWuQ</v>
      </c>
      <c r="J108">
        <f t="shared" ca="1" si="10"/>
        <v>1</v>
      </c>
      <c r="K108" t="str">
        <f t="shared" ca="1" si="11"/>
        <v>OK</v>
      </c>
    </row>
    <row r="109" spans="8:11">
      <c r="H109">
        <v>109</v>
      </c>
      <c r="I109" t="str">
        <f t="shared" ca="1" si="12"/>
        <v>wZJpb4</v>
      </c>
      <c r="J109">
        <f t="shared" ca="1" si="10"/>
        <v>1</v>
      </c>
      <c r="K109" t="str">
        <f t="shared" ca="1" si="11"/>
        <v>OK</v>
      </c>
    </row>
    <row r="110" spans="8:11">
      <c r="H110">
        <v>110</v>
      </c>
      <c r="I110" t="str">
        <f t="shared" ca="1" si="12"/>
        <v>1cNS9K</v>
      </c>
      <c r="J110">
        <f t="shared" ca="1" si="10"/>
        <v>1</v>
      </c>
      <c r="K110" t="str">
        <f t="shared" ca="1" si="11"/>
        <v>OK</v>
      </c>
    </row>
    <row r="111" spans="8:11">
      <c r="H111">
        <v>111</v>
      </c>
      <c r="I111" t="str">
        <f t="shared" ca="1" si="12"/>
        <v>j7rLgJ</v>
      </c>
      <c r="J111">
        <f t="shared" ca="1" si="10"/>
        <v>1</v>
      </c>
      <c r="K111" t="str">
        <f t="shared" ca="1" si="11"/>
        <v>OK</v>
      </c>
    </row>
    <row r="112" spans="8:11">
      <c r="H112">
        <v>112</v>
      </c>
      <c r="I112" t="str">
        <f t="shared" ca="1" si="12"/>
        <v>oMe2Bz</v>
      </c>
      <c r="J112">
        <f t="shared" ref="J112:J175" ca="1" si="13">COUNTIF(I:I,I112)</f>
        <v>1</v>
      </c>
      <c r="K112" t="str">
        <f t="shared" ref="K112:K175" ca="1" si="14">+IF(J112=1,"OK","ダブり")</f>
        <v>OK</v>
      </c>
    </row>
    <row r="113" spans="8:11">
      <c r="H113">
        <v>113</v>
      </c>
      <c r="I113" t="str">
        <f t="shared" ca="1" si="12"/>
        <v>hPAY66</v>
      </c>
      <c r="J113">
        <f t="shared" ca="1" si="13"/>
        <v>1</v>
      </c>
      <c r="K113" t="str">
        <f t="shared" ca="1" si="14"/>
        <v>OK</v>
      </c>
    </row>
    <row r="114" spans="8:11">
      <c r="H114">
        <v>114</v>
      </c>
      <c r="I114" t="str">
        <f t="shared" ca="1" si="12"/>
        <v>ajW9nA</v>
      </c>
      <c r="J114">
        <f t="shared" ca="1" si="13"/>
        <v>1</v>
      </c>
      <c r="K114" t="str">
        <f t="shared" ca="1" si="14"/>
        <v>OK</v>
      </c>
    </row>
    <row r="115" spans="8:11">
      <c r="H115">
        <v>115</v>
      </c>
      <c r="I115" t="str">
        <f t="shared" ca="1" si="12"/>
        <v>N5csjN</v>
      </c>
      <c r="J115">
        <f t="shared" ca="1" si="13"/>
        <v>1</v>
      </c>
      <c r="K115" t="str">
        <f t="shared" ca="1" si="14"/>
        <v>OK</v>
      </c>
    </row>
    <row r="116" spans="8:11">
      <c r="H116">
        <v>116</v>
      </c>
      <c r="I116" t="str">
        <f t="shared" ca="1" si="12"/>
        <v>VWFB2L</v>
      </c>
      <c r="J116">
        <f t="shared" ca="1" si="13"/>
        <v>1</v>
      </c>
      <c r="K116" t="str">
        <f t="shared" ca="1" si="14"/>
        <v>OK</v>
      </c>
    </row>
    <row r="117" spans="8:11">
      <c r="H117">
        <v>117</v>
      </c>
      <c r="I117" t="str">
        <f t="shared" ca="1" si="12"/>
        <v>diLBNp</v>
      </c>
      <c r="J117">
        <f t="shared" ca="1" si="13"/>
        <v>1</v>
      </c>
      <c r="K117" t="str">
        <f t="shared" ca="1" si="14"/>
        <v>OK</v>
      </c>
    </row>
    <row r="118" spans="8:11">
      <c r="H118">
        <v>118</v>
      </c>
      <c r="I118" t="str">
        <f t="shared" ca="1" si="12"/>
        <v>FHNZCe</v>
      </c>
      <c r="J118">
        <f t="shared" ca="1" si="13"/>
        <v>1</v>
      </c>
      <c r="K118" t="str">
        <f t="shared" ca="1" si="14"/>
        <v>OK</v>
      </c>
    </row>
    <row r="119" spans="8:11">
      <c r="H119">
        <v>119</v>
      </c>
      <c r="I119" t="str">
        <f t="shared" ca="1" si="12"/>
        <v>D5CGb4</v>
      </c>
      <c r="J119">
        <f t="shared" ca="1" si="13"/>
        <v>1</v>
      </c>
      <c r="K119" t="str">
        <f t="shared" ca="1" si="14"/>
        <v>OK</v>
      </c>
    </row>
    <row r="120" spans="8:11">
      <c r="H120">
        <v>120</v>
      </c>
      <c r="I120" t="str">
        <f t="shared" ca="1" si="12"/>
        <v>DX8ZLK</v>
      </c>
      <c r="J120">
        <f t="shared" ca="1" si="13"/>
        <v>1</v>
      </c>
      <c r="K120" t="str">
        <f t="shared" ca="1" si="14"/>
        <v>OK</v>
      </c>
    </row>
    <row r="121" spans="8:11">
      <c r="H121">
        <v>121</v>
      </c>
      <c r="I121" t="str">
        <f t="shared" ca="1" si="12"/>
        <v>Po9E7Z</v>
      </c>
      <c r="J121">
        <f t="shared" ca="1" si="13"/>
        <v>1</v>
      </c>
      <c r="K121" t="str">
        <f t="shared" ca="1" si="14"/>
        <v>OK</v>
      </c>
    </row>
    <row r="122" spans="8:11">
      <c r="H122">
        <v>122</v>
      </c>
      <c r="I122" t="str">
        <f t="shared" ca="1" si="12"/>
        <v>GTCYc2</v>
      </c>
      <c r="J122">
        <f t="shared" ca="1" si="13"/>
        <v>1</v>
      </c>
      <c r="K122" t="str">
        <f t="shared" ca="1" si="14"/>
        <v>OK</v>
      </c>
    </row>
    <row r="123" spans="8:11">
      <c r="H123">
        <v>123</v>
      </c>
      <c r="I123" t="str">
        <f t="shared" ca="1" si="12"/>
        <v>APZSNJ</v>
      </c>
      <c r="J123">
        <f t="shared" ca="1" si="13"/>
        <v>1</v>
      </c>
      <c r="K123" t="str">
        <f t="shared" ca="1" si="14"/>
        <v>OK</v>
      </c>
    </row>
    <row r="124" spans="8:11">
      <c r="H124">
        <v>124</v>
      </c>
      <c r="I124" t="str">
        <f t="shared" ca="1" si="12"/>
        <v>sN7ZLh</v>
      </c>
      <c r="J124">
        <f t="shared" ca="1" si="13"/>
        <v>1</v>
      </c>
      <c r="K124" t="str">
        <f t="shared" ca="1" si="14"/>
        <v>OK</v>
      </c>
    </row>
    <row r="125" spans="8:11">
      <c r="H125">
        <v>125</v>
      </c>
      <c r="I125" t="str">
        <f t="shared" ca="1" si="12"/>
        <v>2qMBvN</v>
      </c>
      <c r="J125">
        <f t="shared" ca="1" si="13"/>
        <v>1</v>
      </c>
      <c r="K125" t="str">
        <f t="shared" ca="1" si="14"/>
        <v>OK</v>
      </c>
    </row>
    <row r="126" spans="8:11">
      <c r="H126">
        <v>126</v>
      </c>
      <c r="I126" t="str">
        <f t="shared" ca="1" si="12"/>
        <v>FDs3Fk</v>
      </c>
      <c r="J126">
        <f t="shared" ca="1" si="13"/>
        <v>1</v>
      </c>
      <c r="K126" t="str">
        <f t="shared" ca="1" si="14"/>
        <v>OK</v>
      </c>
    </row>
    <row r="127" spans="8:11">
      <c r="H127">
        <v>127</v>
      </c>
      <c r="I127" t="str">
        <f t="shared" ca="1" si="12"/>
        <v>Lh8pN3</v>
      </c>
      <c r="J127">
        <f t="shared" ca="1" si="13"/>
        <v>1</v>
      </c>
      <c r="K127" t="str">
        <f t="shared" ca="1" si="14"/>
        <v>OK</v>
      </c>
    </row>
    <row r="128" spans="8:11">
      <c r="H128">
        <v>128</v>
      </c>
      <c r="I128" t="str">
        <f t="shared" ca="1" si="12"/>
        <v>oEzyDN</v>
      </c>
      <c r="J128">
        <f t="shared" ca="1" si="13"/>
        <v>1</v>
      </c>
      <c r="K128" t="str">
        <f t="shared" ca="1" si="14"/>
        <v>OK</v>
      </c>
    </row>
    <row r="129" spans="8:11">
      <c r="H129">
        <v>129</v>
      </c>
      <c r="I129" t="str">
        <f t="shared" ca="1" si="12"/>
        <v>ZJ9Ua9</v>
      </c>
      <c r="J129">
        <f t="shared" ca="1" si="13"/>
        <v>1</v>
      </c>
      <c r="K129" t="str">
        <f t="shared" ca="1" si="14"/>
        <v>OK</v>
      </c>
    </row>
    <row r="130" spans="8:11">
      <c r="H130">
        <v>130</v>
      </c>
      <c r="I130" t="str">
        <f t="shared" ref="I130:I193" ca="1" si="15">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iqYycV</v>
      </c>
      <c r="J130">
        <f t="shared" ca="1" si="13"/>
        <v>1</v>
      </c>
      <c r="K130" t="str">
        <f t="shared" ca="1" si="14"/>
        <v>OK</v>
      </c>
    </row>
    <row r="131" spans="8:11">
      <c r="H131">
        <v>131</v>
      </c>
      <c r="I131" t="str">
        <f t="shared" ca="1" si="15"/>
        <v>8B5DMj</v>
      </c>
      <c r="J131">
        <f t="shared" ca="1" si="13"/>
        <v>1</v>
      </c>
      <c r="K131" t="str">
        <f t="shared" ca="1" si="14"/>
        <v>OK</v>
      </c>
    </row>
    <row r="132" spans="8:11">
      <c r="H132">
        <v>132</v>
      </c>
      <c r="I132" t="str">
        <f t="shared" ca="1" si="15"/>
        <v>jfMrd5</v>
      </c>
      <c r="J132">
        <f t="shared" ca="1" si="13"/>
        <v>1</v>
      </c>
      <c r="K132" t="str">
        <f t="shared" ca="1" si="14"/>
        <v>OK</v>
      </c>
    </row>
    <row r="133" spans="8:11">
      <c r="H133">
        <v>133</v>
      </c>
      <c r="I133" t="str">
        <f t="shared" ca="1" si="15"/>
        <v>w4nLvU</v>
      </c>
      <c r="J133">
        <f t="shared" ca="1" si="13"/>
        <v>1</v>
      </c>
      <c r="K133" t="str">
        <f t="shared" ca="1" si="14"/>
        <v>OK</v>
      </c>
    </row>
    <row r="134" spans="8:11">
      <c r="H134">
        <v>134</v>
      </c>
      <c r="I134" t="str">
        <f t="shared" ca="1" si="15"/>
        <v>Y1RM8v</v>
      </c>
      <c r="J134">
        <f t="shared" ca="1" si="13"/>
        <v>1</v>
      </c>
      <c r="K134" t="str">
        <f t="shared" ca="1" si="14"/>
        <v>OK</v>
      </c>
    </row>
    <row r="135" spans="8:11">
      <c r="H135">
        <v>135</v>
      </c>
      <c r="I135" t="str">
        <f t="shared" ca="1" si="15"/>
        <v>5pmMvM</v>
      </c>
      <c r="J135">
        <f t="shared" ca="1" si="13"/>
        <v>1</v>
      </c>
      <c r="K135" t="str">
        <f t="shared" ca="1" si="14"/>
        <v>OK</v>
      </c>
    </row>
    <row r="136" spans="8:11">
      <c r="H136">
        <v>136</v>
      </c>
      <c r="I136" t="str">
        <f t="shared" ca="1" si="15"/>
        <v>J5hfWJ</v>
      </c>
      <c r="J136">
        <f t="shared" ca="1" si="13"/>
        <v>1</v>
      </c>
      <c r="K136" t="str">
        <f t="shared" ca="1" si="14"/>
        <v>OK</v>
      </c>
    </row>
    <row r="137" spans="8:11">
      <c r="H137">
        <v>137</v>
      </c>
      <c r="I137" t="str">
        <f t="shared" ca="1" si="15"/>
        <v>W5LE27</v>
      </c>
      <c r="J137">
        <f t="shared" ca="1" si="13"/>
        <v>1</v>
      </c>
      <c r="K137" t="str">
        <f t="shared" ca="1" si="14"/>
        <v>OK</v>
      </c>
    </row>
    <row r="138" spans="8:11">
      <c r="H138">
        <v>138</v>
      </c>
      <c r="I138" t="str">
        <f t="shared" ca="1" si="15"/>
        <v>MWEi9f</v>
      </c>
      <c r="J138">
        <f t="shared" ca="1" si="13"/>
        <v>1</v>
      </c>
      <c r="K138" t="str">
        <f t="shared" ca="1" si="14"/>
        <v>OK</v>
      </c>
    </row>
    <row r="139" spans="8:11">
      <c r="H139">
        <v>139</v>
      </c>
      <c r="I139" t="str">
        <f t="shared" ca="1" si="15"/>
        <v>mARBiM</v>
      </c>
      <c r="J139">
        <f t="shared" ca="1" si="13"/>
        <v>1</v>
      </c>
      <c r="K139" t="str">
        <f t="shared" ca="1" si="14"/>
        <v>OK</v>
      </c>
    </row>
    <row r="140" spans="8:11">
      <c r="H140">
        <v>140</v>
      </c>
      <c r="I140" t="str">
        <f t="shared" ca="1" si="15"/>
        <v>wW7ihJ</v>
      </c>
      <c r="J140">
        <f t="shared" ca="1" si="13"/>
        <v>1</v>
      </c>
      <c r="K140" t="str">
        <f t="shared" ca="1" si="14"/>
        <v>OK</v>
      </c>
    </row>
    <row r="141" spans="8:11">
      <c r="H141">
        <v>141</v>
      </c>
      <c r="I141" t="str">
        <f t="shared" ca="1" si="15"/>
        <v>gDFcqM</v>
      </c>
      <c r="J141">
        <f t="shared" ca="1" si="13"/>
        <v>1</v>
      </c>
      <c r="K141" t="str">
        <f t="shared" ca="1" si="14"/>
        <v>OK</v>
      </c>
    </row>
    <row r="142" spans="8:11">
      <c r="H142">
        <v>142</v>
      </c>
      <c r="I142" t="str">
        <f t="shared" ca="1" si="15"/>
        <v>sAyFwg</v>
      </c>
      <c r="J142">
        <f t="shared" ca="1" si="13"/>
        <v>1</v>
      </c>
      <c r="K142" t="str">
        <f t="shared" ca="1" si="14"/>
        <v>OK</v>
      </c>
    </row>
    <row r="143" spans="8:11">
      <c r="H143">
        <v>143</v>
      </c>
      <c r="I143" t="str">
        <f t="shared" ca="1" si="15"/>
        <v>JkEA9D</v>
      </c>
      <c r="J143">
        <f t="shared" ca="1" si="13"/>
        <v>1</v>
      </c>
      <c r="K143" t="str">
        <f t="shared" ca="1" si="14"/>
        <v>OK</v>
      </c>
    </row>
    <row r="144" spans="8:11">
      <c r="H144">
        <v>144</v>
      </c>
      <c r="I144" t="str">
        <f t="shared" ca="1" si="15"/>
        <v>4NW85p</v>
      </c>
      <c r="J144">
        <f t="shared" ca="1" si="13"/>
        <v>1</v>
      </c>
      <c r="K144" t="str">
        <f t="shared" ca="1" si="14"/>
        <v>OK</v>
      </c>
    </row>
    <row r="145" spans="8:11">
      <c r="H145">
        <v>145</v>
      </c>
      <c r="I145" t="str">
        <f t="shared" ca="1" si="15"/>
        <v>RTso2B</v>
      </c>
      <c r="J145">
        <f t="shared" ca="1" si="13"/>
        <v>1</v>
      </c>
      <c r="K145" t="str">
        <f t="shared" ca="1" si="14"/>
        <v>OK</v>
      </c>
    </row>
    <row r="146" spans="8:11">
      <c r="H146">
        <v>146</v>
      </c>
      <c r="I146" t="str">
        <f t="shared" ca="1" si="15"/>
        <v>MxLCLX</v>
      </c>
      <c r="J146">
        <f t="shared" ca="1" si="13"/>
        <v>1</v>
      </c>
      <c r="K146" t="str">
        <f t="shared" ca="1" si="14"/>
        <v>OK</v>
      </c>
    </row>
    <row r="147" spans="8:11">
      <c r="H147">
        <v>147</v>
      </c>
      <c r="I147" t="str">
        <f t="shared" ca="1" si="15"/>
        <v>2GF7Ai</v>
      </c>
      <c r="J147">
        <f t="shared" ca="1" si="13"/>
        <v>1</v>
      </c>
      <c r="K147" t="str">
        <f t="shared" ca="1" si="14"/>
        <v>OK</v>
      </c>
    </row>
    <row r="148" spans="8:11">
      <c r="H148">
        <v>148</v>
      </c>
      <c r="I148" t="str">
        <f t="shared" ca="1" si="15"/>
        <v>8StK8r</v>
      </c>
      <c r="J148">
        <f t="shared" ca="1" si="13"/>
        <v>1</v>
      </c>
      <c r="K148" t="str">
        <f t="shared" ca="1" si="14"/>
        <v>OK</v>
      </c>
    </row>
    <row r="149" spans="8:11">
      <c r="H149">
        <v>149</v>
      </c>
      <c r="I149" t="str">
        <f t="shared" ca="1" si="15"/>
        <v>vJLh2N</v>
      </c>
      <c r="J149">
        <f t="shared" ca="1" si="13"/>
        <v>1</v>
      </c>
      <c r="K149" t="str">
        <f t="shared" ca="1" si="14"/>
        <v>OK</v>
      </c>
    </row>
    <row r="150" spans="8:11">
      <c r="H150">
        <v>150</v>
      </c>
      <c r="I150" t="str">
        <f t="shared" ca="1" si="15"/>
        <v>9QpR18</v>
      </c>
      <c r="J150">
        <f t="shared" ca="1" si="13"/>
        <v>1</v>
      </c>
      <c r="K150" t="str">
        <f t="shared" ca="1" si="14"/>
        <v>OK</v>
      </c>
    </row>
    <row r="151" spans="8:11">
      <c r="H151">
        <v>151</v>
      </c>
      <c r="I151" t="str">
        <f t="shared" ca="1" si="15"/>
        <v>7C7qKJ</v>
      </c>
      <c r="J151">
        <f t="shared" ca="1" si="13"/>
        <v>1</v>
      </c>
      <c r="K151" t="str">
        <f t="shared" ca="1" si="14"/>
        <v>OK</v>
      </c>
    </row>
    <row r="152" spans="8:11">
      <c r="H152">
        <v>152</v>
      </c>
      <c r="I152" t="str">
        <f t="shared" ca="1" si="15"/>
        <v>vwreso</v>
      </c>
      <c r="J152">
        <f t="shared" ca="1" si="13"/>
        <v>1</v>
      </c>
      <c r="K152" t="str">
        <f t="shared" ca="1" si="14"/>
        <v>OK</v>
      </c>
    </row>
    <row r="153" spans="8:11">
      <c r="H153">
        <v>153</v>
      </c>
      <c r="I153" t="str">
        <f t="shared" ca="1" si="15"/>
        <v>2HjMGf</v>
      </c>
      <c r="J153">
        <f t="shared" ca="1" si="13"/>
        <v>1</v>
      </c>
      <c r="K153" t="str">
        <f t="shared" ca="1" si="14"/>
        <v>OK</v>
      </c>
    </row>
    <row r="154" spans="8:11">
      <c r="H154">
        <v>154</v>
      </c>
      <c r="I154" t="str">
        <f t="shared" ca="1" si="15"/>
        <v>M7DSmK</v>
      </c>
      <c r="J154">
        <f t="shared" ca="1" si="13"/>
        <v>1</v>
      </c>
      <c r="K154" t="str">
        <f t="shared" ca="1" si="14"/>
        <v>OK</v>
      </c>
    </row>
    <row r="155" spans="8:11">
      <c r="H155">
        <v>155</v>
      </c>
      <c r="I155" t="str">
        <f t="shared" ca="1" si="15"/>
        <v>NTtaR8</v>
      </c>
      <c r="J155">
        <f t="shared" ca="1" si="13"/>
        <v>1</v>
      </c>
      <c r="K155" t="str">
        <f t="shared" ca="1" si="14"/>
        <v>OK</v>
      </c>
    </row>
    <row r="156" spans="8:11">
      <c r="H156">
        <v>156</v>
      </c>
      <c r="I156" t="str">
        <f t="shared" ca="1" si="15"/>
        <v>7y81if</v>
      </c>
      <c r="J156">
        <f t="shared" ca="1" si="13"/>
        <v>1</v>
      </c>
      <c r="K156" t="str">
        <f t="shared" ca="1" si="14"/>
        <v>OK</v>
      </c>
    </row>
    <row r="157" spans="8:11">
      <c r="H157">
        <v>157</v>
      </c>
      <c r="I157" t="str">
        <f t="shared" ca="1" si="15"/>
        <v>e4mKsB</v>
      </c>
      <c r="J157">
        <f t="shared" ca="1" si="13"/>
        <v>1</v>
      </c>
      <c r="K157" t="str">
        <f t="shared" ca="1" si="14"/>
        <v>OK</v>
      </c>
    </row>
    <row r="158" spans="8:11">
      <c r="H158">
        <v>158</v>
      </c>
      <c r="I158" t="str">
        <f t="shared" ca="1" si="15"/>
        <v>ecka8E</v>
      </c>
      <c r="J158">
        <f t="shared" ca="1" si="13"/>
        <v>1</v>
      </c>
      <c r="K158" t="str">
        <f t="shared" ca="1" si="14"/>
        <v>OK</v>
      </c>
    </row>
    <row r="159" spans="8:11">
      <c r="H159">
        <v>159</v>
      </c>
      <c r="I159" t="str">
        <f t="shared" ca="1" si="15"/>
        <v>uTMMhn</v>
      </c>
      <c r="J159">
        <f t="shared" ca="1" si="13"/>
        <v>1</v>
      </c>
      <c r="K159" t="str">
        <f t="shared" ca="1" si="14"/>
        <v>OK</v>
      </c>
    </row>
    <row r="160" spans="8:11">
      <c r="H160">
        <v>160</v>
      </c>
      <c r="I160" t="str">
        <f t="shared" ca="1" si="15"/>
        <v>NmM7es</v>
      </c>
      <c r="J160">
        <f t="shared" ca="1" si="13"/>
        <v>1</v>
      </c>
      <c r="K160" t="str">
        <f t="shared" ca="1" si="14"/>
        <v>OK</v>
      </c>
    </row>
    <row r="161" spans="8:11">
      <c r="H161">
        <v>161</v>
      </c>
      <c r="I161" t="str">
        <f t="shared" ca="1" si="15"/>
        <v>1kMzQX</v>
      </c>
      <c r="J161">
        <f t="shared" ca="1" si="13"/>
        <v>1</v>
      </c>
      <c r="K161" t="str">
        <f t="shared" ca="1" si="14"/>
        <v>OK</v>
      </c>
    </row>
    <row r="162" spans="8:11">
      <c r="H162">
        <v>162</v>
      </c>
      <c r="I162" t="str">
        <f t="shared" ca="1" si="15"/>
        <v>7WM5TQ</v>
      </c>
      <c r="J162">
        <f t="shared" ca="1" si="13"/>
        <v>1</v>
      </c>
      <c r="K162" t="str">
        <f t="shared" ca="1" si="14"/>
        <v>OK</v>
      </c>
    </row>
    <row r="163" spans="8:11">
      <c r="H163">
        <v>163</v>
      </c>
      <c r="I163" t="str">
        <f t="shared" ca="1" si="15"/>
        <v>e5rTD4</v>
      </c>
      <c r="J163">
        <f t="shared" ca="1" si="13"/>
        <v>1</v>
      </c>
      <c r="K163" t="str">
        <f t="shared" ca="1" si="14"/>
        <v>OK</v>
      </c>
    </row>
    <row r="164" spans="8:11">
      <c r="H164">
        <v>164</v>
      </c>
      <c r="I164" t="str">
        <f t="shared" ca="1" si="15"/>
        <v>LMu6xB</v>
      </c>
      <c r="J164">
        <f t="shared" ca="1" si="13"/>
        <v>1</v>
      </c>
      <c r="K164" t="str">
        <f t="shared" ca="1" si="14"/>
        <v>OK</v>
      </c>
    </row>
    <row r="165" spans="8:11">
      <c r="H165">
        <v>165</v>
      </c>
      <c r="I165" t="str">
        <f t="shared" ca="1" si="15"/>
        <v>GJB67R</v>
      </c>
      <c r="J165">
        <f t="shared" ca="1" si="13"/>
        <v>1</v>
      </c>
      <c r="K165" t="str">
        <f t="shared" ca="1" si="14"/>
        <v>OK</v>
      </c>
    </row>
    <row r="166" spans="8:11">
      <c r="H166">
        <v>166</v>
      </c>
      <c r="I166" t="str">
        <f t="shared" ca="1" si="15"/>
        <v>P6ZGGN</v>
      </c>
      <c r="J166">
        <f t="shared" ca="1" si="13"/>
        <v>1</v>
      </c>
      <c r="K166" t="str">
        <f t="shared" ca="1" si="14"/>
        <v>OK</v>
      </c>
    </row>
    <row r="167" spans="8:11">
      <c r="H167">
        <v>167</v>
      </c>
      <c r="I167" t="str">
        <f t="shared" ca="1" si="15"/>
        <v>NKBHYK</v>
      </c>
      <c r="J167">
        <f t="shared" ca="1" si="13"/>
        <v>1</v>
      </c>
      <c r="K167" t="str">
        <f t="shared" ca="1" si="14"/>
        <v>OK</v>
      </c>
    </row>
    <row r="168" spans="8:11">
      <c r="H168">
        <v>168</v>
      </c>
      <c r="I168" t="str">
        <f t="shared" ca="1" si="15"/>
        <v>E3Epf6</v>
      </c>
      <c r="J168">
        <f t="shared" ca="1" si="13"/>
        <v>1</v>
      </c>
      <c r="K168" t="str">
        <f t="shared" ca="1" si="14"/>
        <v>OK</v>
      </c>
    </row>
    <row r="169" spans="8:11">
      <c r="H169">
        <v>169</v>
      </c>
      <c r="I169" t="str">
        <f t="shared" ca="1" si="15"/>
        <v>cd2mfE</v>
      </c>
      <c r="J169">
        <f t="shared" ca="1" si="13"/>
        <v>1</v>
      </c>
      <c r="K169" t="str">
        <f t="shared" ca="1" si="14"/>
        <v>OK</v>
      </c>
    </row>
    <row r="170" spans="8:11">
      <c r="H170">
        <v>170</v>
      </c>
      <c r="I170" t="str">
        <f t="shared" ca="1" si="15"/>
        <v>NNpMVG</v>
      </c>
      <c r="J170">
        <f t="shared" ca="1" si="13"/>
        <v>1</v>
      </c>
      <c r="K170" t="str">
        <f t="shared" ca="1" si="14"/>
        <v>OK</v>
      </c>
    </row>
    <row r="171" spans="8:11">
      <c r="H171">
        <v>171</v>
      </c>
      <c r="I171" t="str">
        <f t="shared" ca="1" si="15"/>
        <v>UyNRng</v>
      </c>
      <c r="J171">
        <f t="shared" ca="1" si="13"/>
        <v>1</v>
      </c>
      <c r="K171" t="str">
        <f t="shared" ca="1" si="14"/>
        <v>OK</v>
      </c>
    </row>
    <row r="172" spans="8:11">
      <c r="H172">
        <v>172</v>
      </c>
      <c r="I172" t="str">
        <f t="shared" ca="1" si="15"/>
        <v>VGS8A6</v>
      </c>
      <c r="J172">
        <f t="shared" ca="1" si="13"/>
        <v>1</v>
      </c>
      <c r="K172" t="str">
        <f t="shared" ca="1" si="14"/>
        <v>OK</v>
      </c>
    </row>
    <row r="173" spans="8:11">
      <c r="H173">
        <v>173</v>
      </c>
      <c r="I173" t="str">
        <f t="shared" ca="1" si="15"/>
        <v>oDkcnC</v>
      </c>
      <c r="J173">
        <f t="shared" ca="1" si="13"/>
        <v>1</v>
      </c>
      <c r="K173" t="str">
        <f t="shared" ca="1" si="14"/>
        <v>OK</v>
      </c>
    </row>
    <row r="174" spans="8:11">
      <c r="H174">
        <v>174</v>
      </c>
      <c r="I174" t="str">
        <f t="shared" ca="1" si="15"/>
        <v>3eBJv1</v>
      </c>
      <c r="J174">
        <f t="shared" ca="1" si="13"/>
        <v>1</v>
      </c>
      <c r="K174" t="str">
        <f t="shared" ca="1" si="14"/>
        <v>OK</v>
      </c>
    </row>
    <row r="175" spans="8:11">
      <c r="H175">
        <v>175</v>
      </c>
      <c r="I175" t="str">
        <f t="shared" ca="1" si="15"/>
        <v>7L15ae</v>
      </c>
      <c r="J175">
        <f t="shared" ca="1" si="13"/>
        <v>1</v>
      </c>
      <c r="K175" t="str">
        <f t="shared" ca="1" si="14"/>
        <v>OK</v>
      </c>
    </row>
    <row r="176" spans="8:11">
      <c r="H176">
        <v>176</v>
      </c>
      <c r="I176" t="str">
        <f t="shared" ca="1" si="15"/>
        <v>XNvLzh</v>
      </c>
      <c r="J176">
        <f t="shared" ref="J176:J239" ca="1" si="16">COUNTIF(I:I,I176)</f>
        <v>1</v>
      </c>
      <c r="K176" t="str">
        <f t="shared" ref="K176:K239" ca="1" si="17">+IF(J176=1,"OK","ダブり")</f>
        <v>OK</v>
      </c>
    </row>
    <row r="177" spans="8:11">
      <c r="H177">
        <v>177</v>
      </c>
      <c r="I177" t="str">
        <f t="shared" ca="1" si="15"/>
        <v>povJF7</v>
      </c>
      <c r="J177">
        <f t="shared" ca="1" si="16"/>
        <v>1</v>
      </c>
      <c r="K177" t="str">
        <f t="shared" ca="1" si="17"/>
        <v>OK</v>
      </c>
    </row>
    <row r="178" spans="8:11">
      <c r="H178">
        <v>178</v>
      </c>
      <c r="I178" t="str">
        <f t="shared" ca="1" si="15"/>
        <v>Wf7ZLw</v>
      </c>
      <c r="J178">
        <f t="shared" ca="1" si="16"/>
        <v>1</v>
      </c>
      <c r="K178" t="str">
        <f t="shared" ca="1" si="17"/>
        <v>OK</v>
      </c>
    </row>
    <row r="179" spans="8:11">
      <c r="H179">
        <v>179</v>
      </c>
      <c r="I179" t="str">
        <f t="shared" ca="1" si="15"/>
        <v>auuNdY</v>
      </c>
      <c r="J179">
        <f t="shared" ca="1" si="16"/>
        <v>1</v>
      </c>
      <c r="K179" t="str">
        <f t="shared" ca="1" si="17"/>
        <v>OK</v>
      </c>
    </row>
    <row r="180" spans="8:11">
      <c r="H180">
        <v>180</v>
      </c>
      <c r="I180" t="str">
        <f t="shared" ca="1" si="15"/>
        <v>vqoj4D</v>
      </c>
      <c r="J180">
        <f t="shared" ca="1" si="16"/>
        <v>1</v>
      </c>
      <c r="K180" t="str">
        <f t="shared" ca="1" si="17"/>
        <v>OK</v>
      </c>
    </row>
    <row r="181" spans="8:11">
      <c r="H181">
        <v>181</v>
      </c>
      <c r="I181" t="str">
        <f t="shared" ca="1" si="15"/>
        <v>KeJkwp</v>
      </c>
      <c r="J181">
        <f t="shared" ca="1" si="16"/>
        <v>1</v>
      </c>
      <c r="K181" t="str">
        <f t="shared" ca="1" si="17"/>
        <v>OK</v>
      </c>
    </row>
    <row r="182" spans="8:11">
      <c r="H182">
        <v>182</v>
      </c>
      <c r="I182" t="str">
        <f t="shared" ca="1" si="15"/>
        <v>V4d5yu</v>
      </c>
      <c r="J182">
        <f t="shared" ca="1" si="16"/>
        <v>1</v>
      </c>
      <c r="K182" t="str">
        <f t="shared" ca="1" si="17"/>
        <v>OK</v>
      </c>
    </row>
    <row r="183" spans="8:11">
      <c r="H183">
        <v>183</v>
      </c>
      <c r="I183" t="str">
        <f t="shared" ca="1" si="15"/>
        <v>MDVykH</v>
      </c>
      <c r="J183">
        <f t="shared" ca="1" si="16"/>
        <v>1</v>
      </c>
      <c r="K183" t="str">
        <f t="shared" ca="1" si="17"/>
        <v>OK</v>
      </c>
    </row>
    <row r="184" spans="8:11">
      <c r="H184">
        <v>184</v>
      </c>
      <c r="I184" t="str">
        <f t="shared" ca="1" si="15"/>
        <v>J4VCLi</v>
      </c>
      <c r="J184">
        <f t="shared" ca="1" si="16"/>
        <v>1</v>
      </c>
      <c r="K184" t="str">
        <f t="shared" ca="1" si="17"/>
        <v>OK</v>
      </c>
    </row>
    <row r="185" spans="8:11">
      <c r="H185">
        <v>185</v>
      </c>
      <c r="I185" t="str">
        <f t="shared" ca="1" si="15"/>
        <v>YLSvFs</v>
      </c>
      <c r="J185">
        <f t="shared" ca="1" si="16"/>
        <v>1</v>
      </c>
      <c r="K185" t="str">
        <f t="shared" ca="1" si="17"/>
        <v>OK</v>
      </c>
    </row>
    <row r="186" spans="8:11">
      <c r="H186">
        <v>186</v>
      </c>
      <c r="I186" t="str">
        <f t="shared" ca="1" si="15"/>
        <v>6FYzEA</v>
      </c>
      <c r="J186">
        <f t="shared" ca="1" si="16"/>
        <v>1</v>
      </c>
      <c r="K186" t="str">
        <f t="shared" ca="1" si="17"/>
        <v>OK</v>
      </c>
    </row>
    <row r="187" spans="8:11">
      <c r="H187">
        <v>187</v>
      </c>
      <c r="I187" t="str">
        <f t="shared" ca="1" si="15"/>
        <v>yjrMX7</v>
      </c>
      <c r="J187">
        <f t="shared" ca="1" si="16"/>
        <v>1</v>
      </c>
      <c r="K187" t="str">
        <f t="shared" ca="1" si="17"/>
        <v>OK</v>
      </c>
    </row>
    <row r="188" spans="8:11">
      <c r="H188">
        <v>188</v>
      </c>
      <c r="I188" t="str">
        <f t="shared" ca="1" si="15"/>
        <v>gJB3DN</v>
      </c>
      <c r="J188">
        <f t="shared" ca="1" si="16"/>
        <v>1</v>
      </c>
      <c r="K188" t="str">
        <f t="shared" ca="1" si="17"/>
        <v>OK</v>
      </c>
    </row>
    <row r="189" spans="8:11">
      <c r="H189">
        <v>189</v>
      </c>
      <c r="I189" t="str">
        <f t="shared" ca="1" si="15"/>
        <v>fr5kae</v>
      </c>
      <c r="J189">
        <f t="shared" ca="1" si="16"/>
        <v>1</v>
      </c>
      <c r="K189" t="str">
        <f t="shared" ca="1" si="17"/>
        <v>OK</v>
      </c>
    </row>
    <row r="190" spans="8:11">
      <c r="H190">
        <v>190</v>
      </c>
      <c r="I190" t="str">
        <f t="shared" ca="1" si="15"/>
        <v>MNE91a</v>
      </c>
      <c r="J190">
        <f t="shared" ca="1" si="16"/>
        <v>1</v>
      </c>
      <c r="K190" t="str">
        <f t="shared" ca="1" si="17"/>
        <v>OK</v>
      </c>
    </row>
    <row r="191" spans="8:11">
      <c r="H191">
        <v>191</v>
      </c>
      <c r="I191" t="str">
        <f t="shared" ca="1" si="15"/>
        <v>BHRu6p</v>
      </c>
      <c r="J191">
        <f t="shared" ca="1" si="16"/>
        <v>1</v>
      </c>
      <c r="K191" t="str">
        <f t="shared" ca="1" si="17"/>
        <v>OK</v>
      </c>
    </row>
    <row r="192" spans="8:11">
      <c r="H192">
        <v>192</v>
      </c>
      <c r="I192" t="str">
        <f t="shared" ca="1" si="15"/>
        <v>NeF5dA</v>
      </c>
      <c r="J192">
        <f t="shared" ca="1" si="16"/>
        <v>1</v>
      </c>
      <c r="K192" t="str">
        <f t="shared" ca="1" si="17"/>
        <v>OK</v>
      </c>
    </row>
    <row r="193" spans="8:11">
      <c r="H193">
        <v>193</v>
      </c>
      <c r="I193" t="str">
        <f t="shared" ca="1" si="15"/>
        <v>f3vKjN</v>
      </c>
      <c r="J193">
        <f t="shared" ca="1" si="16"/>
        <v>1</v>
      </c>
      <c r="K193" t="str">
        <f t="shared" ca="1" si="17"/>
        <v>OK</v>
      </c>
    </row>
    <row r="194" spans="8:11">
      <c r="H194">
        <v>194</v>
      </c>
      <c r="I194" t="str">
        <f t="shared" ref="I194:I257" ca="1" si="18">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r7KjK2</v>
      </c>
      <c r="J194">
        <f t="shared" ca="1" si="16"/>
        <v>1</v>
      </c>
      <c r="K194" t="str">
        <f t="shared" ca="1" si="17"/>
        <v>OK</v>
      </c>
    </row>
    <row r="195" spans="8:11">
      <c r="H195">
        <v>195</v>
      </c>
      <c r="I195" t="str">
        <f t="shared" ca="1" si="18"/>
        <v>GYKrG2</v>
      </c>
      <c r="J195">
        <f t="shared" ca="1" si="16"/>
        <v>1</v>
      </c>
      <c r="K195" t="str">
        <f t="shared" ca="1" si="17"/>
        <v>OK</v>
      </c>
    </row>
    <row r="196" spans="8:11">
      <c r="H196">
        <v>196</v>
      </c>
      <c r="I196" t="str">
        <f t="shared" ca="1" si="18"/>
        <v>m7RaNL</v>
      </c>
      <c r="J196">
        <f t="shared" ca="1" si="16"/>
        <v>1</v>
      </c>
      <c r="K196" t="str">
        <f t="shared" ca="1" si="17"/>
        <v>OK</v>
      </c>
    </row>
    <row r="197" spans="8:11">
      <c r="H197">
        <v>197</v>
      </c>
      <c r="I197" t="str">
        <f t="shared" ca="1" si="18"/>
        <v>MKQ4ZV</v>
      </c>
      <c r="J197">
        <f t="shared" ca="1" si="16"/>
        <v>1</v>
      </c>
      <c r="K197" t="str">
        <f t="shared" ca="1" si="17"/>
        <v>OK</v>
      </c>
    </row>
    <row r="198" spans="8:11">
      <c r="H198">
        <v>198</v>
      </c>
      <c r="I198" t="str">
        <f t="shared" ca="1" si="18"/>
        <v>NjWQaP</v>
      </c>
      <c r="J198">
        <f t="shared" ca="1" si="16"/>
        <v>1</v>
      </c>
      <c r="K198" t="str">
        <f t="shared" ca="1" si="17"/>
        <v>OK</v>
      </c>
    </row>
    <row r="199" spans="8:11">
      <c r="H199">
        <v>199</v>
      </c>
      <c r="I199" t="str">
        <f t="shared" ca="1" si="18"/>
        <v>5cA8NQ</v>
      </c>
      <c r="J199">
        <f t="shared" ca="1" si="16"/>
        <v>1</v>
      </c>
      <c r="K199" t="str">
        <f t="shared" ca="1" si="17"/>
        <v>OK</v>
      </c>
    </row>
    <row r="200" spans="8:11">
      <c r="H200">
        <v>200</v>
      </c>
      <c r="I200" t="str">
        <f t="shared" ca="1" si="18"/>
        <v>imM3HX</v>
      </c>
      <c r="J200">
        <f t="shared" ca="1" si="16"/>
        <v>1</v>
      </c>
      <c r="K200" t="str">
        <f t="shared" ca="1" si="17"/>
        <v>OK</v>
      </c>
    </row>
    <row r="201" spans="8:11">
      <c r="H201">
        <v>201</v>
      </c>
      <c r="I201" t="str">
        <f t="shared" ca="1" si="18"/>
        <v>ow4J8f</v>
      </c>
      <c r="J201">
        <f t="shared" ca="1" si="16"/>
        <v>1</v>
      </c>
      <c r="K201" t="str">
        <f t="shared" ca="1" si="17"/>
        <v>OK</v>
      </c>
    </row>
    <row r="202" spans="8:11">
      <c r="H202">
        <v>202</v>
      </c>
      <c r="I202" t="str">
        <f t="shared" ca="1" si="18"/>
        <v>ArpXiu</v>
      </c>
      <c r="J202">
        <f t="shared" ca="1" si="16"/>
        <v>1</v>
      </c>
      <c r="K202" t="str">
        <f t="shared" ca="1" si="17"/>
        <v>OK</v>
      </c>
    </row>
    <row r="203" spans="8:11">
      <c r="H203">
        <v>203</v>
      </c>
      <c r="I203" t="str">
        <f t="shared" ca="1" si="18"/>
        <v>TNJeES</v>
      </c>
      <c r="J203">
        <f t="shared" ca="1" si="16"/>
        <v>1</v>
      </c>
      <c r="K203" t="str">
        <f t="shared" ca="1" si="17"/>
        <v>OK</v>
      </c>
    </row>
    <row r="204" spans="8:11">
      <c r="H204">
        <v>204</v>
      </c>
      <c r="I204" t="str">
        <f t="shared" ca="1" si="18"/>
        <v>XCCAXR</v>
      </c>
      <c r="J204">
        <f t="shared" ca="1" si="16"/>
        <v>1</v>
      </c>
      <c r="K204" t="str">
        <f t="shared" ca="1" si="17"/>
        <v>OK</v>
      </c>
    </row>
    <row r="205" spans="8:11">
      <c r="H205">
        <v>205</v>
      </c>
      <c r="I205" t="str">
        <f t="shared" ca="1" si="18"/>
        <v>UHigKH</v>
      </c>
      <c r="J205">
        <f t="shared" ca="1" si="16"/>
        <v>1</v>
      </c>
      <c r="K205" t="str">
        <f t="shared" ca="1" si="17"/>
        <v>OK</v>
      </c>
    </row>
    <row r="206" spans="8:11">
      <c r="H206">
        <v>206</v>
      </c>
      <c r="I206" t="str">
        <f t="shared" ca="1" si="18"/>
        <v>NfZHTK</v>
      </c>
      <c r="J206">
        <f t="shared" ca="1" si="16"/>
        <v>1</v>
      </c>
      <c r="K206" t="str">
        <f t="shared" ca="1" si="17"/>
        <v>OK</v>
      </c>
    </row>
    <row r="207" spans="8:11">
      <c r="H207">
        <v>207</v>
      </c>
      <c r="I207" t="str">
        <f t="shared" ca="1" si="18"/>
        <v>2sA5PJ</v>
      </c>
      <c r="J207">
        <f t="shared" ca="1" si="16"/>
        <v>1</v>
      </c>
      <c r="K207" t="str">
        <f t="shared" ca="1" si="17"/>
        <v>OK</v>
      </c>
    </row>
    <row r="208" spans="8:11">
      <c r="H208">
        <v>208</v>
      </c>
      <c r="I208" t="str">
        <f t="shared" ca="1" si="18"/>
        <v>TFXaoT</v>
      </c>
      <c r="J208">
        <f t="shared" ca="1" si="16"/>
        <v>1</v>
      </c>
      <c r="K208" t="str">
        <f t="shared" ca="1" si="17"/>
        <v>OK</v>
      </c>
    </row>
    <row r="209" spans="8:11">
      <c r="H209">
        <v>209</v>
      </c>
      <c r="I209" t="str">
        <f t="shared" ca="1" si="18"/>
        <v>YpQspC</v>
      </c>
      <c r="J209">
        <f t="shared" ca="1" si="16"/>
        <v>1</v>
      </c>
      <c r="K209" t="str">
        <f t="shared" ca="1" si="17"/>
        <v>OK</v>
      </c>
    </row>
    <row r="210" spans="8:11">
      <c r="H210">
        <v>210</v>
      </c>
      <c r="I210" t="str">
        <f t="shared" ca="1" si="18"/>
        <v>Cv7Xw3</v>
      </c>
      <c r="J210">
        <f t="shared" ca="1" si="16"/>
        <v>1</v>
      </c>
      <c r="K210" t="str">
        <f t="shared" ca="1" si="17"/>
        <v>OK</v>
      </c>
    </row>
    <row r="211" spans="8:11">
      <c r="H211">
        <v>211</v>
      </c>
      <c r="I211" t="str">
        <f t="shared" ca="1" si="18"/>
        <v>9kR9A9</v>
      </c>
      <c r="J211">
        <f t="shared" ca="1" si="16"/>
        <v>1</v>
      </c>
      <c r="K211" t="str">
        <f t="shared" ca="1" si="17"/>
        <v>OK</v>
      </c>
    </row>
    <row r="212" spans="8:11">
      <c r="H212">
        <v>212</v>
      </c>
      <c r="I212" t="str">
        <f t="shared" ca="1" si="18"/>
        <v>C9hbkD</v>
      </c>
      <c r="J212">
        <f t="shared" ca="1" si="16"/>
        <v>1</v>
      </c>
      <c r="K212" t="str">
        <f t="shared" ca="1" si="17"/>
        <v>OK</v>
      </c>
    </row>
    <row r="213" spans="8:11">
      <c r="H213">
        <v>213</v>
      </c>
      <c r="I213" t="str">
        <f t="shared" ca="1" si="18"/>
        <v>NAeGKZ</v>
      </c>
      <c r="J213">
        <f t="shared" ca="1" si="16"/>
        <v>1</v>
      </c>
      <c r="K213" t="str">
        <f t="shared" ca="1" si="17"/>
        <v>OK</v>
      </c>
    </row>
    <row r="214" spans="8:11">
      <c r="H214">
        <v>214</v>
      </c>
      <c r="I214" t="str">
        <f t="shared" ca="1" si="18"/>
        <v>xFYY8Z</v>
      </c>
      <c r="J214">
        <f t="shared" ca="1" si="16"/>
        <v>1</v>
      </c>
      <c r="K214" t="str">
        <f t="shared" ca="1" si="17"/>
        <v>OK</v>
      </c>
    </row>
    <row r="215" spans="8:11">
      <c r="H215">
        <v>215</v>
      </c>
      <c r="I215" t="str">
        <f t="shared" ca="1" si="18"/>
        <v>9KGLQK</v>
      </c>
      <c r="J215">
        <f t="shared" ca="1" si="16"/>
        <v>1</v>
      </c>
      <c r="K215" t="str">
        <f t="shared" ca="1" si="17"/>
        <v>OK</v>
      </c>
    </row>
    <row r="216" spans="8:11">
      <c r="H216">
        <v>216</v>
      </c>
      <c r="I216" t="str">
        <f t="shared" ca="1" si="18"/>
        <v>kiB3S1</v>
      </c>
      <c r="J216">
        <f t="shared" ca="1" si="16"/>
        <v>1</v>
      </c>
      <c r="K216" t="str">
        <f t="shared" ca="1" si="17"/>
        <v>OK</v>
      </c>
    </row>
    <row r="217" spans="8:11">
      <c r="H217">
        <v>217</v>
      </c>
      <c r="I217" t="str">
        <f t="shared" ca="1" si="18"/>
        <v>1t9QMW</v>
      </c>
      <c r="J217">
        <f t="shared" ca="1" si="16"/>
        <v>1</v>
      </c>
      <c r="K217" t="str">
        <f t="shared" ca="1" si="17"/>
        <v>OK</v>
      </c>
    </row>
    <row r="218" spans="8:11">
      <c r="H218">
        <v>218</v>
      </c>
      <c r="I218" t="str">
        <f t="shared" ca="1" si="18"/>
        <v>6NKMNF</v>
      </c>
      <c r="J218">
        <f t="shared" ca="1" si="16"/>
        <v>1</v>
      </c>
      <c r="K218" t="str">
        <f t="shared" ca="1" si="17"/>
        <v>OK</v>
      </c>
    </row>
    <row r="219" spans="8:11">
      <c r="H219">
        <v>219</v>
      </c>
      <c r="I219" t="str">
        <f t="shared" ca="1" si="18"/>
        <v>qny5DT</v>
      </c>
      <c r="J219">
        <f t="shared" ca="1" si="16"/>
        <v>1</v>
      </c>
      <c r="K219" t="str">
        <f t="shared" ca="1" si="17"/>
        <v>OK</v>
      </c>
    </row>
    <row r="220" spans="8:11">
      <c r="H220">
        <v>220</v>
      </c>
      <c r="I220" t="str">
        <f t="shared" ca="1" si="18"/>
        <v>SMA45W</v>
      </c>
      <c r="J220">
        <f t="shared" ca="1" si="16"/>
        <v>1</v>
      </c>
      <c r="K220" t="str">
        <f t="shared" ca="1" si="17"/>
        <v>OK</v>
      </c>
    </row>
    <row r="221" spans="8:11">
      <c r="H221">
        <v>221</v>
      </c>
      <c r="I221" t="str">
        <f t="shared" ca="1" si="18"/>
        <v>9JvY9Z</v>
      </c>
      <c r="J221">
        <f t="shared" ca="1" si="16"/>
        <v>1</v>
      </c>
      <c r="K221" t="str">
        <f t="shared" ca="1" si="17"/>
        <v>OK</v>
      </c>
    </row>
    <row r="222" spans="8:11">
      <c r="H222">
        <v>222</v>
      </c>
      <c r="I222" t="str">
        <f t="shared" ca="1" si="18"/>
        <v>oakRkc</v>
      </c>
      <c r="J222">
        <f t="shared" ca="1" si="16"/>
        <v>1</v>
      </c>
      <c r="K222" t="str">
        <f t="shared" ca="1" si="17"/>
        <v>OK</v>
      </c>
    </row>
    <row r="223" spans="8:11">
      <c r="H223">
        <v>223</v>
      </c>
      <c r="I223" t="str">
        <f t="shared" ca="1" si="18"/>
        <v>k3tfEa</v>
      </c>
      <c r="J223">
        <f t="shared" ca="1" si="16"/>
        <v>1</v>
      </c>
      <c r="K223" t="str">
        <f t="shared" ca="1" si="17"/>
        <v>OK</v>
      </c>
    </row>
    <row r="224" spans="8:11">
      <c r="H224">
        <v>224</v>
      </c>
      <c r="I224" t="str">
        <f t="shared" ca="1" si="18"/>
        <v>GjHhhD</v>
      </c>
      <c r="J224">
        <f t="shared" ca="1" si="16"/>
        <v>1</v>
      </c>
      <c r="K224" t="str">
        <f t="shared" ca="1" si="17"/>
        <v>OK</v>
      </c>
    </row>
    <row r="225" spans="8:11">
      <c r="H225">
        <v>225</v>
      </c>
      <c r="I225" t="str">
        <f t="shared" ca="1" si="18"/>
        <v>WLsLWP</v>
      </c>
      <c r="J225">
        <f t="shared" ca="1" si="16"/>
        <v>1</v>
      </c>
      <c r="K225" t="str">
        <f t="shared" ca="1" si="17"/>
        <v>OK</v>
      </c>
    </row>
    <row r="226" spans="8:11">
      <c r="H226">
        <v>226</v>
      </c>
      <c r="I226" t="str">
        <f t="shared" ca="1" si="18"/>
        <v>unAaN2</v>
      </c>
      <c r="J226">
        <f t="shared" ca="1" si="16"/>
        <v>1</v>
      </c>
      <c r="K226" t="str">
        <f t="shared" ca="1" si="17"/>
        <v>OK</v>
      </c>
    </row>
    <row r="227" spans="8:11">
      <c r="H227">
        <v>227</v>
      </c>
      <c r="I227" t="str">
        <f t="shared" ca="1" si="18"/>
        <v>86A1WB</v>
      </c>
      <c r="J227">
        <f t="shared" ca="1" si="16"/>
        <v>1</v>
      </c>
      <c r="K227" t="str">
        <f t="shared" ca="1" si="17"/>
        <v>OK</v>
      </c>
    </row>
    <row r="228" spans="8:11">
      <c r="H228">
        <v>228</v>
      </c>
      <c r="I228" t="str">
        <f t="shared" ca="1" si="18"/>
        <v>zHQraa</v>
      </c>
      <c r="J228">
        <f t="shared" ca="1" si="16"/>
        <v>1</v>
      </c>
      <c r="K228" t="str">
        <f t="shared" ca="1" si="17"/>
        <v>OK</v>
      </c>
    </row>
    <row r="229" spans="8:11">
      <c r="H229">
        <v>229</v>
      </c>
      <c r="I229" t="str">
        <f t="shared" ca="1" si="18"/>
        <v>oKeBF9</v>
      </c>
      <c r="J229">
        <f t="shared" ca="1" si="16"/>
        <v>1</v>
      </c>
      <c r="K229" t="str">
        <f t="shared" ca="1" si="17"/>
        <v>OK</v>
      </c>
    </row>
    <row r="230" spans="8:11">
      <c r="H230">
        <v>230</v>
      </c>
      <c r="I230" t="str">
        <f t="shared" ca="1" si="18"/>
        <v>MMdzC6</v>
      </c>
      <c r="J230">
        <f t="shared" ca="1" si="16"/>
        <v>1</v>
      </c>
      <c r="K230" t="str">
        <f t="shared" ca="1" si="17"/>
        <v>OK</v>
      </c>
    </row>
    <row r="231" spans="8:11">
      <c r="H231">
        <v>231</v>
      </c>
      <c r="I231" t="str">
        <f t="shared" ca="1" si="18"/>
        <v>zL6Nyr</v>
      </c>
      <c r="J231">
        <f t="shared" ca="1" si="16"/>
        <v>1</v>
      </c>
      <c r="K231" t="str">
        <f t="shared" ca="1" si="17"/>
        <v>OK</v>
      </c>
    </row>
    <row r="232" spans="8:11">
      <c r="H232">
        <v>232</v>
      </c>
      <c r="I232" t="str">
        <f t="shared" ca="1" si="18"/>
        <v>y2KiJX</v>
      </c>
      <c r="J232">
        <f t="shared" ca="1" si="16"/>
        <v>1</v>
      </c>
      <c r="K232" t="str">
        <f t="shared" ca="1" si="17"/>
        <v>OK</v>
      </c>
    </row>
    <row r="233" spans="8:11">
      <c r="H233">
        <v>233</v>
      </c>
      <c r="I233" t="str">
        <f t="shared" ca="1" si="18"/>
        <v>AL7BWY</v>
      </c>
      <c r="J233">
        <f t="shared" ca="1" si="16"/>
        <v>1</v>
      </c>
      <c r="K233" t="str">
        <f t="shared" ca="1" si="17"/>
        <v>OK</v>
      </c>
    </row>
    <row r="234" spans="8:11">
      <c r="H234">
        <v>234</v>
      </c>
      <c r="I234" t="str">
        <f t="shared" ca="1" si="18"/>
        <v>1KK2U7</v>
      </c>
      <c r="J234">
        <f t="shared" ca="1" si="16"/>
        <v>1</v>
      </c>
      <c r="K234" t="str">
        <f t="shared" ca="1" si="17"/>
        <v>OK</v>
      </c>
    </row>
    <row r="235" spans="8:11">
      <c r="H235">
        <v>235</v>
      </c>
      <c r="I235" t="str">
        <f t="shared" ca="1" si="18"/>
        <v>MpZ6EJ</v>
      </c>
      <c r="J235">
        <f t="shared" ca="1" si="16"/>
        <v>1</v>
      </c>
      <c r="K235" t="str">
        <f t="shared" ca="1" si="17"/>
        <v>OK</v>
      </c>
    </row>
    <row r="236" spans="8:11">
      <c r="H236">
        <v>236</v>
      </c>
      <c r="I236" t="str">
        <f t="shared" ca="1" si="18"/>
        <v>kgmXRz</v>
      </c>
      <c r="J236">
        <f t="shared" ca="1" si="16"/>
        <v>1</v>
      </c>
      <c r="K236" t="str">
        <f t="shared" ca="1" si="17"/>
        <v>OK</v>
      </c>
    </row>
    <row r="237" spans="8:11">
      <c r="H237">
        <v>237</v>
      </c>
      <c r="I237" t="str">
        <f t="shared" ca="1" si="18"/>
        <v>UTSPUi</v>
      </c>
      <c r="J237">
        <f t="shared" ca="1" si="16"/>
        <v>1</v>
      </c>
      <c r="K237" t="str">
        <f t="shared" ca="1" si="17"/>
        <v>OK</v>
      </c>
    </row>
    <row r="238" spans="8:11">
      <c r="H238">
        <v>238</v>
      </c>
      <c r="I238" t="str">
        <f t="shared" ca="1" si="18"/>
        <v>qK3kHA</v>
      </c>
      <c r="J238">
        <f t="shared" ca="1" si="16"/>
        <v>1</v>
      </c>
      <c r="K238" t="str">
        <f t="shared" ca="1" si="17"/>
        <v>OK</v>
      </c>
    </row>
    <row r="239" spans="8:11">
      <c r="H239">
        <v>239</v>
      </c>
      <c r="I239" t="str">
        <f t="shared" ca="1" si="18"/>
        <v>BNP4Aj</v>
      </c>
      <c r="J239">
        <f t="shared" ca="1" si="16"/>
        <v>1</v>
      </c>
      <c r="K239" t="str">
        <f t="shared" ca="1" si="17"/>
        <v>OK</v>
      </c>
    </row>
    <row r="240" spans="8:11">
      <c r="H240">
        <v>240</v>
      </c>
      <c r="I240" t="str">
        <f t="shared" ca="1" si="18"/>
        <v>1eERaz</v>
      </c>
      <c r="J240">
        <f t="shared" ref="J240:J298" ca="1" si="19">COUNTIF(I:I,I240)</f>
        <v>1</v>
      </c>
      <c r="K240" t="str">
        <f t="shared" ref="K240:K298" ca="1" si="20">+IF(J240=1,"OK","ダブり")</f>
        <v>OK</v>
      </c>
    </row>
    <row r="241" spans="8:11">
      <c r="H241">
        <v>241</v>
      </c>
      <c r="I241" t="str">
        <f t="shared" ca="1" si="18"/>
        <v>hB5dDW</v>
      </c>
      <c r="J241">
        <f t="shared" ca="1" si="19"/>
        <v>1</v>
      </c>
      <c r="K241" t="str">
        <f t="shared" ca="1" si="20"/>
        <v>OK</v>
      </c>
    </row>
    <row r="242" spans="8:11">
      <c r="H242">
        <v>242</v>
      </c>
      <c r="I242" t="str">
        <f t="shared" ca="1" si="18"/>
        <v>Auc3hp</v>
      </c>
      <c r="J242">
        <f t="shared" ca="1" si="19"/>
        <v>1</v>
      </c>
      <c r="K242" t="str">
        <f t="shared" ca="1" si="20"/>
        <v>OK</v>
      </c>
    </row>
    <row r="243" spans="8:11">
      <c r="H243">
        <v>243</v>
      </c>
      <c r="I243" t="str">
        <f t="shared" ca="1" si="18"/>
        <v>4QF5cF</v>
      </c>
      <c r="J243">
        <f t="shared" ca="1" si="19"/>
        <v>1</v>
      </c>
      <c r="K243" t="str">
        <f t="shared" ca="1" si="20"/>
        <v>OK</v>
      </c>
    </row>
    <row r="244" spans="8:11">
      <c r="H244">
        <v>244</v>
      </c>
      <c r="I244" t="str">
        <f t="shared" ca="1" si="18"/>
        <v>5H8r9K</v>
      </c>
      <c r="J244">
        <f t="shared" ca="1" si="19"/>
        <v>1</v>
      </c>
      <c r="K244" t="str">
        <f t="shared" ca="1" si="20"/>
        <v>OK</v>
      </c>
    </row>
    <row r="245" spans="8:11">
      <c r="H245">
        <v>245</v>
      </c>
      <c r="I245" t="str">
        <f t="shared" ca="1" si="18"/>
        <v>WWrtcW</v>
      </c>
      <c r="J245">
        <f t="shared" ca="1" si="19"/>
        <v>1</v>
      </c>
      <c r="K245" t="str">
        <f t="shared" ca="1" si="20"/>
        <v>OK</v>
      </c>
    </row>
    <row r="246" spans="8:11">
      <c r="H246">
        <v>246</v>
      </c>
      <c r="I246" t="str">
        <f t="shared" ca="1" si="18"/>
        <v>9biNYR</v>
      </c>
      <c r="J246">
        <f t="shared" ca="1" si="19"/>
        <v>1</v>
      </c>
      <c r="K246" t="str">
        <f t="shared" ca="1" si="20"/>
        <v>OK</v>
      </c>
    </row>
    <row r="247" spans="8:11">
      <c r="H247">
        <v>247</v>
      </c>
      <c r="I247" t="str">
        <f t="shared" ca="1" si="18"/>
        <v>AYpMdH</v>
      </c>
      <c r="J247">
        <f t="shared" ca="1" si="19"/>
        <v>1</v>
      </c>
      <c r="K247" t="str">
        <f t="shared" ca="1" si="20"/>
        <v>OK</v>
      </c>
    </row>
    <row r="248" spans="8:11">
      <c r="H248">
        <v>248</v>
      </c>
      <c r="I248" t="str">
        <f t="shared" ca="1" si="18"/>
        <v>UMDMCB</v>
      </c>
      <c r="J248">
        <f t="shared" ca="1" si="19"/>
        <v>1</v>
      </c>
      <c r="K248" t="str">
        <f t="shared" ca="1" si="20"/>
        <v>OK</v>
      </c>
    </row>
    <row r="249" spans="8:11">
      <c r="H249">
        <v>249</v>
      </c>
      <c r="I249" t="str">
        <f t="shared" ca="1" si="18"/>
        <v>MtHdJB</v>
      </c>
      <c r="J249">
        <f t="shared" ca="1" si="19"/>
        <v>1</v>
      </c>
      <c r="K249" t="str">
        <f t="shared" ca="1" si="20"/>
        <v>OK</v>
      </c>
    </row>
    <row r="250" spans="8:11">
      <c r="H250">
        <v>250</v>
      </c>
      <c r="I250" t="str">
        <f t="shared" ca="1" si="18"/>
        <v>v3pV5u</v>
      </c>
      <c r="J250">
        <f t="shared" ca="1" si="19"/>
        <v>1</v>
      </c>
      <c r="K250" t="str">
        <f t="shared" ca="1" si="20"/>
        <v>OK</v>
      </c>
    </row>
    <row r="251" spans="8:11">
      <c r="H251">
        <v>251</v>
      </c>
      <c r="I251" t="str">
        <f t="shared" ca="1" si="18"/>
        <v>TxwcQh</v>
      </c>
      <c r="J251">
        <f t="shared" ca="1" si="19"/>
        <v>1</v>
      </c>
      <c r="K251" t="str">
        <f t="shared" ca="1" si="20"/>
        <v>OK</v>
      </c>
    </row>
    <row r="252" spans="8:11">
      <c r="H252">
        <v>252</v>
      </c>
      <c r="I252" t="str">
        <f t="shared" ca="1" si="18"/>
        <v>LypCBF</v>
      </c>
      <c r="J252">
        <f t="shared" ca="1" si="19"/>
        <v>1</v>
      </c>
      <c r="K252" t="str">
        <f t="shared" ca="1" si="20"/>
        <v>OK</v>
      </c>
    </row>
    <row r="253" spans="8:11">
      <c r="H253">
        <v>253</v>
      </c>
      <c r="I253" t="str">
        <f t="shared" ca="1" si="18"/>
        <v>5tAY1e</v>
      </c>
      <c r="J253">
        <f t="shared" ca="1" si="19"/>
        <v>1</v>
      </c>
      <c r="K253" t="str">
        <f t="shared" ca="1" si="20"/>
        <v>OK</v>
      </c>
    </row>
    <row r="254" spans="8:11">
      <c r="H254">
        <v>254</v>
      </c>
      <c r="I254" t="str">
        <f t="shared" ca="1" si="18"/>
        <v>KvKWkB</v>
      </c>
      <c r="J254">
        <f t="shared" ca="1" si="19"/>
        <v>1</v>
      </c>
      <c r="K254" t="str">
        <f t="shared" ca="1" si="20"/>
        <v>OK</v>
      </c>
    </row>
    <row r="255" spans="8:11">
      <c r="H255">
        <v>255</v>
      </c>
      <c r="I255" t="str">
        <f t="shared" ca="1" si="18"/>
        <v>1c6FNj</v>
      </c>
      <c r="J255">
        <f t="shared" ca="1" si="19"/>
        <v>1</v>
      </c>
      <c r="K255" t="str">
        <f t="shared" ca="1" si="20"/>
        <v>OK</v>
      </c>
    </row>
    <row r="256" spans="8:11">
      <c r="H256">
        <v>256</v>
      </c>
      <c r="I256" t="str">
        <f t="shared" ca="1" si="18"/>
        <v>M9U4iK</v>
      </c>
      <c r="J256">
        <f t="shared" ca="1" si="19"/>
        <v>1</v>
      </c>
      <c r="K256" t="str">
        <f t="shared" ca="1" si="20"/>
        <v>OK</v>
      </c>
    </row>
    <row r="257" spans="8:11">
      <c r="H257">
        <v>257</v>
      </c>
      <c r="I257" t="str">
        <f t="shared" ca="1" si="18"/>
        <v>JSxLzx</v>
      </c>
      <c r="J257">
        <f t="shared" ca="1" si="19"/>
        <v>1</v>
      </c>
      <c r="K257" t="str">
        <f t="shared" ca="1" si="20"/>
        <v>OK</v>
      </c>
    </row>
    <row r="258" spans="8:11">
      <c r="H258">
        <v>258</v>
      </c>
      <c r="I258" t="str">
        <f t="shared" ref="I258:I298" ca="1" si="2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WJNEWT</v>
      </c>
      <c r="J258">
        <f t="shared" ca="1" si="19"/>
        <v>1</v>
      </c>
      <c r="K258" t="str">
        <f t="shared" ca="1" si="20"/>
        <v>OK</v>
      </c>
    </row>
    <row r="259" spans="8:11">
      <c r="H259">
        <v>259</v>
      </c>
      <c r="I259" t="str">
        <f t="shared" ca="1" si="21"/>
        <v>DbMKxW</v>
      </c>
      <c r="J259">
        <f t="shared" ca="1" si="19"/>
        <v>1</v>
      </c>
      <c r="K259" t="str">
        <f t="shared" ca="1" si="20"/>
        <v>OK</v>
      </c>
    </row>
    <row r="260" spans="8:11">
      <c r="H260">
        <v>260</v>
      </c>
      <c r="I260" t="str">
        <f t="shared" ca="1" si="21"/>
        <v>aRxsDo</v>
      </c>
      <c r="J260">
        <f t="shared" ca="1" si="19"/>
        <v>1</v>
      </c>
      <c r="K260" t="str">
        <f t="shared" ca="1" si="20"/>
        <v>OK</v>
      </c>
    </row>
    <row r="261" spans="8:11">
      <c r="H261">
        <v>261</v>
      </c>
      <c r="I261" t="str">
        <f t="shared" ca="1" si="21"/>
        <v>ocUKvJ</v>
      </c>
      <c r="J261">
        <f t="shared" ca="1" si="19"/>
        <v>1</v>
      </c>
      <c r="K261" t="str">
        <f t="shared" ca="1" si="20"/>
        <v>OK</v>
      </c>
    </row>
    <row r="262" spans="8:11">
      <c r="H262">
        <v>262</v>
      </c>
      <c r="I262" t="str">
        <f t="shared" ca="1" si="21"/>
        <v>SCHnaG</v>
      </c>
      <c r="J262">
        <f t="shared" ca="1" si="19"/>
        <v>1</v>
      </c>
      <c r="K262" t="str">
        <f t="shared" ca="1" si="20"/>
        <v>OK</v>
      </c>
    </row>
    <row r="263" spans="8:11">
      <c r="H263">
        <v>263</v>
      </c>
      <c r="I263" t="str">
        <f t="shared" ca="1" si="21"/>
        <v>5gHpgf</v>
      </c>
      <c r="J263">
        <f t="shared" ca="1" si="19"/>
        <v>1</v>
      </c>
      <c r="K263" t="str">
        <f t="shared" ca="1" si="20"/>
        <v>OK</v>
      </c>
    </row>
    <row r="264" spans="8:11">
      <c r="H264">
        <v>264</v>
      </c>
      <c r="I264" t="str">
        <f t="shared" ca="1" si="21"/>
        <v>Z3nGHM</v>
      </c>
      <c r="J264">
        <f t="shared" ca="1" si="19"/>
        <v>1</v>
      </c>
      <c r="K264" t="str">
        <f t="shared" ca="1" si="20"/>
        <v>OK</v>
      </c>
    </row>
    <row r="265" spans="8:11">
      <c r="H265">
        <v>265</v>
      </c>
      <c r="I265" t="str">
        <f t="shared" ca="1" si="21"/>
        <v>gD9TbS</v>
      </c>
      <c r="J265">
        <f t="shared" ca="1" si="19"/>
        <v>1</v>
      </c>
      <c r="K265" t="str">
        <f t="shared" ca="1" si="20"/>
        <v>OK</v>
      </c>
    </row>
    <row r="266" spans="8:11">
      <c r="H266">
        <v>266</v>
      </c>
      <c r="I266" t="str">
        <f t="shared" ca="1" si="21"/>
        <v>5hbtd8</v>
      </c>
      <c r="J266">
        <f t="shared" ca="1" si="19"/>
        <v>1</v>
      </c>
      <c r="K266" t="str">
        <f t="shared" ca="1" si="20"/>
        <v>OK</v>
      </c>
    </row>
    <row r="267" spans="8:11">
      <c r="H267">
        <v>267</v>
      </c>
      <c r="I267" t="str">
        <f t="shared" ca="1" si="21"/>
        <v>wWJ87F</v>
      </c>
      <c r="J267">
        <f t="shared" ca="1" si="19"/>
        <v>1</v>
      </c>
      <c r="K267" t="str">
        <f t="shared" ca="1" si="20"/>
        <v>OK</v>
      </c>
    </row>
    <row r="268" spans="8:11">
      <c r="H268">
        <v>268</v>
      </c>
      <c r="I268" t="str">
        <f t="shared" ca="1" si="21"/>
        <v>KYJ9bD</v>
      </c>
      <c r="J268">
        <f t="shared" ca="1" si="19"/>
        <v>1</v>
      </c>
      <c r="K268" t="str">
        <f t="shared" ca="1" si="20"/>
        <v>OK</v>
      </c>
    </row>
    <row r="269" spans="8:11">
      <c r="H269">
        <v>269</v>
      </c>
      <c r="I269" t="str">
        <f t="shared" ca="1" si="21"/>
        <v>a8HZQK</v>
      </c>
      <c r="J269">
        <f t="shared" ca="1" si="19"/>
        <v>1</v>
      </c>
      <c r="K269" t="str">
        <f t="shared" ca="1" si="20"/>
        <v>OK</v>
      </c>
    </row>
    <row r="270" spans="8:11">
      <c r="H270">
        <v>270</v>
      </c>
      <c r="I270" t="str">
        <f t="shared" ca="1" si="21"/>
        <v>53AeGr</v>
      </c>
      <c r="J270">
        <f t="shared" ca="1" si="19"/>
        <v>1</v>
      </c>
      <c r="K270" t="str">
        <f t="shared" ca="1" si="20"/>
        <v>OK</v>
      </c>
    </row>
    <row r="271" spans="8:11">
      <c r="H271">
        <v>271</v>
      </c>
      <c r="I271" t="str">
        <f t="shared" ca="1" si="21"/>
        <v>kDBCn4</v>
      </c>
      <c r="J271">
        <f t="shared" ca="1" si="19"/>
        <v>1</v>
      </c>
      <c r="K271" t="str">
        <f t="shared" ca="1" si="20"/>
        <v>OK</v>
      </c>
    </row>
    <row r="272" spans="8:11">
      <c r="H272">
        <v>272</v>
      </c>
      <c r="I272" t="str">
        <f t="shared" ca="1" si="21"/>
        <v>b3CHMB</v>
      </c>
      <c r="J272">
        <f t="shared" ca="1" si="19"/>
        <v>1</v>
      </c>
      <c r="K272" t="str">
        <f t="shared" ca="1" si="20"/>
        <v>OK</v>
      </c>
    </row>
    <row r="273" spans="8:11">
      <c r="H273">
        <v>273</v>
      </c>
      <c r="I273" t="str">
        <f t="shared" ca="1" si="21"/>
        <v>YqKTNT</v>
      </c>
      <c r="J273">
        <f t="shared" ca="1" si="19"/>
        <v>1</v>
      </c>
      <c r="K273" t="str">
        <f t="shared" ca="1" si="20"/>
        <v>OK</v>
      </c>
    </row>
    <row r="274" spans="8:11">
      <c r="H274">
        <v>274</v>
      </c>
      <c r="I274" t="str">
        <f t="shared" ca="1" si="21"/>
        <v>P2AJTb</v>
      </c>
      <c r="J274">
        <f t="shared" ca="1" si="19"/>
        <v>1</v>
      </c>
      <c r="K274" t="str">
        <f t="shared" ca="1" si="20"/>
        <v>OK</v>
      </c>
    </row>
    <row r="275" spans="8:11">
      <c r="H275">
        <v>275</v>
      </c>
      <c r="I275" t="str">
        <f t="shared" ca="1" si="21"/>
        <v>3NQMjU</v>
      </c>
      <c r="J275">
        <f t="shared" ca="1" si="19"/>
        <v>1</v>
      </c>
      <c r="K275" t="str">
        <f t="shared" ca="1" si="20"/>
        <v>OK</v>
      </c>
    </row>
    <row r="276" spans="8:11">
      <c r="H276">
        <v>276</v>
      </c>
      <c r="I276" t="str">
        <f t="shared" ca="1" si="21"/>
        <v>zeMahG</v>
      </c>
      <c r="J276">
        <f t="shared" ca="1" si="19"/>
        <v>1</v>
      </c>
      <c r="K276" t="str">
        <f t="shared" ca="1" si="20"/>
        <v>OK</v>
      </c>
    </row>
    <row r="277" spans="8:11">
      <c r="H277">
        <v>277</v>
      </c>
      <c r="I277" t="str">
        <f t="shared" ca="1" si="21"/>
        <v>ZGxqNU</v>
      </c>
      <c r="J277">
        <f t="shared" ca="1" si="19"/>
        <v>1</v>
      </c>
      <c r="K277" t="str">
        <f t="shared" ca="1" si="20"/>
        <v>OK</v>
      </c>
    </row>
    <row r="278" spans="8:11">
      <c r="H278">
        <v>278</v>
      </c>
      <c r="I278" t="str">
        <f t="shared" ca="1" si="21"/>
        <v>RDFGLF</v>
      </c>
      <c r="J278">
        <f t="shared" ca="1" si="19"/>
        <v>1</v>
      </c>
      <c r="K278" t="str">
        <f t="shared" ca="1" si="20"/>
        <v>OK</v>
      </c>
    </row>
    <row r="279" spans="8:11">
      <c r="H279">
        <v>279</v>
      </c>
      <c r="I279" t="str">
        <f t="shared" ca="1" si="21"/>
        <v>pA58wY</v>
      </c>
      <c r="J279">
        <f t="shared" ca="1" si="19"/>
        <v>1</v>
      </c>
      <c r="K279" t="str">
        <f t="shared" ca="1" si="20"/>
        <v>OK</v>
      </c>
    </row>
    <row r="280" spans="8:11">
      <c r="H280">
        <v>280</v>
      </c>
      <c r="I280" t="str">
        <f t="shared" ca="1" si="21"/>
        <v>DT4fQN</v>
      </c>
      <c r="J280">
        <f t="shared" ca="1" si="19"/>
        <v>1</v>
      </c>
      <c r="K280" t="str">
        <f t="shared" ca="1" si="20"/>
        <v>OK</v>
      </c>
    </row>
    <row r="281" spans="8:11">
      <c r="H281">
        <v>281</v>
      </c>
      <c r="I281" t="str">
        <f t="shared" ca="1" si="21"/>
        <v>Y7P6Yp</v>
      </c>
      <c r="J281">
        <f t="shared" ca="1" si="19"/>
        <v>1</v>
      </c>
      <c r="K281" t="str">
        <f t="shared" ca="1" si="20"/>
        <v>OK</v>
      </c>
    </row>
    <row r="282" spans="8:11">
      <c r="H282">
        <v>282</v>
      </c>
      <c r="I282" t="str">
        <f t="shared" ca="1" si="21"/>
        <v>ML6KpY</v>
      </c>
      <c r="J282">
        <f t="shared" ca="1" si="19"/>
        <v>1</v>
      </c>
      <c r="K282" t="str">
        <f t="shared" ca="1" si="20"/>
        <v>OK</v>
      </c>
    </row>
    <row r="283" spans="8:11">
      <c r="H283">
        <v>283</v>
      </c>
      <c r="I283" t="str">
        <f t="shared" ca="1" si="21"/>
        <v>zP9Vip</v>
      </c>
      <c r="J283">
        <f t="shared" ca="1" si="19"/>
        <v>1</v>
      </c>
      <c r="K283" t="str">
        <f t="shared" ca="1" si="20"/>
        <v>OK</v>
      </c>
    </row>
    <row r="284" spans="8:11">
      <c r="H284">
        <v>284</v>
      </c>
      <c r="I284" t="str">
        <f t="shared" ca="1" si="21"/>
        <v>3eSAAH</v>
      </c>
      <c r="J284">
        <f t="shared" ca="1" si="19"/>
        <v>1</v>
      </c>
      <c r="K284" t="str">
        <f t="shared" ca="1" si="20"/>
        <v>OK</v>
      </c>
    </row>
    <row r="285" spans="8:11">
      <c r="H285">
        <v>285</v>
      </c>
      <c r="I285" t="str">
        <f t="shared" ca="1" si="21"/>
        <v>X1EcJH</v>
      </c>
      <c r="J285">
        <f t="shared" ca="1" si="19"/>
        <v>1</v>
      </c>
      <c r="K285" t="str">
        <f t="shared" ca="1" si="20"/>
        <v>OK</v>
      </c>
    </row>
    <row r="286" spans="8:11">
      <c r="H286">
        <v>286</v>
      </c>
      <c r="I286" t="str">
        <f t="shared" ca="1" si="21"/>
        <v>4r4AE4</v>
      </c>
      <c r="J286">
        <f t="shared" ca="1" si="19"/>
        <v>1</v>
      </c>
      <c r="K286" t="str">
        <f t="shared" ca="1" si="20"/>
        <v>OK</v>
      </c>
    </row>
    <row r="287" spans="8:11">
      <c r="H287">
        <v>287</v>
      </c>
      <c r="I287" t="str">
        <f t="shared" ca="1" si="21"/>
        <v>cdQAJz</v>
      </c>
      <c r="J287">
        <f t="shared" ca="1" si="19"/>
        <v>1</v>
      </c>
      <c r="K287" t="str">
        <f t="shared" ca="1" si="20"/>
        <v>OK</v>
      </c>
    </row>
    <row r="288" spans="8:11">
      <c r="H288">
        <v>288</v>
      </c>
      <c r="I288" t="str">
        <f t="shared" ca="1" si="21"/>
        <v>Kb4fHC</v>
      </c>
      <c r="J288">
        <f t="shared" ca="1" si="19"/>
        <v>1</v>
      </c>
      <c r="K288" t="str">
        <f t="shared" ca="1" si="20"/>
        <v>OK</v>
      </c>
    </row>
    <row r="289" spans="8:11">
      <c r="H289">
        <v>289</v>
      </c>
      <c r="I289" t="str">
        <f t="shared" ca="1" si="21"/>
        <v>J89nMA</v>
      </c>
      <c r="J289">
        <f t="shared" ca="1" si="19"/>
        <v>1</v>
      </c>
      <c r="K289" t="str">
        <f t="shared" ca="1" si="20"/>
        <v>OK</v>
      </c>
    </row>
    <row r="290" spans="8:11">
      <c r="H290">
        <v>290</v>
      </c>
      <c r="I290" t="str">
        <f t="shared" ca="1" si="21"/>
        <v>J6HXqz</v>
      </c>
      <c r="J290">
        <f t="shared" ca="1" si="19"/>
        <v>1</v>
      </c>
      <c r="K290" t="str">
        <f t="shared" ca="1" si="20"/>
        <v>OK</v>
      </c>
    </row>
    <row r="291" spans="8:11">
      <c r="H291">
        <v>291</v>
      </c>
      <c r="I291" t="str">
        <f t="shared" ca="1" si="21"/>
        <v>JW3gLc</v>
      </c>
      <c r="J291">
        <f t="shared" ca="1" si="19"/>
        <v>1</v>
      </c>
      <c r="K291" t="str">
        <f t="shared" ca="1" si="20"/>
        <v>OK</v>
      </c>
    </row>
    <row r="292" spans="8:11">
      <c r="H292">
        <v>292</v>
      </c>
      <c r="I292" t="str">
        <f t="shared" ca="1" si="21"/>
        <v>RDJe4A</v>
      </c>
      <c r="J292">
        <f t="shared" ca="1" si="19"/>
        <v>1</v>
      </c>
      <c r="K292" t="str">
        <f t="shared" ca="1" si="20"/>
        <v>OK</v>
      </c>
    </row>
    <row r="293" spans="8:11">
      <c r="H293">
        <v>293</v>
      </c>
      <c r="I293" t="str">
        <f t="shared" ca="1" si="21"/>
        <v>d1jNLL</v>
      </c>
      <c r="J293">
        <f t="shared" ca="1" si="19"/>
        <v>1</v>
      </c>
      <c r="K293" t="str">
        <f t="shared" ca="1" si="20"/>
        <v>OK</v>
      </c>
    </row>
    <row r="294" spans="8:11">
      <c r="H294">
        <v>294</v>
      </c>
      <c r="I294" t="str">
        <f t="shared" ca="1" si="21"/>
        <v>49PoFC</v>
      </c>
      <c r="J294">
        <f t="shared" ca="1" si="19"/>
        <v>1</v>
      </c>
      <c r="K294" t="str">
        <f t="shared" ca="1" si="20"/>
        <v>OK</v>
      </c>
    </row>
    <row r="295" spans="8:11">
      <c r="H295">
        <v>295</v>
      </c>
      <c r="I295" t="str">
        <f t="shared" ca="1" si="21"/>
        <v>CcGjMk</v>
      </c>
      <c r="J295">
        <f t="shared" ca="1" si="19"/>
        <v>1</v>
      </c>
      <c r="K295" t="str">
        <f t="shared" ca="1" si="20"/>
        <v>OK</v>
      </c>
    </row>
    <row r="296" spans="8:11">
      <c r="H296">
        <v>296</v>
      </c>
      <c r="I296" t="str">
        <f t="shared" ca="1" si="21"/>
        <v>eEuN36</v>
      </c>
      <c r="J296">
        <f t="shared" ca="1" si="19"/>
        <v>1</v>
      </c>
      <c r="K296" t="str">
        <f t="shared" ca="1" si="20"/>
        <v>OK</v>
      </c>
    </row>
    <row r="297" spans="8:11">
      <c r="H297">
        <v>297</v>
      </c>
      <c r="I297" t="str">
        <f t="shared" ca="1" si="21"/>
        <v>uqDzWB</v>
      </c>
      <c r="J297">
        <f t="shared" ca="1" si="19"/>
        <v>1</v>
      </c>
      <c r="K297" t="str">
        <f t="shared" ca="1" si="20"/>
        <v>OK</v>
      </c>
    </row>
    <row r="298" spans="8:11">
      <c r="H298">
        <v>298</v>
      </c>
      <c r="I298" t="str">
        <f t="shared" ca="1" si="21"/>
        <v>dHUS1p</v>
      </c>
      <c r="J298">
        <f t="shared" ca="1" si="19"/>
        <v>1</v>
      </c>
      <c r="K298" t="str">
        <f t="shared" ca="1" si="20"/>
        <v>OK</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26"/>
  <sheetViews>
    <sheetView zoomScale="90" zoomScaleNormal="90" workbookViewId="0">
      <pane ySplit="1" topLeftCell="A2" activePane="bottomLeft" state="frozen"/>
      <selection activeCell="F69" sqref="F69:S69"/>
      <selection pane="bottomLeft" activeCell="F69" sqref="F69:S69"/>
    </sheetView>
  </sheetViews>
  <sheetFormatPr defaultRowHeight="18.75"/>
  <cols>
    <col min="2" max="2" width="12.25" bestFit="1" customWidth="1"/>
    <col min="3" max="3" width="11.75" style="14" bestFit="1" customWidth="1"/>
    <col min="4" max="4" width="7.625" style="15" customWidth="1"/>
    <col min="5" max="6" width="13.5" style="15" customWidth="1"/>
    <col min="7" max="7" width="13.125" customWidth="1"/>
    <col min="8" max="8" width="13" style="15" customWidth="1"/>
    <col min="9" max="9" width="17" style="16" bestFit="1" customWidth="1"/>
    <col min="10" max="10" width="11.75" style="14" bestFit="1" customWidth="1"/>
    <col min="11" max="11" width="9.25" style="17" bestFit="1" customWidth="1"/>
    <col min="12" max="12" width="10.625" style="14" customWidth="1"/>
    <col min="13" max="13" width="19.375" style="16" customWidth="1"/>
    <col min="14" max="14" width="17.5" style="106" bestFit="1" customWidth="1"/>
    <col min="15" max="15" width="12.625" customWidth="1"/>
  </cols>
  <sheetData>
    <row r="1" spans="1:17" ht="37.5">
      <c r="C1" s="2" t="s">
        <v>111</v>
      </c>
      <c r="D1" s="3" t="s">
        <v>112</v>
      </c>
      <c r="E1" s="3" t="s">
        <v>6</v>
      </c>
      <c r="F1" s="3"/>
      <c r="G1" s="3" t="s">
        <v>113</v>
      </c>
      <c r="H1" s="3" t="s">
        <v>114</v>
      </c>
      <c r="I1" s="55" t="s">
        <v>144</v>
      </c>
      <c r="J1" s="4" t="s">
        <v>111</v>
      </c>
      <c r="K1" s="4" t="s">
        <v>115</v>
      </c>
      <c r="L1" s="4" t="s">
        <v>116</v>
      </c>
      <c r="M1" s="5" t="s">
        <v>149</v>
      </c>
      <c r="N1" s="107" t="s">
        <v>1052</v>
      </c>
      <c r="O1" s="6" t="s">
        <v>6</v>
      </c>
      <c r="P1" s="7" t="s">
        <v>117</v>
      </c>
      <c r="Q1" s="7" t="s">
        <v>118</v>
      </c>
    </row>
    <row r="2" spans="1:17">
      <c r="A2" t="str">
        <f t="shared" ref="A2:A65" si="0">+E2&amp;D2</f>
        <v>北九州(旧)高</v>
      </c>
      <c r="B2" t="str">
        <f>+IF(A2="","",E2&amp;D2&amp;COUNTIF($A$2:A2,A2))</f>
        <v>北九州(旧)高1</v>
      </c>
      <c r="C2" s="63">
        <v>44458</v>
      </c>
      <c r="D2" s="6" t="s">
        <v>121</v>
      </c>
      <c r="E2" s="6" t="s">
        <v>1092</v>
      </c>
      <c r="F2" s="76"/>
      <c r="G2" s="9">
        <v>0.33333333333333331</v>
      </c>
      <c r="H2" s="9">
        <v>0.66666666666666663</v>
      </c>
      <c r="I2" s="57">
        <v>15.76</v>
      </c>
      <c r="J2" s="63">
        <v>44457</v>
      </c>
      <c r="K2" s="11" t="str">
        <f t="shared" ref="K2:K29" si="1">TEXT(J2,"aaa")</f>
        <v>土</v>
      </c>
      <c r="L2" s="56" t="s">
        <v>1093</v>
      </c>
      <c r="M2" s="57">
        <v>16.260000000000002</v>
      </c>
      <c r="O2" s="6" t="s">
        <v>13</v>
      </c>
      <c r="P2" s="6">
        <f t="shared" ref="P2:P10" si="2">+COUNTIFS($E:$E,$O2,$D:$D,"低")</f>
        <v>0</v>
      </c>
      <c r="Q2" s="6">
        <f t="shared" ref="Q2:Q10" si="3">+COUNTIFS($E:$E,$O2,$D:$D,"高")</f>
        <v>0</v>
      </c>
    </row>
    <row r="3" spans="1:17" ht="19.5" thickBot="1">
      <c r="A3" t="str">
        <f t="shared" si="0"/>
        <v>北九州(旧)高</v>
      </c>
      <c r="B3" t="str">
        <f>+IF(A3="","",E3&amp;D3&amp;COUNTIF($A$2:A3,A3))</f>
        <v>北九州(旧)高2</v>
      </c>
      <c r="C3" s="63">
        <v>44459</v>
      </c>
      <c r="D3" s="6" t="s">
        <v>121</v>
      </c>
      <c r="E3" s="6" t="s">
        <v>1092</v>
      </c>
      <c r="F3" s="79"/>
      <c r="G3" s="9">
        <v>0.39583333333333331</v>
      </c>
      <c r="H3" s="9">
        <v>0.52083333333333337</v>
      </c>
      <c r="I3" s="57">
        <v>18.41</v>
      </c>
      <c r="J3" s="63">
        <v>44466</v>
      </c>
      <c r="K3" s="11" t="str">
        <f t="shared" si="1"/>
        <v>月</v>
      </c>
      <c r="L3" s="56" t="s">
        <v>1093</v>
      </c>
      <c r="M3" s="57">
        <v>18.62</v>
      </c>
      <c r="O3" s="6" t="s">
        <v>18</v>
      </c>
      <c r="P3" s="6">
        <f t="shared" si="2"/>
        <v>0</v>
      </c>
      <c r="Q3" s="6">
        <f t="shared" si="3"/>
        <v>0</v>
      </c>
    </row>
    <row r="4" spans="1:17" ht="19.5" thickTop="1">
      <c r="A4" t="str">
        <f t="shared" si="0"/>
        <v>北九州(旧)高</v>
      </c>
      <c r="B4" t="str">
        <f>+IF(A4="","",E4&amp;D4&amp;COUNTIF($A$2:A4,A4))</f>
        <v>北九州(旧)高3</v>
      </c>
      <c r="C4" s="63">
        <v>44464</v>
      </c>
      <c r="D4" s="6" t="s">
        <v>121</v>
      </c>
      <c r="E4" s="6" t="s">
        <v>1092</v>
      </c>
      <c r="F4" s="87"/>
      <c r="G4" s="9">
        <v>0.39583333333333331</v>
      </c>
      <c r="H4" s="9">
        <v>0.54166666666666663</v>
      </c>
      <c r="I4" s="57">
        <v>16.18</v>
      </c>
      <c r="J4" s="63">
        <v>44457</v>
      </c>
      <c r="K4" s="68" t="str">
        <f t="shared" si="1"/>
        <v>土</v>
      </c>
      <c r="L4" s="56" t="s">
        <v>1093</v>
      </c>
      <c r="M4" s="57">
        <v>16.260000000000002</v>
      </c>
      <c r="O4" s="6" t="s">
        <v>21</v>
      </c>
      <c r="P4" s="6">
        <f t="shared" si="2"/>
        <v>0</v>
      </c>
      <c r="Q4" s="6">
        <f t="shared" si="3"/>
        <v>0</v>
      </c>
    </row>
    <row r="5" spans="1:17">
      <c r="A5" t="str">
        <f t="shared" si="0"/>
        <v>北九州(旧)高</v>
      </c>
      <c r="B5" t="str">
        <f>+IF(A5="","",E5&amp;D5&amp;COUNTIF($A$2:A5,A5))</f>
        <v>北九州(旧)高4</v>
      </c>
      <c r="C5" s="63">
        <v>44465</v>
      </c>
      <c r="D5" s="6" t="s">
        <v>121</v>
      </c>
      <c r="E5" s="6" t="s">
        <v>1092</v>
      </c>
      <c r="F5" s="76"/>
      <c r="G5" s="9">
        <v>0.33333333333333331</v>
      </c>
      <c r="H5" s="9">
        <v>0.66666666666666663</v>
      </c>
      <c r="I5" s="57">
        <v>15.72</v>
      </c>
      <c r="J5" s="63">
        <v>44457</v>
      </c>
      <c r="K5" s="68" t="str">
        <f t="shared" si="1"/>
        <v>土</v>
      </c>
      <c r="L5" s="56" t="s">
        <v>1093</v>
      </c>
      <c r="M5" s="57">
        <v>16.260000000000002</v>
      </c>
      <c r="O5" s="6" t="s">
        <v>26</v>
      </c>
      <c r="P5" s="6">
        <f t="shared" si="2"/>
        <v>0</v>
      </c>
      <c r="Q5" s="6">
        <f t="shared" si="3"/>
        <v>0</v>
      </c>
    </row>
    <row r="6" spans="1:17">
      <c r="A6" t="str">
        <f t="shared" si="0"/>
        <v>北九州(旧)高</v>
      </c>
      <c r="B6" t="str">
        <f>+IF(A6="","",E6&amp;D6&amp;COUNTIF($A$2:A6,A6))</f>
        <v>北九州(旧)高5</v>
      </c>
      <c r="C6" s="63">
        <v>44471</v>
      </c>
      <c r="D6" s="6" t="s">
        <v>121</v>
      </c>
      <c r="E6" s="6" t="s">
        <v>1092</v>
      </c>
      <c r="F6" s="76"/>
      <c r="G6" s="9">
        <v>0.33333333333333331</v>
      </c>
      <c r="H6" s="9">
        <v>0.66666666666666663</v>
      </c>
      <c r="I6" s="57">
        <v>20.39</v>
      </c>
      <c r="J6" s="63">
        <v>44474</v>
      </c>
      <c r="K6" s="68" t="str">
        <f t="shared" si="1"/>
        <v>火</v>
      </c>
      <c r="L6" s="56" t="s">
        <v>1093</v>
      </c>
      <c r="M6" s="57">
        <v>20.46</v>
      </c>
      <c r="O6" s="6" t="s">
        <v>28</v>
      </c>
      <c r="P6" s="6">
        <f t="shared" si="2"/>
        <v>0</v>
      </c>
      <c r="Q6" s="6">
        <f t="shared" si="3"/>
        <v>0</v>
      </c>
    </row>
    <row r="7" spans="1:17">
      <c r="A7" t="str">
        <f t="shared" si="0"/>
        <v>北九州(旧)高</v>
      </c>
      <c r="B7" t="str">
        <f>+IF(A7="","",E7&amp;D7&amp;COUNTIF($A$2:A7,A7))</f>
        <v>北九州(旧)高6</v>
      </c>
      <c r="C7" s="63">
        <v>44472</v>
      </c>
      <c r="D7" s="6" t="s">
        <v>121</v>
      </c>
      <c r="E7" s="6" t="s">
        <v>1092</v>
      </c>
      <c r="F7" s="76"/>
      <c r="G7" s="9">
        <v>0.33333333333333331</v>
      </c>
      <c r="H7" s="9">
        <v>0.66666666666666663</v>
      </c>
      <c r="I7" s="57">
        <v>20.61</v>
      </c>
      <c r="J7" s="63">
        <v>44448</v>
      </c>
      <c r="K7" s="68" t="str">
        <f t="shared" si="1"/>
        <v>木</v>
      </c>
      <c r="L7" s="56" t="s">
        <v>1093</v>
      </c>
      <c r="M7" s="57">
        <v>21.17</v>
      </c>
      <c r="O7" s="6" t="s">
        <v>120</v>
      </c>
      <c r="P7" s="6">
        <f t="shared" si="2"/>
        <v>0</v>
      </c>
      <c r="Q7" s="6">
        <f t="shared" si="3"/>
        <v>0</v>
      </c>
    </row>
    <row r="8" spans="1:17">
      <c r="A8" t="str">
        <f t="shared" si="0"/>
        <v>北九州(旧)高</v>
      </c>
      <c r="B8" t="str">
        <f>+IF(A8="","",E8&amp;D8&amp;COUNTIF($A$2:A8,A8))</f>
        <v>北九州(旧)高7</v>
      </c>
      <c r="C8" s="63">
        <v>44479</v>
      </c>
      <c r="D8" s="6" t="s">
        <v>121</v>
      </c>
      <c r="E8" s="6" t="s">
        <v>1092</v>
      </c>
      <c r="F8" s="76"/>
      <c r="G8" s="9">
        <v>0.33333333333333331</v>
      </c>
      <c r="H8" s="9">
        <v>0.66666666666666663</v>
      </c>
      <c r="I8" s="57">
        <v>16.399999999999999</v>
      </c>
      <c r="J8" s="63">
        <v>44478</v>
      </c>
      <c r="K8" s="68" t="str">
        <f t="shared" si="1"/>
        <v>土</v>
      </c>
      <c r="L8" s="56" t="s">
        <v>1093</v>
      </c>
      <c r="M8" s="57">
        <v>17.72</v>
      </c>
      <c r="O8" s="6" t="s">
        <v>33</v>
      </c>
      <c r="P8" s="6">
        <f t="shared" si="2"/>
        <v>0</v>
      </c>
      <c r="Q8" s="6">
        <f t="shared" si="3"/>
        <v>0</v>
      </c>
    </row>
    <row r="9" spans="1:17">
      <c r="A9" t="str">
        <f t="shared" si="0"/>
        <v>北九州(旧)高</v>
      </c>
      <c r="B9" t="str">
        <f>+IF(A9="","",E9&amp;D9&amp;COUNTIF($A$2:A9,A9))</f>
        <v>北九州(旧)高8</v>
      </c>
      <c r="C9" s="63">
        <v>44486</v>
      </c>
      <c r="D9" s="6" t="s">
        <v>121</v>
      </c>
      <c r="E9" s="6" t="s">
        <v>1092</v>
      </c>
      <c r="F9" s="76"/>
      <c r="G9" s="9">
        <v>0.33333333333333331</v>
      </c>
      <c r="H9" s="9">
        <v>0.66666666666666663</v>
      </c>
      <c r="I9" s="57">
        <v>12.75</v>
      </c>
      <c r="J9" s="63">
        <v>44480</v>
      </c>
      <c r="K9" s="68" t="str">
        <f t="shared" si="1"/>
        <v>月</v>
      </c>
      <c r="L9" s="56" t="s">
        <v>1093</v>
      </c>
      <c r="M9" s="57">
        <v>13.91</v>
      </c>
      <c r="O9" s="6" t="s">
        <v>35</v>
      </c>
      <c r="P9" s="6">
        <f t="shared" si="2"/>
        <v>0</v>
      </c>
      <c r="Q9" s="6">
        <f t="shared" si="3"/>
        <v>0</v>
      </c>
    </row>
    <row r="10" spans="1:17">
      <c r="A10" t="str">
        <f t="shared" si="0"/>
        <v>北九州(旧)高</v>
      </c>
      <c r="B10" t="str">
        <f>+IF(A10="","",E10&amp;D10&amp;COUNTIF($A$2:A10,A10))</f>
        <v>北九州(旧)高9</v>
      </c>
      <c r="C10" s="63">
        <v>44492</v>
      </c>
      <c r="D10" s="6" t="s">
        <v>121</v>
      </c>
      <c r="E10" s="6" t="s">
        <v>1092</v>
      </c>
      <c r="F10" s="76"/>
      <c r="G10" s="9">
        <v>0.33333333333333331</v>
      </c>
      <c r="H10" s="9">
        <v>0.66666666666666663</v>
      </c>
      <c r="I10" s="57">
        <v>14.78</v>
      </c>
      <c r="J10" s="63">
        <v>44487</v>
      </c>
      <c r="K10" s="68" t="str">
        <f t="shared" si="1"/>
        <v>月</v>
      </c>
      <c r="L10" s="56" t="s">
        <v>1093</v>
      </c>
      <c r="M10" s="57">
        <v>15.11</v>
      </c>
      <c r="O10" s="6" t="s">
        <v>147</v>
      </c>
      <c r="P10" s="6">
        <f t="shared" si="2"/>
        <v>0</v>
      </c>
      <c r="Q10" s="6">
        <f t="shared" si="3"/>
        <v>28</v>
      </c>
    </row>
    <row r="11" spans="1:17">
      <c r="A11" t="str">
        <f t="shared" si="0"/>
        <v>北九州(旧)高</v>
      </c>
      <c r="B11" t="str">
        <f>+IF(A11="","",E11&amp;D11&amp;COUNTIF($A$2:A11,A11))</f>
        <v>北九州(旧)高10</v>
      </c>
      <c r="C11" s="63">
        <v>44493</v>
      </c>
      <c r="D11" s="6" t="s">
        <v>121</v>
      </c>
      <c r="E11" s="6" t="s">
        <v>1092</v>
      </c>
      <c r="F11" s="76"/>
      <c r="G11" s="9">
        <v>0.33333333333333331</v>
      </c>
      <c r="H11" s="9">
        <v>0.66666666666666663</v>
      </c>
      <c r="I11" s="57">
        <v>13.64</v>
      </c>
      <c r="J11" s="63">
        <v>44480</v>
      </c>
      <c r="K11" s="68" t="str">
        <f t="shared" si="1"/>
        <v>月</v>
      </c>
      <c r="L11" s="56" t="s">
        <v>1093</v>
      </c>
      <c r="M11" s="57">
        <v>13.91</v>
      </c>
    </row>
    <row r="12" spans="1:17">
      <c r="A12" t="str">
        <f t="shared" si="0"/>
        <v>北九州(旧)高</v>
      </c>
      <c r="B12" t="str">
        <f>+IF(A12="","",E12&amp;D12&amp;COUNTIF($A$2:A12,A12))</f>
        <v>北九州(旧)高11</v>
      </c>
      <c r="C12" s="63">
        <v>44495</v>
      </c>
      <c r="D12" s="6" t="s">
        <v>121</v>
      </c>
      <c r="E12" s="6" t="s">
        <v>1092</v>
      </c>
      <c r="F12" s="76"/>
      <c r="G12" s="72">
        <v>0.33333333333333331</v>
      </c>
      <c r="H12" s="72">
        <v>0.66666666666666663</v>
      </c>
      <c r="I12" s="57">
        <v>17.22</v>
      </c>
      <c r="J12" s="63">
        <v>44478</v>
      </c>
      <c r="K12" s="68" t="str">
        <f t="shared" si="1"/>
        <v>土</v>
      </c>
      <c r="L12" s="56" t="s">
        <v>1093</v>
      </c>
      <c r="M12" s="57">
        <v>17.72</v>
      </c>
    </row>
    <row r="13" spans="1:17">
      <c r="A13" t="str">
        <f t="shared" si="0"/>
        <v>北九州(旧)高</v>
      </c>
      <c r="B13" t="str">
        <f>+IF(A13="","",E13&amp;D13&amp;COUNTIF($A$2:A13,A13))</f>
        <v>北九州(旧)高12</v>
      </c>
      <c r="C13" s="63">
        <v>44496</v>
      </c>
      <c r="D13" s="6" t="s">
        <v>121</v>
      </c>
      <c r="E13" s="6" t="s">
        <v>1092</v>
      </c>
      <c r="F13" s="76"/>
      <c r="G13" s="72">
        <v>0.47916666666666669</v>
      </c>
      <c r="H13" s="72">
        <v>0.5625</v>
      </c>
      <c r="I13" s="57">
        <v>16.22</v>
      </c>
      <c r="J13" s="63">
        <v>44478</v>
      </c>
      <c r="K13" s="68" t="str">
        <f t="shared" si="1"/>
        <v>土</v>
      </c>
      <c r="L13" s="56" t="s">
        <v>1093</v>
      </c>
      <c r="M13" s="57">
        <v>17.72</v>
      </c>
    </row>
    <row r="14" spans="1:17">
      <c r="A14" t="str">
        <f t="shared" si="0"/>
        <v>北九州(旧)高</v>
      </c>
      <c r="B14" t="str">
        <f>+IF(A14="","",E14&amp;D14&amp;COUNTIF($A$2:A14,A14))</f>
        <v>北九州(旧)高13</v>
      </c>
      <c r="C14" s="63">
        <v>44497</v>
      </c>
      <c r="D14" s="6" t="s">
        <v>121</v>
      </c>
      <c r="E14" s="6" t="s">
        <v>1092</v>
      </c>
      <c r="F14" s="76"/>
      <c r="G14" s="72">
        <v>0.5</v>
      </c>
      <c r="H14" s="72">
        <v>0.5625</v>
      </c>
      <c r="I14" s="57">
        <v>15.69</v>
      </c>
      <c r="J14" s="63">
        <v>44477</v>
      </c>
      <c r="K14" s="68" t="str">
        <f t="shared" si="1"/>
        <v>金</v>
      </c>
      <c r="L14" s="56" t="s">
        <v>1093</v>
      </c>
      <c r="M14" s="57">
        <v>15.75</v>
      </c>
    </row>
    <row r="15" spans="1:17">
      <c r="A15" t="str">
        <f t="shared" si="0"/>
        <v>北九州(旧)高</v>
      </c>
      <c r="B15" t="str">
        <f>+IF(A15="","",E15&amp;D15&amp;COUNTIF($A$2:A15,A15))</f>
        <v>北九州(旧)高14</v>
      </c>
      <c r="C15" s="63">
        <v>44498</v>
      </c>
      <c r="D15" s="6" t="s">
        <v>121</v>
      </c>
      <c r="E15" s="6" t="s">
        <v>1092</v>
      </c>
      <c r="F15" s="76"/>
      <c r="G15" s="72">
        <v>0.45833333333333331</v>
      </c>
      <c r="H15" s="72">
        <v>0.5625</v>
      </c>
      <c r="I15" s="57">
        <v>16.25</v>
      </c>
      <c r="J15" s="63">
        <v>44478</v>
      </c>
      <c r="K15" s="68" t="str">
        <f t="shared" si="1"/>
        <v>土</v>
      </c>
      <c r="L15" s="56" t="s">
        <v>1093</v>
      </c>
      <c r="M15" s="57">
        <v>17.72</v>
      </c>
    </row>
    <row r="16" spans="1:17">
      <c r="A16" t="str">
        <f t="shared" si="0"/>
        <v>北九州(旧)高</v>
      </c>
      <c r="B16" t="str">
        <f>+IF(A16="","",E16&amp;D16&amp;COUNTIF($A$2:A16,A16))</f>
        <v>北九州(旧)高15</v>
      </c>
      <c r="C16" s="63">
        <v>44500</v>
      </c>
      <c r="D16" s="6" t="s">
        <v>121</v>
      </c>
      <c r="E16" s="6" t="s">
        <v>1092</v>
      </c>
      <c r="F16" s="76"/>
      <c r="G16" s="72">
        <v>0.41666666666666669</v>
      </c>
      <c r="H16" s="72">
        <v>0.5625</v>
      </c>
      <c r="I16" s="57">
        <v>14.76</v>
      </c>
      <c r="J16" s="63">
        <v>44487</v>
      </c>
      <c r="K16" s="68" t="str">
        <f t="shared" si="1"/>
        <v>月</v>
      </c>
      <c r="L16" s="56" t="s">
        <v>1093</v>
      </c>
      <c r="M16" s="57">
        <v>15.11</v>
      </c>
    </row>
    <row r="17" spans="1:14">
      <c r="A17" t="str">
        <f t="shared" si="0"/>
        <v>北九州(旧)高</v>
      </c>
      <c r="B17" t="str">
        <f>+IF(A17="","",E17&amp;D17&amp;COUNTIF($A$2:A17,A17))</f>
        <v>北九州(旧)高16</v>
      </c>
      <c r="C17" s="63">
        <v>44505</v>
      </c>
      <c r="D17" s="6" t="s">
        <v>121</v>
      </c>
      <c r="E17" s="6" t="s">
        <v>1092</v>
      </c>
      <c r="F17" s="76"/>
      <c r="G17" s="72">
        <v>0.45833333333333331</v>
      </c>
      <c r="H17" s="72">
        <v>0.5625</v>
      </c>
      <c r="I17" s="57">
        <v>12.12</v>
      </c>
      <c r="J17" s="63">
        <v>44518</v>
      </c>
      <c r="K17" s="68" t="str">
        <f t="shared" si="1"/>
        <v>木</v>
      </c>
      <c r="L17" s="56" t="s">
        <v>1093</v>
      </c>
      <c r="M17" s="57">
        <v>12.47</v>
      </c>
    </row>
    <row r="18" spans="1:14">
      <c r="A18" t="str">
        <f t="shared" si="0"/>
        <v>北九州(旧)高</v>
      </c>
      <c r="B18" t="str">
        <f>+IF(A18="","",E18&amp;D18&amp;COUNTIF($A$2:A18,A18))</f>
        <v>北九州(旧)高17</v>
      </c>
      <c r="C18" s="63">
        <v>44507</v>
      </c>
      <c r="D18" s="6" t="s">
        <v>121</v>
      </c>
      <c r="E18" s="6" t="s">
        <v>1092</v>
      </c>
      <c r="F18" s="76"/>
      <c r="G18" s="72">
        <v>0.33333333333333331</v>
      </c>
      <c r="H18" s="72">
        <v>0.66666666666666663</v>
      </c>
      <c r="I18" s="57">
        <v>15.74</v>
      </c>
      <c r="J18" s="63">
        <v>44477</v>
      </c>
      <c r="K18" s="11" t="str">
        <f t="shared" si="1"/>
        <v>金</v>
      </c>
      <c r="L18" s="56" t="s">
        <v>1093</v>
      </c>
      <c r="M18" s="57">
        <v>15.75</v>
      </c>
    </row>
    <row r="19" spans="1:14">
      <c r="A19" t="str">
        <f t="shared" si="0"/>
        <v>北九州(旧)高</v>
      </c>
      <c r="B19" t="str">
        <f>+IF(A19="","",E19&amp;D19&amp;COUNTIF($A$2:A19,A19))</f>
        <v>北九州(旧)高18</v>
      </c>
      <c r="C19" s="63">
        <v>44517</v>
      </c>
      <c r="D19" s="6" t="s">
        <v>121</v>
      </c>
      <c r="E19" s="6" t="s">
        <v>1092</v>
      </c>
      <c r="F19" s="76"/>
      <c r="G19" s="72">
        <v>0.5</v>
      </c>
      <c r="H19" s="72">
        <v>0.54166666666666663</v>
      </c>
      <c r="I19" s="57">
        <v>13.83</v>
      </c>
      <c r="J19" s="63">
        <v>44480</v>
      </c>
      <c r="K19" s="68" t="str">
        <f t="shared" si="1"/>
        <v>月</v>
      </c>
      <c r="L19" s="56" t="s">
        <v>1093</v>
      </c>
      <c r="M19" s="57">
        <v>13.91</v>
      </c>
    </row>
    <row r="20" spans="1:14">
      <c r="A20" t="str">
        <f t="shared" si="0"/>
        <v>北九州(旧)高</v>
      </c>
      <c r="B20" t="str">
        <f>+IF(A20="","",E20&amp;D20&amp;COUNTIF($A$2:A20,A20))</f>
        <v>北九州(旧)高19</v>
      </c>
      <c r="C20" s="63">
        <v>44519</v>
      </c>
      <c r="D20" s="6" t="s">
        <v>121</v>
      </c>
      <c r="E20" s="6" t="s">
        <v>1092</v>
      </c>
      <c r="F20" s="94"/>
      <c r="G20" s="72">
        <v>0.5</v>
      </c>
      <c r="H20" s="72">
        <v>0.5625</v>
      </c>
      <c r="I20" s="57">
        <v>14.04</v>
      </c>
      <c r="J20" s="63">
        <v>44488</v>
      </c>
      <c r="K20" s="68" t="str">
        <f t="shared" si="1"/>
        <v>火</v>
      </c>
      <c r="L20" s="56" t="s">
        <v>1093</v>
      </c>
      <c r="M20" s="57">
        <v>14.19</v>
      </c>
    </row>
    <row r="21" spans="1:14">
      <c r="A21" t="str">
        <f t="shared" si="0"/>
        <v>北九州(旧)高</v>
      </c>
      <c r="B21" t="str">
        <f>+IF(A21="","",E21&amp;D21&amp;COUNTIF($A$2:A21,A21))</f>
        <v>北九州(旧)高20</v>
      </c>
      <c r="C21" s="63">
        <v>44520</v>
      </c>
      <c r="D21" s="6" t="s">
        <v>121</v>
      </c>
      <c r="E21" s="6" t="s">
        <v>1092</v>
      </c>
      <c r="F21" s="94"/>
      <c r="G21" s="72">
        <v>0.4375</v>
      </c>
      <c r="H21" s="72">
        <v>0.60416666666666663</v>
      </c>
      <c r="I21" s="57">
        <v>13.52</v>
      </c>
      <c r="J21" s="63">
        <v>44480</v>
      </c>
      <c r="K21" s="68" t="str">
        <f t="shared" si="1"/>
        <v>月</v>
      </c>
      <c r="L21" s="56" t="s">
        <v>1093</v>
      </c>
      <c r="M21" s="57">
        <v>13.91</v>
      </c>
    </row>
    <row r="22" spans="1:14">
      <c r="A22" t="str">
        <f t="shared" si="0"/>
        <v>北九州(旧)高</v>
      </c>
      <c r="B22" t="str">
        <f>+IF(A22="","",E22&amp;D22&amp;COUNTIF($A$2:A22,A22))</f>
        <v>北九州(旧)高21</v>
      </c>
      <c r="C22" s="63">
        <v>44528</v>
      </c>
      <c r="D22" s="6" t="s">
        <v>121</v>
      </c>
      <c r="E22" s="6" t="s">
        <v>1092</v>
      </c>
      <c r="F22" s="76"/>
      <c r="G22" s="72">
        <v>0.4375</v>
      </c>
      <c r="H22" s="72">
        <v>0.625</v>
      </c>
      <c r="I22" s="57">
        <v>13.59</v>
      </c>
      <c r="J22" s="63">
        <v>44480</v>
      </c>
      <c r="K22" s="68" t="str">
        <f t="shared" si="1"/>
        <v>月</v>
      </c>
      <c r="L22" s="56" t="s">
        <v>1093</v>
      </c>
      <c r="M22" s="57">
        <v>13.91</v>
      </c>
    </row>
    <row r="23" spans="1:14">
      <c r="A23" t="str">
        <f t="shared" si="0"/>
        <v>北九州(旧)高</v>
      </c>
      <c r="B23" t="str">
        <f>+IF(A23="","",E23&amp;D23&amp;COUNTIF($A$2:A23,A23))</f>
        <v>北九州(旧)高22</v>
      </c>
      <c r="C23" s="63">
        <v>44561</v>
      </c>
      <c r="D23" s="6" t="s">
        <v>121</v>
      </c>
      <c r="E23" s="6" t="s">
        <v>1092</v>
      </c>
      <c r="F23" s="76"/>
      <c r="G23" s="72">
        <v>0.47916666666666669</v>
      </c>
      <c r="H23" s="72">
        <v>0.60416666666666663</v>
      </c>
      <c r="I23" s="57">
        <v>12.78</v>
      </c>
      <c r="J23" s="63">
        <v>44569</v>
      </c>
      <c r="K23" s="68" t="str">
        <f t="shared" si="1"/>
        <v>土</v>
      </c>
      <c r="L23" s="56" t="s">
        <v>1093</v>
      </c>
      <c r="M23" s="57">
        <v>12.92</v>
      </c>
    </row>
    <row r="24" spans="1:14">
      <c r="A24" t="str">
        <f t="shared" si="0"/>
        <v>北九州(旧)高</v>
      </c>
      <c r="B24" t="str">
        <f>+IF(A24="","",E24&amp;D24&amp;COUNTIF($A$2:A24,A24))</f>
        <v>北九州(旧)高23</v>
      </c>
      <c r="C24" s="63">
        <v>44562</v>
      </c>
      <c r="D24" s="6" t="s">
        <v>121</v>
      </c>
      <c r="E24" s="6" t="s">
        <v>1092</v>
      </c>
      <c r="F24" s="76"/>
      <c r="G24" s="72">
        <v>0.33333333333333331</v>
      </c>
      <c r="H24" s="72">
        <v>0.66666666666666663</v>
      </c>
      <c r="I24" s="57">
        <v>12.49</v>
      </c>
      <c r="J24" s="63">
        <v>44568</v>
      </c>
      <c r="K24" s="68" t="str">
        <f t="shared" si="1"/>
        <v>金</v>
      </c>
      <c r="L24" s="56" t="s">
        <v>1093</v>
      </c>
      <c r="M24" s="57">
        <v>12.68</v>
      </c>
    </row>
    <row r="25" spans="1:14">
      <c r="A25" t="str">
        <f t="shared" si="0"/>
        <v>北九州(旧)高</v>
      </c>
      <c r="B25" t="str">
        <f>+IF(A25="","",E25&amp;D25&amp;COUNTIF($A$2:A25,A25))</f>
        <v>北九州(旧)高24</v>
      </c>
      <c r="C25" s="63">
        <v>44563</v>
      </c>
      <c r="D25" s="6" t="s">
        <v>121</v>
      </c>
      <c r="E25" s="6" t="s">
        <v>1092</v>
      </c>
      <c r="F25" s="76"/>
      <c r="G25" s="72">
        <v>0.33333333333333331</v>
      </c>
      <c r="H25" s="72">
        <v>0.66666666666666663</v>
      </c>
      <c r="I25" s="57">
        <v>8.69</v>
      </c>
      <c r="J25" s="63">
        <v>44587</v>
      </c>
      <c r="K25" s="11" t="str">
        <f t="shared" si="1"/>
        <v>水</v>
      </c>
      <c r="L25" s="56" t="s">
        <v>1093</v>
      </c>
      <c r="M25" s="57">
        <v>10.15</v>
      </c>
    </row>
    <row r="26" spans="1:14">
      <c r="A26" t="str">
        <f t="shared" si="0"/>
        <v>北九州(旧)高</v>
      </c>
      <c r="B26" t="str">
        <f>+IF(A26="","",E26&amp;D26&amp;COUNTIF($A$2:A26,A26))</f>
        <v>北九州(旧)高25</v>
      </c>
      <c r="C26" s="63">
        <v>44564</v>
      </c>
      <c r="D26" s="6" t="s">
        <v>121</v>
      </c>
      <c r="E26" s="6" t="s">
        <v>1092</v>
      </c>
      <c r="F26" s="76"/>
      <c r="G26" s="72">
        <v>0.33333333333333331</v>
      </c>
      <c r="H26" s="72">
        <v>0.66666666666666663</v>
      </c>
      <c r="I26" s="57">
        <v>11.38</v>
      </c>
      <c r="J26" s="63">
        <v>44579</v>
      </c>
      <c r="K26" s="11" t="str">
        <f t="shared" si="1"/>
        <v>火</v>
      </c>
      <c r="L26" s="56" t="s">
        <v>1093</v>
      </c>
      <c r="M26" s="57">
        <v>11.53</v>
      </c>
    </row>
    <row r="27" spans="1:14">
      <c r="A27" t="str">
        <f t="shared" si="0"/>
        <v>北九州(旧)高</v>
      </c>
      <c r="B27" t="str">
        <f>+IF(A27="","",E27&amp;D27&amp;COUNTIF($A$2:A27,A27))</f>
        <v>北九州(旧)高26</v>
      </c>
      <c r="C27" s="63">
        <v>44571</v>
      </c>
      <c r="D27" s="6" t="s">
        <v>121</v>
      </c>
      <c r="E27" s="6" t="s">
        <v>1092</v>
      </c>
      <c r="F27" s="76"/>
      <c r="G27" s="72">
        <v>0.5</v>
      </c>
      <c r="H27" s="72">
        <v>0.58333333333333337</v>
      </c>
      <c r="I27" s="57">
        <v>12.12</v>
      </c>
      <c r="J27" s="63">
        <v>44568</v>
      </c>
      <c r="K27" s="11" t="str">
        <f t="shared" si="1"/>
        <v>金</v>
      </c>
      <c r="L27" s="56" t="s">
        <v>1093</v>
      </c>
      <c r="M27" s="57">
        <v>12.68</v>
      </c>
    </row>
    <row r="28" spans="1:14">
      <c r="A28" t="str">
        <f t="shared" si="0"/>
        <v>北九州(旧)高</v>
      </c>
      <c r="B28" t="str">
        <f>+IF(A28="","",E28&amp;D28&amp;COUNTIF($A$2:A28,A28))</f>
        <v>北九州(旧)高27</v>
      </c>
      <c r="C28" s="63">
        <v>44618</v>
      </c>
      <c r="D28" s="6" t="s">
        <v>121</v>
      </c>
      <c r="E28" s="6" t="s">
        <v>1092</v>
      </c>
      <c r="F28" s="76"/>
      <c r="G28" s="72">
        <v>0.52083333333333337</v>
      </c>
      <c r="H28" s="72">
        <v>0.58333333333333337</v>
      </c>
      <c r="I28" s="57">
        <v>15.76</v>
      </c>
      <c r="J28" s="63">
        <v>44601</v>
      </c>
      <c r="K28" s="11" t="str">
        <f t="shared" si="1"/>
        <v>水</v>
      </c>
      <c r="L28" s="56" t="s">
        <v>1093</v>
      </c>
      <c r="M28" s="57">
        <v>15.87</v>
      </c>
    </row>
    <row r="29" spans="1:14">
      <c r="A29" t="str">
        <f t="shared" si="0"/>
        <v>北九州(旧)高</v>
      </c>
      <c r="B29" t="str">
        <f>+IF(A29="","",E29&amp;D29&amp;COUNTIF($A$2:A29,A29))</f>
        <v>北九州(旧)高28</v>
      </c>
      <c r="C29" s="63">
        <v>44619</v>
      </c>
      <c r="D29" s="6" t="s">
        <v>121</v>
      </c>
      <c r="E29" s="6" t="s">
        <v>1092</v>
      </c>
      <c r="F29" s="76"/>
      <c r="G29" s="72">
        <v>0.33333333333333331</v>
      </c>
      <c r="H29" s="72">
        <v>0.66666666666666663</v>
      </c>
      <c r="I29" s="57">
        <v>20.02</v>
      </c>
      <c r="J29" s="93">
        <v>44616</v>
      </c>
      <c r="K29" s="194" t="str">
        <f t="shared" si="1"/>
        <v>木</v>
      </c>
      <c r="L29" s="195" t="s">
        <v>1093</v>
      </c>
      <c r="M29" s="95">
        <v>19.670000000000002</v>
      </c>
      <c r="N29" s="106">
        <v>1.02</v>
      </c>
    </row>
    <row r="30" spans="1:14">
      <c r="A30" t="str">
        <f t="shared" si="0"/>
        <v/>
      </c>
      <c r="B30" t="str">
        <f>+IF(A30="","",E30&amp;D30&amp;COUNTIF($A$2:A30,A30))</f>
        <v/>
      </c>
      <c r="C30" s="63"/>
      <c r="D30" s="6"/>
      <c r="E30" s="6"/>
      <c r="F30" s="76"/>
      <c r="G30" s="72"/>
      <c r="H30" s="72"/>
      <c r="I30" s="57"/>
      <c r="J30" s="63"/>
      <c r="K30" s="11"/>
      <c r="L30" s="56"/>
      <c r="M30" s="57"/>
    </row>
    <row r="31" spans="1:14">
      <c r="A31" t="str">
        <f t="shared" si="0"/>
        <v/>
      </c>
      <c r="B31" t="str">
        <f>+IF(A31="","",E31&amp;D31&amp;COUNTIF($A$2:A31,A31))</f>
        <v/>
      </c>
      <c r="C31" s="63"/>
      <c r="D31" s="6"/>
      <c r="E31" s="6"/>
      <c r="F31" s="94"/>
      <c r="G31" s="65"/>
      <c r="H31" s="65"/>
      <c r="I31" s="57"/>
      <c r="J31" s="63"/>
      <c r="K31" s="11"/>
      <c r="L31" s="56"/>
      <c r="M31" s="57"/>
    </row>
    <row r="32" spans="1:14">
      <c r="A32" t="str">
        <f t="shared" si="0"/>
        <v/>
      </c>
      <c r="B32" t="str">
        <f>+IF(A32="","",E32&amp;D32&amp;COUNTIF($A$2:A32,A32))</f>
        <v/>
      </c>
      <c r="C32" s="63"/>
      <c r="D32" s="6"/>
      <c r="E32" s="6"/>
      <c r="F32" s="94"/>
      <c r="G32" s="65"/>
      <c r="H32" s="65"/>
      <c r="I32" s="57"/>
      <c r="J32" s="67"/>
      <c r="K32" s="11"/>
      <c r="L32" s="56"/>
      <c r="M32" s="66"/>
    </row>
    <row r="33" spans="1:13">
      <c r="A33" t="str">
        <f t="shared" si="0"/>
        <v/>
      </c>
      <c r="B33" t="str">
        <f>+IF(A33="","",E33&amp;D33&amp;COUNTIF($A$2:A33,A33))</f>
        <v/>
      </c>
      <c r="C33" s="63"/>
      <c r="D33" s="6"/>
      <c r="E33" s="6"/>
      <c r="F33" s="76"/>
      <c r="G33" s="72"/>
      <c r="H33" s="72"/>
      <c r="I33" s="57"/>
      <c r="J33" s="67"/>
      <c r="K33" s="11"/>
      <c r="L33" s="56"/>
      <c r="M33" s="66"/>
    </row>
    <row r="34" spans="1:13">
      <c r="A34" t="str">
        <f t="shared" si="0"/>
        <v/>
      </c>
      <c r="B34" t="str">
        <f>+IF(A34="","",E34&amp;D34&amp;COUNTIF($A$2:A34,A34))</f>
        <v/>
      </c>
      <c r="C34" s="63"/>
      <c r="D34" s="6"/>
      <c r="E34" s="6"/>
      <c r="F34" s="76"/>
      <c r="G34" s="72"/>
      <c r="H34" s="72"/>
      <c r="I34" s="57"/>
      <c r="J34" s="63"/>
      <c r="K34" s="11"/>
      <c r="L34" s="56"/>
      <c r="M34" s="57"/>
    </row>
    <row r="35" spans="1:13">
      <c r="A35" t="str">
        <f t="shared" si="0"/>
        <v/>
      </c>
      <c r="B35" t="str">
        <f>+IF(A35="","",E35&amp;D35&amp;COUNTIF($A$2:A35,A35))</f>
        <v/>
      </c>
      <c r="C35" s="63"/>
      <c r="D35" s="6"/>
      <c r="E35" s="6"/>
      <c r="F35" s="76"/>
      <c r="G35" s="72"/>
      <c r="H35" s="72"/>
      <c r="I35" s="57"/>
      <c r="J35" s="63"/>
      <c r="K35" s="11"/>
      <c r="L35" s="56"/>
      <c r="M35" s="57"/>
    </row>
    <row r="36" spans="1:13">
      <c r="A36" t="str">
        <f t="shared" si="0"/>
        <v/>
      </c>
      <c r="B36" t="str">
        <f>+IF(A36="","",E36&amp;D36&amp;COUNTIF($A$2:A36,A36))</f>
        <v/>
      </c>
      <c r="C36" s="63"/>
      <c r="D36" s="6"/>
      <c r="E36" s="6"/>
      <c r="F36" s="76"/>
      <c r="G36" s="72"/>
      <c r="H36" s="72"/>
      <c r="I36" s="57"/>
      <c r="J36" s="63"/>
      <c r="K36" s="11"/>
      <c r="L36" s="56"/>
      <c r="M36" s="57"/>
    </row>
    <row r="37" spans="1:13">
      <c r="A37" t="str">
        <f t="shared" si="0"/>
        <v/>
      </c>
      <c r="B37" t="str">
        <f>+IF(A37="","",E37&amp;D37&amp;COUNTIF($A$2:A37,A37))</f>
        <v/>
      </c>
      <c r="C37" s="63"/>
      <c r="D37" s="6"/>
      <c r="E37" s="6"/>
      <c r="F37" s="76"/>
      <c r="G37" s="72"/>
      <c r="H37" s="72"/>
      <c r="I37" s="57"/>
      <c r="J37" s="63"/>
      <c r="K37" s="11"/>
      <c r="L37" s="56"/>
      <c r="M37" s="57"/>
    </row>
    <row r="38" spans="1:13">
      <c r="A38" t="str">
        <f t="shared" si="0"/>
        <v/>
      </c>
      <c r="B38" t="str">
        <f>+IF(A38="","",E38&amp;D38&amp;COUNTIF($A$2:A38,A38))</f>
        <v/>
      </c>
      <c r="C38" s="63"/>
      <c r="D38" s="6"/>
      <c r="E38" s="6"/>
      <c r="F38" s="76"/>
      <c r="G38" s="72"/>
      <c r="H38" s="72"/>
      <c r="I38" s="57"/>
      <c r="J38" s="63"/>
      <c r="K38" s="11"/>
      <c r="L38" s="56"/>
      <c r="M38" s="57"/>
    </row>
    <row r="39" spans="1:13">
      <c r="A39" t="str">
        <f t="shared" si="0"/>
        <v/>
      </c>
      <c r="B39" t="str">
        <f>+IF(A39="","",E39&amp;D39&amp;COUNTIF($A$2:A39,A39))</f>
        <v/>
      </c>
      <c r="C39" s="63"/>
      <c r="D39" s="6"/>
      <c r="E39" s="6"/>
      <c r="F39" s="76"/>
      <c r="G39" s="72"/>
      <c r="H39" s="72"/>
      <c r="I39" s="57"/>
      <c r="J39" s="63"/>
      <c r="K39" s="11"/>
      <c r="L39" s="56"/>
      <c r="M39" s="57"/>
    </row>
    <row r="40" spans="1:13">
      <c r="A40" t="str">
        <f t="shared" si="0"/>
        <v/>
      </c>
      <c r="B40" t="str">
        <f>+IF(A40="","",E40&amp;D40&amp;COUNTIF($A$2:A40,A40))</f>
        <v/>
      </c>
      <c r="C40" s="63"/>
      <c r="D40" s="6"/>
      <c r="E40" s="6"/>
      <c r="F40" s="94"/>
      <c r="G40" s="65"/>
      <c r="H40" s="65"/>
      <c r="I40" s="57"/>
      <c r="J40" s="67"/>
      <c r="K40" s="11"/>
      <c r="L40" s="56"/>
      <c r="M40" s="66"/>
    </row>
    <row r="41" spans="1:13">
      <c r="A41" t="str">
        <f t="shared" si="0"/>
        <v/>
      </c>
      <c r="B41" t="str">
        <f>+IF(A41="","",E41&amp;D41&amp;COUNTIF($A$2:A41,A41))</f>
        <v/>
      </c>
      <c r="C41" s="63"/>
      <c r="D41" s="6"/>
      <c r="E41" s="6"/>
      <c r="F41" s="94"/>
      <c r="G41" s="65"/>
      <c r="H41" s="65"/>
      <c r="I41" s="57"/>
      <c r="J41" s="67"/>
      <c r="K41" s="11"/>
      <c r="L41" s="56"/>
      <c r="M41" s="66"/>
    </row>
    <row r="42" spans="1:13">
      <c r="A42" t="str">
        <f t="shared" si="0"/>
        <v/>
      </c>
      <c r="B42" t="str">
        <f>+IF(A42="","",E42&amp;D42&amp;COUNTIF($A$2:A42,A42))</f>
        <v/>
      </c>
      <c r="C42" s="63"/>
      <c r="D42" s="6"/>
      <c r="E42" s="6"/>
      <c r="F42" s="76"/>
      <c r="G42" s="72"/>
      <c r="H42" s="72"/>
      <c r="I42" s="57"/>
      <c r="J42" s="67"/>
      <c r="K42" s="11"/>
      <c r="L42" s="56"/>
      <c r="M42" s="66"/>
    </row>
    <row r="43" spans="1:13">
      <c r="A43" t="str">
        <f t="shared" si="0"/>
        <v/>
      </c>
      <c r="B43" t="str">
        <f>+IF(A43="","",E43&amp;D43&amp;COUNTIF($A$2:A43,A43))</f>
        <v/>
      </c>
      <c r="C43" s="63"/>
      <c r="D43" s="6"/>
      <c r="E43" s="6"/>
      <c r="F43" s="76"/>
      <c r="G43" s="72"/>
      <c r="H43" s="72"/>
      <c r="I43" s="57"/>
      <c r="J43" s="67"/>
      <c r="K43" s="11"/>
      <c r="L43" s="56"/>
      <c r="M43" s="66"/>
    </row>
    <row r="44" spans="1:13">
      <c r="A44" t="str">
        <f t="shared" si="0"/>
        <v/>
      </c>
      <c r="B44" t="str">
        <f>+IF(A44="","",E44&amp;D44&amp;COUNTIF($A$2:A44,A44))</f>
        <v/>
      </c>
      <c r="C44" s="63"/>
      <c r="D44" s="6"/>
      <c r="E44" s="6"/>
      <c r="F44" s="76"/>
      <c r="G44" s="72"/>
      <c r="H44" s="72"/>
      <c r="I44" s="57"/>
      <c r="J44" s="63"/>
      <c r="K44" s="11"/>
      <c r="L44" s="56"/>
      <c r="M44" s="57"/>
    </row>
    <row r="45" spans="1:13">
      <c r="A45" t="str">
        <f t="shared" si="0"/>
        <v/>
      </c>
      <c r="B45" t="str">
        <f>+IF(A45="","",E45&amp;D45&amp;COUNTIF($A$2:A45,A45))</f>
        <v/>
      </c>
      <c r="C45" s="63"/>
      <c r="D45" s="6"/>
      <c r="E45" s="6"/>
      <c r="F45" s="76"/>
      <c r="G45" s="72"/>
      <c r="H45" s="72"/>
      <c r="I45" s="57"/>
      <c r="J45" s="63"/>
      <c r="K45" s="11"/>
      <c r="L45" s="56"/>
      <c r="M45" s="57"/>
    </row>
    <row r="46" spans="1:13">
      <c r="A46" t="str">
        <f t="shared" si="0"/>
        <v/>
      </c>
      <c r="B46" t="str">
        <f>+IF(A46="","",E46&amp;D46&amp;COUNTIF($A$2:A46,A46))</f>
        <v/>
      </c>
      <c r="C46" s="63"/>
      <c r="D46" s="6"/>
      <c r="E46" s="6"/>
      <c r="F46" s="76"/>
      <c r="G46" s="72"/>
      <c r="H46" s="72"/>
      <c r="I46" s="57"/>
      <c r="J46" s="63"/>
      <c r="K46" s="11"/>
      <c r="L46" s="56"/>
      <c r="M46" s="57"/>
    </row>
    <row r="47" spans="1:13">
      <c r="A47" t="str">
        <f t="shared" si="0"/>
        <v/>
      </c>
      <c r="B47" t="str">
        <f>+IF(A47="","",E47&amp;D47&amp;COUNTIF($A$2:A47,A47))</f>
        <v/>
      </c>
      <c r="C47" s="63"/>
      <c r="D47" s="6"/>
      <c r="E47" s="6"/>
      <c r="F47" s="76"/>
      <c r="G47" s="72"/>
      <c r="H47" s="72"/>
      <c r="I47" s="57"/>
      <c r="J47" s="63"/>
      <c r="K47" s="11"/>
      <c r="L47" s="56"/>
      <c r="M47" s="57"/>
    </row>
    <row r="48" spans="1:13">
      <c r="A48" t="str">
        <f t="shared" si="0"/>
        <v/>
      </c>
      <c r="B48" t="str">
        <f>+IF(A48="","",E48&amp;D48&amp;COUNTIF($A$2:A48,A48))</f>
        <v/>
      </c>
      <c r="C48" s="63"/>
      <c r="D48" s="6"/>
      <c r="E48" s="6"/>
      <c r="F48" s="76"/>
      <c r="G48" s="72"/>
      <c r="H48" s="72"/>
      <c r="I48" s="57"/>
      <c r="J48" s="63"/>
      <c r="K48" s="11"/>
      <c r="L48" s="56"/>
      <c r="M48" s="57"/>
    </row>
    <row r="49" spans="1:15">
      <c r="A49" t="str">
        <f t="shared" si="0"/>
        <v/>
      </c>
      <c r="B49" t="str">
        <f>+IF(A49="","",E49&amp;D49&amp;COUNTIF($A$2:A49,A49))</f>
        <v/>
      </c>
      <c r="C49" s="63"/>
      <c r="D49" s="6"/>
      <c r="E49" s="6"/>
      <c r="F49" s="76"/>
      <c r="G49" s="72"/>
      <c r="H49" s="72"/>
      <c r="I49" s="57"/>
      <c r="J49" s="63"/>
      <c r="K49" s="11"/>
      <c r="L49" s="56"/>
      <c r="M49" s="57"/>
    </row>
    <row r="50" spans="1:15">
      <c r="A50" t="str">
        <f t="shared" si="0"/>
        <v/>
      </c>
      <c r="B50" t="str">
        <f>+IF(A50="","",E50&amp;D50&amp;COUNTIF($A$2:A50,A50))</f>
        <v/>
      </c>
      <c r="C50" s="63"/>
      <c r="D50" s="6"/>
      <c r="E50" s="6"/>
      <c r="F50" s="76"/>
      <c r="G50" s="72"/>
      <c r="H50" s="72"/>
      <c r="I50" s="57"/>
      <c r="J50" s="63"/>
      <c r="K50" s="11"/>
      <c r="L50" s="56"/>
      <c r="M50" s="57"/>
    </row>
    <row r="51" spans="1:15">
      <c r="A51" t="str">
        <f t="shared" si="0"/>
        <v/>
      </c>
      <c r="B51" t="str">
        <f>+IF(A51="","",E51&amp;D51&amp;COUNTIF($A$2:A51,A51))</f>
        <v/>
      </c>
      <c r="C51" s="63"/>
      <c r="D51" s="6"/>
      <c r="E51" s="6"/>
      <c r="F51" s="94"/>
      <c r="G51" s="65"/>
      <c r="H51" s="65"/>
      <c r="I51" s="57"/>
      <c r="J51" s="63"/>
      <c r="K51" s="11"/>
      <c r="L51" s="56"/>
      <c r="M51" s="66"/>
    </row>
    <row r="52" spans="1:15">
      <c r="A52" t="str">
        <f t="shared" si="0"/>
        <v/>
      </c>
      <c r="B52" t="str">
        <f>+IF(A52="","",E52&amp;D52&amp;COUNTIF($A$2:A52,A52))</f>
        <v/>
      </c>
      <c r="C52" s="63"/>
      <c r="D52" s="6"/>
      <c r="E52" s="6"/>
      <c r="F52" s="76"/>
      <c r="G52" s="72"/>
      <c r="H52" s="72"/>
      <c r="I52" s="57"/>
      <c r="J52" s="63"/>
      <c r="K52" s="11"/>
      <c r="L52" s="56"/>
      <c r="M52" s="57"/>
    </row>
    <row r="53" spans="1:15">
      <c r="A53" t="str">
        <f t="shared" si="0"/>
        <v/>
      </c>
      <c r="B53" t="str">
        <f>+IF(A53="","",E53&amp;D53&amp;COUNTIF($A$2:A53,A53))</f>
        <v/>
      </c>
      <c r="C53" s="63"/>
      <c r="D53" s="6"/>
      <c r="E53" s="6"/>
      <c r="F53" s="76"/>
      <c r="G53" s="72"/>
      <c r="H53" s="72"/>
      <c r="I53" s="57"/>
      <c r="J53" s="63"/>
      <c r="K53" s="11"/>
      <c r="L53" s="56"/>
      <c r="M53" s="57"/>
    </row>
    <row r="54" spans="1:15">
      <c r="A54" t="str">
        <f t="shared" si="0"/>
        <v/>
      </c>
      <c r="B54" t="str">
        <f>+IF(A54="","",E54&amp;D54&amp;COUNTIF($A$2:A54,A54))</f>
        <v/>
      </c>
      <c r="C54" s="63"/>
      <c r="D54" s="6"/>
      <c r="E54" s="6"/>
      <c r="F54" s="94"/>
      <c r="G54" s="65"/>
      <c r="H54" s="65"/>
      <c r="I54" s="57"/>
      <c r="J54" s="63"/>
      <c r="K54" s="11"/>
      <c r="L54" s="56"/>
      <c r="M54" s="57"/>
    </row>
    <row r="55" spans="1:15">
      <c r="A55" t="str">
        <f t="shared" si="0"/>
        <v/>
      </c>
      <c r="B55" t="str">
        <f>+IF(A55="","",E55&amp;D55&amp;COUNTIF($A$2:A55,A55))</f>
        <v/>
      </c>
      <c r="C55" s="63"/>
      <c r="D55" s="6"/>
      <c r="E55" s="6"/>
      <c r="F55" s="94"/>
      <c r="G55" s="65"/>
      <c r="H55" s="65"/>
      <c r="I55" s="57"/>
      <c r="J55" s="63"/>
      <c r="K55" s="11"/>
      <c r="L55" s="56"/>
      <c r="M55" s="57"/>
    </row>
    <row r="56" spans="1:15">
      <c r="A56" t="str">
        <f t="shared" si="0"/>
        <v/>
      </c>
      <c r="B56" t="str">
        <f>+IF(A56="","",E56&amp;D56&amp;COUNTIF($A$2:A56,A56))</f>
        <v/>
      </c>
      <c r="C56" s="63"/>
      <c r="D56" s="6"/>
      <c r="E56" s="6"/>
      <c r="F56" s="76"/>
      <c r="G56" s="72"/>
      <c r="H56" s="72"/>
      <c r="I56" s="57"/>
      <c r="J56" s="63"/>
      <c r="K56" s="11"/>
      <c r="L56" s="56"/>
      <c r="M56" s="57"/>
    </row>
    <row r="57" spans="1:15">
      <c r="A57" t="str">
        <f t="shared" si="0"/>
        <v/>
      </c>
      <c r="B57" t="str">
        <f>+IF(A57="","",E57&amp;D57&amp;COUNTIF($A$2:A57,A57))</f>
        <v/>
      </c>
      <c r="C57" s="63"/>
      <c r="D57" s="6"/>
      <c r="E57" s="6"/>
      <c r="F57" s="76"/>
      <c r="G57" s="72"/>
      <c r="H57" s="72"/>
      <c r="I57" s="57"/>
      <c r="J57" s="63"/>
      <c r="K57" s="11"/>
      <c r="L57" s="56"/>
      <c r="M57" s="57"/>
    </row>
    <row r="58" spans="1:15">
      <c r="A58" t="str">
        <f t="shared" si="0"/>
        <v/>
      </c>
      <c r="B58" t="str">
        <f>+IF(A58="","",E58&amp;D58&amp;COUNTIF($A$2:A58,A58))</f>
        <v/>
      </c>
      <c r="C58" s="63"/>
      <c r="D58" s="6"/>
      <c r="E58" s="6"/>
      <c r="F58" s="76"/>
      <c r="G58" s="72"/>
      <c r="H58" s="72"/>
      <c r="I58" s="57"/>
      <c r="J58" s="63"/>
      <c r="K58" s="11"/>
      <c r="L58" s="56"/>
      <c r="M58" s="57"/>
    </row>
    <row r="59" spans="1:15">
      <c r="A59" t="str">
        <f t="shared" si="0"/>
        <v/>
      </c>
      <c r="B59" t="str">
        <f>+IF(A59="","",E59&amp;D59&amp;COUNTIF($A$2:A59,A59))</f>
        <v/>
      </c>
      <c r="C59" s="63"/>
      <c r="D59" s="6"/>
      <c r="E59" s="6"/>
      <c r="F59" s="76"/>
      <c r="G59" s="72"/>
      <c r="H59" s="72"/>
      <c r="I59" s="57"/>
      <c r="J59" s="63"/>
      <c r="K59" s="11"/>
      <c r="L59" s="56"/>
      <c r="M59" s="57"/>
    </row>
    <row r="60" spans="1:15">
      <c r="A60" t="str">
        <f t="shared" si="0"/>
        <v/>
      </c>
      <c r="B60" t="str">
        <f>+IF(A60="","",E60&amp;D60&amp;COUNTIF($A$2:A60,A60))</f>
        <v/>
      </c>
      <c r="C60" s="63"/>
      <c r="D60" s="6"/>
      <c r="E60" s="6"/>
      <c r="F60" s="76"/>
      <c r="G60" s="72"/>
      <c r="H60" s="72"/>
      <c r="I60" s="57"/>
      <c r="J60" s="93"/>
      <c r="K60" s="11"/>
      <c r="L60" s="56"/>
      <c r="M60" s="95"/>
    </row>
    <row r="61" spans="1:15">
      <c r="A61" t="str">
        <f t="shared" si="0"/>
        <v/>
      </c>
      <c r="B61" t="str">
        <f>+IF(A61="","",E61&amp;D61&amp;COUNTIF($A$2:A61,A61))</f>
        <v/>
      </c>
      <c r="C61" s="63"/>
      <c r="D61" s="6"/>
      <c r="E61" s="6"/>
      <c r="F61" s="76"/>
      <c r="G61" s="72"/>
      <c r="H61" s="72"/>
      <c r="I61" s="57"/>
      <c r="J61" s="93"/>
      <c r="K61" s="11"/>
      <c r="L61" s="56"/>
      <c r="M61" s="95"/>
    </row>
    <row r="62" spans="1:15">
      <c r="A62" t="str">
        <f t="shared" si="0"/>
        <v/>
      </c>
      <c r="B62" t="str">
        <f>+IF(A62="","",E62&amp;D62&amp;COUNTIF($A$2:A62,A62))</f>
        <v/>
      </c>
      <c r="C62" s="63"/>
      <c r="D62" s="6"/>
      <c r="E62" s="6"/>
      <c r="F62" s="76"/>
      <c r="G62" s="72"/>
      <c r="H62" s="72"/>
      <c r="I62" s="57"/>
      <c r="J62" s="63"/>
      <c r="K62" s="11"/>
      <c r="L62" s="56"/>
      <c r="M62" s="57"/>
    </row>
    <row r="63" spans="1:15">
      <c r="A63" t="str">
        <f t="shared" si="0"/>
        <v/>
      </c>
      <c r="B63" t="str">
        <f>+IF(A63="","",E63&amp;D63&amp;COUNTIF($A$2:A63,A63))</f>
        <v/>
      </c>
      <c r="C63" s="63"/>
      <c r="D63" s="6"/>
      <c r="E63" s="6"/>
      <c r="F63" s="76"/>
      <c r="G63" s="72"/>
      <c r="H63" s="72"/>
      <c r="I63" s="57"/>
      <c r="J63" s="63"/>
      <c r="K63" s="11"/>
      <c r="L63" s="56"/>
      <c r="M63" s="57"/>
      <c r="O63" s="12"/>
    </row>
    <row r="64" spans="1:15">
      <c r="A64" t="str">
        <f t="shared" si="0"/>
        <v/>
      </c>
      <c r="B64" t="str">
        <f>+IF(A64="","",E64&amp;D64&amp;COUNTIF($A$2:A64,A64))</f>
        <v/>
      </c>
      <c r="C64" s="63"/>
      <c r="D64" s="6"/>
      <c r="E64" s="6"/>
      <c r="F64" s="76"/>
      <c r="G64" s="72"/>
      <c r="H64" s="72"/>
      <c r="I64" s="57"/>
      <c r="J64" s="63"/>
      <c r="K64" s="11"/>
      <c r="L64" s="56"/>
      <c r="M64" s="57"/>
      <c r="O64" s="12"/>
    </row>
    <row r="65" spans="1:15">
      <c r="A65" t="str">
        <f t="shared" si="0"/>
        <v/>
      </c>
      <c r="B65" t="str">
        <f>+IF(A65="","",E65&amp;D65&amp;COUNTIF($A$2:A65,A65))</f>
        <v/>
      </c>
      <c r="C65" s="63"/>
      <c r="D65" s="6"/>
      <c r="E65" s="6"/>
      <c r="F65" s="94"/>
      <c r="G65" s="65"/>
      <c r="H65" s="65"/>
      <c r="I65" s="57"/>
      <c r="J65" s="63"/>
      <c r="K65" s="11"/>
      <c r="L65" s="56"/>
      <c r="M65" s="66"/>
      <c r="O65" s="12"/>
    </row>
    <row r="66" spans="1:15">
      <c r="A66" t="str">
        <f t="shared" ref="A66:A129" si="4">+E66&amp;D66</f>
        <v/>
      </c>
      <c r="B66" t="str">
        <f>+IF(A66="","",E66&amp;D66&amp;COUNTIF($A$2:A66,A66))</f>
        <v/>
      </c>
      <c r="C66" s="63"/>
      <c r="D66" s="6"/>
      <c r="E66" s="6"/>
      <c r="F66" s="94"/>
      <c r="G66" s="65"/>
      <c r="H66" s="65"/>
      <c r="I66" s="57"/>
      <c r="J66" s="93"/>
      <c r="K66" s="11"/>
      <c r="L66" s="56"/>
      <c r="M66" s="95"/>
      <c r="O66" s="12"/>
    </row>
    <row r="67" spans="1:15">
      <c r="A67" t="str">
        <f t="shared" si="4"/>
        <v/>
      </c>
      <c r="B67" t="str">
        <f>+IF(A67="","",E67&amp;D67&amp;COUNTIF($A$2:A67,A67))</f>
        <v/>
      </c>
      <c r="C67" s="63"/>
      <c r="D67" s="6"/>
      <c r="E67" s="6"/>
      <c r="F67" s="76"/>
      <c r="G67" s="72"/>
      <c r="H67" s="72"/>
      <c r="I67" s="57"/>
      <c r="J67" s="93"/>
      <c r="K67" s="11"/>
      <c r="L67" s="56"/>
      <c r="M67" s="95"/>
      <c r="O67" s="12"/>
    </row>
    <row r="68" spans="1:15">
      <c r="A68" t="str">
        <f t="shared" si="4"/>
        <v/>
      </c>
      <c r="B68" t="str">
        <f>+IF(A68="","",E68&amp;D68&amp;COUNTIF($A$2:A68,A68))</f>
        <v/>
      </c>
      <c r="C68" s="63"/>
      <c r="D68" s="6"/>
      <c r="E68" s="6"/>
      <c r="F68" s="76"/>
      <c r="G68" s="72"/>
      <c r="H68" s="72"/>
      <c r="I68" s="57"/>
      <c r="J68" s="93"/>
      <c r="K68" s="11"/>
      <c r="L68" s="56"/>
      <c r="M68" s="95"/>
      <c r="O68" s="12"/>
    </row>
    <row r="69" spans="1:15">
      <c r="A69" t="str">
        <f t="shared" si="4"/>
        <v/>
      </c>
      <c r="B69" t="str">
        <f>+IF(A69="","",E69&amp;D69&amp;COUNTIF($A$2:A69,A69))</f>
        <v/>
      </c>
      <c r="C69" s="63"/>
      <c r="D69" s="6"/>
      <c r="E69" s="6"/>
      <c r="F69" s="76"/>
      <c r="G69" s="72"/>
      <c r="H69" s="72"/>
      <c r="I69" s="57"/>
      <c r="J69" s="93"/>
      <c r="K69" s="11"/>
      <c r="L69" s="56"/>
      <c r="M69" s="95"/>
      <c r="O69" s="12"/>
    </row>
    <row r="70" spans="1:15">
      <c r="A70" t="str">
        <f t="shared" si="4"/>
        <v/>
      </c>
      <c r="B70" t="str">
        <f>+IF(A70="","",E70&amp;D70&amp;COUNTIF($A$2:A70,A70))</f>
        <v/>
      </c>
      <c r="C70" s="63"/>
      <c r="D70" s="6"/>
      <c r="E70" s="6"/>
      <c r="F70" s="76"/>
      <c r="G70" s="72"/>
      <c r="H70" s="72"/>
      <c r="I70" s="57"/>
      <c r="J70" s="63"/>
      <c r="K70" s="11"/>
      <c r="L70" s="56"/>
      <c r="M70" s="57"/>
      <c r="O70" s="12"/>
    </row>
    <row r="71" spans="1:15">
      <c r="A71" t="str">
        <f t="shared" si="4"/>
        <v/>
      </c>
      <c r="B71" t="str">
        <f>+IF(A71="","",E71&amp;D71&amp;COUNTIF($A$2:A71,A71))</f>
        <v/>
      </c>
      <c r="C71" s="63"/>
      <c r="D71" s="6"/>
      <c r="E71" s="6"/>
      <c r="F71" s="76"/>
      <c r="G71" s="72"/>
      <c r="H71" s="72"/>
      <c r="I71" s="57"/>
      <c r="J71" s="63"/>
      <c r="K71" s="11"/>
      <c r="L71" s="56"/>
      <c r="M71" s="57"/>
      <c r="O71" s="12"/>
    </row>
    <row r="72" spans="1:15">
      <c r="A72" t="str">
        <f t="shared" si="4"/>
        <v/>
      </c>
      <c r="B72" t="str">
        <f>+IF(A72="","",E72&amp;D72&amp;COUNTIF($A$2:A72,A72))</f>
        <v/>
      </c>
      <c r="C72" s="63"/>
      <c r="D72" s="6"/>
      <c r="E72" s="6"/>
      <c r="F72" s="76"/>
      <c r="G72" s="72"/>
      <c r="H72" s="72"/>
      <c r="I72" s="57"/>
      <c r="J72" s="63"/>
      <c r="K72" s="11"/>
      <c r="L72" s="56"/>
      <c r="M72" s="57"/>
      <c r="O72" s="12"/>
    </row>
    <row r="73" spans="1:15">
      <c r="A73" t="str">
        <f t="shared" si="4"/>
        <v/>
      </c>
      <c r="B73" t="str">
        <f>+IF(A73="","",E73&amp;D73&amp;COUNTIF($A$2:A73,A73))</f>
        <v/>
      </c>
      <c r="C73" s="63"/>
      <c r="D73" s="6"/>
      <c r="E73" s="6"/>
      <c r="F73" s="76"/>
      <c r="G73" s="72"/>
      <c r="H73" s="72"/>
      <c r="I73" s="57"/>
      <c r="J73" s="63"/>
      <c r="K73" s="11"/>
      <c r="L73" s="56"/>
      <c r="M73" s="57"/>
    </row>
    <row r="74" spans="1:15">
      <c r="A74" t="str">
        <f t="shared" si="4"/>
        <v/>
      </c>
      <c r="B74" t="str">
        <f>+IF(A74="","",E74&amp;D74&amp;COUNTIF($A$2:A74,A74))</f>
        <v/>
      </c>
      <c r="C74" s="63"/>
      <c r="D74" s="6"/>
      <c r="E74" s="6"/>
      <c r="F74" s="6"/>
      <c r="G74" s="8"/>
      <c r="H74" s="9"/>
      <c r="I74" s="57"/>
      <c r="J74" s="71"/>
      <c r="K74" s="11"/>
      <c r="L74" s="56"/>
      <c r="M74" s="57"/>
    </row>
    <row r="75" spans="1:15">
      <c r="A75" t="str">
        <f t="shared" si="4"/>
        <v/>
      </c>
      <c r="B75" t="str">
        <f>+IF(A75="","",E75&amp;D75&amp;COUNTIF($A$2:A75,A75))</f>
        <v/>
      </c>
      <c r="C75" s="63"/>
      <c r="D75" s="6"/>
      <c r="E75" s="6"/>
      <c r="F75" s="6"/>
      <c r="G75" s="8"/>
      <c r="H75" s="9"/>
      <c r="I75" s="57"/>
      <c r="J75" s="71"/>
      <c r="K75" s="11"/>
      <c r="L75" s="56"/>
      <c r="M75" s="57"/>
    </row>
    <row r="76" spans="1:15">
      <c r="A76" t="str">
        <f t="shared" si="4"/>
        <v/>
      </c>
      <c r="B76" t="str">
        <f>+IF(A76="","",E76&amp;D76&amp;COUNTIF($A$2:A76,A76))</f>
        <v/>
      </c>
      <c r="C76" s="63"/>
      <c r="D76" s="6"/>
      <c r="E76" s="6"/>
      <c r="F76" s="6"/>
      <c r="G76" s="8"/>
      <c r="H76" s="9"/>
      <c r="I76" s="57"/>
      <c r="J76" s="71"/>
      <c r="K76" s="11"/>
      <c r="L76" s="56"/>
      <c r="M76" s="57"/>
    </row>
    <row r="77" spans="1:15" ht="19.5" thickBot="1">
      <c r="A77" t="str">
        <f t="shared" si="4"/>
        <v/>
      </c>
      <c r="B77" t="str">
        <f>+IF(A77="","",E77&amp;D77&amp;COUNTIF($A$2:A77,A77))</f>
        <v/>
      </c>
      <c r="C77" s="77"/>
      <c r="D77" s="78"/>
      <c r="E77" s="78"/>
      <c r="F77" s="78"/>
      <c r="G77" s="80"/>
      <c r="H77" s="81"/>
      <c r="I77" s="82"/>
      <c r="J77" s="96"/>
      <c r="K77" s="83"/>
      <c r="L77" s="84"/>
      <c r="M77" s="82"/>
    </row>
    <row r="78" spans="1:15" ht="19.5" thickTop="1">
      <c r="A78" t="str">
        <f t="shared" si="4"/>
        <v/>
      </c>
      <c r="B78" t="str">
        <f>+IF(A78="","",E78&amp;D78&amp;COUNTIF($A$2:A78,A78))</f>
        <v/>
      </c>
      <c r="C78" s="85"/>
      <c r="D78" s="86"/>
      <c r="E78" s="86"/>
      <c r="F78" s="87"/>
      <c r="G78" s="88"/>
      <c r="H78" s="89"/>
      <c r="I78" s="90"/>
      <c r="J78" s="85"/>
      <c r="K78" s="91"/>
      <c r="L78" s="92"/>
      <c r="M78" s="90"/>
    </row>
    <row r="79" spans="1:15">
      <c r="A79" t="str">
        <f t="shared" si="4"/>
        <v/>
      </c>
      <c r="B79" t="str">
        <f>+IF(A79="","",E79&amp;D79&amp;COUNTIF($A$2:A79,A79))</f>
        <v/>
      </c>
      <c r="C79" s="63"/>
      <c r="D79" s="6"/>
      <c r="E79" s="6"/>
      <c r="F79" s="76"/>
      <c r="G79" s="8"/>
      <c r="H79" s="9"/>
      <c r="I79" s="57"/>
      <c r="J79" s="63"/>
      <c r="K79" s="11"/>
      <c r="L79" s="56"/>
      <c r="M79" s="57"/>
    </row>
    <row r="80" spans="1:15">
      <c r="A80" t="str">
        <f t="shared" si="4"/>
        <v/>
      </c>
      <c r="B80" t="str">
        <f>+IF(A80="","",E80&amp;D80&amp;COUNTIF($A$2:A80,A80))</f>
        <v/>
      </c>
      <c r="C80" s="63"/>
      <c r="D80" s="6"/>
      <c r="E80" s="6"/>
      <c r="F80" s="76"/>
      <c r="G80" s="8"/>
      <c r="H80" s="9"/>
      <c r="I80" s="57"/>
      <c r="J80" s="63"/>
      <c r="K80" s="11"/>
      <c r="L80" s="56"/>
      <c r="M80" s="57"/>
    </row>
    <row r="81" spans="1:15">
      <c r="A81" t="str">
        <f t="shared" si="4"/>
        <v/>
      </c>
      <c r="B81" t="str">
        <f>+IF(A81="","",E81&amp;D81&amp;COUNTIF($A$2:A81,A81))</f>
        <v/>
      </c>
      <c r="C81" s="63"/>
      <c r="D81" s="6"/>
      <c r="E81" s="6"/>
      <c r="F81" s="76"/>
      <c r="G81" s="8"/>
      <c r="H81" s="9"/>
      <c r="I81" s="57"/>
      <c r="J81" s="63"/>
      <c r="K81" s="11"/>
      <c r="L81" s="56"/>
      <c r="M81" s="57"/>
    </row>
    <row r="82" spans="1:15">
      <c r="A82" t="str">
        <f t="shared" si="4"/>
        <v/>
      </c>
      <c r="B82" t="str">
        <f>+IF(A82="","",E82&amp;D82&amp;COUNTIF($A$2:A82,A82))</f>
        <v/>
      </c>
      <c r="C82" s="63"/>
      <c r="D82" s="6"/>
      <c r="E82" s="6"/>
      <c r="F82" s="76"/>
      <c r="G82" s="8"/>
      <c r="H82" s="9"/>
      <c r="I82" s="57"/>
      <c r="J82" s="67"/>
      <c r="K82" s="11"/>
      <c r="L82" s="56"/>
      <c r="M82" s="57"/>
    </row>
    <row r="83" spans="1:15">
      <c r="A83" t="str">
        <f t="shared" si="4"/>
        <v/>
      </c>
      <c r="B83" t="str">
        <f>+IF(A83="","",E83&amp;D83&amp;COUNTIF($A$2:A83,A83))</f>
        <v/>
      </c>
      <c r="C83" s="63"/>
      <c r="D83" s="6"/>
      <c r="E83" s="6"/>
      <c r="F83" s="76"/>
      <c r="G83" s="8"/>
      <c r="H83" s="9"/>
      <c r="I83" s="57"/>
      <c r="J83" s="67"/>
      <c r="K83" s="11"/>
      <c r="L83" s="56"/>
      <c r="M83" s="57"/>
    </row>
    <row r="84" spans="1:15">
      <c r="A84" t="str">
        <f t="shared" si="4"/>
        <v/>
      </c>
      <c r="B84" t="str">
        <f>+IF(A84="","",E84&amp;D84&amp;COUNTIF($A$2:A84,A84))</f>
        <v/>
      </c>
      <c r="C84" s="63"/>
      <c r="D84" s="6"/>
      <c r="E84" s="6"/>
      <c r="F84" s="76"/>
      <c r="G84" s="8"/>
      <c r="H84" s="9"/>
      <c r="I84" s="57"/>
      <c r="J84" s="67"/>
      <c r="K84" s="11"/>
      <c r="L84" s="56"/>
      <c r="M84" s="57"/>
    </row>
    <row r="85" spans="1:15">
      <c r="A85" t="str">
        <f t="shared" si="4"/>
        <v/>
      </c>
      <c r="B85" t="str">
        <f>+IF(A85="","",E85&amp;D85&amp;COUNTIF($A$2:A85,A85))</f>
        <v/>
      </c>
      <c r="C85" s="63"/>
      <c r="D85" s="6"/>
      <c r="E85" s="6"/>
      <c r="F85" s="76"/>
      <c r="G85" s="8"/>
      <c r="H85" s="9"/>
      <c r="I85" s="57"/>
      <c r="J85" s="67"/>
      <c r="K85" s="11"/>
      <c r="L85" s="56"/>
      <c r="M85" s="57"/>
    </row>
    <row r="86" spans="1:15">
      <c r="A86" t="str">
        <f t="shared" si="4"/>
        <v/>
      </c>
      <c r="B86" t="str">
        <f>+IF(A86="","",E86&amp;D86&amp;COUNTIF($A$2:A86,A86))</f>
        <v/>
      </c>
      <c r="C86" s="63"/>
      <c r="D86" s="6"/>
      <c r="E86" s="6"/>
      <c r="F86" s="76"/>
      <c r="G86" s="8"/>
      <c r="H86" s="9"/>
      <c r="I86" s="66"/>
      <c r="J86" s="67"/>
      <c r="K86" s="11"/>
      <c r="L86" s="56"/>
      <c r="M86" s="66"/>
    </row>
    <row r="87" spans="1:15">
      <c r="A87" t="str">
        <f t="shared" si="4"/>
        <v/>
      </c>
      <c r="B87" t="str">
        <f>+IF(A87="","",E87&amp;D87&amp;COUNTIF($A$2:A87,A87))</f>
        <v/>
      </c>
      <c r="C87" s="63"/>
      <c r="D87" s="6"/>
      <c r="E87" s="6"/>
      <c r="F87" s="76"/>
      <c r="G87" s="8"/>
      <c r="H87" s="9"/>
      <c r="I87" s="66"/>
      <c r="J87" s="67"/>
      <c r="K87" s="11"/>
      <c r="L87" s="56"/>
      <c r="M87" s="66"/>
    </row>
    <row r="88" spans="1:15">
      <c r="A88" t="str">
        <f t="shared" si="4"/>
        <v/>
      </c>
      <c r="B88" t="str">
        <f>+IF(A88="","",E88&amp;D88&amp;COUNTIF($A$2:A88,A88))</f>
        <v/>
      </c>
      <c r="C88" s="63"/>
      <c r="D88" s="6"/>
      <c r="E88" s="6"/>
      <c r="F88" s="76"/>
      <c r="G88" s="8"/>
      <c r="H88" s="9"/>
      <c r="I88" s="66"/>
      <c r="J88" s="67"/>
      <c r="K88" s="11"/>
      <c r="L88" s="56"/>
      <c r="M88" s="66"/>
    </row>
    <row r="89" spans="1:15">
      <c r="A89" t="str">
        <f t="shared" si="4"/>
        <v/>
      </c>
      <c r="B89" t="str">
        <f>+IF(A89="","",E89&amp;D89&amp;COUNTIF($A$2:A89,A89))</f>
        <v/>
      </c>
      <c r="C89" s="63"/>
      <c r="D89" s="6"/>
      <c r="E89" s="6"/>
      <c r="F89" s="76"/>
      <c r="G89" s="8"/>
      <c r="H89" s="9"/>
      <c r="I89" s="66"/>
      <c r="J89" s="67"/>
      <c r="K89" s="11"/>
      <c r="L89" s="56"/>
      <c r="M89" s="66"/>
    </row>
    <row r="90" spans="1:15">
      <c r="A90" t="str">
        <f t="shared" si="4"/>
        <v/>
      </c>
      <c r="B90" t="str">
        <f>+IF(A90="","",E90&amp;D90&amp;COUNTIF($A$2:A90,A90))</f>
        <v/>
      </c>
      <c r="C90" s="63"/>
      <c r="D90" s="6"/>
      <c r="E90" s="6"/>
      <c r="F90" s="76"/>
      <c r="G90" s="72"/>
      <c r="H90" s="72"/>
      <c r="I90" s="57"/>
      <c r="J90" s="63"/>
      <c r="K90" s="11"/>
      <c r="L90" s="56"/>
      <c r="M90" s="57"/>
    </row>
    <row r="91" spans="1:15">
      <c r="A91" t="str">
        <f t="shared" si="4"/>
        <v/>
      </c>
      <c r="B91" t="str">
        <f>+IF(A91="","",E91&amp;D91&amp;COUNTIF($A$2:A91,A91))</f>
        <v/>
      </c>
      <c r="C91" s="63"/>
      <c r="D91" s="6"/>
      <c r="E91" s="6"/>
      <c r="F91" s="76"/>
      <c r="G91" s="72"/>
      <c r="H91" s="72"/>
      <c r="I91" s="57"/>
      <c r="J91" s="63"/>
      <c r="K91" s="11"/>
      <c r="L91" s="56"/>
      <c r="M91" s="57"/>
    </row>
    <row r="92" spans="1:15">
      <c r="A92" t="str">
        <f t="shared" si="4"/>
        <v/>
      </c>
      <c r="B92" t="str">
        <f>+IF(A92="","",E92&amp;D92&amp;COUNTIF($A$2:A92,A92))</f>
        <v/>
      </c>
      <c r="C92" s="63"/>
      <c r="D92" s="6"/>
      <c r="E92" s="6"/>
      <c r="F92" s="76"/>
      <c r="G92" s="72"/>
      <c r="H92" s="72"/>
      <c r="I92" s="57"/>
      <c r="J92" s="67"/>
      <c r="K92" s="11"/>
      <c r="L92" s="56"/>
      <c r="M92" s="57"/>
    </row>
    <row r="93" spans="1:15">
      <c r="A93" t="str">
        <f t="shared" si="4"/>
        <v/>
      </c>
      <c r="B93" t="str">
        <f>+IF(A93="","",E93&amp;D93&amp;COUNTIF($A$2:A93,A93))</f>
        <v/>
      </c>
      <c r="C93" s="63"/>
      <c r="D93" s="6"/>
      <c r="E93" s="6"/>
      <c r="F93" s="76"/>
      <c r="G93" s="72"/>
      <c r="H93" s="72"/>
      <c r="I93" s="57"/>
      <c r="J93" s="63"/>
      <c r="K93" s="11"/>
      <c r="L93" s="56"/>
      <c r="M93" s="57"/>
    </row>
    <row r="94" spans="1:15">
      <c r="A94" t="str">
        <f t="shared" si="4"/>
        <v/>
      </c>
      <c r="B94" t="str">
        <f>+IF(A94="","",E94&amp;D94&amp;COUNTIF($A$2:A94,A94))</f>
        <v/>
      </c>
      <c r="C94" s="63"/>
      <c r="D94" s="6"/>
      <c r="E94" s="7"/>
      <c r="F94" s="94"/>
      <c r="G94" s="65"/>
      <c r="H94" s="65"/>
      <c r="I94" s="66"/>
      <c r="J94" s="67"/>
      <c r="K94" s="11"/>
      <c r="L94" s="56"/>
      <c r="M94" s="66"/>
    </row>
    <row r="95" spans="1:15">
      <c r="A95" t="str">
        <f t="shared" si="4"/>
        <v/>
      </c>
      <c r="B95" t="str">
        <f>+IF(A95="","",E95&amp;D95&amp;COUNTIF($A$2:A95,A95))</f>
        <v/>
      </c>
      <c r="C95" s="63"/>
      <c r="D95" s="6"/>
      <c r="E95" s="7"/>
      <c r="F95" s="94"/>
      <c r="G95" s="65"/>
      <c r="H95" s="65"/>
      <c r="I95" s="66"/>
      <c r="J95" s="67"/>
      <c r="K95" s="11"/>
      <c r="L95" s="56"/>
      <c r="M95" s="66"/>
    </row>
    <row r="96" spans="1:15">
      <c r="A96" t="str">
        <f t="shared" si="4"/>
        <v/>
      </c>
      <c r="B96" t="str">
        <f>+IF(A96="","",E96&amp;D96&amp;COUNTIF($A$2:A96,A96))</f>
        <v/>
      </c>
      <c r="C96" s="67"/>
      <c r="D96" s="6"/>
      <c r="E96" s="6"/>
      <c r="F96" s="76"/>
      <c r="G96" s="72"/>
      <c r="H96" s="72"/>
      <c r="I96" s="57"/>
      <c r="J96" s="93"/>
      <c r="K96" s="11"/>
      <c r="L96" s="56"/>
      <c r="M96" s="57"/>
      <c r="O96" s="12"/>
    </row>
    <row r="97" spans="1:13">
      <c r="A97" t="str">
        <f t="shared" si="4"/>
        <v/>
      </c>
      <c r="B97" t="str">
        <f>+IF(A97="","",E97&amp;D97&amp;COUNTIF($A$2:A97,A97))</f>
        <v/>
      </c>
      <c r="C97" s="67"/>
      <c r="D97" s="6"/>
      <c r="E97" s="6"/>
      <c r="F97" s="76"/>
      <c r="G97" s="72"/>
      <c r="H97" s="72"/>
      <c r="I97" s="57"/>
      <c r="J97" s="93"/>
      <c r="K97" s="11"/>
      <c r="L97" s="56"/>
      <c r="M97" s="57"/>
    </row>
    <row r="98" spans="1:13">
      <c r="A98" t="str">
        <f t="shared" si="4"/>
        <v/>
      </c>
      <c r="B98" t="str">
        <f>+IF(A98="","",E98&amp;D98&amp;COUNTIF($A$2:A98,A98))</f>
        <v/>
      </c>
      <c r="C98" s="63"/>
      <c r="D98" s="6"/>
      <c r="E98" s="6"/>
      <c r="F98" s="76"/>
      <c r="G98" s="72"/>
      <c r="H98" s="72"/>
      <c r="I98" s="57"/>
      <c r="J98" s="63"/>
      <c r="K98" s="11"/>
      <c r="L98" s="56"/>
      <c r="M98" s="57"/>
    </row>
    <row r="99" spans="1:13">
      <c r="A99" t="str">
        <f t="shared" si="4"/>
        <v/>
      </c>
      <c r="B99" t="str">
        <f>+IF(A99="","",E99&amp;D99&amp;COUNTIF($A$2:A99,A99))</f>
        <v/>
      </c>
      <c r="C99" s="63"/>
      <c r="D99" s="6"/>
      <c r="E99" s="6"/>
      <c r="F99" s="76"/>
      <c r="G99" s="72"/>
      <c r="H99" s="72"/>
      <c r="I99" s="57"/>
      <c r="J99" s="63"/>
      <c r="K99" s="11"/>
      <c r="L99" s="56"/>
      <c r="M99" s="57"/>
    </row>
    <row r="100" spans="1:13">
      <c r="A100" t="str">
        <f t="shared" si="4"/>
        <v/>
      </c>
      <c r="B100" t="str">
        <f>+IF(A100="","",E100&amp;D100&amp;COUNTIF($A$2:A100,A100))</f>
        <v/>
      </c>
      <c r="C100" s="63"/>
      <c r="D100" s="6"/>
      <c r="E100" s="6"/>
      <c r="F100" s="76"/>
      <c r="G100" s="72"/>
      <c r="H100" s="72"/>
      <c r="I100" s="57"/>
      <c r="J100" s="63"/>
      <c r="K100" s="11"/>
      <c r="L100" s="56"/>
      <c r="M100" s="57"/>
    </row>
    <row r="101" spans="1:13">
      <c r="A101" t="str">
        <f t="shared" si="4"/>
        <v/>
      </c>
      <c r="B101" t="str">
        <f>+IF(A101="","",E101&amp;D101&amp;COUNTIF($A$2:A101,A101))</f>
        <v/>
      </c>
      <c r="C101" s="63"/>
      <c r="D101" s="6"/>
      <c r="E101" s="6"/>
      <c r="F101" s="76"/>
      <c r="G101" s="72"/>
      <c r="H101" s="72"/>
      <c r="I101" s="57"/>
      <c r="J101" s="63"/>
      <c r="K101" s="11"/>
      <c r="L101" s="56"/>
      <c r="M101" s="57"/>
    </row>
    <row r="102" spans="1:13">
      <c r="A102" t="str">
        <f t="shared" si="4"/>
        <v/>
      </c>
      <c r="B102" t="str">
        <f>+IF(A102="","",E102&amp;D102&amp;COUNTIF($A$2:A102,A102))</f>
        <v/>
      </c>
      <c r="C102" s="63"/>
      <c r="D102" s="6"/>
      <c r="E102" s="6"/>
      <c r="F102" s="76"/>
      <c r="G102" s="72"/>
      <c r="H102" s="72"/>
      <c r="I102" s="57"/>
      <c r="J102" s="63"/>
      <c r="K102" s="11"/>
      <c r="L102" s="56"/>
      <c r="M102" s="57"/>
    </row>
    <row r="103" spans="1:13">
      <c r="A103" t="str">
        <f t="shared" si="4"/>
        <v/>
      </c>
      <c r="B103" t="str">
        <f>+IF(A103="","",E103&amp;D103&amp;COUNTIF($A$2:A103,A103))</f>
        <v/>
      </c>
      <c r="C103" s="63"/>
      <c r="D103" s="6"/>
      <c r="E103" s="6"/>
      <c r="F103" s="76"/>
      <c r="G103" s="72"/>
      <c r="H103" s="72"/>
      <c r="I103" s="57"/>
      <c r="J103" s="63"/>
      <c r="K103" s="11"/>
      <c r="L103" s="56"/>
      <c r="M103" s="57"/>
    </row>
    <row r="104" spans="1:13">
      <c r="A104" t="str">
        <f t="shared" si="4"/>
        <v/>
      </c>
      <c r="B104" t="str">
        <f>+IF(A104="","",E104&amp;D104&amp;COUNTIF($A$2:A104,A104))</f>
        <v/>
      </c>
      <c r="C104" s="63"/>
      <c r="D104" s="6"/>
      <c r="E104" s="6"/>
      <c r="F104" s="76"/>
      <c r="G104" s="72"/>
      <c r="H104" s="72"/>
      <c r="I104" s="57"/>
      <c r="J104" s="63"/>
      <c r="K104" s="11"/>
      <c r="L104" s="56"/>
      <c r="M104" s="57"/>
    </row>
    <row r="105" spans="1:13">
      <c r="A105" t="str">
        <f t="shared" si="4"/>
        <v/>
      </c>
      <c r="B105" t="str">
        <f>+IF(A105="","",E105&amp;D105&amp;COUNTIF($A$2:A105,A105))</f>
        <v/>
      </c>
      <c r="C105" s="63"/>
      <c r="D105" s="6"/>
      <c r="E105" s="6"/>
      <c r="F105" s="76"/>
      <c r="G105" s="72"/>
      <c r="H105" s="72"/>
      <c r="I105" s="57"/>
      <c r="J105" s="63"/>
      <c r="K105" s="11"/>
      <c r="L105" s="56"/>
      <c r="M105" s="57"/>
    </row>
    <row r="106" spans="1:13">
      <c r="A106" t="str">
        <f t="shared" si="4"/>
        <v/>
      </c>
      <c r="B106" t="str">
        <f>+IF(A106="","",E106&amp;D106&amp;COUNTIF($A$2:A106,A106))</f>
        <v/>
      </c>
      <c r="C106" s="63"/>
      <c r="D106" s="6"/>
      <c r="E106" s="6"/>
      <c r="F106" s="76"/>
      <c r="G106" s="72"/>
      <c r="H106" s="72"/>
      <c r="I106" s="57"/>
      <c r="J106" s="63"/>
      <c r="K106" s="11"/>
      <c r="L106" s="56"/>
      <c r="M106" s="57"/>
    </row>
    <row r="107" spans="1:13">
      <c r="A107" t="str">
        <f t="shared" si="4"/>
        <v/>
      </c>
      <c r="B107" t="str">
        <f>+IF(A107="","",E107&amp;D107&amp;COUNTIF($A$2:A107,A107))</f>
        <v/>
      </c>
      <c r="C107" s="63"/>
      <c r="D107" s="6"/>
      <c r="E107" s="6"/>
      <c r="F107" s="76"/>
      <c r="G107" s="72"/>
      <c r="H107" s="72"/>
      <c r="I107" s="57"/>
      <c r="J107" s="63"/>
      <c r="K107" s="11"/>
      <c r="L107" s="56"/>
      <c r="M107" s="57"/>
    </row>
    <row r="108" spans="1:13">
      <c r="A108" t="str">
        <f t="shared" si="4"/>
        <v/>
      </c>
      <c r="B108" t="str">
        <f>+IF(A108="","",E108&amp;D108&amp;COUNTIF($A$2:A108,A108))</f>
        <v/>
      </c>
      <c r="C108" s="63"/>
      <c r="D108" s="6"/>
      <c r="E108" s="6"/>
      <c r="F108" s="76"/>
      <c r="G108" s="72"/>
      <c r="H108" s="72"/>
      <c r="I108" s="57"/>
      <c r="J108" s="63"/>
      <c r="K108" s="11"/>
      <c r="L108" s="56"/>
      <c r="M108" s="57"/>
    </row>
    <row r="109" spans="1:13">
      <c r="A109" t="str">
        <f t="shared" si="4"/>
        <v/>
      </c>
      <c r="B109" t="str">
        <f>+IF(A109="","",E109&amp;D109&amp;COUNTIF($A$2:A109,A109))</f>
        <v/>
      </c>
      <c r="C109" s="63"/>
      <c r="D109" s="6"/>
      <c r="E109" s="6"/>
      <c r="F109" s="76"/>
      <c r="G109" s="72"/>
      <c r="H109" s="72"/>
      <c r="I109" s="57"/>
      <c r="J109" s="63"/>
      <c r="K109" s="11"/>
      <c r="L109" s="56"/>
      <c r="M109" s="57"/>
    </row>
    <row r="110" spans="1:13">
      <c r="A110" t="str">
        <f t="shared" si="4"/>
        <v/>
      </c>
      <c r="B110" t="str">
        <f>+IF(A110="","",E110&amp;D110&amp;COUNTIF($A$2:A110,A110))</f>
        <v/>
      </c>
      <c r="C110" s="63"/>
      <c r="D110" s="6"/>
      <c r="E110" s="6"/>
      <c r="F110" s="76"/>
      <c r="G110" s="72"/>
      <c r="H110" s="72"/>
      <c r="I110" s="57"/>
      <c r="J110" s="63"/>
      <c r="K110" s="11"/>
      <c r="L110" s="56"/>
      <c r="M110" s="57"/>
    </row>
    <row r="111" spans="1:13">
      <c r="A111" t="str">
        <f t="shared" si="4"/>
        <v/>
      </c>
      <c r="B111" t="str">
        <f>+IF(A111="","",E111&amp;D111&amp;COUNTIF($A$2:A111,A111))</f>
        <v/>
      </c>
      <c r="C111" s="63"/>
      <c r="D111" s="6"/>
      <c r="E111" s="6"/>
      <c r="F111" s="76"/>
      <c r="G111" s="72"/>
      <c r="H111" s="72"/>
      <c r="I111" s="57"/>
      <c r="J111" s="63"/>
      <c r="K111" s="11"/>
      <c r="L111" s="56"/>
      <c r="M111" s="57"/>
    </row>
    <row r="112" spans="1:13">
      <c r="A112" t="str">
        <f t="shared" si="4"/>
        <v/>
      </c>
      <c r="B112" t="str">
        <f>+IF(A112="","",E112&amp;D112&amp;COUNTIF($A$2:A112,A112))</f>
        <v/>
      </c>
      <c r="C112" s="63"/>
      <c r="D112" s="6"/>
      <c r="E112" s="6"/>
      <c r="F112" s="76"/>
      <c r="G112" s="72"/>
      <c r="H112" s="72"/>
      <c r="I112" s="57"/>
      <c r="J112" s="93"/>
      <c r="K112" s="11"/>
      <c r="L112" s="56"/>
      <c r="M112" s="95"/>
    </row>
    <row r="113" spans="1:13">
      <c r="A113" t="str">
        <f t="shared" si="4"/>
        <v/>
      </c>
      <c r="B113" t="str">
        <f>+IF(A113="","",E113&amp;D113&amp;COUNTIF($A$2:A113,A113))</f>
        <v/>
      </c>
      <c r="C113" s="63"/>
      <c r="D113" s="6"/>
      <c r="E113" s="6"/>
      <c r="F113" s="76"/>
      <c r="G113" s="72"/>
      <c r="H113" s="72"/>
      <c r="I113" s="57"/>
      <c r="J113" s="93"/>
      <c r="K113" s="11"/>
      <c r="L113" s="56"/>
      <c r="M113" s="95"/>
    </row>
    <row r="114" spans="1:13">
      <c r="A114" t="str">
        <f t="shared" si="4"/>
        <v/>
      </c>
      <c r="B114" t="str">
        <f>+IF(A114="","",E114&amp;D114&amp;COUNTIF($A$2:A114,A114))</f>
        <v/>
      </c>
      <c r="C114" s="63"/>
      <c r="D114" s="6"/>
      <c r="E114" s="6"/>
      <c r="F114" s="76"/>
      <c r="G114" s="72"/>
      <c r="H114" s="72"/>
      <c r="I114" s="57"/>
      <c r="J114" s="63"/>
      <c r="K114" s="11"/>
      <c r="L114" s="56"/>
      <c r="M114" s="57"/>
    </row>
    <row r="115" spans="1:13">
      <c r="A115" t="str">
        <f t="shared" si="4"/>
        <v/>
      </c>
      <c r="B115" t="str">
        <f>+IF(A115="","",E115&amp;D115&amp;COUNTIF($A$2:A115,A115))</f>
        <v/>
      </c>
      <c r="C115" s="63"/>
      <c r="D115" s="6"/>
      <c r="E115" s="6"/>
      <c r="F115" s="76"/>
      <c r="G115" s="72"/>
      <c r="H115" s="72"/>
      <c r="I115" s="57"/>
      <c r="J115" s="63"/>
      <c r="K115" s="11"/>
      <c r="L115" s="56"/>
      <c r="M115" s="57"/>
    </row>
    <row r="116" spans="1:13">
      <c r="A116" t="str">
        <f t="shared" si="4"/>
        <v/>
      </c>
      <c r="B116" t="str">
        <f>+IF(A116="","",E116&amp;D116&amp;COUNTIF($A$2:A116,A116))</f>
        <v/>
      </c>
      <c r="C116" s="63"/>
      <c r="D116" s="6"/>
      <c r="E116" s="6"/>
      <c r="F116" s="76"/>
      <c r="G116" s="72"/>
      <c r="H116" s="72"/>
      <c r="I116" s="57"/>
      <c r="J116" s="63"/>
      <c r="K116" s="11"/>
      <c r="L116" s="56"/>
      <c r="M116" s="57"/>
    </row>
    <row r="117" spans="1:13">
      <c r="A117" t="str">
        <f t="shared" si="4"/>
        <v/>
      </c>
      <c r="B117" t="str">
        <f>+IF(A117="","",E117&amp;D117&amp;COUNTIF($A$2:A117,A117))</f>
        <v/>
      </c>
      <c r="C117" s="63"/>
      <c r="D117" s="6"/>
      <c r="E117" s="6"/>
      <c r="F117" s="76"/>
      <c r="G117" s="72"/>
      <c r="H117" s="72"/>
      <c r="I117" s="57"/>
      <c r="J117" s="63"/>
      <c r="K117" s="11"/>
      <c r="L117" s="56"/>
      <c r="M117" s="57"/>
    </row>
    <row r="118" spans="1:13">
      <c r="A118" t="str">
        <f t="shared" si="4"/>
        <v/>
      </c>
      <c r="B118" t="str">
        <f>+IF(A118="","",E118&amp;D118&amp;COUNTIF($A$2:A118,A118))</f>
        <v/>
      </c>
      <c r="C118" s="63"/>
      <c r="D118" s="6"/>
      <c r="E118" s="6"/>
      <c r="F118" s="76"/>
      <c r="G118" s="72"/>
      <c r="H118" s="72"/>
      <c r="I118" s="57"/>
      <c r="J118" s="63"/>
      <c r="K118" s="11"/>
      <c r="L118" s="56"/>
      <c r="M118" s="57"/>
    </row>
    <row r="119" spans="1:13">
      <c r="A119" t="str">
        <f t="shared" si="4"/>
        <v/>
      </c>
      <c r="B119" t="str">
        <f>+IF(A119="","",E119&amp;D119&amp;COUNTIF($A$2:A119,A119))</f>
        <v/>
      </c>
      <c r="C119" s="63"/>
      <c r="D119" s="6"/>
      <c r="E119" s="6"/>
      <c r="F119" s="76"/>
      <c r="G119" s="72"/>
      <c r="H119" s="72"/>
      <c r="I119" s="57"/>
      <c r="J119" s="63"/>
      <c r="K119" s="11"/>
      <c r="L119" s="56"/>
      <c r="M119" s="57"/>
    </row>
    <row r="120" spans="1:13">
      <c r="A120" t="str">
        <f t="shared" si="4"/>
        <v/>
      </c>
      <c r="B120" t="str">
        <f>+IF(A120="","",E120&amp;D120&amp;COUNTIF($A$2:A120,A120))</f>
        <v/>
      </c>
      <c r="C120" s="63"/>
      <c r="D120" s="6"/>
      <c r="E120" s="6"/>
      <c r="F120" s="76"/>
      <c r="G120" s="72"/>
      <c r="H120" s="72"/>
      <c r="I120" s="57"/>
      <c r="J120" s="93"/>
      <c r="K120" s="11"/>
      <c r="L120" s="56"/>
      <c r="M120" s="95"/>
    </row>
    <row r="121" spans="1:13">
      <c r="A121" t="str">
        <f t="shared" si="4"/>
        <v/>
      </c>
      <c r="B121" t="str">
        <f>+IF(A121="","",E121&amp;D121&amp;COUNTIF($A$2:A121,A121))</f>
        <v/>
      </c>
      <c r="C121" s="63"/>
      <c r="D121" s="6"/>
      <c r="E121" s="6"/>
      <c r="F121" s="76"/>
      <c r="G121" s="72"/>
      <c r="H121" s="72"/>
      <c r="I121" s="57"/>
      <c r="J121" s="93"/>
      <c r="K121" s="11"/>
      <c r="L121" s="56"/>
      <c r="M121" s="95"/>
    </row>
    <row r="122" spans="1:13">
      <c r="A122" t="str">
        <f t="shared" si="4"/>
        <v/>
      </c>
      <c r="B122" t="str">
        <f>+IF(A122="","",E122&amp;D122&amp;COUNTIF($A$2:A122,A122))</f>
        <v/>
      </c>
      <c r="C122" s="63"/>
      <c r="D122" s="6"/>
      <c r="E122" s="6"/>
      <c r="F122" s="76"/>
      <c r="G122" s="72"/>
      <c r="H122" s="72"/>
      <c r="I122" s="57"/>
      <c r="J122" s="63"/>
      <c r="K122" s="11"/>
      <c r="L122" s="56"/>
      <c r="M122" s="57"/>
    </row>
    <row r="123" spans="1:13">
      <c r="A123" t="str">
        <f t="shared" si="4"/>
        <v/>
      </c>
      <c r="B123" t="str">
        <f>+IF(A123="","",E123&amp;D123&amp;COUNTIF($A$2:A123,A123))</f>
        <v/>
      </c>
      <c r="C123" s="63"/>
      <c r="D123" s="6"/>
      <c r="E123" s="6"/>
      <c r="F123" s="76"/>
      <c r="G123" s="72"/>
      <c r="H123" s="72"/>
      <c r="I123" s="57"/>
      <c r="J123" s="63"/>
      <c r="K123" s="11"/>
      <c r="L123" s="56"/>
      <c r="M123" s="57"/>
    </row>
    <row r="124" spans="1:13">
      <c r="A124" t="str">
        <f t="shared" si="4"/>
        <v/>
      </c>
      <c r="B124" t="str">
        <f>+IF(A124="","",E124&amp;D124&amp;COUNTIF($A$2:A124,A124))</f>
        <v/>
      </c>
      <c r="C124" s="63"/>
      <c r="D124" s="6"/>
      <c r="E124" s="6"/>
      <c r="F124" s="76"/>
      <c r="G124" s="72"/>
      <c r="H124" s="72"/>
      <c r="I124" s="57"/>
      <c r="J124" s="63"/>
      <c r="K124" s="11"/>
      <c r="L124" s="56"/>
      <c r="M124" s="57"/>
    </row>
    <row r="125" spans="1:13">
      <c r="A125" t="str">
        <f t="shared" si="4"/>
        <v/>
      </c>
      <c r="B125" t="str">
        <f>+IF(A125="","",E125&amp;D125&amp;COUNTIF($A$2:A125,A125))</f>
        <v/>
      </c>
      <c r="C125" s="63"/>
      <c r="D125" s="6"/>
      <c r="E125" s="6"/>
      <c r="F125" s="76"/>
      <c r="G125" s="72"/>
      <c r="H125" s="72"/>
      <c r="I125" s="57"/>
      <c r="J125" s="63"/>
      <c r="K125" s="11"/>
      <c r="L125" s="56"/>
      <c r="M125" s="57"/>
    </row>
    <row r="126" spans="1:13">
      <c r="A126" t="str">
        <f t="shared" si="4"/>
        <v/>
      </c>
      <c r="B126" t="str">
        <f>+IF(A126="","",E126&amp;D126&amp;COUNTIF($A$2:A126,A126))</f>
        <v/>
      </c>
      <c r="C126" s="63"/>
      <c r="D126" s="6"/>
      <c r="E126" s="6"/>
      <c r="F126" s="76"/>
      <c r="G126" s="72"/>
      <c r="H126" s="72"/>
      <c r="I126" s="57"/>
      <c r="J126" s="93"/>
      <c r="K126" s="11"/>
      <c r="L126" s="56"/>
      <c r="M126" s="95"/>
    </row>
    <row r="127" spans="1:13">
      <c r="A127" t="str">
        <f t="shared" si="4"/>
        <v/>
      </c>
      <c r="B127" t="str">
        <f>+IF(A127="","",E127&amp;D127&amp;COUNTIF($A$2:A127,A127))</f>
        <v/>
      </c>
      <c r="C127" s="63"/>
      <c r="D127" s="6"/>
      <c r="E127" s="6"/>
      <c r="F127" s="76"/>
      <c r="G127" s="72"/>
      <c r="H127" s="72"/>
      <c r="I127" s="57"/>
      <c r="J127" s="93"/>
      <c r="K127" s="11"/>
      <c r="L127" s="56"/>
      <c r="M127" s="95"/>
    </row>
    <row r="128" spans="1:13">
      <c r="A128" t="str">
        <f t="shared" si="4"/>
        <v/>
      </c>
      <c r="B128" t="str">
        <f>+IF(A128="","",E128&amp;D128&amp;COUNTIF($A$2:A128,A128))</f>
        <v/>
      </c>
      <c r="C128" s="63"/>
      <c r="D128" s="6"/>
      <c r="E128" s="6"/>
      <c r="F128" s="76"/>
      <c r="G128" s="72"/>
      <c r="H128" s="72"/>
      <c r="I128" s="57"/>
      <c r="J128" s="63"/>
      <c r="K128" s="11"/>
      <c r="L128" s="56"/>
      <c r="M128" s="57"/>
    </row>
    <row r="129" spans="1:13">
      <c r="A129" t="str">
        <f t="shared" si="4"/>
        <v/>
      </c>
      <c r="B129" t="str">
        <f>+IF(A129="","",E129&amp;D129&amp;COUNTIF($A$2:A129,A129))</f>
        <v/>
      </c>
      <c r="C129" s="63"/>
      <c r="D129" s="6"/>
      <c r="E129" s="6"/>
      <c r="F129" s="76"/>
      <c r="G129" s="72"/>
      <c r="H129" s="72"/>
      <c r="I129" s="57"/>
      <c r="J129" s="63"/>
      <c r="K129" s="11"/>
      <c r="L129" s="56"/>
      <c r="M129" s="57"/>
    </row>
    <row r="130" spans="1:13">
      <c r="A130" t="str">
        <f t="shared" ref="A130:A193" si="5">+E130&amp;D130</f>
        <v/>
      </c>
      <c r="B130" t="str">
        <f>+IF(A130="","",E130&amp;D130&amp;COUNTIF($A$2:A130,A130))</f>
        <v/>
      </c>
      <c r="C130" s="63"/>
      <c r="D130" s="6"/>
      <c r="E130" s="6"/>
      <c r="F130" s="76"/>
      <c r="G130" s="72"/>
      <c r="H130" s="72"/>
      <c r="I130" s="57"/>
      <c r="J130" s="63"/>
      <c r="K130" s="11"/>
      <c r="L130" s="56"/>
      <c r="M130" s="57"/>
    </row>
    <row r="131" spans="1:13">
      <c r="A131" t="str">
        <f t="shared" si="5"/>
        <v/>
      </c>
      <c r="B131" t="str">
        <f>+IF(A131="","",E131&amp;D131&amp;COUNTIF($A$2:A131,A131))</f>
        <v/>
      </c>
      <c r="C131" s="63"/>
      <c r="D131" s="6"/>
      <c r="E131" s="6"/>
      <c r="F131" s="76"/>
      <c r="G131" s="72"/>
      <c r="H131" s="72"/>
      <c r="I131" s="57"/>
      <c r="J131" s="63"/>
      <c r="K131" s="11"/>
      <c r="L131" s="56"/>
      <c r="M131" s="57"/>
    </row>
    <row r="132" spans="1:13">
      <c r="A132" t="str">
        <f t="shared" si="5"/>
        <v/>
      </c>
      <c r="B132" t="str">
        <f>+IF(A132="","",E132&amp;D132&amp;COUNTIF($A$2:A132,A132))</f>
        <v/>
      </c>
      <c r="C132" s="63"/>
      <c r="D132" s="6"/>
      <c r="E132" s="6"/>
      <c r="F132" s="76"/>
      <c r="G132" s="72"/>
      <c r="H132" s="72"/>
      <c r="I132" s="57"/>
      <c r="J132" s="63"/>
      <c r="K132" s="11"/>
      <c r="L132" s="56"/>
      <c r="M132" s="57"/>
    </row>
    <row r="133" spans="1:13">
      <c r="A133" t="str">
        <f t="shared" si="5"/>
        <v/>
      </c>
      <c r="B133" t="str">
        <f>+IF(A133="","",E133&amp;D133&amp;COUNTIF($A$2:A133,A133))</f>
        <v/>
      </c>
      <c r="C133" s="63"/>
      <c r="D133" s="6"/>
      <c r="E133" s="6"/>
      <c r="F133" s="76"/>
      <c r="G133" s="72"/>
      <c r="H133" s="72"/>
      <c r="I133" s="57"/>
      <c r="J133" s="63"/>
      <c r="K133" s="11"/>
      <c r="L133" s="56"/>
      <c r="M133" s="57"/>
    </row>
    <row r="134" spans="1:13">
      <c r="A134" t="str">
        <f t="shared" si="5"/>
        <v/>
      </c>
      <c r="B134" t="str">
        <f>+IF(A134="","",E134&amp;D134&amp;COUNTIF($A$2:A134,A134))</f>
        <v/>
      </c>
      <c r="C134" s="63"/>
      <c r="D134" s="6"/>
      <c r="E134" s="6"/>
      <c r="F134" s="76"/>
      <c r="G134" s="72"/>
      <c r="H134" s="72"/>
      <c r="I134" s="57"/>
      <c r="J134" s="93"/>
      <c r="K134" s="11"/>
      <c r="L134" s="56"/>
      <c r="M134" s="95"/>
    </row>
    <row r="135" spans="1:13">
      <c r="A135" t="str">
        <f t="shared" si="5"/>
        <v/>
      </c>
      <c r="B135" t="str">
        <f>+IF(A135="","",E135&amp;D135&amp;COUNTIF($A$2:A135,A135))</f>
        <v/>
      </c>
      <c r="C135" s="63"/>
      <c r="D135" s="6"/>
      <c r="E135" s="6"/>
      <c r="F135" s="76"/>
      <c r="G135" s="72"/>
      <c r="H135" s="72"/>
      <c r="I135" s="57"/>
      <c r="J135" s="93"/>
      <c r="K135" s="11"/>
      <c r="L135" s="56"/>
      <c r="M135" s="95"/>
    </row>
    <row r="136" spans="1:13">
      <c r="A136" t="str">
        <f t="shared" si="5"/>
        <v/>
      </c>
      <c r="B136" t="str">
        <f>+IF(A136="","",E136&amp;D136&amp;COUNTIF($A$2:A136,A136))</f>
        <v/>
      </c>
      <c r="C136" s="63"/>
      <c r="D136" s="6"/>
      <c r="E136" s="6"/>
      <c r="F136" s="76"/>
      <c r="G136" s="72"/>
      <c r="H136" s="72"/>
      <c r="I136" s="57"/>
      <c r="J136" s="93"/>
      <c r="K136" s="11"/>
      <c r="L136" s="56"/>
      <c r="M136" s="95"/>
    </row>
    <row r="137" spans="1:13">
      <c r="A137" t="str">
        <f t="shared" si="5"/>
        <v/>
      </c>
      <c r="B137" t="str">
        <f>+IF(A137="","",E137&amp;D137&amp;COUNTIF($A$2:A137,A137))</f>
        <v/>
      </c>
      <c r="C137" s="63"/>
      <c r="D137" s="6"/>
      <c r="E137" s="6"/>
      <c r="F137" s="76"/>
      <c r="G137" s="72"/>
      <c r="H137" s="72"/>
      <c r="I137" s="57"/>
      <c r="J137" s="93"/>
      <c r="K137" s="11"/>
      <c r="L137" s="56"/>
      <c r="M137" s="95"/>
    </row>
    <row r="138" spans="1:13">
      <c r="A138" t="str">
        <f t="shared" si="5"/>
        <v/>
      </c>
      <c r="B138" t="str">
        <f>+IF(A138="","",E138&amp;D138&amp;COUNTIF($A$2:A138,A138))</f>
        <v/>
      </c>
      <c r="C138" s="63"/>
      <c r="D138" s="6"/>
      <c r="E138" s="6"/>
      <c r="F138" s="76"/>
      <c r="G138" s="72"/>
      <c r="H138" s="72"/>
      <c r="I138" s="57"/>
      <c r="J138" s="93"/>
      <c r="K138" s="11"/>
      <c r="L138" s="56"/>
      <c r="M138" s="95"/>
    </row>
    <row r="139" spans="1:13">
      <c r="A139" t="str">
        <f t="shared" si="5"/>
        <v/>
      </c>
      <c r="B139" t="str">
        <f>+IF(A139="","",E139&amp;D139&amp;COUNTIF($A$2:A139,A139))</f>
        <v/>
      </c>
      <c r="C139" s="63"/>
      <c r="D139" s="6"/>
      <c r="E139" s="6"/>
      <c r="F139" s="76"/>
      <c r="G139" s="72"/>
      <c r="H139" s="72"/>
      <c r="I139" s="57"/>
      <c r="J139" s="93"/>
      <c r="K139" s="11"/>
      <c r="L139" s="56"/>
      <c r="M139" s="95"/>
    </row>
    <row r="140" spans="1:13">
      <c r="A140" t="str">
        <f t="shared" si="5"/>
        <v/>
      </c>
      <c r="B140" t="str">
        <f>+IF(A140="","",E140&amp;D140&amp;COUNTIF($A$2:A140,A140))</f>
        <v/>
      </c>
      <c r="C140" s="63"/>
      <c r="D140" s="6"/>
      <c r="E140" s="6"/>
      <c r="F140" s="76"/>
      <c r="G140" s="72"/>
      <c r="H140" s="72"/>
      <c r="I140" s="57"/>
      <c r="J140" s="63"/>
      <c r="K140" s="11"/>
      <c r="L140" s="56"/>
      <c r="M140" s="57"/>
    </row>
    <row r="141" spans="1:13">
      <c r="A141" t="str">
        <f t="shared" si="5"/>
        <v/>
      </c>
      <c r="B141" t="str">
        <f>+IF(A141="","",E141&amp;D141&amp;COUNTIF($A$2:A141,A141))</f>
        <v/>
      </c>
      <c r="C141" s="63"/>
      <c r="D141" s="6"/>
      <c r="E141" s="6"/>
      <c r="F141" s="76"/>
      <c r="G141" s="72"/>
      <c r="H141" s="72"/>
      <c r="I141" s="57"/>
      <c r="J141" s="63"/>
      <c r="K141" s="11"/>
      <c r="L141" s="56"/>
      <c r="M141" s="57"/>
    </row>
    <row r="142" spans="1:13">
      <c r="A142" t="str">
        <f t="shared" si="5"/>
        <v/>
      </c>
      <c r="B142" t="str">
        <f>+IF(A142="","",E142&amp;D142&amp;COUNTIF($A$2:A142,A142))</f>
        <v/>
      </c>
      <c r="C142" s="63"/>
      <c r="D142" s="6"/>
      <c r="E142" s="6"/>
      <c r="F142" s="76"/>
      <c r="G142" s="72"/>
      <c r="H142" s="72"/>
      <c r="I142" s="57"/>
      <c r="J142" s="63"/>
      <c r="K142" s="11"/>
      <c r="L142" s="56"/>
      <c r="M142" s="57"/>
    </row>
    <row r="143" spans="1:13">
      <c r="A143" t="str">
        <f t="shared" si="5"/>
        <v/>
      </c>
      <c r="B143" t="str">
        <f>+IF(A143="","",E143&amp;D143&amp;COUNTIF($A$2:A143,A143))</f>
        <v/>
      </c>
      <c r="C143" s="63"/>
      <c r="D143" s="6"/>
      <c r="E143" s="6"/>
      <c r="F143" s="76"/>
      <c r="G143" s="72"/>
      <c r="H143" s="72"/>
      <c r="I143" s="57"/>
      <c r="J143" s="63"/>
      <c r="K143" s="11"/>
      <c r="L143" s="56"/>
      <c r="M143" s="57"/>
    </row>
    <row r="144" spans="1:13">
      <c r="A144" t="str">
        <f t="shared" si="5"/>
        <v/>
      </c>
      <c r="B144" t="str">
        <f>+IF(A144="","",E144&amp;D144&amp;COUNTIF($A$2:A144,A144))</f>
        <v/>
      </c>
      <c r="C144" s="63"/>
      <c r="D144" s="6"/>
      <c r="E144" s="6"/>
      <c r="F144" s="76"/>
      <c r="G144" s="72"/>
      <c r="H144" s="72"/>
      <c r="I144" s="57"/>
      <c r="J144" s="63"/>
      <c r="K144" s="11"/>
      <c r="L144" s="56"/>
      <c r="M144" s="57"/>
    </row>
    <row r="145" spans="1:13">
      <c r="A145" t="str">
        <f t="shared" si="5"/>
        <v/>
      </c>
      <c r="B145" t="str">
        <f>+IF(A145="","",E145&amp;D145&amp;COUNTIF($A$2:A145,A145))</f>
        <v/>
      </c>
      <c r="C145" s="63"/>
      <c r="D145" s="6"/>
      <c r="E145" s="6"/>
      <c r="F145" s="76"/>
      <c r="G145" s="72"/>
      <c r="H145" s="72"/>
      <c r="I145" s="57"/>
      <c r="J145" s="63"/>
      <c r="K145" s="11"/>
      <c r="L145" s="56"/>
      <c r="M145" s="57"/>
    </row>
    <row r="146" spans="1:13">
      <c r="A146" t="str">
        <f t="shared" si="5"/>
        <v/>
      </c>
      <c r="B146" t="str">
        <f>+IF(A146="","",E146&amp;D146&amp;COUNTIF($A$2:A146,A146))</f>
        <v/>
      </c>
      <c r="C146" s="63"/>
      <c r="D146" s="6"/>
      <c r="E146" s="6"/>
      <c r="F146" s="76"/>
      <c r="G146" s="72"/>
      <c r="H146" s="72"/>
      <c r="I146" s="57"/>
      <c r="J146" s="63"/>
      <c r="K146" s="11"/>
      <c r="L146" s="56"/>
      <c r="M146" s="57"/>
    </row>
    <row r="147" spans="1:13">
      <c r="A147" t="str">
        <f t="shared" si="5"/>
        <v/>
      </c>
      <c r="B147" t="str">
        <f>+IF(A147="","",E147&amp;D147&amp;COUNTIF($A$2:A147,A147))</f>
        <v/>
      </c>
      <c r="C147" s="63"/>
      <c r="D147" s="6"/>
      <c r="E147" s="6"/>
      <c r="F147" s="76"/>
      <c r="G147" s="72"/>
      <c r="H147" s="72"/>
      <c r="I147" s="57"/>
      <c r="J147" s="63"/>
      <c r="K147" s="11"/>
      <c r="L147" s="56"/>
      <c r="M147" s="57"/>
    </row>
    <row r="148" spans="1:13">
      <c r="A148" t="str">
        <f t="shared" si="5"/>
        <v/>
      </c>
      <c r="B148" t="str">
        <f>+IF(A148="","",E148&amp;D148&amp;COUNTIF($A$2:A148,A148))</f>
        <v/>
      </c>
      <c r="C148" s="63"/>
      <c r="D148" s="6"/>
      <c r="E148" s="6"/>
      <c r="F148" s="76"/>
      <c r="G148" s="8"/>
      <c r="H148" s="9"/>
      <c r="I148" s="57"/>
      <c r="J148" s="63"/>
      <c r="K148" s="11"/>
      <c r="L148" s="69"/>
      <c r="M148" s="57"/>
    </row>
    <row r="149" spans="1:13">
      <c r="A149" t="str">
        <f t="shared" si="5"/>
        <v/>
      </c>
      <c r="B149" t="str">
        <f>+IF(A149="","",E149&amp;D149&amp;COUNTIF($A$2:A149,A149))</f>
        <v/>
      </c>
      <c r="C149" s="63"/>
      <c r="D149" s="6"/>
      <c r="E149" s="6"/>
      <c r="F149" s="76"/>
      <c r="G149" s="8"/>
      <c r="H149" s="9"/>
      <c r="I149" s="57"/>
      <c r="J149" s="63"/>
      <c r="K149" s="11"/>
      <c r="L149" s="69"/>
      <c r="M149" s="57"/>
    </row>
    <row r="150" spans="1:13">
      <c r="A150" t="str">
        <f t="shared" si="5"/>
        <v/>
      </c>
      <c r="B150" t="str">
        <f>+IF(A150="","",E150&amp;D150&amp;COUNTIF($A$2:A150,A150))</f>
        <v/>
      </c>
      <c r="C150" s="63"/>
      <c r="D150" s="6"/>
      <c r="E150" s="6"/>
      <c r="F150" s="76"/>
      <c r="G150" s="8"/>
      <c r="H150" s="9"/>
      <c r="I150" s="57"/>
      <c r="J150" s="63"/>
      <c r="K150" s="11"/>
      <c r="L150" s="56"/>
      <c r="M150" s="57"/>
    </row>
    <row r="151" spans="1:13" ht="19.5" thickBot="1">
      <c r="A151" t="str">
        <f t="shared" si="5"/>
        <v/>
      </c>
      <c r="B151" t="str">
        <f>+IF(A151="","",E151&amp;D151&amp;COUNTIF($A$2:A151,A151))</f>
        <v/>
      </c>
      <c r="C151" s="77"/>
      <c r="D151" s="78"/>
      <c r="E151" s="78"/>
      <c r="F151" s="79"/>
      <c r="G151" s="80"/>
      <c r="H151" s="81"/>
      <c r="I151" s="82"/>
      <c r="J151" s="77"/>
      <c r="K151" s="83"/>
      <c r="L151" s="84"/>
      <c r="M151" s="82"/>
    </row>
    <row r="152" spans="1:13" ht="19.5" thickTop="1">
      <c r="A152" t="str">
        <f t="shared" si="5"/>
        <v/>
      </c>
      <c r="B152" t="str">
        <f>+IF(A152="","",E152&amp;D152&amp;COUNTIF($A$2:A152,A152))</f>
        <v/>
      </c>
      <c r="C152" s="85"/>
      <c r="D152" s="86"/>
      <c r="E152" s="86"/>
      <c r="F152" s="87"/>
      <c r="G152" s="88"/>
      <c r="H152" s="89"/>
      <c r="I152" s="90"/>
      <c r="J152" s="85"/>
      <c r="K152" s="91"/>
      <c r="L152" s="92"/>
      <c r="M152" s="90"/>
    </row>
    <row r="153" spans="1:13">
      <c r="A153" t="str">
        <f t="shared" si="5"/>
        <v/>
      </c>
      <c r="B153" t="str">
        <f>+IF(A153="","",E153&amp;D153&amp;COUNTIF($A$2:A153,A153))</f>
        <v/>
      </c>
      <c r="C153" s="63"/>
      <c r="D153" s="6"/>
      <c r="E153" s="6"/>
      <c r="F153" s="76"/>
      <c r="G153" s="8"/>
      <c r="H153" s="9"/>
      <c r="I153" s="57"/>
      <c r="J153" s="85"/>
      <c r="K153" s="11"/>
      <c r="L153" s="56"/>
      <c r="M153" s="57"/>
    </row>
    <row r="154" spans="1:13">
      <c r="A154" t="str">
        <f t="shared" si="5"/>
        <v/>
      </c>
      <c r="B154" t="str">
        <f>+IF(A154="","",E154&amp;D154&amp;COUNTIF($A$2:A154,A154))</f>
        <v/>
      </c>
      <c r="C154" s="63"/>
      <c r="D154" s="6"/>
      <c r="E154" s="6"/>
      <c r="F154" s="76"/>
      <c r="G154" s="8"/>
      <c r="H154" s="9"/>
      <c r="I154" s="57"/>
      <c r="J154" s="63"/>
      <c r="K154" s="11"/>
      <c r="L154" s="56"/>
      <c r="M154" s="57"/>
    </row>
    <row r="155" spans="1:13">
      <c r="A155" t="str">
        <f t="shared" si="5"/>
        <v/>
      </c>
      <c r="B155" t="str">
        <f>+IF(A155="","",E155&amp;D155&amp;COUNTIF($A$2:A155,A155))</f>
        <v/>
      </c>
      <c r="C155" s="63"/>
      <c r="D155" s="6"/>
      <c r="E155" s="6"/>
      <c r="F155" s="76"/>
      <c r="G155" s="8"/>
      <c r="H155" s="9"/>
      <c r="I155" s="57"/>
      <c r="J155" s="63"/>
      <c r="K155" s="11"/>
      <c r="L155" s="56"/>
      <c r="M155" s="57"/>
    </row>
    <row r="156" spans="1:13">
      <c r="A156" t="str">
        <f t="shared" si="5"/>
        <v/>
      </c>
      <c r="B156" t="str">
        <f>+IF(A156="","",E156&amp;D156&amp;COUNTIF($A$2:A156,A156))</f>
        <v/>
      </c>
      <c r="C156" s="63"/>
      <c r="D156" s="6"/>
      <c r="E156" s="6"/>
      <c r="F156" s="76"/>
      <c r="G156" s="8"/>
      <c r="H156" s="9"/>
      <c r="I156" s="57"/>
      <c r="J156" s="63"/>
      <c r="K156" s="11"/>
      <c r="L156" s="56"/>
      <c r="M156" s="57"/>
    </row>
    <row r="157" spans="1:13">
      <c r="A157" t="str">
        <f t="shared" si="5"/>
        <v/>
      </c>
      <c r="B157" t="str">
        <f>+IF(A157="","",E157&amp;D157&amp;COUNTIF($A$2:A157,A157))</f>
        <v/>
      </c>
      <c r="C157" s="63"/>
      <c r="D157" s="6"/>
      <c r="E157" s="6"/>
      <c r="F157" s="76"/>
      <c r="G157" s="8"/>
      <c r="H157" s="9"/>
      <c r="I157" s="57"/>
      <c r="J157" s="63"/>
      <c r="K157" s="11"/>
      <c r="L157" s="56"/>
      <c r="M157" s="57"/>
    </row>
    <row r="158" spans="1:13">
      <c r="A158" t="str">
        <f t="shared" si="5"/>
        <v/>
      </c>
      <c r="B158" t="str">
        <f>+IF(A158="","",E158&amp;D158&amp;COUNTIF($A$2:A158,A158))</f>
        <v/>
      </c>
      <c r="C158" s="63"/>
      <c r="D158" s="6"/>
      <c r="E158" s="6"/>
      <c r="F158" s="76"/>
      <c r="G158" s="8"/>
      <c r="H158" s="9"/>
      <c r="I158" s="57"/>
      <c r="J158" s="69"/>
      <c r="K158" s="11"/>
      <c r="L158" s="56"/>
      <c r="M158" s="66"/>
    </row>
    <row r="159" spans="1:13">
      <c r="A159" t="str">
        <f t="shared" si="5"/>
        <v/>
      </c>
      <c r="B159" t="str">
        <f>+IF(A159="","",E159&amp;D159&amp;COUNTIF($A$2:A159,A159))</f>
        <v/>
      </c>
      <c r="C159" s="63"/>
      <c r="D159" s="6"/>
      <c r="E159" s="6"/>
      <c r="F159" s="76"/>
      <c r="G159" s="65"/>
      <c r="H159" s="65"/>
      <c r="I159" s="57"/>
      <c r="J159" s="69"/>
      <c r="K159" s="68"/>
      <c r="L159" s="69"/>
      <c r="M159" s="66"/>
    </row>
    <row r="160" spans="1:13">
      <c r="A160" t="str">
        <f t="shared" si="5"/>
        <v/>
      </c>
      <c r="B160" t="str">
        <f>+IF(A160="","",E160&amp;D160&amp;COUNTIF($A$2:A160,A160))</f>
        <v/>
      </c>
      <c r="C160" s="63"/>
      <c r="D160" s="6"/>
      <c r="E160" s="6"/>
      <c r="F160" s="76"/>
      <c r="G160" s="65"/>
      <c r="H160" s="65"/>
      <c r="I160" s="57"/>
      <c r="J160" s="67"/>
      <c r="K160" s="68"/>
      <c r="L160" s="69"/>
      <c r="M160" s="66"/>
    </row>
    <row r="161" spans="1:15">
      <c r="A161" t="str">
        <f t="shared" si="5"/>
        <v/>
      </c>
      <c r="B161" t="str">
        <f>+IF(A161="","",E161&amp;D161&amp;COUNTIF($A$2:A161,A161))</f>
        <v/>
      </c>
      <c r="C161" s="63"/>
      <c r="D161" s="6"/>
      <c r="E161" s="6"/>
      <c r="F161" s="76"/>
      <c r="G161" s="65"/>
      <c r="H161" s="65"/>
      <c r="I161" s="57"/>
      <c r="J161" s="67"/>
      <c r="K161" s="68"/>
      <c r="L161" s="69"/>
      <c r="M161" s="66"/>
    </row>
    <row r="162" spans="1:15">
      <c r="A162" t="str">
        <f t="shared" si="5"/>
        <v/>
      </c>
      <c r="B162" t="str">
        <f>+IF(A162="","",E162&amp;D162&amp;COUNTIF($A$2:A162,A162))</f>
        <v/>
      </c>
      <c r="C162" s="63"/>
      <c r="D162" s="6"/>
      <c r="E162" s="6"/>
      <c r="F162" s="76"/>
      <c r="G162" s="72"/>
      <c r="H162" s="72"/>
      <c r="I162" s="57"/>
      <c r="J162" s="63"/>
      <c r="K162" s="11"/>
      <c r="L162" s="69"/>
      <c r="M162" s="57"/>
    </row>
    <row r="163" spans="1:15">
      <c r="A163" t="str">
        <f t="shared" si="5"/>
        <v/>
      </c>
      <c r="B163" t="str">
        <f>+IF(A163="","",E163&amp;D163&amp;COUNTIF($A$2:A163,A163))</f>
        <v/>
      </c>
      <c r="C163" s="63"/>
      <c r="D163" s="6"/>
      <c r="E163" s="6"/>
      <c r="F163" s="76"/>
      <c r="G163" s="72"/>
      <c r="H163" s="72"/>
      <c r="I163" s="57"/>
      <c r="J163" s="63"/>
      <c r="K163" s="11"/>
      <c r="L163" s="69"/>
      <c r="M163" s="57"/>
    </row>
    <row r="164" spans="1:15">
      <c r="A164" t="str">
        <f t="shared" si="5"/>
        <v/>
      </c>
      <c r="B164" t="str">
        <f>+IF(A164="","",E164&amp;D164&amp;COUNTIF($A$2:A164,A164))</f>
        <v/>
      </c>
      <c r="C164" s="63"/>
      <c r="D164" s="6"/>
      <c r="E164" s="6"/>
      <c r="F164" s="76"/>
      <c r="G164" s="72"/>
      <c r="H164" s="72"/>
      <c r="I164" s="57"/>
      <c r="J164" s="63"/>
      <c r="K164" s="11"/>
      <c r="L164" s="56"/>
      <c r="M164" s="57"/>
    </row>
    <row r="165" spans="1:15">
      <c r="A165" t="str">
        <f t="shared" si="5"/>
        <v/>
      </c>
      <c r="B165" t="str">
        <f>+IF(A165="","",E165&amp;D165&amp;COUNTIF($A$2:A165,A165))</f>
        <v/>
      </c>
      <c r="C165" s="63"/>
      <c r="D165" s="6"/>
      <c r="E165" s="6"/>
      <c r="F165" s="76"/>
      <c r="G165" s="72"/>
      <c r="H165" s="72"/>
      <c r="I165" s="57"/>
      <c r="J165" s="63"/>
      <c r="K165" s="11"/>
      <c r="L165" s="56"/>
      <c r="M165" s="57"/>
    </row>
    <row r="166" spans="1:15">
      <c r="A166" t="str">
        <f t="shared" si="5"/>
        <v/>
      </c>
      <c r="B166" t="str">
        <f>+IF(A166="","",E166&amp;D166&amp;COUNTIF($A$2:A166,A166))</f>
        <v/>
      </c>
      <c r="C166" s="63"/>
      <c r="D166" s="6"/>
      <c r="E166" s="6"/>
      <c r="F166" s="94"/>
      <c r="G166" s="65"/>
      <c r="H166" s="65"/>
      <c r="I166" s="57"/>
      <c r="J166" s="93"/>
      <c r="K166" s="11"/>
      <c r="L166" s="69"/>
      <c r="M166" s="66"/>
    </row>
    <row r="167" spans="1:15">
      <c r="A167" t="str">
        <f t="shared" si="5"/>
        <v/>
      </c>
      <c r="B167" t="str">
        <f>+IF(A167="","",E167&amp;D167&amp;COUNTIF($A$2:A167,A167))</f>
        <v/>
      </c>
      <c r="C167" s="63"/>
      <c r="D167" s="6"/>
      <c r="E167" s="6"/>
      <c r="F167" s="94"/>
      <c r="G167" s="65"/>
      <c r="H167" s="65"/>
      <c r="I167" s="57"/>
      <c r="J167" s="93"/>
      <c r="K167" s="11"/>
      <c r="L167" s="69"/>
      <c r="M167" s="66"/>
    </row>
    <row r="168" spans="1:15">
      <c r="A168" t="str">
        <f t="shared" si="5"/>
        <v/>
      </c>
      <c r="B168" t="str">
        <f>+IF(A168="","",E168&amp;D168&amp;COUNTIF($A$2:A168,A168))</f>
        <v/>
      </c>
      <c r="C168" s="63"/>
      <c r="D168" s="6"/>
      <c r="E168" s="6"/>
      <c r="F168" s="76"/>
      <c r="G168" s="72"/>
      <c r="H168" s="72"/>
      <c r="I168" s="57"/>
      <c r="J168" s="63"/>
      <c r="K168" s="11"/>
      <c r="L168" s="69"/>
      <c r="M168" s="57"/>
    </row>
    <row r="169" spans="1:15">
      <c r="A169" t="str">
        <f t="shared" si="5"/>
        <v/>
      </c>
      <c r="B169" t="str">
        <f>+IF(A169="","",E169&amp;D169&amp;COUNTIF($A$2:A169,A169))</f>
        <v/>
      </c>
      <c r="C169" s="63"/>
      <c r="D169" s="6"/>
      <c r="E169" s="6"/>
      <c r="F169" s="76"/>
      <c r="G169" s="72"/>
      <c r="H169" s="72"/>
      <c r="I169" s="57"/>
      <c r="J169" s="63"/>
      <c r="K169" s="11"/>
      <c r="L169" s="69"/>
      <c r="M169" s="57"/>
      <c r="O169" s="13"/>
    </row>
    <row r="170" spans="1:15">
      <c r="A170" t="str">
        <f t="shared" si="5"/>
        <v/>
      </c>
      <c r="B170" t="str">
        <f>+IF(A170="","",E170&amp;D170&amp;COUNTIF($A$2:A170,A170))</f>
        <v/>
      </c>
      <c r="C170" s="63"/>
      <c r="D170" s="6"/>
      <c r="E170" s="6"/>
      <c r="F170" s="76"/>
      <c r="G170" s="72"/>
      <c r="H170" s="72"/>
      <c r="I170" s="57"/>
      <c r="J170" s="63"/>
      <c r="K170" s="11"/>
      <c r="L170" s="69"/>
      <c r="M170" s="57"/>
    </row>
    <row r="171" spans="1:15">
      <c r="A171" t="str">
        <f t="shared" si="5"/>
        <v/>
      </c>
      <c r="B171" t="str">
        <f>+IF(A171="","",E171&amp;D171&amp;COUNTIF($A$2:A171,A171))</f>
        <v/>
      </c>
      <c r="C171" s="63"/>
      <c r="D171" s="6"/>
      <c r="E171" s="6"/>
      <c r="F171" s="76"/>
      <c r="G171" s="72"/>
      <c r="H171" s="72"/>
      <c r="I171" s="57"/>
      <c r="J171" s="63"/>
      <c r="K171" s="11"/>
      <c r="L171" s="69"/>
      <c r="M171" s="57"/>
    </row>
    <row r="172" spans="1:15">
      <c r="A172" t="str">
        <f t="shared" si="5"/>
        <v/>
      </c>
      <c r="B172" t="str">
        <f>+IF(A172="","",E172&amp;D172&amp;COUNTIF($A$2:A172,A172))</f>
        <v/>
      </c>
      <c r="C172" s="63"/>
      <c r="D172" s="6"/>
      <c r="E172" s="6"/>
      <c r="F172" s="76"/>
      <c r="G172" s="72"/>
      <c r="H172" s="72"/>
      <c r="I172" s="57"/>
      <c r="J172" s="63"/>
      <c r="K172" s="11"/>
      <c r="L172" s="69"/>
      <c r="M172" s="57"/>
    </row>
    <row r="173" spans="1:15">
      <c r="A173" t="str">
        <f t="shared" si="5"/>
        <v/>
      </c>
      <c r="B173" t="str">
        <f>+IF(A173="","",E173&amp;D173&amp;COUNTIF($A$2:A173,A173))</f>
        <v/>
      </c>
      <c r="C173" s="63"/>
      <c r="D173" s="6"/>
      <c r="E173" s="6"/>
      <c r="F173" s="76"/>
      <c r="G173" s="72"/>
      <c r="H173" s="72"/>
      <c r="I173" s="57"/>
      <c r="J173" s="63"/>
      <c r="K173" s="11"/>
      <c r="L173" s="69"/>
      <c r="M173" s="57"/>
    </row>
    <row r="174" spans="1:15">
      <c r="A174" t="str">
        <f t="shared" si="5"/>
        <v/>
      </c>
      <c r="B174" t="str">
        <f>+IF(A174="","",E174&amp;D174&amp;COUNTIF($A$2:A174,A174))</f>
        <v/>
      </c>
      <c r="C174" s="63"/>
      <c r="D174" s="6"/>
      <c r="E174" s="6"/>
      <c r="F174" s="76"/>
      <c r="G174" s="72"/>
      <c r="H174" s="72"/>
      <c r="I174" s="57"/>
      <c r="J174" s="63"/>
      <c r="K174" s="11"/>
      <c r="L174" s="69"/>
      <c r="M174" s="57"/>
    </row>
    <row r="175" spans="1:15">
      <c r="A175" t="str">
        <f t="shared" si="5"/>
        <v/>
      </c>
      <c r="B175" t="str">
        <f>+IF(A175="","",E175&amp;D175&amp;COUNTIF($A$2:A175,A175))</f>
        <v/>
      </c>
      <c r="C175" s="63"/>
      <c r="D175" s="6"/>
      <c r="E175" s="6"/>
      <c r="F175" s="76"/>
      <c r="G175" s="72"/>
      <c r="H175" s="72"/>
      <c r="I175" s="57"/>
      <c r="J175" s="63"/>
      <c r="K175" s="11"/>
      <c r="L175" s="69"/>
      <c r="M175" s="57"/>
    </row>
    <row r="176" spans="1:15">
      <c r="A176" t="str">
        <f t="shared" si="5"/>
        <v/>
      </c>
      <c r="B176" t="str">
        <f>+IF(A176="","",E176&amp;D176&amp;COUNTIF($A$2:A176,A176))</f>
        <v/>
      </c>
      <c r="C176" s="63"/>
      <c r="D176" s="6"/>
      <c r="E176" s="6"/>
      <c r="F176" s="76"/>
      <c r="G176" s="72"/>
      <c r="H176" s="72"/>
      <c r="I176" s="57"/>
      <c r="J176" s="63"/>
      <c r="K176" s="11"/>
      <c r="L176" s="69"/>
      <c r="M176" s="57"/>
    </row>
    <row r="177" spans="1:13">
      <c r="A177" t="str">
        <f t="shared" si="5"/>
        <v/>
      </c>
      <c r="B177" t="str">
        <f>+IF(A177="","",E177&amp;D177&amp;COUNTIF($A$2:A177,A177))</f>
        <v/>
      </c>
      <c r="C177" s="63"/>
      <c r="D177" s="6"/>
      <c r="E177" s="6"/>
      <c r="F177" s="76"/>
      <c r="G177" s="72"/>
      <c r="H177" s="72"/>
      <c r="I177" s="57"/>
      <c r="J177" s="63"/>
      <c r="K177" s="11"/>
      <c r="L177" s="69"/>
      <c r="M177" s="57"/>
    </row>
    <row r="178" spans="1:13">
      <c r="A178" t="str">
        <f t="shared" si="5"/>
        <v/>
      </c>
      <c r="B178" t="str">
        <f>+IF(A178="","",E178&amp;D178&amp;COUNTIF($A$2:A178,A178))</f>
        <v/>
      </c>
      <c r="C178" s="63"/>
      <c r="D178" s="6"/>
      <c r="E178" s="6"/>
      <c r="F178" s="76"/>
      <c r="G178" s="72"/>
      <c r="H178" s="72"/>
      <c r="I178" s="57"/>
      <c r="J178" s="63"/>
      <c r="K178" s="11"/>
      <c r="L178" s="69"/>
      <c r="M178" s="57"/>
    </row>
    <row r="179" spans="1:13">
      <c r="A179" t="str">
        <f t="shared" si="5"/>
        <v/>
      </c>
      <c r="B179" t="str">
        <f>+IF(A179="","",E179&amp;D179&amp;COUNTIF($A$2:A179,A179))</f>
        <v/>
      </c>
      <c r="C179" s="63"/>
      <c r="D179" s="6"/>
      <c r="E179" s="6"/>
      <c r="F179" s="76"/>
      <c r="G179" s="72"/>
      <c r="H179" s="72"/>
      <c r="I179" s="57"/>
      <c r="J179" s="63"/>
      <c r="K179" s="11"/>
      <c r="L179" s="69"/>
      <c r="M179" s="57"/>
    </row>
    <row r="180" spans="1:13">
      <c r="A180" t="str">
        <f t="shared" si="5"/>
        <v/>
      </c>
      <c r="B180" t="str">
        <f>+IF(A180="","",E180&amp;D180&amp;COUNTIF($A$2:A180,A180))</f>
        <v/>
      </c>
      <c r="C180" s="63"/>
      <c r="D180" s="6"/>
      <c r="E180" s="6"/>
      <c r="F180" s="76"/>
      <c r="G180" s="72"/>
      <c r="H180" s="72"/>
      <c r="I180" s="57"/>
      <c r="J180" s="63"/>
      <c r="K180" s="11"/>
      <c r="L180" s="69"/>
      <c r="M180" s="57"/>
    </row>
    <row r="181" spans="1:13">
      <c r="A181" t="str">
        <f t="shared" si="5"/>
        <v/>
      </c>
      <c r="B181" t="str">
        <f>+IF(A181="","",E181&amp;D181&amp;COUNTIF($A$2:A181,A181))</f>
        <v/>
      </c>
      <c r="C181" s="63"/>
      <c r="D181" s="6"/>
      <c r="E181" s="6"/>
      <c r="F181" s="76"/>
      <c r="G181" s="72"/>
      <c r="H181" s="72"/>
      <c r="I181" s="57"/>
      <c r="J181" s="63"/>
      <c r="K181" s="11"/>
      <c r="L181" s="69"/>
      <c r="M181" s="57"/>
    </row>
    <row r="182" spans="1:13">
      <c r="A182" t="str">
        <f t="shared" si="5"/>
        <v/>
      </c>
      <c r="B182" t="str">
        <f>+IF(A182="","",E182&amp;D182&amp;COUNTIF($A$2:A182,A182))</f>
        <v/>
      </c>
      <c r="C182" s="63"/>
      <c r="D182" s="6"/>
      <c r="E182" s="6"/>
      <c r="F182" s="76"/>
      <c r="G182" s="72"/>
      <c r="H182" s="72"/>
      <c r="I182" s="57"/>
      <c r="J182" s="63"/>
      <c r="K182" s="11"/>
      <c r="L182" s="69"/>
      <c r="M182" s="57"/>
    </row>
    <row r="183" spans="1:13">
      <c r="A183" t="str">
        <f t="shared" si="5"/>
        <v/>
      </c>
      <c r="B183" t="str">
        <f>+IF(A183="","",E183&amp;D183&amp;COUNTIF($A$2:A183,A183))</f>
        <v/>
      </c>
      <c r="C183" s="63"/>
      <c r="D183" s="6"/>
      <c r="E183" s="6"/>
      <c r="F183" s="76"/>
      <c r="G183" s="72"/>
      <c r="H183" s="72"/>
      <c r="I183" s="57"/>
      <c r="J183" s="63"/>
      <c r="K183" s="11"/>
      <c r="L183" s="69"/>
      <c r="M183" s="57"/>
    </row>
    <row r="184" spans="1:13">
      <c r="A184" t="str">
        <f t="shared" si="5"/>
        <v/>
      </c>
      <c r="B184" t="str">
        <f>+IF(A184="","",E184&amp;D184&amp;COUNTIF($A$2:A184,A184))</f>
        <v/>
      </c>
      <c r="C184" s="63"/>
      <c r="D184" s="6"/>
      <c r="E184" s="6"/>
      <c r="F184" s="76"/>
      <c r="G184" s="72"/>
      <c r="H184" s="72"/>
      <c r="I184" s="57"/>
      <c r="J184" s="63"/>
      <c r="K184" s="11"/>
      <c r="L184" s="69"/>
      <c r="M184" s="57"/>
    </row>
    <row r="185" spans="1:13">
      <c r="A185" t="str">
        <f t="shared" si="5"/>
        <v/>
      </c>
      <c r="B185" t="str">
        <f>+IF(A185="","",E185&amp;D185&amp;COUNTIF($A$2:A185,A185))</f>
        <v/>
      </c>
      <c r="C185" s="63"/>
      <c r="D185" s="6"/>
      <c r="E185" s="6"/>
      <c r="F185" s="76"/>
      <c r="G185" s="72"/>
      <c r="H185" s="72"/>
      <c r="I185" s="57"/>
      <c r="J185" s="63"/>
      <c r="K185" s="11"/>
      <c r="L185" s="69"/>
      <c r="M185" s="57"/>
    </row>
    <row r="186" spans="1:13">
      <c r="A186" t="str">
        <f t="shared" si="5"/>
        <v/>
      </c>
      <c r="B186" t="str">
        <f>+IF(A186="","",E186&amp;D186&amp;COUNTIF($A$2:A186,A186))</f>
        <v/>
      </c>
      <c r="C186" s="63"/>
      <c r="D186" s="6"/>
      <c r="E186" s="6"/>
      <c r="F186" s="76"/>
      <c r="G186" s="72"/>
      <c r="H186" s="72"/>
      <c r="I186" s="57"/>
      <c r="J186" s="63"/>
      <c r="K186" s="11"/>
      <c r="L186" s="69"/>
      <c r="M186" s="57"/>
    </row>
    <row r="187" spans="1:13">
      <c r="A187" t="str">
        <f t="shared" si="5"/>
        <v/>
      </c>
      <c r="B187" t="str">
        <f>+IF(A187="","",E187&amp;D187&amp;COUNTIF($A$2:A187,A187))</f>
        <v/>
      </c>
      <c r="C187" s="63"/>
      <c r="D187" s="6"/>
      <c r="E187" s="6"/>
      <c r="F187" s="76"/>
      <c r="G187" s="72"/>
      <c r="H187" s="72"/>
      <c r="I187" s="57"/>
      <c r="J187" s="63"/>
      <c r="K187" s="11"/>
      <c r="L187" s="69"/>
      <c r="M187" s="57"/>
    </row>
    <row r="188" spans="1:13">
      <c r="A188" t="str">
        <f t="shared" si="5"/>
        <v/>
      </c>
      <c r="B188" t="str">
        <f>+IF(A188="","",E188&amp;D188&amp;COUNTIF($A$2:A188,A188))</f>
        <v/>
      </c>
      <c r="C188" s="63"/>
      <c r="D188" s="6"/>
      <c r="E188" s="6"/>
      <c r="F188" s="76"/>
      <c r="G188" s="72"/>
      <c r="H188" s="72"/>
      <c r="I188" s="57"/>
      <c r="J188" s="63"/>
      <c r="K188" s="11"/>
      <c r="L188" s="69"/>
      <c r="M188" s="57"/>
    </row>
    <row r="189" spans="1:13">
      <c r="A189" t="str">
        <f t="shared" si="5"/>
        <v/>
      </c>
      <c r="B189" t="str">
        <f>+IF(A189="","",E189&amp;D189&amp;COUNTIF($A$2:A189,A189))</f>
        <v/>
      </c>
      <c r="C189" s="63"/>
      <c r="D189" s="6"/>
      <c r="E189" s="6"/>
      <c r="F189" s="76"/>
      <c r="G189" s="72"/>
      <c r="H189" s="72"/>
      <c r="I189" s="57"/>
      <c r="J189" s="63"/>
      <c r="K189" s="11"/>
      <c r="L189" s="69"/>
      <c r="M189" s="57"/>
    </row>
    <row r="190" spans="1:13">
      <c r="A190" t="str">
        <f t="shared" si="5"/>
        <v/>
      </c>
      <c r="B190" t="str">
        <f>+IF(A190="","",E190&amp;D190&amp;COUNTIF($A$2:A190,A190))</f>
        <v/>
      </c>
      <c r="C190" s="63"/>
      <c r="D190" s="6"/>
      <c r="E190" s="6"/>
      <c r="F190" s="76"/>
      <c r="G190" s="72"/>
      <c r="H190" s="72"/>
      <c r="I190" s="57"/>
      <c r="J190" s="63"/>
      <c r="K190" s="11"/>
      <c r="L190" s="69"/>
      <c r="M190" s="57"/>
    </row>
    <row r="191" spans="1:13">
      <c r="A191" t="str">
        <f t="shared" si="5"/>
        <v/>
      </c>
      <c r="B191" t="str">
        <f>+IF(A191="","",E191&amp;D191&amp;COUNTIF($A$2:A191,A191))</f>
        <v/>
      </c>
      <c r="C191" s="63"/>
      <c r="D191" s="6"/>
      <c r="E191" s="6"/>
      <c r="F191" s="76"/>
      <c r="G191" s="72"/>
      <c r="H191" s="72"/>
      <c r="I191" s="57"/>
      <c r="J191" s="63"/>
      <c r="K191" s="11"/>
      <c r="L191" s="69"/>
      <c r="M191" s="57"/>
    </row>
    <row r="192" spans="1:13">
      <c r="A192" t="str">
        <f t="shared" si="5"/>
        <v/>
      </c>
      <c r="B192" t="str">
        <f>+IF(A192="","",E192&amp;D192&amp;COUNTIF($A$2:A192,A192))</f>
        <v/>
      </c>
      <c r="C192" s="63"/>
      <c r="D192" s="6"/>
      <c r="E192" s="6"/>
      <c r="F192" s="76"/>
      <c r="G192" s="72"/>
      <c r="H192" s="72"/>
      <c r="I192" s="57"/>
      <c r="J192" s="63"/>
      <c r="K192" s="11"/>
      <c r="L192" s="69"/>
      <c r="M192" s="57"/>
    </row>
    <row r="193" spans="1:13">
      <c r="A193" t="str">
        <f t="shared" si="5"/>
        <v/>
      </c>
      <c r="B193" t="str">
        <f>+IF(A193="","",E193&amp;D193&amp;COUNTIF($A$2:A193,A193))</f>
        <v/>
      </c>
      <c r="C193" s="63"/>
      <c r="D193" s="6"/>
      <c r="E193" s="6"/>
      <c r="F193" s="76"/>
      <c r="G193" s="72"/>
      <c r="H193" s="72"/>
      <c r="I193" s="57"/>
      <c r="J193" s="63"/>
      <c r="K193" s="11"/>
      <c r="L193" s="69"/>
      <c r="M193" s="57"/>
    </row>
    <row r="194" spans="1:13">
      <c r="A194" t="str">
        <f t="shared" ref="A194:A221" si="6">+E194&amp;D194</f>
        <v/>
      </c>
      <c r="B194" t="str">
        <f>+IF(A194="","",E194&amp;D194&amp;COUNTIF($A$2:A194,A194))</f>
        <v/>
      </c>
      <c r="C194" s="63"/>
      <c r="D194" s="6"/>
      <c r="E194" s="6"/>
      <c r="F194" s="76"/>
      <c r="G194" s="72"/>
      <c r="H194" s="72"/>
      <c r="I194" s="57"/>
      <c r="J194" s="93"/>
      <c r="K194" s="11"/>
      <c r="L194" s="69"/>
      <c r="M194" s="95"/>
    </row>
    <row r="195" spans="1:13">
      <c r="A195" t="str">
        <f t="shared" si="6"/>
        <v/>
      </c>
      <c r="B195" t="str">
        <f>+IF(A195="","",E195&amp;D195&amp;COUNTIF($A$2:A195,A195))</f>
        <v/>
      </c>
      <c r="C195" s="63"/>
      <c r="D195" s="6"/>
      <c r="E195" s="6"/>
      <c r="F195" s="76"/>
      <c r="G195" s="72"/>
      <c r="H195" s="72"/>
      <c r="I195" s="57"/>
      <c r="J195" s="93"/>
      <c r="K195" s="11"/>
      <c r="L195" s="69"/>
      <c r="M195" s="95"/>
    </row>
    <row r="196" spans="1:13">
      <c r="A196" t="str">
        <f t="shared" si="6"/>
        <v/>
      </c>
      <c r="B196" t="str">
        <f>+IF(A196="","",E196&amp;D196&amp;COUNTIF($A$2:A196,A196))</f>
        <v/>
      </c>
      <c r="C196" s="63"/>
      <c r="D196" s="6"/>
      <c r="E196" s="6"/>
      <c r="F196" s="76"/>
      <c r="G196" s="72"/>
      <c r="H196" s="72"/>
      <c r="I196" s="57"/>
      <c r="J196" s="63"/>
      <c r="K196" s="11"/>
      <c r="L196" s="69"/>
      <c r="M196" s="57"/>
    </row>
    <row r="197" spans="1:13">
      <c r="A197" t="str">
        <f t="shared" si="6"/>
        <v/>
      </c>
      <c r="B197" t="str">
        <f>+IF(A197="","",E197&amp;D197&amp;COUNTIF($A$2:A197,A197))</f>
        <v/>
      </c>
      <c r="C197" s="63"/>
      <c r="D197" s="6"/>
      <c r="E197" s="6"/>
      <c r="F197" s="76"/>
      <c r="G197" s="72"/>
      <c r="H197" s="72"/>
      <c r="I197" s="57"/>
      <c r="J197" s="63"/>
      <c r="K197" s="11"/>
      <c r="L197" s="69"/>
      <c r="M197" s="57"/>
    </row>
    <row r="198" spans="1:13">
      <c r="A198" t="str">
        <f t="shared" si="6"/>
        <v/>
      </c>
      <c r="B198" t="str">
        <f>+IF(A198="","",E198&amp;D198&amp;COUNTIF($A$2:A198,A198))</f>
        <v/>
      </c>
      <c r="C198" s="63"/>
      <c r="D198" s="6"/>
      <c r="E198" s="6"/>
      <c r="F198" s="76"/>
      <c r="G198" s="72"/>
      <c r="H198" s="72"/>
      <c r="I198" s="57"/>
      <c r="J198" s="63"/>
      <c r="K198" s="11"/>
      <c r="L198" s="69"/>
      <c r="M198" s="57"/>
    </row>
    <row r="199" spans="1:13">
      <c r="A199" t="str">
        <f t="shared" si="6"/>
        <v/>
      </c>
      <c r="B199" t="str">
        <f>+IF(A199="","",E199&amp;D199&amp;COUNTIF($A$2:A199,A199))</f>
        <v/>
      </c>
      <c r="C199" s="63"/>
      <c r="D199" s="6"/>
      <c r="E199" s="6"/>
      <c r="F199" s="76"/>
      <c r="G199" s="72"/>
      <c r="H199" s="72"/>
      <c r="I199" s="57"/>
      <c r="J199" s="63"/>
      <c r="K199" s="11"/>
      <c r="L199" s="69"/>
      <c r="M199" s="57"/>
    </row>
    <row r="200" spans="1:13">
      <c r="A200" t="str">
        <f t="shared" si="6"/>
        <v/>
      </c>
      <c r="B200" t="str">
        <f>+IF(A200="","",E200&amp;D200&amp;COUNTIF($A$2:A200,A200))</f>
        <v/>
      </c>
      <c r="C200" s="63"/>
      <c r="D200" s="6"/>
      <c r="E200" s="6"/>
      <c r="F200" s="76"/>
      <c r="G200" s="72"/>
      <c r="H200" s="72"/>
      <c r="I200" s="57"/>
      <c r="J200" s="63"/>
      <c r="K200" s="11"/>
      <c r="L200" s="69"/>
      <c r="M200" s="57"/>
    </row>
    <row r="201" spans="1:13">
      <c r="A201" t="str">
        <f t="shared" si="6"/>
        <v/>
      </c>
      <c r="B201" t="str">
        <f>+IF(A201="","",E201&amp;D201&amp;COUNTIF($A$2:A201,A201))</f>
        <v/>
      </c>
      <c r="C201" s="63"/>
      <c r="D201" s="6"/>
      <c r="E201" s="6"/>
      <c r="F201" s="76"/>
      <c r="G201" s="72"/>
      <c r="H201" s="72"/>
      <c r="I201" s="57"/>
      <c r="J201" s="63"/>
      <c r="K201" s="11"/>
      <c r="L201" s="69"/>
      <c r="M201" s="57"/>
    </row>
    <row r="202" spans="1:13">
      <c r="A202" t="str">
        <f t="shared" si="6"/>
        <v/>
      </c>
      <c r="B202" t="str">
        <f>+IF(A202="","",E202&amp;D202&amp;COUNTIF($A$2:A202,A202))</f>
        <v/>
      </c>
      <c r="C202" s="63"/>
      <c r="D202" s="6"/>
      <c r="E202" s="6"/>
      <c r="F202" s="76"/>
      <c r="G202" s="72"/>
      <c r="H202" s="72"/>
      <c r="I202" s="57"/>
      <c r="J202" s="63"/>
      <c r="K202" s="11"/>
      <c r="L202" s="69"/>
      <c r="M202" s="57"/>
    </row>
    <row r="203" spans="1:13">
      <c r="A203" t="str">
        <f t="shared" si="6"/>
        <v/>
      </c>
      <c r="B203" t="str">
        <f>+IF(A203="","",E203&amp;D203&amp;COUNTIF($A$2:A203,A203))</f>
        <v/>
      </c>
      <c r="C203" s="63"/>
      <c r="D203" s="6"/>
      <c r="E203" s="6"/>
      <c r="F203" s="76"/>
      <c r="G203" s="72"/>
      <c r="H203" s="72"/>
      <c r="I203" s="57"/>
      <c r="J203" s="63"/>
      <c r="K203" s="11"/>
      <c r="L203" s="69"/>
      <c r="M203" s="57"/>
    </row>
    <row r="204" spans="1:13">
      <c r="A204" t="str">
        <f t="shared" si="6"/>
        <v/>
      </c>
      <c r="B204" t="str">
        <f>+IF(A204="","",E204&amp;D204&amp;COUNTIF($A$2:A204,A204))</f>
        <v/>
      </c>
      <c r="C204" s="63"/>
      <c r="D204" s="6"/>
      <c r="E204" s="6"/>
      <c r="F204" s="76"/>
      <c r="G204" s="72"/>
      <c r="H204" s="72"/>
      <c r="I204" s="57"/>
      <c r="J204" s="63"/>
      <c r="K204" s="11"/>
      <c r="L204" s="69"/>
      <c r="M204" s="57"/>
    </row>
    <row r="205" spans="1:13">
      <c r="A205" t="str">
        <f t="shared" si="6"/>
        <v/>
      </c>
      <c r="B205" t="str">
        <f>+IF(A205="","",E205&amp;D205&amp;COUNTIF($A$2:A205,A205))</f>
        <v/>
      </c>
      <c r="C205" s="63"/>
      <c r="D205" s="6"/>
      <c r="E205" s="6"/>
      <c r="F205" s="76"/>
      <c r="G205" s="72"/>
      <c r="H205" s="72"/>
      <c r="I205" s="57"/>
      <c r="J205" s="63"/>
      <c r="K205" s="11"/>
      <c r="L205" s="69"/>
      <c r="M205" s="57"/>
    </row>
    <row r="206" spans="1:13">
      <c r="A206" t="str">
        <f t="shared" si="6"/>
        <v/>
      </c>
      <c r="B206" t="str">
        <f>+IF(A206="","",E206&amp;D206&amp;COUNTIF($A$2:A206,A206))</f>
        <v/>
      </c>
      <c r="C206" s="63"/>
      <c r="D206" s="6"/>
      <c r="E206" s="6"/>
      <c r="F206" s="76"/>
      <c r="G206" s="72"/>
      <c r="H206" s="72"/>
      <c r="I206" s="57"/>
      <c r="J206" s="63"/>
      <c r="K206" s="11"/>
      <c r="L206" s="69"/>
      <c r="M206" s="57"/>
    </row>
    <row r="207" spans="1:13">
      <c r="A207" t="str">
        <f t="shared" si="6"/>
        <v/>
      </c>
      <c r="B207" t="str">
        <f>+IF(A207="","",E207&amp;D207&amp;COUNTIF($A$2:A207,A207))</f>
        <v/>
      </c>
      <c r="C207" s="63"/>
      <c r="D207" s="6"/>
      <c r="E207" s="6"/>
      <c r="F207" s="76"/>
      <c r="G207" s="72"/>
      <c r="H207" s="72"/>
      <c r="I207" s="57"/>
      <c r="J207" s="63"/>
      <c r="K207" s="11"/>
      <c r="L207" s="69"/>
      <c r="M207" s="57"/>
    </row>
    <row r="208" spans="1:13">
      <c r="A208" t="str">
        <f t="shared" si="6"/>
        <v/>
      </c>
      <c r="B208" t="str">
        <f>+IF(A208="","",E208&amp;D208&amp;COUNTIF($A$2:A208,A208))</f>
        <v/>
      </c>
      <c r="C208" s="63"/>
      <c r="D208" s="6"/>
      <c r="E208" s="6"/>
      <c r="F208" s="76"/>
      <c r="G208" s="72"/>
      <c r="H208" s="72"/>
      <c r="I208" s="57"/>
      <c r="J208" s="93"/>
      <c r="K208" s="11"/>
      <c r="L208" s="69"/>
      <c r="M208" s="95"/>
    </row>
    <row r="209" spans="1:13">
      <c r="A209" t="str">
        <f t="shared" si="6"/>
        <v/>
      </c>
      <c r="B209" t="str">
        <f>+IF(A209="","",E209&amp;D209&amp;COUNTIF($A$2:A209,A209))</f>
        <v/>
      </c>
      <c r="C209" s="63"/>
      <c r="D209" s="6"/>
      <c r="E209" s="6"/>
      <c r="F209" s="76"/>
      <c r="G209" s="72"/>
      <c r="H209" s="72"/>
      <c r="I209" s="57"/>
      <c r="J209" s="93"/>
      <c r="K209" s="11"/>
      <c r="L209" s="69"/>
      <c r="M209" s="95"/>
    </row>
    <row r="210" spans="1:13">
      <c r="A210" t="str">
        <f t="shared" si="6"/>
        <v/>
      </c>
      <c r="B210" t="str">
        <f>+IF(A210="","",E210&amp;D210&amp;COUNTIF($A$2:A210,A210))</f>
        <v/>
      </c>
      <c r="C210" s="63"/>
      <c r="D210" s="6"/>
      <c r="E210" s="6"/>
      <c r="F210" s="76"/>
      <c r="G210" s="72"/>
      <c r="H210" s="72"/>
      <c r="I210" s="57"/>
      <c r="J210" s="63"/>
      <c r="K210" s="11"/>
      <c r="L210" s="69"/>
      <c r="M210" s="57"/>
    </row>
    <row r="211" spans="1:13">
      <c r="A211" t="str">
        <f t="shared" si="6"/>
        <v/>
      </c>
      <c r="B211" t="str">
        <f>+IF(A211="","",E211&amp;D211&amp;COUNTIF($A$2:A211,A211))</f>
        <v/>
      </c>
      <c r="C211" s="63"/>
      <c r="D211" s="6"/>
      <c r="E211" s="6"/>
      <c r="F211" s="76"/>
      <c r="G211" s="72"/>
      <c r="H211" s="72"/>
      <c r="I211" s="57"/>
      <c r="J211" s="63"/>
      <c r="K211" s="11"/>
      <c r="L211" s="69"/>
      <c r="M211" s="57"/>
    </row>
    <row r="212" spans="1:13">
      <c r="A212" t="str">
        <f t="shared" si="6"/>
        <v/>
      </c>
      <c r="B212" t="str">
        <f>+IF(A212="","",E212&amp;D212&amp;COUNTIF($A$2:A212,A212))</f>
        <v/>
      </c>
      <c r="C212" s="63"/>
      <c r="D212" s="6"/>
      <c r="E212" s="6"/>
      <c r="F212" s="76"/>
      <c r="G212" s="72"/>
      <c r="H212" s="72"/>
      <c r="I212" s="57"/>
      <c r="J212" s="63"/>
      <c r="K212" s="11"/>
      <c r="L212" s="69"/>
      <c r="M212" s="57"/>
    </row>
    <row r="213" spans="1:13">
      <c r="A213" t="str">
        <f t="shared" si="6"/>
        <v/>
      </c>
      <c r="B213" t="str">
        <f>+IF(A213="","",E213&amp;D213&amp;COUNTIF($A$2:A213,A213))</f>
        <v/>
      </c>
      <c r="C213" s="63"/>
      <c r="D213" s="6"/>
      <c r="E213" s="6"/>
      <c r="F213" s="76"/>
      <c r="G213" s="72"/>
      <c r="H213" s="72"/>
      <c r="I213" s="57"/>
      <c r="J213" s="63"/>
      <c r="K213" s="11"/>
      <c r="L213" s="69"/>
      <c r="M213" s="57"/>
    </row>
    <row r="214" spans="1:13">
      <c r="A214" t="str">
        <f t="shared" si="6"/>
        <v/>
      </c>
      <c r="B214" t="str">
        <f>+IF(A214="","",E214&amp;D214&amp;COUNTIF($A$2:A214,A214))</f>
        <v/>
      </c>
      <c r="C214" s="63"/>
      <c r="D214" s="6"/>
      <c r="E214" s="6"/>
      <c r="F214" s="76"/>
      <c r="G214" s="72"/>
      <c r="H214" s="72"/>
      <c r="I214" s="57"/>
      <c r="J214" s="93"/>
      <c r="K214" s="11"/>
      <c r="L214" s="69"/>
      <c r="M214" s="95"/>
    </row>
    <row r="215" spans="1:13">
      <c r="A215" t="str">
        <f t="shared" si="6"/>
        <v/>
      </c>
      <c r="B215" t="str">
        <f>+IF(A215="","",E215&amp;D215&amp;COUNTIF($A$2:A215,A215))</f>
        <v/>
      </c>
      <c r="C215" s="63"/>
      <c r="D215" s="6"/>
      <c r="E215" s="6"/>
      <c r="F215" s="76"/>
      <c r="G215" s="72"/>
      <c r="H215" s="72"/>
      <c r="I215" s="57"/>
      <c r="J215" s="93"/>
      <c r="K215" s="11"/>
      <c r="L215" s="69"/>
      <c r="M215" s="95"/>
    </row>
    <row r="216" spans="1:13">
      <c r="A216" t="str">
        <f t="shared" si="6"/>
        <v/>
      </c>
      <c r="B216" t="str">
        <f>+IF(A216="","",E216&amp;D216&amp;COUNTIF($A$2:A216,A216))</f>
        <v/>
      </c>
      <c r="C216" s="63"/>
      <c r="D216" s="6"/>
      <c r="E216" s="6"/>
      <c r="F216" s="76"/>
      <c r="G216" s="72"/>
      <c r="H216" s="72"/>
      <c r="I216" s="57"/>
      <c r="J216" s="93"/>
      <c r="K216" s="11"/>
      <c r="L216" s="69"/>
      <c r="M216" s="95"/>
    </row>
    <row r="217" spans="1:13">
      <c r="A217" t="str">
        <f t="shared" si="6"/>
        <v/>
      </c>
      <c r="B217" t="str">
        <f>+IF(A217="","",E217&amp;D217&amp;COUNTIF($A$2:A217,A217))</f>
        <v/>
      </c>
      <c r="C217" s="63"/>
      <c r="D217" s="6"/>
      <c r="E217" s="6"/>
      <c r="F217" s="76"/>
      <c r="G217" s="72"/>
      <c r="H217" s="72"/>
      <c r="I217" s="57"/>
      <c r="J217" s="93"/>
      <c r="K217" s="11"/>
      <c r="L217" s="69"/>
      <c r="M217" s="95"/>
    </row>
    <row r="218" spans="1:13">
      <c r="A218" t="str">
        <f t="shared" si="6"/>
        <v/>
      </c>
      <c r="B218" t="str">
        <f>+IF(A218="","",E218&amp;D218&amp;COUNTIF($A$2:A218,A218))</f>
        <v/>
      </c>
      <c r="C218" s="63"/>
      <c r="D218" s="6"/>
      <c r="E218" s="6"/>
      <c r="F218" s="76"/>
      <c r="G218" s="72"/>
      <c r="H218" s="72"/>
      <c r="I218" s="57"/>
      <c r="J218" s="63"/>
      <c r="K218" s="11"/>
      <c r="L218" s="69"/>
      <c r="M218" s="57"/>
    </row>
    <row r="219" spans="1:13">
      <c r="A219" t="str">
        <f t="shared" si="6"/>
        <v/>
      </c>
      <c r="B219" t="str">
        <f>+IF(A219="","",E219&amp;D219&amp;COUNTIF($A$2:A219,A219))</f>
        <v/>
      </c>
      <c r="C219" s="63"/>
      <c r="D219" s="6"/>
      <c r="E219" s="6"/>
      <c r="F219" s="76"/>
      <c r="G219" s="72"/>
      <c r="H219" s="72"/>
      <c r="I219" s="57"/>
      <c r="J219" s="63"/>
      <c r="K219" s="11"/>
      <c r="L219" s="69"/>
      <c r="M219" s="57"/>
    </row>
    <row r="220" spans="1:13">
      <c r="A220" t="str">
        <f t="shared" si="6"/>
        <v/>
      </c>
      <c r="B220" t="str">
        <f>+IF(A220="","",E220&amp;D220&amp;COUNTIF($A$2:A220,A220))</f>
        <v/>
      </c>
      <c r="C220" s="63"/>
      <c r="D220" s="6"/>
      <c r="E220" s="6"/>
      <c r="F220" s="76"/>
      <c r="G220" s="72"/>
      <c r="H220" s="72"/>
      <c r="I220" s="57"/>
      <c r="J220" s="63"/>
      <c r="K220" s="11"/>
      <c r="L220" s="69"/>
      <c r="M220" s="57"/>
    </row>
    <row r="221" spans="1:13">
      <c r="A221" t="str">
        <f t="shared" si="6"/>
        <v/>
      </c>
      <c r="B221" t="str">
        <f>+IF(A221="","",E221&amp;D221&amp;COUNTIF($A$2:A221,A221))</f>
        <v/>
      </c>
      <c r="C221" s="63"/>
      <c r="D221" s="6"/>
      <c r="E221" s="6"/>
      <c r="F221" s="76"/>
      <c r="G221" s="72"/>
      <c r="H221" s="72"/>
      <c r="I221" s="57"/>
      <c r="J221" s="63"/>
      <c r="K221" s="11"/>
      <c r="L221" s="69"/>
      <c r="M221" s="57"/>
    </row>
    <row r="222" spans="1:13">
      <c r="A222" t="str">
        <f t="shared" ref="A222:A285" si="7">+E222&amp;D222</f>
        <v/>
      </c>
      <c r="B222" t="str">
        <f>+IF(A222="","",E222&amp;D222&amp;COUNTIF($A$2:A222,A222))</f>
        <v/>
      </c>
      <c r="C222" s="63"/>
      <c r="D222" s="6"/>
      <c r="E222" s="6"/>
      <c r="F222" s="76"/>
      <c r="G222" s="8"/>
      <c r="H222" s="9"/>
      <c r="I222" s="57"/>
      <c r="J222" s="63"/>
      <c r="K222" s="11"/>
      <c r="L222" s="56"/>
      <c r="M222" s="57"/>
    </row>
    <row r="223" spans="1:13" ht="19.5" thickBot="1">
      <c r="A223" t="str">
        <f t="shared" si="7"/>
        <v/>
      </c>
      <c r="B223" t="str">
        <f>+IF(A223="","",E223&amp;D223&amp;COUNTIF($A$2:A223,A223))</f>
        <v/>
      </c>
      <c r="C223" s="77"/>
      <c r="D223" s="78"/>
      <c r="E223" s="78"/>
      <c r="F223" s="79"/>
      <c r="G223" s="80"/>
      <c r="H223" s="81"/>
      <c r="I223" s="82"/>
      <c r="J223" s="77"/>
      <c r="K223" s="83"/>
      <c r="L223" s="84"/>
      <c r="M223" s="82"/>
    </row>
    <row r="224" spans="1:13" ht="19.5" thickTop="1">
      <c r="A224" t="str">
        <f t="shared" si="7"/>
        <v/>
      </c>
      <c r="B224" t="str">
        <f>+IF(A224="","",E224&amp;D224&amp;COUNTIF($A$2:A224,A224))</f>
        <v/>
      </c>
      <c r="C224" s="85"/>
      <c r="D224" s="86"/>
      <c r="E224" s="87"/>
      <c r="F224" s="87"/>
      <c r="G224" s="89"/>
      <c r="H224" s="89"/>
      <c r="I224" s="90"/>
      <c r="J224" s="85"/>
      <c r="K224" s="91"/>
      <c r="L224" s="92"/>
      <c r="M224" s="90"/>
    </row>
    <row r="225" spans="1:13">
      <c r="A225" t="str">
        <f t="shared" si="7"/>
        <v/>
      </c>
      <c r="B225" t="str">
        <f>+IF(A225="","",E225&amp;D225&amp;COUNTIF($A$2:A225,A225))</f>
        <v/>
      </c>
      <c r="C225" s="63"/>
      <c r="D225" s="6"/>
      <c r="E225" s="76"/>
      <c r="F225" s="76"/>
      <c r="G225" s="9"/>
      <c r="H225" s="9"/>
      <c r="I225" s="57"/>
      <c r="J225" s="63"/>
      <c r="K225" s="11"/>
      <c r="L225" s="56"/>
      <c r="M225" s="57"/>
    </row>
    <row r="226" spans="1:13">
      <c r="A226" t="str">
        <f t="shared" si="7"/>
        <v/>
      </c>
      <c r="B226" t="str">
        <f>+IF(A226="","",E226&amp;D226&amp;COUNTIF($A$2:A226,A226))</f>
        <v/>
      </c>
      <c r="C226" s="63"/>
      <c r="D226" s="6"/>
      <c r="E226" s="76"/>
      <c r="F226" s="76"/>
      <c r="G226" s="9"/>
      <c r="H226" s="9"/>
      <c r="I226" s="57"/>
      <c r="J226" s="63"/>
      <c r="K226" s="11"/>
      <c r="L226" s="56"/>
      <c r="M226" s="57"/>
    </row>
    <row r="227" spans="1:13">
      <c r="A227" t="str">
        <f t="shared" si="7"/>
        <v/>
      </c>
      <c r="B227" t="str">
        <f>+IF(A227="","",E227&amp;D227&amp;COUNTIF($A$2:A227,A227))</f>
        <v/>
      </c>
      <c r="C227" s="63"/>
      <c r="D227" s="6"/>
      <c r="E227" s="76"/>
      <c r="F227" s="76"/>
      <c r="G227" s="9"/>
      <c r="H227" s="9"/>
      <c r="I227" s="57"/>
      <c r="J227" s="63"/>
      <c r="K227" s="11"/>
      <c r="L227" s="56"/>
      <c r="M227" s="57"/>
    </row>
    <row r="228" spans="1:13">
      <c r="A228" t="str">
        <f t="shared" si="7"/>
        <v/>
      </c>
      <c r="B228" t="str">
        <f>+IF(A228="","",E228&amp;D228&amp;COUNTIF($A$2:A228,A228))</f>
        <v/>
      </c>
      <c r="C228" s="63"/>
      <c r="D228" s="6"/>
      <c r="E228" s="76"/>
      <c r="F228" s="76"/>
      <c r="G228" s="9"/>
      <c r="H228" s="9"/>
      <c r="I228" s="57"/>
      <c r="J228" s="63"/>
      <c r="K228" s="11"/>
      <c r="L228" s="56"/>
      <c r="M228" s="57"/>
    </row>
    <row r="229" spans="1:13">
      <c r="A229" t="str">
        <f t="shared" si="7"/>
        <v/>
      </c>
      <c r="B229" t="str">
        <f>+IF(A229="","",E229&amp;D229&amp;COUNTIF($A$2:A229,A229))</f>
        <v/>
      </c>
      <c r="C229" s="63"/>
      <c r="D229" s="6"/>
      <c r="E229" s="76"/>
      <c r="F229" s="76"/>
      <c r="G229" s="9"/>
      <c r="H229" s="9"/>
      <c r="I229" s="57"/>
      <c r="J229" s="63"/>
      <c r="K229" s="11"/>
      <c r="L229" s="56"/>
      <c r="M229" s="57"/>
    </row>
    <row r="230" spans="1:13">
      <c r="A230" t="str">
        <f t="shared" si="7"/>
        <v/>
      </c>
      <c r="B230" t="str">
        <f>+IF(A230="","",E230&amp;D230&amp;COUNTIF($A$2:A230,A230))</f>
        <v/>
      </c>
      <c r="C230" s="63"/>
      <c r="D230" s="6"/>
      <c r="E230" s="76"/>
      <c r="F230" s="76"/>
      <c r="G230" s="9"/>
      <c r="H230" s="9"/>
      <c r="I230" s="57"/>
      <c r="J230" s="63"/>
      <c r="K230" s="11"/>
      <c r="L230" s="56"/>
      <c r="M230" s="57"/>
    </row>
    <row r="231" spans="1:13">
      <c r="A231" t="str">
        <f t="shared" si="7"/>
        <v/>
      </c>
      <c r="B231" t="str">
        <f>+IF(A231="","",E231&amp;D231&amp;COUNTIF($A$2:A231,A231))</f>
        <v/>
      </c>
      <c r="C231" s="63"/>
      <c r="D231" s="6"/>
      <c r="E231" s="76"/>
      <c r="F231" s="76"/>
      <c r="G231" s="9"/>
      <c r="H231" s="9"/>
      <c r="I231" s="57"/>
      <c r="J231" s="63"/>
      <c r="K231" s="11"/>
      <c r="L231" s="56"/>
      <c r="M231" s="57"/>
    </row>
    <row r="232" spans="1:13">
      <c r="A232" t="str">
        <f t="shared" si="7"/>
        <v/>
      </c>
      <c r="B232" t="str">
        <f>+IF(A232="","",E232&amp;D232&amp;COUNTIF($A$2:A232,A232))</f>
        <v/>
      </c>
      <c r="C232" s="63"/>
      <c r="D232" s="6"/>
      <c r="E232" s="76"/>
      <c r="F232" s="76"/>
      <c r="G232" s="9"/>
      <c r="H232" s="9"/>
      <c r="I232" s="57"/>
      <c r="J232" s="67"/>
      <c r="K232" s="11"/>
      <c r="L232" s="56"/>
      <c r="M232" s="66"/>
    </row>
    <row r="233" spans="1:13">
      <c r="A233" t="str">
        <f t="shared" si="7"/>
        <v/>
      </c>
      <c r="B233" t="str">
        <f>+IF(A233="","",E233&amp;D233&amp;COUNTIF($A$2:A233,A233))</f>
        <v/>
      </c>
      <c r="C233" s="63"/>
      <c r="D233" s="6"/>
      <c r="E233" s="76"/>
      <c r="F233" s="76"/>
      <c r="G233" s="9"/>
      <c r="H233" s="9"/>
      <c r="I233" s="57"/>
      <c r="J233" s="67"/>
      <c r="K233" s="11"/>
      <c r="L233" s="56"/>
      <c r="M233" s="66"/>
    </row>
    <row r="234" spans="1:13">
      <c r="A234" t="str">
        <f t="shared" si="7"/>
        <v/>
      </c>
      <c r="B234" t="str">
        <f>+IF(A234="","",E234&amp;D234&amp;COUNTIF($A$2:A234,A234))</f>
        <v/>
      </c>
      <c r="C234" s="63"/>
      <c r="D234" s="6"/>
      <c r="E234" s="76"/>
      <c r="F234" s="76"/>
      <c r="G234" s="65"/>
      <c r="H234" s="65"/>
      <c r="I234" s="57"/>
      <c r="J234" s="63"/>
      <c r="K234" s="11"/>
      <c r="L234" s="56"/>
      <c r="M234" s="57"/>
    </row>
    <row r="235" spans="1:13">
      <c r="A235" t="str">
        <f t="shared" si="7"/>
        <v/>
      </c>
      <c r="B235" t="str">
        <f>+IF(A235="","",E235&amp;D235&amp;COUNTIF($A$2:A235,A235))</f>
        <v/>
      </c>
      <c r="C235" s="63"/>
      <c r="D235" s="6"/>
      <c r="E235" s="76"/>
      <c r="F235" s="76"/>
      <c r="G235" s="65"/>
      <c r="H235" s="65"/>
      <c r="I235" s="57"/>
      <c r="J235" s="63"/>
      <c r="K235" s="11"/>
      <c r="L235" s="56"/>
      <c r="M235" s="57"/>
    </row>
    <row r="236" spans="1:13">
      <c r="A236" t="str">
        <f t="shared" si="7"/>
        <v/>
      </c>
      <c r="B236" t="str">
        <f>+IF(A236="","",E236&amp;D236&amp;COUNTIF($A$2:A236,A236))</f>
        <v/>
      </c>
      <c r="C236" s="63"/>
      <c r="D236" s="6"/>
      <c r="E236" s="76"/>
      <c r="F236" s="76"/>
      <c r="G236" s="65"/>
      <c r="H236" s="65"/>
      <c r="I236" s="57"/>
      <c r="J236" s="67"/>
      <c r="K236" s="11"/>
      <c r="L236" s="56"/>
      <c r="M236" s="66"/>
    </row>
    <row r="237" spans="1:13">
      <c r="A237" t="str">
        <f t="shared" si="7"/>
        <v/>
      </c>
      <c r="B237" t="str">
        <f>+IF(A237="","",E237&amp;D237&amp;COUNTIF($A$2:A237,A237))</f>
        <v/>
      </c>
      <c r="C237" s="63"/>
      <c r="D237" s="6"/>
      <c r="E237" s="76"/>
      <c r="F237" s="76"/>
      <c r="G237" s="65"/>
      <c r="H237" s="65"/>
      <c r="I237" s="57"/>
      <c r="J237" s="67"/>
      <c r="K237" s="11"/>
      <c r="L237" s="56"/>
      <c r="M237" s="66"/>
    </row>
    <row r="238" spans="1:13">
      <c r="A238" t="str">
        <f t="shared" si="7"/>
        <v/>
      </c>
      <c r="B238" t="str">
        <f>+IF(A238="","",E238&amp;D238&amp;COUNTIF($A$2:A238,A238))</f>
        <v/>
      </c>
      <c r="C238" s="63"/>
      <c r="D238" s="6"/>
      <c r="E238" s="76"/>
      <c r="F238" s="76"/>
      <c r="G238" s="72"/>
      <c r="H238" s="72"/>
      <c r="I238" s="57"/>
      <c r="J238" s="63"/>
      <c r="K238" s="11"/>
      <c r="L238" s="56"/>
      <c r="M238" s="57"/>
    </row>
    <row r="239" spans="1:13">
      <c r="A239" t="str">
        <f t="shared" si="7"/>
        <v/>
      </c>
      <c r="B239" t="str">
        <f>+IF(A239="","",E239&amp;D239&amp;COUNTIF($A$2:A239,A239))</f>
        <v/>
      </c>
      <c r="C239" s="63"/>
      <c r="D239" s="6"/>
      <c r="E239" s="76"/>
      <c r="F239" s="76"/>
      <c r="G239" s="72"/>
      <c r="H239" s="72"/>
      <c r="I239" s="57"/>
      <c r="J239" s="63"/>
      <c r="K239" s="11"/>
      <c r="L239" s="56"/>
      <c r="M239" s="57"/>
    </row>
    <row r="240" spans="1:13">
      <c r="A240" t="str">
        <f t="shared" si="7"/>
        <v/>
      </c>
      <c r="B240" t="str">
        <f>+IF(A240="","",E240&amp;D240&amp;COUNTIF($A$2:A240,A240))</f>
        <v/>
      </c>
      <c r="C240" s="63"/>
      <c r="D240" s="6"/>
      <c r="E240" s="76"/>
      <c r="F240" s="76"/>
      <c r="G240" s="65"/>
      <c r="H240" s="65"/>
      <c r="I240" s="57"/>
      <c r="J240" s="67"/>
      <c r="K240" s="11"/>
      <c r="L240" s="56"/>
      <c r="M240" s="66"/>
    </row>
    <row r="241" spans="1:13">
      <c r="A241" t="str">
        <f t="shared" si="7"/>
        <v/>
      </c>
      <c r="B241" t="str">
        <f>+IF(A241="","",E241&amp;D241&amp;COUNTIF($A$2:A241,A241))</f>
        <v/>
      </c>
      <c r="C241" s="63"/>
      <c r="D241" s="6"/>
      <c r="E241" s="76"/>
      <c r="F241" s="76"/>
      <c r="G241" s="65"/>
      <c r="H241" s="65"/>
      <c r="I241" s="57"/>
      <c r="J241" s="67"/>
      <c r="K241" s="11"/>
      <c r="L241" s="56"/>
      <c r="M241" s="66"/>
    </row>
    <row r="242" spans="1:13">
      <c r="A242" t="str">
        <f t="shared" si="7"/>
        <v/>
      </c>
      <c r="B242" t="str">
        <f>+IF(A242="","",E242&amp;D242&amp;COUNTIF($A$2:A242,A242))</f>
        <v/>
      </c>
      <c r="C242" s="63"/>
      <c r="D242" s="6"/>
      <c r="E242" s="76"/>
      <c r="F242" s="76"/>
      <c r="G242" s="72"/>
      <c r="H242" s="72"/>
      <c r="I242" s="57"/>
      <c r="J242" s="63"/>
      <c r="K242" s="11"/>
      <c r="L242" s="56"/>
      <c r="M242" s="57"/>
    </row>
    <row r="243" spans="1:13">
      <c r="A243" t="str">
        <f t="shared" si="7"/>
        <v/>
      </c>
      <c r="B243" t="str">
        <f>+IF(A243="","",E243&amp;D243&amp;COUNTIF($A$2:A243,A243))</f>
        <v/>
      </c>
      <c r="C243" s="63"/>
      <c r="D243" s="6"/>
      <c r="E243" s="76"/>
      <c r="F243" s="76"/>
      <c r="G243" s="72"/>
      <c r="H243" s="72"/>
      <c r="I243" s="57"/>
      <c r="J243" s="63"/>
      <c r="K243" s="11"/>
      <c r="L243" s="56"/>
      <c r="M243" s="57"/>
    </row>
    <row r="244" spans="1:13">
      <c r="A244" t="str">
        <f t="shared" si="7"/>
        <v/>
      </c>
      <c r="B244" t="str">
        <f>+IF(A244="","",E244&amp;D244&amp;COUNTIF($A$2:A244,A244))</f>
        <v/>
      </c>
      <c r="C244" s="63"/>
      <c r="D244" s="6"/>
      <c r="E244" s="76"/>
      <c r="F244" s="76"/>
      <c r="G244" s="72"/>
      <c r="H244" s="72"/>
      <c r="I244" s="57"/>
      <c r="J244" s="63"/>
      <c r="K244" s="11"/>
      <c r="L244" s="56"/>
      <c r="M244" s="57"/>
    </row>
    <row r="245" spans="1:13">
      <c r="A245" t="str">
        <f t="shared" si="7"/>
        <v/>
      </c>
      <c r="B245" t="str">
        <f>+IF(A245="","",E245&amp;D245&amp;COUNTIF($A$2:A245,A245))</f>
        <v/>
      </c>
      <c r="C245" s="63"/>
      <c r="D245" s="6"/>
      <c r="E245" s="76"/>
      <c r="F245" s="76"/>
      <c r="G245" s="72"/>
      <c r="H245" s="72"/>
      <c r="I245" s="57"/>
      <c r="J245" s="63"/>
      <c r="K245" s="11"/>
      <c r="L245" s="56"/>
      <c r="M245" s="57"/>
    </row>
    <row r="246" spans="1:13">
      <c r="A246" t="str">
        <f t="shared" si="7"/>
        <v/>
      </c>
      <c r="B246" t="str">
        <f>+IF(A246="","",E246&amp;D246&amp;COUNTIF($A$2:A246,A246))</f>
        <v/>
      </c>
      <c r="C246" s="63"/>
      <c r="D246" s="6"/>
      <c r="E246" s="76"/>
      <c r="F246" s="76"/>
      <c r="G246" s="72"/>
      <c r="H246" s="72"/>
      <c r="I246" s="57"/>
      <c r="J246" s="63"/>
      <c r="K246" s="11"/>
      <c r="L246" s="56"/>
      <c r="M246" s="57"/>
    </row>
    <row r="247" spans="1:13">
      <c r="A247" t="str">
        <f t="shared" si="7"/>
        <v/>
      </c>
      <c r="B247" t="str">
        <f>+IF(A247="","",E247&amp;D247&amp;COUNTIF($A$2:A247,A247))</f>
        <v/>
      </c>
      <c r="C247" s="63"/>
      <c r="D247" s="6"/>
      <c r="E247" s="76"/>
      <c r="F247" s="76"/>
      <c r="G247" s="72"/>
      <c r="H247" s="72"/>
      <c r="I247" s="57"/>
      <c r="J247" s="63"/>
      <c r="K247" s="11"/>
      <c r="L247" s="56"/>
      <c r="M247" s="57"/>
    </row>
    <row r="248" spans="1:13">
      <c r="A248" t="str">
        <f t="shared" si="7"/>
        <v/>
      </c>
      <c r="B248" t="str">
        <f>+IF(A248="","",E248&amp;D248&amp;COUNTIF($A$2:A248,A248))</f>
        <v/>
      </c>
      <c r="C248" s="63"/>
      <c r="D248" s="6"/>
      <c r="E248" s="76"/>
      <c r="F248" s="76"/>
      <c r="G248" s="72"/>
      <c r="H248" s="72"/>
      <c r="I248" s="57"/>
      <c r="J248" s="63"/>
      <c r="K248" s="11"/>
      <c r="L248" s="56"/>
      <c r="M248" s="57"/>
    </row>
    <row r="249" spans="1:13">
      <c r="A249" t="str">
        <f t="shared" si="7"/>
        <v/>
      </c>
      <c r="B249" t="str">
        <f>+IF(A249="","",E249&amp;D249&amp;COUNTIF($A$2:A249,A249))</f>
        <v/>
      </c>
      <c r="C249" s="63"/>
      <c r="D249" s="6"/>
      <c r="E249" s="76"/>
      <c r="F249" s="76"/>
      <c r="G249" s="72"/>
      <c r="H249" s="72"/>
      <c r="I249" s="57"/>
      <c r="J249" s="63"/>
      <c r="K249" s="11"/>
      <c r="L249" s="56"/>
      <c r="M249" s="57"/>
    </row>
    <row r="250" spans="1:13">
      <c r="A250" t="str">
        <f t="shared" si="7"/>
        <v/>
      </c>
      <c r="B250" t="str">
        <f>+IF(A250="","",E250&amp;D250&amp;COUNTIF($A$2:A250,A250))</f>
        <v/>
      </c>
      <c r="C250" s="63"/>
      <c r="D250" s="6"/>
      <c r="E250" s="76"/>
      <c r="F250" s="76"/>
      <c r="G250" s="72"/>
      <c r="H250" s="72"/>
      <c r="I250" s="57"/>
      <c r="J250" s="63"/>
      <c r="K250" s="11"/>
      <c r="L250" s="56"/>
      <c r="M250" s="57"/>
    </row>
    <row r="251" spans="1:13">
      <c r="A251" t="str">
        <f t="shared" si="7"/>
        <v/>
      </c>
      <c r="B251" t="str">
        <f>+IF(A251="","",E251&amp;D251&amp;COUNTIF($A$2:A251,A251))</f>
        <v/>
      </c>
      <c r="C251" s="63"/>
      <c r="D251" s="6"/>
      <c r="E251" s="76"/>
      <c r="F251" s="76"/>
      <c r="G251" s="72"/>
      <c r="H251" s="72"/>
      <c r="I251" s="57"/>
      <c r="J251" s="63"/>
      <c r="K251" s="11"/>
      <c r="L251" s="56"/>
      <c r="M251" s="57"/>
    </row>
    <row r="252" spans="1:13">
      <c r="A252" t="str">
        <f t="shared" si="7"/>
        <v/>
      </c>
      <c r="B252" t="str">
        <f>+IF(A252="","",E252&amp;D252&amp;COUNTIF($A$2:A252,A252))</f>
        <v/>
      </c>
      <c r="C252" s="63"/>
      <c r="D252" s="6"/>
      <c r="E252" s="76"/>
      <c r="F252" s="76"/>
      <c r="G252" s="72"/>
      <c r="H252" s="72"/>
      <c r="I252" s="57"/>
      <c r="J252" s="67"/>
      <c r="K252" s="11"/>
      <c r="L252" s="56"/>
      <c r="M252" s="66"/>
    </row>
    <row r="253" spans="1:13">
      <c r="A253" t="str">
        <f t="shared" si="7"/>
        <v/>
      </c>
      <c r="B253" t="str">
        <f>+IF(A253="","",E253&amp;D253&amp;COUNTIF($A$2:A253,A253))</f>
        <v/>
      </c>
      <c r="C253" s="63"/>
      <c r="D253" s="6"/>
      <c r="E253" s="76"/>
      <c r="F253" s="76"/>
      <c r="G253" s="72"/>
      <c r="H253" s="72"/>
      <c r="I253" s="57"/>
      <c r="J253" s="67"/>
      <c r="K253" s="11"/>
      <c r="L253" s="56"/>
      <c r="M253" s="66"/>
    </row>
    <row r="254" spans="1:13">
      <c r="A254" t="str">
        <f t="shared" si="7"/>
        <v/>
      </c>
      <c r="B254" t="str">
        <f>+IF(A254="","",E254&amp;D254&amp;COUNTIF($A$2:A254,A254))</f>
        <v/>
      </c>
      <c r="C254" s="63"/>
      <c r="D254" s="6"/>
      <c r="E254" s="76"/>
      <c r="F254" s="76"/>
      <c r="G254" s="72"/>
      <c r="H254" s="72"/>
      <c r="I254" s="57"/>
      <c r="J254" s="63"/>
      <c r="K254" s="11"/>
      <c r="L254" s="56"/>
      <c r="M254" s="57"/>
    </row>
    <row r="255" spans="1:13">
      <c r="A255" t="str">
        <f t="shared" si="7"/>
        <v/>
      </c>
      <c r="B255" t="str">
        <f>+IF(A255="","",E255&amp;D255&amp;COUNTIF($A$2:A255,A255))</f>
        <v/>
      </c>
      <c r="C255" s="63"/>
      <c r="D255" s="6"/>
      <c r="E255" s="76"/>
      <c r="F255" s="76"/>
      <c r="G255" s="72"/>
      <c r="H255" s="72"/>
      <c r="I255" s="57"/>
      <c r="J255" s="63"/>
      <c r="K255" s="11"/>
      <c r="L255" s="56"/>
      <c r="M255" s="57"/>
    </row>
    <row r="256" spans="1:13">
      <c r="A256" t="str">
        <f t="shared" si="7"/>
        <v/>
      </c>
      <c r="B256" t="str">
        <f>+IF(A256="","",E256&amp;D256&amp;COUNTIF($A$2:A256,A256))</f>
        <v/>
      </c>
      <c r="C256" s="63"/>
      <c r="D256" s="6"/>
      <c r="E256" s="76"/>
      <c r="F256" s="76"/>
      <c r="G256" s="72"/>
      <c r="H256" s="72"/>
      <c r="I256" s="57"/>
      <c r="J256" s="63"/>
      <c r="K256" s="11"/>
      <c r="L256" s="56"/>
      <c r="M256" s="57"/>
    </row>
    <row r="257" spans="1:13">
      <c r="A257" t="str">
        <f t="shared" si="7"/>
        <v/>
      </c>
      <c r="B257" t="str">
        <f>+IF(A257="","",E257&amp;D257&amp;COUNTIF($A$2:A257,A257))</f>
        <v/>
      </c>
      <c r="C257" s="63"/>
      <c r="D257" s="6"/>
      <c r="E257" s="76"/>
      <c r="F257" s="76"/>
      <c r="G257" s="72"/>
      <c r="H257" s="72"/>
      <c r="I257" s="57"/>
      <c r="J257" s="63"/>
      <c r="K257" s="11"/>
      <c r="L257" s="56"/>
      <c r="M257" s="57"/>
    </row>
    <row r="258" spans="1:13">
      <c r="A258" t="str">
        <f t="shared" si="7"/>
        <v/>
      </c>
      <c r="B258" t="str">
        <f>+IF(A258="","",E258&amp;D258&amp;COUNTIF($A$2:A258,A258))</f>
        <v/>
      </c>
      <c r="C258" s="63"/>
      <c r="D258" s="6"/>
      <c r="E258" s="76"/>
      <c r="F258" s="76"/>
      <c r="G258" s="72"/>
      <c r="H258" s="72"/>
      <c r="I258" s="57"/>
      <c r="J258" s="63"/>
      <c r="K258" s="11"/>
      <c r="L258" s="56"/>
      <c r="M258" s="57"/>
    </row>
    <row r="259" spans="1:13">
      <c r="A259" t="str">
        <f t="shared" si="7"/>
        <v/>
      </c>
      <c r="B259" t="str">
        <f>+IF(A259="","",E259&amp;D259&amp;COUNTIF($A$2:A259,A259))</f>
        <v/>
      </c>
      <c r="C259" s="63"/>
      <c r="D259" s="6"/>
      <c r="E259" s="76"/>
      <c r="F259" s="76"/>
      <c r="G259" s="72"/>
      <c r="H259" s="72"/>
      <c r="I259" s="57"/>
      <c r="J259" s="63"/>
      <c r="K259" s="11"/>
      <c r="L259" s="56"/>
      <c r="M259" s="57"/>
    </row>
    <row r="260" spans="1:13">
      <c r="A260" t="str">
        <f t="shared" si="7"/>
        <v/>
      </c>
      <c r="B260" t="str">
        <f>+IF(A260="","",E260&amp;D260&amp;COUNTIF($A$2:A260,A260))</f>
        <v/>
      </c>
      <c r="C260" s="63"/>
      <c r="D260" s="6"/>
      <c r="E260" s="76"/>
      <c r="F260" s="76"/>
      <c r="G260" s="72"/>
      <c r="H260" s="72"/>
      <c r="I260" s="57"/>
      <c r="J260" s="63"/>
      <c r="K260" s="11"/>
      <c r="L260" s="56"/>
      <c r="M260" s="57"/>
    </row>
    <row r="261" spans="1:13">
      <c r="A261" t="str">
        <f t="shared" si="7"/>
        <v/>
      </c>
      <c r="B261" t="str">
        <f>+IF(A261="","",E261&amp;D261&amp;COUNTIF($A$2:A261,A261))</f>
        <v/>
      </c>
      <c r="C261" s="63"/>
      <c r="D261" s="6"/>
      <c r="E261" s="76"/>
      <c r="F261" s="76"/>
      <c r="G261" s="72"/>
      <c r="H261" s="72"/>
      <c r="I261" s="57"/>
      <c r="J261" s="63"/>
      <c r="K261" s="11"/>
      <c r="L261" s="56"/>
      <c r="M261" s="57"/>
    </row>
    <row r="262" spans="1:13">
      <c r="A262" t="str">
        <f t="shared" si="7"/>
        <v/>
      </c>
      <c r="B262" t="str">
        <f>+IF(A262="","",E262&amp;D262&amp;COUNTIF($A$2:A262,A262))</f>
        <v/>
      </c>
      <c r="C262" s="63"/>
      <c r="D262" s="6"/>
      <c r="E262" s="76"/>
      <c r="F262" s="76"/>
      <c r="G262" s="72"/>
      <c r="H262" s="72"/>
      <c r="I262" s="57"/>
      <c r="J262" s="63"/>
      <c r="K262" s="11"/>
      <c r="L262" s="56"/>
      <c r="M262" s="57"/>
    </row>
    <row r="263" spans="1:13">
      <c r="A263" t="str">
        <f t="shared" si="7"/>
        <v/>
      </c>
      <c r="B263" t="str">
        <f>+IF(A263="","",E263&amp;D263&amp;COUNTIF($A$2:A263,A263))</f>
        <v/>
      </c>
      <c r="C263" s="63"/>
      <c r="D263" s="6"/>
      <c r="E263" s="76"/>
      <c r="F263" s="76"/>
      <c r="G263" s="72"/>
      <c r="H263" s="72"/>
      <c r="I263" s="57"/>
      <c r="J263" s="63"/>
      <c r="K263" s="11"/>
      <c r="L263" s="56"/>
      <c r="M263" s="57"/>
    </row>
    <row r="264" spans="1:13">
      <c r="A264" t="str">
        <f t="shared" si="7"/>
        <v/>
      </c>
      <c r="B264" t="str">
        <f>+IF(A264="","",E264&amp;D264&amp;COUNTIF($A$2:A264,A264))</f>
        <v/>
      </c>
      <c r="C264" s="63"/>
      <c r="D264" s="6"/>
      <c r="E264" s="76"/>
      <c r="F264" s="76"/>
      <c r="G264" s="72"/>
      <c r="H264" s="72"/>
      <c r="I264" s="57"/>
      <c r="J264" s="63"/>
      <c r="K264" s="11"/>
      <c r="L264" s="56"/>
      <c r="M264" s="57"/>
    </row>
    <row r="265" spans="1:13">
      <c r="A265" t="str">
        <f t="shared" si="7"/>
        <v/>
      </c>
      <c r="B265" t="str">
        <f>+IF(A265="","",E265&amp;D265&amp;COUNTIF($A$2:A265,A265))</f>
        <v/>
      </c>
      <c r="C265" s="63"/>
      <c r="D265" s="6"/>
      <c r="E265" s="76"/>
      <c r="F265" s="76"/>
      <c r="G265" s="72"/>
      <c r="H265" s="72"/>
      <c r="I265" s="57"/>
      <c r="J265" s="63"/>
      <c r="K265" s="11"/>
      <c r="L265" s="56"/>
      <c r="M265" s="57"/>
    </row>
    <row r="266" spans="1:13">
      <c r="A266" t="str">
        <f t="shared" si="7"/>
        <v/>
      </c>
      <c r="B266" t="str">
        <f>+IF(A266="","",E266&amp;D266&amp;COUNTIF($A$2:A266,A266))</f>
        <v/>
      </c>
      <c r="C266" s="63"/>
      <c r="D266" s="6"/>
      <c r="E266" s="76"/>
      <c r="F266" s="76"/>
      <c r="G266" s="72"/>
      <c r="H266" s="72"/>
      <c r="I266" s="57"/>
      <c r="J266" s="63"/>
      <c r="K266" s="11"/>
      <c r="L266" s="56"/>
      <c r="M266" s="57"/>
    </row>
    <row r="267" spans="1:13">
      <c r="A267" t="str">
        <f t="shared" si="7"/>
        <v/>
      </c>
      <c r="B267" t="str">
        <f>+IF(A267="","",E267&amp;D267&amp;COUNTIF($A$2:A267,A267))</f>
        <v/>
      </c>
      <c r="C267" s="63"/>
      <c r="D267" s="6"/>
      <c r="E267" s="76"/>
      <c r="F267" s="76"/>
      <c r="G267" s="72"/>
      <c r="H267" s="72"/>
      <c r="I267" s="57"/>
      <c r="J267" s="63"/>
      <c r="K267" s="11"/>
      <c r="L267" s="56"/>
      <c r="M267" s="57"/>
    </row>
    <row r="268" spans="1:13">
      <c r="A268" t="str">
        <f t="shared" si="7"/>
        <v/>
      </c>
      <c r="B268" t="str">
        <f>+IF(A268="","",E268&amp;D268&amp;COUNTIF($A$2:A268,A268))</f>
        <v/>
      </c>
      <c r="C268" s="63"/>
      <c r="D268" s="6"/>
      <c r="E268" s="76"/>
      <c r="F268" s="76"/>
      <c r="G268" s="72"/>
      <c r="H268" s="72"/>
      <c r="I268" s="57"/>
      <c r="J268" s="63"/>
      <c r="K268" s="11"/>
      <c r="L268" s="56"/>
      <c r="M268" s="57"/>
    </row>
    <row r="269" spans="1:13">
      <c r="A269" t="str">
        <f t="shared" si="7"/>
        <v/>
      </c>
      <c r="B269" t="str">
        <f>+IF(A269="","",E269&amp;D269&amp;COUNTIF($A$2:A269,A269))</f>
        <v/>
      </c>
      <c r="C269" s="63"/>
      <c r="D269" s="6"/>
      <c r="E269" s="76"/>
      <c r="F269" s="76"/>
      <c r="G269" s="72"/>
      <c r="H269" s="72"/>
      <c r="I269" s="57"/>
      <c r="J269" s="63"/>
      <c r="K269" s="11"/>
      <c r="L269" s="56"/>
      <c r="M269" s="57"/>
    </row>
    <row r="270" spans="1:13">
      <c r="A270" t="str">
        <f t="shared" si="7"/>
        <v/>
      </c>
      <c r="B270" t="str">
        <f>+IF(A270="","",E270&amp;D270&amp;COUNTIF($A$2:A270,A270))</f>
        <v/>
      </c>
      <c r="C270" s="63"/>
      <c r="D270" s="6"/>
      <c r="E270" s="76"/>
      <c r="F270" s="76"/>
      <c r="G270" s="72"/>
      <c r="H270" s="72"/>
      <c r="I270" s="57"/>
      <c r="J270" s="63"/>
      <c r="K270" s="11"/>
      <c r="L270" s="56"/>
      <c r="M270" s="57"/>
    </row>
    <row r="271" spans="1:13">
      <c r="A271" t="str">
        <f t="shared" si="7"/>
        <v/>
      </c>
      <c r="B271" t="str">
        <f>+IF(A271="","",E271&amp;D271&amp;COUNTIF($A$2:A271,A271))</f>
        <v/>
      </c>
      <c r="C271" s="63"/>
      <c r="D271" s="6"/>
      <c r="E271" s="76"/>
      <c r="F271" s="76"/>
      <c r="G271" s="72"/>
      <c r="H271" s="72"/>
      <c r="I271" s="57"/>
      <c r="J271" s="63"/>
      <c r="K271" s="11"/>
      <c r="L271" s="56"/>
      <c r="M271" s="57"/>
    </row>
    <row r="272" spans="1:13">
      <c r="A272" t="str">
        <f t="shared" si="7"/>
        <v/>
      </c>
      <c r="B272" t="str">
        <f>+IF(A272="","",E272&amp;D272&amp;COUNTIF($A$2:A272,A272))</f>
        <v/>
      </c>
      <c r="C272" s="63"/>
      <c r="D272" s="6"/>
      <c r="E272" s="76"/>
      <c r="F272" s="76"/>
      <c r="G272" s="72"/>
      <c r="H272" s="72"/>
      <c r="I272" s="57"/>
      <c r="J272" s="63"/>
      <c r="K272" s="11"/>
      <c r="L272" s="56"/>
      <c r="M272" s="57"/>
    </row>
    <row r="273" spans="1:13">
      <c r="A273" t="str">
        <f t="shared" si="7"/>
        <v/>
      </c>
      <c r="B273" t="str">
        <f>+IF(A273="","",E273&amp;D273&amp;COUNTIF($A$2:A273,A273))</f>
        <v/>
      </c>
      <c r="C273" s="63"/>
      <c r="D273" s="6"/>
      <c r="E273" s="76"/>
      <c r="F273" s="76"/>
      <c r="G273" s="72"/>
      <c r="H273" s="72"/>
      <c r="I273" s="57"/>
      <c r="J273" s="63"/>
      <c r="K273" s="11"/>
      <c r="L273" s="56"/>
      <c r="M273" s="57"/>
    </row>
    <row r="274" spans="1:13">
      <c r="A274" t="str">
        <f t="shared" si="7"/>
        <v/>
      </c>
      <c r="B274" t="str">
        <f>+IF(A274="","",E274&amp;D274&amp;COUNTIF($A$2:A274,A274))</f>
        <v/>
      </c>
      <c r="C274" s="63"/>
      <c r="D274" s="6"/>
      <c r="E274" s="76"/>
      <c r="F274" s="76"/>
      <c r="G274" s="72"/>
      <c r="H274" s="72"/>
      <c r="I274" s="57"/>
      <c r="J274" s="63"/>
      <c r="K274" s="11"/>
      <c r="L274" s="56"/>
      <c r="M274" s="57"/>
    </row>
    <row r="275" spans="1:13">
      <c r="A275" t="str">
        <f t="shared" si="7"/>
        <v/>
      </c>
      <c r="B275" t="str">
        <f>+IF(A275="","",E275&amp;D275&amp;COUNTIF($A$2:A275,A275))</f>
        <v/>
      </c>
      <c r="C275" s="63"/>
      <c r="D275" s="6"/>
      <c r="E275" s="76"/>
      <c r="F275" s="76"/>
      <c r="G275" s="72"/>
      <c r="H275" s="72"/>
      <c r="I275" s="57"/>
      <c r="J275" s="63"/>
      <c r="K275" s="11"/>
      <c r="L275" s="56"/>
      <c r="M275" s="57"/>
    </row>
    <row r="276" spans="1:13">
      <c r="A276" t="str">
        <f t="shared" si="7"/>
        <v/>
      </c>
      <c r="B276" t="str">
        <f>+IF(A276="","",E276&amp;D276&amp;COUNTIF($A$2:A276,A276))</f>
        <v/>
      </c>
      <c r="C276" s="63"/>
      <c r="D276" s="6"/>
      <c r="E276" s="76"/>
      <c r="F276" s="76"/>
      <c r="G276" s="72"/>
      <c r="H276" s="72"/>
      <c r="I276" s="57"/>
      <c r="J276" s="63"/>
      <c r="K276" s="11"/>
      <c r="L276" s="56"/>
      <c r="M276" s="57"/>
    </row>
    <row r="277" spans="1:13">
      <c r="A277" t="str">
        <f t="shared" si="7"/>
        <v/>
      </c>
      <c r="B277" t="str">
        <f>+IF(A277="","",E277&amp;D277&amp;COUNTIF($A$2:A277,A277))</f>
        <v/>
      </c>
      <c r="C277" s="63"/>
      <c r="D277" s="6"/>
      <c r="E277" s="76"/>
      <c r="F277" s="76"/>
      <c r="G277" s="72"/>
      <c r="H277" s="72"/>
      <c r="I277" s="57"/>
      <c r="J277" s="63"/>
      <c r="K277" s="11"/>
      <c r="L277" s="56"/>
      <c r="M277" s="57"/>
    </row>
    <row r="278" spans="1:13">
      <c r="A278" t="str">
        <f t="shared" si="7"/>
        <v/>
      </c>
      <c r="B278" t="str">
        <f>+IF(A278="","",E278&amp;D278&amp;COUNTIF($A$2:A278,A278))</f>
        <v/>
      </c>
      <c r="C278" s="63"/>
      <c r="D278" s="6"/>
      <c r="E278" s="76"/>
      <c r="F278" s="76"/>
      <c r="G278" s="72"/>
      <c r="H278" s="72"/>
      <c r="I278" s="57"/>
      <c r="J278" s="63"/>
      <c r="K278" s="11"/>
      <c r="L278" s="56"/>
      <c r="M278" s="57"/>
    </row>
    <row r="279" spans="1:13">
      <c r="A279" t="str">
        <f t="shared" si="7"/>
        <v/>
      </c>
      <c r="B279" t="str">
        <f>+IF(A279="","",E279&amp;D279&amp;COUNTIF($A$2:A279,A279))</f>
        <v/>
      </c>
      <c r="C279" s="63"/>
      <c r="D279" s="6"/>
      <c r="E279" s="76"/>
      <c r="F279" s="76"/>
      <c r="G279" s="72"/>
      <c r="H279" s="72"/>
      <c r="I279" s="57"/>
      <c r="J279" s="63"/>
      <c r="K279" s="11"/>
      <c r="L279" s="56"/>
      <c r="M279" s="57"/>
    </row>
    <row r="280" spans="1:13">
      <c r="A280" t="str">
        <f t="shared" si="7"/>
        <v/>
      </c>
      <c r="B280" t="str">
        <f>+IF(A280="","",E280&amp;D280&amp;COUNTIF($A$2:A280,A280))</f>
        <v/>
      </c>
      <c r="C280" s="63"/>
      <c r="D280" s="6"/>
      <c r="E280" s="76"/>
      <c r="F280" s="76"/>
      <c r="G280" s="72"/>
      <c r="H280" s="72"/>
      <c r="I280" s="57"/>
      <c r="J280" s="93"/>
      <c r="K280" s="11"/>
      <c r="L280" s="56"/>
      <c r="M280" s="95"/>
    </row>
    <row r="281" spans="1:13">
      <c r="A281" t="str">
        <f t="shared" si="7"/>
        <v/>
      </c>
      <c r="B281" t="str">
        <f>+IF(A281="","",E281&amp;D281&amp;COUNTIF($A$2:A281,A281))</f>
        <v/>
      </c>
      <c r="C281" s="63"/>
      <c r="D281" s="6"/>
      <c r="E281" s="76"/>
      <c r="F281" s="76"/>
      <c r="G281" s="72"/>
      <c r="H281" s="72"/>
      <c r="I281" s="57"/>
      <c r="J281" s="93"/>
      <c r="K281" s="11"/>
      <c r="L281" s="56"/>
      <c r="M281" s="95"/>
    </row>
    <row r="282" spans="1:13">
      <c r="A282" t="str">
        <f t="shared" si="7"/>
        <v/>
      </c>
      <c r="B282" t="str">
        <f>+IF(A282="","",E282&amp;D282&amp;COUNTIF($A$2:A282,A282))</f>
        <v/>
      </c>
      <c r="C282" s="63"/>
      <c r="D282" s="6"/>
      <c r="E282" s="76"/>
      <c r="F282" s="76"/>
      <c r="G282" s="72"/>
      <c r="H282" s="72"/>
      <c r="I282" s="57"/>
      <c r="J282" s="93"/>
      <c r="K282" s="11"/>
      <c r="L282" s="56"/>
      <c r="M282" s="95"/>
    </row>
    <row r="283" spans="1:13">
      <c r="A283" t="str">
        <f t="shared" si="7"/>
        <v/>
      </c>
      <c r="B283" t="str">
        <f>+IF(A283="","",E283&amp;D283&amp;COUNTIF($A$2:A283,A283))</f>
        <v/>
      </c>
      <c r="C283" s="63"/>
      <c r="D283" s="6"/>
      <c r="E283" s="76"/>
      <c r="F283" s="76"/>
      <c r="G283" s="72"/>
      <c r="H283" s="72"/>
      <c r="I283" s="57"/>
      <c r="J283" s="93"/>
      <c r="K283" s="11"/>
      <c r="L283" s="56"/>
      <c r="M283" s="95"/>
    </row>
    <row r="284" spans="1:13">
      <c r="A284" t="str">
        <f t="shared" si="7"/>
        <v/>
      </c>
      <c r="B284" t="str">
        <f>+IF(A284="","",E284&amp;D284&amp;COUNTIF($A$2:A284,A284))</f>
        <v/>
      </c>
      <c r="C284" s="63"/>
      <c r="D284" s="6"/>
      <c r="E284" s="76"/>
      <c r="F284" s="76"/>
      <c r="G284" s="72"/>
      <c r="H284" s="72"/>
      <c r="I284" s="57"/>
      <c r="J284" s="93"/>
      <c r="K284" s="11"/>
      <c r="L284" s="56"/>
      <c r="M284" s="95"/>
    </row>
    <row r="285" spans="1:13">
      <c r="A285" t="str">
        <f t="shared" si="7"/>
        <v/>
      </c>
      <c r="B285" t="str">
        <f>+IF(A285="","",E285&amp;D285&amp;COUNTIF($A$2:A285,A285))</f>
        <v/>
      </c>
      <c r="C285" s="63"/>
      <c r="D285" s="6"/>
      <c r="E285" s="76"/>
      <c r="F285" s="76"/>
      <c r="G285" s="72"/>
      <c r="H285" s="72"/>
      <c r="I285" s="57"/>
      <c r="J285" s="93"/>
      <c r="K285" s="11"/>
      <c r="L285" s="56"/>
      <c r="M285" s="95"/>
    </row>
    <row r="286" spans="1:13">
      <c r="A286" t="str">
        <f t="shared" ref="A286:A349" si="8">+E286&amp;D286</f>
        <v/>
      </c>
      <c r="B286" t="str">
        <f>+IF(A286="","",E286&amp;D286&amp;COUNTIF($A$2:A286,A286))</f>
        <v/>
      </c>
      <c r="C286" s="63"/>
      <c r="D286" s="6"/>
      <c r="E286" s="76"/>
      <c r="F286" s="76"/>
      <c r="G286" s="72"/>
      <c r="H286" s="72"/>
      <c r="I286" s="57"/>
      <c r="J286" s="63"/>
      <c r="K286" s="11"/>
      <c r="L286" s="56"/>
      <c r="M286" s="57"/>
    </row>
    <row r="287" spans="1:13">
      <c r="A287" t="str">
        <f t="shared" si="8"/>
        <v/>
      </c>
      <c r="B287" t="str">
        <f>+IF(A287="","",E287&amp;D287&amp;COUNTIF($A$2:A287,A287))</f>
        <v/>
      </c>
      <c r="C287" s="63"/>
      <c r="D287" s="6"/>
      <c r="E287" s="76"/>
      <c r="F287" s="76"/>
      <c r="G287" s="72"/>
      <c r="H287" s="72"/>
      <c r="I287" s="57"/>
      <c r="J287" s="63"/>
      <c r="K287" s="11"/>
      <c r="L287" s="56"/>
      <c r="M287" s="57"/>
    </row>
    <row r="288" spans="1:13">
      <c r="A288" t="str">
        <f t="shared" si="8"/>
        <v/>
      </c>
      <c r="B288" t="str">
        <f>+IF(A288="","",E288&amp;D288&amp;COUNTIF($A$2:A288,A288))</f>
        <v/>
      </c>
      <c r="C288" s="63"/>
      <c r="D288" s="6"/>
      <c r="E288" s="76"/>
      <c r="F288" s="76"/>
      <c r="G288" s="72"/>
      <c r="H288" s="72"/>
      <c r="I288" s="57"/>
      <c r="J288" s="63"/>
      <c r="K288" s="11"/>
      <c r="L288" s="56"/>
      <c r="M288" s="57"/>
    </row>
    <row r="289" spans="1:13">
      <c r="A289" t="str">
        <f t="shared" si="8"/>
        <v/>
      </c>
      <c r="B289" t="str">
        <f>+IF(A289="","",E289&amp;D289&amp;COUNTIF($A$2:A289,A289))</f>
        <v/>
      </c>
      <c r="C289" s="63"/>
      <c r="D289" s="6"/>
      <c r="E289" s="76"/>
      <c r="F289" s="76"/>
      <c r="G289" s="72"/>
      <c r="H289" s="72"/>
      <c r="I289" s="57"/>
      <c r="J289" s="63"/>
      <c r="K289" s="11"/>
      <c r="L289" s="56"/>
      <c r="M289" s="57"/>
    </row>
    <row r="290" spans="1:13">
      <c r="A290" t="str">
        <f t="shared" si="8"/>
        <v/>
      </c>
      <c r="B290" t="str">
        <f>+IF(A290="","",E290&amp;D290&amp;COUNTIF($A$2:A290,A290))</f>
        <v/>
      </c>
      <c r="C290" s="63"/>
      <c r="D290" s="6"/>
      <c r="E290" s="76"/>
      <c r="F290" s="76"/>
      <c r="G290" s="72"/>
      <c r="H290" s="72"/>
      <c r="I290" s="57"/>
      <c r="J290" s="63"/>
      <c r="K290" s="11"/>
      <c r="L290" s="56"/>
      <c r="M290" s="57"/>
    </row>
    <row r="291" spans="1:13">
      <c r="A291" t="str">
        <f t="shared" si="8"/>
        <v/>
      </c>
      <c r="B291" t="str">
        <f>+IF(A291="","",E291&amp;D291&amp;COUNTIF($A$2:A291,A291))</f>
        <v/>
      </c>
      <c r="C291" s="63"/>
      <c r="D291" s="6"/>
      <c r="E291" s="76"/>
      <c r="F291" s="76"/>
      <c r="G291" s="72"/>
      <c r="H291" s="72"/>
      <c r="I291" s="57"/>
      <c r="J291" s="63"/>
      <c r="K291" s="11"/>
      <c r="L291" s="56"/>
      <c r="M291" s="57"/>
    </row>
    <row r="292" spans="1:13">
      <c r="A292" t="str">
        <f t="shared" si="8"/>
        <v/>
      </c>
      <c r="B292" t="str">
        <f>+IF(A292="","",E292&amp;D292&amp;COUNTIF($A$2:A292,A292))</f>
        <v/>
      </c>
      <c r="C292" s="63"/>
      <c r="D292" s="6"/>
      <c r="E292" s="76"/>
      <c r="F292" s="76"/>
      <c r="G292" s="72"/>
      <c r="H292" s="72"/>
      <c r="I292" s="57"/>
      <c r="J292" s="63"/>
      <c r="K292" s="11"/>
      <c r="L292" s="56"/>
      <c r="M292" s="57"/>
    </row>
    <row r="293" spans="1:13">
      <c r="A293" t="str">
        <f t="shared" si="8"/>
        <v/>
      </c>
      <c r="B293" t="str">
        <f>+IF(A293="","",E293&amp;D293&amp;COUNTIF($A$2:A293,A293))</f>
        <v/>
      </c>
      <c r="C293" s="63"/>
      <c r="D293" s="6"/>
      <c r="E293" s="76"/>
      <c r="F293" s="76"/>
      <c r="G293" s="72"/>
      <c r="H293" s="72"/>
      <c r="I293" s="57"/>
      <c r="J293" s="63"/>
      <c r="K293" s="11"/>
      <c r="L293" s="56"/>
      <c r="M293" s="57"/>
    </row>
    <row r="294" spans="1:13">
      <c r="A294" t="str">
        <f t="shared" si="8"/>
        <v/>
      </c>
      <c r="B294" t="str">
        <f>+IF(A294="","",E294&amp;D294&amp;COUNTIF($A$2:A294,A294))</f>
        <v/>
      </c>
      <c r="C294" s="63"/>
      <c r="D294" s="70"/>
      <c r="E294" s="97"/>
      <c r="F294" s="76"/>
      <c r="G294" s="8"/>
      <c r="H294" s="9"/>
      <c r="I294" s="57"/>
      <c r="J294" s="63"/>
      <c r="K294" s="11"/>
      <c r="L294" s="56"/>
      <c r="M294" s="57"/>
    </row>
    <row r="295" spans="1:13" ht="19.5" thickBot="1">
      <c r="A295" t="str">
        <f t="shared" si="8"/>
        <v/>
      </c>
      <c r="B295" t="str">
        <f>+IF(A295="","",E295&amp;D295&amp;COUNTIF($A$2:A295,A295))</f>
        <v/>
      </c>
      <c r="C295" s="77"/>
      <c r="D295" s="98"/>
      <c r="E295" s="99"/>
      <c r="F295" s="79"/>
      <c r="G295" s="80"/>
      <c r="H295" s="81"/>
      <c r="I295" s="82"/>
      <c r="J295" s="77"/>
      <c r="K295" s="83"/>
      <c r="L295" s="84"/>
      <c r="M295" s="82"/>
    </row>
    <row r="296" spans="1:13" ht="19.5" thickTop="1">
      <c r="A296" t="str">
        <f t="shared" si="8"/>
        <v/>
      </c>
      <c r="B296" t="str">
        <f>+IF(A296="","",E296&amp;D296&amp;COUNTIF($A$2:A296,A296))</f>
        <v/>
      </c>
      <c r="C296" s="85"/>
      <c r="D296" s="100"/>
      <c r="E296" s="101"/>
      <c r="F296" s="87"/>
      <c r="G296" s="89"/>
      <c r="H296" s="89"/>
      <c r="I296" s="90"/>
      <c r="J296" s="85"/>
      <c r="K296" s="91"/>
      <c r="L296" s="92"/>
      <c r="M296" s="90"/>
    </row>
    <row r="297" spans="1:13">
      <c r="A297" t="str">
        <f t="shared" si="8"/>
        <v/>
      </c>
      <c r="B297" t="str">
        <f>+IF(A297="","",E297&amp;D297&amp;COUNTIF($A$2:A297,A297))</f>
        <v/>
      </c>
      <c r="C297" s="63"/>
      <c r="D297" s="70"/>
      <c r="E297" s="97"/>
      <c r="F297" s="76"/>
      <c r="G297" s="9"/>
      <c r="H297" s="9"/>
      <c r="I297" s="57"/>
      <c r="J297" s="63"/>
      <c r="K297" s="11"/>
      <c r="L297" s="56"/>
      <c r="M297" s="57"/>
    </row>
    <row r="298" spans="1:13">
      <c r="A298" t="str">
        <f t="shared" si="8"/>
        <v/>
      </c>
      <c r="B298" t="str">
        <f>+IF(A298="","",E298&amp;D298&amp;COUNTIF($A$2:A298,A298))</f>
        <v/>
      </c>
      <c r="C298" s="63"/>
      <c r="D298" s="70"/>
      <c r="E298" s="97"/>
      <c r="F298" s="76"/>
      <c r="G298" s="9"/>
      <c r="H298" s="9"/>
      <c r="I298" s="57"/>
      <c r="J298" s="63"/>
      <c r="K298" s="11"/>
      <c r="L298" s="56"/>
      <c r="M298" s="57"/>
    </row>
    <row r="299" spans="1:13">
      <c r="A299" t="str">
        <f t="shared" si="8"/>
        <v/>
      </c>
      <c r="B299" t="str">
        <f>+IF(A299="","",E299&amp;D299&amp;COUNTIF($A$2:A299,A299))</f>
        <v/>
      </c>
      <c r="C299" s="63"/>
      <c r="D299" s="70"/>
      <c r="E299" s="97"/>
      <c r="F299" s="76"/>
      <c r="G299" s="9"/>
      <c r="H299" s="9"/>
      <c r="I299" s="57"/>
      <c r="J299" s="63"/>
      <c r="K299" s="11"/>
      <c r="L299" s="56"/>
      <c r="M299" s="57"/>
    </row>
    <row r="300" spans="1:13">
      <c r="A300" t="str">
        <f t="shared" si="8"/>
        <v/>
      </c>
      <c r="B300" t="str">
        <f>+IF(A300="","",E300&amp;D300&amp;COUNTIF($A$2:A300,A300))</f>
        <v/>
      </c>
      <c r="C300" s="63"/>
      <c r="D300" s="70"/>
      <c r="E300" s="97"/>
      <c r="F300" s="76"/>
      <c r="G300" s="9"/>
      <c r="H300" s="9"/>
      <c r="I300" s="57"/>
      <c r="J300" s="63"/>
      <c r="K300" s="11"/>
      <c r="L300" s="56"/>
      <c r="M300" s="57"/>
    </row>
    <row r="301" spans="1:13">
      <c r="A301" t="str">
        <f t="shared" si="8"/>
        <v/>
      </c>
      <c r="B301" t="str">
        <f>+IF(A301="","",E301&amp;D301&amp;COUNTIF($A$2:A301,A301))</f>
        <v/>
      </c>
      <c r="C301" s="63"/>
      <c r="D301" s="70"/>
      <c r="E301" s="97"/>
      <c r="F301" s="76"/>
      <c r="G301" s="9"/>
      <c r="H301" s="9"/>
      <c r="I301" s="57"/>
      <c r="J301" s="63"/>
      <c r="K301" s="11"/>
      <c r="L301" s="56"/>
      <c r="M301" s="57"/>
    </row>
    <row r="302" spans="1:13">
      <c r="A302" t="str">
        <f t="shared" si="8"/>
        <v/>
      </c>
      <c r="B302" t="str">
        <f>+IF(A302="","",E302&amp;D302&amp;COUNTIF($A$2:A302,A302))</f>
        <v/>
      </c>
      <c r="C302" s="63"/>
      <c r="D302" s="70"/>
      <c r="E302" s="97"/>
      <c r="F302" s="76"/>
      <c r="G302" s="9"/>
      <c r="H302" s="9"/>
      <c r="I302" s="57"/>
      <c r="J302" s="56"/>
      <c r="K302" s="11"/>
      <c r="L302" s="56"/>
      <c r="M302" s="57"/>
    </row>
    <row r="303" spans="1:13">
      <c r="A303" t="str">
        <f t="shared" si="8"/>
        <v/>
      </c>
      <c r="B303" t="str">
        <f>+IF(A303="","",E303&amp;D303&amp;COUNTIF($A$2:A303,A303))</f>
        <v/>
      </c>
      <c r="C303" s="63"/>
      <c r="D303" s="70"/>
      <c r="E303" s="97"/>
      <c r="F303" s="76"/>
      <c r="G303" s="9"/>
      <c r="H303" s="9"/>
      <c r="I303" s="57"/>
      <c r="J303" s="56"/>
      <c r="K303" s="11"/>
      <c r="L303" s="56"/>
      <c r="M303" s="57"/>
    </row>
    <row r="304" spans="1:13">
      <c r="A304" t="str">
        <f t="shared" si="8"/>
        <v/>
      </c>
      <c r="B304" t="str">
        <f>+IF(A304="","",E304&amp;D304&amp;COUNTIF($A$2:A304,A304))</f>
        <v/>
      </c>
      <c r="C304" s="63"/>
      <c r="D304" s="70"/>
      <c r="E304" s="97"/>
      <c r="F304" s="76"/>
      <c r="G304" s="9"/>
      <c r="H304" s="9"/>
      <c r="I304" s="57"/>
      <c r="J304" s="67"/>
      <c r="K304" s="11"/>
      <c r="L304" s="56"/>
      <c r="M304" s="66"/>
    </row>
    <row r="305" spans="1:13">
      <c r="A305" t="str">
        <f t="shared" si="8"/>
        <v/>
      </c>
      <c r="B305" t="str">
        <f>+IF(A305="","",E305&amp;D305&amp;COUNTIF($A$2:A305,A305))</f>
        <v/>
      </c>
      <c r="C305" s="63"/>
      <c r="D305" s="70"/>
      <c r="E305" s="97"/>
      <c r="F305" s="76"/>
      <c r="G305" s="9"/>
      <c r="H305" s="9"/>
      <c r="I305" s="57"/>
      <c r="J305" s="67"/>
      <c r="K305" s="11"/>
      <c r="L305" s="56"/>
      <c r="M305" s="66"/>
    </row>
    <row r="306" spans="1:13">
      <c r="A306" t="str">
        <f t="shared" si="8"/>
        <v/>
      </c>
      <c r="B306" t="str">
        <f>+IF(A306="","",E306&amp;D306&amp;COUNTIF($A$2:A306,A306))</f>
        <v/>
      </c>
      <c r="C306" s="63"/>
      <c r="D306" s="70"/>
      <c r="E306" s="97"/>
      <c r="F306" s="76"/>
      <c r="G306" s="9"/>
      <c r="H306" s="9"/>
      <c r="I306" s="57"/>
      <c r="J306" s="67"/>
      <c r="K306" s="11"/>
      <c r="L306" s="56"/>
      <c r="M306" s="66"/>
    </row>
    <row r="307" spans="1:13">
      <c r="A307" t="str">
        <f t="shared" si="8"/>
        <v/>
      </c>
      <c r="B307" t="str">
        <f>+IF(A307="","",E307&amp;D307&amp;COUNTIF($A$2:A307,A307))</f>
        <v/>
      </c>
      <c r="C307" s="63"/>
      <c r="D307" s="70"/>
      <c r="E307" s="97"/>
      <c r="F307" s="76"/>
      <c r="G307" s="9"/>
      <c r="H307" s="9"/>
      <c r="I307" s="57"/>
      <c r="J307" s="67"/>
      <c r="K307" s="11"/>
      <c r="L307" s="56"/>
      <c r="M307" s="66"/>
    </row>
    <row r="308" spans="1:13">
      <c r="A308" t="str">
        <f t="shared" si="8"/>
        <v/>
      </c>
      <c r="B308" t="str">
        <f>+IF(A308="","",E308&amp;D308&amp;COUNTIF($A$2:A308,A308))</f>
        <v/>
      </c>
      <c r="C308" s="63"/>
      <c r="D308" s="70"/>
      <c r="E308" s="97"/>
      <c r="F308" s="76"/>
      <c r="G308" s="9"/>
      <c r="H308" s="9"/>
      <c r="I308" s="57"/>
      <c r="J308" s="56"/>
      <c r="K308" s="11"/>
      <c r="L308" s="56"/>
      <c r="M308" s="57"/>
    </row>
    <row r="309" spans="1:13">
      <c r="A309" t="str">
        <f t="shared" si="8"/>
        <v/>
      </c>
      <c r="B309" t="str">
        <f>+IF(A309="","",E309&amp;D309&amp;COUNTIF($A$2:A309,A309))</f>
        <v/>
      </c>
      <c r="C309" s="63"/>
      <c r="D309" s="70"/>
      <c r="E309" s="97"/>
      <c r="F309" s="76"/>
      <c r="G309" s="9"/>
      <c r="H309" s="9"/>
      <c r="I309" s="57"/>
      <c r="J309" s="56"/>
      <c r="K309" s="11"/>
      <c r="L309" s="56"/>
      <c r="M309" s="57"/>
    </row>
    <row r="310" spans="1:13">
      <c r="A310" t="str">
        <f t="shared" si="8"/>
        <v/>
      </c>
      <c r="B310" t="str">
        <f>+IF(A310="","",E310&amp;D310&amp;COUNTIF($A$2:A310,A310))</f>
        <v/>
      </c>
      <c r="C310" s="63"/>
      <c r="D310" s="70"/>
      <c r="E310" s="97"/>
      <c r="F310" s="76"/>
      <c r="G310" s="72"/>
      <c r="H310" s="72"/>
      <c r="I310" s="57"/>
      <c r="J310" s="63"/>
      <c r="K310" s="11"/>
      <c r="L310" s="56"/>
      <c r="M310" s="57"/>
    </row>
    <row r="311" spans="1:13">
      <c r="A311" t="str">
        <f t="shared" si="8"/>
        <v/>
      </c>
      <c r="B311" t="str">
        <f>+IF(A311="","",E311&amp;D311&amp;COUNTIF($A$2:A311,A311))</f>
        <v/>
      </c>
      <c r="C311" s="63"/>
      <c r="D311" s="70"/>
      <c r="E311" s="97"/>
      <c r="F311" s="76"/>
      <c r="G311" s="72"/>
      <c r="H311" s="72"/>
      <c r="I311" s="57"/>
      <c r="J311" s="63"/>
      <c r="K311" s="11"/>
      <c r="L311" s="56"/>
      <c r="M311" s="57"/>
    </row>
    <row r="312" spans="1:13">
      <c r="A312" t="str">
        <f t="shared" si="8"/>
        <v/>
      </c>
      <c r="B312" t="str">
        <f>+IF(A312="","",E312&amp;D312&amp;COUNTIF($A$2:A312,A312))</f>
        <v/>
      </c>
      <c r="C312" s="63"/>
      <c r="D312" s="70"/>
      <c r="E312" s="97"/>
      <c r="F312" s="76"/>
      <c r="G312" s="72"/>
      <c r="H312" s="72"/>
      <c r="I312" s="57"/>
      <c r="J312" s="63"/>
      <c r="K312" s="11"/>
      <c r="L312" s="56"/>
      <c r="M312" s="57"/>
    </row>
    <row r="313" spans="1:13">
      <c r="A313" t="str">
        <f t="shared" si="8"/>
        <v/>
      </c>
      <c r="B313" t="str">
        <f>+IF(A313="","",E313&amp;D313&amp;COUNTIF($A$2:A313,A313))</f>
        <v/>
      </c>
      <c r="C313" s="63"/>
      <c r="D313" s="70"/>
      <c r="E313" s="97"/>
      <c r="F313" s="76"/>
      <c r="G313" s="72"/>
      <c r="H313" s="72"/>
      <c r="I313" s="57"/>
      <c r="J313" s="63"/>
      <c r="K313" s="11"/>
      <c r="L313" s="56"/>
      <c r="M313" s="57"/>
    </row>
    <row r="314" spans="1:13">
      <c r="A314" t="str">
        <f t="shared" si="8"/>
        <v/>
      </c>
      <c r="B314" t="str">
        <f>+IF(A314="","",E314&amp;D314&amp;COUNTIF($A$2:A314,A314))</f>
        <v/>
      </c>
      <c r="C314" s="63"/>
      <c r="D314" s="70"/>
      <c r="E314" s="97"/>
      <c r="F314" s="76"/>
      <c r="G314" s="65"/>
      <c r="H314" s="65"/>
      <c r="I314" s="57"/>
      <c r="J314" s="67"/>
      <c r="K314" s="11"/>
      <c r="L314" s="56"/>
      <c r="M314" s="66"/>
    </row>
    <row r="315" spans="1:13">
      <c r="A315" t="str">
        <f t="shared" si="8"/>
        <v/>
      </c>
      <c r="B315" t="str">
        <f>+IF(A315="","",E315&amp;D315&amp;COUNTIF($A$2:A315,A315))</f>
        <v/>
      </c>
      <c r="C315" s="63"/>
      <c r="D315" s="70"/>
      <c r="E315" s="97"/>
      <c r="F315" s="76"/>
      <c r="G315" s="65"/>
      <c r="H315" s="65"/>
      <c r="I315" s="57"/>
      <c r="J315" s="67"/>
      <c r="K315" s="11"/>
      <c r="L315" s="56"/>
      <c r="M315" s="66"/>
    </row>
    <row r="316" spans="1:13">
      <c r="A316" t="str">
        <f t="shared" si="8"/>
        <v/>
      </c>
      <c r="B316" t="str">
        <f>+IF(A316="","",E316&amp;D316&amp;COUNTIF($A$2:A316,A316))</f>
        <v/>
      </c>
      <c r="C316" s="63"/>
      <c r="D316" s="70"/>
      <c r="E316" s="97"/>
      <c r="F316" s="76"/>
      <c r="G316" s="72"/>
      <c r="H316" s="72"/>
      <c r="I316" s="57"/>
      <c r="J316" s="63"/>
      <c r="K316" s="11"/>
      <c r="L316" s="56"/>
      <c r="M316" s="57"/>
    </row>
    <row r="317" spans="1:13">
      <c r="A317" t="str">
        <f t="shared" si="8"/>
        <v/>
      </c>
      <c r="B317" t="str">
        <f>+IF(A317="","",E317&amp;D317&amp;COUNTIF($A$2:A317,A317))</f>
        <v/>
      </c>
      <c r="C317" s="63"/>
      <c r="D317" s="70"/>
      <c r="E317" s="97"/>
      <c r="F317" s="76"/>
      <c r="G317" s="72"/>
      <c r="H317" s="72"/>
      <c r="I317" s="57"/>
      <c r="J317" s="63"/>
      <c r="K317" s="11"/>
      <c r="L317" s="56"/>
      <c r="M317" s="57"/>
    </row>
    <row r="318" spans="1:13">
      <c r="A318" t="str">
        <f t="shared" si="8"/>
        <v/>
      </c>
      <c r="B318" t="str">
        <f>+IF(A318="","",E318&amp;D318&amp;COUNTIF($A$2:A318,A318))</f>
        <v/>
      </c>
      <c r="C318" s="63"/>
      <c r="D318" s="70"/>
      <c r="E318" s="97"/>
      <c r="F318" s="76"/>
      <c r="G318" s="72"/>
      <c r="H318" s="72"/>
      <c r="I318" s="57"/>
      <c r="J318" s="63"/>
      <c r="K318" s="11"/>
      <c r="L318" s="56"/>
      <c r="M318" s="57"/>
    </row>
    <row r="319" spans="1:13">
      <c r="A319" t="str">
        <f t="shared" si="8"/>
        <v/>
      </c>
      <c r="B319" t="str">
        <f>+IF(A319="","",E319&amp;D319&amp;COUNTIF($A$2:A319,A319))</f>
        <v/>
      </c>
      <c r="C319" s="63"/>
      <c r="D319" s="70"/>
      <c r="E319" s="97"/>
      <c r="F319" s="76"/>
      <c r="G319" s="72"/>
      <c r="H319" s="72"/>
      <c r="I319" s="57"/>
      <c r="J319" s="63"/>
      <c r="K319" s="11"/>
      <c r="L319" s="56"/>
      <c r="M319" s="57"/>
    </row>
    <row r="320" spans="1:13">
      <c r="A320" t="str">
        <f t="shared" si="8"/>
        <v/>
      </c>
      <c r="B320" t="str">
        <f>+IF(A320="","",E320&amp;D320&amp;COUNTIF($A$2:A320,A320))</f>
        <v/>
      </c>
      <c r="C320" s="63"/>
      <c r="D320" s="70"/>
      <c r="E320" s="97"/>
      <c r="F320" s="76"/>
      <c r="G320" s="72"/>
      <c r="H320" s="72"/>
      <c r="I320" s="57"/>
      <c r="J320" s="63"/>
      <c r="K320" s="11"/>
      <c r="L320" s="56"/>
      <c r="M320" s="57"/>
    </row>
    <row r="321" spans="1:13">
      <c r="A321" t="str">
        <f t="shared" si="8"/>
        <v/>
      </c>
      <c r="B321" t="str">
        <f>+IF(A321="","",E321&amp;D321&amp;COUNTIF($A$2:A321,A321))</f>
        <v/>
      </c>
      <c r="C321" s="63"/>
      <c r="D321" s="70"/>
      <c r="E321" s="97"/>
      <c r="F321" s="76"/>
      <c r="G321" s="72"/>
      <c r="H321" s="72"/>
      <c r="I321" s="57"/>
      <c r="J321" s="63"/>
      <c r="K321" s="11"/>
      <c r="L321" s="56"/>
      <c r="M321" s="57"/>
    </row>
    <row r="322" spans="1:13">
      <c r="A322" t="str">
        <f t="shared" si="8"/>
        <v/>
      </c>
      <c r="B322" t="str">
        <f>+IF(A322="","",E322&amp;D322&amp;COUNTIF($A$2:A322,A322))</f>
        <v/>
      </c>
      <c r="C322" s="63"/>
      <c r="D322" s="70"/>
      <c r="E322" s="97"/>
      <c r="F322" s="76"/>
      <c r="G322" s="72"/>
      <c r="H322" s="72"/>
      <c r="I322" s="57"/>
      <c r="J322" s="63"/>
      <c r="K322" s="11"/>
      <c r="L322" s="56"/>
      <c r="M322" s="57"/>
    </row>
    <row r="323" spans="1:13">
      <c r="A323" t="str">
        <f t="shared" si="8"/>
        <v/>
      </c>
      <c r="B323" t="str">
        <f>+IF(A323="","",E323&amp;D323&amp;COUNTIF($A$2:A323,A323))</f>
        <v/>
      </c>
      <c r="C323" s="63"/>
      <c r="D323" s="70"/>
      <c r="E323" s="97"/>
      <c r="F323" s="76"/>
      <c r="G323" s="72"/>
      <c r="H323" s="72"/>
      <c r="I323" s="57"/>
      <c r="J323" s="63"/>
      <c r="K323" s="11"/>
      <c r="L323" s="56"/>
      <c r="M323" s="57"/>
    </row>
    <row r="324" spans="1:13">
      <c r="A324" t="str">
        <f t="shared" si="8"/>
        <v/>
      </c>
      <c r="B324" t="str">
        <f>+IF(A324="","",E324&amp;D324&amp;COUNTIF($A$2:A324,A324))</f>
        <v/>
      </c>
      <c r="C324" s="63"/>
      <c r="D324" s="70"/>
      <c r="E324" s="97"/>
      <c r="F324" s="76"/>
      <c r="G324" s="72"/>
      <c r="H324" s="72"/>
      <c r="I324" s="57"/>
      <c r="J324" s="63"/>
      <c r="K324" s="11"/>
      <c r="L324" s="56"/>
      <c r="M324" s="57"/>
    </row>
    <row r="325" spans="1:13">
      <c r="A325" t="str">
        <f t="shared" si="8"/>
        <v/>
      </c>
      <c r="B325" t="str">
        <f>+IF(A325="","",E325&amp;D325&amp;COUNTIF($A$2:A325,A325))</f>
        <v/>
      </c>
      <c r="C325" s="63"/>
      <c r="D325" s="70"/>
      <c r="E325" s="97"/>
      <c r="F325" s="76"/>
      <c r="G325" s="72"/>
      <c r="H325" s="72"/>
      <c r="I325" s="57"/>
      <c r="J325" s="63"/>
      <c r="K325" s="11"/>
      <c r="L325" s="56"/>
      <c r="M325" s="57"/>
    </row>
    <row r="326" spans="1:13">
      <c r="A326" t="str">
        <f t="shared" si="8"/>
        <v/>
      </c>
      <c r="B326" t="str">
        <f>+IF(A326="","",E326&amp;D326&amp;COUNTIF($A$2:A326,A326))</f>
        <v/>
      </c>
      <c r="C326" s="63"/>
      <c r="D326" s="70"/>
      <c r="E326" s="97"/>
      <c r="F326" s="76"/>
      <c r="G326" s="72"/>
      <c r="H326" s="72"/>
      <c r="I326" s="57"/>
      <c r="J326" s="67"/>
      <c r="K326" s="11"/>
      <c r="L326" s="56"/>
      <c r="M326" s="66"/>
    </row>
    <row r="327" spans="1:13">
      <c r="A327" t="str">
        <f t="shared" si="8"/>
        <v/>
      </c>
      <c r="B327" t="str">
        <f>+IF(A327="","",E327&amp;D327&amp;COUNTIF($A$2:A327,A327))</f>
        <v/>
      </c>
      <c r="C327" s="63"/>
      <c r="D327" s="70"/>
      <c r="E327" s="97"/>
      <c r="F327" s="76"/>
      <c r="G327" s="72"/>
      <c r="H327" s="72"/>
      <c r="I327" s="57"/>
      <c r="J327" s="67"/>
      <c r="K327" s="11"/>
      <c r="L327" s="56"/>
      <c r="M327" s="66"/>
    </row>
    <row r="328" spans="1:13">
      <c r="A328" t="str">
        <f t="shared" si="8"/>
        <v/>
      </c>
      <c r="B328" t="str">
        <f>+IF(A328="","",E328&amp;D328&amp;COUNTIF($A$2:A328,A328))</f>
        <v/>
      </c>
      <c r="C328" s="63"/>
      <c r="D328" s="70"/>
      <c r="E328" s="97"/>
      <c r="F328" s="76"/>
      <c r="G328" s="72"/>
      <c r="H328" s="72"/>
      <c r="I328" s="57"/>
      <c r="J328" s="63"/>
      <c r="K328" s="11"/>
      <c r="L328" s="56"/>
      <c r="M328" s="57"/>
    </row>
    <row r="329" spans="1:13">
      <c r="A329" t="str">
        <f t="shared" si="8"/>
        <v/>
      </c>
      <c r="B329" t="str">
        <f>+IF(A329="","",E329&amp;D329&amp;COUNTIF($A$2:A329,A329))</f>
        <v/>
      </c>
      <c r="C329" s="63"/>
      <c r="D329" s="70"/>
      <c r="E329" s="97"/>
      <c r="F329" s="76"/>
      <c r="G329" s="72"/>
      <c r="H329" s="72"/>
      <c r="I329" s="57"/>
      <c r="J329" s="63"/>
      <c r="K329" s="11"/>
      <c r="L329" s="56"/>
      <c r="M329" s="57"/>
    </row>
    <row r="330" spans="1:13">
      <c r="A330" t="str">
        <f t="shared" si="8"/>
        <v/>
      </c>
      <c r="B330" t="str">
        <f>+IF(A330="","",E330&amp;D330&amp;COUNTIF($A$2:A330,A330))</f>
        <v/>
      </c>
      <c r="C330" s="63"/>
      <c r="D330" s="70"/>
      <c r="E330" s="97"/>
      <c r="F330" s="76"/>
      <c r="G330" s="72"/>
      <c r="H330" s="72"/>
      <c r="I330" s="57"/>
      <c r="J330" s="63"/>
      <c r="K330" s="11"/>
      <c r="L330" s="56"/>
      <c r="M330" s="57"/>
    </row>
    <row r="331" spans="1:13">
      <c r="A331" t="str">
        <f t="shared" si="8"/>
        <v/>
      </c>
      <c r="B331" t="str">
        <f>+IF(A331="","",E331&amp;D331&amp;COUNTIF($A$2:A331,A331))</f>
        <v/>
      </c>
      <c r="C331" s="63"/>
      <c r="D331" s="70"/>
      <c r="E331" s="97"/>
      <c r="F331" s="76"/>
      <c r="G331" s="72"/>
      <c r="H331" s="72"/>
      <c r="I331" s="57"/>
      <c r="J331" s="63"/>
      <c r="K331" s="11"/>
      <c r="L331" s="56"/>
      <c r="M331" s="57"/>
    </row>
    <row r="332" spans="1:13">
      <c r="A332" t="str">
        <f t="shared" si="8"/>
        <v/>
      </c>
      <c r="B332" t="str">
        <f>+IF(A332="","",E332&amp;D332&amp;COUNTIF($A$2:A332,A332))</f>
        <v/>
      </c>
      <c r="C332" s="63"/>
      <c r="D332" s="70"/>
      <c r="E332" s="97"/>
      <c r="F332" s="76"/>
      <c r="G332" s="72"/>
      <c r="H332" s="72"/>
      <c r="I332" s="57"/>
      <c r="J332" s="63"/>
      <c r="K332" s="11"/>
      <c r="L332" s="56"/>
      <c r="M332" s="57"/>
    </row>
    <row r="333" spans="1:13">
      <c r="A333" t="str">
        <f t="shared" si="8"/>
        <v/>
      </c>
      <c r="B333" t="str">
        <f>+IF(A333="","",E333&amp;D333&amp;COUNTIF($A$2:A333,A333))</f>
        <v/>
      </c>
      <c r="C333" s="63"/>
      <c r="D333" s="70"/>
      <c r="E333" s="97"/>
      <c r="F333" s="76"/>
      <c r="G333" s="72"/>
      <c r="H333" s="72"/>
      <c r="I333" s="57"/>
      <c r="J333" s="63"/>
      <c r="K333" s="11"/>
      <c r="L333" s="56"/>
      <c r="M333" s="57"/>
    </row>
    <row r="334" spans="1:13">
      <c r="A334" t="str">
        <f t="shared" si="8"/>
        <v/>
      </c>
      <c r="B334" t="str">
        <f>+IF(A334="","",E334&amp;D334&amp;COUNTIF($A$2:A334,A334))</f>
        <v/>
      </c>
      <c r="C334" s="63"/>
      <c r="D334" s="70"/>
      <c r="E334" s="97"/>
      <c r="F334" s="76"/>
      <c r="G334" s="72"/>
      <c r="H334" s="72"/>
      <c r="I334" s="57"/>
      <c r="J334" s="63"/>
      <c r="K334" s="11"/>
      <c r="L334" s="56"/>
      <c r="M334" s="57"/>
    </row>
    <row r="335" spans="1:13">
      <c r="A335" t="str">
        <f t="shared" si="8"/>
        <v/>
      </c>
      <c r="B335" t="str">
        <f>+IF(A335="","",E335&amp;D335&amp;COUNTIF($A$2:A335,A335))</f>
        <v/>
      </c>
      <c r="C335" s="63"/>
      <c r="D335" s="70"/>
      <c r="E335" s="97"/>
      <c r="F335" s="76"/>
      <c r="G335" s="72"/>
      <c r="H335" s="72"/>
      <c r="I335" s="57"/>
      <c r="J335" s="63"/>
      <c r="K335" s="11"/>
      <c r="L335" s="56"/>
      <c r="M335" s="57"/>
    </row>
    <row r="336" spans="1:13">
      <c r="A336" t="str">
        <f t="shared" si="8"/>
        <v/>
      </c>
      <c r="B336" t="str">
        <f>+IF(A336="","",E336&amp;D336&amp;COUNTIF($A$2:A336,A336))</f>
        <v/>
      </c>
      <c r="C336" s="63"/>
      <c r="D336" s="70"/>
      <c r="E336" s="97"/>
      <c r="F336" s="76"/>
      <c r="G336" s="72"/>
      <c r="H336" s="72"/>
      <c r="I336" s="57"/>
      <c r="J336" s="63"/>
      <c r="K336" s="11"/>
      <c r="L336" s="56"/>
      <c r="M336" s="57"/>
    </row>
    <row r="337" spans="1:13">
      <c r="A337" t="str">
        <f t="shared" si="8"/>
        <v/>
      </c>
      <c r="B337" t="str">
        <f>+IF(A337="","",E337&amp;D337&amp;COUNTIF($A$2:A337,A337))</f>
        <v/>
      </c>
      <c r="C337" s="63"/>
      <c r="D337" s="70"/>
      <c r="E337" s="97"/>
      <c r="F337" s="76"/>
      <c r="G337" s="72"/>
      <c r="H337" s="72"/>
      <c r="I337" s="57"/>
      <c r="J337" s="63"/>
      <c r="K337" s="11"/>
      <c r="L337" s="56"/>
      <c r="M337" s="57"/>
    </row>
    <row r="338" spans="1:13">
      <c r="A338" t="str">
        <f t="shared" si="8"/>
        <v/>
      </c>
      <c r="B338" t="str">
        <f>+IF(A338="","",E338&amp;D338&amp;COUNTIF($A$2:A338,A338))</f>
        <v/>
      </c>
      <c r="C338" s="63"/>
      <c r="D338" s="70"/>
      <c r="E338" s="97"/>
      <c r="F338" s="76"/>
      <c r="G338" s="72"/>
      <c r="H338" s="72"/>
      <c r="I338" s="57"/>
      <c r="J338" s="63"/>
      <c r="K338" s="11"/>
      <c r="L338" s="56"/>
      <c r="M338" s="57"/>
    </row>
    <row r="339" spans="1:13">
      <c r="A339" t="str">
        <f t="shared" si="8"/>
        <v/>
      </c>
      <c r="B339" t="str">
        <f>+IF(A339="","",E339&amp;D339&amp;COUNTIF($A$2:A339,A339))</f>
        <v/>
      </c>
      <c r="C339" s="63"/>
      <c r="D339" s="70"/>
      <c r="E339" s="97"/>
      <c r="F339" s="76"/>
      <c r="G339" s="72"/>
      <c r="H339" s="72"/>
      <c r="I339" s="57"/>
      <c r="J339" s="63"/>
      <c r="K339" s="11"/>
      <c r="L339" s="56"/>
      <c r="M339" s="57"/>
    </row>
    <row r="340" spans="1:13">
      <c r="A340" t="str">
        <f t="shared" si="8"/>
        <v/>
      </c>
      <c r="B340" t="str">
        <f>+IF(A340="","",E340&amp;D340&amp;COUNTIF($A$2:A340,A340))</f>
        <v/>
      </c>
      <c r="C340" s="63"/>
      <c r="D340" s="70"/>
      <c r="E340" s="97"/>
      <c r="F340" s="76"/>
      <c r="G340" s="72"/>
      <c r="H340" s="72"/>
      <c r="I340" s="57"/>
      <c r="J340" s="63"/>
      <c r="K340" s="11"/>
      <c r="L340" s="56"/>
      <c r="M340" s="57"/>
    </row>
    <row r="341" spans="1:13">
      <c r="A341" t="str">
        <f t="shared" si="8"/>
        <v/>
      </c>
      <c r="B341" t="str">
        <f>+IF(A341="","",E341&amp;D341&amp;COUNTIF($A$2:A341,A341))</f>
        <v/>
      </c>
      <c r="C341" s="63"/>
      <c r="D341" s="70"/>
      <c r="E341" s="97"/>
      <c r="F341" s="76"/>
      <c r="G341" s="72"/>
      <c r="H341" s="72"/>
      <c r="I341" s="57"/>
      <c r="J341" s="63"/>
      <c r="K341" s="11"/>
      <c r="L341" s="56"/>
      <c r="M341" s="57"/>
    </row>
    <row r="342" spans="1:13">
      <c r="A342" t="str">
        <f t="shared" si="8"/>
        <v/>
      </c>
      <c r="B342" t="str">
        <f>+IF(A342="","",E342&amp;D342&amp;COUNTIF($A$2:A342,A342))</f>
        <v/>
      </c>
      <c r="C342" s="63"/>
      <c r="D342" s="70"/>
      <c r="E342" s="97"/>
      <c r="F342" s="76"/>
      <c r="G342" s="72"/>
      <c r="H342" s="72"/>
      <c r="I342" s="57"/>
      <c r="J342" s="63"/>
      <c r="K342" s="11"/>
      <c r="L342" s="56"/>
      <c r="M342" s="57"/>
    </row>
    <row r="343" spans="1:13">
      <c r="A343" t="str">
        <f t="shared" si="8"/>
        <v/>
      </c>
      <c r="B343" t="str">
        <f>+IF(A343="","",E343&amp;D343&amp;COUNTIF($A$2:A343,A343))</f>
        <v/>
      </c>
      <c r="C343" s="63"/>
      <c r="D343" s="70"/>
      <c r="E343" s="97"/>
      <c r="F343" s="76"/>
      <c r="G343" s="72"/>
      <c r="H343" s="72"/>
      <c r="I343" s="57"/>
      <c r="J343" s="63"/>
      <c r="K343" s="11"/>
      <c r="L343" s="56"/>
      <c r="M343" s="57"/>
    </row>
    <row r="344" spans="1:13">
      <c r="A344" t="str">
        <f t="shared" si="8"/>
        <v/>
      </c>
      <c r="B344" t="str">
        <f>+IF(A344="","",E344&amp;D344&amp;COUNTIF($A$2:A344,A344))</f>
        <v/>
      </c>
      <c r="C344" s="63"/>
      <c r="D344" s="70"/>
      <c r="E344" s="97"/>
      <c r="F344" s="76"/>
      <c r="G344" s="72"/>
      <c r="H344" s="72"/>
      <c r="I344" s="57"/>
      <c r="J344" s="63"/>
      <c r="K344" s="11"/>
      <c r="L344" s="56"/>
      <c r="M344" s="57"/>
    </row>
    <row r="345" spans="1:13">
      <c r="A345" t="str">
        <f t="shared" si="8"/>
        <v/>
      </c>
      <c r="B345" t="str">
        <f>+IF(A345="","",E345&amp;D345&amp;COUNTIF($A$2:A345,A345))</f>
        <v/>
      </c>
      <c r="C345" s="63"/>
      <c r="D345" s="70"/>
      <c r="E345" s="97"/>
      <c r="F345" s="76"/>
      <c r="G345" s="72"/>
      <c r="H345" s="72"/>
      <c r="I345" s="57"/>
      <c r="J345" s="63"/>
      <c r="K345" s="11"/>
      <c r="L345" s="56"/>
      <c r="M345" s="57"/>
    </row>
    <row r="346" spans="1:13">
      <c r="A346" t="str">
        <f t="shared" si="8"/>
        <v/>
      </c>
      <c r="B346" t="str">
        <f>+IF(A346="","",E346&amp;D346&amp;COUNTIF($A$2:A346,A346))</f>
        <v/>
      </c>
      <c r="C346" s="63"/>
      <c r="D346" s="70"/>
      <c r="E346" s="97"/>
      <c r="F346" s="76"/>
      <c r="G346" s="72"/>
      <c r="H346" s="72"/>
      <c r="I346" s="57"/>
      <c r="J346" s="67"/>
      <c r="K346" s="11"/>
      <c r="L346" s="56"/>
      <c r="M346" s="66"/>
    </row>
    <row r="347" spans="1:13">
      <c r="A347" t="str">
        <f t="shared" si="8"/>
        <v/>
      </c>
      <c r="B347" t="str">
        <f>+IF(A347="","",E347&amp;D347&amp;COUNTIF($A$2:A347,A347))</f>
        <v/>
      </c>
      <c r="C347" s="63"/>
      <c r="D347" s="70"/>
      <c r="E347" s="97"/>
      <c r="F347" s="76"/>
      <c r="G347" s="72"/>
      <c r="H347" s="72"/>
      <c r="I347" s="57"/>
      <c r="J347" s="67"/>
      <c r="K347" s="11"/>
      <c r="L347" s="56"/>
      <c r="M347" s="66"/>
    </row>
    <row r="348" spans="1:13">
      <c r="A348" t="str">
        <f t="shared" si="8"/>
        <v/>
      </c>
      <c r="B348" t="str">
        <f>+IF(A348="","",E348&amp;D348&amp;COUNTIF($A$2:A348,A348))</f>
        <v/>
      </c>
      <c r="C348" s="63"/>
      <c r="D348" s="70"/>
      <c r="E348" s="97"/>
      <c r="F348" s="76"/>
      <c r="G348" s="72"/>
      <c r="H348" s="72"/>
      <c r="I348" s="57"/>
      <c r="J348" s="63"/>
      <c r="K348" s="11"/>
      <c r="L348" s="56"/>
      <c r="M348" s="57"/>
    </row>
    <row r="349" spans="1:13">
      <c r="A349" t="str">
        <f t="shared" si="8"/>
        <v/>
      </c>
      <c r="B349" t="str">
        <f>+IF(A349="","",E349&amp;D349&amp;COUNTIF($A$2:A349,A349))</f>
        <v/>
      </c>
      <c r="C349" s="63"/>
      <c r="D349" s="70"/>
      <c r="E349" s="97"/>
      <c r="F349" s="76"/>
      <c r="G349" s="72"/>
      <c r="H349" s="72"/>
      <c r="I349" s="57"/>
      <c r="J349" s="63"/>
      <c r="K349" s="11"/>
      <c r="L349" s="56"/>
      <c r="M349" s="57"/>
    </row>
    <row r="350" spans="1:13">
      <c r="A350" t="str">
        <f t="shared" ref="A350:A413" si="9">+E350&amp;D350</f>
        <v/>
      </c>
      <c r="B350" t="str">
        <f>+IF(A350="","",E350&amp;D350&amp;COUNTIF($A$2:A350,A350))</f>
        <v/>
      </c>
      <c r="C350" s="63"/>
      <c r="D350" s="70"/>
      <c r="E350" s="97"/>
      <c r="F350" s="76"/>
      <c r="G350" s="72"/>
      <c r="H350" s="72"/>
      <c r="I350" s="57"/>
      <c r="J350" s="56"/>
      <c r="K350" s="11"/>
      <c r="L350" s="56"/>
      <c r="M350" s="57"/>
    </row>
    <row r="351" spans="1:13">
      <c r="A351" t="str">
        <f t="shared" si="9"/>
        <v/>
      </c>
      <c r="B351" t="str">
        <f>+IF(A351="","",E351&amp;D351&amp;COUNTIF($A$2:A351,A351))</f>
        <v/>
      </c>
      <c r="C351" s="63"/>
      <c r="D351" s="70"/>
      <c r="E351" s="97"/>
      <c r="F351" s="76"/>
      <c r="G351" s="72"/>
      <c r="H351" s="72"/>
      <c r="I351" s="57"/>
      <c r="J351" s="56"/>
      <c r="K351" s="11"/>
      <c r="L351" s="56"/>
      <c r="M351" s="57"/>
    </row>
    <row r="352" spans="1:13">
      <c r="A352" t="str">
        <f t="shared" si="9"/>
        <v/>
      </c>
      <c r="B352" t="str">
        <f>+IF(A352="","",E352&amp;D352&amp;COUNTIF($A$2:A352,A352))</f>
        <v/>
      </c>
      <c r="C352" s="63"/>
      <c r="D352" s="70"/>
      <c r="E352" s="97"/>
      <c r="F352" s="76"/>
      <c r="G352" s="72"/>
      <c r="H352" s="72"/>
      <c r="I352" s="57"/>
      <c r="J352" s="93"/>
      <c r="K352" s="11"/>
      <c r="L352" s="56"/>
      <c r="M352" s="95"/>
    </row>
    <row r="353" spans="1:13">
      <c r="A353" t="str">
        <f t="shared" si="9"/>
        <v/>
      </c>
      <c r="B353" t="str">
        <f>+IF(A353="","",E353&amp;D353&amp;COUNTIF($A$2:A353,A353))</f>
        <v/>
      </c>
      <c r="C353" s="63"/>
      <c r="D353" s="70"/>
      <c r="E353" s="97"/>
      <c r="F353" s="76"/>
      <c r="G353" s="72"/>
      <c r="H353" s="72"/>
      <c r="I353" s="57"/>
      <c r="J353" s="93"/>
      <c r="K353" s="11"/>
      <c r="L353" s="56"/>
      <c r="M353" s="95"/>
    </row>
    <row r="354" spans="1:13">
      <c r="A354" t="str">
        <f t="shared" si="9"/>
        <v/>
      </c>
      <c r="B354" t="str">
        <f>+IF(A354="","",E354&amp;D354&amp;COUNTIF($A$2:A354,A354))</f>
        <v/>
      </c>
      <c r="C354" s="63"/>
      <c r="D354" s="70"/>
      <c r="E354" s="97"/>
      <c r="F354" s="76"/>
      <c r="G354" s="72"/>
      <c r="H354" s="72"/>
      <c r="I354" s="57"/>
      <c r="J354" s="93"/>
      <c r="K354" s="11"/>
      <c r="L354" s="56"/>
      <c r="M354" s="95"/>
    </row>
    <row r="355" spans="1:13">
      <c r="A355" t="str">
        <f t="shared" si="9"/>
        <v/>
      </c>
      <c r="B355" t="str">
        <f>+IF(A355="","",E355&amp;D355&amp;COUNTIF($A$2:A355,A355))</f>
        <v/>
      </c>
      <c r="C355" s="63"/>
      <c r="D355" s="70"/>
      <c r="E355" s="97"/>
      <c r="F355" s="76"/>
      <c r="G355" s="72"/>
      <c r="H355" s="72"/>
      <c r="I355" s="57"/>
      <c r="J355" s="93"/>
      <c r="K355" s="11"/>
      <c r="L355" s="56"/>
      <c r="M355" s="95"/>
    </row>
    <row r="356" spans="1:13">
      <c r="A356" t="str">
        <f t="shared" si="9"/>
        <v/>
      </c>
      <c r="B356" t="str">
        <f>+IF(A356="","",E356&amp;D356&amp;COUNTIF($A$2:A356,A356))</f>
        <v/>
      </c>
      <c r="C356" s="63"/>
      <c r="D356" s="70"/>
      <c r="E356" s="97"/>
      <c r="F356" s="76"/>
      <c r="G356" s="72"/>
      <c r="H356" s="72"/>
      <c r="I356" s="57"/>
      <c r="J356" s="93"/>
      <c r="K356" s="11"/>
      <c r="L356" s="56"/>
      <c r="M356" s="95"/>
    </row>
    <row r="357" spans="1:13">
      <c r="A357" t="str">
        <f t="shared" si="9"/>
        <v/>
      </c>
      <c r="B357" t="str">
        <f>+IF(A357="","",E357&amp;D357&amp;COUNTIF($A$2:A357,A357))</f>
        <v/>
      </c>
      <c r="C357" s="63"/>
      <c r="D357" s="70"/>
      <c r="E357" s="97"/>
      <c r="F357" s="76"/>
      <c r="G357" s="72"/>
      <c r="H357" s="72"/>
      <c r="I357" s="57"/>
      <c r="J357" s="93"/>
      <c r="K357" s="11"/>
      <c r="L357" s="56"/>
      <c r="M357" s="95"/>
    </row>
    <row r="358" spans="1:13">
      <c r="A358" t="str">
        <f t="shared" si="9"/>
        <v/>
      </c>
      <c r="B358" t="str">
        <f>+IF(A358="","",E358&amp;D358&amp;COUNTIF($A$2:A358,A358))</f>
        <v/>
      </c>
      <c r="C358" s="63"/>
      <c r="D358" s="70"/>
      <c r="E358" s="97"/>
      <c r="F358" s="76"/>
      <c r="G358" s="72"/>
      <c r="H358" s="72"/>
      <c r="I358" s="57"/>
      <c r="J358" s="63"/>
      <c r="K358" s="11"/>
      <c r="L358" s="56"/>
      <c r="M358" s="57"/>
    </row>
    <row r="359" spans="1:13">
      <c r="A359" t="str">
        <f t="shared" si="9"/>
        <v/>
      </c>
      <c r="B359" t="str">
        <f>+IF(A359="","",E359&amp;D359&amp;COUNTIF($A$2:A359,A359))</f>
        <v/>
      </c>
      <c r="C359" s="63"/>
      <c r="D359" s="70"/>
      <c r="E359" s="97"/>
      <c r="F359" s="76"/>
      <c r="G359" s="72"/>
      <c r="H359" s="72"/>
      <c r="I359" s="57"/>
      <c r="J359" s="63"/>
      <c r="K359" s="11"/>
      <c r="L359" s="56"/>
      <c r="M359" s="57"/>
    </row>
    <row r="360" spans="1:13">
      <c r="A360" t="str">
        <f t="shared" si="9"/>
        <v/>
      </c>
      <c r="B360" t="str">
        <f>+IF(A360="","",E360&amp;D360&amp;COUNTIF($A$2:A360,A360))</f>
        <v/>
      </c>
      <c r="C360" s="63"/>
      <c r="D360" s="70"/>
      <c r="E360" s="97"/>
      <c r="F360" s="76"/>
      <c r="G360" s="72"/>
      <c r="H360" s="72"/>
      <c r="I360" s="57"/>
      <c r="J360" s="63"/>
      <c r="K360" s="11"/>
      <c r="L360" s="56"/>
      <c r="M360" s="57"/>
    </row>
    <row r="361" spans="1:13">
      <c r="A361" t="str">
        <f t="shared" si="9"/>
        <v/>
      </c>
      <c r="B361" t="str">
        <f>+IF(A361="","",E361&amp;D361&amp;COUNTIF($A$2:A361,A361))</f>
        <v/>
      </c>
      <c r="C361" s="63"/>
      <c r="D361" s="70"/>
      <c r="E361" s="97"/>
      <c r="F361" s="76"/>
      <c r="G361" s="72"/>
      <c r="H361" s="72"/>
      <c r="I361" s="57"/>
      <c r="J361" s="63"/>
      <c r="K361" s="11"/>
      <c r="L361" s="56"/>
      <c r="M361" s="57"/>
    </row>
    <row r="362" spans="1:13">
      <c r="A362" t="str">
        <f t="shared" si="9"/>
        <v/>
      </c>
      <c r="B362" t="str">
        <f>+IF(A362="","",E362&amp;D362&amp;COUNTIF($A$2:A362,A362))</f>
        <v/>
      </c>
      <c r="C362" s="63"/>
      <c r="D362" s="70"/>
      <c r="E362" s="97"/>
      <c r="F362" s="76"/>
      <c r="G362" s="72"/>
      <c r="H362" s="72"/>
      <c r="I362" s="57"/>
      <c r="J362" s="63"/>
      <c r="K362" s="11"/>
      <c r="L362" s="56"/>
      <c r="M362" s="57"/>
    </row>
    <row r="363" spans="1:13">
      <c r="A363" t="str">
        <f t="shared" si="9"/>
        <v/>
      </c>
      <c r="B363" t="str">
        <f>+IF(A363="","",E363&amp;D363&amp;COUNTIF($A$2:A363,A363))</f>
        <v/>
      </c>
      <c r="C363" s="63"/>
      <c r="D363" s="70"/>
      <c r="E363" s="97"/>
      <c r="F363" s="76"/>
      <c r="G363" s="72"/>
      <c r="H363" s="72"/>
      <c r="I363" s="57"/>
      <c r="J363" s="63"/>
      <c r="K363" s="11"/>
      <c r="L363" s="56"/>
      <c r="M363" s="57"/>
    </row>
    <row r="364" spans="1:13">
      <c r="A364" t="str">
        <f t="shared" si="9"/>
        <v/>
      </c>
      <c r="B364" t="str">
        <f>+IF(A364="","",E364&amp;D364&amp;COUNTIF($A$2:A364,A364))</f>
        <v/>
      </c>
      <c r="C364" s="63"/>
      <c r="D364" s="70"/>
      <c r="E364" s="97"/>
      <c r="F364" s="76"/>
      <c r="G364" s="72"/>
      <c r="H364" s="72"/>
      <c r="I364" s="57"/>
      <c r="J364" s="63"/>
      <c r="K364" s="11"/>
      <c r="L364" s="56"/>
      <c r="M364" s="57"/>
    </row>
    <row r="365" spans="1:13">
      <c r="A365" t="str">
        <f t="shared" si="9"/>
        <v/>
      </c>
      <c r="B365" t="str">
        <f>+IF(A365="","",E365&amp;D365&amp;COUNTIF($A$2:A365,A365))</f>
        <v/>
      </c>
      <c r="C365" s="63"/>
      <c r="D365" s="70"/>
      <c r="E365" s="97"/>
      <c r="F365" s="76"/>
      <c r="G365" s="72"/>
      <c r="H365" s="72"/>
      <c r="I365" s="57"/>
      <c r="J365" s="63"/>
      <c r="K365" s="11"/>
      <c r="L365" s="56"/>
      <c r="M365" s="57"/>
    </row>
    <row r="366" spans="1:13">
      <c r="A366" t="str">
        <f t="shared" si="9"/>
        <v/>
      </c>
      <c r="B366" t="str">
        <f>+IF(A366="","",E366&amp;D366&amp;COUNTIF($A$2:A366,A366))</f>
        <v/>
      </c>
      <c r="C366" s="63"/>
      <c r="D366" s="70"/>
      <c r="E366" s="6"/>
      <c r="F366" s="76"/>
      <c r="G366" s="8"/>
      <c r="H366" s="9"/>
      <c r="I366" s="57"/>
      <c r="J366" s="63"/>
      <c r="K366" s="11"/>
      <c r="L366" s="56"/>
      <c r="M366" s="57"/>
    </row>
    <row r="367" spans="1:13" ht="19.5" thickBot="1">
      <c r="A367" t="str">
        <f t="shared" si="9"/>
        <v/>
      </c>
      <c r="B367" t="str">
        <f>+IF(A367="","",E367&amp;D367&amp;COUNTIF($A$2:A367,A367))</f>
        <v/>
      </c>
      <c r="C367" s="77"/>
      <c r="D367" s="98"/>
      <c r="E367" s="78"/>
      <c r="F367" s="79"/>
      <c r="G367" s="80"/>
      <c r="H367" s="81"/>
      <c r="I367" s="82"/>
      <c r="J367" s="77"/>
      <c r="K367" s="83"/>
      <c r="L367" s="84"/>
      <c r="M367" s="82"/>
    </row>
    <row r="368" spans="1:13" ht="19.5" thickTop="1">
      <c r="A368" t="str">
        <f t="shared" si="9"/>
        <v/>
      </c>
      <c r="B368" t="str">
        <f>+IF(A368="","",E368&amp;D368&amp;COUNTIF($A$2:A368,A368))</f>
        <v/>
      </c>
      <c r="C368" s="85"/>
      <c r="D368" s="100"/>
      <c r="E368" s="86"/>
      <c r="F368" s="87"/>
      <c r="G368" s="88"/>
      <c r="H368" s="89"/>
      <c r="I368" s="90"/>
      <c r="J368" s="85"/>
      <c r="K368" s="91"/>
      <c r="L368" s="92"/>
      <c r="M368" s="90"/>
    </row>
    <row r="369" spans="1:13">
      <c r="A369" t="str">
        <f t="shared" si="9"/>
        <v/>
      </c>
      <c r="B369" t="str">
        <f>+IF(A369="","",E369&amp;D369&amp;COUNTIF($A$2:A369,A369))</f>
        <v/>
      </c>
      <c r="C369" s="63"/>
      <c r="D369" s="70"/>
      <c r="E369" s="6"/>
      <c r="F369" s="76"/>
      <c r="G369" s="8"/>
      <c r="H369" s="9"/>
      <c r="I369" s="57"/>
      <c r="J369" s="63"/>
      <c r="K369" s="11"/>
      <c r="L369" s="56"/>
      <c r="M369" s="57"/>
    </row>
    <row r="370" spans="1:13">
      <c r="A370" t="str">
        <f t="shared" si="9"/>
        <v/>
      </c>
      <c r="B370" t="str">
        <f>+IF(A370="","",E370&amp;D370&amp;COUNTIF($A$2:A370,A370))</f>
        <v/>
      </c>
      <c r="C370" s="63"/>
      <c r="D370" s="70"/>
      <c r="E370" s="6"/>
      <c r="F370" s="76"/>
      <c r="G370" s="8"/>
      <c r="H370" s="9"/>
      <c r="I370" s="57"/>
      <c r="J370" s="67"/>
      <c r="K370" s="11"/>
      <c r="L370" s="56"/>
      <c r="M370" s="66"/>
    </row>
    <row r="371" spans="1:13">
      <c r="A371" t="str">
        <f t="shared" si="9"/>
        <v/>
      </c>
      <c r="B371" t="str">
        <f>+IF(A371="","",E371&amp;D371&amp;COUNTIF($A$2:A371,A371))</f>
        <v/>
      </c>
      <c r="C371" s="63"/>
      <c r="D371" s="70"/>
      <c r="E371" s="6"/>
      <c r="F371" s="76"/>
      <c r="G371" s="8"/>
      <c r="H371" s="9"/>
      <c r="I371" s="57"/>
      <c r="J371" s="67"/>
      <c r="K371" s="11"/>
      <c r="L371" s="56"/>
      <c r="M371" s="57"/>
    </row>
    <row r="372" spans="1:13">
      <c r="A372" t="str">
        <f t="shared" si="9"/>
        <v/>
      </c>
      <c r="B372" t="str">
        <f>+IF(A372="","",E372&amp;D372&amp;COUNTIF($A$2:A372,A372))</f>
        <v/>
      </c>
      <c r="C372" s="63"/>
      <c r="D372" s="70"/>
      <c r="E372" s="6"/>
      <c r="F372" s="76"/>
      <c r="G372" s="8"/>
      <c r="H372" s="9"/>
      <c r="I372" s="57"/>
      <c r="J372" s="67"/>
      <c r="K372" s="11"/>
      <c r="L372" s="56"/>
      <c r="M372" s="66"/>
    </row>
    <row r="373" spans="1:13">
      <c r="A373" t="str">
        <f t="shared" si="9"/>
        <v/>
      </c>
      <c r="B373" t="str">
        <f>+IF(A373="","",E373&amp;D373&amp;COUNTIF($A$2:A373,A373))</f>
        <v/>
      </c>
      <c r="C373" s="63"/>
      <c r="D373" s="70"/>
      <c r="E373" s="6"/>
      <c r="F373" s="76"/>
      <c r="G373" s="8"/>
      <c r="H373" s="9"/>
      <c r="I373" s="57"/>
      <c r="J373" s="67"/>
      <c r="K373" s="11"/>
      <c r="L373" s="56"/>
      <c r="M373" s="66"/>
    </row>
    <row r="374" spans="1:13">
      <c r="A374" t="str">
        <f t="shared" si="9"/>
        <v/>
      </c>
      <c r="B374" t="str">
        <f>+IF(A374="","",E374&amp;D374&amp;COUNTIF($A$2:A374,A374))</f>
        <v/>
      </c>
      <c r="C374" s="63"/>
      <c r="D374" s="70"/>
      <c r="E374" s="6"/>
      <c r="F374" s="76"/>
      <c r="G374" s="8"/>
      <c r="H374" s="9"/>
      <c r="I374" s="57"/>
      <c r="J374" s="71"/>
      <c r="K374" s="11"/>
      <c r="L374" s="56"/>
      <c r="M374" s="66"/>
    </row>
    <row r="375" spans="1:13">
      <c r="A375" t="str">
        <f t="shared" si="9"/>
        <v/>
      </c>
      <c r="B375" t="str">
        <f>+IF(A375="","",E375&amp;D375&amp;COUNTIF($A$2:A375,A375))</f>
        <v/>
      </c>
      <c r="C375" s="63"/>
      <c r="D375" s="70"/>
      <c r="E375" s="6"/>
      <c r="F375" s="76"/>
      <c r="G375" s="8"/>
      <c r="H375" s="9"/>
      <c r="I375" s="57"/>
      <c r="J375" s="71"/>
      <c r="K375" s="11"/>
      <c r="L375" s="56"/>
      <c r="M375" s="57"/>
    </row>
    <row r="376" spans="1:13">
      <c r="A376" t="str">
        <f t="shared" si="9"/>
        <v/>
      </c>
      <c r="B376" t="str">
        <f>+IF(A376="","",E376&amp;D376&amp;COUNTIF($A$2:A376,A376))</f>
        <v/>
      </c>
      <c r="C376" s="63"/>
      <c r="D376" s="70"/>
      <c r="E376" s="6"/>
      <c r="F376" s="76"/>
      <c r="G376" s="8"/>
      <c r="H376" s="9"/>
      <c r="I376" s="66"/>
      <c r="J376" s="67"/>
      <c r="K376" s="11"/>
      <c r="L376" s="56"/>
      <c r="M376" s="66"/>
    </row>
    <row r="377" spans="1:13">
      <c r="A377" t="str">
        <f t="shared" si="9"/>
        <v/>
      </c>
      <c r="B377" t="str">
        <f>+IF(A377="","",E377&amp;D377&amp;COUNTIF($A$2:A377,A377))</f>
        <v/>
      </c>
      <c r="C377" s="63"/>
      <c r="D377" s="70"/>
      <c r="E377" s="6"/>
      <c r="F377" s="76"/>
      <c r="G377" s="8"/>
      <c r="H377" s="9"/>
      <c r="I377" s="66"/>
      <c r="J377" s="67"/>
      <c r="K377" s="11"/>
      <c r="L377" s="56"/>
      <c r="M377" s="66"/>
    </row>
    <row r="378" spans="1:13">
      <c r="A378" t="str">
        <f t="shared" si="9"/>
        <v/>
      </c>
      <c r="B378" t="str">
        <f>+IF(A378="","",E378&amp;D378&amp;COUNTIF($A$2:A378,A378))</f>
        <v/>
      </c>
      <c r="C378" s="63"/>
      <c r="D378" s="70"/>
      <c r="E378" s="6"/>
      <c r="F378" s="76"/>
      <c r="G378" s="8"/>
      <c r="H378" s="9"/>
      <c r="I378" s="66"/>
      <c r="J378" s="67"/>
      <c r="K378" s="11"/>
      <c r="L378" s="56"/>
      <c r="M378" s="66"/>
    </row>
    <row r="379" spans="1:13">
      <c r="A379" t="str">
        <f t="shared" si="9"/>
        <v/>
      </c>
      <c r="B379" t="str">
        <f>+IF(A379="","",E379&amp;D379&amp;COUNTIF($A$2:A379,A379))</f>
        <v/>
      </c>
      <c r="C379" s="63"/>
      <c r="D379" s="70"/>
      <c r="E379" s="6"/>
      <c r="F379" s="76"/>
      <c r="G379" s="8"/>
      <c r="H379" s="9"/>
      <c r="I379" s="66"/>
      <c r="J379" s="67"/>
      <c r="K379" s="11"/>
      <c r="L379" s="56"/>
      <c r="M379" s="66"/>
    </row>
    <row r="380" spans="1:13">
      <c r="A380" t="str">
        <f t="shared" si="9"/>
        <v/>
      </c>
      <c r="B380" t="str">
        <f>+IF(A380="","",E380&amp;D380&amp;COUNTIF($A$2:A380,A380))</f>
        <v/>
      </c>
      <c r="C380" s="63"/>
      <c r="D380" s="70"/>
      <c r="E380" s="6"/>
      <c r="F380" s="76"/>
      <c r="G380" s="8"/>
      <c r="H380" s="9"/>
      <c r="I380" s="66"/>
      <c r="J380" s="71"/>
      <c r="K380" s="11"/>
      <c r="L380" s="56"/>
      <c r="M380" s="57"/>
    </row>
    <row r="381" spans="1:13">
      <c r="A381" t="str">
        <f t="shared" si="9"/>
        <v/>
      </c>
      <c r="B381" t="str">
        <f>+IF(A381="","",E381&amp;D381&amp;COUNTIF($A$2:A381,A381))</f>
        <v/>
      </c>
      <c r="C381" s="63"/>
      <c r="D381" s="70"/>
      <c r="E381" s="6"/>
      <c r="F381" s="76"/>
      <c r="G381" s="8"/>
      <c r="H381" s="9"/>
      <c r="I381" s="66"/>
      <c r="J381" s="71"/>
      <c r="K381" s="11"/>
      <c r="L381" s="56"/>
      <c r="M381" s="57"/>
    </row>
    <row r="382" spans="1:13">
      <c r="A382" t="str">
        <f t="shared" si="9"/>
        <v/>
      </c>
      <c r="B382" t="str">
        <f>+IF(A382="","",E382&amp;D382&amp;COUNTIF($A$2:A382,A382))</f>
        <v/>
      </c>
      <c r="C382" s="63"/>
      <c r="D382" s="70"/>
      <c r="E382" s="6"/>
      <c r="F382" s="76"/>
      <c r="G382" s="72"/>
      <c r="H382" s="72"/>
      <c r="I382" s="57"/>
      <c r="J382" s="63"/>
      <c r="K382" s="11"/>
      <c r="L382" s="56"/>
      <c r="M382" s="57"/>
    </row>
    <row r="383" spans="1:13">
      <c r="A383" t="str">
        <f t="shared" si="9"/>
        <v/>
      </c>
      <c r="B383" t="str">
        <f>+IF(A383="","",E383&amp;D383&amp;COUNTIF($A$2:A383,A383))</f>
        <v/>
      </c>
      <c r="C383" s="63"/>
      <c r="D383" s="70"/>
      <c r="E383" s="6"/>
      <c r="F383" s="76"/>
      <c r="G383" s="72"/>
      <c r="H383" s="72"/>
      <c r="I383" s="57"/>
      <c r="J383" s="63"/>
      <c r="K383" s="11"/>
      <c r="L383" s="56"/>
      <c r="M383" s="57"/>
    </row>
    <row r="384" spans="1:13">
      <c r="A384" t="str">
        <f t="shared" si="9"/>
        <v/>
      </c>
      <c r="B384" t="str">
        <f>+IF(A384="","",E384&amp;D384&amp;COUNTIF($A$2:A384,A384))</f>
        <v/>
      </c>
      <c r="C384" s="63"/>
      <c r="D384" s="70"/>
      <c r="E384" s="6"/>
      <c r="F384" s="76"/>
      <c r="G384" s="72"/>
      <c r="H384" s="72"/>
      <c r="I384" s="57"/>
      <c r="J384" s="63"/>
      <c r="K384" s="11"/>
      <c r="L384" s="56"/>
      <c r="M384" s="57"/>
    </row>
    <row r="385" spans="1:13">
      <c r="A385" t="str">
        <f t="shared" si="9"/>
        <v/>
      </c>
      <c r="B385" t="str">
        <f>+IF(A385="","",E385&amp;D385&amp;COUNTIF($A$2:A385,A385))</f>
        <v/>
      </c>
      <c r="C385" s="63"/>
      <c r="D385" s="70"/>
      <c r="E385" s="6"/>
      <c r="F385" s="76"/>
      <c r="G385" s="72"/>
      <c r="H385" s="72"/>
      <c r="I385" s="57"/>
      <c r="J385" s="63"/>
      <c r="K385" s="11"/>
      <c r="L385" s="56"/>
      <c r="M385" s="57"/>
    </row>
    <row r="386" spans="1:13">
      <c r="A386" t="str">
        <f t="shared" si="9"/>
        <v/>
      </c>
      <c r="B386" t="str">
        <f>+IF(A386="","",E386&amp;D386&amp;COUNTIF($A$2:A386,A386))</f>
        <v/>
      </c>
      <c r="C386" s="63"/>
      <c r="D386" s="70"/>
      <c r="E386" s="6"/>
      <c r="F386" s="76"/>
      <c r="G386" s="72"/>
      <c r="H386" s="72"/>
      <c r="I386" s="57"/>
      <c r="J386" s="67"/>
      <c r="K386" s="11"/>
      <c r="L386" s="56"/>
      <c r="M386" s="57"/>
    </row>
    <row r="387" spans="1:13">
      <c r="A387" t="str">
        <f t="shared" si="9"/>
        <v/>
      </c>
      <c r="B387" t="str">
        <f>+IF(A387="","",E387&amp;D387&amp;COUNTIF($A$2:A387,A387))</f>
        <v/>
      </c>
      <c r="C387" s="63"/>
      <c r="D387" s="70"/>
      <c r="E387" s="6"/>
      <c r="F387" s="76"/>
      <c r="G387" s="72"/>
      <c r="H387" s="72"/>
      <c r="I387" s="57"/>
      <c r="J387" s="67"/>
      <c r="K387" s="11"/>
      <c r="L387" s="56"/>
      <c r="M387" s="57"/>
    </row>
    <row r="388" spans="1:13">
      <c r="A388" t="str">
        <f t="shared" si="9"/>
        <v/>
      </c>
      <c r="B388" t="str">
        <f>+IF(A388="","",E388&amp;D388&amp;COUNTIF($A$2:A388,A388))</f>
        <v/>
      </c>
      <c r="C388" s="63"/>
      <c r="D388" s="70"/>
      <c r="E388" s="6"/>
      <c r="F388" s="76"/>
      <c r="G388" s="72"/>
      <c r="H388" s="72"/>
      <c r="I388" s="57"/>
      <c r="J388" s="63"/>
      <c r="K388" s="11"/>
      <c r="L388" s="56"/>
      <c r="M388" s="57"/>
    </row>
    <row r="389" spans="1:13">
      <c r="A389" t="str">
        <f t="shared" si="9"/>
        <v/>
      </c>
      <c r="B389" t="str">
        <f>+IF(A389="","",E389&amp;D389&amp;COUNTIF($A$2:A389,A389))</f>
        <v/>
      </c>
      <c r="C389" s="63"/>
      <c r="D389" s="70"/>
      <c r="E389" s="6"/>
      <c r="F389" s="76"/>
      <c r="G389" s="72"/>
      <c r="H389" s="72"/>
      <c r="I389" s="57"/>
      <c r="J389" s="63"/>
      <c r="K389" s="11"/>
      <c r="L389" s="56"/>
      <c r="M389" s="57"/>
    </row>
    <row r="390" spans="1:13">
      <c r="A390" t="str">
        <f t="shared" si="9"/>
        <v/>
      </c>
      <c r="B390" t="str">
        <f>+IF(A390="","",E390&amp;D390&amp;COUNTIF($A$2:A390,A390))</f>
        <v/>
      </c>
      <c r="C390" s="63"/>
      <c r="D390" s="70"/>
      <c r="E390" s="6"/>
      <c r="F390" s="76"/>
      <c r="G390" s="72"/>
      <c r="H390" s="72"/>
      <c r="I390" s="57"/>
      <c r="J390" s="63"/>
      <c r="K390" s="11"/>
      <c r="L390" s="56"/>
      <c r="M390" s="57"/>
    </row>
    <row r="391" spans="1:13">
      <c r="A391" t="str">
        <f t="shared" si="9"/>
        <v/>
      </c>
      <c r="B391" t="str">
        <f>+IF(A391="","",E391&amp;D391&amp;COUNTIF($A$2:A391,A391))</f>
        <v/>
      </c>
      <c r="C391" s="63"/>
      <c r="D391" s="70"/>
      <c r="E391" s="6"/>
      <c r="F391" s="76"/>
      <c r="G391" s="72"/>
      <c r="H391" s="72"/>
      <c r="I391" s="57"/>
      <c r="J391" s="63"/>
      <c r="K391" s="11"/>
      <c r="L391" s="56"/>
      <c r="M391" s="57"/>
    </row>
    <row r="392" spans="1:13">
      <c r="A392" t="str">
        <f t="shared" si="9"/>
        <v/>
      </c>
      <c r="B392" t="str">
        <f>+IF(A392="","",E392&amp;D392&amp;COUNTIF($A$2:A392,A392))</f>
        <v/>
      </c>
      <c r="C392" s="63"/>
      <c r="D392" s="70"/>
      <c r="E392" s="6"/>
      <c r="F392" s="76"/>
      <c r="G392" s="72"/>
      <c r="H392" s="72"/>
      <c r="I392" s="57"/>
      <c r="J392" s="63"/>
      <c r="K392" s="11"/>
      <c r="L392" s="56"/>
      <c r="M392" s="57"/>
    </row>
    <row r="393" spans="1:13">
      <c r="A393" t="str">
        <f t="shared" si="9"/>
        <v/>
      </c>
      <c r="B393" t="str">
        <f>+IF(A393="","",E393&amp;D393&amp;COUNTIF($A$2:A393,A393))</f>
        <v/>
      </c>
      <c r="C393" s="63"/>
      <c r="D393" s="70"/>
      <c r="E393" s="6"/>
      <c r="F393" s="76"/>
      <c r="G393" s="8"/>
      <c r="H393" s="9"/>
      <c r="I393" s="66"/>
      <c r="J393" s="63"/>
      <c r="K393" s="11"/>
      <c r="L393" s="56"/>
      <c r="M393" s="57"/>
    </row>
    <row r="394" spans="1:13">
      <c r="A394" t="str">
        <f t="shared" si="9"/>
        <v/>
      </c>
      <c r="B394" t="str">
        <f>+IF(A394="","",E394&amp;D394&amp;COUNTIF($A$2:A394,A394))</f>
        <v/>
      </c>
      <c r="C394" s="63"/>
      <c r="D394" s="70"/>
      <c r="E394" s="6"/>
      <c r="F394" s="76"/>
      <c r="G394" s="8"/>
      <c r="H394" s="9"/>
      <c r="I394" s="66"/>
      <c r="J394" s="67"/>
      <c r="K394" s="11"/>
      <c r="L394" s="56"/>
      <c r="M394" s="66"/>
    </row>
    <row r="395" spans="1:13">
      <c r="A395" t="str">
        <f t="shared" si="9"/>
        <v/>
      </c>
      <c r="B395" t="str">
        <f>+IF(A395="","",E395&amp;D395&amp;COUNTIF($A$2:A395,A395))</f>
        <v/>
      </c>
      <c r="C395" s="63"/>
      <c r="D395" s="70"/>
      <c r="E395" s="6"/>
      <c r="F395" s="76"/>
      <c r="G395" s="8"/>
      <c r="H395" s="9"/>
      <c r="I395" s="66"/>
      <c r="J395" s="67"/>
      <c r="K395" s="11"/>
      <c r="L395" s="56"/>
      <c r="M395" s="66"/>
    </row>
    <row r="396" spans="1:13">
      <c r="A396" t="str">
        <f t="shared" si="9"/>
        <v/>
      </c>
      <c r="B396" t="str">
        <f>+IF(A396="","",E396&amp;D396&amp;COUNTIF($A$2:A396,A396))</f>
        <v/>
      </c>
      <c r="C396" s="63"/>
      <c r="D396" s="70"/>
      <c r="E396" s="6"/>
      <c r="F396" s="76"/>
      <c r="G396" s="8"/>
      <c r="H396" s="9"/>
      <c r="I396" s="66"/>
      <c r="J396" s="67"/>
      <c r="K396" s="11"/>
      <c r="L396" s="56"/>
      <c r="M396" s="66"/>
    </row>
    <row r="397" spans="1:13">
      <c r="A397" t="str">
        <f t="shared" si="9"/>
        <v/>
      </c>
      <c r="B397" t="str">
        <f>+IF(A397="","",E397&amp;D397&amp;COUNTIF($A$2:A397,A397))</f>
        <v/>
      </c>
      <c r="C397" s="63"/>
      <c r="D397" s="70"/>
      <c r="E397" s="6"/>
      <c r="F397" s="76"/>
      <c r="G397" s="8"/>
      <c r="H397" s="9"/>
      <c r="I397" s="66"/>
      <c r="J397" s="67"/>
      <c r="K397" s="11"/>
      <c r="L397" s="56"/>
      <c r="M397" s="66"/>
    </row>
    <row r="398" spans="1:13">
      <c r="A398" t="str">
        <f t="shared" si="9"/>
        <v/>
      </c>
      <c r="B398" t="str">
        <f>+IF(A398="","",E398&amp;D398&amp;COUNTIF($A$2:A398,A398))</f>
        <v/>
      </c>
      <c r="C398" s="63"/>
      <c r="D398" s="70"/>
      <c r="E398" s="6"/>
      <c r="F398" s="76"/>
      <c r="G398" s="72"/>
      <c r="H398" s="72"/>
      <c r="I398" s="57"/>
      <c r="J398" s="63"/>
      <c r="K398" s="11"/>
      <c r="L398" s="56"/>
      <c r="M398" s="57"/>
    </row>
    <row r="399" spans="1:13">
      <c r="A399" t="str">
        <f t="shared" si="9"/>
        <v/>
      </c>
      <c r="B399" t="str">
        <f>+IF(A399="","",E399&amp;D399&amp;COUNTIF($A$2:A399,A399))</f>
        <v/>
      </c>
      <c r="C399" s="63"/>
      <c r="D399" s="70"/>
      <c r="E399" s="6"/>
      <c r="F399" s="76"/>
      <c r="G399" s="8"/>
      <c r="H399" s="9"/>
      <c r="I399" s="57"/>
      <c r="J399" s="63"/>
      <c r="K399" s="11"/>
      <c r="L399" s="56"/>
      <c r="M399" s="57"/>
    </row>
    <row r="400" spans="1:13">
      <c r="A400" t="str">
        <f t="shared" si="9"/>
        <v/>
      </c>
      <c r="B400" t="str">
        <f>+IF(A400="","",E400&amp;D400&amp;COUNTIF($A$2:A400,A400))</f>
        <v/>
      </c>
      <c r="C400" s="63"/>
      <c r="D400" s="70"/>
      <c r="E400" s="6"/>
      <c r="F400" s="76"/>
      <c r="G400" s="8"/>
      <c r="H400" s="9"/>
      <c r="I400" s="66"/>
      <c r="J400" s="63"/>
      <c r="K400" s="11"/>
      <c r="L400" s="56"/>
      <c r="M400" s="57"/>
    </row>
    <row r="401" spans="1:13">
      <c r="A401" t="str">
        <f t="shared" si="9"/>
        <v/>
      </c>
      <c r="B401" t="str">
        <f>+IF(A401="","",E401&amp;D401&amp;COUNTIF($A$2:A401,A401))</f>
        <v/>
      </c>
      <c r="C401" s="63"/>
      <c r="D401" s="70"/>
      <c r="E401" s="6"/>
      <c r="F401" s="76"/>
      <c r="G401" s="8"/>
      <c r="H401" s="9"/>
      <c r="I401" s="66"/>
      <c r="J401" s="63"/>
      <c r="K401" s="11"/>
      <c r="L401" s="56"/>
      <c r="M401" s="57"/>
    </row>
    <row r="402" spans="1:13">
      <c r="A402" t="str">
        <f t="shared" si="9"/>
        <v/>
      </c>
      <c r="B402" t="str">
        <f>+IF(A402="","",E402&amp;D402&amp;COUNTIF($A$2:A402,A402))</f>
        <v/>
      </c>
      <c r="C402" s="63"/>
      <c r="D402" s="70"/>
      <c r="E402" s="6"/>
      <c r="F402" s="76"/>
      <c r="G402" s="8"/>
      <c r="H402" s="9"/>
      <c r="I402" s="66"/>
      <c r="J402" s="67"/>
      <c r="K402" s="11"/>
      <c r="L402" s="56"/>
      <c r="M402" s="66"/>
    </row>
    <row r="403" spans="1:13">
      <c r="A403" t="str">
        <f t="shared" si="9"/>
        <v/>
      </c>
      <c r="B403" t="str">
        <f>+IF(A403="","",E403&amp;D403&amp;COUNTIF($A$2:A403,A403))</f>
        <v/>
      </c>
      <c r="C403" s="63"/>
      <c r="D403" s="70"/>
      <c r="E403" s="6"/>
      <c r="F403" s="76"/>
      <c r="G403" s="8"/>
      <c r="H403" s="9"/>
      <c r="I403" s="66"/>
      <c r="J403" s="67"/>
      <c r="K403" s="11"/>
      <c r="L403" s="56"/>
      <c r="M403" s="66"/>
    </row>
    <row r="404" spans="1:13">
      <c r="A404" t="str">
        <f t="shared" si="9"/>
        <v/>
      </c>
      <c r="B404" t="str">
        <f>+IF(A404="","",E404&amp;D404&amp;COUNTIF($A$2:A404,A404))</f>
        <v/>
      </c>
      <c r="C404" s="63"/>
      <c r="D404" s="70"/>
      <c r="E404" s="6"/>
      <c r="F404" s="76"/>
      <c r="G404" s="8"/>
      <c r="H404" s="9"/>
      <c r="I404" s="66"/>
      <c r="J404" s="63"/>
      <c r="K404" s="11"/>
      <c r="L404" s="56"/>
      <c r="M404" s="57"/>
    </row>
    <row r="405" spans="1:13">
      <c r="A405" t="str">
        <f t="shared" si="9"/>
        <v/>
      </c>
      <c r="B405" t="str">
        <f>+IF(A405="","",E405&amp;D405&amp;COUNTIF($A$2:A405,A405))</f>
        <v/>
      </c>
      <c r="C405" s="63"/>
      <c r="D405" s="70"/>
      <c r="E405" s="6"/>
      <c r="F405" s="76"/>
      <c r="G405" s="8"/>
      <c r="H405" s="9"/>
      <c r="I405" s="66"/>
      <c r="J405" s="63"/>
      <c r="K405" s="11"/>
      <c r="L405" s="56"/>
      <c r="M405" s="57"/>
    </row>
    <row r="406" spans="1:13">
      <c r="A406" t="str">
        <f t="shared" si="9"/>
        <v/>
      </c>
      <c r="B406" t="str">
        <f>+IF(A406="","",E406&amp;D406&amp;COUNTIF($A$2:A406,A406))</f>
        <v/>
      </c>
      <c r="C406" s="63"/>
      <c r="D406" s="70"/>
      <c r="E406" s="6"/>
      <c r="F406" s="76"/>
      <c r="G406" s="72"/>
      <c r="H406" s="72"/>
      <c r="I406" s="57"/>
      <c r="J406" s="67"/>
      <c r="K406" s="11"/>
      <c r="L406" s="56"/>
      <c r="M406" s="66"/>
    </row>
    <row r="407" spans="1:13">
      <c r="A407" t="str">
        <f t="shared" si="9"/>
        <v/>
      </c>
      <c r="B407" t="str">
        <f>+IF(A407="","",E407&amp;D407&amp;COUNTIF($A$2:A407,A407))</f>
        <v/>
      </c>
      <c r="C407" s="63"/>
      <c r="D407" s="70"/>
      <c r="E407" s="6"/>
      <c r="F407" s="76"/>
      <c r="G407" s="72"/>
      <c r="H407" s="72"/>
      <c r="I407" s="57"/>
      <c r="J407" s="67"/>
      <c r="K407" s="11"/>
      <c r="L407" s="56"/>
      <c r="M407" s="66"/>
    </row>
    <row r="408" spans="1:13">
      <c r="A408" t="str">
        <f t="shared" si="9"/>
        <v/>
      </c>
      <c r="B408" t="str">
        <f>+IF(A408="","",E408&amp;D408&amp;COUNTIF($A$2:A408,A408))</f>
        <v/>
      </c>
      <c r="C408" s="63"/>
      <c r="D408" s="70"/>
      <c r="E408" s="6"/>
      <c r="F408" s="76"/>
      <c r="G408" s="72"/>
      <c r="H408" s="72"/>
      <c r="I408" s="57"/>
      <c r="J408" s="63"/>
      <c r="K408" s="11"/>
      <c r="L408" s="56"/>
      <c r="M408" s="57"/>
    </row>
    <row r="409" spans="1:13">
      <c r="A409" t="str">
        <f t="shared" si="9"/>
        <v/>
      </c>
      <c r="B409" t="str">
        <f>+IF(A409="","",E409&amp;D409&amp;COUNTIF($A$2:A409,A409))</f>
        <v/>
      </c>
      <c r="C409" s="63"/>
      <c r="D409" s="70"/>
      <c r="E409" s="6"/>
      <c r="F409" s="76"/>
      <c r="G409" s="72"/>
      <c r="H409" s="72"/>
      <c r="I409" s="57"/>
      <c r="J409" s="63"/>
      <c r="K409" s="11"/>
      <c r="L409" s="56"/>
      <c r="M409" s="57"/>
    </row>
    <row r="410" spans="1:13">
      <c r="A410" t="str">
        <f t="shared" si="9"/>
        <v/>
      </c>
      <c r="B410" t="str">
        <f>+IF(A410="","",E410&amp;D410&amp;COUNTIF($A$2:A410,A410))</f>
        <v/>
      </c>
      <c r="C410" s="63"/>
      <c r="D410" s="70"/>
      <c r="E410" s="6"/>
      <c r="F410" s="76"/>
      <c r="G410" s="72"/>
      <c r="H410" s="72"/>
      <c r="I410" s="57"/>
      <c r="J410" s="67"/>
      <c r="K410" s="11"/>
      <c r="L410" s="56"/>
      <c r="M410" s="66"/>
    </row>
    <row r="411" spans="1:13">
      <c r="A411" t="str">
        <f t="shared" si="9"/>
        <v/>
      </c>
      <c r="B411" t="str">
        <f>+IF(A411="","",E411&amp;D411&amp;COUNTIF($A$2:A411,A411))</f>
        <v/>
      </c>
      <c r="C411" s="63"/>
      <c r="D411" s="70"/>
      <c r="E411" s="6"/>
      <c r="F411" s="76"/>
      <c r="G411" s="72"/>
      <c r="H411" s="72"/>
      <c r="I411" s="57"/>
      <c r="J411" s="67"/>
      <c r="K411" s="11"/>
      <c r="L411" s="56"/>
      <c r="M411" s="66"/>
    </row>
    <row r="412" spans="1:13">
      <c r="A412" t="str">
        <f t="shared" si="9"/>
        <v/>
      </c>
      <c r="B412" t="str">
        <f>+IF(A412="","",E412&amp;D412&amp;COUNTIF($A$2:A412,A412))</f>
        <v/>
      </c>
      <c r="C412" s="63"/>
      <c r="D412" s="70"/>
      <c r="E412" s="6"/>
      <c r="F412" s="76"/>
      <c r="G412" s="72"/>
      <c r="H412" s="72"/>
      <c r="I412" s="57"/>
      <c r="J412" s="63"/>
      <c r="K412" s="11"/>
      <c r="L412" s="56"/>
      <c r="M412" s="57"/>
    </row>
    <row r="413" spans="1:13">
      <c r="A413" t="str">
        <f t="shared" si="9"/>
        <v/>
      </c>
      <c r="B413" t="str">
        <f>+IF(A413="","",E413&amp;D413&amp;COUNTIF($A$2:A413,A413))</f>
        <v/>
      </c>
      <c r="C413" s="63"/>
      <c r="D413" s="70"/>
      <c r="E413" s="6"/>
      <c r="F413" s="76"/>
      <c r="G413" s="72"/>
      <c r="H413" s="72"/>
      <c r="I413" s="57"/>
      <c r="J413" s="63"/>
      <c r="K413" s="11"/>
      <c r="L413" s="56"/>
      <c r="M413" s="57"/>
    </row>
    <row r="414" spans="1:13">
      <c r="A414" t="str">
        <f t="shared" ref="A414:A477" si="10">+E414&amp;D414</f>
        <v/>
      </c>
      <c r="B414" t="str">
        <f>+IF(A414="","",E414&amp;D414&amp;COUNTIF($A$2:A414,A414))</f>
        <v/>
      </c>
      <c r="C414" s="63"/>
      <c r="D414" s="70"/>
      <c r="E414" s="6"/>
      <c r="F414" s="76"/>
      <c r="G414" s="72"/>
      <c r="H414" s="72"/>
      <c r="I414" s="57"/>
      <c r="J414" s="63"/>
      <c r="K414" s="11"/>
      <c r="L414" s="56"/>
      <c r="M414" s="57"/>
    </row>
    <row r="415" spans="1:13">
      <c r="A415" t="str">
        <f t="shared" si="10"/>
        <v/>
      </c>
      <c r="B415" t="str">
        <f>+IF(A415="","",E415&amp;D415&amp;COUNTIF($A$2:A415,A415))</f>
        <v/>
      </c>
      <c r="C415" s="63"/>
      <c r="D415" s="70"/>
      <c r="E415" s="6"/>
      <c r="F415" s="76"/>
      <c r="G415" s="72"/>
      <c r="H415" s="72"/>
      <c r="I415" s="57"/>
      <c r="J415" s="63"/>
      <c r="K415" s="11"/>
      <c r="L415" s="56"/>
      <c r="M415" s="57"/>
    </row>
    <row r="416" spans="1:13">
      <c r="A416" t="str">
        <f t="shared" si="10"/>
        <v/>
      </c>
      <c r="B416" t="str">
        <f>+IF(A416="","",E416&amp;D416&amp;COUNTIF($A$2:A416,A416))</f>
        <v/>
      </c>
      <c r="C416" s="63"/>
      <c r="D416" s="70"/>
      <c r="E416" s="6"/>
      <c r="F416" s="76"/>
      <c r="G416" s="72"/>
      <c r="H416" s="72"/>
      <c r="I416" s="57"/>
      <c r="J416" s="93"/>
      <c r="K416" s="11"/>
      <c r="L416" s="56"/>
      <c r="M416" s="95"/>
    </row>
    <row r="417" spans="1:13">
      <c r="A417" t="str">
        <f t="shared" si="10"/>
        <v/>
      </c>
      <c r="B417" t="str">
        <f>+IF(A417="","",E417&amp;D417&amp;COUNTIF($A$2:A417,A417))</f>
        <v/>
      </c>
      <c r="C417" s="63"/>
      <c r="D417" s="70"/>
      <c r="E417" s="6"/>
      <c r="F417" s="76"/>
      <c r="G417" s="8"/>
      <c r="H417" s="9"/>
      <c r="I417" s="66"/>
      <c r="J417" s="93"/>
      <c r="K417" s="11"/>
      <c r="L417" s="56"/>
      <c r="M417" s="95"/>
    </row>
    <row r="418" spans="1:13">
      <c r="A418" t="str">
        <f t="shared" si="10"/>
        <v/>
      </c>
      <c r="B418" t="str">
        <f>+IF(A418="","",E418&amp;D418&amp;COUNTIF($A$2:A418,A418))</f>
        <v/>
      </c>
      <c r="C418" s="63"/>
      <c r="D418" s="70"/>
      <c r="E418" s="6"/>
      <c r="F418" s="76"/>
      <c r="G418" s="8"/>
      <c r="H418" s="9"/>
      <c r="I418" s="66"/>
      <c r="J418" s="67"/>
      <c r="K418" s="11"/>
      <c r="L418" s="56"/>
      <c r="M418" s="66"/>
    </row>
    <row r="419" spans="1:13">
      <c r="A419" t="str">
        <f t="shared" si="10"/>
        <v/>
      </c>
      <c r="B419" t="str">
        <f>+IF(A419="","",E419&amp;D419&amp;COUNTIF($A$2:A419,A419))</f>
        <v/>
      </c>
      <c r="C419" s="63"/>
      <c r="D419" s="70"/>
      <c r="E419" s="6"/>
      <c r="F419" s="76"/>
      <c r="G419" s="8"/>
      <c r="H419" s="9"/>
      <c r="I419" s="66"/>
      <c r="J419" s="67"/>
      <c r="K419" s="11"/>
      <c r="L419" s="56"/>
      <c r="M419" s="66"/>
    </row>
    <row r="420" spans="1:13">
      <c r="A420" t="str">
        <f t="shared" si="10"/>
        <v/>
      </c>
      <c r="B420" t="str">
        <f>+IF(A420="","",E420&amp;D420&amp;COUNTIF($A$2:A420,A420))</f>
        <v/>
      </c>
      <c r="C420" s="63"/>
      <c r="D420" s="70"/>
      <c r="E420" s="6"/>
      <c r="F420" s="76"/>
      <c r="G420" s="8"/>
      <c r="H420" s="9"/>
      <c r="I420" s="66"/>
      <c r="J420" s="67"/>
      <c r="K420" s="11"/>
      <c r="L420" s="56"/>
      <c r="M420" s="66"/>
    </row>
    <row r="421" spans="1:13">
      <c r="A421" t="str">
        <f t="shared" si="10"/>
        <v/>
      </c>
      <c r="B421" t="str">
        <f>+IF(A421="","",E421&amp;D421&amp;COUNTIF($A$2:A421,A421))</f>
        <v/>
      </c>
      <c r="C421" s="63"/>
      <c r="D421" s="70"/>
      <c r="E421" s="6"/>
      <c r="F421" s="76"/>
      <c r="G421" s="8"/>
      <c r="H421" s="9"/>
      <c r="I421" s="66"/>
      <c r="J421" s="67"/>
      <c r="K421" s="11"/>
      <c r="L421" s="56"/>
      <c r="M421" s="66"/>
    </row>
    <row r="422" spans="1:13">
      <c r="A422" t="str">
        <f t="shared" si="10"/>
        <v/>
      </c>
      <c r="B422" t="str">
        <f>+IF(A422="","",E422&amp;D422&amp;COUNTIF($A$2:A422,A422))</f>
        <v/>
      </c>
      <c r="C422" s="63"/>
      <c r="D422" s="70"/>
      <c r="E422" s="6"/>
      <c r="F422" s="76"/>
      <c r="G422" s="72"/>
      <c r="H422" s="72"/>
      <c r="I422" s="57"/>
      <c r="J422" s="63"/>
      <c r="K422" s="11"/>
      <c r="L422" s="56"/>
      <c r="M422" s="57"/>
    </row>
    <row r="423" spans="1:13">
      <c r="A423" t="str">
        <f t="shared" si="10"/>
        <v/>
      </c>
      <c r="B423" t="str">
        <f>+IF(A423="","",E423&amp;D423&amp;COUNTIF($A$2:A423,A423))</f>
        <v/>
      </c>
      <c r="C423" s="63"/>
      <c r="D423" s="70"/>
      <c r="E423" s="6"/>
      <c r="F423" s="76"/>
      <c r="G423" s="72"/>
      <c r="H423" s="72"/>
      <c r="I423" s="57"/>
      <c r="J423" s="63"/>
      <c r="K423" s="11"/>
      <c r="L423" s="56"/>
      <c r="M423" s="57"/>
    </row>
    <row r="424" spans="1:13">
      <c r="A424" t="str">
        <f t="shared" si="10"/>
        <v/>
      </c>
      <c r="B424" t="str">
        <f>+IF(A424="","",E424&amp;D424&amp;COUNTIF($A$2:A424,A424))</f>
        <v/>
      </c>
      <c r="C424" s="63"/>
      <c r="D424" s="70"/>
      <c r="E424" s="6"/>
      <c r="F424" s="76"/>
      <c r="G424" s="72"/>
      <c r="H424" s="72"/>
      <c r="I424" s="57"/>
      <c r="J424" s="93"/>
      <c r="K424" s="11"/>
      <c r="L424" s="56"/>
      <c r="M424" s="95"/>
    </row>
    <row r="425" spans="1:13">
      <c r="A425" t="str">
        <f t="shared" si="10"/>
        <v/>
      </c>
      <c r="B425" t="str">
        <f>+IF(A425="","",E425&amp;D425&amp;COUNTIF($A$2:A425,A425))</f>
        <v/>
      </c>
      <c r="C425" s="63"/>
      <c r="D425" s="70"/>
      <c r="E425" s="6"/>
      <c r="F425" s="76"/>
      <c r="G425" s="72"/>
      <c r="H425" s="72"/>
      <c r="I425" s="57"/>
      <c r="J425" s="93"/>
      <c r="K425" s="11"/>
      <c r="L425" s="56"/>
      <c r="M425" s="95"/>
    </row>
    <row r="426" spans="1:13">
      <c r="A426" t="str">
        <f t="shared" si="10"/>
        <v/>
      </c>
      <c r="B426" t="str">
        <f>+IF(A426="","",E426&amp;D426&amp;COUNTIF($A$2:A426,A426))</f>
        <v/>
      </c>
      <c r="C426" s="63"/>
      <c r="D426" s="70"/>
      <c r="E426" s="6"/>
      <c r="F426" s="76"/>
      <c r="G426" s="8"/>
      <c r="H426" s="9"/>
      <c r="I426" s="66"/>
      <c r="J426" s="93"/>
      <c r="K426" s="11"/>
      <c r="L426" s="56"/>
      <c r="M426" s="95"/>
    </row>
    <row r="427" spans="1:13">
      <c r="A427" t="str">
        <f t="shared" si="10"/>
        <v/>
      </c>
      <c r="B427" t="str">
        <f>+IF(A427="","",E427&amp;D427&amp;COUNTIF($A$2:A427,A427))</f>
        <v/>
      </c>
      <c r="C427" s="63"/>
      <c r="D427" s="70"/>
      <c r="E427" s="6"/>
      <c r="F427" s="76"/>
      <c r="G427" s="72"/>
      <c r="H427" s="72"/>
      <c r="I427" s="57"/>
      <c r="J427" s="93"/>
      <c r="K427" s="11"/>
      <c r="L427" s="56"/>
      <c r="M427" s="95"/>
    </row>
    <row r="428" spans="1:13">
      <c r="A428" t="str">
        <f t="shared" si="10"/>
        <v/>
      </c>
      <c r="B428" t="str">
        <f>+IF(A428="","",E428&amp;D428&amp;COUNTIF($A$2:A428,A428))</f>
        <v/>
      </c>
      <c r="C428" s="63"/>
      <c r="D428" s="70"/>
      <c r="E428" s="6"/>
      <c r="F428" s="76"/>
      <c r="G428" s="8"/>
      <c r="H428" s="9"/>
      <c r="I428" s="57"/>
      <c r="J428" s="93"/>
      <c r="K428" s="11"/>
      <c r="L428" s="56"/>
      <c r="M428" s="95"/>
    </row>
    <row r="429" spans="1:13">
      <c r="A429" t="str">
        <f t="shared" si="10"/>
        <v/>
      </c>
      <c r="B429" t="str">
        <f>+IF(A429="","",E429&amp;D429&amp;COUNTIF($A$2:A429,A429))</f>
        <v/>
      </c>
      <c r="C429" s="63"/>
      <c r="D429" s="70"/>
      <c r="E429" s="6"/>
      <c r="F429" s="76"/>
      <c r="G429" s="8"/>
      <c r="H429" s="9"/>
      <c r="I429" s="66"/>
      <c r="J429" s="93"/>
      <c r="K429" s="11"/>
      <c r="L429" s="56"/>
      <c r="M429" s="95"/>
    </row>
    <row r="430" spans="1:13">
      <c r="A430" t="str">
        <f t="shared" si="10"/>
        <v/>
      </c>
      <c r="B430" t="str">
        <f>+IF(A430="","",E430&amp;D430&amp;COUNTIF($A$2:A430,A430))</f>
        <v/>
      </c>
      <c r="C430" s="63"/>
      <c r="D430" s="70"/>
      <c r="E430" s="6"/>
      <c r="F430" s="76"/>
      <c r="G430" s="8"/>
      <c r="H430" s="9"/>
      <c r="I430" s="66"/>
      <c r="J430" s="67"/>
      <c r="K430" s="11"/>
      <c r="L430" s="56"/>
      <c r="M430" s="66"/>
    </row>
    <row r="431" spans="1:13">
      <c r="A431" t="str">
        <f t="shared" si="10"/>
        <v/>
      </c>
      <c r="B431" t="str">
        <f>+IF(A431="","",E431&amp;D431&amp;COUNTIF($A$2:A431,A431))</f>
        <v/>
      </c>
      <c r="C431" s="63"/>
      <c r="D431" s="70"/>
      <c r="E431" s="6"/>
      <c r="F431" s="76"/>
      <c r="G431" s="8"/>
      <c r="H431" s="9"/>
      <c r="I431" s="66"/>
      <c r="J431" s="67"/>
      <c r="K431" s="11"/>
      <c r="L431" s="56"/>
      <c r="M431" s="66"/>
    </row>
    <row r="432" spans="1:13">
      <c r="A432" t="str">
        <f t="shared" si="10"/>
        <v/>
      </c>
      <c r="B432" t="str">
        <f>+IF(A432="","",E432&amp;D432&amp;COUNTIF($A$2:A432,A432))</f>
        <v/>
      </c>
      <c r="C432" s="63"/>
      <c r="D432" s="70"/>
      <c r="E432" s="6"/>
      <c r="F432" s="76"/>
      <c r="G432" s="8"/>
      <c r="H432" s="9"/>
      <c r="I432" s="66"/>
      <c r="J432" s="63"/>
      <c r="K432" s="11"/>
      <c r="L432" s="56"/>
      <c r="M432" s="57"/>
    </row>
    <row r="433" spans="1:13">
      <c r="A433" t="str">
        <f t="shared" si="10"/>
        <v/>
      </c>
      <c r="B433" t="str">
        <f>+IF(A433="","",E433&amp;D433&amp;COUNTIF($A$2:A433,A433))</f>
        <v/>
      </c>
      <c r="C433" s="63"/>
      <c r="D433" s="70"/>
      <c r="E433" s="6"/>
      <c r="F433" s="76"/>
      <c r="G433" s="8"/>
      <c r="H433" s="9"/>
      <c r="I433" s="66"/>
      <c r="J433" s="63"/>
      <c r="K433" s="11"/>
      <c r="L433" s="56"/>
      <c r="M433" s="57"/>
    </row>
    <row r="434" spans="1:13">
      <c r="A434" t="str">
        <f t="shared" si="10"/>
        <v/>
      </c>
      <c r="B434" t="str">
        <f>+IF(A434="","",E434&amp;D434&amp;COUNTIF($A$2:A434,A434))</f>
        <v/>
      </c>
      <c r="C434" s="63"/>
      <c r="D434" s="70"/>
      <c r="E434" s="6"/>
      <c r="F434" s="76"/>
      <c r="G434" s="8"/>
      <c r="H434" s="9"/>
      <c r="I434" s="66"/>
      <c r="J434" s="67"/>
      <c r="K434" s="11"/>
      <c r="L434" s="56"/>
      <c r="M434" s="66"/>
    </row>
    <row r="435" spans="1:13">
      <c r="A435" t="str">
        <f t="shared" si="10"/>
        <v/>
      </c>
      <c r="B435" t="str">
        <f>+IF(A435="","",E435&amp;D435&amp;COUNTIF($A$2:A435,A435))</f>
        <v/>
      </c>
      <c r="C435" s="63"/>
      <c r="D435" s="70"/>
      <c r="E435" s="6"/>
      <c r="F435" s="76"/>
      <c r="G435" s="72"/>
      <c r="H435" s="72"/>
      <c r="I435" s="57"/>
      <c r="J435" s="67"/>
      <c r="K435" s="11"/>
      <c r="L435" s="56"/>
      <c r="M435" s="57"/>
    </row>
    <row r="436" spans="1:13">
      <c r="A436" t="str">
        <f t="shared" si="10"/>
        <v/>
      </c>
      <c r="B436" t="str">
        <f>+IF(A436="","",E436&amp;D436&amp;COUNTIF($A$2:A436,A436))</f>
        <v/>
      </c>
      <c r="C436" s="63"/>
      <c r="D436" s="70"/>
      <c r="E436" s="6"/>
      <c r="F436" s="76"/>
      <c r="G436" s="72"/>
      <c r="H436" s="72"/>
      <c r="I436" s="57"/>
      <c r="J436" s="67"/>
      <c r="K436" s="11"/>
      <c r="L436" s="56"/>
      <c r="M436" s="66"/>
    </row>
    <row r="437" spans="1:13">
      <c r="A437" t="str">
        <f t="shared" si="10"/>
        <v/>
      </c>
      <c r="B437" t="str">
        <f>+IF(A437="","",E437&amp;D437&amp;COUNTIF($A$2:A437,A437))</f>
        <v/>
      </c>
      <c r="C437" s="63"/>
      <c r="D437" s="70"/>
      <c r="E437" s="6"/>
      <c r="F437" s="76"/>
      <c r="G437" s="72"/>
      <c r="H437" s="72"/>
      <c r="I437" s="57"/>
      <c r="J437" s="67"/>
      <c r="K437" s="11"/>
      <c r="L437" s="56"/>
      <c r="M437" s="66"/>
    </row>
    <row r="438" spans="1:13">
      <c r="A438" t="str">
        <f t="shared" si="10"/>
        <v/>
      </c>
      <c r="B438" t="str">
        <f>+IF(A438="","",E438&amp;D438&amp;COUNTIF($A$2:A438,A438))</f>
        <v/>
      </c>
      <c r="C438" s="63"/>
      <c r="D438" s="6"/>
      <c r="E438" s="6"/>
      <c r="F438" s="76"/>
      <c r="G438" s="8"/>
      <c r="H438" s="9"/>
      <c r="I438" s="10"/>
      <c r="J438" s="64"/>
      <c r="K438" s="11"/>
      <c r="L438" s="11"/>
      <c r="M438" s="10"/>
    </row>
    <row r="439" spans="1:13">
      <c r="A439" t="str">
        <f t="shared" si="10"/>
        <v/>
      </c>
      <c r="B439" t="str">
        <f>+IF(A439="","",E439&amp;D439&amp;COUNTIF($A$2:A439,A439))</f>
        <v/>
      </c>
      <c r="C439" s="63"/>
      <c r="D439" s="6"/>
      <c r="E439" s="6"/>
      <c r="F439" s="76"/>
      <c r="G439" s="8"/>
      <c r="H439" s="9"/>
      <c r="I439" s="10"/>
      <c r="J439" s="64"/>
      <c r="K439" s="11"/>
      <c r="L439" s="11"/>
      <c r="M439" s="10"/>
    </row>
    <row r="440" spans="1:13">
      <c r="A440" t="str">
        <f t="shared" si="10"/>
        <v/>
      </c>
      <c r="B440" t="str">
        <f>+IF(A440="","",E440&amp;D440&amp;COUNTIF($A$2:A440,A440))</f>
        <v/>
      </c>
      <c r="C440" s="63"/>
      <c r="D440" s="6"/>
      <c r="E440" s="6"/>
      <c r="F440" s="76"/>
      <c r="G440" s="8"/>
      <c r="H440" s="9"/>
      <c r="I440" s="10"/>
      <c r="J440" s="64"/>
      <c r="K440" s="11"/>
      <c r="L440" s="11"/>
      <c r="M440" s="10"/>
    </row>
    <row r="441" spans="1:13" ht="19.5" thickBot="1">
      <c r="A441" t="str">
        <f t="shared" si="10"/>
        <v/>
      </c>
      <c r="B441" t="str">
        <f>+IF(A441="","",E441&amp;D441&amp;COUNTIF($A$2:A441,A441))</f>
        <v/>
      </c>
      <c r="C441" s="77"/>
      <c r="D441" s="78"/>
      <c r="E441" s="78"/>
      <c r="F441" s="79"/>
      <c r="G441" s="80"/>
      <c r="H441" s="81"/>
      <c r="I441" s="102"/>
      <c r="J441" s="103"/>
      <c r="K441" s="83"/>
      <c r="L441" s="83"/>
      <c r="M441" s="102"/>
    </row>
    <row r="442" spans="1:13" ht="19.5" thickTop="1">
      <c r="A442" t="str">
        <f t="shared" si="10"/>
        <v/>
      </c>
      <c r="B442" t="str">
        <f>+IF(A442="","",E442&amp;D442&amp;COUNTIF($A$2:A442,A442))</f>
        <v/>
      </c>
      <c r="C442" s="85"/>
      <c r="D442" s="86"/>
      <c r="E442" s="86"/>
      <c r="F442" s="87"/>
      <c r="G442" s="88"/>
      <c r="H442" s="89"/>
      <c r="I442" s="104"/>
      <c r="J442" s="85"/>
      <c r="K442" s="91"/>
      <c r="L442" s="91"/>
      <c r="M442" s="90"/>
    </row>
    <row r="443" spans="1:13">
      <c r="A443" t="str">
        <f t="shared" si="10"/>
        <v/>
      </c>
      <c r="B443" t="str">
        <f>+IF(A443="","",E443&amp;D443&amp;COUNTIF($A$2:A443,A443))</f>
        <v/>
      </c>
      <c r="C443" s="63"/>
      <c r="D443" s="6"/>
      <c r="E443" s="6"/>
      <c r="F443" s="76"/>
      <c r="G443" s="8"/>
      <c r="H443" s="9"/>
      <c r="I443" s="10"/>
      <c r="J443" s="63"/>
      <c r="K443" s="11"/>
      <c r="L443" s="11"/>
      <c r="M443" s="57"/>
    </row>
    <row r="444" spans="1:13">
      <c r="A444" t="str">
        <f t="shared" si="10"/>
        <v/>
      </c>
      <c r="B444" t="str">
        <f>+IF(A444="","",E444&amp;D444&amp;COUNTIF($A$2:A444,A444))</f>
        <v/>
      </c>
      <c r="C444" s="63"/>
      <c r="D444" s="6"/>
      <c r="E444" s="6"/>
      <c r="F444" s="76"/>
      <c r="G444" s="8"/>
      <c r="H444" s="9"/>
      <c r="I444" s="10"/>
      <c r="J444" s="63"/>
      <c r="K444" s="11"/>
      <c r="L444" s="11"/>
      <c r="M444" s="57"/>
    </row>
    <row r="445" spans="1:13">
      <c r="A445" t="str">
        <f t="shared" si="10"/>
        <v/>
      </c>
      <c r="B445" t="str">
        <f>+IF(A445="","",E445&amp;D445&amp;COUNTIF($A$2:A445,A445))</f>
        <v/>
      </c>
      <c r="C445" s="63"/>
      <c r="D445" s="6"/>
      <c r="E445" s="6"/>
      <c r="F445" s="76"/>
      <c r="G445" s="8"/>
      <c r="H445" s="9"/>
      <c r="I445" s="10"/>
      <c r="J445" s="63"/>
      <c r="K445" s="11"/>
      <c r="L445" s="11"/>
      <c r="M445" s="57"/>
    </row>
    <row r="446" spans="1:13">
      <c r="A446" t="str">
        <f t="shared" si="10"/>
        <v/>
      </c>
      <c r="B446" t="str">
        <f>+IF(A446="","",E446&amp;D446&amp;COUNTIF($A$2:A446,A446))</f>
        <v/>
      </c>
      <c r="C446" s="63"/>
      <c r="D446" s="6"/>
      <c r="E446" s="6"/>
      <c r="F446" s="76"/>
      <c r="G446" s="8"/>
      <c r="H446" s="9"/>
      <c r="I446" s="10"/>
      <c r="J446" s="63"/>
      <c r="K446" s="11"/>
      <c r="L446" s="11"/>
      <c r="M446" s="57"/>
    </row>
    <row r="447" spans="1:13">
      <c r="A447" t="str">
        <f t="shared" si="10"/>
        <v/>
      </c>
      <c r="B447" t="str">
        <f>+IF(A447="","",E447&amp;D447&amp;COUNTIF($A$2:A447,A447))</f>
        <v/>
      </c>
      <c r="C447" s="63"/>
      <c r="D447" s="6"/>
      <c r="E447" s="6"/>
      <c r="F447" s="76"/>
      <c r="G447" s="8"/>
      <c r="H447" s="9"/>
      <c r="I447" s="10"/>
      <c r="J447" s="63"/>
      <c r="K447" s="11"/>
      <c r="L447" s="11"/>
      <c r="M447" s="57"/>
    </row>
    <row r="448" spans="1:13">
      <c r="A448" t="str">
        <f t="shared" si="10"/>
        <v/>
      </c>
      <c r="B448" t="str">
        <f>+IF(A448="","",E448&amp;D448&amp;COUNTIF($A$2:A448,A448))</f>
        <v/>
      </c>
      <c r="C448" s="63"/>
      <c r="D448" s="6"/>
      <c r="E448" s="6"/>
      <c r="F448" s="76"/>
      <c r="G448" s="8"/>
      <c r="H448" s="9"/>
      <c r="I448" s="10"/>
      <c r="J448" s="56"/>
      <c r="K448" s="11"/>
      <c r="L448" s="11"/>
      <c r="M448" s="57"/>
    </row>
    <row r="449" spans="1:13">
      <c r="A449" t="str">
        <f t="shared" si="10"/>
        <v/>
      </c>
      <c r="B449" t="str">
        <f>+IF(A449="","",E449&amp;D449&amp;COUNTIF($A$2:A449,A449))</f>
        <v/>
      </c>
      <c r="C449" s="63"/>
      <c r="D449" s="6"/>
      <c r="E449" s="6"/>
      <c r="F449" s="76"/>
      <c r="G449" s="8"/>
      <c r="H449" s="9"/>
      <c r="I449" s="10"/>
      <c r="J449" s="56"/>
      <c r="K449" s="11"/>
      <c r="L449" s="11"/>
      <c r="M449" s="57"/>
    </row>
    <row r="450" spans="1:13">
      <c r="A450" t="str">
        <f t="shared" si="10"/>
        <v/>
      </c>
      <c r="B450" t="str">
        <f>+IF(A450="","",E450&amp;D450&amp;COUNTIF($A$2:A450,A450))</f>
        <v/>
      </c>
      <c r="C450" s="63"/>
      <c r="D450" s="6"/>
      <c r="E450" s="6"/>
      <c r="F450" s="76"/>
      <c r="G450" s="8"/>
      <c r="H450" s="9"/>
      <c r="I450" s="10"/>
      <c r="J450" s="64"/>
      <c r="K450" s="11"/>
      <c r="L450" s="11"/>
      <c r="M450" s="10"/>
    </row>
    <row r="451" spans="1:13">
      <c r="A451" t="str">
        <f t="shared" si="10"/>
        <v/>
      </c>
      <c r="B451" t="str">
        <f>+IF(A451="","",E451&amp;D451&amp;COUNTIF($A$2:A451,A451))</f>
        <v/>
      </c>
      <c r="C451" s="63"/>
      <c r="D451" s="6"/>
      <c r="E451" s="6"/>
      <c r="F451" s="76"/>
      <c r="G451" s="8"/>
      <c r="H451" s="9"/>
      <c r="I451" s="10"/>
      <c r="J451" s="64"/>
      <c r="K451" s="11"/>
      <c r="L451" s="11"/>
      <c r="M451" s="10"/>
    </row>
    <row r="452" spans="1:13">
      <c r="A452" t="str">
        <f t="shared" si="10"/>
        <v/>
      </c>
      <c r="B452" t="str">
        <f>+IF(A452="","",E452&amp;D452&amp;COUNTIF($A$2:A452,A452))</f>
        <v/>
      </c>
      <c r="C452" s="63"/>
      <c r="D452" s="6"/>
      <c r="E452" s="6"/>
      <c r="F452" s="76"/>
      <c r="G452" s="65"/>
      <c r="H452" s="65"/>
      <c r="I452" s="10"/>
      <c r="J452" s="67"/>
      <c r="K452" s="68"/>
      <c r="L452" s="11"/>
      <c r="M452" s="66"/>
    </row>
    <row r="453" spans="1:13">
      <c r="A453" t="str">
        <f t="shared" si="10"/>
        <v/>
      </c>
      <c r="B453" t="str">
        <f>+IF(A453="","",E453&amp;D453&amp;COUNTIF($A$2:A453,A453))</f>
        <v/>
      </c>
      <c r="C453" s="63"/>
      <c r="D453" s="6"/>
      <c r="E453" s="6"/>
      <c r="F453" s="76"/>
      <c r="G453" s="65"/>
      <c r="H453" s="65"/>
      <c r="I453" s="10"/>
      <c r="J453" s="67"/>
      <c r="K453" s="68"/>
      <c r="L453" s="68"/>
      <c r="M453" s="66"/>
    </row>
    <row r="454" spans="1:13">
      <c r="A454" t="str">
        <f t="shared" si="10"/>
        <v/>
      </c>
      <c r="B454" t="str">
        <f>+IF(A454="","",E454&amp;D454&amp;COUNTIF($A$2:A454,A454))</f>
        <v/>
      </c>
      <c r="C454" s="63"/>
      <c r="D454" s="6"/>
      <c r="E454" s="6"/>
      <c r="F454" s="76"/>
      <c r="G454" s="72"/>
      <c r="H454" s="72"/>
      <c r="I454" s="10"/>
      <c r="J454" s="67"/>
      <c r="K454" s="68"/>
      <c r="L454" s="11"/>
      <c r="M454" s="66"/>
    </row>
    <row r="455" spans="1:13">
      <c r="A455" t="str">
        <f t="shared" si="10"/>
        <v/>
      </c>
      <c r="B455" t="str">
        <f>+IF(A455="","",E455&amp;D455&amp;COUNTIF($A$2:A455,A455))</f>
        <v/>
      </c>
      <c r="C455" s="63"/>
      <c r="D455" s="6"/>
      <c r="E455" s="6"/>
      <c r="F455" s="76"/>
      <c r="G455" s="72"/>
      <c r="H455" s="72"/>
      <c r="I455" s="10"/>
      <c r="J455" s="67"/>
      <c r="K455" s="68"/>
      <c r="L455" s="68"/>
      <c r="M455" s="66"/>
    </row>
    <row r="456" spans="1:13">
      <c r="A456" t="str">
        <f t="shared" si="10"/>
        <v/>
      </c>
      <c r="B456" t="str">
        <f>+IF(A456="","",E456&amp;D456&amp;COUNTIF($A$2:A456,A456))</f>
        <v/>
      </c>
      <c r="C456" s="63"/>
      <c r="D456" s="6"/>
      <c r="E456" s="6"/>
      <c r="F456" s="76"/>
      <c r="G456" s="72"/>
      <c r="H456" s="72"/>
      <c r="I456" s="10"/>
      <c r="J456" s="67"/>
      <c r="K456" s="68"/>
      <c r="L456" s="68"/>
      <c r="M456" s="66"/>
    </row>
    <row r="457" spans="1:13">
      <c r="A457" t="str">
        <f t="shared" si="10"/>
        <v/>
      </c>
      <c r="B457" t="str">
        <f>+IF(A457="","",E457&amp;D457&amp;COUNTIF($A$2:A457,A457))</f>
        <v/>
      </c>
      <c r="C457" s="63"/>
      <c r="D457" s="6"/>
      <c r="E457" s="6"/>
      <c r="F457" s="76"/>
      <c r="G457" s="72"/>
      <c r="H457" s="72"/>
      <c r="I457" s="10"/>
      <c r="J457" s="63"/>
      <c r="K457" s="11"/>
      <c r="L457" s="68"/>
      <c r="M457" s="57"/>
    </row>
    <row r="458" spans="1:13">
      <c r="A458" t="str">
        <f t="shared" si="10"/>
        <v/>
      </c>
      <c r="B458" t="str">
        <f>+IF(A458="","",E458&amp;D458&amp;COUNTIF($A$2:A458,A458))</f>
        <v/>
      </c>
      <c r="C458" s="63"/>
      <c r="D458" s="6"/>
      <c r="E458" s="6"/>
      <c r="F458" s="76"/>
      <c r="G458" s="65"/>
      <c r="H458" s="65"/>
      <c r="I458" s="10"/>
      <c r="J458" s="67"/>
      <c r="K458" s="11"/>
      <c r="L458" s="68"/>
      <c r="M458" s="57"/>
    </row>
    <row r="459" spans="1:13">
      <c r="A459" t="str">
        <f t="shared" si="10"/>
        <v/>
      </c>
      <c r="B459" t="str">
        <f>+IF(A459="","",E459&amp;D459&amp;COUNTIF($A$2:A459,A459))</f>
        <v/>
      </c>
      <c r="C459" s="63"/>
      <c r="D459" s="6"/>
      <c r="E459" s="6"/>
      <c r="F459" s="76"/>
      <c r="G459" s="65"/>
      <c r="H459" s="65"/>
      <c r="I459" s="10"/>
      <c r="J459" s="67"/>
      <c r="K459" s="11"/>
      <c r="L459" s="68"/>
      <c r="M459" s="57"/>
    </row>
    <row r="460" spans="1:13">
      <c r="A460" t="str">
        <f t="shared" si="10"/>
        <v/>
      </c>
      <c r="B460" t="str">
        <f>+IF(A460="","",E460&amp;D460&amp;COUNTIF($A$2:A460,A460))</f>
        <v/>
      </c>
      <c r="C460" s="63"/>
      <c r="D460" s="6"/>
      <c r="E460" s="6"/>
      <c r="F460" s="76"/>
      <c r="G460" s="72"/>
      <c r="H460" s="72"/>
      <c r="I460" s="10"/>
      <c r="J460" s="67"/>
      <c r="K460" s="68"/>
      <c r="L460" s="68"/>
      <c r="M460" s="66"/>
    </row>
    <row r="461" spans="1:13">
      <c r="A461" t="str">
        <f t="shared" si="10"/>
        <v/>
      </c>
      <c r="B461" t="str">
        <f>+IF(A461="","",E461&amp;D461&amp;COUNTIF($A$2:A461,A461))</f>
        <v/>
      </c>
      <c r="C461" s="63"/>
      <c r="D461" s="6"/>
      <c r="E461" s="6"/>
      <c r="F461" s="76"/>
      <c r="G461" s="72"/>
      <c r="H461" s="72"/>
      <c r="I461" s="10"/>
      <c r="J461" s="67"/>
      <c r="K461" s="68"/>
      <c r="L461" s="68"/>
      <c r="M461" s="66"/>
    </row>
    <row r="462" spans="1:13">
      <c r="A462" t="str">
        <f t="shared" si="10"/>
        <v/>
      </c>
      <c r="B462" t="str">
        <f>+IF(A462="","",E462&amp;D462&amp;COUNTIF($A$2:A462,A462))</f>
        <v/>
      </c>
      <c r="C462" s="63"/>
      <c r="D462" s="6"/>
      <c r="E462" s="6"/>
      <c r="F462" s="76"/>
      <c r="G462" s="72"/>
      <c r="H462" s="72"/>
      <c r="I462" s="10"/>
      <c r="J462" s="63"/>
      <c r="K462" s="11"/>
      <c r="L462" s="68"/>
      <c r="M462" s="57"/>
    </row>
    <row r="463" spans="1:13">
      <c r="A463" t="str">
        <f t="shared" si="10"/>
        <v/>
      </c>
      <c r="B463" t="str">
        <f>+IF(A463="","",E463&amp;D463&amp;COUNTIF($A$2:A463,A463))</f>
        <v/>
      </c>
      <c r="C463" s="63"/>
      <c r="D463" s="6"/>
      <c r="E463" s="6"/>
      <c r="F463" s="76"/>
      <c r="G463" s="72"/>
      <c r="H463" s="72"/>
      <c r="I463" s="10"/>
      <c r="J463" s="63"/>
      <c r="K463" s="11"/>
      <c r="L463" s="68"/>
      <c r="M463" s="57"/>
    </row>
    <row r="464" spans="1:13">
      <c r="A464" t="str">
        <f t="shared" si="10"/>
        <v/>
      </c>
      <c r="B464" t="str">
        <f>+IF(A464="","",E464&amp;D464&amp;COUNTIF($A$2:A464,A464))</f>
        <v/>
      </c>
      <c r="C464" s="63"/>
      <c r="D464" s="6"/>
      <c r="E464" s="6"/>
      <c r="F464" s="76"/>
      <c r="G464" s="72"/>
      <c r="H464" s="72"/>
      <c r="I464" s="10"/>
      <c r="J464" s="63"/>
      <c r="K464" s="11"/>
      <c r="L464" s="68"/>
      <c r="M464" s="57"/>
    </row>
    <row r="465" spans="1:13">
      <c r="A465" t="str">
        <f t="shared" si="10"/>
        <v/>
      </c>
      <c r="B465" t="str">
        <f>+IF(A465="","",E465&amp;D465&amp;COUNTIF($A$2:A465,A465))</f>
        <v/>
      </c>
      <c r="C465" s="63"/>
      <c r="D465" s="6"/>
      <c r="E465" s="6"/>
      <c r="F465" s="76"/>
      <c r="G465" s="72"/>
      <c r="H465" s="72"/>
      <c r="I465" s="10"/>
      <c r="J465" s="63"/>
      <c r="K465" s="11"/>
      <c r="L465" s="68"/>
      <c r="M465" s="57"/>
    </row>
    <row r="466" spans="1:13">
      <c r="A466" t="str">
        <f t="shared" si="10"/>
        <v/>
      </c>
      <c r="B466" t="str">
        <f>+IF(A466="","",E466&amp;D466&amp;COUNTIF($A$2:A466,A466))</f>
        <v/>
      </c>
      <c r="C466" s="63"/>
      <c r="D466" s="6"/>
      <c r="E466" s="6"/>
      <c r="F466" s="76"/>
      <c r="G466" s="72"/>
      <c r="H466" s="72"/>
      <c r="I466" s="10"/>
      <c r="J466" s="63"/>
      <c r="K466" s="11"/>
      <c r="L466" s="68"/>
      <c r="M466" s="57"/>
    </row>
    <row r="467" spans="1:13">
      <c r="A467" t="str">
        <f t="shared" si="10"/>
        <v/>
      </c>
      <c r="B467" t="str">
        <f>+IF(A467="","",E467&amp;D467&amp;COUNTIF($A$2:A467,A467))</f>
        <v/>
      </c>
      <c r="C467" s="63"/>
      <c r="D467" s="6"/>
      <c r="E467" s="6"/>
      <c r="F467" s="76"/>
      <c r="G467" s="72"/>
      <c r="H467" s="72"/>
      <c r="I467" s="10"/>
      <c r="J467" s="63"/>
      <c r="K467" s="11"/>
      <c r="L467" s="68"/>
      <c r="M467" s="57"/>
    </row>
    <row r="468" spans="1:13">
      <c r="A468" t="str">
        <f t="shared" si="10"/>
        <v/>
      </c>
      <c r="B468" t="str">
        <f>+IF(A468="","",E468&amp;D468&amp;COUNTIF($A$2:A468,A468))</f>
        <v/>
      </c>
      <c r="C468" s="63"/>
      <c r="D468" s="6"/>
      <c r="E468" s="6"/>
      <c r="F468" s="76"/>
      <c r="G468" s="72"/>
      <c r="H468" s="72"/>
      <c r="I468" s="10"/>
      <c r="J468" s="63"/>
      <c r="K468" s="11"/>
      <c r="L468" s="68"/>
      <c r="M468" s="57"/>
    </row>
    <row r="469" spans="1:13">
      <c r="A469" t="str">
        <f t="shared" si="10"/>
        <v/>
      </c>
      <c r="B469" t="str">
        <f>+IF(A469="","",E469&amp;D469&amp;COUNTIF($A$2:A469,A469))</f>
        <v/>
      </c>
      <c r="C469" s="63"/>
      <c r="D469" s="6"/>
      <c r="E469" s="6"/>
      <c r="F469" s="76"/>
      <c r="G469" s="72"/>
      <c r="H469" s="72"/>
      <c r="I469" s="10"/>
      <c r="J469" s="63"/>
      <c r="K469" s="11"/>
      <c r="L469" s="68"/>
      <c r="M469" s="57"/>
    </row>
    <row r="470" spans="1:13">
      <c r="A470" t="str">
        <f t="shared" si="10"/>
        <v/>
      </c>
      <c r="B470" t="str">
        <f>+IF(A470="","",E470&amp;D470&amp;COUNTIF($A$2:A470,A470))</f>
        <v/>
      </c>
      <c r="C470" s="63"/>
      <c r="D470" s="6"/>
      <c r="E470" s="6"/>
      <c r="F470" s="76"/>
      <c r="G470" s="72"/>
      <c r="H470" s="72"/>
      <c r="I470" s="10"/>
      <c r="J470" s="63"/>
      <c r="K470" s="11"/>
      <c r="L470" s="68"/>
      <c r="M470" s="57"/>
    </row>
    <row r="471" spans="1:13">
      <c r="A471" t="str">
        <f t="shared" si="10"/>
        <v/>
      </c>
      <c r="B471" t="str">
        <f>+IF(A471="","",E471&amp;D471&amp;COUNTIF($A$2:A471,A471))</f>
        <v/>
      </c>
      <c r="C471" s="63"/>
      <c r="D471" s="6"/>
      <c r="E471" s="6"/>
      <c r="F471" s="76"/>
      <c r="G471" s="72"/>
      <c r="H471" s="72"/>
      <c r="I471" s="10"/>
      <c r="J471" s="63"/>
      <c r="K471" s="11"/>
      <c r="L471" s="68"/>
      <c r="M471" s="57"/>
    </row>
    <row r="472" spans="1:13">
      <c r="A472" t="str">
        <f t="shared" si="10"/>
        <v/>
      </c>
      <c r="B472" t="str">
        <f>+IF(A472="","",E472&amp;D472&amp;COUNTIF($A$2:A472,A472))</f>
        <v/>
      </c>
      <c r="C472" s="63"/>
      <c r="D472" s="6"/>
      <c r="E472" s="6"/>
      <c r="F472" s="76"/>
      <c r="G472" s="72"/>
      <c r="H472" s="72"/>
      <c r="I472" s="10"/>
      <c r="J472" s="63"/>
      <c r="K472" s="11"/>
      <c r="L472" s="68"/>
      <c r="M472" s="57"/>
    </row>
    <row r="473" spans="1:13">
      <c r="A473" t="str">
        <f t="shared" si="10"/>
        <v/>
      </c>
      <c r="B473" t="str">
        <f>+IF(A473="","",E473&amp;D473&amp;COUNTIF($A$2:A473,A473))</f>
        <v/>
      </c>
      <c r="C473" s="63"/>
      <c r="D473" s="6"/>
      <c r="E473" s="6"/>
      <c r="F473" s="76"/>
      <c r="G473" s="72"/>
      <c r="H473" s="72"/>
      <c r="I473" s="10"/>
      <c r="J473" s="63"/>
      <c r="K473" s="11"/>
      <c r="L473" s="68"/>
      <c r="M473" s="57"/>
    </row>
    <row r="474" spans="1:13">
      <c r="A474" t="str">
        <f t="shared" si="10"/>
        <v/>
      </c>
      <c r="B474" t="str">
        <f>+IF(A474="","",E474&amp;D474&amp;COUNTIF($A$2:A474,A474))</f>
        <v/>
      </c>
      <c r="C474" s="63"/>
      <c r="D474" s="6"/>
      <c r="E474" s="6"/>
      <c r="F474" s="76"/>
      <c r="G474" s="72"/>
      <c r="H474" s="72"/>
      <c r="I474" s="10"/>
      <c r="J474" s="67"/>
      <c r="K474" s="11"/>
      <c r="L474" s="68"/>
      <c r="M474" s="57"/>
    </row>
    <row r="475" spans="1:13">
      <c r="A475" t="str">
        <f t="shared" si="10"/>
        <v/>
      </c>
      <c r="B475" t="str">
        <f>+IF(A475="","",E475&amp;D475&amp;COUNTIF($A$2:A475,A475))</f>
        <v/>
      </c>
      <c r="C475" s="63"/>
      <c r="D475" s="6"/>
      <c r="E475" s="6"/>
      <c r="F475" s="76"/>
      <c r="G475" s="72"/>
      <c r="H475" s="72"/>
      <c r="I475" s="10"/>
      <c r="J475" s="67"/>
      <c r="K475" s="11"/>
      <c r="L475" s="68"/>
      <c r="M475" s="57"/>
    </row>
    <row r="476" spans="1:13">
      <c r="A476" t="str">
        <f t="shared" si="10"/>
        <v/>
      </c>
      <c r="B476" t="str">
        <f>+IF(A476="","",E476&amp;D476&amp;COUNTIF($A$2:A476,A476))</f>
        <v/>
      </c>
      <c r="C476" s="63"/>
      <c r="D476" s="6"/>
      <c r="E476" s="6"/>
      <c r="F476" s="76"/>
      <c r="G476" s="72"/>
      <c r="H476" s="72"/>
      <c r="I476" s="10"/>
      <c r="J476" s="63"/>
      <c r="K476" s="11"/>
      <c r="L476" s="68"/>
      <c r="M476" s="57"/>
    </row>
    <row r="477" spans="1:13">
      <c r="A477" t="str">
        <f t="shared" si="10"/>
        <v/>
      </c>
      <c r="B477" t="str">
        <f>+IF(A477="","",E477&amp;D477&amp;COUNTIF($A$2:A477,A477))</f>
        <v/>
      </c>
      <c r="C477" s="63"/>
      <c r="D477" s="6"/>
      <c r="E477" s="6"/>
      <c r="F477" s="76"/>
      <c r="G477" s="72"/>
      <c r="H477" s="72"/>
      <c r="I477" s="10"/>
      <c r="J477" s="63"/>
      <c r="K477" s="11"/>
      <c r="L477" s="68"/>
      <c r="M477" s="57"/>
    </row>
    <row r="478" spans="1:13">
      <c r="A478" t="str">
        <f t="shared" ref="A478:A541" si="11">+E478&amp;D478</f>
        <v/>
      </c>
      <c r="B478" t="str">
        <f>+IF(A478="","",E478&amp;D478&amp;COUNTIF($A$2:A478,A478))</f>
        <v/>
      </c>
      <c r="C478" s="63"/>
      <c r="D478" s="6"/>
      <c r="E478" s="6"/>
      <c r="F478" s="76"/>
      <c r="G478" s="72"/>
      <c r="H478" s="72"/>
      <c r="I478" s="10"/>
      <c r="J478" s="63"/>
      <c r="K478" s="11"/>
      <c r="L478" s="68"/>
      <c r="M478" s="57"/>
    </row>
    <row r="479" spans="1:13">
      <c r="A479" t="str">
        <f t="shared" si="11"/>
        <v/>
      </c>
      <c r="B479" t="str">
        <f>+IF(A479="","",E479&amp;D479&amp;COUNTIF($A$2:A479,A479))</f>
        <v/>
      </c>
      <c r="C479" s="63"/>
      <c r="D479" s="6"/>
      <c r="E479" s="6"/>
      <c r="F479" s="76"/>
      <c r="G479" s="72"/>
      <c r="H479" s="72"/>
      <c r="I479" s="10"/>
      <c r="J479" s="63"/>
      <c r="K479" s="11"/>
      <c r="L479" s="68"/>
      <c r="M479" s="57"/>
    </row>
    <row r="480" spans="1:13">
      <c r="A480" t="str">
        <f t="shared" si="11"/>
        <v/>
      </c>
      <c r="B480" t="str">
        <f>+IF(A480="","",E480&amp;D480&amp;COUNTIF($A$2:A480,A480))</f>
        <v/>
      </c>
      <c r="C480" s="63"/>
      <c r="D480" s="6"/>
      <c r="E480" s="6"/>
      <c r="F480" s="76"/>
      <c r="G480" s="72"/>
      <c r="H480" s="72"/>
      <c r="I480" s="10"/>
      <c r="J480" s="63"/>
      <c r="K480" s="11"/>
      <c r="L480" s="68"/>
      <c r="M480" s="57"/>
    </row>
    <row r="481" spans="1:13">
      <c r="A481" t="str">
        <f t="shared" si="11"/>
        <v/>
      </c>
      <c r="B481" t="str">
        <f>+IF(A481="","",E481&amp;D481&amp;COUNTIF($A$2:A481,A481))</f>
        <v/>
      </c>
      <c r="C481" s="63"/>
      <c r="D481" s="6"/>
      <c r="E481" s="6"/>
      <c r="F481" s="76"/>
      <c r="G481" s="72"/>
      <c r="H481" s="72"/>
      <c r="I481" s="10"/>
      <c r="J481" s="63"/>
      <c r="K481" s="11"/>
      <c r="L481" s="68"/>
      <c r="M481" s="57"/>
    </row>
    <row r="482" spans="1:13">
      <c r="A482" t="str">
        <f t="shared" si="11"/>
        <v/>
      </c>
      <c r="B482" t="str">
        <f>+IF(A482="","",E482&amp;D482&amp;COUNTIF($A$2:A482,A482))</f>
        <v/>
      </c>
      <c r="C482" s="63"/>
      <c r="D482" s="6"/>
      <c r="E482" s="6"/>
      <c r="F482" s="76"/>
      <c r="G482" s="72"/>
      <c r="H482" s="72"/>
      <c r="I482" s="10"/>
      <c r="J482" s="63"/>
      <c r="K482" s="11"/>
      <c r="L482" s="68"/>
      <c r="M482" s="57"/>
    </row>
    <row r="483" spans="1:13">
      <c r="A483" t="str">
        <f t="shared" si="11"/>
        <v/>
      </c>
      <c r="B483" t="str">
        <f>+IF(A483="","",E483&amp;D483&amp;COUNTIF($A$2:A483,A483))</f>
        <v/>
      </c>
      <c r="C483" s="63"/>
      <c r="D483" s="6"/>
      <c r="E483" s="6"/>
      <c r="F483" s="76"/>
      <c r="G483" s="72"/>
      <c r="H483" s="72"/>
      <c r="I483" s="10"/>
      <c r="J483" s="63"/>
      <c r="K483" s="11"/>
      <c r="L483" s="68"/>
      <c r="M483" s="57"/>
    </row>
    <row r="484" spans="1:13">
      <c r="A484" t="str">
        <f t="shared" si="11"/>
        <v/>
      </c>
      <c r="B484" t="str">
        <f>+IF(A484="","",E484&amp;D484&amp;COUNTIF($A$2:A484,A484))</f>
        <v/>
      </c>
      <c r="C484" s="63"/>
      <c r="D484" s="6"/>
      <c r="E484" s="6"/>
      <c r="F484" s="76"/>
      <c r="G484" s="72"/>
      <c r="H484" s="72"/>
      <c r="I484" s="10"/>
      <c r="J484" s="63"/>
      <c r="K484" s="11"/>
      <c r="L484" s="68"/>
      <c r="M484" s="57"/>
    </row>
    <row r="485" spans="1:13">
      <c r="A485" t="str">
        <f t="shared" si="11"/>
        <v/>
      </c>
      <c r="B485" t="str">
        <f>+IF(A485="","",E485&amp;D485&amp;COUNTIF($A$2:A485,A485))</f>
        <v/>
      </c>
      <c r="C485" s="63"/>
      <c r="D485" s="6"/>
      <c r="E485" s="6"/>
      <c r="F485" s="76"/>
      <c r="G485" s="72"/>
      <c r="H485" s="72"/>
      <c r="I485" s="10"/>
      <c r="J485" s="63"/>
      <c r="K485" s="11"/>
      <c r="L485" s="68"/>
      <c r="M485" s="57"/>
    </row>
    <row r="486" spans="1:13">
      <c r="A486" t="str">
        <f t="shared" si="11"/>
        <v/>
      </c>
      <c r="B486" t="str">
        <f>+IF(A486="","",E486&amp;D486&amp;COUNTIF($A$2:A486,A486))</f>
        <v/>
      </c>
      <c r="C486" s="63"/>
      <c r="D486" s="6"/>
      <c r="E486" s="6"/>
      <c r="F486" s="76"/>
      <c r="G486" s="72"/>
      <c r="H486" s="72"/>
      <c r="I486" s="10"/>
      <c r="J486" s="63"/>
      <c r="K486" s="11"/>
      <c r="L486" s="68"/>
      <c r="M486" s="57"/>
    </row>
    <row r="487" spans="1:13">
      <c r="A487" t="str">
        <f t="shared" si="11"/>
        <v/>
      </c>
      <c r="B487" t="str">
        <f>+IF(A487="","",E487&amp;D487&amp;COUNTIF($A$2:A487,A487))</f>
        <v/>
      </c>
      <c r="C487" s="63"/>
      <c r="D487" s="6"/>
      <c r="E487" s="6"/>
      <c r="F487" s="76"/>
      <c r="G487" s="72"/>
      <c r="H487" s="72"/>
      <c r="I487" s="10"/>
      <c r="J487" s="63"/>
      <c r="K487" s="11"/>
      <c r="L487" s="68"/>
      <c r="M487" s="57"/>
    </row>
    <row r="488" spans="1:13">
      <c r="A488" t="str">
        <f t="shared" si="11"/>
        <v/>
      </c>
      <c r="B488" t="str">
        <f>+IF(A488="","",E488&amp;D488&amp;COUNTIF($A$2:A488,A488))</f>
        <v/>
      </c>
      <c r="C488" s="63"/>
      <c r="D488" s="6"/>
      <c r="E488" s="6"/>
      <c r="F488" s="76"/>
      <c r="G488" s="72"/>
      <c r="H488" s="72"/>
      <c r="I488" s="10"/>
      <c r="J488" s="67"/>
      <c r="K488" s="11"/>
      <c r="L488" s="68"/>
      <c r="M488" s="57"/>
    </row>
    <row r="489" spans="1:13">
      <c r="A489" t="str">
        <f t="shared" si="11"/>
        <v/>
      </c>
      <c r="B489" t="str">
        <f>+IF(A489="","",E489&amp;D489&amp;COUNTIF($A$2:A489,A489))</f>
        <v/>
      </c>
      <c r="C489" s="63"/>
      <c r="D489" s="6"/>
      <c r="E489" s="6"/>
      <c r="F489" s="76"/>
      <c r="G489" s="72"/>
      <c r="H489" s="72"/>
      <c r="I489" s="10"/>
      <c r="J489" s="67"/>
      <c r="K489" s="11"/>
      <c r="L489" s="68"/>
      <c r="M489" s="57"/>
    </row>
    <row r="490" spans="1:13">
      <c r="A490" t="str">
        <f t="shared" si="11"/>
        <v/>
      </c>
      <c r="B490" t="str">
        <f>+IF(A490="","",E490&amp;D490&amp;COUNTIF($A$2:A490,A490))</f>
        <v/>
      </c>
      <c r="C490" s="63"/>
      <c r="D490" s="6"/>
      <c r="E490" s="6"/>
      <c r="F490" s="76"/>
      <c r="G490" s="72"/>
      <c r="H490" s="72"/>
      <c r="I490" s="10"/>
      <c r="J490" s="63"/>
      <c r="K490" s="11"/>
      <c r="L490" s="68"/>
      <c r="M490" s="57"/>
    </row>
    <row r="491" spans="1:13">
      <c r="A491" t="str">
        <f t="shared" si="11"/>
        <v/>
      </c>
      <c r="B491" t="str">
        <f>+IF(A491="","",E491&amp;D491&amp;COUNTIF($A$2:A491,A491))</f>
        <v/>
      </c>
      <c r="C491" s="63"/>
      <c r="D491" s="6"/>
      <c r="E491" s="6"/>
      <c r="F491" s="76"/>
      <c r="G491" s="72"/>
      <c r="H491" s="72"/>
      <c r="I491" s="10"/>
      <c r="J491" s="63"/>
      <c r="K491" s="11"/>
      <c r="L491" s="68"/>
      <c r="M491" s="57"/>
    </row>
    <row r="492" spans="1:13">
      <c r="A492" t="str">
        <f t="shared" si="11"/>
        <v/>
      </c>
      <c r="B492" t="str">
        <f>+IF(A492="","",E492&amp;D492&amp;COUNTIF($A$2:A492,A492))</f>
        <v/>
      </c>
      <c r="C492" s="63"/>
      <c r="D492" s="6"/>
      <c r="E492" s="6"/>
      <c r="F492" s="76"/>
      <c r="G492" s="72"/>
      <c r="H492" s="72"/>
      <c r="I492" s="10"/>
      <c r="J492" s="63"/>
      <c r="K492" s="11"/>
      <c r="L492" s="68"/>
      <c r="M492" s="57"/>
    </row>
    <row r="493" spans="1:13">
      <c r="A493" t="str">
        <f t="shared" si="11"/>
        <v/>
      </c>
      <c r="B493" t="str">
        <f>+IF(A493="","",E493&amp;D493&amp;COUNTIF($A$2:A493,A493))</f>
        <v/>
      </c>
      <c r="C493" s="63"/>
      <c r="D493" s="6"/>
      <c r="E493" s="6"/>
      <c r="F493" s="76"/>
      <c r="G493" s="72"/>
      <c r="H493" s="72"/>
      <c r="I493" s="10"/>
      <c r="J493" s="63"/>
      <c r="K493" s="11"/>
      <c r="L493" s="68"/>
      <c r="M493" s="57"/>
    </row>
    <row r="494" spans="1:13">
      <c r="A494" t="str">
        <f t="shared" si="11"/>
        <v/>
      </c>
      <c r="B494" t="str">
        <f>+IF(A494="","",E494&amp;D494&amp;COUNTIF($A$2:A494,A494))</f>
        <v/>
      </c>
      <c r="C494" s="63"/>
      <c r="D494" s="6"/>
      <c r="E494" s="6"/>
      <c r="F494" s="76"/>
      <c r="G494" s="72"/>
      <c r="H494" s="72"/>
      <c r="I494" s="10"/>
      <c r="J494" s="56"/>
      <c r="K494" s="11"/>
      <c r="L494" s="11"/>
      <c r="M494" s="57"/>
    </row>
    <row r="495" spans="1:13">
      <c r="A495" t="str">
        <f t="shared" si="11"/>
        <v/>
      </c>
      <c r="B495" t="str">
        <f>+IF(A495="","",E495&amp;D495&amp;COUNTIF($A$2:A495,A495))</f>
        <v/>
      </c>
      <c r="C495" s="63"/>
      <c r="D495" s="6"/>
      <c r="E495" s="6"/>
      <c r="F495" s="76"/>
      <c r="G495" s="72"/>
      <c r="H495" s="72"/>
      <c r="I495" s="10"/>
      <c r="J495" s="56"/>
      <c r="K495" s="11"/>
      <c r="L495" s="11"/>
      <c r="M495" s="57"/>
    </row>
    <row r="496" spans="1:13">
      <c r="A496" t="str">
        <f t="shared" si="11"/>
        <v/>
      </c>
      <c r="B496" t="str">
        <f>+IF(A496="","",E496&amp;D496&amp;COUNTIF($A$2:A496,A496))</f>
        <v/>
      </c>
      <c r="C496" s="63"/>
      <c r="D496" s="6"/>
      <c r="E496" s="6"/>
      <c r="F496" s="76"/>
      <c r="G496" s="72"/>
      <c r="H496" s="72"/>
      <c r="I496" s="10"/>
      <c r="J496" s="63"/>
      <c r="K496" s="11"/>
      <c r="L496" s="11"/>
      <c r="M496" s="57"/>
    </row>
    <row r="497" spans="1:13">
      <c r="A497" t="str">
        <f t="shared" si="11"/>
        <v/>
      </c>
      <c r="B497" t="str">
        <f>+IF(A497="","",E497&amp;D497&amp;COUNTIF($A$2:A497,A497))</f>
        <v/>
      </c>
      <c r="C497" s="63"/>
      <c r="D497" s="6"/>
      <c r="E497" s="6"/>
      <c r="F497" s="76"/>
      <c r="G497" s="72"/>
      <c r="H497" s="72"/>
      <c r="I497" s="10"/>
      <c r="J497" s="63"/>
      <c r="K497" s="11"/>
      <c r="L497" s="11"/>
      <c r="M497" s="57"/>
    </row>
    <row r="498" spans="1:13">
      <c r="A498" t="str">
        <f t="shared" si="11"/>
        <v/>
      </c>
      <c r="B498" t="str">
        <f>+IF(A498="","",E498&amp;D498&amp;COUNTIF($A$2:A498,A498))</f>
        <v/>
      </c>
      <c r="C498" s="63"/>
      <c r="D498" s="6"/>
      <c r="E498" s="6"/>
      <c r="F498" s="76"/>
      <c r="G498" s="72"/>
      <c r="H498" s="72"/>
      <c r="I498" s="10"/>
      <c r="J498" s="93"/>
      <c r="K498" s="11"/>
      <c r="L498" s="68"/>
      <c r="M498" s="95"/>
    </row>
    <row r="499" spans="1:13">
      <c r="A499" t="str">
        <f t="shared" si="11"/>
        <v/>
      </c>
      <c r="B499" t="str">
        <f>+IF(A499="","",E499&amp;D499&amp;COUNTIF($A$2:A499,A499))</f>
        <v/>
      </c>
      <c r="C499" s="63"/>
      <c r="D499" s="6"/>
      <c r="E499" s="6"/>
      <c r="F499" s="76"/>
      <c r="G499" s="72"/>
      <c r="H499" s="72"/>
      <c r="I499" s="10"/>
      <c r="J499" s="93"/>
      <c r="K499" s="11"/>
      <c r="L499" s="68"/>
      <c r="M499" s="95"/>
    </row>
    <row r="500" spans="1:13">
      <c r="A500" t="str">
        <f t="shared" si="11"/>
        <v/>
      </c>
      <c r="B500" t="str">
        <f>+IF(A500="","",E500&amp;D500&amp;COUNTIF($A$2:A500,A500))</f>
        <v/>
      </c>
      <c r="C500" s="63"/>
      <c r="D500" s="6"/>
      <c r="E500" s="6"/>
      <c r="F500" s="76"/>
      <c r="G500" s="72"/>
      <c r="H500" s="72"/>
      <c r="I500" s="10"/>
      <c r="J500" s="93"/>
      <c r="K500" s="11"/>
      <c r="L500" s="68"/>
      <c r="M500" s="95"/>
    </row>
    <row r="501" spans="1:13">
      <c r="A501" t="str">
        <f t="shared" si="11"/>
        <v/>
      </c>
      <c r="B501" t="str">
        <f>+IF(A501="","",E501&amp;D501&amp;COUNTIF($A$2:A501,A501))</f>
        <v/>
      </c>
      <c r="C501" s="63"/>
      <c r="D501" s="6"/>
      <c r="E501" s="6"/>
      <c r="F501" s="76"/>
      <c r="G501" s="72"/>
      <c r="H501" s="72"/>
      <c r="I501" s="10"/>
      <c r="J501" s="93"/>
      <c r="K501" s="11"/>
      <c r="L501" s="68"/>
      <c r="M501" s="95"/>
    </row>
    <row r="502" spans="1:13">
      <c r="A502" t="str">
        <f t="shared" si="11"/>
        <v/>
      </c>
      <c r="B502" t="str">
        <f>+IF(A502="","",E502&amp;D502&amp;COUNTIF($A$2:A502,A502))</f>
        <v/>
      </c>
      <c r="C502" s="63"/>
      <c r="D502" s="6"/>
      <c r="E502" s="6"/>
      <c r="F502" s="76"/>
      <c r="G502" s="72"/>
      <c r="H502" s="72"/>
      <c r="I502" s="10"/>
      <c r="J502" s="93"/>
      <c r="K502" s="11"/>
      <c r="L502" s="68"/>
      <c r="M502" s="95"/>
    </row>
    <row r="503" spans="1:13">
      <c r="A503" t="str">
        <f t="shared" si="11"/>
        <v/>
      </c>
      <c r="B503" t="str">
        <f>+IF(A503="","",E503&amp;D503&amp;COUNTIF($A$2:A503,A503))</f>
        <v/>
      </c>
      <c r="C503" s="63"/>
      <c r="D503" s="6"/>
      <c r="E503" s="6"/>
      <c r="F503" s="76"/>
      <c r="G503" s="72"/>
      <c r="H503" s="72"/>
      <c r="I503" s="10"/>
      <c r="J503" s="93"/>
      <c r="K503" s="11"/>
      <c r="L503" s="68"/>
      <c r="M503" s="95"/>
    </row>
    <row r="504" spans="1:13">
      <c r="A504" t="str">
        <f t="shared" si="11"/>
        <v/>
      </c>
      <c r="B504" t="str">
        <f>+IF(A504="","",E504&amp;D504&amp;COUNTIF($A$2:A504,A504))</f>
        <v/>
      </c>
      <c r="C504" s="63"/>
      <c r="D504" s="6"/>
      <c r="E504" s="6"/>
      <c r="F504" s="76"/>
      <c r="G504" s="72"/>
      <c r="H504" s="72"/>
      <c r="I504" s="10"/>
      <c r="J504" s="63"/>
      <c r="K504" s="11"/>
      <c r="L504" s="68"/>
      <c r="M504" s="57"/>
    </row>
    <row r="505" spans="1:13">
      <c r="A505" t="str">
        <f t="shared" si="11"/>
        <v/>
      </c>
      <c r="B505" t="str">
        <f>+IF(A505="","",E505&amp;D505&amp;COUNTIF($A$2:A505,A505))</f>
        <v/>
      </c>
      <c r="C505" s="63"/>
      <c r="D505" s="6"/>
      <c r="E505" s="6"/>
      <c r="F505" s="76"/>
      <c r="G505" s="72"/>
      <c r="H505" s="72"/>
      <c r="I505" s="10"/>
      <c r="J505" s="63"/>
      <c r="K505" s="11"/>
      <c r="L505" s="68"/>
      <c r="M505" s="57"/>
    </row>
    <row r="506" spans="1:13">
      <c r="A506" t="str">
        <f t="shared" si="11"/>
        <v/>
      </c>
      <c r="B506" t="str">
        <f>+IF(A506="","",E506&amp;D506&amp;COUNTIF($A$2:A506,A506))</f>
        <v/>
      </c>
      <c r="C506" s="63"/>
      <c r="D506" s="6"/>
      <c r="E506" s="6"/>
      <c r="F506" s="76"/>
      <c r="G506" s="72"/>
      <c r="H506" s="72"/>
      <c r="I506" s="10"/>
      <c r="J506" s="63"/>
      <c r="K506" s="11"/>
      <c r="L506" s="68"/>
      <c r="M506" s="57"/>
    </row>
    <row r="507" spans="1:13">
      <c r="A507" t="str">
        <f t="shared" si="11"/>
        <v/>
      </c>
      <c r="B507" t="str">
        <f>+IF(A507="","",E507&amp;D507&amp;COUNTIF($A$2:A507,A507))</f>
        <v/>
      </c>
      <c r="C507" s="63"/>
      <c r="D507" s="6"/>
      <c r="E507" s="6"/>
      <c r="F507" s="76"/>
      <c r="G507" s="72"/>
      <c r="H507" s="72"/>
      <c r="I507" s="10"/>
      <c r="J507" s="63"/>
      <c r="K507" s="11"/>
      <c r="L507" s="68"/>
      <c r="M507" s="57"/>
    </row>
    <row r="508" spans="1:13">
      <c r="A508" t="str">
        <f t="shared" si="11"/>
        <v/>
      </c>
      <c r="B508" t="str">
        <f>+IF(A508="","",E508&amp;D508&amp;COUNTIF($A$2:A508,A508))</f>
        <v/>
      </c>
      <c r="C508" s="63"/>
      <c r="D508" s="6"/>
      <c r="E508" s="6"/>
      <c r="F508" s="76"/>
      <c r="G508" s="72"/>
      <c r="H508" s="72"/>
      <c r="I508" s="10"/>
      <c r="J508" s="63"/>
      <c r="K508" s="11"/>
      <c r="L508" s="68"/>
      <c r="M508" s="57"/>
    </row>
    <row r="509" spans="1:13">
      <c r="A509" t="str">
        <f t="shared" si="11"/>
        <v/>
      </c>
      <c r="B509" t="str">
        <f>+IF(A509="","",E509&amp;D509&amp;COUNTIF($A$2:A509,A509))</f>
        <v/>
      </c>
      <c r="C509" s="63"/>
      <c r="D509" s="6"/>
      <c r="E509" s="6"/>
      <c r="F509" s="76"/>
      <c r="G509" s="72"/>
      <c r="H509" s="72"/>
      <c r="I509" s="10"/>
      <c r="J509" s="63"/>
      <c r="K509" s="11"/>
      <c r="L509" s="68"/>
      <c r="M509" s="57"/>
    </row>
    <row r="510" spans="1:13">
      <c r="A510" t="str">
        <f t="shared" si="11"/>
        <v/>
      </c>
      <c r="B510" t="str">
        <f>+IF(A510="","",E510&amp;D510&amp;COUNTIF($A$2:A510,A510))</f>
        <v/>
      </c>
      <c r="C510" s="63"/>
      <c r="D510" s="6"/>
      <c r="E510" s="6"/>
      <c r="F510" s="76"/>
      <c r="G510" s="72"/>
      <c r="H510" s="72"/>
      <c r="I510" s="10"/>
      <c r="J510" s="63"/>
      <c r="K510" s="11"/>
      <c r="L510" s="68"/>
      <c r="M510" s="57"/>
    </row>
    <row r="511" spans="1:13">
      <c r="A511" t="str">
        <f t="shared" si="11"/>
        <v/>
      </c>
      <c r="B511" t="str">
        <f>+IF(A511="","",E511&amp;D511&amp;COUNTIF($A$2:A511,A511))</f>
        <v/>
      </c>
      <c r="C511" s="63"/>
      <c r="D511" s="6"/>
      <c r="E511" s="6"/>
      <c r="F511" s="76"/>
      <c r="G511" s="72"/>
      <c r="H511" s="72"/>
      <c r="I511" s="10"/>
      <c r="J511" s="63"/>
      <c r="K511" s="11"/>
      <c r="L511" s="68"/>
      <c r="M511" s="57"/>
    </row>
    <row r="512" spans="1:13">
      <c r="A512" t="str">
        <f t="shared" si="11"/>
        <v/>
      </c>
      <c r="B512" t="str">
        <f>+IF(A512="","",E512&amp;D512&amp;COUNTIF($A$2:A512,A512))</f>
        <v/>
      </c>
      <c r="C512" s="63"/>
      <c r="D512" s="6"/>
      <c r="E512" s="6"/>
      <c r="F512" s="6"/>
      <c r="G512" s="8"/>
      <c r="H512" s="9"/>
      <c r="I512" s="10"/>
      <c r="J512" s="64"/>
      <c r="K512" s="11"/>
      <c r="L512" s="11"/>
      <c r="M512" s="10"/>
    </row>
    <row r="513" spans="1:13" ht="19.5" thickBot="1">
      <c r="A513" t="str">
        <f t="shared" si="11"/>
        <v/>
      </c>
      <c r="B513" t="str">
        <f>+IF(A513="","",E513&amp;D513&amp;COUNTIF($A$2:A513,A513))</f>
        <v/>
      </c>
      <c r="C513" s="77"/>
      <c r="D513" s="78"/>
      <c r="E513" s="78"/>
      <c r="F513" s="78"/>
      <c r="G513" s="80"/>
      <c r="H513" s="81"/>
      <c r="I513" s="102"/>
      <c r="J513" s="103"/>
      <c r="K513" s="83"/>
      <c r="L513" s="83"/>
      <c r="M513" s="102"/>
    </row>
    <row r="514" spans="1:13" ht="19.5" thickTop="1">
      <c r="A514" t="str">
        <f t="shared" si="11"/>
        <v/>
      </c>
      <c r="B514" t="str">
        <f>+IF(A514="","",E514&amp;D514&amp;COUNTIF($A$2:A514,A514))</f>
        <v/>
      </c>
      <c r="C514" s="85"/>
      <c r="D514" s="86"/>
      <c r="E514" s="86"/>
      <c r="F514" s="87"/>
      <c r="G514" s="88"/>
      <c r="H514" s="89"/>
      <c r="I514" s="104"/>
      <c r="J514" s="85"/>
      <c r="K514" s="91"/>
      <c r="L514" s="91"/>
      <c r="M514" s="90"/>
    </row>
    <row r="515" spans="1:13">
      <c r="A515" t="str">
        <f t="shared" si="11"/>
        <v/>
      </c>
      <c r="B515" t="str">
        <f>+IF(A515="","",E515&amp;D515&amp;COUNTIF($A$2:A515,A515))</f>
        <v/>
      </c>
      <c r="C515" s="63"/>
      <c r="D515" s="6"/>
      <c r="E515" s="6"/>
      <c r="F515" s="76"/>
      <c r="G515" s="8"/>
      <c r="H515" s="9"/>
      <c r="I515" s="104"/>
      <c r="J515" s="63"/>
      <c r="K515" s="11"/>
      <c r="L515" s="11"/>
      <c r="M515" s="57"/>
    </row>
    <row r="516" spans="1:13">
      <c r="A516" t="str">
        <f t="shared" si="11"/>
        <v/>
      </c>
      <c r="B516" t="str">
        <f>+IF(A516="","",E516&amp;D516&amp;COUNTIF($A$2:A516,A516))</f>
        <v/>
      </c>
      <c r="C516" s="63"/>
      <c r="D516" s="6"/>
      <c r="E516" s="6"/>
      <c r="F516" s="76"/>
      <c r="G516" s="8"/>
      <c r="H516" s="9"/>
      <c r="I516" s="104"/>
      <c r="J516" s="63"/>
      <c r="K516" s="11"/>
      <c r="L516" s="11"/>
      <c r="M516" s="57"/>
    </row>
    <row r="517" spans="1:13">
      <c r="A517" t="str">
        <f t="shared" si="11"/>
        <v/>
      </c>
      <c r="B517" t="str">
        <f>+IF(A517="","",E517&amp;D517&amp;COUNTIF($A$2:A517,A517))</f>
        <v/>
      </c>
      <c r="C517" s="63"/>
      <c r="D517" s="6"/>
      <c r="E517" s="6"/>
      <c r="F517" s="76"/>
      <c r="G517" s="8"/>
      <c r="H517" s="9"/>
      <c r="I517" s="104"/>
      <c r="J517" s="63"/>
      <c r="K517" s="11"/>
      <c r="L517" s="11"/>
      <c r="M517" s="57"/>
    </row>
    <row r="518" spans="1:13">
      <c r="A518" t="str">
        <f t="shared" si="11"/>
        <v/>
      </c>
      <c r="B518" t="str">
        <f>+IF(A518="","",E518&amp;D518&amp;COUNTIF($A$2:A518,A518))</f>
        <v/>
      </c>
      <c r="C518" s="63"/>
      <c r="D518" s="6"/>
      <c r="E518" s="6"/>
      <c r="F518" s="76"/>
      <c r="G518" s="8"/>
      <c r="H518" s="9"/>
      <c r="I518" s="104"/>
      <c r="J518" s="63"/>
      <c r="K518" s="11"/>
      <c r="L518" s="11"/>
      <c r="M518" s="57"/>
    </row>
    <row r="519" spans="1:13">
      <c r="A519" t="str">
        <f t="shared" si="11"/>
        <v/>
      </c>
      <c r="B519" t="str">
        <f>+IF(A519="","",E519&amp;D519&amp;COUNTIF($A$2:A519,A519))</f>
        <v/>
      </c>
      <c r="C519" s="63"/>
      <c r="D519" s="6"/>
      <c r="E519" s="6"/>
      <c r="F519" s="76"/>
      <c r="G519" s="8"/>
      <c r="H519" s="9"/>
      <c r="I519" s="104"/>
      <c r="J519" s="63"/>
      <c r="K519" s="11"/>
      <c r="L519" s="11"/>
      <c r="M519" s="57"/>
    </row>
    <row r="520" spans="1:13">
      <c r="A520" t="str">
        <f t="shared" si="11"/>
        <v/>
      </c>
      <c r="B520" t="str">
        <f>+IF(A520="","",E520&amp;D520&amp;COUNTIF($A$2:A520,A520))</f>
        <v/>
      </c>
      <c r="C520" s="63"/>
      <c r="D520" s="6"/>
      <c r="E520" s="6"/>
      <c r="F520" s="76"/>
      <c r="G520" s="9"/>
      <c r="H520" s="9"/>
      <c r="I520" s="104"/>
      <c r="J520" s="56"/>
      <c r="K520" s="11"/>
      <c r="L520" s="11"/>
      <c r="M520" s="57"/>
    </row>
    <row r="521" spans="1:13">
      <c r="A521" t="str">
        <f t="shared" si="11"/>
        <v/>
      </c>
      <c r="B521" t="str">
        <f>+IF(A521="","",E521&amp;D521&amp;COUNTIF($A$2:A521,A521))</f>
        <v/>
      </c>
      <c r="C521" s="63"/>
      <c r="D521" s="6"/>
      <c r="E521" s="6"/>
      <c r="F521" s="76"/>
      <c r="G521" s="9"/>
      <c r="H521" s="9"/>
      <c r="I521" s="104"/>
      <c r="J521" s="56"/>
      <c r="K521" s="11"/>
      <c r="L521" s="11"/>
      <c r="M521" s="57"/>
    </row>
    <row r="522" spans="1:13">
      <c r="A522" t="str">
        <f t="shared" si="11"/>
        <v/>
      </c>
      <c r="B522" t="str">
        <f>+IF(A522="","",E522&amp;D522&amp;COUNTIF($A$2:A522,A522))</f>
        <v/>
      </c>
      <c r="C522" s="63"/>
      <c r="D522" s="6"/>
      <c r="E522" s="6"/>
      <c r="F522" s="76"/>
      <c r="G522" s="9"/>
      <c r="H522" s="9"/>
      <c r="I522" s="104"/>
      <c r="J522" s="64"/>
      <c r="K522" s="11"/>
      <c r="L522" s="11"/>
      <c r="M522" s="10"/>
    </row>
    <row r="523" spans="1:13">
      <c r="A523" t="str">
        <f t="shared" si="11"/>
        <v/>
      </c>
      <c r="B523" t="str">
        <f>+IF(A523="","",E523&amp;D523&amp;COUNTIF($A$2:A523,A523))</f>
        <v/>
      </c>
      <c r="C523" s="63"/>
      <c r="D523" s="6"/>
      <c r="E523" s="6"/>
      <c r="F523" s="76"/>
      <c r="G523" s="9"/>
      <c r="H523" s="9"/>
      <c r="I523" s="104"/>
      <c r="J523" s="64"/>
      <c r="K523" s="11"/>
      <c r="L523" s="11"/>
      <c r="M523" s="10"/>
    </row>
    <row r="524" spans="1:13">
      <c r="A524" t="str">
        <f t="shared" si="11"/>
        <v/>
      </c>
      <c r="B524" t="str">
        <f>+IF(A524="","",E524&amp;D524&amp;COUNTIF($A$2:A524,A524))</f>
        <v/>
      </c>
      <c r="C524" s="63"/>
      <c r="D524" s="6"/>
      <c r="E524" s="6"/>
      <c r="F524" s="76"/>
      <c r="G524" s="65"/>
      <c r="H524" s="65"/>
      <c r="I524" s="104"/>
      <c r="J524" s="67"/>
      <c r="K524" s="68"/>
      <c r="L524" s="11"/>
      <c r="M524" s="66"/>
    </row>
    <row r="525" spans="1:13">
      <c r="A525" t="str">
        <f t="shared" si="11"/>
        <v/>
      </c>
      <c r="B525" t="str">
        <f>+IF(A525="","",E525&amp;D525&amp;COUNTIF($A$2:A525,A525))</f>
        <v/>
      </c>
      <c r="C525" s="63"/>
      <c r="D525" s="6"/>
      <c r="E525" s="6"/>
      <c r="F525" s="76"/>
      <c r="G525" s="65"/>
      <c r="H525" s="65"/>
      <c r="I525" s="104"/>
      <c r="J525" s="67"/>
      <c r="K525" s="68"/>
      <c r="L525" s="68"/>
      <c r="M525" s="66"/>
    </row>
    <row r="526" spans="1:13">
      <c r="A526" t="str">
        <f t="shared" si="11"/>
        <v/>
      </c>
      <c r="B526" t="str">
        <f>+IF(A526="","",E526&amp;D526&amp;COUNTIF($A$2:A526,A526))</f>
        <v/>
      </c>
      <c r="C526" s="63"/>
      <c r="D526" s="6"/>
      <c r="E526" s="6"/>
      <c r="F526" s="76"/>
      <c r="G526" s="65"/>
      <c r="H526" s="65"/>
      <c r="I526" s="104"/>
      <c r="J526" s="67"/>
      <c r="K526" s="68"/>
      <c r="L526" s="11"/>
      <c r="M526" s="66"/>
    </row>
    <row r="527" spans="1:13">
      <c r="A527" t="str">
        <f t="shared" si="11"/>
        <v/>
      </c>
      <c r="B527" t="str">
        <f>+IF(A527="","",E527&amp;D527&amp;COUNTIF($A$2:A527,A527))</f>
        <v/>
      </c>
      <c r="C527" s="63"/>
      <c r="D527" s="6"/>
      <c r="E527" s="6"/>
      <c r="F527" s="76"/>
      <c r="G527" s="65"/>
      <c r="H527" s="65"/>
      <c r="I527" s="104"/>
      <c r="J527" s="67"/>
      <c r="K527" s="68"/>
      <c r="L527" s="68"/>
      <c r="M527" s="66"/>
    </row>
    <row r="528" spans="1:13">
      <c r="A528" t="str">
        <f t="shared" si="11"/>
        <v/>
      </c>
      <c r="B528" t="str">
        <f>+IF(A528="","",E528&amp;D528&amp;COUNTIF($A$2:A528,A528))</f>
        <v/>
      </c>
      <c r="C528" s="63"/>
      <c r="D528" s="6"/>
      <c r="E528" s="6"/>
      <c r="F528" s="76"/>
      <c r="G528" s="72"/>
      <c r="H528" s="72"/>
      <c r="I528" s="104"/>
      <c r="J528" s="67"/>
      <c r="K528" s="68"/>
      <c r="L528" s="68"/>
      <c r="M528" s="66"/>
    </row>
    <row r="529" spans="1:13">
      <c r="A529" t="str">
        <f t="shared" si="11"/>
        <v/>
      </c>
      <c r="B529" t="str">
        <f>+IF(A529="","",E529&amp;D529&amp;COUNTIF($A$2:A529,A529))</f>
        <v/>
      </c>
      <c r="C529" s="63"/>
      <c r="D529" s="6"/>
      <c r="E529" s="6"/>
      <c r="F529" s="76"/>
      <c r="G529" s="72"/>
      <c r="H529" s="72"/>
      <c r="I529" s="104"/>
      <c r="J529" s="63"/>
      <c r="K529" s="11"/>
      <c r="L529" s="68"/>
      <c r="M529" s="57"/>
    </row>
    <row r="530" spans="1:13">
      <c r="A530" t="str">
        <f t="shared" si="11"/>
        <v/>
      </c>
      <c r="B530" t="str">
        <f>+IF(A530="","",E530&amp;D530&amp;COUNTIF($A$2:A530,A530))</f>
        <v/>
      </c>
      <c r="C530" s="63"/>
      <c r="D530" s="6"/>
      <c r="E530" s="6"/>
      <c r="F530" s="76"/>
      <c r="G530" s="72"/>
      <c r="H530" s="72"/>
      <c r="I530" s="104"/>
      <c r="J530" s="67"/>
      <c r="K530" s="11"/>
      <c r="L530" s="68"/>
      <c r="M530" s="57"/>
    </row>
    <row r="531" spans="1:13">
      <c r="A531" t="str">
        <f t="shared" si="11"/>
        <v/>
      </c>
      <c r="B531" t="str">
        <f>+IF(A531="","",E531&amp;D531&amp;COUNTIF($A$2:A531,A531))</f>
        <v/>
      </c>
      <c r="C531" s="63"/>
      <c r="D531" s="6"/>
      <c r="E531" s="6"/>
      <c r="F531" s="76"/>
      <c r="G531" s="72"/>
      <c r="H531" s="72"/>
      <c r="I531" s="104"/>
      <c r="J531" s="67"/>
      <c r="K531" s="11"/>
      <c r="L531" s="68"/>
      <c r="M531" s="57"/>
    </row>
    <row r="532" spans="1:13">
      <c r="A532" t="str">
        <f t="shared" si="11"/>
        <v/>
      </c>
      <c r="B532" t="str">
        <f>+IF(A532="","",E532&amp;D532&amp;COUNTIF($A$2:A532,A532))</f>
        <v/>
      </c>
      <c r="C532" s="63"/>
      <c r="D532" s="6"/>
      <c r="E532" s="7"/>
      <c r="F532" s="94"/>
      <c r="G532" s="65"/>
      <c r="H532" s="65"/>
      <c r="I532" s="104"/>
      <c r="J532" s="67"/>
      <c r="K532" s="68"/>
      <c r="L532" s="68"/>
      <c r="M532" s="66"/>
    </row>
    <row r="533" spans="1:13">
      <c r="A533" t="str">
        <f t="shared" si="11"/>
        <v/>
      </c>
      <c r="B533" t="str">
        <f>+IF(A533="","",E533&amp;D533&amp;COUNTIF($A$2:A533,A533))</f>
        <v/>
      </c>
      <c r="C533" s="63"/>
      <c r="D533" s="6"/>
      <c r="E533" s="7"/>
      <c r="F533" s="94"/>
      <c r="G533" s="65"/>
      <c r="H533" s="65"/>
      <c r="I533" s="104"/>
      <c r="J533" s="67"/>
      <c r="K533" s="68"/>
      <c r="L533" s="68"/>
      <c r="M533" s="66"/>
    </row>
    <row r="534" spans="1:13">
      <c r="A534" t="str">
        <f t="shared" si="11"/>
        <v/>
      </c>
      <c r="B534" t="str">
        <f>+IF(A534="","",E534&amp;D534&amp;COUNTIF($A$2:A534,A534))</f>
        <v/>
      </c>
      <c r="C534" s="63"/>
      <c r="D534" s="6"/>
      <c r="E534" s="6"/>
      <c r="F534" s="76"/>
      <c r="G534" s="72"/>
      <c r="H534" s="72"/>
      <c r="I534" s="104"/>
      <c r="J534" s="63"/>
      <c r="K534" s="11"/>
      <c r="L534" s="68"/>
      <c r="M534" s="57"/>
    </row>
    <row r="535" spans="1:13">
      <c r="A535" t="str">
        <f t="shared" si="11"/>
        <v/>
      </c>
      <c r="B535" t="str">
        <f>+IF(A535="","",E535&amp;D535&amp;COUNTIF($A$2:A535,A535))</f>
        <v/>
      </c>
      <c r="C535" s="63"/>
      <c r="D535" s="6"/>
      <c r="E535" s="6"/>
      <c r="F535" s="76"/>
      <c r="G535" s="72"/>
      <c r="H535" s="72"/>
      <c r="I535" s="104"/>
      <c r="J535" s="63"/>
      <c r="K535" s="11"/>
      <c r="L535" s="68"/>
      <c r="M535" s="57"/>
    </row>
    <row r="536" spans="1:13">
      <c r="A536" t="str">
        <f t="shared" si="11"/>
        <v/>
      </c>
      <c r="B536" t="str">
        <f>+IF(A536="","",E536&amp;D536&amp;COUNTIF($A$2:A536,A536))</f>
        <v/>
      </c>
      <c r="C536" s="63"/>
      <c r="D536" s="6"/>
      <c r="E536" s="6"/>
      <c r="F536" s="76"/>
      <c r="G536" s="72"/>
      <c r="H536" s="72"/>
      <c r="I536" s="104"/>
      <c r="J536" s="63"/>
      <c r="K536" s="11"/>
      <c r="L536" s="68"/>
      <c r="M536" s="57"/>
    </row>
    <row r="537" spans="1:13">
      <c r="A537" t="str">
        <f t="shared" si="11"/>
        <v/>
      </c>
      <c r="B537" t="str">
        <f>+IF(A537="","",E537&amp;D537&amp;COUNTIF($A$2:A537,A537))</f>
        <v/>
      </c>
      <c r="C537" s="63"/>
      <c r="D537" s="6"/>
      <c r="E537" s="6"/>
      <c r="F537" s="76"/>
      <c r="G537" s="72"/>
      <c r="H537" s="72"/>
      <c r="I537" s="104"/>
      <c r="J537" s="63"/>
      <c r="K537" s="11"/>
      <c r="L537" s="68"/>
      <c r="M537" s="57"/>
    </row>
    <row r="538" spans="1:13">
      <c r="A538" t="str">
        <f t="shared" si="11"/>
        <v/>
      </c>
      <c r="B538" t="str">
        <f>+IF(A538="","",E538&amp;D538&amp;COUNTIF($A$2:A538,A538))</f>
        <v/>
      </c>
      <c r="C538" s="63"/>
      <c r="D538" s="6"/>
      <c r="E538" s="6"/>
      <c r="F538" s="76"/>
      <c r="G538" s="72"/>
      <c r="H538" s="72"/>
      <c r="I538" s="104"/>
      <c r="J538" s="63"/>
      <c r="K538" s="11"/>
      <c r="L538" s="68"/>
      <c r="M538" s="57"/>
    </row>
    <row r="539" spans="1:13">
      <c r="A539" t="str">
        <f t="shared" si="11"/>
        <v/>
      </c>
      <c r="B539" t="str">
        <f>+IF(A539="","",E539&amp;D539&amp;COUNTIF($A$2:A539,A539))</f>
        <v/>
      </c>
      <c r="C539" s="63"/>
      <c r="D539" s="6"/>
      <c r="E539" s="6"/>
      <c r="F539" s="76"/>
      <c r="G539" s="72"/>
      <c r="H539" s="72"/>
      <c r="I539" s="104"/>
      <c r="J539" s="63"/>
      <c r="K539" s="11"/>
      <c r="L539" s="68"/>
      <c r="M539" s="57"/>
    </row>
    <row r="540" spans="1:13">
      <c r="A540" t="str">
        <f t="shared" si="11"/>
        <v/>
      </c>
      <c r="B540" t="str">
        <f>+IF(A540="","",E540&amp;D540&amp;COUNTIF($A$2:A540,A540))</f>
        <v/>
      </c>
      <c r="C540" s="63"/>
      <c r="D540" s="6"/>
      <c r="E540" s="6"/>
      <c r="F540" s="76"/>
      <c r="G540" s="72"/>
      <c r="H540" s="72"/>
      <c r="I540" s="104"/>
      <c r="J540" s="63"/>
      <c r="K540" s="11"/>
      <c r="L540" s="68"/>
      <c r="M540" s="57"/>
    </row>
    <row r="541" spans="1:13">
      <c r="A541" t="str">
        <f t="shared" si="11"/>
        <v/>
      </c>
      <c r="B541" t="str">
        <f>+IF(A541="","",E541&amp;D541&amp;COUNTIF($A$2:A541,A541))</f>
        <v/>
      </c>
      <c r="C541" s="63"/>
      <c r="D541" s="6"/>
      <c r="E541" s="6"/>
      <c r="F541" s="76"/>
      <c r="G541" s="72"/>
      <c r="H541" s="72"/>
      <c r="I541" s="104"/>
      <c r="J541" s="63"/>
      <c r="K541" s="11"/>
      <c r="L541" s="68"/>
      <c r="M541" s="57"/>
    </row>
    <row r="542" spans="1:13">
      <c r="A542" t="str">
        <f t="shared" ref="A542:A583" si="12">+E542&amp;D542</f>
        <v/>
      </c>
      <c r="B542" t="str">
        <f>+IF(A542="","",E542&amp;D542&amp;COUNTIF($A$2:A542,A542))</f>
        <v/>
      </c>
      <c r="C542" s="63"/>
      <c r="D542" s="6"/>
      <c r="E542" s="6"/>
      <c r="F542" s="76"/>
      <c r="G542" s="72"/>
      <c r="H542" s="72"/>
      <c r="I542" s="104"/>
      <c r="J542" s="63"/>
      <c r="K542" s="11"/>
      <c r="L542" s="68"/>
      <c r="M542" s="57"/>
    </row>
    <row r="543" spans="1:13">
      <c r="A543" t="str">
        <f t="shared" si="12"/>
        <v/>
      </c>
      <c r="B543" t="str">
        <f>+IF(A543="","",E543&amp;D543&amp;COUNTIF($A$2:A543,A543))</f>
        <v/>
      </c>
      <c r="C543" s="63"/>
      <c r="D543" s="6"/>
      <c r="E543" s="6"/>
      <c r="F543" s="76"/>
      <c r="G543" s="72"/>
      <c r="H543" s="72"/>
      <c r="I543" s="104"/>
      <c r="J543" s="63"/>
      <c r="K543" s="11"/>
      <c r="L543" s="68"/>
      <c r="M543" s="57"/>
    </row>
    <row r="544" spans="1:13">
      <c r="A544" t="str">
        <f t="shared" si="12"/>
        <v/>
      </c>
      <c r="B544" t="str">
        <f>+IF(A544="","",E544&amp;D544&amp;COUNTIF($A$2:A544,A544))</f>
        <v/>
      </c>
      <c r="C544" s="63"/>
      <c r="D544" s="6"/>
      <c r="E544" s="6"/>
      <c r="F544" s="76"/>
      <c r="G544" s="72"/>
      <c r="H544" s="72"/>
      <c r="I544" s="104"/>
      <c r="J544" s="63"/>
      <c r="K544" s="11"/>
      <c r="L544" s="68"/>
      <c r="M544" s="57"/>
    </row>
    <row r="545" spans="1:13">
      <c r="A545" t="str">
        <f t="shared" si="12"/>
        <v/>
      </c>
      <c r="B545" t="str">
        <f>+IF(A545="","",E545&amp;D545&amp;COUNTIF($A$2:A545,A545))</f>
        <v/>
      </c>
      <c r="C545" s="63"/>
      <c r="D545" s="6"/>
      <c r="E545" s="6"/>
      <c r="F545" s="76"/>
      <c r="G545" s="72"/>
      <c r="H545" s="72"/>
      <c r="I545" s="104"/>
      <c r="J545" s="63"/>
      <c r="K545" s="11"/>
      <c r="L545" s="68"/>
      <c r="M545" s="57"/>
    </row>
    <row r="546" spans="1:13">
      <c r="A546" t="str">
        <f t="shared" si="12"/>
        <v/>
      </c>
      <c r="B546" t="str">
        <f>+IF(A546="","",E546&amp;D546&amp;COUNTIF($A$2:A546,A546))</f>
        <v/>
      </c>
      <c r="C546" s="63"/>
      <c r="D546" s="6"/>
      <c r="E546" s="6"/>
      <c r="F546" s="76"/>
      <c r="G546" s="72"/>
      <c r="H546" s="72"/>
      <c r="I546" s="104"/>
      <c r="J546" s="67"/>
      <c r="K546" s="11"/>
      <c r="L546" s="68"/>
      <c r="M546" s="57"/>
    </row>
    <row r="547" spans="1:13">
      <c r="A547" t="str">
        <f t="shared" si="12"/>
        <v/>
      </c>
      <c r="B547" t="str">
        <f>+IF(A547="","",E547&amp;D547&amp;COUNTIF($A$2:A547,A547))</f>
        <v/>
      </c>
      <c r="C547" s="63"/>
      <c r="D547" s="6"/>
      <c r="E547" s="6"/>
      <c r="F547" s="76"/>
      <c r="G547" s="72"/>
      <c r="H547" s="72"/>
      <c r="I547" s="104"/>
      <c r="J547" s="67"/>
      <c r="K547" s="11"/>
      <c r="L547" s="68"/>
      <c r="M547" s="57"/>
    </row>
    <row r="548" spans="1:13">
      <c r="A548" t="str">
        <f t="shared" si="12"/>
        <v/>
      </c>
      <c r="B548" t="str">
        <f>+IF(A548="","",E548&amp;D548&amp;COUNTIF($A$2:A548,A548))</f>
        <v/>
      </c>
      <c r="C548" s="63"/>
      <c r="D548" s="6"/>
      <c r="E548" s="6"/>
      <c r="F548" s="76"/>
      <c r="G548" s="72"/>
      <c r="H548" s="72"/>
      <c r="I548" s="104"/>
      <c r="J548" s="63"/>
      <c r="K548" s="11"/>
      <c r="L548" s="68"/>
      <c r="M548" s="57"/>
    </row>
    <row r="549" spans="1:13">
      <c r="A549" t="str">
        <f t="shared" si="12"/>
        <v/>
      </c>
      <c r="B549" t="str">
        <f>+IF(A549="","",E549&amp;D549&amp;COUNTIF($A$2:A549,A549))</f>
        <v/>
      </c>
      <c r="C549" s="63"/>
      <c r="D549" s="6"/>
      <c r="E549" s="6"/>
      <c r="F549" s="76"/>
      <c r="G549" s="72"/>
      <c r="H549" s="72"/>
      <c r="I549" s="104"/>
      <c r="J549" s="63"/>
      <c r="K549" s="11"/>
      <c r="L549" s="68"/>
      <c r="M549" s="57"/>
    </row>
    <row r="550" spans="1:13">
      <c r="A550" t="str">
        <f t="shared" si="12"/>
        <v/>
      </c>
      <c r="B550" t="str">
        <f>+IF(A550="","",E550&amp;D550&amp;COUNTIF($A$2:A550,A550))</f>
        <v/>
      </c>
      <c r="C550" s="63"/>
      <c r="D550" s="6"/>
      <c r="E550" s="6"/>
      <c r="F550" s="76"/>
      <c r="G550" s="72"/>
      <c r="H550" s="72"/>
      <c r="I550" s="104"/>
      <c r="J550" s="63"/>
      <c r="K550" s="11"/>
      <c r="L550" s="68"/>
      <c r="M550" s="57"/>
    </row>
    <row r="551" spans="1:13">
      <c r="A551" t="str">
        <f t="shared" si="12"/>
        <v/>
      </c>
      <c r="B551" t="str">
        <f>+IF(A551="","",E551&amp;D551&amp;COUNTIF($A$2:A551,A551))</f>
        <v/>
      </c>
      <c r="C551" s="63"/>
      <c r="D551" s="6"/>
      <c r="E551" s="6"/>
      <c r="F551" s="76"/>
      <c r="G551" s="72"/>
      <c r="H551" s="72"/>
      <c r="I551" s="104"/>
      <c r="J551" s="63"/>
      <c r="K551" s="11"/>
      <c r="L551" s="68"/>
      <c r="M551" s="57"/>
    </row>
    <row r="552" spans="1:13">
      <c r="A552" t="str">
        <f t="shared" si="12"/>
        <v/>
      </c>
      <c r="B552" t="str">
        <f>+IF(A552="","",E552&amp;D552&amp;COUNTIF($A$2:A552,A552))</f>
        <v/>
      </c>
      <c r="C552" s="63"/>
      <c r="D552" s="6"/>
      <c r="E552" s="6"/>
      <c r="F552" s="76"/>
      <c r="G552" s="72"/>
      <c r="H552" s="72"/>
      <c r="I552" s="57"/>
      <c r="J552" s="63"/>
      <c r="K552" s="11"/>
      <c r="L552" s="68"/>
      <c r="M552" s="57"/>
    </row>
    <row r="553" spans="1:13">
      <c r="A553" t="str">
        <f t="shared" si="12"/>
        <v/>
      </c>
      <c r="B553" t="str">
        <f>+IF(A553="","",E553&amp;D553&amp;COUNTIF($A$2:A553,A553))</f>
        <v/>
      </c>
      <c r="C553" s="63"/>
      <c r="D553" s="6"/>
      <c r="E553" s="6"/>
      <c r="F553" s="76"/>
      <c r="G553" s="72"/>
      <c r="H553" s="72"/>
      <c r="I553" s="57"/>
      <c r="J553" s="63"/>
      <c r="K553" s="11"/>
      <c r="L553" s="68"/>
      <c r="M553" s="57"/>
    </row>
    <row r="554" spans="1:13">
      <c r="A554" t="str">
        <f t="shared" si="12"/>
        <v/>
      </c>
      <c r="B554" t="str">
        <f>+IF(A554="","",E554&amp;D554&amp;COUNTIF($A$2:A554,A554))</f>
        <v/>
      </c>
      <c r="C554" s="63"/>
      <c r="D554" s="6"/>
      <c r="E554" s="6"/>
      <c r="F554" s="76"/>
      <c r="G554" s="72"/>
      <c r="H554" s="72"/>
      <c r="I554" s="57"/>
      <c r="J554" s="63"/>
      <c r="K554" s="11"/>
      <c r="L554" s="68"/>
      <c r="M554" s="57"/>
    </row>
    <row r="555" spans="1:13">
      <c r="A555" t="str">
        <f t="shared" si="12"/>
        <v/>
      </c>
      <c r="B555" t="str">
        <f>+IF(A555="","",E555&amp;D555&amp;COUNTIF($A$2:A555,A555))</f>
        <v/>
      </c>
      <c r="C555" s="63"/>
      <c r="D555" s="6"/>
      <c r="E555" s="6"/>
      <c r="F555" s="76"/>
      <c r="G555" s="72"/>
      <c r="H555" s="72"/>
      <c r="I555" s="57"/>
      <c r="J555" s="63"/>
      <c r="K555" s="11"/>
      <c r="L555" s="68"/>
      <c r="M555" s="57"/>
    </row>
    <row r="556" spans="1:13">
      <c r="A556" t="str">
        <f t="shared" si="12"/>
        <v/>
      </c>
      <c r="B556" t="str">
        <f>+IF(A556="","",E556&amp;D556&amp;COUNTIF($A$2:A556,A556))</f>
        <v/>
      </c>
      <c r="C556" s="63"/>
      <c r="D556" s="6"/>
      <c r="E556" s="6"/>
      <c r="F556" s="76"/>
      <c r="G556" s="72"/>
      <c r="H556" s="72"/>
      <c r="I556" s="57"/>
      <c r="J556" s="63"/>
      <c r="K556" s="11"/>
      <c r="L556" s="68"/>
      <c r="M556" s="57"/>
    </row>
    <row r="557" spans="1:13">
      <c r="A557" t="str">
        <f t="shared" si="12"/>
        <v/>
      </c>
      <c r="B557" t="str">
        <f>+IF(A557="","",E557&amp;D557&amp;COUNTIF($A$2:A557,A557))</f>
        <v/>
      </c>
      <c r="C557" s="63"/>
      <c r="D557" s="6"/>
      <c r="E557" s="6"/>
      <c r="F557" s="76"/>
      <c r="G557" s="72"/>
      <c r="H557" s="72"/>
      <c r="I557" s="57"/>
      <c r="J557" s="63"/>
      <c r="K557" s="11"/>
      <c r="L557" s="68"/>
      <c r="M557" s="57"/>
    </row>
    <row r="558" spans="1:13">
      <c r="A558" t="str">
        <f t="shared" si="12"/>
        <v/>
      </c>
      <c r="B558" t="str">
        <f>+IF(A558="","",E558&amp;D558&amp;COUNTIF($A$2:A558,A558))</f>
        <v/>
      </c>
      <c r="C558" s="63"/>
      <c r="D558" s="6"/>
      <c r="E558" s="6"/>
      <c r="F558" s="76"/>
      <c r="G558" s="72"/>
      <c r="H558" s="72"/>
      <c r="I558" s="57"/>
      <c r="J558" s="63"/>
      <c r="K558" s="11"/>
      <c r="L558" s="68"/>
      <c r="M558" s="57"/>
    </row>
    <row r="559" spans="1:13">
      <c r="A559" t="str">
        <f t="shared" si="12"/>
        <v/>
      </c>
      <c r="B559" t="str">
        <f>+IF(A559="","",E559&amp;D559&amp;COUNTIF($A$2:A559,A559))</f>
        <v/>
      </c>
      <c r="C559" s="63"/>
      <c r="D559" s="6"/>
      <c r="E559" s="6"/>
      <c r="F559" s="76"/>
      <c r="G559" s="72"/>
      <c r="H559" s="72"/>
      <c r="I559" s="57"/>
      <c r="J559" s="63"/>
      <c r="K559" s="11"/>
      <c r="L559" s="68"/>
      <c r="M559" s="57"/>
    </row>
    <row r="560" spans="1:13">
      <c r="A560" t="str">
        <f t="shared" si="12"/>
        <v/>
      </c>
      <c r="B560" t="str">
        <f>+IF(A560="","",E560&amp;D560&amp;COUNTIF($A$2:A560,A560))</f>
        <v/>
      </c>
      <c r="C560" s="63"/>
      <c r="D560" s="6"/>
      <c r="E560" s="6"/>
      <c r="F560" s="76"/>
      <c r="G560" s="72"/>
      <c r="H560" s="72"/>
      <c r="I560" s="57"/>
      <c r="J560" s="67"/>
      <c r="K560" s="11"/>
      <c r="L560" s="68"/>
      <c r="M560" s="57"/>
    </row>
    <row r="561" spans="1:13">
      <c r="A561" t="str">
        <f t="shared" si="12"/>
        <v/>
      </c>
      <c r="B561" t="str">
        <f>+IF(A561="","",E561&amp;D561&amp;COUNTIF($A$2:A561,A561))</f>
        <v/>
      </c>
      <c r="C561" s="63"/>
      <c r="D561" s="6"/>
      <c r="E561" s="6"/>
      <c r="F561" s="76"/>
      <c r="G561" s="72"/>
      <c r="H561" s="72"/>
      <c r="I561" s="57"/>
      <c r="J561" s="67"/>
      <c r="K561" s="11"/>
      <c r="L561" s="68"/>
      <c r="M561" s="57"/>
    </row>
    <row r="562" spans="1:13">
      <c r="A562" t="str">
        <f t="shared" si="12"/>
        <v/>
      </c>
      <c r="B562" t="str">
        <f>+IF(A562="","",E562&amp;D562&amp;COUNTIF($A$2:A562,A562))</f>
        <v/>
      </c>
      <c r="C562" s="63"/>
      <c r="D562" s="6"/>
      <c r="E562" s="6"/>
      <c r="F562" s="76"/>
      <c r="G562" s="72"/>
      <c r="H562" s="72"/>
      <c r="I562" s="57"/>
      <c r="J562" s="63"/>
      <c r="K562" s="11"/>
      <c r="L562" s="68"/>
      <c r="M562" s="57"/>
    </row>
    <row r="563" spans="1:13">
      <c r="A563" t="str">
        <f t="shared" si="12"/>
        <v/>
      </c>
      <c r="B563" t="str">
        <f>+IF(A563="","",E563&amp;D563&amp;COUNTIF($A$2:A563,A563))</f>
        <v/>
      </c>
      <c r="C563" s="63"/>
      <c r="D563" s="6"/>
      <c r="E563" s="6"/>
      <c r="F563" s="76"/>
      <c r="G563" s="72"/>
      <c r="H563" s="72"/>
      <c r="I563" s="57"/>
      <c r="J563" s="63"/>
      <c r="K563" s="11"/>
      <c r="L563" s="68"/>
      <c r="M563" s="57"/>
    </row>
    <row r="564" spans="1:13">
      <c r="A564" t="str">
        <f t="shared" si="12"/>
        <v/>
      </c>
      <c r="B564" t="str">
        <f>+IF(A564="","",E564&amp;D564&amp;COUNTIF($A$2:A564,A564))</f>
        <v/>
      </c>
      <c r="C564" s="63"/>
      <c r="D564" s="6"/>
      <c r="E564" s="6"/>
      <c r="F564" s="76"/>
      <c r="G564" s="72"/>
      <c r="H564" s="72"/>
      <c r="I564" s="57"/>
      <c r="J564" s="63"/>
      <c r="K564" s="11"/>
      <c r="L564" s="68"/>
      <c r="M564" s="57"/>
    </row>
    <row r="565" spans="1:13">
      <c r="A565" t="str">
        <f t="shared" si="12"/>
        <v/>
      </c>
      <c r="B565" t="str">
        <f>+IF(A565="","",E565&amp;D565&amp;COUNTIF($A$2:A565,A565))</f>
        <v/>
      </c>
      <c r="C565" s="63"/>
      <c r="D565" s="6"/>
      <c r="E565" s="6"/>
      <c r="F565" s="76"/>
      <c r="G565" s="72"/>
      <c r="H565" s="72"/>
      <c r="I565" s="57"/>
      <c r="J565" s="63"/>
      <c r="K565" s="11"/>
      <c r="L565" s="68"/>
      <c r="M565" s="57"/>
    </row>
    <row r="566" spans="1:13">
      <c r="A566" t="str">
        <f t="shared" si="12"/>
        <v/>
      </c>
      <c r="B566" t="str">
        <f>+IF(A566="","",E566&amp;D566&amp;COUNTIF($A$2:A566,A566))</f>
        <v/>
      </c>
      <c r="C566" s="63"/>
      <c r="D566" s="6"/>
      <c r="E566" s="6"/>
      <c r="F566" s="76"/>
      <c r="G566" s="72"/>
      <c r="H566" s="72"/>
      <c r="I566" s="57"/>
      <c r="J566" s="56"/>
      <c r="K566" s="11"/>
      <c r="L566" s="11"/>
      <c r="M566" s="57"/>
    </row>
    <row r="567" spans="1:13">
      <c r="A567" t="str">
        <f t="shared" si="12"/>
        <v/>
      </c>
      <c r="B567" t="str">
        <f>+IF(A567="","",E567&amp;D567&amp;COUNTIF($A$2:A567,A567))</f>
        <v/>
      </c>
      <c r="C567" s="63"/>
      <c r="D567" s="6"/>
      <c r="E567" s="6"/>
      <c r="F567" s="76"/>
      <c r="G567" s="72"/>
      <c r="H567" s="72"/>
      <c r="I567" s="57"/>
      <c r="J567" s="56"/>
      <c r="K567" s="11"/>
      <c r="L567" s="11"/>
      <c r="M567" s="57"/>
    </row>
    <row r="568" spans="1:13">
      <c r="A568" t="str">
        <f t="shared" si="12"/>
        <v/>
      </c>
      <c r="B568" t="str">
        <f>+IF(A568="","",E568&amp;D568&amp;COUNTIF($A$2:A568,A568))</f>
        <v/>
      </c>
      <c r="C568" s="63"/>
      <c r="D568" s="6"/>
      <c r="E568" s="6"/>
      <c r="F568" s="76"/>
      <c r="G568" s="72"/>
      <c r="H568" s="72"/>
      <c r="I568" s="57"/>
      <c r="J568" s="63"/>
      <c r="K568" s="11"/>
      <c r="L568" s="11"/>
      <c r="M568" s="57"/>
    </row>
    <row r="569" spans="1:13">
      <c r="A569" t="str">
        <f t="shared" si="12"/>
        <v/>
      </c>
      <c r="B569" t="str">
        <f>+IF(A569="","",E569&amp;D569&amp;COUNTIF($A$2:A569,A569))</f>
        <v/>
      </c>
      <c r="C569" s="63"/>
      <c r="D569" s="6"/>
      <c r="E569" s="6"/>
      <c r="F569" s="76"/>
      <c r="G569" s="72"/>
      <c r="H569" s="72"/>
      <c r="I569" s="57"/>
      <c r="J569" s="63"/>
      <c r="K569" s="11"/>
      <c r="L569" s="11"/>
      <c r="M569" s="57"/>
    </row>
    <row r="570" spans="1:13">
      <c r="A570" t="str">
        <f t="shared" si="12"/>
        <v/>
      </c>
      <c r="B570" t="str">
        <f>+IF(A570="","",E570&amp;D570&amp;COUNTIF($A$2:A570,A570))</f>
        <v/>
      </c>
      <c r="C570" s="63"/>
      <c r="D570" s="6"/>
      <c r="E570" s="6"/>
      <c r="F570" s="76"/>
      <c r="G570" s="72"/>
      <c r="H570" s="72"/>
      <c r="I570" s="57"/>
      <c r="J570" s="93"/>
      <c r="K570" s="11"/>
      <c r="L570" s="68"/>
      <c r="M570" s="95"/>
    </row>
    <row r="571" spans="1:13">
      <c r="A571" t="str">
        <f t="shared" si="12"/>
        <v/>
      </c>
      <c r="B571" t="str">
        <f>+IF(A571="","",E571&amp;D571&amp;COUNTIF($A$2:A571,A571))</f>
        <v/>
      </c>
      <c r="C571" s="63"/>
      <c r="D571" s="6"/>
      <c r="E571" s="6"/>
      <c r="F571" s="76"/>
      <c r="G571" s="72"/>
      <c r="H571" s="72"/>
      <c r="I571" s="57"/>
      <c r="J571" s="93"/>
      <c r="K571" s="11"/>
      <c r="L571" s="68"/>
      <c r="M571" s="95"/>
    </row>
    <row r="572" spans="1:13">
      <c r="A572" t="str">
        <f t="shared" si="12"/>
        <v/>
      </c>
      <c r="B572" t="str">
        <f>+IF(A572="","",E572&amp;D572&amp;COUNTIF($A$2:A572,A572))</f>
        <v/>
      </c>
      <c r="C572" s="63"/>
      <c r="D572" s="6"/>
      <c r="E572" s="6"/>
      <c r="F572" s="76"/>
      <c r="G572" s="72"/>
      <c r="H572" s="72"/>
      <c r="I572" s="57"/>
      <c r="J572" s="93"/>
      <c r="K572" s="11"/>
      <c r="L572" s="68"/>
      <c r="M572" s="95"/>
    </row>
    <row r="573" spans="1:13">
      <c r="A573" t="str">
        <f t="shared" si="12"/>
        <v/>
      </c>
      <c r="B573" t="str">
        <f>+IF(A573="","",E573&amp;D573&amp;COUNTIF($A$2:A573,A573))</f>
        <v/>
      </c>
      <c r="C573" s="63"/>
      <c r="D573" s="6"/>
      <c r="E573" s="6"/>
      <c r="F573" s="76"/>
      <c r="G573" s="72"/>
      <c r="H573" s="72"/>
      <c r="I573" s="57"/>
      <c r="J573" s="93"/>
      <c r="K573" s="11"/>
      <c r="L573" s="68"/>
      <c r="M573" s="95"/>
    </row>
    <row r="574" spans="1:13">
      <c r="A574" t="str">
        <f t="shared" si="12"/>
        <v/>
      </c>
      <c r="B574" t="str">
        <f>+IF(A574="","",E574&amp;D574&amp;COUNTIF($A$2:A574,A574))</f>
        <v/>
      </c>
      <c r="C574" s="63"/>
      <c r="D574" s="6"/>
      <c r="E574" s="6"/>
      <c r="F574" s="76"/>
      <c r="G574" s="72"/>
      <c r="H574" s="72"/>
      <c r="I574" s="57"/>
      <c r="J574" s="93"/>
      <c r="K574" s="11"/>
      <c r="L574" s="68"/>
      <c r="M574" s="95"/>
    </row>
    <row r="575" spans="1:13">
      <c r="A575" t="str">
        <f t="shared" si="12"/>
        <v/>
      </c>
      <c r="B575" t="str">
        <f>+IF(A575="","",E575&amp;D575&amp;COUNTIF($A$2:A575,A575))</f>
        <v/>
      </c>
      <c r="C575" s="63"/>
      <c r="D575" s="6"/>
      <c r="E575" s="6"/>
      <c r="F575" s="76"/>
      <c r="G575" s="72"/>
      <c r="H575" s="72"/>
      <c r="I575" s="57"/>
      <c r="J575" s="93"/>
      <c r="K575" s="11"/>
      <c r="L575" s="68"/>
      <c r="M575" s="95"/>
    </row>
    <row r="576" spans="1:13">
      <c r="A576" t="str">
        <f t="shared" si="12"/>
        <v/>
      </c>
      <c r="B576" t="str">
        <f>+IF(A576="","",E576&amp;D576&amp;COUNTIF($A$2:A576,A576))</f>
        <v/>
      </c>
      <c r="C576" s="63"/>
      <c r="D576" s="6"/>
      <c r="E576" s="6"/>
      <c r="F576" s="76"/>
      <c r="G576" s="72"/>
      <c r="H576" s="72"/>
      <c r="I576" s="57"/>
      <c r="J576" s="63"/>
      <c r="K576" s="11"/>
      <c r="L576" s="68"/>
      <c r="M576" s="57"/>
    </row>
    <row r="577" spans="1:13">
      <c r="A577" t="str">
        <f t="shared" si="12"/>
        <v/>
      </c>
      <c r="B577" t="str">
        <f>+IF(A577="","",E577&amp;D577&amp;COUNTIF($A$2:A577,A577))</f>
        <v/>
      </c>
      <c r="C577" s="63"/>
      <c r="D577" s="6"/>
      <c r="E577" s="6"/>
      <c r="F577" s="76"/>
      <c r="G577" s="72"/>
      <c r="H577" s="72"/>
      <c r="I577" s="57"/>
      <c r="J577" s="63"/>
      <c r="K577" s="11"/>
      <c r="L577" s="68"/>
      <c r="M577" s="57"/>
    </row>
    <row r="578" spans="1:13">
      <c r="A578" t="str">
        <f t="shared" si="12"/>
        <v/>
      </c>
      <c r="B578" t="str">
        <f>+IF(A578="","",E578&amp;D578&amp;COUNTIF($A$2:A578,A578))</f>
        <v/>
      </c>
      <c r="C578" s="63"/>
      <c r="D578" s="6"/>
      <c r="E578" s="6"/>
      <c r="F578" s="76"/>
      <c r="G578" s="72"/>
      <c r="H578" s="72"/>
      <c r="I578" s="57"/>
      <c r="J578" s="63"/>
      <c r="K578" s="11"/>
      <c r="L578" s="68"/>
      <c r="M578" s="57"/>
    </row>
    <row r="579" spans="1:13">
      <c r="A579" t="str">
        <f t="shared" si="12"/>
        <v/>
      </c>
      <c r="B579" t="str">
        <f>+IF(A579="","",E579&amp;D579&amp;COUNTIF($A$2:A579,A579))</f>
        <v/>
      </c>
      <c r="C579" s="63"/>
      <c r="D579" s="6"/>
      <c r="E579" s="6"/>
      <c r="F579" s="76"/>
      <c r="G579" s="72"/>
      <c r="H579" s="72"/>
      <c r="I579" s="57"/>
      <c r="J579" s="63"/>
      <c r="K579" s="11"/>
      <c r="L579" s="68"/>
      <c r="M579" s="57"/>
    </row>
    <row r="580" spans="1:13">
      <c r="A580" t="str">
        <f t="shared" si="12"/>
        <v/>
      </c>
      <c r="B580" t="str">
        <f>+IF(A580="","",E580&amp;D580&amp;COUNTIF($A$2:A580,A580))</f>
        <v/>
      </c>
      <c r="C580" s="63"/>
      <c r="D580" s="6"/>
      <c r="E580" s="6"/>
      <c r="F580" s="76"/>
      <c r="G580" s="72"/>
      <c r="H580" s="72"/>
      <c r="I580" s="57"/>
      <c r="J580" s="63"/>
      <c r="K580" s="11"/>
      <c r="L580" s="68"/>
      <c r="M580" s="57"/>
    </row>
    <row r="581" spans="1:13">
      <c r="A581" t="str">
        <f t="shared" si="12"/>
        <v/>
      </c>
      <c r="B581" t="str">
        <f>+IF(A581="","",E581&amp;D581&amp;COUNTIF($A$2:A581,A581))</f>
        <v/>
      </c>
      <c r="C581" s="63"/>
      <c r="D581" s="6"/>
      <c r="E581" s="6"/>
      <c r="F581" s="76"/>
      <c r="G581" s="72"/>
      <c r="H581" s="72"/>
      <c r="I581" s="57"/>
      <c r="J581" s="63"/>
      <c r="K581" s="11"/>
      <c r="L581" s="68"/>
      <c r="M581" s="57"/>
    </row>
    <row r="582" spans="1:13">
      <c r="A582" t="str">
        <f t="shared" si="12"/>
        <v/>
      </c>
      <c r="B582" t="str">
        <f>+IF(A582="","",E582&amp;D582&amp;COUNTIF($A$2:A582,A582))</f>
        <v/>
      </c>
      <c r="C582" s="63"/>
      <c r="D582" s="6"/>
      <c r="E582" s="6"/>
      <c r="F582" s="76"/>
      <c r="G582" s="72"/>
      <c r="H582" s="72"/>
      <c r="I582" s="57"/>
      <c r="J582" s="63"/>
      <c r="K582" s="11"/>
      <c r="L582" s="68"/>
      <c r="M582" s="57"/>
    </row>
    <row r="583" spans="1:13">
      <c r="A583" t="str">
        <f t="shared" si="12"/>
        <v/>
      </c>
      <c r="B583" t="str">
        <f>+IF(A583="","",E583&amp;D583&amp;COUNTIF($A$2:A583,A583))</f>
        <v/>
      </c>
      <c r="C583" s="63"/>
      <c r="D583" s="6"/>
      <c r="E583" s="6"/>
      <c r="F583" s="76"/>
      <c r="G583" s="72"/>
      <c r="H583" s="72"/>
      <c r="I583" s="57"/>
      <c r="J583" s="63"/>
      <c r="K583" s="11"/>
      <c r="L583" s="68"/>
      <c r="M583" s="57"/>
    </row>
    <row r="584" spans="1:13">
      <c r="A584" t="str">
        <f t="shared" ref="A584:A590" si="13">+E584&amp;D584</f>
        <v/>
      </c>
      <c r="B584" t="str">
        <f>+IF(A584="","",E584&amp;D584&amp;COUNTIF($A$2:A584,A584))</f>
        <v/>
      </c>
      <c r="C584" s="67"/>
      <c r="D584" s="7"/>
      <c r="E584" s="7"/>
      <c r="F584" s="8"/>
      <c r="G584" s="8"/>
      <c r="H584" s="8"/>
      <c r="I584" s="66"/>
      <c r="J584" s="67"/>
      <c r="K584" s="11"/>
      <c r="L584" s="56"/>
      <c r="M584" s="57"/>
    </row>
    <row r="585" spans="1:13">
      <c r="A585" t="str">
        <f t="shared" si="13"/>
        <v/>
      </c>
      <c r="B585" t="str">
        <f>+IF(A585="","",E585&amp;D585&amp;COUNTIF($A$2:A585,A585))</f>
        <v/>
      </c>
      <c r="C585" s="67"/>
      <c r="D585" s="7"/>
      <c r="E585" s="7"/>
      <c r="F585" s="8"/>
      <c r="G585" s="8"/>
      <c r="H585" s="8"/>
      <c r="I585" s="66"/>
      <c r="J585" s="67"/>
      <c r="K585" s="11"/>
      <c r="L585" s="56"/>
      <c r="M585" s="57"/>
    </row>
    <row r="586" spans="1:13">
      <c r="A586" t="str">
        <f t="shared" si="13"/>
        <v/>
      </c>
      <c r="B586" t="str">
        <f>+IF(A586="","",E586&amp;D586&amp;COUNTIF($A$2:A586,A586))</f>
        <v/>
      </c>
      <c r="C586" s="67"/>
      <c r="D586" s="7"/>
      <c r="E586" s="7"/>
      <c r="F586" s="8"/>
      <c r="G586" s="8"/>
      <c r="H586" s="8"/>
      <c r="I586" s="66"/>
      <c r="J586" s="67"/>
      <c r="K586" s="68"/>
      <c r="L586" s="56"/>
      <c r="M586" s="66"/>
    </row>
    <row r="587" spans="1:13">
      <c r="A587" t="str">
        <f t="shared" si="13"/>
        <v/>
      </c>
      <c r="B587" t="str">
        <f>+IF(A587="","",E587&amp;D587&amp;COUNTIF($A$2:A587,A587))</f>
        <v/>
      </c>
      <c r="C587" s="67"/>
      <c r="D587" s="7"/>
      <c r="E587" s="7"/>
      <c r="F587" s="8"/>
      <c r="G587" s="8"/>
      <c r="H587" s="8"/>
      <c r="I587" s="66"/>
      <c r="J587" s="67"/>
      <c r="K587" s="68"/>
      <c r="L587" s="56"/>
      <c r="M587" s="66"/>
    </row>
    <row r="588" spans="1:13">
      <c r="A588" t="str">
        <f t="shared" si="13"/>
        <v/>
      </c>
      <c r="B588" t="str">
        <f>+IF(A588="","",E588&amp;D588&amp;COUNTIF($A$2:A588,A588))</f>
        <v/>
      </c>
      <c r="C588" s="67"/>
      <c r="D588" s="7"/>
      <c r="E588" s="7"/>
      <c r="F588" s="8"/>
      <c r="G588" s="8"/>
      <c r="H588" s="8"/>
      <c r="I588" s="66"/>
      <c r="J588" s="67"/>
      <c r="K588" s="68"/>
      <c r="L588" s="56"/>
      <c r="M588" s="66"/>
    </row>
    <row r="589" spans="1:13">
      <c r="A589" t="str">
        <f t="shared" si="13"/>
        <v/>
      </c>
      <c r="B589" t="str">
        <f>+IF(A589="","",E589&amp;D589&amp;COUNTIF($A$2:A589,A589))</f>
        <v/>
      </c>
      <c r="C589" s="67"/>
      <c r="D589" s="7"/>
      <c r="E589" s="7"/>
      <c r="F589" s="8"/>
      <c r="G589" s="8"/>
      <c r="H589" s="8"/>
      <c r="I589" s="66"/>
      <c r="J589" s="67"/>
      <c r="K589" s="68"/>
      <c r="L589" s="56"/>
      <c r="M589" s="66"/>
    </row>
    <row r="590" spans="1:13">
      <c r="A590" t="str">
        <f t="shared" si="13"/>
        <v/>
      </c>
      <c r="B590" t="str">
        <f>+IF(A590="","",E590&amp;D590&amp;COUNTIF($A$2:A590,A590))</f>
        <v/>
      </c>
      <c r="C590" s="67"/>
      <c r="D590" s="7"/>
      <c r="E590" s="7"/>
      <c r="F590" s="8"/>
      <c r="G590" s="8"/>
      <c r="H590" s="8"/>
      <c r="I590" s="66"/>
      <c r="J590" s="67"/>
      <c r="K590" s="68"/>
      <c r="L590" s="56"/>
      <c r="M590" s="66"/>
    </row>
    <row r="591" spans="1:13">
      <c r="A591" t="str">
        <f t="shared" ref="A591:A626" si="14">+E591&amp;D591</f>
        <v/>
      </c>
      <c r="B591" t="str">
        <f>+IF(A591="","",E591&amp;D591&amp;COUNTIF($A$2:A591,A591))</f>
        <v/>
      </c>
      <c r="C591" s="67"/>
      <c r="D591" s="7"/>
      <c r="E591" s="7"/>
      <c r="F591" s="8"/>
      <c r="G591" s="8"/>
      <c r="H591" s="8"/>
      <c r="I591" s="66"/>
      <c r="J591" s="67"/>
      <c r="K591" s="68"/>
      <c r="L591" s="56"/>
      <c r="M591" s="66"/>
    </row>
    <row r="592" spans="1:13">
      <c r="A592" t="str">
        <f t="shared" si="14"/>
        <v/>
      </c>
      <c r="B592" t="str">
        <f>+IF(A592="","",E592&amp;D592&amp;COUNTIF($A$2:A592,A592))</f>
        <v/>
      </c>
      <c r="C592" s="67"/>
      <c r="D592" s="7"/>
      <c r="E592" s="7"/>
      <c r="F592" s="8"/>
      <c r="G592" s="8"/>
      <c r="H592" s="8"/>
      <c r="I592" s="66"/>
      <c r="J592" s="67"/>
      <c r="K592" s="68"/>
      <c r="L592" s="56"/>
      <c r="M592" s="66"/>
    </row>
    <row r="593" spans="1:13">
      <c r="A593" t="str">
        <f t="shared" si="14"/>
        <v/>
      </c>
      <c r="B593" t="str">
        <f>+IF(A593="","",E593&amp;D593&amp;COUNTIF($A$2:A593,A593))</f>
        <v/>
      </c>
      <c r="C593" s="67"/>
      <c r="D593" s="7"/>
      <c r="E593" s="7"/>
      <c r="F593" s="8"/>
      <c r="G593" s="8"/>
      <c r="H593" s="8"/>
      <c r="I593" s="66"/>
      <c r="J593" s="67"/>
      <c r="K593" s="68"/>
      <c r="L593" s="56"/>
      <c r="M593" s="66"/>
    </row>
    <row r="594" spans="1:13">
      <c r="A594" t="str">
        <f t="shared" si="14"/>
        <v/>
      </c>
      <c r="B594" t="str">
        <f>+IF(A594="","",E594&amp;D594&amp;COUNTIF($A$2:A594,A594))</f>
        <v/>
      </c>
      <c r="C594" s="67"/>
      <c r="D594" s="7"/>
      <c r="E594" s="7"/>
      <c r="F594" s="65"/>
      <c r="G594" s="65"/>
      <c r="H594" s="65"/>
      <c r="I594" s="66"/>
      <c r="J594" s="67"/>
      <c r="K594" s="68"/>
      <c r="L594" s="56"/>
      <c r="M594" s="66"/>
    </row>
    <row r="595" spans="1:13">
      <c r="A595" t="str">
        <f t="shared" si="14"/>
        <v/>
      </c>
      <c r="B595" t="str">
        <f>+IF(A595="","",E595&amp;D595&amp;COUNTIF($A$2:A595,A595))</f>
        <v/>
      </c>
      <c r="C595" s="67"/>
      <c r="D595" s="7"/>
      <c r="E595" s="7"/>
      <c r="F595" s="65"/>
      <c r="G595" s="65"/>
      <c r="H595" s="65"/>
      <c r="I595" s="66"/>
      <c r="J595" s="67"/>
      <c r="K595" s="68"/>
      <c r="L595" s="56"/>
      <c r="M595" s="66"/>
    </row>
    <row r="596" spans="1:13">
      <c r="A596" t="str">
        <f t="shared" si="14"/>
        <v/>
      </c>
      <c r="B596" t="str">
        <f>+IF(A596="","",E596&amp;D596&amp;COUNTIF($A$2:A596,A596))</f>
        <v/>
      </c>
      <c r="C596" s="67"/>
      <c r="D596" s="7"/>
      <c r="E596" s="7"/>
      <c r="F596" s="65"/>
      <c r="G596" s="65"/>
      <c r="H596" s="65"/>
      <c r="I596" s="66"/>
      <c r="J596" s="67"/>
      <c r="K596" s="68"/>
      <c r="L596" s="56"/>
      <c r="M596" s="66"/>
    </row>
    <row r="597" spans="1:13">
      <c r="A597" t="str">
        <f t="shared" si="14"/>
        <v/>
      </c>
      <c r="B597" t="str">
        <f>+IF(A597="","",E597&amp;D597&amp;COUNTIF($A$2:A597,A597))</f>
        <v/>
      </c>
      <c r="C597" s="67"/>
      <c r="D597" s="7"/>
      <c r="E597" s="7"/>
      <c r="F597" s="65"/>
      <c r="G597" s="65"/>
      <c r="H597" s="65"/>
      <c r="I597" s="66"/>
      <c r="J597" s="63"/>
      <c r="K597" s="11"/>
      <c r="L597" s="56"/>
      <c r="M597" s="66"/>
    </row>
    <row r="598" spans="1:13">
      <c r="A598" t="str">
        <f t="shared" si="14"/>
        <v/>
      </c>
      <c r="B598" t="str">
        <f>+IF(A598="","",E598&amp;D598&amp;COUNTIF($A$2:A598,A598))</f>
        <v/>
      </c>
      <c r="C598" s="67"/>
      <c r="D598" s="7"/>
      <c r="E598" s="7"/>
      <c r="F598" s="65"/>
      <c r="G598" s="65"/>
      <c r="H598" s="65"/>
      <c r="I598" s="66"/>
      <c r="J598" s="67"/>
      <c r="K598" s="68"/>
      <c r="L598" s="56"/>
      <c r="M598" s="66"/>
    </row>
    <row r="599" spans="1:13">
      <c r="A599" t="str">
        <f t="shared" si="14"/>
        <v/>
      </c>
      <c r="B599" t="str">
        <f>+IF(A599="","",E599&amp;D599&amp;COUNTIF($A$2:A599,A599))</f>
        <v/>
      </c>
      <c r="C599" s="67"/>
      <c r="D599" s="7"/>
      <c r="E599" s="7"/>
      <c r="F599" s="65"/>
      <c r="G599" s="65"/>
      <c r="H599" s="65"/>
      <c r="I599" s="66"/>
      <c r="J599" s="63"/>
      <c r="K599" s="11"/>
      <c r="L599" s="56"/>
      <c r="M599" s="66"/>
    </row>
    <row r="600" spans="1:13">
      <c r="A600" t="str">
        <f t="shared" si="14"/>
        <v/>
      </c>
      <c r="B600" t="str">
        <f>+IF(A600="","",E600&amp;D600&amp;COUNTIF($A$2:A600,A600))</f>
        <v/>
      </c>
      <c r="C600" s="67"/>
      <c r="D600" s="7"/>
      <c r="E600" s="7"/>
      <c r="F600" s="65"/>
      <c r="G600" s="65"/>
      <c r="H600" s="65"/>
      <c r="I600" s="66"/>
      <c r="J600" s="67"/>
      <c r="K600" s="68"/>
      <c r="L600" s="56"/>
      <c r="M600" s="66"/>
    </row>
    <row r="601" spans="1:13">
      <c r="A601" t="str">
        <f t="shared" si="14"/>
        <v/>
      </c>
      <c r="B601" t="str">
        <f>+IF(A601="","",E601&amp;D601&amp;COUNTIF($A$2:A601,A601))</f>
        <v/>
      </c>
      <c r="C601" s="67"/>
      <c r="D601" s="7"/>
      <c r="E601" s="7"/>
      <c r="F601" s="65"/>
      <c r="G601" s="65"/>
      <c r="H601" s="65"/>
      <c r="I601" s="66"/>
      <c r="J601" s="67"/>
      <c r="K601" s="68"/>
      <c r="L601" s="56"/>
      <c r="M601" s="66"/>
    </row>
    <row r="602" spans="1:13">
      <c r="A602" t="str">
        <f t="shared" si="14"/>
        <v/>
      </c>
      <c r="B602" t="str">
        <f>+IF(A602="","",E602&amp;D602&amp;COUNTIF($A$2:A602,A602))</f>
        <v/>
      </c>
      <c r="C602" s="67"/>
      <c r="D602" s="7"/>
      <c r="E602" s="7"/>
      <c r="F602" s="65"/>
      <c r="G602" s="65"/>
      <c r="H602" s="65"/>
      <c r="I602" s="66"/>
      <c r="J602" s="67"/>
      <c r="K602" s="11"/>
      <c r="L602" s="56"/>
      <c r="M602" s="66"/>
    </row>
    <row r="603" spans="1:13">
      <c r="A603" t="str">
        <f t="shared" si="14"/>
        <v/>
      </c>
      <c r="B603" t="str">
        <f>+IF(A603="","",E603&amp;D603&amp;COUNTIF($A$2:A603,A603))</f>
        <v/>
      </c>
      <c r="C603" s="67"/>
      <c r="D603" s="7"/>
      <c r="E603" s="7"/>
      <c r="F603" s="65"/>
      <c r="G603" s="65"/>
      <c r="H603" s="65"/>
      <c r="I603" s="66"/>
      <c r="J603" s="67"/>
      <c r="K603" s="68"/>
      <c r="L603" s="56"/>
      <c r="M603" s="66"/>
    </row>
    <row r="604" spans="1:13">
      <c r="A604" t="str">
        <f t="shared" si="14"/>
        <v/>
      </c>
      <c r="B604" t="str">
        <f>+IF(A604="","",E604&amp;D604&amp;COUNTIF($A$2:A604,A604))</f>
        <v/>
      </c>
      <c r="C604" s="67"/>
      <c r="D604" s="7"/>
      <c r="E604" s="7"/>
      <c r="F604" s="65"/>
      <c r="G604" s="65"/>
      <c r="H604" s="65"/>
      <c r="I604" s="66"/>
      <c r="J604" s="67"/>
      <c r="K604" s="68"/>
      <c r="L604" s="56"/>
      <c r="M604" s="66"/>
    </row>
    <row r="605" spans="1:13">
      <c r="A605" t="str">
        <f t="shared" si="14"/>
        <v/>
      </c>
      <c r="B605" t="str">
        <f>+IF(A605="","",E605&amp;D605&amp;COUNTIF($A$2:A605,A605))</f>
        <v/>
      </c>
      <c r="C605" s="67"/>
      <c r="D605" s="7"/>
      <c r="E605" s="7"/>
      <c r="F605" s="65"/>
      <c r="G605" s="65"/>
      <c r="H605" s="65"/>
      <c r="I605" s="66"/>
      <c r="J605" s="67"/>
      <c r="K605" s="68"/>
      <c r="L605" s="69"/>
      <c r="M605" s="66"/>
    </row>
    <row r="606" spans="1:13">
      <c r="A606" t="str">
        <f t="shared" si="14"/>
        <v/>
      </c>
      <c r="B606" t="str">
        <f>+IF(A606="","",E606&amp;D606&amp;COUNTIF($A$2:A606,A606))</f>
        <v/>
      </c>
      <c r="C606" s="67"/>
      <c r="D606" s="7"/>
      <c r="E606" s="7"/>
      <c r="F606" s="65"/>
      <c r="G606" s="65"/>
      <c r="H606" s="65"/>
      <c r="I606" s="66"/>
      <c r="J606" s="67"/>
      <c r="K606" s="68"/>
      <c r="L606" s="56"/>
      <c r="M606" s="66"/>
    </row>
    <row r="607" spans="1:13">
      <c r="A607" t="str">
        <f t="shared" si="14"/>
        <v/>
      </c>
      <c r="B607" t="str">
        <f>+IF(A607="","",E607&amp;D607&amp;COUNTIF($A$2:A607,A607))</f>
        <v/>
      </c>
      <c r="C607" s="67"/>
      <c r="D607" s="7"/>
      <c r="E607" s="7"/>
      <c r="F607" s="65"/>
      <c r="G607" s="65"/>
      <c r="H607" s="65"/>
      <c r="I607" s="66"/>
      <c r="J607" s="67"/>
      <c r="K607" s="68"/>
      <c r="L607" s="56"/>
      <c r="M607" s="66"/>
    </row>
    <row r="608" spans="1:13">
      <c r="A608" t="str">
        <f t="shared" si="14"/>
        <v/>
      </c>
      <c r="B608" t="str">
        <f>+IF(A608="","",E608&amp;D608&amp;COUNTIF($A$2:A608,A608))</f>
        <v/>
      </c>
      <c r="C608" s="67"/>
      <c r="D608" s="7"/>
      <c r="E608" s="7"/>
      <c r="F608" s="65"/>
      <c r="G608" s="65"/>
      <c r="H608" s="65"/>
      <c r="I608" s="66"/>
      <c r="J608" s="67"/>
      <c r="K608" s="11"/>
      <c r="L608" s="56"/>
      <c r="M608" s="66"/>
    </row>
    <row r="609" spans="1:13">
      <c r="A609" t="str">
        <f t="shared" si="14"/>
        <v/>
      </c>
      <c r="B609" t="str">
        <f>+IF(A609="","",E609&amp;D609&amp;COUNTIF($A$2:A609,A609))</f>
        <v/>
      </c>
      <c r="C609" s="63"/>
      <c r="D609" s="6"/>
      <c r="E609" s="7"/>
      <c r="F609" s="65"/>
      <c r="G609" s="65"/>
      <c r="H609" s="65"/>
      <c r="I609" s="66"/>
      <c r="J609" s="67"/>
      <c r="K609" s="11"/>
      <c r="L609" s="56"/>
      <c r="M609" s="66"/>
    </row>
    <row r="610" spans="1:13">
      <c r="A610" t="str">
        <f t="shared" si="14"/>
        <v/>
      </c>
      <c r="B610" t="str">
        <f>+IF(A610="","",E610&amp;D610&amp;COUNTIF($A$2:A610,A610))</f>
        <v/>
      </c>
      <c r="C610" s="63"/>
      <c r="D610" s="6"/>
      <c r="E610" s="7"/>
      <c r="F610" s="65"/>
      <c r="G610" s="65"/>
      <c r="H610" s="65"/>
      <c r="I610" s="66"/>
      <c r="J610" s="67"/>
      <c r="K610" s="11"/>
      <c r="L610" s="56"/>
      <c r="M610" s="66"/>
    </row>
    <row r="611" spans="1:13">
      <c r="A611" t="str">
        <f t="shared" si="14"/>
        <v/>
      </c>
      <c r="B611" t="str">
        <f>+IF(A611="","",E611&amp;D611&amp;COUNTIF($A$2:A611,A611))</f>
        <v/>
      </c>
      <c r="C611" s="63"/>
      <c r="D611" s="6"/>
      <c r="E611" s="7"/>
      <c r="F611" s="72"/>
      <c r="G611" s="72"/>
      <c r="H611" s="72"/>
      <c r="I611" s="66"/>
      <c r="J611" s="63"/>
      <c r="K611" s="11"/>
      <c r="L611" s="56"/>
      <c r="M611" s="66"/>
    </row>
    <row r="612" spans="1:13">
      <c r="A612" t="str">
        <f t="shared" si="14"/>
        <v/>
      </c>
      <c r="B612" t="str">
        <f>+IF(A612="","",E612&amp;D612&amp;COUNTIF($A$2:A612,A612))</f>
        <v/>
      </c>
      <c r="C612" s="63"/>
      <c r="D612" s="6"/>
      <c r="E612" s="7"/>
      <c r="F612" s="72"/>
      <c r="G612" s="72"/>
      <c r="H612" s="72"/>
      <c r="I612" s="66"/>
      <c r="J612" s="67"/>
      <c r="K612" s="11"/>
      <c r="L612" s="56"/>
      <c r="M612" s="66"/>
    </row>
    <row r="613" spans="1:13">
      <c r="A613" t="str">
        <f t="shared" si="14"/>
        <v/>
      </c>
      <c r="B613" t="str">
        <f>+IF(A613="","",E613&amp;D613&amp;COUNTIF($A$2:A613,A613))</f>
        <v/>
      </c>
      <c r="C613" s="63"/>
      <c r="D613" s="6"/>
      <c r="E613" s="7"/>
      <c r="F613" s="72"/>
      <c r="G613" s="72"/>
      <c r="H613" s="72"/>
      <c r="I613" s="66"/>
      <c r="J613" s="67"/>
      <c r="K613" s="11"/>
      <c r="L613" s="56"/>
      <c r="M613" s="66"/>
    </row>
    <row r="614" spans="1:13">
      <c r="A614" t="str">
        <f t="shared" si="14"/>
        <v/>
      </c>
      <c r="B614" t="str">
        <f>+IF(A614="","",E614&amp;D614&amp;COUNTIF($A$2:A614,A614))</f>
        <v/>
      </c>
      <c r="C614" s="63"/>
      <c r="D614" s="6"/>
      <c r="E614" s="7"/>
      <c r="F614" s="72"/>
      <c r="G614" s="72"/>
      <c r="H614" s="72"/>
      <c r="I614" s="66"/>
      <c r="J614" s="67"/>
      <c r="K614" s="68"/>
      <c r="L614" s="69"/>
      <c r="M614" s="66"/>
    </row>
    <row r="615" spans="1:13">
      <c r="A615" t="str">
        <f t="shared" si="14"/>
        <v/>
      </c>
      <c r="B615" t="str">
        <f>+IF(A615="","",E615&amp;D615&amp;COUNTIF($A$2:A615,A615))</f>
        <v/>
      </c>
      <c r="C615" s="63"/>
      <c r="D615" s="6"/>
      <c r="E615" s="7"/>
      <c r="F615" s="72"/>
      <c r="G615" s="72"/>
      <c r="H615" s="72"/>
      <c r="I615" s="66"/>
      <c r="J615" s="63"/>
      <c r="K615" s="11"/>
      <c r="L615" s="56"/>
      <c r="M615" s="66"/>
    </row>
    <row r="616" spans="1:13">
      <c r="A616" t="str">
        <f t="shared" si="14"/>
        <v/>
      </c>
      <c r="B616" t="str">
        <f>+IF(A616="","",E616&amp;D616&amp;COUNTIF($A$2:A616,A616))</f>
        <v/>
      </c>
      <c r="C616" s="63"/>
      <c r="D616" s="6"/>
      <c r="E616" s="7"/>
      <c r="F616" s="72"/>
      <c r="G616" s="72"/>
      <c r="H616" s="72"/>
      <c r="I616" s="66"/>
      <c r="J616" s="67"/>
      <c r="K616" s="68"/>
      <c r="L616" s="69"/>
      <c r="M616" s="66"/>
    </row>
    <row r="617" spans="1:13">
      <c r="A617" t="str">
        <f t="shared" si="14"/>
        <v/>
      </c>
      <c r="B617" t="str">
        <f>+IF(A617="","",E617&amp;D617&amp;COUNTIF($A$2:A617,A617))</f>
        <v/>
      </c>
      <c r="C617" s="63"/>
      <c r="D617" s="6"/>
      <c r="E617" s="7"/>
      <c r="F617" s="72"/>
      <c r="G617" s="72"/>
      <c r="H617" s="72"/>
      <c r="I617" s="66"/>
      <c r="J617" s="63"/>
      <c r="K617" s="11"/>
      <c r="L617" s="56"/>
      <c r="M617" s="66"/>
    </row>
    <row r="618" spans="1:13">
      <c r="A618" t="str">
        <f t="shared" si="14"/>
        <v/>
      </c>
      <c r="B618" t="str">
        <f>+IF(A618="","",E618&amp;D618&amp;COUNTIF($A$2:A618,A618))</f>
        <v/>
      </c>
      <c r="C618" s="63"/>
      <c r="D618" s="6"/>
      <c r="E618" s="7"/>
      <c r="F618" s="72"/>
      <c r="G618" s="72"/>
      <c r="H618" s="72"/>
      <c r="I618" s="66"/>
      <c r="J618" s="63"/>
      <c r="K618" s="11"/>
      <c r="L618" s="56"/>
      <c r="M618" s="66"/>
    </row>
    <row r="619" spans="1:13">
      <c r="A619" t="str">
        <f t="shared" si="14"/>
        <v/>
      </c>
      <c r="B619" t="str">
        <f>+IF(A619="","",E619&amp;D619&amp;COUNTIF($A$2:A619,A619))</f>
        <v/>
      </c>
      <c r="C619" s="63"/>
      <c r="D619" s="6"/>
      <c r="E619" s="7"/>
      <c r="F619" s="72"/>
      <c r="G619" s="72"/>
      <c r="H619" s="72"/>
      <c r="I619" s="66"/>
      <c r="J619" s="67"/>
      <c r="K619" s="11"/>
      <c r="L619" s="56"/>
      <c r="M619" s="66"/>
    </row>
    <row r="620" spans="1:13">
      <c r="A620" t="str">
        <f t="shared" si="14"/>
        <v/>
      </c>
      <c r="B620" t="str">
        <f>+IF(A620="","",E620&amp;D620&amp;COUNTIF($A$2:A620,A620))</f>
        <v/>
      </c>
      <c r="C620" s="63"/>
      <c r="D620" s="6"/>
      <c r="E620" s="7"/>
      <c r="F620" s="72"/>
      <c r="G620" s="72"/>
      <c r="H620" s="72"/>
      <c r="I620" s="66"/>
      <c r="J620" s="93"/>
      <c r="K620" s="68"/>
      <c r="L620" s="56"/>
      <c r="M620" s="95"/>
    </row>
    <row r="621" spans="1:13">
      <c r="A621" t="str">
        <f t="shared" si="14"/>
        <v/>
      </c>
      <c r="B621" t="str">
        <f>+IF(A621="","",E621&amp;D621&amp;COUNTIF($A$2:A621,A621))</f>
        <v/>
      </c>
      <c r="C621" s="63"/>
      <c r="D621" s="6"/>
      <c r="E621" s="7"/>
      <c r="F621" s="72"/>
      <c r="G621" s="72"/>
      <c r="H621" s="72"/>
      <c r="I621" s="66"/>
      <c r="J621" s="67"/>
      <c r="K621" s="68"/>
      <c r="L621" s="56"/>
      <c r="M621" s="66"/>
    </row>
    <row r="622" spans="1:13">
      <c r="A622" t="str">
        <f t="shared" si="14"/>
        <v/>
      </c>
      <c r="B622" t="str">
        <f>+IF(A622="","",E622&amp;D622&amp;COUNTIF($A$2:A622,A622))</f>
        <v/>
      </c>
      <c r="C622" s="63"/>
      <c r="D622" s="6"/>
      <c r="E622" s="7"/>
      <c r="F622" s="72"/>
      <c r="G622" s="72"/>
      <c r="H622" s="72"/>
      <c r="I622" s="66"/>
      <c r="J622" s="93"/>
      <c r="K622" s="68"/>
      <c r="L622" s="56"/>
      <c r="M622" s="95"/>
    </row>
    <row r="623" spans="1:13">
      <c r="A623" t="str">
        <f t="shared" si="14"/>
        <v/>
      </c>
      <c r="B623" t="str">
        <f>+IF(A623="","",E623&amp;D623&amp;COUNTIF($A$2:A623,A623))</f>
        <v/>
      </c>
      <c r="C623" s="63"/>
      <c r="D623" s="6"/>
      <c r="E623" s="7"/>
      <c r="F623" s="72"/>
      <c r="G623" s="72"/>
      <c r="H623" s="72"/>
      <c r="I623" s="66"/>
      <c r="J623" s="93"/>
      <c r="K623" s="68"/>
      <c r="L623" s="56"/>
      <c r="M623" s="95"/>
    </row>
    <row r="624" spans="1:13">
      <c r="A624" t="str">
        <f t="shared" si="14"/>
        <v/>
      </c>
      <c r="B624" t="str">
        <f>+IF(A624="","",E624&amp;D624&amp;COUNTIF($A$2:A624,A624))</f>
        <v/>
      </c>
      <c r="C624" s="63"/>
      <c r="D624" s="6"/>
      <c r="E624" s="7"/>
      <c r="F624" s="72"/>
      <c r="G624" s="72"/>
      <c r="H624" s="72"/>
      <c r="I624" s="66"/>
      <c r="J624" s="67"/>
      <c r="K624" s="68"/>
      <c r="L624" s="69"/>
      <c r="M624" s="66"/>
    </row>
    <row r="625" spans="1:13">
      <c r="A625" t="str">
        <f t="shared" si="14"/>
        <v/>
      </c>
      <c r="B625" t="str">
        <f>+IF(A625="","",E625&amp;D625&amp;COUNTIF($A$2:A625,A625))</f>
        <v/>
      </c>
      <c r="C625" s="63"/>
      <c r="D625" s="6"/>
      <c r="E625" s="7"/>
      <c r="F625" s="72"/>
      <c r="G625" s="72"/>
      <c r="H625" s="72"/>
      <c r="I625" s="66"/>
      <c r="J625" s="67"/>
      <c r="K625" s="68"/>
      <c r="L625" s="69"/>
      <c r="M625" s="66"/>
    </row>
    <row r="626" spans="1:13">
      <c r="A626" t="str">
        <f t="shared" si="14"/>
        <v/>
      </c>
      <c r="B626" t="str">
        <f>+IF(A626="","",E626&amp;D626&amp;COUNTIF($A$2:A626,A626))</f>
        <v/>
      </c>
      <c r="C626" s="63"/>
      <c r="D626" s="6"/>
      <c r="E626" s="7"/>
      <c r="F626" s="72"/>
      <c r="G626" s="72"/>
      <c r="H626" s="72"/>
      <c r="I626" s="66"/>
      <c r="J626" s="67"/>
      <c r="K626" s="68"/>
      <c r="L626" s="69"/>
      <c r="M626" s="66"/>
    </row>
  </sheetData>
  <autoFilter ref="A1:Q626" xr:uid="{00000000-0009-0000-0000-000003000000}"/>
  <phoneticPr fontId="4"/>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九電_007</vt:lpstr>
      <vt:lpstr>Sheet5</vt:lpstr>
      <vt:lpstr>パスワード生成</vt:lpstr>
      <vt:lpstr>8県まとめ</vt:lpstr>
      <vt:lpstr>九電_007!Print_Area</vt:lpstr>
      <vt:lpstr>九電_007!Print_Titles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昌弘</dc:creator>
  <cp:lastModifiedBy>友重 りえ</cp:lastModifiedBy>
  <cp:lastPrinted>2022-03-24T07:33:37Z</cp:lastPrinted>
  <dcterms:created xsi:type="dcterms:W3CDTF">2020-03-18T01:53:44Z</dcterms:created>
  <dcterms:modified xsi:type="dcterms:W3CDTF">2022-03-24T07:53:10Z</dcterms:modified>
</cp:coreProperties>
</file>