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rver10\業務sw\出力抑制保証\■九州電力出力抑制\第4回目(R2.3~R2.8)\ホームページアップデータ\"/>
    </mc:Choice>
  </mc:AlternateContent>
  <workbookProtection workbookAlgorithmName="SHA-512" workbookHashValue="MZeDxvvkSyJ1l0MQCy8u/LUygo3jDbydIztYKuf/lb2ojqdGzFeSoj3s+bK7mVP1bdEJ2z6zREq/LWTqjo7N8g==" workbookSaltValue="2YN/m/8pooB/koOA1ZMBbw==" workbookSpinCount="100000" lockStructure="1"/>
  <bookViews>
    <workbookView xWindow="0" yWindow="0" windowWidth="28800" windowHeight="11610"/>
  </bookViews>
  <sheets>
    <sheet name="九州_004" sheetId="1" r:id="rId1"/>
    <sheet name="Sheet5" sheetId="5" state="hidden" r:id="rId2"/>
    <sheet name="パスワード生成" sheetId="2" state="hidden" r:id="rId3"/>
    <sheet name="8県まとめ" sheetId="3" state="hidden" r:id="rId4"/>
  </sheets>
  <definedNames>
    <definedName name="_xlnm._FilterDatabase" localSheetId="3" hidden="1">'8県まとめ'!$A$1:$L$229</definedName>
    <definedName name="_xlnm._FilterDatabase" localSheetId="1" hidden="1">Sheet5!$A$2:$N$688</definedName>
    <definedName name="_xlnm._FilterDatabase" localSheetId="0" hidden="1">Sheet5!$P$2:$Q$2</definedName>
    <definedName name="_xlnm.Print_Area" localSheetId="0">九州_004!$B$1:$Y$48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5" i="1" l="1"/>
  <c r="K297" i="5" l="1"/>
  <c r="K298" i="5"/>
  <c r="K299" i="5"/>
  <c r="K300" i="5"/>
  <c r="K301" i="5"/>
  <c r="K302" i="5"/>
  <c r="K303" i="5"/>
  <c r="K304" i="5"/>
  <c r="K305" i="5"/>
  <c r="K306" i="5"/>
  <c r="K307" i="5"/>
  <c r="K308" i="5"/>
  <c r="K309" i="5"/>
  <c r="K310" i="5"/>
  <c r="K311" i="5"/>
  <c r="K312" i="5"/>
  <c r="K313" i="5"/>
  <c r="K314" i="5"/>
  <c r="K315" i="5"/>
  <c r="K316" i="5"/>
  <c r="K317" i="5"/>
  <c r="K318" i="5"/>
  <c r="K319" i="5"/>
  <c r="K320" i="5"/>
  <c r="K321" i="5"/>
  <c r="K322" i="5"/>
  <c r="K323" i="5"/>
  <c r="K324" i="5"/>
  <c r="K325" i="5"/>
  <c r="K326" i="5"/>
  <c r="K327" i="5"/>
  <c r="K328" i="5"/>
  <c r="K329" i="5"/>
  <c r="K330" i="5"/>
  <c r="K331" i="5"/>
  <c r="K332" i="5"/>
  <c r="K333" i="5"/>
  <c r="K334" i="5"/>
  <c r="K335" i="5"/>
  <c r="K336" i="5"/>
  <c r="K337" i="5"/>
  <c r="K338" i="5"/>
  <c r="K339" i="5"/>
  <c r="K340" i="5"/>
  <c r="K341" i="5"/>
  <c r="K342" i="5"/>
  <c r="K343" i="5"/>
  <c r="K344" i="5"/>
  <c r="K345" i="5"/>
  <c r="L297" i="5"/>
  <c r="L298" i="5"/>
  <c r="L299" i="5"/>
  <c r="L300" i="5"/>
  <c r="L301" i="5"/>
  <c r="L302" i="5"/>
  <c r="L303" i="5"/>
  <c r="L304" i="5"/>
  <c r="L305" i="5"/>
  <c r="L306" i="5"/>
  <c r="L307" i="5"/>
  <c r="L308" i="5"/>
  <c r="L309" i="5"/>
  <c r="L310" i="5"/>
  <c r="L311" i="5"/>
  <c r="L312" i="5"/>
  <c r="L313" i="5"/>
  <c r="L314" i="5"/>
  <c r="L315" i="5"/>
  <c r="L316" i="5"/>
  <c r="L317" i="5"/>
  <c r="L318" i="5"/>
  <c r="L319" i="5"/>
  <c r="L320" i="5"/>
  <c r="L321" i="5"/>
  <c r="L322" i="5"/>
  <c r="L323" i="5"/>
  <c r="L324" i="5"/>
  <c r="L325" i="5"/>
  <c r="L326" i="5"/>
  <c r="L327" i="5"/>
  <c r="L328" i="5"/>
  <c r="L329" i="5"/>
  <c r="L330" i="5"/>
  <c r="L331" i="5"/>
  <c r="L332" i="5"/>
  <c r="L333" i="5"/>
  <c r="L334" i="5"/>
  <c r="L335" i="5"/>
  <c r="L336" i="5"/>
  <c r="L337" i="5"/>
  <c r="L338" i="5"/>
  <c r="L339" i="5"/>
  <c r="L340" i="5"/>
  <c r="L341" i="5"/>
  <c r="L342" i="5"/>
  <c r="L343" i="5"/>
  <c r="L344" i="5"/>
  <c r="L345"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J177" i="3" l="1"/>
  <c r="J176" i="3"/>
  <c r="J175" i="3"/>
  <c r="J174" i="3"/>
  <c r="J173" i="3"/>
  <c r="J172" i="3"/>
  <c r="L170" i="3"/>
  <c r="J169" i="3"/>
  <c r="J168" i="3"/>
  <c r="J167" i="3"/>
  <c r="J165" i="3"/>
  <c r="J164" i="3"/>
  <c r="J163" i="3"/>
  <c r="J162" i="3"/>
  <c r="J161" i="3"/>
  <c r="J160" i="3"/>
  <c r="J159" i="3"/>
  <c r="J158" i="3"/>
  <c r="J157" i="3"/>
  <c r="J156" i="3"/>
  <c r="J155" i="3"/>
  <c r="J154" i="3"/>
  <c r="J153" i="3"/>
  <c r="J152" i="3"/>
  <c r="J151" i="3"/>
  <c r="J150" i="3"/>
  <c r="J149" i="3"/>
  <c r="J148" i="3"/>
  <c r="J147" i="3"/>
  <c r="J146" i="3"/>
  <c r="J145" i="3"/>
  <c r="J144" i="3"/>
  <c r="J143" i="3"/>
  <c r="J142" i="3"/>
  <c r="J141" i="3"/>
  <c r="J140" i="3"/>
  <c r="J139" i="3"/>
  <c r="J138" i="3"/>
  <c r="J137" i="3"/>
  <c r="J136" i="3"/>
  <c r="J135" i="3"/>
  <c r="J134" i="3"/>
  <c r="J133" i="3"/>
  <c r="J132" i="3"/>
  <c r="J131" i="3"/>
  <c r="J130" i="3"/>
  <c r="J129" i="3"/>
  <c r="J128" i="3"/>
  <c r="J127" i="3"/>
  <c r="J126" i="3"/>
  <c r="J125" i="3"/>
  <c r="J124" i="3"/>
  <c r="J123" i="3"/>
  <c r="J122" i="3"/>
  <c r="J121" i="3"/>
  <c r="J120" i="3"/>
  <c r="J119" i="3"/>
  <c r="J118" i="3"/>
  <c r="J117" i="3"/>
  <c r="J116" i="3"/>
  <c r="J115" i="3"/>
  <c r="J114" i="3"/>
  <c r="J113" i="3"/>
  <c r="J112" i="3"/>
  <c r="J111" i="3"/>
  <c r="J110" i="3"/>
  <c r="J109" i="3"/>
  <c r="J108" i="3"/>
  <c r="J107" i="3"/>
  <c r="J106" i="3"/>
  <c r="J105" i="3"/>
  <c r="J104" i="3"/>
  <c r="J103" i="3"/>
  <c r="J102" i="3"/>
  <c r="J101" i="3"/>
  <c r="J100" i="3"/>
  <c r="J99" i="3"/>
  <c r="J98" i="3"/>
  <c r="J97" i="3"/>
  <c r="J96" i="3"/>
  <c r="L95" i="3"/>
  <c r="J95" i="3"/>
  <c r="L94"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L17" i="3"/>
  <c r="J17" i="3"/>
  <c r="L16" i="3"/>
  <c r="J16" i="3"/>
  <c r="J15" i="3"/>
  <c r="J14" i="3"/>
  <c r="J13" i="3"/>
  <c r="J12" i="3"/>
  <c r="J11" i="3"/>
  <c r="J10" i="3"/>
  <c r="J9" i="3"/>
  <c r="J8" i="3"/>
  <c r="J7" i="3"/>
  <c r="J6" i="3"/>
  <c r="J5" i="3"/>
  <c r="J4" i="3"/>
  <c r="J3" i="3"/>
  <c r="J2" i="3"/>
  <c r="N298" i="5" l="1"/>
  <c r="N299" i="5"/>
  <c r="N300" i="5"/>
  <c r="N301" i="5"/>
  <c r="N302" i="5"/>
  <c r="N303" i="5"/>
  <c r="N304" i="5"/>
  <c r="N305" i="5"/>
  <c r="N306" i="5"/>
  <c r="N307" i="5"/>
  <c r="N308" i="5"/>
  <c r="N309" i="5"/>
  <c r="N310" i="5"/>
  <c r="N311" i="5"/>
  <c r="N312" i="5"/>
  <c r="N313" i="5"/>
  <c r="N314" i="5"/>
  <c r="N315" i="5"/>
  <c r="N316" i="5"/>
  <c r="N317" i="5"/>
  <c r="N318" i="5"/>
  <c r="N319" i="5"/>
  <c r="N320" i="5"/>
  <c r="N321" i="5"/>
  <c r="N322" i="5"/>
  <c r="N323" i="5"/>
  <c r="N324" i="5"/>
  <c r="N325" i="5"/>
  <c r="N326" i="5"/>
  <c r="N327" i="5"/>
  <c r="N328" i="5"/>
  <c r="N329" i="5"/>
  <c r="N330" i="5"/>
  <c r="N331" i="5"/>
  <c r="N332" i="5"/>
  <c r="N333" i="5"/>
  <c r="N334" i="5"/>
  <c r="N335" i="5"/>
  <c r="N336" i="5"/>
  <c r="N337" i="5"/>
  <c r="N338" i="5"/>
  <c r="N339" i="5"/>
  <c r="N340" i="5"/>
  <c r="N341" i="5"/>
  <c r="N342" i="5"/>
  <c r="N343" i="5"/>
  <c r="N344" i="5"/>
  <c r="N345" i="5"/>
  <c r="I1" i="2"/>
  <c r="N297" i="5" l="1"/>
  <c r="P10" i="3" l="1"/>
  <c r="O10" i="3"/>
  <c r="A229" i="3" l="1"/>
  <c r="B229" i="3" s="1"/>
  <c r="A297" i="5"/>
  <c r="N3" i="5" l="1"/>
  <c r="N4" i="5"/>
  <c r="N5" i="5"/>
  <c r="N6" i="5"/>
  <c r="N7" i="5"/>
  <c r="N8"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N101" i="5"/>
  <c r="N102" i="5"/>
  <c r="N103" i="5"/>
  <c r="N104" i="5"/>
  <c r="N105" i="5"/>
  <c r="N106" i="5"/>
  <c r="N107" i="5"/>
  <c r="N108" i="5"/>
  <c r="N109" i="5"/>
  <c r="N110" i="5"/>
  <c r="N111" i="5"/>
  <c r="N112" i="5"/>
  <c r="N113" i="5"/>
  <c r="N114" i="5"/>
  <c r="N115" i="5"/>
  <c r="N116" i="5"/>
  <c r="N117" i="5"/>
  <c r="N118" i="5"/>
  <c r="N119" i="5"/>
  <c r="N120" i="5"/>
  <c r="N121" i="5"/>
  <c r="N122" i="5"/>
  <c r="N123" i="5"/>
  <c r="N124" i="5"/>
  <c r="N125" i="5"/>
  <c r="N126" i="5"/>
  <c r="N127" i="5"/>
  <c r="N128" i="5"/>
  <c r="N129" i="5"/>
  <c r="N130" i="5"/>
  <c r="N131" i="5"/>
  <c r="N132" i="5"/>
  <c r="N133" i="5"/>
  <c r="N134" i="5"/>
  <c r="N135" i="5"/>
  <c r="N136" i="5"/>
  <c r="N137" i="5"/>
  <c r="N138" i="5"/>
  <c r="N139" i="5"/>
  <c r="N140" i="5"/>
  <c r="N141" i="5"/>
  <c r="N142" i="5"/>
  <c r="N143" i="5"/>
  <c r="N144" i="5"/>
  <c r="N145" i="5"/>
  <c r="N146" i="5"/>
  <c r="N147" i="5"/>
  <c r="N148" i="5"/>
  <c r="N149" i="5"/>
  <c r="N150" i="5"/>
  <c r="N151" i="5"/>
  <c r="N152" i="5"/>
  <c r="N153" i="5"/>
  <c r="N154" i="5"/>
  <c r="N155" i="5"/>
  <c r="N156" i="5"/>
  <c r="N157" i="5"/>
  <c r="N158" i="5"/>
  <c r="N159" i="5"/>
  <c r="N160" i="5"/>
  <c r="N161" i="5"/>
  <c r="N162" i="5"/>
  <c r="N163" i="5"/>
  <c r="N164" i="5"/>
  <c r="N165" i="5"/>
  <c r="N166" i="5"/>
  <c r="N167" i="5"/>
  <c r="N168" i="5"/>
  <c r="N169" i="5"/>
  <c r="N170" i="5"/>
  <c r="N171" i="5"/>
  <c r="N172" i="5"/>
  <c r="N173" i="5"/>
  <c r="N174" i="5"/>
  <c r="N175" i="5"/>
  <c r="N176" i="5"/>
  <c r="N177" i="5"/>
  <c r="N178" i="5"/>
  <c r="N179" i="5"/>
  <c r="N180" i="5"/>
  <c r="N181" i="5"/>
  <c r="N182" i="5"/>
  <c r="N183" i="5"/>
  <c r="N184" i="5"/>
  <c r="N185" i="5"/>
  <c r="N186" i="5"/>
  <c r="N187" i="5"/>
  <c r="N188" i="5"/>
  <c r="N189" i="5"/>
  <c r="N190" i="5"/>
  <c r="N191" i="5"/>
  <c r="N192" i="5"/>
  <c r="N193" i="5"/>
  <c r="N194" i="5"/>
  <c r="N195" i="5"/>
  <c r="N196" i="5"/>
  <c r="N197" i="5"/>
  <c r="N198" i="5"/>
  <c r="N199" i="5"/>
  <c r="N200" i="5"/>
  <c r="N201" i="5"/>
  <c r="N202" i="5"/>
  <c r="N203" i="5"/>
  <c r="N204" i="5"/>
  <c r="N205" i="5"/>
  <c r="N206" i="5"/>
  <c r="N207" i="5"/>
  <c r="N208" i="5"/>
  <c r="N209" i="5"/>
  <c r="N210" i="5"/>
  <c r="N211" i="5"/>
  <c r="N212" i="5"/>
  <c r="N213" i="5"/>
  <c r="N214" i="5"/>
  <c r="N215" i="5"/>
  <c r="N216" i="5"/>
  <c r="N217" i="5"/>
  <c r="N218" i="5"/>
  <c r="N219" i="5"/>
  <c r="N220" i="5"/>
  <c r="N221" i="5"/>
  <c r="N222" i="5"/>
  <c r="N223" i="5"/>
  <c r="N224" i="5"/>
  <c r="N225" i="5"/>
  <c r="N226" i="5"/>
  <c r="N227" i="5"/>
  <c r="N228" i="5"/>
  <c r="N229" i="5"/>
  <c r="N230" i="5"/>
  <c r="N231" i="5"/>
  <c r="N232" i="5"/>
  <c r="N233" i="5"/>
  <c r="N234" i="5"/>
  <c r="N235" i="5"/>
  <c r="N236" i="5"/>
  <c r="N237" i="5"/>
  <c r="N238" i="5"/>
  <c r="N239" i="5"/>
  <c r="N240" i="5"/>
  <c r="N241" i="5"/>
  <c r="N242" i="5"/>
  <c r="N243" i="5"/>
  <c r="N244" i="5"/>
  <c r="N245" i="5"/>
  <c r="N246" i="5"/>
  <c r="N247" i="5"/>
  <c r="N248" i="5"/>
  <c r="N249" i="5"/>
  <c r="N250" i="5"/>
  <c r="N251" i="5"/>
  <c r="N252" i="5"/>
  <c r="N253" i="5"/>
  <c r="N254" i="5"/>
  <c r="N255" i="5"/>
  <c r="N256" i="5"/>
  <c r="N257" i="5"/>
  <c r="N258" i="5"/>
  <c r="N259" i="5"/>
  <c r="N260" i="5"/>
  <c r="N261" i="5"/>
  <c r="N262" i="5"/>
  <c r="N263" i="5"/>
  <c r="N264" i="5"/>
  <c r="N265" i="5"/>
  <c r="N266" i="5"/>
  <c r="N267" i="5"/>
  <c r="N268" i="5"/>
  <c r="N269" i="5"/>
  <c r="N270" i="5"/>
  <c r="N271" i="5"/>
  <c r="N272" i="5"/>
  <c r="N273" i="5"/>
  <c r="N274" i="5"/>
  <c r="N275" i="5"/>
  <c r="N276" i="5"/>
  <c r="N277" i="5"/>
  <c r="N278" i="5"/>
  <c r="N279" i="5"/>
  <c r="N280" i="5"/>
  <c r="N281" i="5"/>
  <c r="N282" i="5"/>
  <c r="N283" i="5"/>
  <c r="N284" i="5"/>
  <c r="N285" i="5"/>
  <c r="N286" i="5"/>
  <c r="N287" i="5"/>
  <c r="N288" i="5"/>
  <c r="N289" i="5"/>
  <c r="N290" i="5"/>
  <c r="N291" i="5"/>
  <c r="N292" i="5"/>
  <c r="N293" i="5"/>
  <c r="N294" i="5"/>
  <c r="N295" i="5"/>
  <c r="N296"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P9" i="3" l="1"/>
  <c r="O9" i="3"/>
  <c r="K12" i="5" l="1"/>
  <c r="L12" i="5"/>
  <c r="K13" i="5"/>
  <c r="L13" i="5"/>
  <c r="K14" i="5"/>
  <c r="L14" i="5"/>
  <c r="K15" i="5"/>
  <c r="L15" i="5"/>
  <c r="K16" i="5"/>
  <c r="L16" i="5"/>
  <c r="K17" i="5"/>
  <c r="L17" i="5"/>
  <c r="K18" i="5"/>
  <c r="L18" i="5"/>
  <c r="K19" i="5"/>
  <c r="L19" i="5"/>
  <c r="K20" i="5"/>
  <c r="L20" i="5"/>
  <c r="K21" i="5"/>
  <c r="L21" i="5"/>
  <c r="K22" i="5"/>
  <c r="L22" i="5"/>
  <c r="K23" i="5"/>
  <c r="L23" i="5"/>
  <c r="K24" i="5"/>
  <c r="L24" i="5"/>
  <c r="K25" i="5"/>
  <c r="L25" i="5"/>
  <c r="K26" i="5"/>
  <c r="L26" i="5"/>
  <c r="K27" i="5"/>
  <c r="L27" i="5"/>
  <c r="K28" i="5"/>
  <c r="L28" i="5"/>
  <c r="K29" i="5"/>
  <c r="L29" i="5"/>
  <c r="K30" i="5"/>
  <c r="L30" i="5"/>
  <c r="K31" i="5"/>
  <c r="L31" i="5"/>
  <c r="K32" i="5"/>
  <c r="L32" i="5"/>
  <c r="K33" i="5"/>
  <c r="L33" i="5"/>
  <c r="K34" i="5"/>
  <c r="L34" i="5"/>
  <c r="K35" i="5"/>
  <c r="L35" i="5"/>
  <c r="K36" i="5"/>
  <c r="L36" i="5"/>
  <c r="K37" i="5"/>
  <c r="L37" i="5"/>
  <c r="K38" i="5"/>
  <c r="L38" i="5"/>
  <c r="K39" i="5"/>
  <c r="L39" i="5"/>
  <c r="K40" i="5"/>
  <c r="L40" i="5"/>
  <c r="K41" i="5"/>
  <c r="L41" i="5"/>
  <c r="K42" i="5"/>
  <c r="L42" i="5"/>
  <c r="K43" i="5"/>
  <c r="L43" i="5"/>
  <c r="K44" i="5"/>
  <c r="L44" i="5"/>
  <c r="K45" i="5"/>
  <c r="L45" i="5"/>
  <c r="K46" i="5"/>
  <c r="L46" i="5"/>
  <c r="K47" i="5"/>
  <c r="L47" i="5"/>
  <c r="K48" i="5"/>
  <c r="L48" i="5"/>
  <c r="K49" i="5"/>
  <c r="L49" i="5"/>
  <c r="K50" i="5"/>
  <c r="L50" i="5"/>
  <c r="K51" i="5"/>
  <c r="L51" i="5"/>
  <c r="K52" i="5"/>
  <c r="L52" i="5"/>
  <c r="K53" i="5"/>
  <c r="L53" i="5"/>
  <c r="K54" i="5"/>
  <c r="L54" i="5"/>
  <c r="K55" i="5"/>
  <c r="L55" i="5"/>
  <c r="K56" i="5"/>
  <c r="L56" i="5"/>
  <c r="K57" i="5"/>
  <c r="L57" i="5"/>
  <c r="K58" i="5"/>
  <c r="L58" i="5"/>
  <c r="K59" i="5"/>
  <c r="L59" i="5"/>
  <c r="K60" i="5"/>
  <c r="L60" i="5"/>
  <c r="K61" i="5"/>
  <c r="L61" i="5"/>
  <c r="K62" i="5"/>
  <c r="L62" i="5"/>
  <c r="K63" i="5"/>
  <c r="L63" i="5"/>
  <c r="K64" i="5"/>
  <c r="L64" i="5"/>
  <c r="K65" i="5"/>
  <c r="L65" i="5"/>
  <c r="K66" i="5"/>
  <c r="L66" i="5"/>
  <c r="K67" i="5"/>
  <c r="L67" i="5"/>
  <c r="K68" i="5"/>
  <c r="L68" i="5"/>
  <c r="K69" i="5"/>
  <c r="L69" i="5"/>
  <c r="K70" i="5"/>
  <c r="L70" i="5"/>
  <c r="K71" i="5"/>
  <c r="L71" i="5"/>
  <c r="K72" i="5"/>
  <c r="L72" i="5"/>
  <c r="K73" i="5"/>
  <c r="L73" i="5"/>
  <c r="K74" i="5"/>
  <c r="L74" i="5"/>
  <c r="K75" i="5"/>
  <c r="L75" i="5"/>
  <c r="K76" i="5"/>
  <c r="L76" i="5"/>
  <c r="K77" i="5"/>
  <c r="L77" i="5"/>
  <c r="K78" i="5"/>
  <c r="L78" i="5"/>
  <c r="K79" i="5"/>
  <c r="L79" i="5"/>
  <c r="K80" i="5"/>
  <c r="L80" i="5"/>
  <c r="K81" i="5"/>
  <c r="L81" i="5"/>
  <c r="K82" i="5"/>
  <c r="L82" i="5"/>
  <c r="K83" i="5"/>
  <c r="L83" i="5"/>
  <c r="K84" i="5"/>
  <c r="L84" i="5"/>
  <c r="K85" i="5"/>
  <c r="L85" i="5"/>
  <c r="K86" i="5"/>
  <c r="L86" i="5"/>
  <c r="K87" i="5"/>
  <c r="L87" i="5"/>
  <c r="K88" i="5"/>
  <c r="L88" i="5"/>
  <c r="K89" i="5"/>
  <c r="L89" i="5"/>
  <c r="K90" i="5"/>
  <c r="L90" i="5"/>
  <c r="K91" i="5"/>
  <c r="L91" i="5"/>
  <c r="K92" i="5"/>
  <c r="L92" i="5"/>
  <c r="K93" i="5"/>
  <c r="L93" i="5"/>
  <c r="K94" i="5"/>
  <c r="L94" i="5"/>
  <c r="K95" i="5"/>
  <c r="L95" i="5"/>
  <c r="K96" i="5"/>
  <c r="L96" i="5"/>
  <c r="K97" i="5"/>
  <c r="L97" i="5"/>
  <c r="K98" i="5"/>
  <c r="L98" i="5"/>
  <c r="K99" i="5"/>
  <c r="L99" i="5"/>
  <c r="K100" i="5"/>
  <c r="L100" i="5"/>
  <c r="K101" i="5"/>
  <c r="L101" i="5"/>
  <c r="K102" i="5"/>
  <c r="L102" i="5"/>
  <c r="K103" i="5"/>
  <c r="L103" i="5"/>
  <c r="K104" i="5"/>
  <c r="L104" i="5"/>
  <c r="K105" i="5"/>
  <c r="L105" i="5"/>
  <c r="K106" i="5"/>
  <c r="L106" i="5"/>
  <c r="K107" i="5"/>
  <c r="L107" i="5"/>
  <c r="K108" i="5"/>
  <c r="L108" i="5"/>
  <c r="K109" i="5"/>
  <c r="L109" i="5"/>
  <c r="K110" i="5"/>
  <c r="L110" i="5"/>
  <c r="K111" i="5"/>
  <c r="L111" i="5"/>
  <c r="K112" i="5"/>
  <c r="L112" i="5"/>
  <c r="K113" i="5"/>
  <c r="L113" i="5"/>
  <c r="K114" i="5"/>
  <c r="L114" i="5"/>
  <c r="K115" i="5"/>
  <c r="L115" i="5"/>
  <c r="K116" i="5"/>
  <c r="L116" i="5"/>
  <c r="K117" i="5"/>
  <c r="L117" i="5"/>
  <c r="K118" i="5"/>
  <c r="L118" i="5"/>
  <c r="K119" i="5"/>
  <c r="L119" i="5"/>
  <c r="K120" i="5"/>
  <c r="L120" i="5"/>
  <c r="K121" i="5"/>
  <c r="L121" i="5"/>
  <c r="K122" i="5"/>
  <c r="L122" i="5"/>
  <c r="K123" i="5"/>
  <c r="L123" i="5"/>
  <c r="K124" i="5"/>
  <c r="L124" i="5"/>
  <c r="K125" i="5"/>
  <c r="L125" i="5"/>
  <c r="K126" i="5"/>
  <c r="L126" i="5"/>
  <c r="K127" i="5"/>
  <c r="L127" i="5"/>
  <c r="K128" i="5"/>
  <c r="L128" i="5"/>
  <c r="K129" i="5"/>
  <c r="L129" i="5"/>
  <c r="K130" i="5"/>
  <c r="L130" i="5"/>
  <c r="K131" i="5"/>
  <c r="L131" i="5"/>
  <c r="K132" i="5"/>
  <c r="L132" i="5"/>
  <c r="K133" i="5"/>
  <c r="L133" i="5"/>
  <c r="K134" i="5"/>
  <c r="L134" i="5"/>
  <c r="K135" i="5"/>
  <c r="L135" i="5"/>
  <c r="K136" i="5"/>
  <c r="L136" i="5"/>
  <c r="K137" i="5"/>
  <c r="L137" i="5"/>
  <c r="K138" i="5"/>
  <c r="L138" i="5"/>
  <c r="K139" i="5"/>
  <c r="L139" i="5"/>
  <c r="K140" i="5"/>
  <c r="L140" i="5"/>
  <c r="K141" i="5"/>
  <c r="L141" i="5"/>
  <c r="K142" i="5"/>
  <c r="L142" i="5"/>
  <c r="K143" i="5"/>
  <c r="L143" i="5"/>
  <c r="K144" i="5"/>
  <c r="L144" i="5"/>
  <c r="K145" i="5"/>
  <c r="L145" i="5"/>
  <c r="K146" i="5"/>
  <c r="L146" i="5"/>
  <c r="K147" i="5"/>
  <c r="L147" i="5"/>
  <c r="K148" i="5"/>
  <c r="L148" i="5"/>
  <c r="K149" i="5"/>
  <c r="L149" i="5"/>
  <c r="K150" i="5"/>
  <c r="L150" i="5"/>
  <c r="K151" i="5"/>
  <c r="L151" i="5"/>
  <c r="K152" i="5"/>
  <c r="L152" i="5"/>
  <c r="K153" i="5"/>
  <c r="L153" i="5"/>
  <c r="K154" i="5"/>
  <c r="L154" i="5"/>
  <c r="K155" i="5"/>
  <c r="L155" i="5"/>
  <c r="K156" i="5"/>
  <c r="L156" i="5"/>
  <c r="K157" i="5"/>
  <c r="L157" i="5"/>
  <c r="K158" i="5"/>
  <c r="L158" i="5"/>
  <c r="K159" i="5"/>
  <c r="L159" i="5"/>
  <c r="K160" i="5"/>
  <c r="L160" i="5"/>
  <c r="K161" i="5"/>
  <c r="L161" i="5"/>
  <c r="K162" i="5"/>
  <c r="L162" i="5"/>
  <c r="K163" i="5"/>
  <c r="L163" i="5"/>
  <c r="K164" i="5"/>
  <c r="L164" i="5"/>
  <c r="K165" i="5"/>
  <c r="L165" i="5"/>
  <c r="K166" i="5"/>
  <c r="L166" i="5"/>
  <c r="K167" i="5"/>
  <c r="L167" i="5"/>
  <c r="K168" i="5"/>
  <c r="L168" i="5"/>
  <c r="K169" i="5"/>
  <c r="L169" i="5"/>
  <c r="K170" i="5"/>
  <c r="L170" i="5"/>
  <c r="K171" i="5"/>
  <c r="L171" i="5"/>
  <c r="K172" i="5"/>
  <c r="L172" i="5"/>
  <c r="K173" i="5"/>
  <c r="L173" i="5"/>
  <c r="K174" i="5"/>
  <c r="L174" i="5"/>
  <c r="K175" i="5"/>
  <c r="L175" i="5"/>
  <c r="K176" i="5"/>
  <c r="L176" i="5"/>
  <c r="K177" i="5"/>
  <c r="L177" i="5"/>
  <c r="K178" i="5"/>
  <c r="L178" i="5"/>
  <c r="K179" i="5"/>
  <c r="L179" i="5"/>
  <c r="K180" i="5"/>
  <c r="L180" i="5"/>
  <c r="K181" i="5"/>
  <c r="L181" i="5"/>
  <c r="K182" i="5"/>
  <c r="L182" i="5"/>
  <c r="K183" i="5"/>
  <c r="L183" i="5"/>
  <c r="K184" i="5"/>
  <c r="L184" i="5"/>
  <c r="K185" i="5"/>
  <c r="L185" i="5"/>
  <c r="K186" i="5"/>
  <c r="L186" i="5"/>
  <c r="K187" i="5"/>
  <c r="L187" i="5"/>
  <c r="K188" i="5"/>
  <c r="L188" i="5"/>
  <c r="K189" i="5"/>
  <c r="L189" i="5"/>
  <c r="K190" i="5"/>
  <c r="L190" i="5"/>
  <c r="K191" i="5"/>
  <c r="L191" i="5"/>
  <c r="K192" i="5"/>
  <c r="L192" i="5"/>
  <c r="K193" i="5"/>
  <c r="L193" i="5"/>
  <c r="K194" i="5"/>
  <c r="L194" i="5"/>
  <c r="K195" i="5"/>
  <c r="L195" i="5"/>
  <c r="K196" i="5"/>
  <c r="L196" i="5"/>
  <c r="K197" i="5"/>
  <c r="L197" i="5"/>
  <c r="K198" i="5"/>
  <c r="L198" i="5"/>
  <c r="K199" i="5"/>
  <c r="L199" i="5"/>
  <c r="K200" i="5"/>
  <c r="L200" i="5"/>
  <c r="K201" i="5"/>
  <c r="L201" i="5"/>
  <c r="K202" i="5"/>
  <c r="L202" i="5"/>
  <c r="K203" i="5"/>
  <c r="L203" i="5"/>
  <c r="K204" i="5"/>
  <c r="L204" i="5"/>
  <c r="K205" i="5"/>
  <c r="L205" i="5"/>
  <c r="K206" i="5"/>
  <c r="L206" i="5"/>
  <c r="K207" i="5"/>
  <c r="L207" i="5"/>
  <c r="K208" i="5"/>
  <c r="L208" i="5"/>
  <c r="K209" i="5"/>
  <c r="L209" i="5"/>
  <c r="K210" i="5"/>
  <c r="L210" i="5"/>
  <c r="K211" i="5"/>
  <c r="L211" i="5"/>
  <c r="K212" i="5"/>
  <c r="L212" i="5"/>
  <c r="K213" i="5"/>
  <c r="L213" i="5"/>
  <c r="K214" i="5"/>
  <c r="L214" i="5"/>
  <c r="K215" i="5"/>
  <c r="L215" i="5"/>
  <c r="K216" i="5"/>
  <c r="L216" i="5"/>
  <c r="K217" i="5"/>
  <c r="L217" i="5"/>
  <c r="K218" i="5"/>
  <c r="L218" i="5"/>
  <c r="K219" i="5"/>
  <c r="L219" i="5"/>
  <c r="K220" i="5"/>
  <c r="L220" i="5"/>
  <c r="K221" i="5"/>
  <c r="L221" i="5"/>
  <c r="K222" i="5"/>
  <c r="L222" i="5"/>
  <c r="K223" i="5"/>
  <c r="L223" i="5"/>
  <c r="K224" i="5"/>
  <c r="L224" i="5"/>
  <c r="K225" i="5"/>
  <c r="L225" i="5"/>
  <c r="K226" i="5"/>
  <c r="L226" i="5"/>
  <c r="K227" i="5"/>
  <c r="L227" i="5"/>
  <c r="K228" i="5"/>
  <c r="L228" i="5"/>
  <c r="K229" i="5"/>
  <c r="L229" i="5"/>
  <c r="K230" i="5"/>
  <c r="L230" i="5"/>
  <c r="K231" i="5"/>
  <c r="L231" i="5"/>
  <c r="K232" i="5"/>
  <c r="L232" i="5"/>
  <c r="K233" i="5"/>
  <c r="L233" i="5"/>
  <c r="K234" i="5"/>
  <c r="L234" i="5"/>
  <c r="K235" i="5"/>
  <c r="L235" i="5"/>
  <c r="K236" i="5"/>
  <c r="L236" i="5"/>
  <c r="K237" i="5"/>
  <c r="L237" i="5"/>
  <c r="K238" i="5"/>
  <c r="L238" i="5"/>
  <c r="K239" i="5"/>
  <c r="L239" i="5"/>
  <c r="K240" i="5"/>
  <c r="L240" i="5"/>
  <c r="K241" i="5"/>
  <c r="L241" i="5"/>
  <c r="K242" i="5"/>
  <c r="L242" i="5"/>
  <c r="K243" i="5"/>
  <c r="L243" i="5"/>
  <c r="K244" i="5"/>
  <c r="L244" i="5"/>
  <c r="K245" i="5"/>
  <c r="L245" i="5"/>
  <c r="K246" i="5"/>
  <c r="L246" i="5"/>
  <c r="K247" i="5"/>
  <c r="L247" i="5"/>
  <c r="K248" i="5"/>
  <c r="L248" i="5"/>
  <c r="K249" i="5"/>
  <c r="L249" i="5"/>
  <c r="K250" i="5"/>
  <c r="L250" i="5"/>
  <c r="K251" i="5"/>
  <c r="L251" i="5"/>
  <c r="K252" i="5"/>
  <c r="L252" i="5"/>
  <c r="K253" i="5"/>
  <c r="L253" i="5"/>
  <c r="K254" i="5"/>
  <c r="L254" i="5"/>
  <c r="K255" i="5"/>
  <c r="L255" i="5"/>
  <c r="K256" i="5"/>
  <c r="L256" i="5"/>
  <c r="K257" i="5"/>
  <c r="L257" i="5"/>
  <c r="K258" i="5"/>
  <c r="L258" i="5"/>
  <c r="K259" i="5"/>
  <c r="L259" i="5"/>
  <c r="K260" i="5"/>
  <c r="L260" i="5"/>
  <c r="K261" i="5"/>
  <c r="L261" i="5"/>
  <c r="K262" i="5"/>
  <c r="L262" i="5"/>
  <c r="K263" i="5"/>
  <c r="L263" i="5"/>
  <c r="K264" i="5"/>
  <c r="L264" i="5"/>
  <c r="K265" i="5"/>
  <c r="L265" i="5"/>
  <c r="K266" i="5"/>
  <c r="L266" i="5"/>
  <c r="K267" i="5"/>
  <c r="L267" i="5"/>
  <c r="K268" i="5"/>
  <c r="L268" i="5"/>
  <c r="K269" i="5"/>
  <c r="L269" i="5"/>
  <c r="K270" i="5"/>
  <c r="L270" i="5"/>
  <c r="K271" i="5"/>
  <c r="L271" i="5"/>
  <c r="K272" i="5"/>
  <c r="L272" i="5"/>
  <c r="K273" i="5"/>
  <c r="L273" i="5"/>
  <c r="K274" i="5"/>
  <c r="L274" i="5"/>
  <c r="K275" i="5"/>
  <c r="L275" i="5"/>
  <c r="K276" i="5"/>
  <c r="L276" i="5"/>
  <c r="K277" i="5"/>
  <c r="L277" i="5"/>
  <c r="K278" i="5"/>
  <c r="L278" i="5"/>
  <c r="K279" i="5"/>
  <c r="L279" i="5"/>
  <c r="K280" i="5"/>
  <c r="L280" i="5"/>
  <c r="K281" i="5"/>
  <c r="L281" i="5"/>
  <c r="K282" i="5"/>
  <c r="L282" i="5"/>
  <c r="K283" i="5"/>
  <c r="L283" i="5"/>
  <c r="K284" i="5"/>
  <c r="L284" i="5"/>
  <c r="K285" i="5"/>
  <c r="L285" i="5"/>
  <c r="K286" i="5"/>
  <c r="L286" i="5"/>
  <c r="K287" i="5"/>
  <c r="L287" i="5"/>
  <c r="K288" i="5"/>
  <c r="L288" i="5"/>
  <c r="K289" i="5"/>
  <c r="L289" i="5"/>
  <c r="K290" i="5"/>
  <c r="L290" i="5"/>
  <c r="K291" i="5"/>
  <c r="L291" i="5"/>
  <c r="K292" i="5"/>
  <c r="L292" i="5"/>
  <c r="K293" i="5"/>
  <c r="L293" i="5"/>
  <c r="K294" i="5"/>
  <c r="L294" i="5"/>
  <c r="K295" i="5"/>
  <c r="L295" i="5"/>
  <c r="K296" i="5"/>
  <c r="L296" i="5"/>
  <c r="K3" i="5"/>
  <c r="K4" i="5"/>
  <c r="K5" i="5"/>
  <c r="K6" i="5"/>
  <c r="K7" i="5"/>
  <c r="K8" i="5"/>
  <c r="K9" i="5"/>
  <c r="K10" i="5"/>
  <c r="K11" i="5"/>
  <c r="Q29" i="1"/>
  <c r="I27" i="2" l="1"/>
  <c r="I28" i="2"/>
  <c r="I29" i="2"/>
  <c r="I30" i="2"/>
  <c r="I31" i="2"/>
  <c r="I32" i="2"/>
  <c r="I33" i="2"/>
  <c r="I34" i="2"/>
  <c r="I35" i="2"/>
  <c r="I36" i="2"/>
  <c r="I37" i="2"/>
  <c r="I38" i="2"/>
  <c r="I39" i="2"/>
  <c r="I40" i="2"/>
  <c r="I41" i="2"/>
  <c r="I42" i="2"/>
  <c r="I43" i="2"/>
  <c r="I44" i="2"/>
  <c r="I45" i="2"/>
  <c r="I46" i="2"/>
  <c r="I47" i="2"/>
  <c r="I48" i="2"/>
  <c r="I49" i="2"/>
  <c r="I50" i="2"/>
  <c r="I51" i="2"/>
  <c r="AC8" i="1" l="1"/>
  <c r="A3" i="5"/>
  <c r="A4" i="5"/>
  <c r="A5" i="5"/>
  <c r="A6" i="5"/>
  <c r="A7" i="5"/>
  <c r="A8" i="5"/>
  <c r="A9" i="5"/>
  <c r="A10" i="5"/>
  <c r="A11" i="5"/>
  <c r="L11" i="5"/>
  <c r="L10" i="5"/>
  <c r="L9" i="5"/>
  <c r="L8" i="5"/>
  <c r="L7" i="5"/>
  <c r="L6" i="5"/>
  <c r="L5" i="5"/>
  <c r="L4" i="5"/>
  <c r="L3" i="5"/>
  <c r="AC9" i="1" l="1"/>
  <c r="AN8" i="1" l="1"/>
  <c r="AM8" i="1"/>
  <c r="B3" i="1" s="1"/>
  <c r="AE8" i="1"/>
  <c r="K7" i="1" s="1"/>
  <c r="AL8" i="1"/>
  <c r="M10" i="1" s="1"/>
  <c r="AI8" i="1"/>
  <c r="G10" i="1" s="1"/>
  <c r="AJ8" i="1"/>
  <c r="AG8" i="1"/>
  <c r="Q8" i="1" s="1"/>
  <c r="AH8" i="1"/>
  <c r="AK8" i="1"/>
  <c r="T10" i="1" s="1"/>
  <c r="AF8" i="1"/>
  <c r="G8" i="1" s="1"/>
  <c r="AD8" i="1"/>
  <c r="K6" i="1" s="1"/>
  <c r="AA3" i="1"/>
  <c r="A34" i="1" l="1"/>
  <c r="A29" i="1"/>
  <c r="A16" i="1"/>
  <c r="A31" i="1"/>
  <c r="A17" i="1"/>
  <c r="A30" i="1"/>
  <c r="A28" i="1"/>
  <c r="A23" i="1"/>
  <c r="A22" i="1"/>
  <c r="A26" i="1"/>
  <c r="A21" i="1"/>
  <c r="A25" i="1"/>
  <c r="A27" i="1"/>
  <c r="A18" i="1"/>
  <c r="A33" i="1"/>
  <c r="A24" i="1"/>
  <c r="A19" i="1"/>
  <c r="A32" i="1"/>
  <c r="A20" i="1"/>
  <c r="A15" i="1"/>
  <c r="M15" i="1" s="1"/>
  <c r="C15" i="1" l="1"/>
  <c r="J15" i="1"/>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B144" i="3" s="1"/>
  <c r="A145" i="3"/>
  <c r="B145" i="3" s="1"/>
  <c r="A146" i="3"/>
  <c r="A147" i="3"/>
  <c r="A148" i="3"/>
  <c r="A149" i="3"/>
  <c r="A150" i="3"/>
  <c r="A151" i="3"/>
  <c r="A152" i="3"/>
  <c r="B152" i="3" s="1"/>
  <c r="A153" i="3"/>
  <c r="B153" i="3" s="1"/>
  <c r="A154" i="3"/>
  <c r="A155" i="3"/>
  <c r="A156" i="3"/>
  <c r="A157" i="3"/>
  <c r="A158" i="3"/>
  <c r="A159" i="3"/>
  <c r="A160" i="3"/>
  <c r="B160" i="3" s="1"/>
  <c r="A161" i="3"/>
  <c r="B161" i="3" s="1"/>
  <c r="A162" i="3"/>
  <c r="A163" i="3"/>
  <c r="A164" i="3"/>
  <c r="B164" i="3" s="1"/>
  <c r="A165" i="3"/>
  <c r="A166" i="3"/>
  <c r="A167" i="3"/>
  <c r="A168" i="3"/>
  <c r="B168" i="3" s="1"/>
  <c r="A169" i="3"/>
  <c r="B169" i="3" s="1"/>
  <c r="A170" i="3"/>
  <c r="A171" i="3"/>
  <c r="A172" i="3"/>
  <c r="B172" i="3" s="1"/>
  <c r="A173" i="3"/>
  <c r="A174" i="3"/>
  <c r="A175" i="3"/>
  <c r="A176" i="3"/>
  <c r="B176" i="3" s="1"/>
  <c r="A177" i="3"/>
  <c r="B177" i="3" s="1"/>
  <c r="A178" i="3"/>
  <c r="B178" i="3" s="1"/>
  <c r="A179" i="3"/>
  <c r="B179" i="3" s="1"/>
  <c r="A180" i="3"/>
  <c r="B180" i="3" s="1"/>
  <c r="A181" i="3"/>
  <c r="B181" i="3" s="1"/>
  <c r="A182" i="3"/>
  <c r="B182" i="3" s="1"/>
  <c r="A183" i="3"/>
  <c r="B183" i="3" s="1"/>
  <c r="A184" i="3"/>
  <c r="B184" i="3" s="1"/>
  <c r="A185" i="3"/>
  <c r="B185" i="3" s="1"/>
  <c r="A186" i="3"/>
  <c r="B186" i="3" s="1"/>
  <c r="A187" i="3"/>
  <c r="B187" i="3" s="1"/>
  <c r="A188" i="3"/>
  <c r="B188" i="3" s="1"/>
  <c r="A189" i="3"/>
  <c r="B189" i="3" s="1"/>
  <c r="A190" i="3"/>
  <c r="B190" i="3" s="1"/>
  <c r="A191" i="3"/>
  <c r="B191" i="3" s="1"/>
  <c r="A192" i="3"/>
  <c r="B192" i="3" s="1"/>
  <c r="A193" i="3"/>
  <c r="B193" i="3" s="1"/>
  <c r="A194" i="3"/>
  <c r="B194" i="3" s="1"/>
  <c r="A195" i="3"/>
  <c r="B195" i="3" s="1"/>
  <c r="A196" i="3"/>
  <c r="B196" i="3" s="1"/>
  <c r="A197" i="3"/>
  <c r="B197" i="3" s="1"/>
  <c r="A198" i="3"/>
  <c r="B198" i="3" s="1"/>
  <c r="A199" i="3"/>
  <c r="B199" i="3" s="1"/>
  <c r="A200" i="3"/>
  <c r="B200" i="3" s="1"/>
  <c r="A201" i="3"/>
  <c r="B201" i="3" s="1"/>
  <c r="A202" i="3"/>
  <c r="B202" i="3" s="1"/>
  <c r="A203" i="3"/>
  <c r="B203" i="3" s="1"/>
  <c r="A204" i="3"/>
  <c r="B204" i="3" s="1"/>
  <c r="A205" i="3"/>
  <c r="B205" i="3" s="1"/>
  <c r="A206" i="3"/>
  <c r="B206" i="3" s="1"/>
  <c r="A207" i="3"/>
  <c r="B207" i="3" s="1"/>
  <c r="A208" i="3"/>
  <c r="B208" i="3" s="1"/>
  <c r="A209" i="3"/>
  <c r="B209" i="3" s="1"/>
  <c r="A210" i="3"/>
  <c r="B210" i="3" s="1"/>
  <c r="A211" i="3"/>
  <c r="B211" i="3" s="1"/>
  <c r="A212" i="3"/>
  <c r="B212" i="3" s="1"/>
  <c r="A213" i="3"/>
  <c r="B213" i="3" s="1"/>
  <c r="A214" i="3"/>
  <c r="B214" i="3" s="1"/>
  <c r="A215" i="3"/>
  <c r="B215" i="3" s="1"/>
  <c r="A216" i="3"/>
  <c r="B216" i="3" s="1"/>
  <c r="A217" i="3"/>
  <c r="B217" i="3" s="1"/>
  <c r="A218" i="3"/>
  <c r="B218" i="3" s="1"/>
  <c r="A219" i="3"/>
  <c r="B219" i="3" s="1"/>
  <c r="A220" i="3"/>
  <c r="B220" i="3" s="1"/>
  <c r="A221" i="3"/>
  <c r="B221" i="3" s="1"/>
  <c r="A222" i="3"/>
  <c r="B222" i="3" s="1"/>
  <c r="A223" i="3"/>
  <c r="B223" i="3" s="1"/>
  <c r="A224" i="3"/>
  <c r="B224" i="3" s="1"/>
  <c r="A225" i="3"/>
  <c r="B225" i="3" s="1"/>
  <c r="A226" i="3"/>
  <c r="B226" i="3" s="1"/>
  <c r="A227" i="3"/>
  <c r="B227" i="3" s="1"/>
  <c r="A228" i="3"/>
  <c r="B228" i="3" s="1"/>
  <c r="A2" i="3"/>
  <c r="P8" i="3"/>
  <c r="O8" i="3"/>
  <c r="P7" i="3"/>
  <c r="O7" i="3"/>
  <c r="P6" i="3"/>
  <c r="O6" i="3"/>
  <c r="P5" i="3"/>
  <c r="O5" i="3"/>
  <c r="P4" i="3"/>
  <c r="O4" i="3"/>
  <c r="P3" i="3"/>
  <c r="O3" i="3"/>
  <c r="P2" i="3"/>
  <c r="O2" i="3"/>
  <c r="B170" i="3" l="1"/>
  <c r="B162" i="3"/>
  <c r="B154" i="3"/>
  <c r="B146" i="3"/>
  <c r="B138" i="3"/>
  <c r="B130" i="3"/>
  <c r="B122" i="3"/>
  <c r="B114" i="3"/>
  <c r="B106" i="3"/>
  <c r="B98" i="3"/>
  <c r="B137" i="3"/>
  <c r="B129" i="3"/>
  <c r="B113" i="3"/>
  <c r="B105" i="3"/>
  <c r="B97" i="3"/>
  <c r="B136" i="3"/>
  <c r="B128" i="3"/>
  <c r="B112" i="3"/>
  <c r="B104" i="3"/>
  <c r="B96" i="3"/>
  <c r="B175" i="3"/>
  <c r="B167" i="3"/>
  <c r="B143" i="3"/>
  <c r="B135" i="3"/>
  <c r="B111" i="3"/>
  <c r="B103" i="3"/>
  <c r="B142" i="3"/>
  <c r="B134" i="3"/>
  <c r="B110" i="3"/>
  <c r="B102" i="3"/>
  <c r="B141" i="3"/>
  <c r="B133" i="3"/>
  <c r="B109" i="3"/>
  <c r="B101" i="3"/>
  <c r="B156" i="3"/>
  <c r="B148" i="3"/>
  <c r="B140" i="3"/>
  <c r="B132" i="3"/>
  <c r="B108" i="3"/>
  <c r="B100" i="3"/>
  <c r="B171" i="3"/>
  <c r="B163" i="3"/>
  <c r="B155" i="3"/>
  <c r="B147" i="3"/>
  <c r="B139" i="3"/>
  <c r="B131" i="3"/>
  <c r="B107" i="3"/>
  <c r="B99" i="3"/>
  <c r="B159" i="3"/>
  <c r="B151" i="3"/>
  <c r="B174" i="3"/>
  <c r="B166" i="3"/>
  <c r="B158" i="3"/>
  <c r="B150" i="3"/>
  <c r="B173" i="3"/>
  <c r="B165" i="3"/>
  <c r="B157" i="3"/>
  <c r="B149" i="3"/>
  <c r="B121" i="3"/>
  <c r="B120" i="3"/>
  <c r="B127" i="3"/>
  <c r="B119" i="3"/>
  <c r="B126" i="3"/>
  <c r="B118" i="3"/>
  <c r="B125" i="3"/>
  <c r="B117" i="3"/>
  <c r="B124" i="3"/>
  <c r="B116" i="3"/>
  <c r="B123" i="3"/>
  <c r="B115" i="3"/>
  <c r="B95" i="3"/>
  <c r="B94" i="3"/>
  <c r="B93" i="3"/>
  <c r="B92" i="3"/>
  <c r="B91" i="3"/>
  <c r="B4" i="3"/>
  <c r="B90" i="3"/>
  <c r="B86" i="3"/>
  <c r="B82" i="3"/>
  <c r="B78" i="3"/>
  <c r="B74" i="3"/>
  <c r="B70" i="3"/>
  <c r="B66" i="3"/>
  <c r="B62" i="3"/>
  <c r="B58" i="3"/>
  <c r="B54" i="3"/>
  <c r="B50" i="3"/>
  <c r="B46" i="3"/>
  <c r="B42" i="3"/>
  <c r="B38" i="3"/>
  <c r="B34" i="3"/>
  <c r="B30" i="3"/>
  <c r="B26" i="3"/>
  <c r="B22" i="3"/>
  <c r="B18" i="3"/>
  <c r="B14" i="3"/>
  <c r="B10" i="3"/>
  <c r="B6" i="3"/>
  <c r="B9" i="3"/>
  <c r="B5" i="3"/>
  <c r="B89" i="3"/>
  <c r="B85" i="3"/>
  <c r="B81" i="3"/>
  <c r="B77" i="3"/>
  <c r="B73" i="3"/>
  <c r="B69" i="3"/>
  <c r="B65" i="3"/>
  <c r="B61" i="3"/>
  <c r="B57" i="3"/>
  <c r="B53" i="3"/>
  <c r="B49" i="3"/>
  <c r="B45" i="3"/>
  <c r="B41" i="3"/>
  <c r="B37" i="3"/>
  <c r="B33" i="3"/>
  <c r="B29" i="3"/>
  <c r="B25" i="3"/>
  <c r="B21" i="3"/>
  <c r="B17" i="3"/>
  <c r="B13" i="3"/>
  <c r="B3" i="3"/>
  <c r="B87" i="3"/>
  <c r="B83" i="3"/>
  <c r="B79" i="3"/>
  <c r="B75" i="3"/>
  <c r="B71" i="3"/>
  <c r="B67" i="3"/>
  <c r="B63" i="3"/>
  <c r="B59" i="3"/>
  <c r="B55" i="3"/>
  <c r="B51" i="3"/>
  <c r="B47" i="3"/>
  <c r="B43" i="3"/>
  <c r="B39" i="3"/>
  <c r="B35" i="3"/>
  <c r="B31" i="3"/>
  <c r="B27" i="3"/>
  <c r="B23" i="3"/>
  <c r="B19" i="3"/>
  <c r="B15" i="3"/>
  <c r="B11" i="3"/>
  <c r="B7" i="3"/>
  <c r="B2" i="3"/>
  <c r="B88" i="3"/>
  <c r="B84" i="3"/>
  <c r="B80" i="3"/>
  <c r="B76" i="3"/>
  <c r="B72" i="3"/>
  <c r="B68" i="3"/>
  <c r="B64" i="3"/>
  <c r="B60" i="3"/>
  <c r="B56" i="3"/>
  <c r="B52" i="3"/>
  <c r="B48" i="3"/>
  <c r="B44" i="3"/>
  <c r="B40" i="3"/>
  <c r="B36" i="3"/>
  <c r="B32" i="3"/>
  <c r="B28" i="3"/>
  <c r="B24" i="3"/>
  <c r="B20" i="3"/>
  <c r="B16" i="3"/>
  <c r="B12" i="3"/>
  <c r="B8" i="3"/>
  <c r="AB15" i="1" l="1"/>
  <c r="F29" i="1"/>
  <c r="C29" i="1"/>
  <c r="AB29" i="1" s="1"/>
  <c r="T29" i="1" s="1"/>
  <c r="J29" i="1"/>
  <c r="M29" i="1"/>
  <c r="F17" i="1"/>
  <c r="J17" i="1"/>
  <c r="M17" i="1"/>
  <c r="F18" i="1"/>
  <c r="F15" i="1"/>
  <c r="J34" i="1"/>
  <c r="J32" i="1"/>
  <c r="F22" i="1"/>
  <c r="F20" i="1"/>
  <c r="C19" i="1"/>
  <c r="AB19" i="1" s="1"/>
  <c r="J25" i="1"/>
  <c r="C26" i="1"/>
  <c r="AB26" i="1" s="1"/>
  <c r="J23" i="1"/>
  <c r="M24" i="1"/>
  <c r="J27" i="1"/>
  <c r="M16" i="1"/>
  <c r="F21" i="1"/>
  <c r="J18" i="1"/>
  <c r="J30" i="1"/>
  <c r="M31" i="1"/>
  <c r="J28" i="1"/>
  <c r="C33" i="1"/>
  <c r="AB33" i="1" s="1"/>
  <c r="C34" i="1"/>
  <c r="AB34" i="1" s="1"/>
  <c r="M32" i="1"/>
  <c r="J22" i="1"/>
  <c r="J20" i="1"/>
  <c r="M19" i="1"/>
  <c r="C25" i="1"/>
  <c r="AB25" i="1" s="1"/>
  <c r="M26" i="1"/>
  <c r="F23" i="1"/>
  <c r="C24" i="1"/>
  <c r="AB24" i="1" s="1"/>
  <c r="F27" i="1"/>
  <c r="C16" i="1"/>
  <c r="AB16" i="1" s="1"/>
  <c r="M21" i="1"/>
  <c r="C30" i="1"/>
  <c r="AB30" i="1" s="1"/>
  <c r="F31" i="1"/>
  <c r="C28" i="1"/>
  <c r="AB28" i="1" s="1"/>
  <c r="F33" i="1"/>
  <c r="C17" i="1"/>
  <c r="AB17" i="1" s="1"/>
  <c r="M34" i="1"/>
  <c r="C32" i="1"/>
  <c r="AB32" i="1" s="1"/>
  <c r="C22" i="1"/>
  <c r="AB22" i="1" s="1"/>
  <c r="M20" i="1"/>
  <c r="F19" i="1"/>
  <c r="F25" i="1"/>
  <c r="M18" i="1"/>
  <c r="F26" i="1"/>
  <c r="C23" i="1"/>
  <c r="AB23" i="1" s="1"/>
  <c r="F24" i="1"/>
  <c r="C27" i="1"/>
  <c r="AB27" i="1" s="1"/>
  <c r="F16" i="1"/>
  <c r="J21" i="1"/>
  <c r="M30" i="1"/>
  <c r="J31" i="1"/>
  <c r="M28" i="1"/>
  <c r="J33" i="1"/>
  <c r="C18" i="1"/>
  <c r="AB18" i="1" s="1"/>
  <c r="F34" i="1"/>
  <c r="F32" i="1"/>
  <c r="M22" i="1"/>
  <c r="C20" i="1"/>
  <c r="AB20" i="1" s="1"/>
  <c r="J19" i="1"/>
  <c r="M25" i="1"/>
  <c r="J26" i="1"/>
  <c r="M23" i="1"/>
  <c r="J24" i="1"/>
  <c r="M27" i="1"/>
  <c r="J16" i="1"/>
  <c r="C21" i="1"/>
  <c r="AB21" i="1" s="1"/>
  <c r="F30" i="1"/>
  <c r="C31" i="1"/>
  <c r="AB31" i="1" s="1"/>
  <c r="F28" i="1"/>
  <c r="M33" i="1"/>
  <c r="T27" i="1" l="1"/>
  <c r="I18" i="2"/>
  <c r="I19" i="2"/>
  <c r="I20" i="2"/>
  <c r="I21" i="2"/>
  <c r="I22" i="2"/>
  <c r="I23" i="2"/>
  <c r="I24" i="2"/>
  <c r="I25" i="2"/>
  <c r="I26" i="2"/>
  <c r="I2" i="2"/>
  <c r="I3" i="2"/>
  <c r="I4" i="2"/>
  <c r="I5" i="2"/>
  <c r="I6" i="2"/>
  <c r="I7" i="2"/>
  <c r="I8" i="2"/>
  <c r="I9" i="2"/>
  <c r="I10" i="2"/>
  <c r="I11" i="2"/>
  <c r="I12" i="2"/>
  <c r="I13" i="2"/>
  <c r="I14" i="2"/>
  <c r="I15" i="2"/>
  <c r="I16" i="2"/>
  <c r="I17" i="2"/>
  <c r="F10" i="2"/>
  <c r="F9" i="2"/>
  <c r="F8" i="2"/>
  <c r="F7" i="2"/>
  <c r="F6" i="2"/>
  <c r="F5" i="2"/>
  <c r="F4" i="2"/>
  <c r="F3" i="2"/>
  <c r="F2" i="2"/>
  <c r="D1" i="2"/>
  <c r="D2" i="2"/>
  <c r="D3" i="2"/>
  <c r="D4" i="2"/>
  <c r="D5" i="2"/>
  <c r="D6" i="2"/>
  <c r="D7" i="2"/>
  <c r="D8" i="2"/>
  <c r="D10" i="2"/>
  <c r="D11" i="2"/>
  <c r="D12" i="2"/>
  <c r="D13" i="2"/>
  <c r="D14" i="2"/>
  <c r="D16" i="2"/>
  <c r="D17" i="2"/>
  <c r="D18" i="2"/>
  <c r="D19" i="2"/>
  <c r="D20" i="2"/>
  <c r="D21" i="2"/>
  <c r="D22" i="2"/>
  <c r="D23" i="2"/>
  <c r="D24" i="2"/>
  <c r="D25" i="2"/>
  <c r="D26" i="2"/>
  <c r="B26" i="2"/>
  <c r="B25" i="2"/>
  <c r="B24" i="2"/>
  <c r="B23" i="2"/>
  <c r="B22" i="2"/>
  <c r="B21" i="2"/>
  <c r="B20" i="2"/>
  <c r="B19" i="2"/>
  <c r="B18" i="2"/>
  <c r="B17" i="2"/>
  <c r="B16" i="2"/>
  <c r="B15" i="2"/>
  <c r="B14" i="2"/>
  <c r="B13" i="2"/>
  <c r="B11" i="2"/>
  <c r="B10" i="2"/>
  <c r="B9" i="2"/>
  <c r="B8" i="2"/>
  <c r="B7" i="2"/>
  <c r="B6" i="2"/>
  <c r="B5" i="2"/>
  <c r="B4" i="2"/>
  <c r="B3" i="2"/>
  <c r="B2" i="2"/>
  <c r="B1" i="2"/>
  <c r="Q34" i="1"/>
  <c r="T34" i="1" s="1"/>
  <c r="Q33" i="1"/>
  <c r="T33" i="1" s="1"/>
  <c r="Q32" i="1"/>
  <c r="T32" i="1" s="1"/>
  <c r="Q31" i="1"/>
  <c r="T31" i="1" s="1"/>
  <c r="Q30" i="1"/>
  <c r="T30" i="1" s="1"/>
  <c r="Q28" i="1"/>
  <c r="T28" i="1" s="1"/>
  <c r="Q27" i="1"/>
  <c r="Q26" i="1"/>
  <c r="T26" i="1" s="1"/>
  <c r="Q25" i="1"/>
  <c r="T25" i="1" s="1"/>
  <c r="Q24" i="1"/>
  <c r="T24" i="1" s="1"/>
  <c r="Q23" i="1"/>
  <c r="T23" i="1" s="1"/>
  <c r="Q22" i="1"/>
  <c r="T22" i="1" s="1"/>
  <c r="Q21" i="1"/>
  <c r="T21" i="1" s="1"/>
  <c r="Q20" i="1"/>
  <c r="T20" i="1" s="1"/>
  <c r="Q19" i="1"/>
  <c r="T19" i="1" s="1"/>
  <c r="Q18" i="1"/>
  <c r="T18" i="1" s="1"/>
  <c r="Q17" i="1"/>
  <c r="T17" i="1" s="1"/>
  <c r="Q16" i="1"/>
  <c r="T16" i="1" s="1"/>
  <c r="T15" i="1"/>
  <c r="Q13" i="1"/>
  <c r="J235" i="2" l="1"/>
  <c r="K235" i="2" s="1"/>
  <c r="J239" i="2"/>
  <c r="K239" i="2" s="1"/>
  <c r="J243" i="2"/>
  <c r="K243" i="2" s="1"/>
  <c r="J247" i="2"/>
  <c r="K247" i="2" s="1"/>
  <c r="J251" i="2"/>
  <c r="K251" i="2" s="1"/>
  <c r="J255" i="2"/>
  <c r="K255" i="2" s="1"/>
  <c r="J259" i="2"/>
  <c r="K259" i="2" s="1"/>
  <c r="J118" i="2"/>
  <c r="K118" i="2" s="1"/>
  <c r="J126" i="2"/>
  <c r="K126" i="2" s="1"/>
  <c r="J134" i="2"/>
  <c r="K134" i="2" s="1"/>
  <c r="J142" i="2"/>
  <c r="K142" i="2" s="1"/>
  <c r="J150" i="2"/>
  <c r="K150" i="2" s="1"/>
  <c r="J158" i="2"/>
  <c r="K158" i="2" s="1"/>
  <c r="J166" i="2"/>
  <c r="K166" i="2" s="1"/>
  <c r="J174" i="2"/>
  <c r="K174" i="2" s="1"/>
  <c r="J182" i="2"/>
  <c r="K182" i="2" s="1"/>
  <c r="J190" i="2"/>
  <c r="K190" i="2" s="1"/>
  <c r="J198" i="2"/>
  <c r="K198" i="2" s="1"/>
  <c r="J206" i="2"/>
  <c r="K206" i="2" s="1"/>
  <c r="J214" i="2"/>
  <c r="K214" i="2" s="1"/>
  <c r="J222" i="2"/>
  <c r="K222" i="2" s="1"/>
  <c r="J230" i="2"/>
  <c r="K230" i="2" s="1"/>
  <c r="J238" i="2"/>
  <c r="K238" i="2" s="1"/>
  <c r="J246" i="2"/>
  <c r="K246" i="2" s="1"/>
  <c r="J254" i="2"/>
  <c r="K254" i="2" s="1"/>
  <c r="J262" i="2"/>
  <c r="K262" i="2" s="1"/>
  <c r="J266" i="2"/>
  <c r="K266" i="2" s="1"/>
  <c r="J270" i="2"/>
  <c r="K270" i="2" s="1"/>
  <c r="J274" i="2"/>
  <c r="K274" i="2" s="1"/>
  <c r="J278" i="2"/>
  <c r="K278" i="2" s="1"/>
  <c r="J284" i="2"/>
  <c r="K284" i="2" s="1"/>
  <c r="J288" i="2"/>
  <c r="K288" i="2" s="1"/>
  <c r="J292" i="2"/>
  <c r="K292" i="2" s="1"/>
  <c r="J296" i="2"/>
  <c r="K296" i="2" s="1"/>
  <c r="J114" i="2"/>
  <c r="K114" i="2" s="1"/>
  <c r="J122" i="2"/>
  <c r="K122" i="2" s="1"/>
  <c r="J130" i="2"/>
  <c r="K130" i="2" s="1"/>
  <c r="J138" i="2"/>
  <c r="K138" i="2" s="1"/>
  <c r="J146" i="2"/>
  <c r="K146" i="2" s="1"/>
  <c r="J154" i="2"/>
  <c r="K154" i="2" s="1"/>
  <c r="J162" i="2"/>
  <c r="K162" i="2" s="1"/>
  <c r="J170" i="2"/>
  <c r="K170" i="2" s="1"/>
  <c r="J178" i="2"/>
  <c r="K178" i="2" s="1"/>
  <c r="J186" i="2"/>
  <c r="K186" i="2" s="1"/>
  <c r="J194" i="2"/>
  <c r="K194" i="2" s="1"/>
  <c r="J202" i="2"/>
  <c r="K202" i="2" s="1"/>
  <c r="J210" i="2"/>
  <c r="K210" i="2" s="1"/>
  <c r="J218" i="2"/>
  <c r="K218" i="2" s="1"/>
  <c r="J234" i="2"/>
  <c r="K234" i="2" s="1"/>
  <c r="J250" i="2"/>
  <c r="K250" i="2" s="1"/>
  <c r="J263" i="2"/>
  <c r="K263" i="2" s="1"/>
  <c r="J279" i="2"/>
  <c r="K279" i="2" s="1"/>
  <c r="J282" i="2"/>
  <c r="K282" i="2" s="1"/>
  <c r="J290" i="2"/>
  <c r="K290" i="2" s="1"/>
  <c r="J298" i="2"/>
  <c r="K298" i="2" s="1"/>
  <c r="J267" i="2"/>
  <c r="K267" i="2" s="1"/>
  <c r="J226" i="2"/>
  <c r="K226" i="2" s="1"/>
  <c r="J242" i="2"/>
  <c r="K242" i="2" s="1"/>
  <c r="J258" i="2"/>
  <c r="K258" i="2" s="1"/>
  <c r="J271" i="2"/>
  <c r="K271" i="2" s="1"/>
  <c r="J286" i="2"/>
  <c r="K286" i="2" s="1"/>
  <c r="J294" i="2"/>
  <c r="K294" i="2" s="1"/>
  <c r="J275" i="2"/>
  <c r="K275" i="2" s="1"/>
  <c r="J287" i="2"/>
  <c r="K287" i="2" s="1"/>
  <c r="J269" i="2"/>
  <c r="K269" i="2" s="1"/>
  <c r="J281" i="2"/>
  <c r="K281" i="2" s="1"/>
  <c r="J277" i="2"/>
  <c r="K277" i="2" s="1"/>
  <c r="J293" i="2"/>
  <c r="K293" i="2" s="1"/>
  <c r="J205" i="2"/>
  <c r="K205" i="2" s="1"/>
  <c r="J173" i="2"/>
  <c r="K173" i="2" s="1"/>
  <c r="J141" i="2"/>
  <c r="K141" i="2" s="1"/>
  <c r="J260" i="2"/>
  <c r="K260" i="2" s="1"/>
  <c r="J231" i="2"/>
  <c r="K231" i="2" s="1"/>
  <c r="J215" i="2"/>
  <c r="K215" i="2" s="1"/>
  <c r="J199" i="2"/>
  <c r="K199" i="2" s="1"/>
  <c r="J183" i="2"/>
  <c r="K183" i="2" s="1"/>
  <c r="J167" i="2"/>
  <c r="K167" i="2" s="1"/>
  <c r="J151" i="2"/>
  <c r="K151" i="2" s="1"/>
  <c r="J135" i="2"/>
  <c r="K135" i="2" s="1"/>
  <c r="J119" i="2"/>
  <c r="K119" i="2" s="1"/>
  <c r="J272" i="2"/>
  <c r="K272" i="2" s="1"/>
  <c r="J249" i="2"/>
  <c r="K249" i="2" s="1"/>
  <c r="J217" i="2"/>
  <c r="K217" i="2" s="1"/>
  <c r="J185" i="2"/>
  <c r="K185" i="2" s="1"/>
  <c r="J153" i="2"/>
  <c r="K153" i="2" s="1"/>
  <c r="J219" i="2"/>
  <c r="K219" i="2" s="1"/>
  <c r="J187" i="2"/>
  <c r="K187" i="2" s="1"/>
  <c r="J171" i="2"/>
  <c r="K171" i="2" s="1"/>
  <c r="J120" i="2"/>
  <c r="K120" i="2" s="1"/>
  <c r="J253" i="2"/>
  <c r="K253" i="2" s="1"/>
  <c r="J237" i="2"/>
  <c r="K237" i="2" s="1"/>
  <c r="J265" i="2"/>
  <c r="K265" i="2" s="1"/>
  <c r="J261" i="2"/>
  <c r="K261" i="2" s="1"/>
  <c r="J285" i="2"/>
  <c r="K285" i="2" s="1"/>
  <c r="J197" i="2"/>
  <c r="K197" i="2" s="1"/>
  <c r="J165" i="2"/>
  <c r="K165" i="2" s="1"/>
  <c r="J133" i="2"/>
  <c r="K133" i="2" s="1"/>
  <c r="J252" i="2"/>
  <c r="K252" i="2" s="1"/>
  <c r="J228" i="2"/>
  <c r="K228" i="2" s="1"/>
  <c r="J212" i="2"/>
  <c r="K212" i="2" s="1"/>
  <c r="J196" i="2"/>
  <c r="K196" i="2" s="1"/>
  <c r="J180" i="2"/>
  <c r="K180" i="2" s="1"/>
  <c r="J164" i="2"/>
  <c r="K164" i="2" s="1"/>
  <c r="J148" i="2"/>
  <c r="K148" i="2" s="1"/>
  <c r="J132" i="2"/>
  <c r="K132" i="2" s="1"/>
  <c r="J116" i="2"/>
  <c r="K116" i="2" s="1"/>
  <c r="J268" i="2"/>
  <c r="K268" i="2" s="1"/>
  <c r="J241" i="2"/>
  <c r="K241" i="2" s="1"/>
  <c r="J209" i="2"/>
  <c r="K209" i="2" s="1"/>
  <c r="J177" i="2"/>
  <c r="K177" i="2" s="1"/>
  <c r="J145" i="2"/>
  <c r="K145" i="2" s="1"/>
  <c r="J113" i="2"/>
  <c r="K113" i="2" s="1"/>
  <c r="J232" i="2"/>
  <c r="K232" i="2" s="1"/>
  <c r="J216" i="2"/>
  <c r="K216" i="2" s="1"/>
  <c r="J200" i="2"/>
  <c r="K200" i="2" s="1"/>
  <c r="J184" i="2"/>
  <c r="K184" i="2" s="1"/>
  <c r="J168" i="2"/>
  <c r="K168" i="2" s="1"/>
  <c r="J152" i="2"/>
  <c r="K152" i="2" s="1"/>
  <c r="J136" i="2"/>
  <c r="K136" i="2" s="1"/>
  <c r="J221" i="2"/>
  <c r="K221" i="2" s="1"/>
  <c r="J297" i="2"/>
  <c r="K297" i="2" s="1"/>
  <c r="J291" i="2"/>
  <c r="K291" i="2" s="1"/>
  <c r="J245" i="2"/>
  <c r="K245" i="2" s="1"/>
  <c r="J273" i="2"/>
  <c r="K273" i="2" s="1"/>
  <c r="J189" i="2"/>
  <c r="K189" i="2" s="1"/>
  <c r="J157" i="2"/>
  <c r="K157" i="2" s="1"/>
  <c r="J125" i="2"/>
  <c r="K125" i="2" s="1"/>
  <c r="J244" i="2"/>
  <c r="K244" i="2" s="1"/>
  <c r="J223" i="2"/>
  <c r="K223" i="2" s="1"/>
  <c r="J207" i="2"/>
  <c r="K207" i="2" s="1"/>
  <c r="J191" i="2"/>
  <c r="K191" i="2" s="1"/>
  <c r="J175" i="2"/>
  <c r="K175" i="2" s="1"/>
  <c r="J159" i="2"/>
  <c r="K159" i="2" s="1"/>
  <c r="J143" i="2"/>
  <c r="K143" i="2" s="1"/>
  <c r="J127" i="2"/>
  <c r="K127" i="2" s="1"/>
  <c r="J280" i="2"/>
  <c r="K280" i="2" s="1"/>
  <c r="J264" i="2"/>
  <c r="K264" i="2" s="1"/>
  <c r="J233" i="2"/>
  <c r="K233" i="2" s="1"/>
  <c r="J201" i="2"/>
  <c r="K201" i="2" s="1"/>
  <c r="J169" i="2"/>
  <c r="K169" i="2" s="1"/>
  <c r="J137" i="2"/>
  <c r="K137" i="2" s="1"/>
  <c r="J256" i="2"/>
  <c r="K256" i="2" s="1"/>
  <c r="J227" i="2"/>
  <c r="K227" i="2" s="1"/>
  <c r="J211" i="2"/>
  <c r="K211" i="2" s="1"/>
  <c r="J195" i="2"/>
  <c r="K195" i="2" s="1"/>
  <c r="J179" i="2"/>
  <c r="K179" i="2" s="1"/>
  <c r="J163" i="2"/>
  <c r="K163" i="2" s="1"/>
  <c r="J147" i="2"/>
  <c r="K147" i="2" s="1"/>
  <c r="J131" i="2"/>
  <c r="K131" i="2" s="1"/>
  <c r="J115" i="2"/>
  <c r="K115" i="2" s="1"/>
  <c r="J155" i="2"/>
  <c r="K155" i="2" s="1"/>
  <c r="J139" i="2"/>
  <c r="K139" i="2" s="1"/>
  <c r="J295" i="2"/>
  <c r="K295" i="2" s="1"/>
  <c r="J289" i="2"/>
  <c r="K289" i="2" s="1"/>
  <c r="J283" i="2"/>
  <c r="K283" i="2" s="1"/>
  <c r="J229" i="2"/>
  <c r="K229" i="2" s="1"/>
  <c r="J213" i="2"/>
  <c r="K213" i="2" s="1"/>
  <c r="J181" i="2"/>
  <c r="K181" i="2" s="1"/>
  <c r="J149" i="2"/>
  <c r="K149" i="2" s="1"/>
  <c r="J117" i="2"/>
  <c r="K117" i="2" s="1"/>
  <c r="J236" i="2"/>
  <c r="K236" i="2" s="1"/>
  <c r="J220" i="2"/>
  <c r="K220" i="2" s="1"/>
  <c r="J204" i="2"/>
  <c r="K204" i="2" s="1"/>
  <c r="J188" i="2"/>
  <c r="K188" i="2" s="1"/>
  <c r="J172" i="2"/>
  <c r="K172" i="2" s="1"/>
  <c r="J156" i="2"/>
  <c r="K156" i="2" s="1"/>
  <c r="J140" i="2"/>
  <c r="K140" i="2" s="1"/>
  <c r="J124" i="2"/>
  <c r="K124" i="2" s="1"/>
  <c r="J276" i="2"/>
  <c r="K276" i="2" s="1"/>
  <c r="J257" i="2"/>
  <c r="K257" i="2" s="1"/>
  <c r="J225" i="2"/>
  <c r="K225" i="2" s="1"/>
  <c r="J193" i="2"/>
  <c r="K193" i="2" s="1"/>
  <c r="J161" i="2"/>
  <c r="K161" i="2" s="1"/>
  <c r="J129" i="2"/>
  <c r="K129" i="2" s="1"/>
  <c r="J248" i="2"/>
  <c r="K248" i="2" s="1"/>
  <c r="J224" i="2"/>
  <c r="K224" i="2" s="1"/>
  <c r="J208" i="2"/>
  <c r="K208" i="2" s="1"/>
  <c r="J192" i="2"/>
  <c r="K192" i="2" s="1"/>
  <c r="J176" i="2"/>
  <c r="K176" i="2" s="1"/>
  <c r="J160" i="2"/>
  <c r="K160" i="2" s="1"/>
  <c r="J144" i="2"/>
  <c r="K144" i="2" s="1"/>
  <c r="J128" i="2"/>
  <c r="K128" i="2" s="1"/>
  <c r="J112" i="2"/>
  <c r="K112" i="2" s="1"/>
  <c r="J121" i="2"/>
  <c r="K121" i="2" s="1"/>
  <c r="J240" i="2"/>
  <c r="K240" i="2" s="1"/>
  <c r="J203" i="2"/>
  <c r="K203" i="2" s="1"/>
  <c r="J123" i="2"/>
  <c r="K123" i="2" s="1"/>
  <c r="J95" i="2"/>
  <c r="K95" i="2" s="1"/>
  <c r="J103" i="2"/>
  <c r="K103" i="2" s="1"/>
  <c r="J62" i="2"/>
  <c r="K62" i="2" s="1"/>
  <c r="J90" i="2"/>
  <c r="K90" i="2" s="1"/>
  <c r="J102" i="2"/>
  <c r="K102" i="2" s="1"/>
  <c r="J106" i="2"/>
  <c r="K106" i="2" s="1"/>
  <c r="J110" i="2"/>
  <c r="K110" i="2" s="1"/>
  <c r="J99" i="2"/>
  <c r="K99" i="2" s="1"/>
  <c r="J107" i="2"/>
  <c r="K107" i="2" s="1"/>
  <c r="J111" i="2"/>
  <c r="K111" i="2" s="1"/>
  <c r="J54" i="2"/>
  <c r="K54" i="2" s="1"/>
  <c r="J66" i="2"/>
  <c r="K66" i="2" s="1"/>
  <c r="J78" i="2"/>
  <c r="K78" i="2" s="1"/>
  <c r="J82" i="2"/>
  <c r="K82" i="2" s="1"/>
  <c r="J94" i="2"/>
  <c r="K94" i="2" s="1"/>
  <c r="J55" i="2"/>
  <c r="K55" i="2" s="1"/>
  <c r="J59" i="2"/>
  <c r="K59" i="2" s="1"/>
  <c r="J63" i="2"/>
  <c r="K63" i="2" s="1"/>
  <c r="J67" i="2"/>
  <c r="K67" i="2" s="1"/>
  <c r="J71" i="2"/>
  <c r="K71" i="2" s="1"/>
  <c r="J75" i="2"/>
  <c r="K75" i="2" s="1"/>
  <c r="J79" i="2"/>
  <c r="K79" i="2" s="1"/>
  <c r="J83" i="2"/>
  <c r="K83" i="2" s="1"/>
  <c r="J87" i="2"/>
  <c r="K87" i="2" s="1"/>
  <c r="J91" i="2"/>
  <c r="K91" i="2" s="1"/>
  <c r="J58" i="2"/>
  <c r="K58" i="2" s="1"/>
  <c r="J70" i="2"/>
  <c r="K70" i="2" s="1"/>
  <c r="J74" i="2"/>
  <c r="K74" i="2" s="1"/>
  <c r="J86" i="2"/>
  <c r="K86" i="2" s="1"/>
  <c r="J98" i="2"/>
  <c r="K98" i="2" s="1"/>
  <c r="J97" i="2"/>
  <c r="K97" i="2" s="1"/>
  <c r="J100" i="2"/>
  <c r="K100" i="2" s="1"/>
  <c r="J68" i="2"/>
  <c r="K68" i="2" s="1"/>
  <c r="J77" i="2"/>
  <c r="K77" i="2" s="1"/>
  <c r="J61" i="2"/>
  <c r="K61" i="2" s="1"/>
  <c r="J105" i="2"/>
  <c r="K105" i="2" s="1"/>
  <c r="J88" i="2"/>
  <c r="K88" i="2" s="1"/>
  <c r="J60" i="2"/>
  <c r="K60" i="2" s="1"/>
  <c r="J52" i="2"/>
  <c r="K52" i="2" s="1"/>
  <c r="J108" i="2"/>
  <c r="K108" i="2" s="1"/>
  <c r="J65" i="2"/>
  <c r="K65" i="2" s="1"/>
  <c r="J64" i="2"/>
  <c r="K64" i="2" s="1"/>
  <c r="J93" i="2"/>
  <c r="K93" i="2" s="1"/>
  <c r="J92" i="2"/>
  <c r="K92" i="2" s="1"/>
  <c r="J56" i="2"/>
  <c r="K56" i="2" s="1"/>
  <c r="J73" i="2"/>
  <c r="K73" i="2" s="1"/>
  <c r="J57" i="2"/>
  <c r="K57" i="2" s="1"/>
  <c r="J89" i="2"/>
  <c r="K89" i="2" s="1"/>
  <c r="J80" i="2"/>
  <c r="K80" i="2" s="1"/>
  <c r="J76" i="2"/>
  <c r="K76" i="2" s="1"/>
  <c r="J109" i="2"/>
  <c r="K109" i="2" s="1"/>
  <c r="J81" i="2"/>
  <c r="K81" i="2" s="1"/>
  <c r="J84" i="2"/>
  <c r="K84" i="2" s="1"/>
  <c r="J101" i="2"/>
  <c r="K101" i="2" s="1"/>
  <c r="J69" i="2"/>
  <c r="K69" i="2" s="1"/>
  <c r="J53" i="2"/>
  <c r="K53" i="2" s="1"/>
  <c r="J104" i="2"/>
  <c r="K104" i="2" s="1"/>
  <c r="J72" i="2"/>
  <c r="K72" i="2" s="1"/>
  <c r="J85" i="2"/>
  <c r="K85" i="2" s="1"/>
  <c r="J96" i="2"/>
  <c r="K96" i="2" s="1"/>
  <c r="J1" i="2"/>
  <c r="K1" i="2" s="1"/>
  <c r="J37" i="2"/>
  <c r="K37" i="2" s="1"/>
  <c r="J45" i="2"/>
  <c r="K45" i="2" s="1"/>
  <c r="J49" i="2"/>
  <c r="K49" i="2" s="1"/>
  <c r="J29" i="2"/>
  <c r="K29" i="2" s="1"/>
  <c r="J33" i="2"/>
  <c r="K33" i="2" s="1"/>
  <c r="J41" i="2"/>
  <c r="K41" i="2" s="1"/>
  <c r="J34" i="2"/>
  <c r="K34" i="2" s="1"/>
  <c r="J48" i="2"/>
  <c r="K48" i="2" s="1"/>
  <c r="J47" i="2"/>
  <c r="K47" i="2" s="1"/>
  <c r="J46" i="2"/>
  <c r="K46" i="2" s="1"/>
  <c r="J31" i="2"/>
  <c r="K31" i="2" s="1"/>
  <c r="J39" i="2"/>
  <c r="K39" i="2" s="1"/>
  <c r="J42" i="2"/>
  <c r="K42" i="2" s="1"/>
  <c r="J36" i="2"/>
  <c r="K36" i="2" s="1"/>
  <c r="J44" i="2"/>
  <c r="K44" i="2" s="1"/>
  <c r="J27" i="2"/>
  <c r="K27" i="2" s="1"/>
  <c r="J35" i="2"/>
  <c r="K35" i="2" s="1"/>
  <c r="J38" i="2"/>
  <c r="K38" i="2" s="1"/>
  <c r="J32" i="2"/>
  <c r="K32" i="2" s="1"/>
  <c r="J51" i="2"/>
  <c r="K51" i="2" s="1"/>
  <c r="J40" i="2"/>
  <c r="K40" i="2" s="1"/>
  <c r="J50" i="2"/>
  <c r="K50" i="2" s="1"/>
  <c r="J28" i="2"/>
  <c r="K28" i="2" s="1"/>
  <c r="J43" i="2"/>
  <c r="K43" i="2" s="1"/>
  <c r="J30" i="2"/>
  <c r="K30" i="2" s="1"/>
  <c r="J15" i="2"/>
  <c r="K15" i="2" s="1"/>
  <c r="J7" i="2"/>
  <c r="K7" i="2" s="1"/>
  <c r="J24" i="2"/>
  <c r="K24" i="2" s="1"/>
  <c r="J20" i="2"/>
  <c r="K20" i="2" s="1"/>
  <c r="J8" i="2"/>
  <c r="K8" i="2" s="1"/>
  <c r="J14" i="2"/>
  <c r="K14" i="2" s="1"/>
  <c r="J10" i="2"/>
  <c r="K10" i="2" s="1"/>
  <c r="J6" i="2"/>
  <c r="K6" i="2" s="1"/>
  <c r="J2" i="2"/>
  <c r="K2" i="2" s="1"/>
  <c r="J23" i="2"/>
  <c r="K23" i="2" s="1"/>
  <c r="J19" i="2"/>
  <c r="K19" i="2" s="1"/>
  <c r="J11" i="2"/>
  <c r="K11" i="2" s="1"/>
  <c r="J17" i="2"/>
  <c r="K17" i="2" s="1"/>
  <c r="J26" i="2"/>
  <c r="K26" i="2" s="1"/>
  <c r="J22" i="2"/>
  <c r="K22" i="2" s="1"/>
  <c r="J18" i="2"/>
  <c r="K18" i="2" s="1"/>
  <c r="J25" i="2"/>
  <c r="K25" i="2" s="1"/>
  <c r="J21" i="2"/>
  <c r="K21" i="2" s="1"/>
  <c r="J13" i="2"/>
  <c r="K13" i="2" s="1"/>
  <c r="J9" i="2"/>
  <c r="K9" i="2" s="1"/>
  <c r="J5" i="2"/>
  <c r="K5" i="2" s="1"/>
  <c r="J12" i="2"/>
  <c r="K12" i="2" s="1"/>
  <c r="J3" i="2"/>
  <c r="K3" i="2" s="1"/>
  <c r="J16" i="2"/>
  <c r="K16" i="2" s="1"/>
  <c r="J4" i="2"/>
  <c r="K4" i="2" s="1"/>
  <c r="T35" i="1" l="1"/>
</calcChain>
</file>

<file path=xl/sharedStrings.xml><?xml version="1.0" encoding="utf-8"?>
<sst xmlns="http://schemas.openxmlformats.org/spreadsheetml/2006/main" count="3079" uniqueCount="1154">
  <si>
    <t>【報告書郵送先】〒163-1432　東京都新宿区西新宿3-20-2 東京オペラシティビル32階</t>
    <rPh sb="1" eb="4">
      <t>ホウコクショ</t>
    </rPh>
    <rPh sb="4" eb="6">
      <t>ユウソウ</t>
    </rPh>
    <rPh sb="6" eb="7">
      <t>サキ</t>
    </rPh>
    <rPh sb="18" eb="21">
      <t>トウキョウト</t>
    </rPh>
    <rPh sb="21" eb="24">
      <t>シンジュクク</t>
    </rPh>
    <rPh sb="24" eb="27">
      <t>ニシシンジュク</t>
    </rPh>
    <rPh sb="34" eb="36">
      <t>トウキョウ</t>
    </rPh>
    <rPh sb="46" eb="47">
      <t>カイ</t>
    </rPh>
    <phoneticPr fontId="4"/>
  </si>
  <si>
    <t>出力抑制保証規定第３条に基づき、出力抑制に関する報告を致します。</t>
  </si>
  <si>
    <t>購 入 設 置 者</t>
  </si>
  <si>
    <t>加 入 番 号</t>
    <phoneticPr fontId="4"/>
  </si>
  <si>
    <t>氏 名・名 称</t>
    <phoneticPr fontId="4"/>
  </si>
  <si>
    <t>印</t>
    <rPh sb="0" eb="1">
      <t>イン</t>
    </rPh>
    <phoneticPr fontId="4"/>
  </si>
  <si>
    <t>系 統 連 系 日</t>
    <phoneticPr fontId="4"/>
  </si>
  <si>
    <t>設 置 容 量</t>
    <rPh sb="0" eb="1">
      <t>セツ</t>
    </rPh>
    <rPh sb="2" eb="3">
      <t>チ</t>
    </rPh>
    <rPh sb="4" eb="5">
      <t>カタチ</t>
    </rPh>
    <rPh sb="6" eb="7">
      <t>リョウ</t>
    </rPh>
    <phoneticPr fontId="4"/>
  </si>
  <si>
    <t>kW</t>
    <phoneticPr fontId="4"/>
  </si>
  <si>
    <t>抑制エリア</t>
    <rPh sb="0" eb="2">
      <t>ヨクセイ</t>
    </rPh>
    <phoneticPr fontId="4"/>
  </si>
  <si>
    <t>エリア</t>
    <phoneticPr fontId="4"/>
  </si>
  <si>
    <t>観測地点</t>
    <rPh sb="0" eb="2">
      <t>カンソク</t>
    </rPh>
    <rPh sb="2" eb="4">
      <t>チテン</t>
    </rPh>
    <phoneticPr fontId="4"/>
  </si>
  <si>
    <t>【抑制エリア】</t>
  </si>
  <si>
    <t>【観測地点】</t>
    <phoneticPr fontId="4"/>
  </si>
  <si>
    <t>【保証単価(A)】</t>
    <rPh sb="1" eb="3">
      <t>ホショウ</t>
    </rPh>
    <rPh sb="3" eb="5">
      <t>タンカ</t>
    </rPh>
    <phoneticPr fontId="4"/>
  </si>
  <si>
    <r>
      <t>円</t>
    </r>
    <r>
      <rPr>
        <sz val="9"/>
        <color theme="1"/>
        <rFont val="游ゴシック"/>
        <family val="3"/>
        <charset val="128"/>
        <scheme val="minor"/>
      </rPr>
      <t>（税抜）</t>
    </r>
    <rPh sb="0" eb="1">
      <t>エン</t>
    </rPh>
    <rPh sb="2" eb="4">
      <t>ゼイヌ</t>
    </rPh>
    <phoneticPr fontId="4"/>
  </si>
  <si>
    <t>福岡</t>
    <rPh sb="0" eb="2">
      <t>フクオカ</t>
    </rPh>
    <phoneticPr fontId="4"/>
  </si>
  <si>
    <t>福岡市</t>
    <rPh sb="0" eb="2">
      <t>フクオカ</t>
    </rPh>
    <rPh sb="2" eb="3">
      <t>シ</t>
    </rPh>
    <phoneticPr fontId="4"/>
  </si>
  <si>
    <t>出力抑制指示日</t>
    <phoneticPr fontId="4"/>
  </si>
  <si>
    <t>(ｱ)</t>
    <phoneticPr fontId="4"/>
  </si>
  <si>
    <t>比較対象日　</t>
    <phoneticPr fontId="4"/>
  </si>
  <si>
    <t>(ｲ)</t>
    <phoneticPr fontId="4"/>
  </si>
  <si>
    <r>
      <t xml:space="preserve">発電量差額
</t>
    </r>
    <r>
      <rPr>
        <sz val="9"/>
        <color theme="1"/>
        <rFont val="游ゴシック"/>
        <family val="3"/>
        <charset val="128"/>
        <scheme val="minor"/>
      </rPr>
      <t>(ｳ)＝(ｱ)－(ｲ)</t>
    </r>
    <rPh sb="0" eb="5">
      <t>ハツデンリョウサガク</t>
    </rPh>
    <phoneticPr fontId="4"/>
  </si>
  <si>
    <r>
      <t xml:space="preserve">請求金額
</t>
    </r>
    <r>
      <rPr>
        <sz val="9"/>
        <color theme="1"/>
        <rFont val="游ゴシック"/>
        <family val="3"/>
        <charset val="128"/>
        <scheme val="minor"/>
      </rPr>
      <t>(A)×(ｳ)+消費税</t>
    </r>
    <rPh sb="0" eb="4">
      <t>セイキュウキンガク</t>
    </rPh>
    <rPh sb="13" eb="16">
      <t>ショウヒゼイ</t>
    </rPh>
    <phoneticPr fontId="4"/>
  </si>
  <si>
    <t>北九州</t>
    <rPh sb="0" eb="3">
      <t>キタキュウシュウ</t>
    </rPh>
    <phoneticPr fontId="4"/>
  </si>
  <si>
    <t>日付</t>
    <phoneticPr fontId="4"/>
  </si>
  <si>
    <t>日射量</t>
    <phoneticPr fontId="4"/>
  </si>
  <si>
    <t>発電量</t>
  </si>
  <si>
    <t>日付</t>
    <phoneticPr fontId="4"/>
  </si>
  <si>
    <t>日射量</t>
    <phoneticPr fontId="4"/>
  </si>
  <si>
    <t>佐賀</t>
    <rPh sb="0" eb="2">
      <t>サガ</t>
    </rPh>
    <phoneticPr fontId="4"/>
  </si>
  <si>
    <t>佐賀市</t>
    <rPh sb="0" eb="2">
      <t>サガ</t>
    </rPh>
    <rPh sb="2" eb="3">
      <t>シ</t>
    </rPh>
    <phoneticPr fontId="4"/>
  </si>
  <si>
    <t>【例】</t>
  </si>
  <si>
    <t>kWh</t>
    <phoneticPr fontId="4"/>
  </si>
  <si>
    <t>例（32円×133.87kWh）*1.10＝4,712円</t>
    <rPh sb="0" eb="1">
      <t>レイ</t>
    </rPh>
    <rPh sb="4" eb="5">
      <t>エン</t>
    </rPh>
    <rPh sb="27" eb="28">
      <t>エン</t>
    </rPh>
    <phoneticPr fontId="4"/>
  </si>
  <si>
    <t>長崎</t>
    <rPh sb="0" eb="2">
      <t>ナガサキ</t>
    </rPh>
    <phoneticPr fontId="4"/>
  </si>
  <si>
    <t>長崎市</t>
    <rPh sb="0" eb="2">
      <t>ナガサキ</t>
    </rPh>
    <rPh sb="2" eb="3">
      <t>シ</t>
    </rPh>
    <phoneticPr fontId="4"/>
  </si>
  <si>
    <t>大分</t>
    <rPh sb="0" eb="2">
      <t>オオイタ</t>
    </rPh>
    <phoneticPr fontId="4"/>
  </si>
  <si>
    <t>大分市</t>
    <rPh sb="0" eb="2">
      <t>オオイタ</t>
    </rPh>
    <rPh sb="2" eb="3">
      <t>シ</t>
    </rPh>
    <phoneticPr fontId="4"/>
  </si>
  <si>
    <t>kWh</t>
    <phoneticPr fontId="4"/>
  </si>
  <si>
    <t>円</t>
    <rPh sb="0" eb="1">
      <t>エン</t>
    </rPh>
    <phoneticPr fontId="4"/>
  </si>
  <si>
    <t>熊本</t>
    <phoneticPr fontId="4"/>
  </si>
  <si>
    <t>熊本市</t>
    <rPh sb="0" eb="2">
      <t>クマモト</t>
    </rPh>
    <rPh sb="2" eb="3">
      <t>シ</t>
    </rPh>
    <phoneticPr fontId="4"/>
  </si>
  <si>
    <t>kWh</t>
    <phoneticPr fontId="4"/>
  </si>
  <si>
    <t>宮崎</t>
    <rPh sb="0" eb="2">
      <t>ミヤザキ</t>
    </rPh>
    <phoneticPr fontId="4"/>
  </si>
  <si>
    <t>宮崎市</t>
    <rPh sb="0" eb="2">
      <t>ミヤザキ</t>
    </rPh>
    <rPh sb="2" eb="3">
      <t>シ</t>
    </rPh>
    <phoneticPr fontId="4"/>
  </si>
  <si>
    <t>kWh</t>
    <phoneticPr fontId="4"/>
  </si>
  <si>
    <t>鹿児島</t>
    <rPh sb="0" eb="3">
      <t>カゴシマ</t>
    </rPh>
    <phoneticPr fontId="4"/>
  </si>
  <si>
    <t>鹿児島市</t>
    <rPh sb="0" eb="3">
      <t>カゴシマ</t>
    </rPh>
    <rPh sb="3" eb="4">
      <t>シ</t>
    </rPh>
    <phoneticPr fontId="4"/>
  </si>
  <si>
    <t>kWh</t>
    <phoneticPr fontId="4"/>
  </si>
  <si>
    <t>kWh</t>
    <phoneticPr fontId="4"/>
  </si>
  <si>
    <t>kWh</t>
    <phoneticPr fontId="4"/>
  </si>
  <si>
    <t>kWh</t>
    <phoneticPr fontId="4"/>
  </si>
  <si>
    <t>kWh</t>
    <phoneticPr fontId="4"/>
  </si>
  <si>
    <t>請求合計</t>
    <rPh sb="0" eb="2">
      <t>セイキュウ</t>
    </rPh>
    <rPh sb="2" eb="4">
      <t>ゴウケイ</t>
    </rPh>
    <phoneticPr fontId="4"/>
  </si>
  <si>
    <t>金融機関</t>
    <rPh sb="0" eb="4">
      <t>キンユウキカン</t>
    </rPh>
    <phoneticPr fontId="4"/>
  </si>
  <si>
    <t>銀行</t>
  </si>
  <si>
    <t>信用金庫</t>
  </si>
  <si>
    <t>支店</t>
    <rPh sb="0" eb="2">
      <t>シテン</t>
    </rPh>
    <phoneticPr fontId="4"/>
  </si>
  <si>
    <t>預金種類</t>
  </si>
  <si>
    <t>店番</t>
    <phoneticPr fontId="4"/>
  </si>
  <si>
    <t>口座番号</t>
  </si>
  <si>
    <t>普通</t>
  </si>
  <si>
    <t>当座</t>
  </si>
  <si>
    <t>ｳｴｽﾄﾎｰﾙﾃﾞｨﾝｸﾞｽ</t>
    <phoneticPr fontId="4"/>
  </si>
  <si>
    <t>ゆうちょ銀行</t>
  </si>
  <si>
    <t>通帳記号</t>
  </si>
  <si>
    <t>通帳番号</t>
  </si>
  <si>
    <t>受付</t>
    <rPh sb="0" eb="2">
      <t>ウケツケ</t>
    </rPh>
    <phoneticPr fontId="4"/>
  </si>
  <si>
    <t>承認</t>
    <rPh sb="0" eb="2">
      <t>ショウニン</t>
    </rPh>
    <phoneticPr fontId="4"/>
  </si>
  <si>
    <t>ﾌﾘｶﾞﾅ
口座名義人</t>
    <phoneticPr fontId="4"/>
  </si>
  <si>
    <t>様名義</t>
  </si>
  <si>
    <t>【対象期間】</t>
    <rPh sb="1" eb="3">
      <t>タイショウ</t>
    </rPh>
    <rPh sb="3" eb="5">
      <t>キカン</t>
    </rPh>
    <phoneticPr fontId="4"/>
  </si>
  <si>
    <t>【報告期限】</t>
    <rPh sb="1" eb="3">
      <t>ホウコク</t>
    </rPh>
    <rPh sb="3" eb="5">
      <t>キゲン</t>
    </rPh>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</si>
  <si>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</si>
  <si>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</si>
  <si>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</si>
  <si>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</si>
  <si>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</si>
  <si>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</si>
  <si>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</si>
  <si>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</si>
  <si>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</si>
  <si>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</si>
  <si>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</si>
  <si>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</si>
  <si>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</si>
  <si>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</si>
  <si>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</si>
  <si>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</si>
  <si>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</si>
  <si>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</si>
  <si>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</si>
  <si>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t</t>
    <phoneticPr fontId="4"/>
  </si>
  <si>
    <t>u</t>
    <phoneticPr fontId="4"/>
  </si>
  <si>
    <t>v</t>
    <phoneticPr fontId="4"/>
  </si>
  <si>
    <t>w</t>
    <phoneticPr fontId="4"/>
  </si>
  <si>
    <t>x</t>
    <phoneticPr fontId="4"/>
  </si>
  <si>
    <t>y</t>
    <phoneticPr fontId="4"/>
  </si>
  <si>
    <t>z</t>
    <phoneticPr fontId="4"/>
  </si>
  <si>
    <t>A</t>
    <phoneticPr fontId="4"/>
  </si>
  <si>
    <t>B</t>
    <phoneticPr fontId="4"/>
  </si>
  <si>
    <t>C</t>
    <phoneticPr fontId="4"/>
  </si>
  <si>
    <t>D</t>
    <phoneticPr fontId="4"/>
  </si>
  <si>
    <t>E</t>
    <phoneticPr fontId="4"/>
  </si>
  <si>
    <t>F</t>
    <phoneticPr fontId="4"/>
  </si>
  <si>
    <t>G</t>
    <phoneticPr fontId="4"/>
  </si>
  <si>
    <t>H</t>
    <phoneticPr fontId="4"/>
  </si>
  <si>
    <t>I</t>
    <phoneticPr fontId="4"/>
  </si>
  <si>
    <t>J</t>
    <phoneticPr fontId="4"/>
  </si>
  <si>
    <t>K</t>
    <phoneticPr fontId="4"/>
  </si>
  <si>
    <t>L</t>
    <phoneticPr fontId="4"/>
  </si>
  <si>
    <t>M</t>
    <phoneticPr fontId="4"/>
  </si>
  <si>
    <t>N</t>
    <phoneticPr fontId="4"/>
  </si>
  <si>
    <t>O</t>
    <phoneticPr fontId="4"/>
  </si>
  <si>
    <t>P</t>
    <phoneticPr fontId="4"/>
  </si>
  <si>
    <t>Q</t>
    <phoneticPr fontId="4"/>
  </si>
  <si>
    <t>R</t>
    <phoneticPr fontId="4"/>
  </si>
  <si>
    <t>S</t>
    <phoneticPr fontId="4"/>
  </si>
  <si>
    <t>T</t>
    <phoneticPr fontId="4"/>
  </si>
  <si>
    <t>U</t>
    <phoneticPr fontId="4"/>
  </si>
  <si>
    <t>V</t>
    <phoneticPr fontId="4"/>
  </si>
  <si>
    <t>W</t>
    <phoneticPr fontId="4"/>
  </si>
  <si>
    <t>X</t>
    <phoneticPr fontId="4"/>
  </si>
  <si>
    <t>Y</t>
    <phoneticPr fontId="4"/>
  </si>
  <si>
    <t>Z</t>
    <phoneticPr fontId="4"/>
  </si>
  <si>
    <t>×</t>
    <phoneticPr fontId="4"/>
  </si>
  <si>
    <t>加入番号</t>
    <rPh sb="0" eb="2">
      <t>カニュウ</t>
    </rPh>
    <rPh sb="2" eb="4">
      <t>バンゴウ</t>
    </rPh>
    <phoneticPr fontId="4"/>
  </si>
  <si>
    <t>日付</t>
    <rPh sb="0" eb="2">
      <t>ヒヅケ</t>
    </rPh>
    <phoneticPr fontId="4"/>
  </si>
  <si>
    <t>電圧階級</t>
    <rPh sb="0" eb="4">
      <t>デンアツカイキュウ</t>
    </rPh>
    <phoneticPr fontId="4"/>
  </si>
  <si>
    <t>出力抑制開始</t>
    <rPh sb="0" eb="4">
      <t>シュツリョクヨクセイ</t>
    </rPh>
    <rPh sb="4" eb="6">
      <t>カイシ</t>
    </rPh>
    <phoneticPr fontId="4"/>
  </si>
  <si>
    <t>出力抑制終了</t>
    <rPh sb="0" eb="4">
      <t>シュツリョクヨクセイ</t>
    </rPh>
    <rPh sb="4" eb="6">
      <t>シュウリョウ</t>
    </rPh>
    <phoneticPr fontId="4"/>
  </si>
  <si>
    <t>曜日</t>
    <rPh sb="0" eb="2">
      <t>ヨウビ</t>
    </rPh>
    <phoneticPr fontId="4"/>
  </si>
  <si>
    <t>参照地</t>
    <rPh sb="0" eb="2">
      <t>サンショウ</t>
    </rPh>
    <rPh sb="2" eb="3">
      <t>チ</t>
    </rPh>
    <phoneticPr fontId="4"/>
  </si>
  <si>
    <t>実際の日射量と
近い日射量（MJ/㎡）</t>
    <phoneticPr fontId="4"/>
  </si>
  <si>
    <t>低：回数</t>
    <rPh sb="0" eb="1">
      <t>テイ</t>
    </rPh>
    <rPh sb="2" eb="4">
      <t>カイスウ</t>
    </rPh>
    <phoneticPr fontId="4"/>
  </si>
  <si>
    <t>高：回数</t>
    <rPh sb="0" eb="1">
      <t>コウ</t>
    </rPh>
    <rPh sb="2" eb="4">
      <t>カイスウ</t>
    </rPh>
    <phoneticPr fontId="4"/>
  </si>
  <si>
    <t>低</t>
    <rPh sb="0" eb="1">
      <t>テイ</t>
    </rPh>
    <phoneticPr fontId="4"/>
  </si>
  <si>
    <t>熊本</t>
    <rPh sb="0" eb="2">
      <t>クマモト</t>
    </rPh>
    <phoneticPr fontId="4"/>
  </si>
  <si>
    <t>高</t>
    <rPh sb="0" eb="1">
      <t>コウ</t>
    </rPh>
    <phoneticPr fontId="4"/>
  </si>
  <si>
    <t>有限会社福伸</t>
  </si>
  <si>
    <t>株式会社サンモト</t>
  </si>
  <si>
    <t>株式会社クロマ</t>
  </si>
  <si>
    <t>有限会社内本開発</t>
  </si>
  <si>
    <t>三村建設株式会社</t>
  </si>
  <si>
    <t>株式会社古野食品</t>
  </si>
  <si>
    <t>株式会社Ｎプランニング</t>
  </si>
  <si>
    <t>中島　勇一</t>
  </si>
  <si>
    <t>合同会社Ｉ　ＷＩＬＬ</t>
  </si>
  <si>
    <t>富永スチール工業株式会社</t>
  </si>
  <si>
    <t>10～50KW</t>
  </si>
  <si>
    <t>50～2000</t>
  </si>
  <si>
    <t>低・高</t>
    <rPh sb="0" eb="1">
      <t>テイ</t>
    </rPh>
    <rPh sb="2" eb="3">
      <t>コウ</t>
    </rPh>
    <phoneticPr fontId="4"/>
  </si>
  <si>
    <t xml:space="preserve"> 36</t>
  </si>
  <si>
    <t xml:space="preserve"> 32</t>
  </si>
  <si>
    <t xml:space="preserve"> 27</t>
  </si>
  <si>
    <t>10～50KW</t>
    <phoneticPr fontId="4"/>
  </si>
  <si>
    <t>50～2000</t>
    <phoneticPr fontId="4"/>
  </si>
  <si>
    <t>kW区分</t>
    <phoneticPr fontId="4"/>
  </si>
  <si>
    <t>低・高</t>
    <phoneticPr fontId="4"/>
  </si>
  <si>
    <t>PASS</t>
    <phoneticPr fontId="4"/>
  </si>
  <si>
    <t>コード</t>
    <phoneticPr fontId="4"/>
  </si>
  <si>
    <t>　すべて半角で入力してください。</t>
    <rPh sb="4" eb="6">
      <t>ハンカク</t>
    </rPh>
    <rPh sb="7" eb="9">
      <t>ニュウリョク</t>
    </rPh>
    <phoneticPr fontId="4"/>
  </si>
  <si>
    <t>株式会社コンゴーエネルギー</t>
  </si>
  <si>
    <t>熊本</t>
    <rPh sb="0" eb="2">
      <t>クマモト</t>
    </rPh>
    <phoneticPr fontId="2"/>
  </si>
  <si>
    <t>旧ルール</t>
    <rPh sb="0" eb="1">
      <t>キュウ</t>
    </rPh>
    <phoneticPr fontId="2"/>
  </si>
  <si>
    <t>002015ｻ612AU</t>
  </si>
  <si>
    <t>柴田　俊久</t>
  </si>
  <si>
    <t>指定ルール</t>
    <rPh sb="0" eb="2">
      <t>シテイ</t>
    </rPh>
    <phoneticPr fontId="2"/>
  </si>
  <si>
    <t>002015ｻ609Aｱ</t>
  </si>
  <si>
    <t>木髙　淳子</t>
    <rPh sb="1" eb="2">
      <t>タカ</t>
    </rPh>
    <phoneticPr fontId="2"/>
  </si>
  <si>
    <t>大分</t>
    <rPh sb="0" eb="2">
      <t>オオイタ</t>
    </rPh>
    <phoneticPr fontId="2"/>
  </si>
  <si>
    <t>002014J60407</t>
  </si>
  <si>
    <t>002014J60807</t>
  </si>
  <si>
    <t>002015ｻ609Aｲ</t>
  </si>
  <si>
    <t>島　和彦</t>
  </si>
  <si>
    <t>002015ｻ706BB</t>
  </si>
  <si>
    <t>瀬崎　圭司</t>
  </si>
  <si>
    <t>002015ｻ612AV</t>
  </si>
  <si>
    <t>松本　武史</t>
  </si>
  <si>
    <t>002015ｻ609Aｳ</t>
  </si>
  <si>
    <t>松村　美奈子</t>
  </si>
  <si>
    <t>002015ｻ709CA</t>
  </si>
  <si>
    <t>前濱　隆幸</t>
  </si>
  <si>
    <t>北九州</t>
    <rPh sb="0" eb="3">
      <t>キタキュウシュウ</t>
    </rPh>
    <phoneticPr fontId="2"/>
  </si>
  <si>
    <t>002015U00044</t>
  </si>
  <si>
    <t>合同会社ブロッサム</t>
  </si>
  <si>
    <t>002015U00045</t>
  </si>
  <si>
    <t>002015U00046</t>
  </si>
  <si>
    <t>株式会社荒井鉄筋工業所</t>
  </si>
  <si>
    <t>002015U00047</t>
  </si>
  <si>
    <t>有限会社永井庭園</t>
  </si>
  <si>
    <t>002015U00048</t>
  </si>
  <si>
    <t>高山　康浩</t>
  </si>
  <si>
    <t>002015U00049</t>
  </si>
  <si>
    <t>Ｋ．クローバー株式会社</t>
  </si>
  <si>
    <t>002015U00050</t>
  </si>
  <si>
    <t>山口　正雄</t>
  </si>
  <si>
    <t>002015U00051</t>
  </si>
  <si>
    <t>松井　けい子</t>
  </si>
  <si>
    <t>002015U00052</t>
  </si>
  <si>
    <t>002015U00053</t>
  </si>
  <si>
    <t>小池　隆考</t>
  </si>
  <si>
    <t>002015U00054</t>
  </si>
  <si>
    <t>002015U00055</t>
  </si>
  <si>
    <t>002015U00056</t>
  </si>
  <si>
    <t>002015U00058</t>
  </si>
  <si>
    <t>株式会社京英</t>
  </si>
  <si>
    <t>002015U00059</t>
  </si>
  <si>
    <t>002015U00060</t>
  </si>
  <si>
    <t>野中　周二</t>
  </si>
  <si>
    <t>002015U00061</t>
  </si>
  <si>
    <t>002015U00062</t>
  </si>
  <si>
    <t>泊　雄一郎</t>
  </si>
  <si>
    <t>002015U00063</t>
  </si>
  <si>
    <t>002015ｻ710CB</t>
  </si>
  <si>
    <t>002015ｻ710CC</t>
  </si>
  <si>
    <t>002015ｻ710CD</t>
  </si>
  <si>
    <t>002015ｻ710CA</t>
  </si>
  <si>
    <t>002015ｻ710CE</t>
  </si>
  <si>
    <t>北九ドレージ株式会社</t>
  </si>
  <si>
    <t>002015ｻ710CJ</t>
  </si>
  <si>
    <t>株式会社栄信建設</t>
  </si>
  <si>
    <t>002015ｻ710CH</t>
  </si>
  <si>
    <t>臨海商事有限会社</t>
  </si>
  <si>
    <t>002015U00057</t>
  </si>
  <si>
    <t>有限会社福の里</t>
  </si>
  <si>
    <t>002015ｻ711CH</t>
  </si>
  <si>
    <t>株式会社ベル・カルム</t>
  </si>
  <si>
    <t>福岡</t>
    <rPh sb="0" eb="2">
      <t>フクオカ</t>
    </rPh>
    <phoneticPr fontId="2"/>
  </si>
  <si>
    <t>002015ｻ712CA</t>
  </si>
  <si>
    <t>有限会社旙山建工</t>
  </si>
  <si>
    <t>002015ｻ710CF</t>
  </si>
  <si>
    <t>宮崎</t>
    <rPh sb="0" eb="2">
      <t>ミヤザキ</t>
    </rPh>
    <phoneticPr fontId="2"/>
  </si>
  <si>
    <t>002016ｻ801CB</t>
  </si>
  <si>
    <t>合同会社甲斐企画</t>
  </si>
  <si>
    <t>002015ｻ711CJ</t>
  </si>
  <si>
    <t>002016ｻ710CK</t>
  </si>
  <si>
    <t>002015ｻ711CM</t>
  </si>
  <si>
    <t>有限会社花六</t>
  </si>
  <si>
    <t>002016ｻ711CN</t>
  </si>
  <si>
    <t>木村　政明</t>
  </si>
  <si>
    <t>002015ｻ712CB</t>
  </si>
  <si>
    <t>中竹　哲也</t>
  </si>
  <si>
    <t>002015ｻ712CD</t>
  </si>
  <si>
    <t>有限会社ナカムラ</t>
  </si>
  <si>
    <t>002015ｻ712CC</t>
  </si>
  <si>
    <t>002015ｻ711CB</t>
  </si>
  <si>
    <t>小野　嘉之</t>
  </si>
  <si>
    <t>002016ｻ801CC</t>
  </si>
  <si>
    <t>株式会社日研稲吉</t>
  </si>
  <si>
    <t>002016ｻ801CD</t>
  </si>
  <si>
    <t>株式会社東亜工業所</t>
  </si>
  <si>
    <t>002016ｻ711CP</t>
  </si>
  <si>
    <t>002016ｻ801CE</t>
  </si>
  <si>
    <t>株式会社西興運輸</t>
  </si>
  <si>
    <t>002016ｻ801CA</t>
  </si>
  <si>
    <t>合同会社ステイゴ－ルド</t>
  </si>
  <si>
    <t>002016ｻ801CI</t>
  </si>
  <si>
    <t>002016ｻ801CJ</t>
  </si>
  <si>
    <t>002016ｻ711CO</t>
  </si>
  <si>
    <t>002016ｻ803BA</t>
  </si>
  <si>
    <t>株式会社ブリスクエスト</t>
  </si>
  <si>
    <t>佐賀</t>
    <rPh sb="0" eb="2">
      <t>サガ</t>
    </rPh>
    <phoneticPr fontId="2"/>
  </si>
  <si>
    <t>002016ｻ803BD</t>
  </si>
  <si>
    <t>大田　恒平</t>
  </si>
  <si>
    <t>002016ｻ803BE</t>
  </si>
  <si>
    <t>ａｘｉｓ合同会社</t>
  </si>
  <si>
    <t>002016ｻ803CA</t>
  </si>
  <si>
    <t>有限会社プラント・エム</t>
  </si>
  <si>
    <t>002016ｻ803CB</t>
  </si>
  <si>
    <t>ＡＲＣＢＬＩＳＳ合同会社</t>
  </si>
  <si>
    <t>002016ｻ803CC</t>
  </si>
  <si>
    <t>002016ｻ803CE</t>
  </si>
  <si>
    <t>蒲原　慎一</t>
  </si>
  <si>
    <t>002016ｻ804CF</t>
  </si>
  <si>
    <t>山下　晃弘</t>
  </si>
  <si>
    <t>長崎</t>
    <rPh sb="0" eb="2">
      <t>ナガサキ</t>
    </rPh>
    <phoneticPr fontId="2"/>
  </si>
  <si>
    <t xml:space="preserve"> 24</t>
  </si>
  <si>
    <t>002016ｻ804CB</t>
  </si>
  <si>
    <t>株式会社谷口組</t>
  </si>
  <si>
    <t>002015ｻ711CD</t>
  </si>
  <si>
    <t>002015ｻ711CC</t>
  </si>
  <si>
    <t>すえまつ興産株式会社</t>
  </si>
  <si>
    <t>002016ｻ806CA</t>
  </si>
  <si>
    <t>梶原産業株式会社</t>
  </si>
  <si>
    <t>002015ｻ710CG</t>
  </si>
  <si>
    <t>002016ｻ801CG</t>
  </si>
  <si>
    <t>株式会社シン・空間研究所</t>
  </si>
  <si>
    <t>002016ｻ805BA</t>
  </si>
  <si>
    <t>太新工業株式会社</t>
  </si>
  <si>
    <t>002016ｻ806CB</t>
  </si>
  <si>
    <t>有限会社旭計装</t>
  </si>
  <si>
    <t>002016ｻ806CD</t>
  </si>
  <si>
    <t>株式会社ＳＣカンパニー</t>
  </si>
  <si>
    <t>002016ｻ804CE</t>
  </si>
  <si>
    <t>北洋海産株式会社</t>
  </si>
  <si>
    <t>002016ｻ806BA</t>
  </si>
  <si>
    <t>株式会社ツメマル・コンストラクション</t>
  </si>
  <si>
    <t>002016ｻ807CB</t>
  </si>
  <si>
    <t>宗像観光株式会社</t>
  </si>
  <si>
    <t>002016ｻ807BH</t>
  </si>
  <si>
    <t>株式会社あうる</t>
  </si>
  <si>
    <t>002016ｻ806BF</t>
  </si>
  <si>
    <t>株式会社アッセン</t>
  </si>
  <si>
    <t>002016ｻ807CG</t>
  </si>
  <si>
    <t>有限会社にしき建設</t>
  </si>
  <si>
    <t>002016ｻ804CH</t>
  </si>
  <si>
    <t>002016ｻ809CA</t>
  </si>
  <si>
    <t>有限会社宮野段ボール</t>
  </si>
  <si>
    <t>002016ｻ808CB</t>
  </si>
  <si>
    <t>谷　紀代子</t>
  </si>
  <si>
    <t>002016ｻ810CA</t>
  </si>
  <si>
    <t>林田　あゆみ</t>
  </si>
  <si>
    <t>002016ｻ808CA</t>
  </si>
  <si>
    <t>須藤　亘</t>
  </si>
  <si>
    <t>002016ｻ810CG</t>
  </si>
  <si>
    <t>福岡　美恵</t>
  </si>
  <si>
    <t>002016ｻ810CD</t>
  </si>
  <si>
    <t>福岡　剛</t>
  </si>
  <si>
    <t>002016ｻ810CF</t>
  </si>
  <si>
    <t>002016ｻ810CL</t>
  </si>
  <si>
    <t>有限会社ハウスメード企画</t>
  </si>
  <si>
    <t>002016ｻ811CG</t>
  </si>
  <si>
    <t>村井　孝</t>
  </si>
  <si>
    <t>002016ｻ810CC</t>
  </si>
  <si>
    <t>株式会社ニッショウテクノス</t>
  </si>
  <si>
    <t>002016ｻ811CI</t>
  </si>
  <si>
    <t>002016ｻ810CP</t>
  </si>
  <si>
    <t>株式会社佑宏ハウス</t>
  </si>
  <si>
    <t>002016ｻ812CG</t>
  </si>
  <si>
    <t>福原　惠子</t>
  </si>
  <si>
    <t>002016ｻ808CD</t>
  </si>
  <si>
    <t>水岡　俊介</t>
  </si>
  <si>
    <t>002016ｻ808CE</t>
  </si>
  <si>
    <t>002016ｻ810CO</t>
  </si>
  <si>
    <t>002016ｻ809CE</t>
  </si>
  <si>
    <t>合同会社サニーフィールド</t>
    <rPh sb="0" eb="2">
      <t>ゴウドウ</t>
    </rPh>
    <rPh sb="2" eb="4">
      <t>ガイシャ</t>
    </rPh>
    <phoneticPr fontId="2"/>
  </si>
  <si>
    <t>002016ｻ811CC</t>
  </si>
  <si>
    <t>正岡　孝司</t>
  </si>
  <si>
    <t>002016ｻ812CH</t>
  </si>
  <si>
    <t>株式会社プライム福岡</t>
  </si>
  <si>
    <t>002016ｻ806CE</t>
  </si>
  <si>
    <t>パースペクティブ・アール・イー合同会社</t>
    <rPh sb="15" eb="17">
      <t>ゴウドウ</t>
    </rPh>
    <rPh sb="17" eb="19">
      <t>ガイシャ</t>
    </rPh>
    <phoneticPr fontId="2"/>
  </si>
  <si>
    <t>002016ｻ811CP</t>
  </si>
  <si>
    <t>株式会社陽和</t>
  </si>
  <si>
    <t>002016ｻ811CO</t>
  </si>
  <si>
    <t>株式会社新輝建設</t>
  </si>
  <si>
    <t>002016ｻ812CL</t>
  </si>
  <si>
    <t>株式会社へのへのもへじ</t>
  </si>
  <si>
    <t>002016ｻ812CB</t>
  </si>
  <si>
    <t>株式会社上塩精工</t>
  </si>
  <si>
    <t>002016ｻ806BG</t>
  </si>
  <si>
    <t>永末　公正</t>
  </si>
  <si>
    <t>002016ｻ806BH</t>
  </si>
  <si>
    <t>002016ｻ806BI</t>
  </si>
  <si>
    <t>株式会社永末組</t>
  </si>
  <si>
    <t>002016ｻ811CN</t>
  </si>
  <si>
    <t>株式会社森若商会</t>
  </si>
  <si>
    <t>002016ｻ810CS</t>
  </si>
  <si>
    <t>002017ｻ901CR</t>
  </si>
  <si>
    <t>株式会社明善住宅</t>
  </si>
  <si>
    <t>002017ｻ901CS</t>
  </si>
  <si>
    <t>002016ｻ812CC</t>
  </si>
  <si>
    <t>合同会社ケイエスカンパニー</t>
    <rPh sb="0" eb="4">
      <t>ゴウドウガイシャ</t>
    </rPh>
    <phoneticPr fontId="2"/>
  </si>
  <si>
    <t>002016ｻ812CK</t>
  </si>
  <si>
    <t>002017ｻ901CG</t>
  </si>
  <si>
    <t>飯塚ゴム工業株式会社</t>
  </si>
  <si>
    <t>002017ｻ811CW</t>
  </si>
  <si>
    <t>坂野　純一</t>
  </si>
  <si>
    <t>002017ｻ901CK</t>
  </si>
  <si>
    <t>合同会社ＳｉＭ　Ｗｏｒｋｓ</t>
    <rPh sb="0" eb="4">
      <t>ゴウドウガイシャ</t>
    </rPh>
    <phoneticPr fontId="2"/>
  </si>
  <si>
    <t>002016ｻ811CD</t>
  </si>
  <si>
    <t>株式会社松江</t>
  </si>
  <si>
    <t>002016ｻ812CE</t>
  </si>
  <si>
    <t>上嘉穂食糧販売株式会社</t>
  </si>
  <si>
    <t>002016ｻ809CC</t>
  </si>
  <si>
    <t>野中　律子</t>
  </si>
  <si>
    <t>002017ｻ901CQ</t>
  </si>
  <si>
    <t>002016ｻ807BK</t>
  </si>
  <si>
    <t>株式会社ジーエスシー</t>
  </si>
  <si>
    <t>002016ｻ810CQ</t>
  </si>
  <si>
    <t>株式会社新居商店</t>
  </si>
  <si>
    <t>002017ｻ901CL</t>
  </si>
  <si>
    <t>002017ｻ811CX</t>
  </si>
  <si>
    <t>Ｉｒｒｅｐｌａｃｅａｂｌｅ合同会社</t>
  </si>
  <si>
    <t>002016ｻ812CF</t>
  </si>
  <si>
    <t>パースペクティブ・アジリティ合同会社</t>
  </si>
  <si>
    <t>002016ｻ810CB</t>
  </si>
  <si>
    <t>中尾　拓矢</t>
  </si>
  <si>
    <t>002016ｻ807BI</t>
  </si>
  <si>
    <t>002017ｻ905CO</t>
  </si>
  <si>
    <t>002016ｻ808CF</t>
  </si>
  <si>
    <t>中尾　泰治</t>
  </si>
  <si>
    <t>002017ｻ812CQ</t>
  </si>
  <si>
    <t>002017ｻ902CB</t>
  </si>
  <si>
    <t>株式会社タカナワ</t>
  </si>
  <si>
    <t xml:space="preserve"> 21</t>
  </si>
  <si>
    <t>002017ｻ904CH</t>
  </si>
  <si>
    <t>横山　富美子</t>
  </si>
  <si>
    <t>002017ｻ904CJ</t>
  </si>
  <si>
    <t>大谷鉄工株式会社</t>
  </si>
  <si>
    <t>002017ｻ904CI</t>
  </si>
  <si>
    <t>株式会社聡月ハウス</t>
  </si>
  <si>
    <t>002017ｻ905BB</t>
  </si>
  <si>
    <t>古賀　千恵子</t>
  </si>
  <si>
    <t>002017ｻ907CC</t>
  </si>
  <si>
    <t>株式会社エヌ・ティ・エム</t>
  </si>
  <si>
    <t>002017ｻ906BD</t>
  </si>
  <si>
    <t>株式会社毎日介護タクシー</t>
  </si>
  <si>
    <t>002017ｻ907CB</t>
  </si>
  <si>
    <t>株式会社よしむら自動車ガラス</t>
  </si>
  <si>
    <t>002017ｻ906BB</t>
  </si>
  <si>
    <t>江渕設備株式会社</t>
  </si>
  <si>
    <t>002016ｻ812CN</t>
  </si>
  <si>
    <t>舟越　俊茂</t>
  </si>
  <si>
    <t>002016ｻ812CO</t>
  </si>
  <si>
    <t>002017ｻ906BA</t>
  </si>
  <si>
    <t>株式会社サンライズ</t>
  </si>
  <si>
    <t>002016ｻ810CH</t>
  </si>
  <si>
    <t>有限会社冨貴茶園</t>
  </si>
  <si>
    <t>002017ｻ910BB</t>
  </si>
  <si>
    <t>002017ｻ909BH</t>
  </si>
  <si>
    <t>有限会社九州国土開発</t>
  </si>
  <si>
    <t>002017ｻ904CC</t>
  </si>
  <si>
    <t>002017ｻ912BG</t>
  </si>
  <si>
    <t>合同会社クラッセ</t>
  </si>
  <si>
    <t>002017ｻ912BI</t>
  </si>
  <si>
    <t>002017ｻ912BH</t>
  </si>
  <si>
    <t>002017ｻ912BJ</t>
  </si>
  <si>
    <t>002017ｻ909CB</t>
  </si>
  <si>
    <t>タカ食品工業株式会社</t>
  </si>
  <si>
    <t>002017ｻ911BF</t>
  </si>
  <si>
    <t>株式会社竹嶋繊維</t>
  </si>
  <si>
    <t>002017ｻ908CE</t>
  </si>
  <si>
    <t>（福）援助会　聖ヨゼフの園</t>
  </si>
  <si>
    <t>002017ｻ902CC</t>
  </si>
  <si>
    <t>小路石油株式会社</t>
  </si>
  <si>
    <t>002017ｻ911BC</t>
  </si>
  <si>
    <t>協業組合朝倉浄水</t>
  </si>
  <si>
    <t>002017ｻ911BD</t>
  </si>
  <si>
    <t>002017ｻ911BG</t>
  </si>
  <si>
    <t>株式会社アイアンワークスナカムラ</t>
  </si>
  <si>
    <t>002017ｻ908CB</t>
  </si>
  <si>
    <t>丸健ロジスティクス株式会社</t>
  </si>
  <si>
    <t>鹿児島</t>
    <rPh sb="0" eb="3">
      <t>カゴシマ</t>
    </rPh>
    <phoneticPr fontId="2"/>
  </si>
  <si>
    <t>002016ｻ807CA</t>
  </si>
  <si>
    <t>株式会社ベル・カルム</t>
    <rPh sb="0" eb="4">
      <t>カブシキガイシャ</t>
    </rPh>
    <phoneticPr fontId="2"/>
  </si>
  <si>
    <t>002017ｻ912BE</t>
  </si>
  <si>
    <t>株式会社しんこう</t>
  </si>
  <si>
    <t>002017ｻ912BA</t>
  </si>
  <si>
    <t>株式会社ワークス</t>
  </si>
  <si>
    <t>002018ｻ001BA</t>
  </si>
  <si>
    <t>九州池上金型株式会社</t>
  </si>
  <si>
    <t>002017ｻ909BC</t>
  </si>
  <si>
    <t>杉園　泰明</t>
  </si>
  <si>
    <t>002017ｻ909BD</t>
  </si>
  <si>
    <t>002017ｻ911BL</t>
  </si>
  <si>
    <t>002017ｻ911BM</t>
  </si>
  <si>
    <t>002017ｻ909BE</t>
  </si>
  <si>
    <t>002017ｻ907BF</t>
  </si>
  <si>
    <t>002017ｻ907CD</t>
  </si>
  <si>
    <t>江内谷　康春</t>
  </si>
  <si>
    <t>002017ｻ912BK</t>
  </si>
  <si>
    <t>ケイシン工業株式会社</t>
  </si>
  <si>
    <t>002017ｻ912BN</t>
  </si>
  <si>
    <t>三栄機工株式会社</t>
  </si>
  <si>
    <t>002017ｻ910BC</t>
  </si>
  <si>
    <t>嶋田　俊雄</t>
  </si>
  <si>
    <t>002017ｻ912BF</t>
  </si>
  <si>
    <t>有限会社早田不動産</t>
  </si>
  <si>
    <t>002018ｻ002BL</t>
  </si>
  <si>
    <t>古賀　繁子</t>
  </si>
  <si>
    <t>002018ｻ911BN</t>
  </si>
  <si>
    <t>（一社）ＡＪＵＮＯ</t>
  </si>
  <si>
    <t>002017ｻ912BD</t>
  </si>
  <si>
    <t>武藤　敏幸</t>
  </si>
  <si>
    <t>002018ｻ911BO</t>
  </si>
  <si>
    <t>一般社団法人ＡＪＵＮＯ</t>
    <rPh sb="0" eb="6">
      <t>イッパンシャダンホウジン</t>
    </rPh>
    <phoneticPr fontId="2"/>
  </si>
  <si>
    <t>002017ｻ908BA</t>
  </si>
  <si>
    <t>髙田　誠</t>
    <rPh sb="0" eb="1">
      <t>タカ</t>
    </rPh>
    <phoneticPr fontId="2"/>
  </si>
  <si>
    <t>002017ｻ909BG</t>
  </si>
  <si>
    <t>002018ｻ002BD</t>
  </si>
  <si>
    <t>株式会社ダイシン工建</t>
  </si>
  <si>
    <t>002018ｻ004BC</t>
  </si>
  <si>
    <t>株式会社占部組</t>
  </si>
  <si>
    <t>002017ｻ909BA</t>
  </si>
  <si>
    <t>植山土建株式会社</t>
  </si>
  <si>
    <t>002017ｻ910BD</t>
  </si>
  <si>
    <t>宮本　直美</t>
  </si>
  <si>
    <t>002017ｻ911BA</t>
  </si>
  <si>
    <t>有限会社三進建設</t>
  </si>
  <si>
    <t>002017ｻ910BA</t>
  </si>
  <si>
    <t>嶋田　岳人</t>
  </si>
  <si>
    <t>002017ｻ912BB</t>
  </si>
  <si>
    <t>伊藤　寧</t>
  </si>
  <si>
    <t>002018ｻ003BA</t>
  </si>
  <si>
    <t>川内　正金</t>
  </si>
  <si>
    <t>002018ｻ006BC</t>
  </si>
  <si>
    <t>松吉　初夫</t>
  </si>
  <si>
    <t>002018ｻ002BF</t>
  </si>
  <si>
    <t>大成運輸株式会社</t>
  </si>
  <si>
    <t xml:space="preserve"> 18</t>
  </si>
  <si>
    <t>002018ｻ002BN</t>
  </si>
  <si>
    <t>貝原　雄二</t>
  </si>
  <si>
    <t>002018ｻ002BO</t>
  </si>
  <si>
    <t>002018ｻ003BS</t>
  </si>
  <si>
    <t>合同会社Ｂｅａｒｓ　ｆａｍｉｌｙ</t>
  </si>
  <si>
    <t>002018ｻ003BT</t>
  </si>
  <si>
    <t>002018ｻ003BU</t>
  </si>
  <si>
    <t>002018ｻ004BE</t>
  </si>
  <si>
    <t>田村運輸株式会社</t>
  </si>
  <si>
    <t>002017ｻ911BH</t>
  </si>
  <si>
    <t>株式会社日興製作所</t>
  </si>
  <si>
    <t>002018ｻ003BR</t>
  </si>
  <si>
    <t>有限会社第一環境整備事業所</t>
  </si>
  <si>
    <t>002018ｻ004BB</t>
  </si>
  <si>
    <t>太田　亮也</t>
  </si>
  <si>
    <t>002018ｻ003BF</t>
  </si>
  <si>
    <t>株式会社博多不動産</t>
  </si>
  <si>
    <t>002018ｻ003BG</t>
  </si>
  <si>
    <t>002018ｻ005BA</t>
  </si>
  <si>
    <t>北九炊飯株式会社</t>
  </si>
  <si>
    <t>002017ｻ905CC</t>
  </si>
  <si>
    <t>ハ田野　三月</t>
  </si>
  <si>
    <t>002018ｻ003BI</t>
  </si>
  <si>
    <t>002018ｻ003BJ</t>
  </si>
  <si>
    <t>002018ｻ003BK</t>
  </si>
  <si>
    <t>002018ｻ006BA</t>
  </si>
  <si>
    <t>有限会社ヨシモリ</t>
    <rPh sb="0" eb="4">
      <t>ユウゲンガイシャ</t>
    </rPh>
    <phoneticPr fontId="2"/>
  </si>
  <si>
    <t>002018ｻ009BG</t>
  </si>
  <si>
    <t>002018ｻ009BH</t>
  </si>
  <si>
    <t>002018ｻ009BK</t>
  </si>
  <si>
    <t>株式会社朝日商事</t>
  </si>
  <si>
    <t>002018ｻ011BE</t>
  </si>
  <si>
    <t>002018ｻ011BF</t>
  </si>
  <si>
    <t>002018ｻ011BH</t>
  </si>
  <si>
    <t>ウィル合同会社</t>
  </si>
  <si>
    <t>002018ｻ011BI</t>
  </si>
  <si>
    <t>002018ｻ011BJ</t>
  </si>
  <si>
    <t>002018ｻ011BK</t>
  </si>
  <si>
    <t>002018ｻ012BC</t>
  </si>
  <si>
    <t>いづみやコーヒーロースターズ株式会社</t>
  </si>
  <si>
    <t>002018ｻ006BB</t>
  </si>
  <si>
    <t>山﨑　拓</t>
    <rPh sb="1" eb="2">
      <t>サキ</t>
    </rPh>
    <phoneticPr fontId="2"/>
  </si>
  <si>
    <t>002018ｻ007BD</t>
  </si>
  <si>
    <t>鋳山　大佳史</t>
  </si>
  <si>
    <t>002018ｻ007BF</t>
  </si>
  <si>
    <t>002018ｻ007BH</t>
  </si>
  <si>
    <t>堀本　貢</t>
  </si>
  <si>
    <t>002018ｻ008BC</t>
  </si>
  <si>
    <t>エレクトロ通商株式会社</t>
  </si>
  <si>
    <t>002018ｻ008BE</t>
  </si>
  <si>
    <t>株式会社Ｍ＆Ｋ　Ｇｒｏｕｐ</t>
  </si>
  <si>
    <t>002018ｻ009BE</t>
  </si>
  <si>
    <t>大谷　邦治</t>
  </si>
  <si>
    <t>002018ｻ009BF</t>
  </si>
  <si>
    <t>002018ｻ010BH</t>
  </si>
  <si>
    <t>有限会社菊前</t>
  </si>
  <si>
    <t>002018ｻ010BI</t>
  </si>
  <si>
    <t>002018ｻ012BD</t>
  </si>
  <si>
    <t>藤松　一也</t>
  </si>
  <si>
    <t>002018ｻ007BC</t>
  </si>
  <si>
    <t>002018ｻ007BE</t>
  </si>
  <si>
    <t>ＹＴグロース合同会社</t>
    <rPh sb="6" eb="10">
      <t>ゴウドウガイシャ</t>
    </rPh>
    <phoneticPr fontId="2"/>
  </si>
  <si>
    <t>002018ｻ008BH</t>
  </si>
  <si>
    <t>松永　博文</t>
  </si>
  <si>
    <t>002018ｻ011BA</t>
  </si>
  <si>
    <t>いちごインベストメント株式会社</t>
  </si>
  <si>
    <t>002019ｻ003BY</t>
  </si>
  <si>
    <t>株式会社バンプオン</t>
  </si>
  <si>
    <t>002019ｻ003BZ</t>
  </si>
  <si>
    <t>002018ｻ008BA</t>
  </si>
  <si>
    <t>株式会社ＫＲ　ＢＲＯＳ．</t>
  </si>
  <si>
    <t>002018ｻ009BJ</t>
  </si>
  <si>
    <t>002018ｻ010BC</t>
  </si>
  <si>
    <t>田中　正一</t>
  </si>
  <si>
    <t>002018ｻ012BB</t>
  </si>
  <si>
    <t>ユアーズ工芸株式会社</t>
  </si>
  <si>
    <t>002018ｻ012BE</t>
  </si>
  <si>
    <t>有限会社共成工業</t>
  </si>
  <si>
    <t>002017ｻ901CN</t>
  </si>
  <si>
    <t>002017ｻ902CD</t>
  </si>
  <si>
    <t>合同会社カーサコネクト</t>
    <rPh sb="0" eb="4">
      <t>ゴウドウガイシャ</t>
    </rPh>
    <phoneticPr fontId="2"/>
  </si>
  <si>
    <t>002018ｵ010AS</t>
  </si>
  <si>
    <t>株式会社アンスコ</t>
  </si>
  <si>
    <t>002018ｻ009BB</t>
  </si>
  <si>
    <t>株式会社エヌアールイー</t>
  </si>
  <si>
    <t>002019ｻ009BL</t>
  </si>
  <si>
    <t>002018ｻ010BD</t>
  </si>
  <si>
    <t>古賀　信太郎</t>
  </si>
  <si>
    <t>002019ｻ011BO</t>
  </si>
  <si>
    <t>鶴　恵美子</t>
  </si>
  <si>
    <t>002019ｻ102BA</t>
  </si>
  <si>
    <t>片江　美枝子</t>
  </si>
  <si>
    <t xml:space="preserve"> 14</t>
  </si>
  <si>
    <t>002019ｻ103BC</t>
  </si>
  <si>
    <t>ヤマグチ電機株式会社</t>
  </si>
  <si>
    <t>002017ｻ911BI</t>
  </si>
  <si>
    <t>002017ｻ912BC</t>
  </si>
  <si>
    <t>002018ｻ011BC</t>
  </si>
  <si>
    <t>合同会社つたや</t>
  </si>
  <si>
    <t>002017ｻ911BB</t>
  </si>
  <si>
    <t>中尾　雄太</t>
  </si>
  <si>
    <t>002017ｻ911BE</t>
  </si>
  <si>
    <t>中尾　由季美</t>
  </si>
  <si>
    <t>002018ｻ011BD</t>
  </si>
  <si>
    <t>002019ｻ103BA</t>
  </si>
  <si>
    <t>納戸　勝浩</t>
  </si>
  <si>
    <t>002019ｻ104BC</t>
  </si>
  <si>
    <t>米倉　義勝</t>
  </si>
  <si>
    <t>002019ｻ105BB</t>
  </si>
  <si>
    <t>有限会社リトルデン</t>
  </si>
  <si>
    <t>002019ｻ105BC</t>
  </si>
  <si>
    <t>002019ｻ104BB</t>
  </si>
  <si>
    <t>株式会社ＯＬＤ　ＨＯＲＳＥ</t>
  </si>
  <si>
    <t>002019ｻ105BF</t>
  </si>
  <si>
    <t>米倉　和男</t>
  </si>
  <si>
    <t>002018ｻ012BI</t>
  </si>
  <si>
    <t>森　周藏</t>
  </si>
  <si>
    <t>002019N106BD</t>
  </si>
  <si>
    <t>株式会社賞美堂本店</t>
  </si>
  <si>
    <t>002019N107BI</t>
  </si>
  <si>
    <t>福丸建設株式会社</t>
  </si>
  <si>
    <t>002019N108BH</t>
  </si>
  <si>
    <t>株式会社丸山商店</t>
  </si>
  <si>
    <t>002019N107BF</t>
  </si>
  <si>
    <t>002019N109BD</t>
  </si>
  <si>
    <t>株式会社ＮＡＣ</t>
  </si>
  <si>
    <t>002019N109BP</t>
  </si>
  <si>
    <t>株式会社ユニオンワークス</t>
  </si>
  <si>
    <t>002019N110BE</t>
  </si>
  <si>
    <t>岩切　とみ子</t>
  </si>
  <si>
    <t>002019N112BA</t>
  </si>
  <si>
    <t>實松　英樹</t>
  </si>
  <si>
    <t>2018ES0037</t>
  </si>
  <si>
    <t>平井海運有限会社</t>
  </si>
  <si>
    <t>2018ES0036</t>
  </si>
  <si>
    <t>三福海運有限会社</t>
  </si>
  <si>
    <t>2018ES0035</t>
  </si>
  <si>
    <t>有限会社幸宝海運</t>
  </si>
  <si>
    <t>2018ES0033</t>
  </si>
  <si>
    <t>アジア合同会社</t>
  </si>
  <si>
    <t>2018ES0032</t>
  </si>
  <si>
    <t>株式会社SGTコンサルティング</t>
    <rPh sb="0" eb="4">
      <t>カブシキガイシャ</t>
    </rPh>
    <phoneticPr fontId="2"/>
  </si>
  <si>
    <t>2018ES0034</t>
  </si>
  <si>
    <t>佐賀　守</t>
  </si>
  <si>
    <t>2018ES0031</t>
  </si>
  <si>
    <t>徳島急送株式会社</t>
  </si>
  <si>
    <t>2018ES0030</t>
  </si>
  <si>
    <t>濵口海運有限会社</t>
  </si>
  <si>
    <t>2018ES0029</t>
  </si>
  <si>
    <t>香川船渠株式会社</t>
  </si>
  <si>
    <t>2019ES0040</t>
  </si>
  <si>
    <t>株式会社マスエージェント</t>
  </si>
  <si>
    <t>鹿児島</t>
  </si>
  <si>
    <t>2019ES0046</t>
  </si>
  <si>
    <t>有限会社お元気ですかショップ山下</t>
    <rPh sb="5" eb="7">
      <t>ゲンキ</t>
    </rPh>
    <rPh sb="14" eb="16">
      <t>ヤマシタ</t>
    </rPh>
    <phoneticPr fontId="2"/>
  </si>
  <si>
    <t>2019ES0049</t>
  </si>
  <si>
    <t>有限会社天野精機</t>
    <rPh sb="4" eb="8">
      <t>アマノセイキ</t>
    </rPh>
    <phoneticPr fontId="2"/>
  </si>
  <si>
    <t>2019ES0048</t>
  </si>
  <si>
    <t>有限会社山下運送</t>
    <rPh sb="4" eb="8">
      <t>ヤマシタウンソウ</t>
    </rPh>
    <phoneticPr fontId="2"/>
  </si>
  <si>
    <t>2019ES0047</t>
  </si>
  <si>
    <t>有限会社寶泉堂</t>
  </si>
  <si>
    <t>2019ES0050</t>
  </si>
  <si>
    <t>岡　清香</t>
    <rPh sb="0" eb="1">
      <t>オカ</t>
    </rPh>
    <rPh sb="2" eb="4">
      <t>キヨカ</t>
    </rPh>
    <phoneticPr fontId="2"/>
  </si>
  <si>
    <t>2019ES0053</t>
  </si>
  <si>
    <t>伊勢　孝之</t>
    <rPh sb="0" eb="2">
      <t>イセ</t>
    </rPh>
    <rPh sb="3" eb="5">
      <t>タカユキ</t>
    </rPh>
    <phoneticPr fontId="2"/>
  </si>
  <si>
    <t>2019ES0054</t>
  </si>
  <si>
    <t>有限会社ファイブセキュリティシステム</t>
  </si>
  <si>
    <t>2019ES0052</t>
  </si>
  <si>
    <t>2019ES0051</t>
  </si>
  <si>
    <t>有限会社山下運送</t>
    <rPh sb="4" eb="6">
      <t>ヤマシタ</t>
    </rPh>
    <rPh sb="6" eb="8">
      <t>ウンソウ</t>
    </rPh>
    <phoneticPr fontId="2"/>
  </si>
  <si>
    <t>2019ES0066</t>
  </si>
  <si>
    <t>2019ES0067</t>
  </si>
  <si>
    <t>有限会社幸宝海運</t>
    <rPh sb="4" eb="5">
      <t>サチ</t>
    </rPh>
    <rPh sb="5" eb="6">
      <t>タカラ</t>
    </rPh>
    <rPh sb="6" eb="8">
      <t>カイウン</t>
    </rPh>
    <phoneticPr fontId="1"/>
  </si>
  <si>
    <t>2019ES0068</t>
  </si>
  <si>
    <t>株式会社ソニック</t>
    <rPh sb="0" eb="4">
      <t>カブシキカイシャ</t>
    </rPh>
    <phoneticPr fontId="2"/>
  </si>
  <si>
    <t>2019ES0069</t>
  </si>
  <si>
    <t>株式会社マスエージェント</t>
    <rPh sb="0" eb="4">
      <t>カブシキカイシャ</t>
    </rPh>
    <phoneticPr fontId="2"/>
  </si>
  <si>
    <t>2019ES0070</t>
  </si>
  <si>
    <t>合同会社SASUKET</t>
  </si>
  <si>
    <t>2019ES0071</t>
  </si>
  <si>
    <t>有限会社天野精機</t>
    <rPh sb="4" eb="8">
      <t>アマノセイキ</t>
    </rPh>
    <phoneticPr fontId="1"/>
  </si>
  <si>
    <t>2019ES0072</t>
  </si>
  <si>
    <t>加入番号</t>
    <rPh sb="0" eb="2">
      <t>カニュウ</t>
    </rPh>
    <rPh sb="2" eb="4">
      <t>バンゴウ</t>
    </rPh>
    <phoneticPr fontId="2"/>
  </si>
  <si>
    <t>PASS</t>
  </si>
  <si>
    <t>名称</t>
    <rPh sb="0" eb="2">
      <t>メイショウ</t>
    </rPh>
    <phoneticPr fontId="2"/>
  </si>
  <si>
    <t>連系日</t>
    <rPh sb="0" eb="2">
      <t>レンケイ</t>
    </rPh>
    <rPh sb="2" eb="3">
      <t>ビ</t>
    </rPh>
    <phoneticPr fontId="2"/>
  </si>
  <si>
    <t>容量</t>
    <rPh sb="0" eb="2">
      <t>ヨウリョウ</t>
    </rPh>
    <phoneticPr fontId="2"/>
  </si>
  <si>
    <t>kW区分</t>
    <rPh sb="2" eb="4">
      <t>クブン</t>
    </rPh>
    <phoneticPr fontId="7"/>
  </si>
  <si>
    <t>エリア</t>
  </si>
  <si>
    <t>対象ルール</t>
    <rPh sb="0" eb="2">
      <t>タイショウ</t>
    </rPh>
    <phoneticPr fontId="2"/>
  </si>
  <si>
    <t>単価</t>
    <rPh sb="0" eb="2">
      <t>タンカ</t>
    </rPh>
    <phoneticPr fontId="2"/>
  </si>
  <si>
    <t>火</t>
  </si>
  <si>
    <t>実際の日射量
（MJ/㎡）</t>
    <rPh sb="0" eb="2">
      <t>ジッサイ</t>
    </rPh>
    <rPh sb="3" eb="5">
      <t>ニッシャ</t>
    </rPh>
    <rPh sb="5" eb="6">
      <t>リョウ</t>
    </rPh>
    <phoneticPr fontId="4"/>
  </si>
  <si>
    <t>YGCuUn</t>
  </si>
  <si>
    <t>D5AiF9</t>
  </si>
  <si>
    <t>KBGxft</t>
  </si>
  <si>
    <t>kMzL9S</t>
  </si>
  <si>
    <t>CHx5hJ</t>
  </si>
  <si>
    <t>o3XkBv</t>
  </si>
  <si>
    <t>4tFjaN</t>
  </si>
  <si>
    <t>1BgP5N</t>
  </si>
  <si>
    <t>SBRJtK</t>
  </si>
  <si>
    <t>Y8q92R</t>
  </si>
  <si>
    <t>p3yT2K</t>
  </si>
  <si>
    <t>tpikNX</t>
  </si>
  <si>
    <t>KZ5xFM</t>
  </si>
  <si>
    <t>9SM2EK</t>
  </si>
  <si>
    <t>KMV5Kj</t>
  </si>
  <si>
    <t>WnYq8P</t>
  </si>
  <si>
    <t>c4xULq</t>
  </si>
  <si>
    <t>PYocLC</t>
  </si>
  <si>
    <t>m5FenL</t>
  </si>
  <si>
    <t>5s3xXM</t>
  </si>
  <si>
    <t>kfu6X3</t>
  </si>
  <si>
    <t>KuMKEM</t>
  </si>
  <si>
    <t>PRgLxw</t>
  </si>
  <si>
    <t>c36Nxz</t>
  </si>
  <si>
    <t>3yaRTc</t>
  </si>
  <si>
    <t>tYjLGa</t>
  </si>
  <si>
    <t>HbZzM2</t>
  </si>
  <si>
    <t>2QoFY9</t>
  </si>
  <si>
    <t>2j8gLQ</t>
  </si>
  <si>
    <t>d26kBK</t>
  </si>
  <si>
    <t>AiEH27</t>
  </si>
  <si>
    <t>wEZj6e</t>
  </si>
  <si>
    <t>KNF5Kp</t>
  </si>
  <si>
    <t>deHpWX</t>
  </si>
  <si>
    <t>2gUysv</t>
  </si>
  <si>
    <t>75od5h</t>
  </si>
  <si>
    <t>uuKM5Q</t>
  </si>
  <si>
    <t>NSLsbp</t>
  </si>
  <si>
    <t>kQYJDf</t>
  </si>
  <si>
    <t>RJSJCA</t>
  </si>
  <si>
    <t>j3K4rB</t>
  </si>
  <si>
    <t>7qJAAP</t>
  </si>
  <si>
    <t>XyNzsx</t>
  </si>
  <si>
    <t>PLV6zh</t>
  </si>
  <si>
    <t>GFMtLE</t>
  </si>
  <si>
    <t>GwPkZD</t>
  </si>
  <si>
    <t>FuDYdJ</t>
  </si>
  <si>
    <t>LHvqE7</t>
  </si>
  <si>
    <t>B5xbwb</t>
  </si>
  <si>
    <t>KY76M3</t>
  </si>
  <si>
    <t>1AG9L5</t>
  </si>
  <si>
    <t>9NLFfJ</t>
  </si>
  <si>
    <t>jR6E1h</t>
  </si>
  <si>
    <t>FQzRkY</t>
  </si>
  <si>
    <t>oUdudz</t>
  </si>
  <si>
    <t>4NN7CJ</t>
  </si>
  <si>
    <t>mfgejM</t>
  </si>
  <si>
    <t>cyDBud</t>
  </si>
  <si>
    <t>5EFwBh</t>
  </si>
  <si>
    <t>iANFtB</t>
  </si>
  <si>
    <t>nmhDGU</t>
  </si>
  <si>
    <t>1uPf2n</t>
  </si>
  <si>
    <t>5xLHPp</t>
  </si>
  <si>
    <t>tYuzQ3</t>
  </si>
  <si>
    <t>oVeNqW</t>
  </si>
  <si>
    <t>8KYFHF</t>
  </si>
  <si>
    <t>1kh4N7</t>
  </si>
  <si>
    <t>LWvkhE</t>
  </si>
  <si>
    <t>58GFof</t>
  </si>
  <si>
    <t>JyELgK</t>
  </si>
  <si>
    <t>Tg2ch9</t>
  </si>
  <si>
    <t>KQRDfG</t>
  </si>
  <si>
    <t>F57jxd</t>
  </si>
  <si>
    <t>eST8kw</t>
  </si>
  <si>
    <t>3hA1MH</t>
  </si>
  <si>
    <t>YQJVxG</t>
  </si>
  <si>
    <t>7Am7pH</t>
  </si>
  <si>
    <t>vekAGX</t>
  </si>
  <si>
    <t>JjmQYk</t>
  </si>
  <si>
    <t>AXQEYj</t>
  </si>
  <si>
    <t>rJE7qD</t>
  </si>
  <si>
    <t>TJLDsF</t>
  </si>
  <si>
    <t>oZq1af</t>
  </si>
  <si>
    <t>3pSMKK</t>
  </si>
  <si>
    <t>LgtLBN</t>
  </si>
  <si>
    <t>3QB2PK</t>
  </si>
  <si>
    <t>v4jK2e</t>
  </si>
  <si>
    <t>QnZFKo</t>
  </si>
  <si>
    <t>2f4YFN</t>
  </si>
  <si>
    <t>BHNEgY</t>
  </si>
  <si>
    <t>hsmASc</t>
  </si>
  <si>
    <t>2kVHdM</t>
  </si>
  <si>
    <t>txeLae</t>
  </si>
  <si>
    <t>ciT27F</t>
  </si>
  <si>
    <t>9CsSSX</t>
  </si>
  <si>
    <t>JSGM7e</t>
  </si>
  <si>
    <t>5zdzW5</t>
  </si>
  <si>
    <t>eAXLNZ</t>
  </si>
  <si>
    <t>RTJo7f</t>
  </si>
  <si>
    <t>y3aFfa</t>
  </si>
  <si>
    <t>mhRAJn</t>
  </si>
  <si>
    <t>2g8VKJ</t>
  </si>
  <si>
    <t>J72nxo</t>
  </si>
  <si>
    <t>FCNhCa</t>
  </si>
  <si>
    <t>SV9E12</t>
  </si>
  <si>
    <t>WCMkxD</t>
  </si>
  <si>
    <t>JEWSAv</t>
  </si>
  <si>
    <t>JcTqSc</t>
  </si>
  <si>
    <t>QZdfDJ</t>
  </si>
  <si>
    <t>ko1E9k</t>
  </si>
  <si>
    <t>RJZT6C</t>
  </si>
  <si>
    <t>6BXGfs</t>
  </si>
  <si>
    <t>hUV2t7</t>
  </si>
  <si>
    <t>MK1k9p</t>
  </si>
  <si>
    <t>PMbL2N</t>
  </si>
  <si>
    <t>AJVJL1</t>
  </si>
  <si>
    <t>sxJ4ZL</t>
  </si>
  <si>
    <t>97NZJV</t>
  </si>
  <si>
    <t>71jwNN</t>
  </si>
  <si>
    <t>eGQAiM</t>
  </si>
  <si>
    <t>MaZMMB</t>
  </si>
  <si>
    <t>6BDEUE</t>
  </si>
  <si>
    <t>GLrMfN</t>
  </si>
  <si>
    <t>2wwBPJ</t>
  </si>
  <si>
    <t>5Fb5tC</t>
  </si>
  <si>
    <t>6GwZ6J</t>
  </si>
  <si>
    <t>sPeTUU</t>
  </si>
  <si>
    <t>FBYBHf</t>
  </si>
  <si>
    <t>wyXZJd</t>
  </si>
  <si>
    <t>AMtUji</t>
  </si>
  <si>
    <t>5HfpwX</t>
  </si>
  <si>
    <t>bus56K</t>
  </si>
  <si>
    <t>kmr9Me</t>
  </si>
  <si>
    <t>qBLPrt</t>
  </si>
  <si>
    <t>TgrNye</t>
  </si>
  <si>
    <t>KwHLNT</t>
  </si>
  <si>
    <t>dK1KfK</t>
  </si>
  <si>
    <t>5RhNiT</t>
  </si>
  <si>
    <t>aYGbzv</t>
  </si>
  <si>
    <t>z7a8JY</t>
  </si>
  <si>
    <t>kKABo1</t>
  </si>
  <si>
    <t>y5bC9T</t>
  </si>
  <si>
    <t>jC13ww</t>
  </si>
  <si>
    <t>FEBV5D</t>
  </si>
  <si>
    <t>AcjLAe</t>
  </si>
  <si>
    <t>Hg2CvN</t>
  </si>
  <si>
    <t>K1pWX5</t>
  </si>
  <si>
    <t>NiV5me</t>
  </si>
  <si>
    <t>ABWdLS</t>
  </si>
  <si>
    <t>Qsomwu</t>
  </si>
  <si>
    <t>CgfdKV</t>
  </si>
  <si>
    <t>3CdXqS</t>
  </si>
  <si>
    <t>357YNk</t>
  </si>
  <si>
    <t>C3L5ZM</t>
  </si>
  <si>
    <t>168Q7f</t>
  </si>
  <si>
    <t>EbqQxU</t>
  </si>
  <si>
    <t>KFmt1F</t>
  </si>
  <si>
    <t>1GNaGu</t>
  </si>
  <si>
    <t>HbGNDY</t>
  </si>
  <si>
    <t>fRAkji</t>
  </si>
  <si>
    <t>279P8M</t>
  </si>
  <si>
    <t>WQtYGF</t>
  </si>
  <si>
    <t>t6Gke6</t>
  </si>
  <si>
    <t>4fBGXC</t>
  </si>
  <si>
    <t>ybZHWK</t>
  </si>
  <si>
    <t>1mC34M</t>
  </si>
  <si>
    <t>pf3EL5</t>
  </si>
  <si>
    <t>igZMHa</t>
  </si>
  <si>
    <t>JPswbQ</t>
  </si>
  <si>
    <t>bEkZvL</t>
  </si>
  <si>
    <t>rLT4i9</t>
  </si>
  <si>
    <t>yc6bSM</t>
  </si>
  <si>
    <t>CPP6JS</t>
  </si>
  <si>
    <t>JDzohf</t>
  </si>
  <si>
    <t>UeaKpp</t>
  </si>
  <si>
    <t>QsfWLe</t>
  </si>
  <si>
    <t>dc79hK</t>
  </si>
  <si>
    <t>pjpJvd</t>
  </si>
  <si>
    <t>oT2LFt</t>
  </si>
  <si>
    <t>EMXuRL</t>
  </si>
  <si>
    <t>B9GbJs</t>
  </si>
  <si>
    <t>JbdGMH</t>
  </si>
  <si>
    <t>W89CxU</t>
  </si>
  <si>
    <t>LiGS3c</t>
  </si>
  <si>
    <t>2ncj7L</t>
  </si>
  <si>
    <t>nyL2UN</t>
  </si>
  <si>
    <t>HCrSW1</t>
  </si>
  <si>
    <t>MSC26D</t>
  </si>
  <si>
    <t>cNhHNK</t>
  </si>
  <si>
    <t>9K76KU</t>
  </si>
  <si>
    <t>KPkaDJ</t>
  </si>
  <si>
    <t>Qdt2gx</t>
  </si>
  <si>
    <t>1WqQFJ</t>
  </si>
  <si>
    <t>toJogV</t>
  </si>
  <si>
    <t>1nXwFT</t>
  </si>
  <si>
    <t>hxiNLP</t>
  </si>
  <si>
    <t>T49DGS</t>
  </si>
  <si>
    <t>JHDNM6</t>
  </si>
  <si>
    <t>1Jnscp</t>
  </si>
  <si>
    <t>ZHD5JZ</t>
  </si>
  <si>
    <t>NC7wJ6</t>
  </si>
  <si>
    <t>E6XiRF</t>
  </si>
  <si>
    <t>1DGQRD</t>
  </si>
  <si>
    <t>9eKYCu</t>
  </si>
  <si>
    <t>GCUE3q</t>
  </si>
  <si>
    <t>96e87V</t>
  </si>
  <si>
    <t>bNLDFw</t>
  </si>
  <si>
    <t>cSuLSH</t>
  </si>
  <si>
    <t>vDKhiL</t>
  </si>
  <si>
    <t>E1c82k</t>
  </si>
  <si>
    <t>xNaUi2</t>
  </si>
  <si>
    <t>f6P2sL</t>
  </si>
  <si>
    <t>Ff5MpR</t>
  </si>
  <si>
    <t>6Z35tu</t>
  </si>
  <si>
    <t>RNY772</t>
  </si>
  <si>
    <t>m4M8qF</t>
  </si>
  <si>
    <t>gxJBNh</t>
  </si>
  <si>
    <t>ivbC3v</t>
  </si>
  <si>
    <t>85L7bA</t>
  </si>
  <si>
    <t>JMG7DD</t>
  </si>
  <si>
    <t>b1LCiW</t>
  </si>
  <si>
    <t>SNerJN</t>
  </si>
  <si>
    <t>MWJij7</t>
  </si>
  <si>
    <t>FVeU6A</t>
  </si>
  <si>
    <t>GGRGSF</t>
  </si>
  <si>
    <t>7XDp1N</t>
  </si>
  <si>
    <t>SbgbGn</t>
  </si>
  <si>
    <t>NNErK5</t>
  </si>
  <si>
    <t>38uQNK</t>
  </si>
  <si>
    <t>C3ySNy</t>
  </si>
  <si>
    <t>Y58Cqq</t>
  </si>
  <si>
    <t>8WJKLX</t>
  </si>
  <si>
    <t>8ptTdV</t>
  </si>
  <si>
    <t>AzME7N</t>
  </si>
  <si>
    <t>RaMg2c</t>
  </si>
  <si>
    <t>MkNX8S</t>
  </si>
  <si>
    <t>Y1oMCD</t>
  </si>
  <si>
    <t>qoEFLL</t>
  </si>
  <si>
    <t>x7x5m9</t>
  </si>
  <si>
    <t>yALMJF</t>
  </si>
  <si>
    <t>FAN2PN</t>
  </si>
  <si>
    <t>Nag3Kw</t>
  </si>
  <si>
    <t>TAALuL</t>
  </si>
  <si>
    <t>rabnzZ</t>
  </si>
  <si>
    <t>DP2H2g</t>
  </si>
  <si>
    <t>wGBKW1</t>
  </si>
  <si>
    <t>gLaMKK</t>
  </si>
  <si>
    <t>fJgoCk</t>
  </si>
  <si>
    <t>qv15NS</t>
  </si>
  <si>
    <t>qJ5KNK</t>
  </si>
  <si>
    <t>HP3VvP</t>
  </si>
  <si>
    <t>s4VubV</t>
  </si>
  <si>
    <t>KCxNSK</t>
  </si>
  <si>
    <t>sab8ZK</t>
  </si>
  <si>
    <t>e9QmYX</t>
  </si>
  <si>
    <t>SNrtne</t>
  </si>
  <si>
    <t>fZm23L</t>
  </si>
  <si>
    <t>vbH56m</t>
  </si>
  <si>
    <t>FMaAAe</t>
  </si>
  <si>
    <t>AKqYd5</t>
  </si>
  <si>
    <t>3ykLXU</t>
  </si>
  <si>
    <t>cpxpsy</t>
  </si>
  <si>
    <t>PLKpQp</t>
  </si>
  <si>
    <t>oMH3bb</t>
  </si>
  <si>
    <t>ccovNV</t>
  </si>
  <si>
    <t>bAK233</t>
  </si>
  <si>
    <t>XM4hK3</t>
  </si>
  <si>
    <t>5bc5jx</t>
  </si>
  <si>
    <t>gMgPev</t>
  </si>
  <si>
    <t>DmUh8c</t>
  </si>
  <si>
    <t>zjWg18</t>
  </si>
  <si>
    <t>nGEyvN</t>
  </si>
  <si>
    <t>ENUSXw</t>
  </si>
  <si>
    <t>VYB7CP</t>
  </si>
  <si>
    <t>gKeYFK</t>
  </si>
  <si>
    <t>F5vFP3</t>
  </si>
  <si>
    <t>FtvuoC</t>
  </si>
  <si>
    <t>7J9uNr</t>
  </si>
  <si>
    <t>vhUfG6</t>
  </si>
  <si>
    <t>T2rjEN</t>
  </si>
  <si>
    <t>4fFa59</t>
  </si>
  <si>
    <t>W7QN8B</t>
  </si>
  <si>
    <t>jqkS2W</t>
  </si>
  <si>
    <t>HyGhQB</t>
  </si>
  <si>
    <t>6WQ6zc</t>
  </si>
  <si>
    <t>FtfiJp</t>
  </si>
  <si>
    <t>1s4Mpg</t>
  </si>
  <si>
    <t>6cNNiD</t>
  </si>
  <si>
    <t>8e9NcF</t>
  </si>
  <si>
    <t>9YJJTF</t>
  </si>
  <si>
    <t>EuFHfM</t>
  </si>
  <si>
    <t>ZHW1Jx</t>
  </si>
  <si>
    <t>18MRz8</t>
  </si>
  <si>
    <t>FmNWBk</t>
  </si>
  <si>
    <t>PASSダブリ</t>
    <phoneticPr fontId="4"/>
  </si>
  <si>
    <t>北九州(旧)</t>
    <rPh sb="0" eb="3">
      <t>キタキュウシュウ</t>
    </rPh>
    <phoneticPr fontId="1"/>
  </si>
  <si>
    <t>2020年10月31日必着</t>
    <rPh sb="4" eb="5">
      <t>ネン</t>
    </rPh>
    <rPh sb="7" eb="8">
      <t>ガツ</t>
    </rPh>
    <rPh sb="10" eb="11">
      <t>ヒ</t>
    </rPh>
    <rPh sb="11" eb="13">
      <t>ヒッチャク</t>
    </rPh>
    <phoneticPr fontId="4"/>
  </si>
  <si>
    <t>保証開始日</t>
    <rPh sb="0" eb="2">
      <t>ホショウ</t>
    </rPh>
    <rPh sb="2" eb="5">
      <t>カイシビ</t>
    </rPh>
    <phoneticPr fontId="4"/>
  </si>
  <si>
    <t>nZu5da</t>
  </si>
  <si>
    <t>3Sq27R</t>
  </si>
  <si>
    <t>pPEa34</t>
  </si>
  <si>
    <t>hJja8T</t>
  </si>
  <si>
    <t>L6GjQA</t>
  </si>
  <si>
    <t>5QKQz2</t>
  </si>
  <si>
    <t>Np3obH</t>
  </si>
  <si>
    <t>okcULX</t>
  </si>
  <si>
    <t>1UKx6w</t>
  </si>
  <si>
    <t>VBVmpT</t>
  </si>
  <si>
    <t>GeN4tc</t>
  </si>
  <si>
    <t>53Mt7C</t>
  </si>
  <si>
    <t>GBBSUk</t>
  </si>
  <si>
    <t>1imvL4</t>
  </si>
  <si>
    <t>9Zg7H8</t>
  </si>
  <si>
    <t>NftTEF</t>
  </si>
  <si>
    <t>vt9jp8</t>
  </si>
  <si>
    <t>hGzNdC</t>
  </si>
  <si>
    <t>3r1PGL</t>
  </si>
  <si>
    <t>oKsWMk</t>
  </si>
  <si>
    <t>C6QgPC</t>
  </si>
  <si>
    <t>DNvbfJ</t>
  </si>
  <si>
    <t>VaNZF6</t>
  </si>
  <si>
    <t>M43KES</t>
  </si>
  <si>
    <t>iYV2kJ</t>
  </si>
  <si>
    <t>dGRme2</t>
  </si>
  <si>
    <t>uc8yw3</t>
  </si>
  <si>
    <t>hgH43W</t>
  </si>
  <si>
    <t>bDKsK6</t>
  </si>
  <si>
    <t>kV4f6W</t>
  </si>
  <si>
    <t>bEMJyG</t>
  </si>
  <si>
    <t>JJQP9Y</t>
  </si>
  <si>
    <t>hRGBZ3</t>
  </si>
  <si>
    <t>525G68</t>
  </si>
  <si>
    <t>2GMxYJ</t>
  </si>
  <si>
    <t>rKwyDu</t>
  </si>
  <si>
    <t>iMNW68</t>
  </si>
  <si>
    <t>AeL7Pm</t>
  </si>
  <si>
    <t>jNbNU1</t>
  </si>
  <si>
    <t>mwjhGR</t>
  </si>
  <si>
    <t>JNcA3i</t>
  </si>
  <si>
    <t>AjNNLV</t>
  </si>
  <si>
    <t>EEMHwJ</t>
  </si>
  <si>
    <t>t8Z9Mb</t>
  </si>
  <si>
    <t>YNyM5A</t>
  </si>
  <si>
    <t>K11jxx</t>
  </si>
  <si>
    <t>i5kK16</t>
  </si>
  <si>
    <t>iaxLFH</t>
  </si>
  <si>
    <t>LZAC3D</t>
  </si>
  <si>
    <t>福岡</t>
    <phoneticPr fontId="4"/>
  </si>
  <si>
    <t>福岡市</t>
    <rPh sb="0" eb="3">
      <t>フクオカシ</t>
    </rPh>
    <phoneticPr fontId="4"/>
  </si>
  <si>
    <t>福岡</t>
    <phoneticPr fontId="4"/>
  </si>
  <si>
    <t>福岡</t>
    <phoneticPr fontId="4"/>
  </si>
  <si>
    <t>北九州</t>
  </si>
  <si>
    <t>大分市</t>
    <rPh sb="0" eb="3">
      <t>オオイタシ</t>
    </rPh>
    <phoneticPr fontId="4"/>
  </si>
  <si>
    <t>長崎</t>
  </si>
  <si>
    <t>長崎市</t>
    <rPh sb="0" eb="3">
      <t>ナガサキシ</t>
    </rPh>
    <phoneticPr fontId="4"/>
  </si>
  <si>
    <t>熊本</t>
  </si>
  <si>
    <t>熊本市</t>
    <rPh sb="0" eb="3">
      <t>クマモトシ</t>
    </rPh>
    <phoneticPr fontId="4"/>
  </si>
  <si>
    <t>宮崎</t>
  </si>
  <si>
    <t>宮崎市</t>
    <rPh sb="0" eb="3">
      <t>ミヤザキシ</t>
    </rPh>
    <phoneticPr fontId="4"/>
  </si>
  <si>
    <t>佐賀市</t>
    <rPh sb="0" eb="3">
      <t>サガシ</t>
    </rPh>
    <phoneticPr fontId="4"/>
  </si>
  <si>
    <t>北九州(旧)</t>
    <rPh sb="0" eb="3">
      <t>キタキュウシュウ</t>
    </rPh>
    <rPh sb="4" eb="5">
      <t>キュウ</t>
    </rPh>
    <phoneticPr fontId="4"/>
  </si>
  <si>
    <t>002019N107BA</t>
  </si>
  <si>
    <t>002019N108BB</t>
  </si>
  <si>
    <t>002019N108BG</t>
  </si>
  <si>
    <t>002019N107BB</t>
  </si>
  <si>
    <t>002019N106BC</t>
  </si>
  <si>
    <t>002020N101BA</t>
  </si>
  <si>
    <t>002019N109B1</t>
  </si>
  <si>
    <t>002019N106BB</t>
  </si>
  <si>
    <t>002019N109B4</t>
  </si>
  <si>
    <t>002019N109B5</t>
  </si>
  <si>
    <t>002019N111BJ</t>
  </si>
  <si>
    <t>002019N108BE</t>
  </si>
  <si>
    <t>002019N108BI</t>
  </si>
  <si>
    <t>002020U00087</t>
  </si>
  <si>
    <t>002020U00088</t>
  </si>
  <si>
    <t>002019N109BI</t>
  </si>
  <si>
    <t>002019N107BG</t>
  </si>
  <si>
    <t>002019N109B7</t>
  </si>
  <si>
    <t>002019N109B8</t>
  </si>
  <si>
    <t>002019N109B0</t>
  </si>
  <si>
    <t>002019N109B9</t>
  </si>
  <si>
    <t>002019N109BL</t>
  </si>
  <si>
    <t>002019N109CA</t>
  </si>
  <si>
    <t>002019N109BK</t>
  </si>
  <si>
    <t>002019N109BZ</t>
  </si>
  <si>
    <t>002019N109CC</t>
  </si>
  <si>
    <t>002019N109CB</t>
  </si>
  <si>
    <t>002019N110BJ</t>
  </si>
  <si>
    <t>002019N111BD</t>
  </si>
  <si>
    <t>002019N108BF</t>
  </si>
  <si>
    <t>002019N106BA</t>
  </si>
  <si>
    <t>002019N109BA</t>
  </si>
  <si>
    <t>002019N109BB</t>
  </si>
  <si>
    <t>002019N109BC</t>
  </si>
  <si>
    <t>002019N110BH</t>
  </si>
  <si>
    <t>002019N112BD</t>
  </si>
  <si>
    <t>002019N109BN</t>
  </si>
  <si>
    <t>002019N109B2</t>
  </si>
  <si>
    <t>002019N112BC</t>
  </si>
  <si>
    <t>002019N110BL</t>
  </si>
  <si>
    <t>002019N110BN</t>
  </si>
  <si>
    <t>002019N110BO</t>
  </si>
  <si>
    <t>002020N110BP</t>
  </si>
  <si>
    <t>002020U00079</t>
  </si>
  <si>
    <t>002020U00081</t>
  </si>
  <si>
    <t>002020U00085</t>
  </si>
  <si>
    <t>002020U00091</t>
  </si>
  <si>
    <t>2020ES0076</t>
  </si>
  <si>
    <t>2020ES0079</t>
  </si>
  <si>
    <t>井上絹織㈱</t>
  </si>
  <si>
    <t>㈱ケアプロ</t>
  </si>
  <si>
    <t>㈲リッチ企画</t>
  </si>
  <si>
    <t>温泉交通㈱</t>
  </si>
  <si>
    <t>重山陶器㈱</t>
  </si>
  <si>
    <t>㈱ＶＥＲＹ</t>
  </si>
  <si>
    <t>（同）九安不動産リース</t>
  </si>
  <si>
    <t>西依　裕子</t>
  </si>
  <si>
    <t>㈲クリーンライフ福島</t>
  </si>
  <si>
    <t>梁井　雅伸</t>
  </si>
  <si>
    <t>㈱ＳＵＮ</t>
  </si>
  <si>
    <t>㈱ＪＴＳ</t>
  </si>
  <si>
    <t>田サキ　洋二郎</t>
  </si>
  <si>
    <t>㈲鳥飼製作所</t>
  </si>
  <si>
    <t>いちごインベストメント㈱</t>
  </si>
  <si>
    <t>㈱ミラージュ</t>
  </si>
  <si>
    <t>㈲ミマツ工芸</t>
  </si>
  <si>
    <t>津田　俊彦</t>
  </si>
  <si>
    <t>山田　福太郎</t>
  </si>
  <si>
    <t>森　誠二郎</t>
  </si>
  <si>
    <t>㈱タイザン</t>
  </si>
  <si>
    <t>㈱みやざき</t>
  </si>
  <si>
    <t>㈱今匠</t>
  </si>
  <si>
    <t>㈱田中電力</t>
  </si>
  <si>
    <t>金屋　恭次</t>
  </si>
  <si>
    <t>㈲鶴田工業</t>
  </si>
  <si>
    <t>㈱アルファタカバ</t>
  </si>
  <si>
    <t>㈱大坪鉄工</t>
  </si>
  <si>
    <t>山崎　清徳</t>
  </si>
  <si>
    <t>㈲ケアカンパニー</t>
  </si>
  <si>
    <t>松尾　隆寛</t>
  </si>
  <si>
    <t>㈱コガ食品</t>
  </si>
  <si>
    <t>㈱弘洋</t>
  </si>
  <si>
    <t>布川産業㈱</t>
  </si>
  <si>
    <t>合同会社ＳＡＴＯＳＨＩ</t>
  </si>
  <si>
    <t>㈱アール・ケアクルーズ</t>
  </si>
  <si>
    <t>㈱ＩＮＧ</t>
  </si>
  <si>
    <t>K&amp;H合同会社</t>
    <rPh sb="3" eb="5">
      <t>ゴウドウ</t>
    </rPh>
    <rPh sb="5" eb="7">
      <t>ガイシャ</t>
    </rPh>
    <phoneticPr fontId="1"/>
  </si>
  <si>
    <t>佐賀</t>
    <rPh sb="0" eb="2">
      <t>サガ</t>
    </rPh>
    <phoneticPr fontId="3"/>
  </si>
  <si>
    <t>長崎</t>
    <rPh sb="0" eb="2">
      <t>ナガサキ</t>
    </rPh>
    <phoneticPr fontId="3"/>
  </si>
  <si>
    <t>大分</t>
    <rPh sb="0" eb="2">
      <t>オオイタ</t>
    </rPh>
    <phoneticPr fontId="3"/>
  </si>
  <si>
    <t>熊本</t>
    <rPh sb="0" eb="2">
      <t>クマモト</t>
    </rPh>
    <phoneticPr fontId="3"/>
  </si>
  <si>
    <t>宮崎</t>
    <rPh sb="0" eb="2">
      <t>ミヤザキ</t>
    </rPh>
    <phoneticPr fontId="3"/>
  </si>
  <si>
    <t>鹿児島</t>
    <rPh sb="0" eb="3">
      <t>カゴシマ</t>
    </rPh>
    <phoneticPr fontId="3"/>
  </si>
  <si>
    <t>指定ルール</t>
    <rPh sb="0" eb="2">
      <t>シテイ</t>
    </rPh>
    <phoneticPr fontId="3"/>
  </si>
  <si>
    <t>㈱ウエストホールディングス　出力抑制保証係　担当者宛</t>
    <rPh sb="20" eb="21">
      <t>カカリ</t>
    </rPh>
    <rPh sb="22" eb="25">
      <t>タントウシャ</t>
    </rPh>
    <rPh sb="25" eb="26">
      <t>アテ</t>
    </rPh>
    <phoneticPr fontId="4"/>
  </si>
  <si>
    <t>・太枠部分に系統連系日以降の出力抑制指示日の発電量をご入力下さい。
・報告書のご提出時には、必ず「出力制御指示日」「比較対象日」の全日分の
発電量が確認出来る資料を同封して下さい。
※発電事業者様自らが作成された発電実績の転記一覧表等は該当致しません。
モニタ等の画面を写した写真や印刷物を同封して下さい。</t>
    <rPh sb="6" eb="10">
      <t>ケイトウレンケイ</t>
    </rPh>
    <rPh sb="10" eb="11">
      <t>ビ</t>
    </rPh>
    <rPh sb="11" eb="13">
      <t>イコウ</t>
    </rPh>
    <rPh sb="14" eb="16">
      <t>シュツリョク</t>
    </rPh>
    <rPh sb="16" eb="18">
      <t>ヨクセイ</t>
    </rPh>
    <rPh sb="18" eb="20">
      <t>シジ</t>
    </rPh>
    <rPh sb="20" eb="21">
      <t>ビ</t>
    </rPh>
    <rPh sb="22" eb="24">
      <t>ハツデン</t>
    </rPh>
    <rPh sb="24" eb="25">
      <t>リョウ</t>
    </rPh>
    <rPh sb="27" eb="29">
      <t>ニュウリョク</t>
    </rPh>
    <rPh sb="29" eb="30">
      <t>クダ</t>
    </rPh>
    <rPh sb="35" eb="37">
      <t>ホウコク</t>
    </rPh>
    <rPh sb="37" eb="38">
      <t>ショ</t>
    </rPh>
    <rPh sb="40" eb="42">
      <t>テイシュツ</t>
    </rPh>
    <rPh sb="42" eb="43">
      <t>ジ</t>
    </rPh>
    <rPh sb="46" eb="47">
      <t>カナラ</t>
    </rPh>
    <rPh sb="49" eb="51">
      <t>シュツリョク</t>
    </rPh>
    <rPh sb="51" eb="53">
      <t>セイギョ</t>
    </rPh>
    <rPh sb="53" eb="55">
      <t>シジ</t>
    </rPh>
    <rPh sb="55" eb="56">
      <t>ヒ</t>
    </rPh>
    <rPh sb="58" eb="60">
      <t>ヒカク</t>
    </rPh>
    <rPh sb="60" eb="62">
      <t>タイショウ</t>
    </rPh>
    <rPh sb="62" eb="63">
      <t>ビ</t>
    </rPh>
    <rPh sb="65" eb="68">
      <t>ゼンジツブン</t>
    </rPh>
    <rPh sb="70" eb="73">
      <t>ハツデンリョウ</t>
    </rPh>
    <rPh sb="74" eb="76">
      <t>カクニン</t>
    </rPh>
    <rPh sb="76" eb="78">
      <t>デキ</t>
    </rPh>
    <rPh sb="79" eb="81">
      <t>シリョウ</t>
    </rPh>
    <rPh sb="82" eb="84">
      <t>ドウフウ</t>
    </rPh>
    <rPh sb="86" eb="87">
      <t>クダ</t>
    </rPh>
    <rPh sb="92" eb="94">
      <t>ハツデン</t>
    </rPh>
    <rPh sb="94" eb="97">
      <t>ジギョウシャ</t>
    </rPh>
    <rPh sb="97" eb="98">
      <t>サマ</t>
    </rPh>
    <rPh sb="98" eb="99">
      <t>ミズカ</t>
    </rPh>
    <rPh sb="101" eb="103">
      <t>サクセイ</t>
    </rPh>
    <rPh sb="106" eb="108">
      <t>ハツデン</t>
    </rPh>
    <rPh sb="108" eb="110">
      <t>ジッセキ</t>
    </rPh>
    <rPh sb="111" eb="113">
      <t>テンキ</t>
    </rPh>
    <rPh sb="113" eb="116">
      <t>イチランヒョウ</t>
    </rPh>
    <rPh sb="116" eb="117">
      <t>ナド</t>
    </rPh>
    <rPh sb="118" eb="120">
      <t>ガイトウ</t>
    </rPh>
    <rPh sb="120" eb="121">
      <t>イタ</t>
    </rPh>
    <rPh sb="130" eb="131">
      <t>ナド</t>
    </rPh>
    <rPh sb="132" eb="134">
      <t>ガメン</t>
    </rPh>
    <rPh sb="135" eb="136">
      <t>ウツ</t>
    </rPh>
    <rPh sb="138" eb="140">
      <t>シャシン</t>
    </rPh>
    <rPh sb="141" eb="144">
      <t>インサツブツ</t>
    </rPh>
    <rPh sb="145" eb="147">
      <t>ドウフウ</t>
    </rPh>
    <rPh sb="149" eb="150">
      <t>クダ</t>
    </rPh>
    <phoneticPr fontId="4"/>
  </si>
  <si>
    <t>2020年3月1日～2020年8月31日</t>
    <rPh sb="4" eb="5">
      <t>ネン</t>
    </rPh>
    <rPh sb="6" eb="7">
      <t>ガツ</t>
    </rPh>
    <rPh sb="8" eb="9">
      <t>ヒ</t>
    </rPh>
    <rPh sb="14" eb="15">
      <t>ネン</t>
    </rPh>
    <rPh sb="16" eb="17">
      <t>ガツ</t>
    </rPh>
    <rPh sb="19" eb="20">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</si>
</sst>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F800]dddd\,\ mmmm\ dd\,\ yyyy"/>
    <numFmt numFmtId="177" formatCode="0.00_);[Red]\(0.00\)"/>
    <numFmt numFmtId="178" formatCode="0.00_ "/>
    <numFmt numFmtId="179" formatCode="0.00_ ;[Red]\-0.00\ "/>
    <numFmt numFmtId="180" formatCode="#,##0.00_ "/>
    <numFmt numFmtId="181" formatCode="0.0000_ "/>
  </numFmts>
  <fonts count="2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theme="1"/>
      <name val="游ゴシック"/>
      <family val="3"/>
      <charset val="128"/>
      <scheme val="minor"/>
    </font>
    <font>
      <sz val="6"/>
      <name val="游ゴシック"/>
      <family val="2"/>
      <charset val="128"/>
      <scheme val="minor"/>
    </font>
    <font>
      <b/>
      <sz val="22"/>
      <color theme="1"/>
      <name val="游ゴシック"/>
      <family val="3"/>
      <charset val="128"/>
      <scheme val="minor"/>
    </font>
    <font>
      <b/>
      <sz val="14"/>
      <color theme="1"/>
      <name val="游ゴシック"/>
      <family val="3"/>
      <charset val="128"/>
      <scheme val="minor"/>
    </font>
    <font>
      <sz val="12"/>
      <color rgb="FFFF0000"/>
      <name val="游ゴシック"/>
      <family val="3"/>
      <charset val="128"/>
      <scheme val="minor"/>
    </font>
    <font>
      <sz val="12"/>
      <color theme="1"/>
      <name val="游ゴシック"/>
      <family val="3"/>
      <charset val="128"/>
      <scheme val="minor"/>
    </font>
    <font>
      <sz val="11"/>
      <name val="游ゴシック"/>
      <family val="2"/>
      <charset val="128"/>
      <scheme val="minor"/>
    </font>
    <font>
      <sz val="1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b/>
      <sz val="11"/>
      <color theme="1"/>
      <name val="游ゴシック"/>
      <family val="3"/>
      <charset val="128"/>
      <scheme val="minor"/>
    </font>
    <font>
      <sz val="8"/>
      <color theme="1"/>
      <name val="游ゴシック"/>
      <family val="3"/>
      <charset val="128"/>
      <scheme val="minor"/>
    </font>
    <font>
      <b/>
      <sz val="14"/>
      <color rgb="FFFFFF00"/>
      <name val="游ゴシック"/>
      <family val="3"/>
      <charset val="128"/>
      <scheme val="minor"/>
    </font>
    <font>
      <b/>
      <sz val="11"/>
      <color rgb="FFFFFF00"/>
      <name val="游ゴシック"/>
      <family val="3"/>
      <charset val="128"/>
      <scheme val="minor"/>
    </font>
    <font>
      <sz val="11"/>
      <color theme="0" tint="-0.34998626667073579"/>
      <name val="游ゴシック"/>
      <family val="3"/>
      <charset val="128"/>
      <scheme val="minor"/>
    </font>
    <font>
      <sz val="11"/>
      <color rgb="FFFFFF00"/>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FF0000"/>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dotted">
        <color auto="1"/>
      </left>
      <right/>
      <top/>
      <bottom style="thin">
        <color auto="1"/>
      </bottom>
      <diagonal/>
    </border>
    <border>
      <left/>
      <right/>
      <top/>
      <bottom style="dashDot">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1">
    <xf numFmtId="0" fontId="0" fillId="0" borderId="0" xfId="0">
      <alignment vertical="center"/>
    </xf>
    <xf numFmtId="0" fontId="3" fillId="0" borderId="0" xfId="0" applyFont="1">
      <alignment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0" fillId="0" borderId="24" xfId="0"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20" fontId="0" fillId="0" borderId="1" xfId="0" applyNumberFormat="1" applyFill="1" applyBorder="1" applyAlignment="1">
      <alignment horizontal="center" vertical="center"/>
    </xf>
    <xf numFmtId="20" fontId="0" fillId="0" borderId="1" xfId="0" applyNumberFormat="1" applyBorder="1" applyAlignment="1">
      <alignment horizontal="center" vertical="center"/>
    </xf>
    <xf numFmtId="178" fontId="0" fillId="0" borderId="1" xfId="1" applyNumberFormat="1" applyFont="1" applyBorder="1" applyAlignment="1">
      <alignment horizontal="center" vertical="center"/>
    </xf>
    <xf numFmtId="14" fontId="0" fillId="0" borderId="1" xfId="1" applyNumberFormat="1" applyFont="1" applyBorder="1" applyAlignment="1">
      <alignment horizontal="center" vertical="center"/>
    </xf>
    <xf numFmtId="38" fontId="0" fillId="0" borderId="0" xfId="1" applyFont="1">
      <alignment vertical="center"/>
    </xf>
    <xf numFmtId="14" fontId="0" fillId="0" borderId="22" xfId="0" applyNumberFormat="1" applyBorder="1" applyAlignment="1">
      <alignment horizontal="center" vertical="center"/>
    </xf>
    <xf numFmtId="0" fontId="0" fillId="0" borderId="0" xfId="0" applyAlignment="1">
      <alignment horizontal="left" vertical="center"/>
    </xf>
    <xf numFmtId="180" fontId="0" fillId="0" borderId="0" xfId="0" applyNumberFormat="1" applyAlignment="1">
      <alignment horizontal="left" vertical="center"/>
    </xf>
    <xf numFmtId="14" fontId="0" fillId="0" borderId="0" xfId="0" applyNumberFormat="1" applyAlignment="1">
      <alignment horizontal="center" vertical="center"/>
    </xf>
    <xf numFmtId="0" fontId="0" fillId="0" borderId="0" xfId="0" applyAlignment="1">
      <alignment horizontal="center" vertical="center"/>
    </xf>
    <xf numFmtId="178" fontId="0" fillId="0" borderId="0" xfId="0" applyNumberFormat="1" applyAlignment="1">
      <alignment horizontal="center" vertical="center"/>
    </xf>
    <xf numFmtId="14" fontId="0" fillId="0" borderId="0" xfId="0" applyNumberFormat="1">
      <alignment vertical="center"/>
    </xf>
    <xf numFmtId="0" fontId="0" fillId="2" borderId="0" xfId="0" applyFill="1" applyBorder="1">
      <alignment vertical="center"/>
    </xf>
    <xf numFmtId="0" fontId="3" fillId="0" borderId="0" xfId="0" applyFont="1" applyFill="1" applyBorder="1">
      <alignment vertical="center"/>
    </xf>
    <xf numFmtId="0" fontId="0" fillId="0" borderId="0" xfId="0" applyFill="1" applyBorder="1">
      <alignment vertical="center"/>
    </xf>
    <xf numFmtId="0" fontId="9" fillId="0" borderId="0" xfId="0" applyFont="1" applyFill="1" applyBorder="1">
      <alignment vertical="center"/>
    </xf>
    <xf numFmtId="14" fontId="3" fillId="0" borderId="0" xfId="0" applyNumberFormat="1" applyFont="1" applyFill="1" applyBorder="1">
      <alignment vertical="center"/>
    </xf>
    <xf numFmtId="0" fontId="10" fillId="0" borderId="0" xfId="0" applyFont="1" applyFill="1" applyBorder="1">
      <alignment vertical="center"/>
    </xf>
    <xf numFmtId="49" fontId="0" fillId="0" borderId="0" xfId="0" applyNumberFormat="1" applyFill="1" applyBorder="1">
      <alignment vertical="center"/>
    </xf>
    <xf numFmtId="0" fontId="3" fillId="0" borderId="1" xfId="0" applyFont="1" applyBorder="1" applyAlignment="1">
      <alignment horizontal="center" vertical="center"/>
    </xf>
    <xf numFmtId="0" fontId="0" fillId="0" borderId="2" xfId="0" applyBorder="1" applyAlignment="1">
      <alignment horizontal="center" vertical="center"/>
    </xf>
    <xf numFmtId="0" fontId="3" fillId="0" borderId="0" xfId="0" applyFont="1" applyProtection="1">
      <alignment vertical="center"/>
    </xf>
    <xf numFmtId="0" fontId="3" fillId="0" borderId="0" xfId="0" applyFont="1" applyAlignment="1" applyProtection="1">
      <alignment vertical="center"/>
    </xf>
    <xf numFmtId="0" fontId="6" fillId="0" borderId="0" xfId="0" applyFont="1" applyAlignment="1" applyProtection="1">
      <alignment vertical="center"/>
    </xf>
    <xf numFmtId="0" fontId="3" fillId="0" borderId="0" xfId="0" applyFont="1" applyBorder="1" applyAlignment="1" applyProtection="1">
      <alignment vertical="center"/>
    </xf>
    <xf numFmtId="0" fontId="3" fillId="0" borderId="0" xfId="0" applyFont="1" applyBorder="1" applyProtection="1">
      <alignment vertical="center"/>
    </xf>
    <xf numFmtId="0" fontId="17" fillId="0" borderId="1" xfId="0" applyFont="1" applyBorder="1" applyAlignment="1" applyProtection="1">
      <alignment horizontal="center" vertical="center"/>
    </xf>
    <xf numFmtId="0" fontId="3" fillId="0" borderId="0" xfId="0" applyFont="1" applyBorder="1" applyAlignment="1" applyProtection="1">
      <alignment horizontal="center" vertical="center"/>
    </xf>
    <xf numFmtId="0" fontId="7" fillId="0" borderId="0" xfId="0" applyFont="1" applyBorder="1" applyAlignment="1" applyProtection="1">
      <alignment vertical="center"/>
    </xf>
    <xf numFmtId="0" fontId="8" fillId="0" borderId="0" xfId="0" applyFont="1" applyBorder="1" applyAlignment="1" applyProtection="1">
      <alignment vertical="center"/>
    </xf>
    <xf numFmtId="0" fontId="18" fillId="0" borderId="0" xfId="0" applyFont="1" applyProtection="1">
      <alignment vertical="center"/>
    </xf>
    <xf numFmtId="0" fontId="3" fillId="0" borderId="0" xfId="0" applyFont="1" applyBorder="1" applyAlignment="1" applyProtection="1">
      <alignment horizontal="right" vertical="center"/>
    </xf>
    <xf numFmtId="0" fontId="3" fillId="0" borderId="0" xfId="0" applyFont="1" applyBorder="1" applyAlignment="1" applyProtection="1">
      <alignment horizontal="right"/>
    </xf>
    <xf numFmtId="0" fontId="3" fillId="0" borderId="5" xfId="0" applyFont="1" applyBorder="1" applyAlignment="1" applyProtection="1">
      <alignment vertical="center"/>
    </xf>
    <xf numFmtId="0" fontId="3" fillId="0" borderId="14" xfId="0" applyFont="1" applyBorder="1" applyAlignment="1" applyProtection="1">
      <alignment horizontal="left" vertical="center"/>
    </xf>
    <xf numFmtId="0" fontId="3" fillId="0" borderId="17" xfId="0" applyFont="1" applyBorder="1" applyAlignment="1" applyProtection="1">
      <alignment horizontal="left" vertical="center"/>
    </xf>
    <xf numFmtId="0" fontId="14" fillId="3" borderId="21" xfId="0" applyFont="1" applyFill="1" applyBorder="1" applyAlignment="1" applyProtection="1">
      <alignment horizontal="left" vertical="center"/>
    </xf>
    <xf numFmtId="0" fontId="14" fillId="0" borderId="0" xfId="0" applyFont="1" applyAlignment="1" applyProtection="1">
      <alignment horizontal="right" vertical="center"/>
    </xf>
    <xf numFmtId="0" fontId="14" fillId="0" borderId="0" xfId="0" applyFont="1" applyBorder="1" applyAlignment="1" applyProtection="1">
      <alignment horizontal="right" vertical="center"/>
    </xf>
    <xf numFmtId="0" fontId="14" fillId="0" borderId="0" xfId="0" applyFont="1" applyFill="1" applyBorder="1" applyAlignment="1" applyProtection="1">
      <alignment horizontal="left" vertical="center"/>
    </xf>
    <xf numFmtId="0" fontId="15" fillId="0" borderId="6" xfId="0" applyFont="1" applyBorder="1" applyAlignment="1" applyProtection="1">
      <alignment horizontal="justify" vertical="center" wrapText="1"/>
    </xf>
    <xf numFmtId="0" fontId="15" fillId="0" borderId="25" xfId="0" applyFont="1" applyBorder="1" applyAlignment="1" applyProtection="1">
      <alignment vertical="center" wrapText="1"/>
    </xf>
    <xf numFmtId="0" fontId="15" fillId="0" borderId="22" xfId="0" applyFont="1" applyBorder="1" applyAlignment="1" applyProtection="1">
      <alignment horizontal="justify" vertical="center" wrapText="1"/>
    </xf>
    <xf numFmtId="0" fontId="15" fillId="0" borderId="18" xfId="0" applyFont="1" applyBorder="1" applyAlignment="1" applyProtection="1">
      <alignment horizontal="justify" vertical="center" wrapText="1"/>
    </xf>
    <xf numFmtId="0" fontId="15" fillId="0" borderId="2"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5" fillId="0" borderId="28" xfId="0" applyFont="1" applyBorder="1" applyAlignment="1" applyProtection="1">
      <alignment horizontal="justify" vertical="center" wrapText="1"/>
    </xf>
    <xf numFmtId="0" fontId="15" fillId="0" borderId="29" xfId="0" applyFont="1" applyBorder="1" applyAlignment="1" applyProtection="1">
      <alignment horizontal="justify" vertical="center" wrapText="1"/>
    </xf>
    <xf numFmtId="0" fontId="15" fillId="0" borderId="30" xfId="0" applyFont="1" applyBorder="1" applyAlignment="1" applyProtection="1">
      <alignment horizontal="justify" vertical="center" wrapText="1"/>
    </xf>
    <xf numFmtId="0" fontId="3" fillId="0" borderId="6" xfId="0" applyFont="1" applyBorder="1" applyProtection="1">
      <alignment vertical="center"/>
    </xf>
    <xf numFmtId="0" fontId="15" fillId="0" borderId="31" xfId="0" applyFont="1" applyBorder="1" applyAlignment="1" applyProtection="1">
      <alignment horizontal="justify" vertical="center" wrapText="1"/>
    </xf>
    <xf numFmtId="0" fontId="3" fillId="0" borderId="30" xfId="0" applyFont="1" applyBorder="1" applyProtection="1">
      <alignment vertical="center"/>
    </xf>
    <xf numFmtId="0" fontId="3" fillId="0" borderId="32" xfId="0" applyFont="1" applyBorder="1" applyProtection="1">
      <alignment vertical="center"/>
    </xf>
    <xf numFmtId="0" fontId="3" fillId="0" borderId="1" xfId="0" applyFont="1" applyBorder="1" applyAlignment="1" applyProtection="1">
      <alignment horizontal="center" vertical="center"/>
      <protection locked="0"/>
    </xf>
    <xf numFmtId="14" fontId="0" fillId="0" borderId="0" xfId="0" applyNumberFormat="1" applyFill="1" applyBorder="1">
      <alignment vertical="center"/>
    </xf>
    <xf numFmtId="178" fontId="0" fillId="4" borderId="1" xfId="0" applyNumberFormat="1" applyFill="1" applyBorder="1" applyAlignment="1">
      <alignment horizontal="center" vertical="center" wrapText="1"/>
    </xf>
    <xf numFmtId="14" fontId="0" fillId="0" borderId="1" xfId="0" applyNumberFormat="1" applyBorder="1" applyAlignment="1">
      <alignment horizontal="center" vertical="center"/>
    </xf>
    <xf numFmtId="178" fontId="0" fillId="0" borderId="1" xfId="0" applyNumberFormat="1" applyBorder="1" applyAlignment="1">
      <alignment horizontal="center" vertical="center"/>
    </xf>
    <xf numFmtId="2" fontId="3" fillId="0" borderId="0" xfId="0" applyNumberFormat="1" applyFont="1" applyFill="1" applyBorder="1">
      <alignment vertical="center"/>
    </xf>
    <xf numFmtId="2" fontId="0" fillId="0" borderId="0" xfId="0" applyNumberFormat="1" applyFill="1" applyBorder="1">
      <alignment vertical="center"/>
    </xf>
    <xf numFmtId="0" fontId="19" fillId="0" borderId="0" xfId="0" applyFont="1" applyProtection="1">
      <alignment vertical="center"/>
    </xf>
    <xf numFmtId="0" fontId="9" fillId="2" borderId="0" xfId="0" applyFont="1" applyFill="1" applyBorder="1">
      <alignment vertical="center"/>
    </xf>
    <xf numFmtId="14" fontId="10" fillId="0" borderId="0" xfId="0" applyNumberFormat="1" applyFont="1" applyFill="1" applyBorder="1">
      <alignment vertical="center"/>
    </xf>
    <xf numFmtId="0" fontId="10" fillId="0" borderId="0" xfId="0" applyFont="1">
      <alignment vertical="center"/>
    </xf>
    <xf numFmtId="14" fontId="0" fillId="0" borderId="1" xfId="0" applyNumberFormat="1" applyBorder="1">
      <alignment vertical="center"/>
    </xf>
    <xf numFmtId="14" fontId="0" fillId="0" borderId="1" xfId="1" applyNumberFormat="1" applyFont="1" applyBorder="1">
      <alignment vertical="center"/>
    </xf>
    <xf numFmtId="20" fontId="0" fillId="0" borderId="1" xfId="0" applyNumberFormat="1" applyFill="1" applyBorder="1" applyAlignment="1">
      <alignment horizontal="center" vertical="top"/>
    </xf>
    <xf numFmtId="178" fontId="0" fillId="0" borderId="1" xfId="0" applyNumberFormat="1" applyFill="1" applyBorder="1" applyAlignment="1">
      <alignment horizontal="center" vertical="center"/>
    </xf>
    <xf numFmtId="14" fontId="0" fillId="0" borderId="1" xfId="0" applyNumberFormat="1" applyFill="1" applyBorder="1">
      <alignment vertical="center"/>
    </xf>
    <xf numFmtId="14" fontId="0" fillId="0" borderId="1" xfId="1" applyNumberFormat="1" applyFont="1" applyFill="1" applyBorder="1" applyAlignment="1">
      <alignment horizontal="center" vertical="center"/>
    </xf>
    <xf numFmtId="14" fontId="0" fillId="6" borderId="1" xfId="0" applyNumberFormat="1" applyFill="1" applyBorder="1">
      <alignment vertical="center"/>
    </xf>
    <xf numFmtId="181" fontId="0" fillId="6" borderId="1" xfId="0" applyNumberFormat="1" applyFill="1" applyBorder="1" applyAlignment="1">
      <alignment horizontal="center" vertical="center"/>
    </xf>
    <xf numFmtId="14" fontId="0" fillId="0" borderId="1" xfId="0" applyNumberFormat="1" applyFill="1" applyBorder="1" applyAlignment="1">
      <alignment horizontal="center" vertical="center"/>
    </xf>
    <xf numFmtId="0" fontId="0" fillId="0" borderId="3" xfId="0" applyBorder="1" applyAlignment="1">
      <alignment horizontal="center" vertical="center"/>
    </xf>
    <xf numFmtId="14" fontId="0" fillId="0" borderId="1" xfId="0" applyNumberFormat="1" applyBorder="1" applyAlignment="1">
      <alignment horizontal="right" vertical="center"/>
    </xf>
    <xf numFmtId="20" fontId="0" fillId="0" borderId="1" xfId="0" applyNumberFormat="1" applyBorder="1" applyAlignment="1">
      <alignment horizontal="center" vertical="top"/>
    </xf>
    <xf numFmtId="0" fontId="9" fillId="0" borderId="0" xfId="0" applyNumberFormat="1" applyFont="1" applyFill="1" applyBorder="1">
      <alignment vertical="center"/>
    </xf>
    <xf numFmtId="0" fontId="0" fillId="0" borderId="0" xfId="0" applyNumberFormat="1" applyFill="1" applyBorder="1">
      <alignment vertical="center"/>
    </xf>
    <xf numFmtId="14" fontId="18" fillId="0" borderId="0" xfId="0" applyNumberFormat="1" applyFont="1" applyProtection="1">
      <alignment vertical="center"/>
    </xf>
    <xf numFmtId="38" fontId="18" fillId="0" borderId="0" xfId="1" applyFont="1" applyProtection="1">
      <alignment vertical="center"/>
    </xf>
    <xf numFmtId="0" fontId="3" fillId="0" borderId="0" xfId="0" applyFont="1" applyAlignment="1" applyProtection="1">
      <alignment horizontal="right" vertical="center"/>
    </xf>
    <xf numFmtId="14" fontId="3" fillId="0" borderId="2" xfId="0" applyNumberFormat="1" applyFont="1" applyBorder="1" applyAlignment="1" applyProtection="1">
      <alignment horizontal="center" vertical="center" shrinkToFit="1"/>
    </xf>
    <xf numFmtId="14" fontId="3" fillId="0" borderId="5" xfId="0" applyNumberFormat="1" applyFont="1" applyBorder="1" applyAlignment="1" applyProtection="1">
      <alignment horizontal="center" vertical="center" shrinkToFit="1"/>
    </xf>
    <xf numFmtId="14" fontId="3" fillId="0" borderId="3" xfId="0" applyNumberFormat="1" applyFont="1" applyBorder="1" applyAlignment="1" applyProtection="1">
      <alignment horizontal="center" vertical="center" shrinkToFit="1"/>
    </xf>
    <xf numFmtId="178" fontId="3" fillId="0" borderId="1" xfId="0" applyNumberFormat="1" applyFont="1" applyBorder="1" applyAlignment="1" applyProtection="1">
      <alignment horizontal="center" vertical="center"/>
    </xf>
    <xf numFmtId="178" fontId="3" fillId="0" borderId="2" xfId="0" applyNumberFormat="1" applyFont="1" applyBorder="1" applyAlignment="1" applyProtection="1">
      <alignment horizontal="center" vertical="center"/>
    </xf>
    <xf numFmtId="2" fontId="3" fillId="0" borderId="11" xfId="0" applyNumberFormat="1" applyFont="1" applyBorder="1" applyAlignment="1" applyProtection="1">
      <alignment horizontal="center" vertical="center"/>
      <protection locked="0"/>
    </xf>
    <xf numFmtId="2" fontId="3" fillId="0" borderId="12" xfId="0" applyNumberFormat="1"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xf>
    <xf numFmtId="14" fontId="3" fillId="0" borderId="1" xfId="0" applyNumberFormat="1" applyFont="1" applyBorder="1" applyAlignment="1" applyProtection="1">
      <alignment horizontal="center" vertical="center"/>
    </xf>
    <xf numFmtId="40" fontId="3" fillId="0" borderId="11" xfId="1" applyNumberFormat="1" applyFont="1" applyBorder="1" applyAlignment="1" applyProtection="1">
      <alignment horizontal="center" vertical="center"/>
      <protection locked="0"/>
    </xf>
    <xf numFmtId="40" fontId="3" fillId="0" borderId="12" xfId="1" applyNumberFormat="1" applyFont="1" applyBorder="1" applyAlignment="1" applyProtection="1">
      <alignment horizontal="center" vertical="center"/>
      <protection locked="0"/>
    </xf>
    <xf numFmtId="179" fontId="3" fillId="0" borderId="13" xfId="0" applyNumberFormat="1" applyFont="1" applyBorder="1" applyAlignment="1" applyProtection="1">
      <alignment horizontal="center" vertical="center"/>
    </xf>
    <xf numFmtId="179" fontId="3" fillId="0" borderId="5" xfId="0" applyNumberFormat="1" applyFont="1" applyBorder="1" applyAlignment="1" applyProtection="1">
      <alignment horizontal="center" vertical="center"/>
    </xf>
    <xf numFmtId="38" fontId="3" fillId="0" borderId="13" xfId="1" applyFont="1" applyBorder="1" applyAlignment="1" applyProtection="1">
      <alignment horizontal="center" vertical="center"/>
    </xf>
    <xf numFmtId="38" fontId="3" fillId="0" borderId="5" xfId="1" applyFont="1" applyBorder="1" applyAlignment="1" applyProtection="1">
      <alignment horizontal="center" vertical="center"/>
    </xf>
    <xf numFmtId="0" fontId="16" fillId="2" borderId="0" xfId="0" applyFont="1" applyFill="1" applyAlignment="1" applyProtection="1">
      <alignment vertical="center"/>
    </xf>
    <xf numFmtId="0" fontId="15" fillId="0" borderId="2" xfId="0" applyFont="1" applyBorder="1" applyAlignment="1" applyProtection="1">
      <alignment horizontal="right" wrapText="1"/>
    </xf>
    <xf numFmtId="0" fontId="15" fillId="0" borderId="5" xfId="0" applyFont="1" applyBorder="1" applyAlignment="1" applyProtection="1">
      <alignment horizontal="right" wrapText="1"/>
    </xf>
    <xf numFmtId="0" fontId="15" fillId="0" borderId="3" xfId="0" applyFont="1" applyBorder="1" applyAlignment="1" applyProtection="1">
      <alignment horizontal="right" wrapText="1"/>
    </xf>
    <xf numFmtId="0" fontId="15" fillId="0" borderId="1" xfId="0" applyFont="1" applyBorder="1" applyAlignment="1" applyProtection="1">
      <alignment horizontal="center" vertical="center" wrapText="1"/>
    </xf>
    <xf numFmtId="0" fontId="3" fillId="0" borderId="4" xfId="0" applyFont="1" applyBorder="1" applyAlignment="1" applyProtection="1">
      <alignment horizontal="center" vertical="center"/>
    </xf>
    <xf numFmtId="0" fontId="15" fillId="0" borderId="1" xfId="0" applyFont="1" applyBorder="1" applyAlignment="1" applyProtection="1">
      <alignment horizontal="left" vertical="top" wrapText="1"/>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1" xfId="0" applyFont="1" applyBorder="1" applyAlignment="1" applyProtection="1">
      <alignment horizontal="center"/>
    </xf>
    <xf numFmtId="0" fontId="3" fillId="0" borderId="22" xfId="0" applyFont="1" applyBorder="1" applyAlignment="1" applyProtection="1">
      <alignment horizontal="center"/>
    </xf>
    <xf numFmtId="0" fontId="3" fillId="0" borderId="6" xfId="0" applyFont="1" applyBorder="1" applyAlignment="1" applyProtection="1">
      <alignment horizontal="center"/>
    </xf>
    <xf numFmtId="0" fontId="3" fillId="0" borderId="27" xfId="0" applyFont="1" applyBorder="1" applyAlignment="1" applyProtection="1">
      <alignment horizontal="center"/>
    </xf>
    <xf numFmtId="0" fontId="3" fillId="0" borderId="25" xfId="0" applyFont="1" applyBorder="1" applyAlignment="1" applyProtection="1">
      <alignment horizontal="center"/>
    </xf>
    <xf numFmtId="0" fontId="15" fillId="0" borderId="2" xfId="0" applyFont="1" applyBorder="1" applyAlignment="1" applyProtection="1">
      <alignment horizontal="center" vertical="center" wrapText="1"/>
    </xf>
    <xf numFmtId="0" fontId="15" fillId="0" borderId="5"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3" fillId="0" borderId="0" xfId="0" applyFont="1" applyBorder="1" applyAlignment="1" applyProtection="1">
      <alignment horizontal="left" vertical="top" wrapText="1"/>
    </xf>
    <xf numFmtId="0" fontId="14" fillId="0" borderId="18" xfId="0" applyFont="1" applyBorder="1" applyAlignment="1" applyProtection="1">
      <alignment horizontal="right" vertical="center"/>
    </xf>
    <xf numFmtId="0" fontId="14" fillId="0" borderId="17" xfId="0" applyFont="1" applyBorder="1" applyAlignment="1" applyProtection="1">
      <alignment horizontal="right" vertical="center"/>
    </xf>
    <xf numFmtId="38" fontId="14" fillId="3" borderId="19" xfId="1" applyFont="1" applyFill="1" applyBorder="1" applyAlignment="1" applyProtection="1">
      <alignment horizontal="center" vertical="center"/>
    </xf>
    <xf numFmtId="38" fontId="14" fillId="3" borderId="20" xfId="1" applyFont="1" applyFill="1" applyBorder="1" applyAlignment="1" applyProtection="1">
      <alignment horizontal="center" vertical="center"/>
    </xf>
    <xf numFmtId="0" fontId="15" fillId="0" borderId="22" xfId="0" applyFont="1" applyBorder="1" applyAlignment="1" applyProtection="1">
      <alignment horizontal="center" vertical="center" textRotation="255" shrinkToFit="1"/>
    </xf>
    <xf numFmtId="0" fontId="15" fillId="0" borderId="6" xfId="0" applyFont="1" applyBorder="1" applyAlignment="1" applyProtection="1">
      <alignment horizontal="center" vertical="center" textRotation="255" shrinkToFit="1"/>
    </xf>
    <xf numFmtId="0" fontId="15" fillId="0" borderId="23" xfId="0" applyFont="1" applyBorder="1" applyAlignment="1" applyProtection="1">
      <alignment horizontal="center" vertical="center" textRotation="255" shrinkToFit="1"/>
    </xf>
    <xf numFmtId="0" fontId="15" fillId="0" borderId="24" xfId="0" applyFont="1" applyBorder="1" applyAlignment="1" applyProtection="1">
      <alignment horizontal="center" vertical="center" textRotation="255" shrinkToFit="1"/>
    </xf>
    <xf numFmtId="0" fontId="15" fillId="0" borderId="27" xfId="0" applyFont="1" applyBorder="1" applyAlignment="1" applyProtection="1">
      <alignment horizontal="center" vertical="center" textRotation="255" shrinkToFit="1"/>
    </xf>
    <xf numFmtId="0" fontId="15" fillId="0" borderId="25" xfId="0" applyFont="1" applyBorder="1" applyAlignment="1" applyProtection="1">
      <alignment horizontal="center" vertical="center" textRotation="255" shrinkToFit="1"/>
    </xf>
    <xf numFmtId="0" fontId="15" fillId="0" borderId="6" xfId="0" applyFont="1" applyBorder="1" applyAlignment="1" applyProtection="1">
      <alignment horizontal="distributed" vertical="center" wrapText="1"/>
    </xf>
    <xf numFmtId="0" fontId="15" fillId="0" borderId="7" xfId="0" applyFont="1" applyBorder="1" applyAlignment="1" applyProtection="1">
      <alignment horizontal="distributed" vertical="center" wrapText="1"/>
    </xf>
    <xf numFmtId="0" fontId="15" fillId="0" borderId="22" xfId="0" applyFont="1" applyBorder="1" applyAlignment="1" applyProtection="1">
      <alignment horizontal="center" vertical="center" wrapText="1"/>
    </xf>
    <xf numFmtId="0" fontId="15" fillId="0" borderId="18" xfId="0" applyFont="1" applyBorder="1" applyAlignment="1" applyProtection="1">
      <alignment horizontal="center" vertical="center" wrapText="1"/>
    </xf>
    <xf numFmtId="0" fontId="15" fillId="0" borderId="27" xfId="0" applyFont="1" applyBorder="1" applyAlignment="1" applyProtection="1">
      <alignment horizontal="center" vertical="center" wrapText="1"/>
    </xf>
    <xf numFmtId="0" fontId="15" fillId="0" borderId="4" xfId="0" applyFont="1" applyBorder="1" applyAlignment="1" applyProtection="1">
      <alignment horizontal="center" vertical="center" wrapText="1"/>
    </xf>
    <xf numFmtId="0" fontId="15" fillId="0" borderId="25" xfId="0" applyFont="1" applyBorder="1" applyAlignment="1" applyProtection="1">
      <alignment horizontal="distributed" vertical="center" wrapText="1"/>
    </xf>
    <xf numFmtId="0" fontId="15" fillId="0" borderId="26" xfId="0" applyFont="1" applyBorder="1" applyAlignment="1" applyProtection="1">
      <alignment horizontal="distributed" vertical="center" wrapText="1"/>
    </xf>
    <xf numFmtId="2" fontId="3" fillId="0" borderId="15" xfId="0" applyNumberFormat="1" applyFont="1" applyBorder="1" applyAlignment="1" applyProtection="1">
      <alignment horizontal="center" vertical="center"/>
      <protection locked="0"/>
    </xf>
    <xf numFmtId="2" fontId="3" fillId="0" borderId="16" xfId="0" applyNumberFormat="1" applyFont="1" applyBorder="1" applyAlignment="1" applyProtection="1">
      <alignment horizontal="center" vertical="center"/>
      <protection locked="0"/>
    </xf>
    <xf numFmtId="40" fontId="3" fillId="0" borderId="15" xfId="1" applyNumberFormat="1" applyFont="1" applyBorder="1" applyAlignment="1" applyProtection="1">
      <alignment horizontal="center" vertical="center"/>
      <protection locked="0"/>
    </xf>
    <xf numFmtId="40" fontId="3" fillId="0" borderId="16" xfId="1" applyNumberFormat="1" applyFont="1" applyBorder="1" applyAlignment="1" applyProtection="1">
      <alignment horizontal="center" vertical="center"/>
      <protection locked="0"/>
    </xf>
    <xf numFmtId="2" fontId="3" fillId="0" borderId="13" xfId="0" applyNumberFormat="1" applyFont="1" applyBorder="1" applyAlignment="1" applyProtection="1">
      <alignment horizontal="center" vertical="center"/>
      <protection locked="0"/>
    </xf>
    <xf numFmtId="2" fontId="3" fillId="0" borderId="14" xfId="0" applyNumberFormat="1" applyFont="1" applyBorder="1" applyAlignment="1" applyProtection="1">
      <alignment horizontal="center" vertical="center"/>
      <protection locked="0"/>
    </xf>
    <xf numFmtId="0" fontId="12" fillId="0" borderId="11" xfId="0" applyFont="1" applyBorder="1" applyAlignment="1" applyProtection="1">
      <alignment horizontal="center" vertical="center" wrapText="1"/>
    </xf>
    <xf numFmtId="0" fontId="12" fillId="0" borderId="1"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11" xfId="0" applyFont="1" applyBorder="1" applyAlignment="1" applyProtection="1">
      <alignment horizontal="center" vertical="center"/>
    </xf>
    <xf numFmtId="0" fontId="3" fillId="0" borderId="0" xfId="0" applyFont="1" applyBorder="1" applyAlignment="1" applyProtection="1">
      <alignment horizontal="center" vertical="center" shrinkToFit="1"/>
    </xf>
    <xf numFmtId="177" fontId="3" fillId="0" borderId="11" xfId="0" applyNumberFormat="1" applyFont="1" applyBorder="1" applyAlignment="1" applyProtection="1">
      <alignment horizontal="center" vertical="center"/>
    </xf>
    <xf numFmtId="177" fontId="3" fillId="0" borderId="12" xfId="0" applyNumberFormat="1" applyFont="1" applyBorder="1" applyAlignment="1" applyProtection="1">
      <alignment horizontal="center" vertical="center"/>
    </xf>
    <xf numFmtId="2" fontId="3" fillId="0" borderId="1" xfId="0" applyNumberFormat="1" applyFont="1" applyBorder="1" applyAlignment="1" applyProtection="1">
      <alignment horizontal="center" vertical="center"/>
    </xf>
    <xf numFmtId="2" fontId="3" fillId="0" borderId="2" xfId="0" applyNumberFormat="1"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 xfId="0" applyFont="1" applyBorder="1" applyAlignment="1" applyProtection="1">
      <alignment horizontal="right" vertical="center"/>
    </xf>
    <xf numFmtId="0" fontId="3" fillId="0" borderId="2" xfId="0" applyFont="1" applyBorder="1" applyAlignment="1" applyProtection="1">
      <alignment horizontal="right" vertical="center"/>
    </xf>
    <xf numFmtId="0" fontId="11" fillId="0" borderId="6" xfId="0" applyFont="1" applyBorder="1" applyAlignment="1" applyProtection="1">
      <alignment horizontal="center"/>
    </xf>
    <xf numFmtId="0" fontId="11" fillId="0" borderId="7" xfId="0" applyFont="1" applyBorder="1" applyAlignment="1" applyProtection="1">
      <alignment horizontal="center"/>
    </xf>
    <xf numFmtId="40" fontId="3" fillId="0" borderId="3" xfId="1" applyNumberFormat="1" applyFont="1" applyBorder="1" applyAlignment="1" applyProtection="1">
      <alignment horizontal="center" vertical="center"/>
    </xf>
    <xf numFmtId="40" fontId="3" fillId="0" borderId="2" xfId="1" applyNumberFormat="1" applyFont="1" applyBorder="1" applyAlignment="1" applyProtection="1">
      <alignment horizontal="center" vertical="center"/>
    </xf>
    <xf numFmtId="0" fontId="19" fillId="0" borderId="23" xfId="0" applyFont="1" applyBorder="1" applyAlignment="1" applyProtection="1">
      <alignment horizontal="center" vertical="center"/>
    </xf>
    <xf numFmtId="0" fontId="19"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1"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NumberFormat="1" applyFont="1" applyBorder="1" applyAlignment="1" applyProtection="1">
      <alignment horizontal="center" vertical="center"/>
    </xf>
    <xf numFmtId="0" fontId="3" fillId="0" borderId="4" xfId="0" applyNumberFormat="1" applyFont="1" applyBorder="1" applyAlignment="1" applyProtection="1">
      <alignment horizontal="center" vertical="center"/>
    </xf>
    <xf numFmtId="176" fontId="3" fillId="0" borderId="1" xfId="0" applyNumberFormat="1" applyFont="1" applyBorder="1" applyAlignment="1" applyProtection="1">
      <alignment horizontal="distributed" vertical="center"/>
    </xf>
    <xf numFmtId="0" fontId="3" fillId="0" borderId="2" xfId="0" applyFont="1" applyBorder="1" applyAlignment="1" applyProtection="1">
      <alignment horizontal="center"/>
    </xf>
    <xf numFmtId="0" fontId="3" fillId="0" borderId="3" xfId="0" applyFont="1" applyBorder="1" applyAlignment="1" applyProtection="1">
      <alignment horizontal="center"/>
    </xf>
  </cellXfs>
  <cellStyles count="2">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49"/>
  <sheetViews>
    <sheetView tabSelected="1" view="pageBreakPreview" zoomScale="90" zoomScaleNormal="100" zoomScaleSheetLayoutView="90" workbookViewId="0">
      <pane ySplit="14" topLeftCell="A15" activePane="bottomLeft" state="frozen"/>
      <selection pane="bottomLeft" activeCell="H15" sqref="H15:I15"/>
    </sheetView>
  </sheetViews>
  <sheetFormatPr defaultColWidth="8.625" defaultRowHeight="18.75" x14ac:dyDescent="0.4"/>
  <cols>
    <col min="1" max="1" width="13.125" style="39" bestFit="1" customWidth="1"/>
    <col min="2" max="27" width="4.25" style="30" customWidth="1"/>
    <col min="28" max="28" width="10.625" style="30" customWidth="1"/>
    <col min="29" max="29" width="23.375" style="30" bestFit="1" customWidth="1"/>
    <col min="30" max="30" width="16.875" style="30" customWidth="1"/>
    <col min="31" max="31" width="16" style="30" customWidth="1"/>
    <col min="32" max="32" width="10.375" style="30" bestFit="1" customWidth="1"/>
    <col min="33" max="33" width="7.5" style="30" customWidth="1"/>
    <col min="34" max="34" width="9.5" style="30" bestFit="1" customWidth="1"/>
    <col min="35" max="35" width="7.25" style="30" bestFit="1" customWidth="1"/>
    <col min="36" max="36" width="11.125" style="30" bestFit="1" customWidth="1"/>
    <col min="37" max="37" width="6.125" style="30" bestFit="1" customWidth="1"/>
    <col min="38" max="38" width="9.125" style="30" bestFit="1" customWidth="1"/>
    <col min="39" max="39" width="8.5" style="30" customWidth="1"/>
    <col min="40" max="46" width="10.375" style="30" customWidth="1"/>
    <col min="47" max="47" width="12.875" style="30" customWidth="1"/>
    <col min="48" max="62" width="4.25" style="30" customWidth="1"/>
    <col min="63" max="63" width="3.875" style="30" customWidth="1"/>
    <col min="64" max="16384" width="8.625" style="30"/>
  </cols>
  <sheetData>
    <row r="1" spans="1:41" x14ac:dyDescent="0.4">
      <c r="B1" s="31" t="s">
        <v>1151</v>
      </c>
      <c r="C1" s="31"/>
      <c r="D1" s="31"/>
      <c r="E1" s="31"/>
      <c r="F1" s="31"/>
      <c r="G1" s="31"/>
      <c r="H1" s="31"/>
      <c r="I1" s="31"/>
      <c r="J1" s="31"/>
    </row>
    <row r="2" spans="1:41" x14ac:dyDescent="0.4">
      <c r="B2" s="31" t="s">
        <v>0</v>
      </c>
      <c r="C2" s="31"/>
      <c r="D2" s="31"/>
      <c r="E2" s="31"/>
      <c r="F2" s="31"/>
      <c r="G2" s="31"/>
      <c r="H2" s="31"/>
      <c r="I2" s="31"/>
      <c r="J2" s="31"/>
    </row>
    <row r="3" spans="1:41" ht="35.25" x14ac:dyDescent="0.4">
      <c r="B3" s="167" t="str">
        <f>IF(AC9=0,"出 力 抑 制 報 告 書",
IF(AM8="低","出 力 抑 制 報 告 書 _ 低 圧 用",
IF(AM8="高","出 力 抑 制 報 告 書 _ 高 圧 用","出 力 抑 制 報 告 書")))</f>
        <v>出 力 抑 制 報 告 書</v>
      </c>
      <c r="C3" s="167"/>
      <c r="D3" s="167"/>
      <c r="E3" s="167"/>
      <c r="F3" s="167"/>
      <c r="G3" s="167"/>
      <c r="H3" s="167"/>
      <c r="I3" s="167"/>
      <c r="J3" s="167"/>
      <c r="K3" s="167"/>
      <c r="L3" s="167"/>
      <c r="M3" s="167"/>
      <c r="N3" s="167"/>
      <c r="O3" s="167"/>
      <c r="P3" s="167"/>
      <c r="Q3" s="167"/>
      <c r="R3" s="167"/>
      <c r="S3" s="167"/>
      <c r="T3" s="167"/>
      <c r="U3" s="167"/>
      <c r="V3" s="167"/>
      <c r="W3" s="167"/>
      <c r="X3" s="167"/>
      <c r="Y3" s="32"/>
      <c r="Z3" s="32"/>
      <c r="AA3" s="105" t="str">
        <f>+IF(AC9=0,"加入番号またはPASSが正しく入力されていません。","")</f>
        <v/>
      </c>
      <c r="AB3" s="105"/>
      <c r="AC3" s="105"/>
      <c r="AD3" s="105"/>
      <c r="AE3" s="105"/>
    </row>
    <row r="4" spans="1:41" x14ac:dyDescent="0.4">
      <c r="B4" s="33"/>
      <c r="C4" s="33"/>
      <c r="D4" s="33"/>
      <c r="E4" s="33"/>
      <c r="F4" s="33"/>
      <c r="G4" s="33"/>
      <c r="H4" s="33"/>
      <c r="I4" s="33"/>
      <c r="J4" s="33"/>
      <c r="K4" s="33"/>
      <c r="L4" s="33"/>
      <c r="M4" s="33"/>
      <c r="N4" s="33"/>
      <c r="O4" s="33"/>
      <c r="P4" s="33"/>
      <c r="Q4" s="33"/>
      <c r="R4" s="33"/>
      <c r="S4" s="33"/>
      <c r="T4" s="33"/>
      <c r="U4" s="33"/>
      <c r="V4" s="33"/>
      <c r="W4" s="33"/>
      <c r="X4" s="33"/>
      <c r="Y4" s="33"/>
    </row>
    <row r="5" spans="1:41" ht="19.5" x14ac:dyDescent="0.4">
      <c r="B5" s="34"/>
      <c r="C5" s="30" t="s">
        <v>1</v>
      </c>
      <c r="AB5" s="35" t="s">
        <v>127</v>
      </c>
      <c r="AC5" s="62"/>
      <c r="AD5" s="165" t="s">
        <v>162</v>
      </c>
      <c r="AE5" s="166"/>
      <c r="AL5" s="37"/>
      <c r="AM5" s="37"/>
    </row>
    <row r="6" spans="1:41" ht="19.5" customHeight="1" x14ac:dyDescent="0.4">
      <c r="C6" s="112" t="s">
        <v>2</v>
      </c>
      <c r="D6" s="112"/>
      <c r="E6" s="112"/>
      <c r="F6" s="112"/>
      <c r="G6" s="112" t="s">
        <v>3</v>
      </c>
      <c r="H6" s="112"/>
      <c r="I6" s="112"/>
      <c r="J6" s="112"/>
      <c r="K6" s="168" t="str">
        <f>+IF(AC9=0,"",AD8)</f>
        <v/>
      </c>
      <c r="L6" s="168"/>
      <c r="M6" s="168"/>
      <c r="N6" s="168"/>
      <c r="O6" s="168"/>
      <c r="P6" s="168"/>
      <c r="Q6" s="168"/>
      <c r="R6" s="168"/>
      <c r="S6" s="168"/>
      <c r="T6" s="168"/>
      <c r="U6" s="168"/>
      <c r="V6" s="168"/>
      <c r="AB6" s="35" t="s">
        <v>160</v>
      </c>
      <c r="AC6" s="62"/>
      <c r="AD6" s="165"/>
      <c r="AE6" s="166"/>
      <c r="AL6" s="38"/>
      <c r="AM6" s="38"/>
    </row>
    <row r="7" spans="1:41" ht="27" customHeight="1" x14ac:dyDescent="0.4">
      <c r="C7" s="112"/>
      <c r="D7" s="112"/>
      <c r="E7" s="112"/>
      <c r="F7" s="112"/>
      <c r="G7" s="112" t="s">
        <v>4</v>
      </c>
      <c r="H7" s="112"/>
      <c r="I7" s="112"/>
      <c r="J7" s="112"/>
      <c r="K7" s="168" t="str">
        <f>+IF(AC9=0,"",AE8)</f>
        <v/>
      </c>
      <c r="L7" s="168"/>
      <c r="M7" s="168"/>
      <c r="N7" s="168"/>
      <c r="O7" s="168"/>
      <c r="P7" s="168"/>
      <c r="Q7" s="168"/>
      <c r="R7" s="168"/>
      <c r="S7" s="168"/>
      <c r="T7" s="169"/>
      <c r="U7" s="114" t="s">
        <v>5</v>
      </c>
      <c r="V7" s="112"/>
      <c r="AB7" s="69"/>
      <c r="AC7" s="69"/>
      <c r="AD7" s="39" t="s">
        <v>685</v>
      </c>
      <c r="AE7" s="39" t="s">
        <v>687</v>
      </c>
      <c r="AF7" s="39" t="s">
        <v>688</v>
      </c>
      <c r="AG7" s="39" t="s">
        <v>689</v>
      </c>
      <c r="AH7" s="39" t="s">
        <v>690</v>
      </c>
      <c r="AI7" s="39" t="s">
        <v>691</v>
      </c>
      <c r="AJ7" s="39" t="s">
        <v>692</v>
      </c>
      <c r="AK7" s="39" t="s">
        <v>693</v>
      </c>
      <c r="AL7" s="39" t="s">
        <v>11</v>
      </c>
      <c r="AM7" s="39" t="s">
        <v>152</v>
      </c>
      <c r="AN7" s="39" t="s">
        <v>993</v>
      </c>
      <c r="AO7" s="39"/>
    </row>
    <row r="8" spans="1:41" ht="19.5" customHeight="1" x14ac:dyDescent="0.4">
      <c r="C8" s="112" t="s">
        <v>6</v>
      </c>
      <c r="D8" s="112"/>
      <c r="E8" s="112"/>
      <c r="F8" s="112"/>
      <c r="G8" s="178" t="str">
        <f>+IF(AC9=0,"",AF8)</f>
        <v/>
      </c>
      <c r="H8" s="178"/>
      <c r="I8" s="178"/>
      <c r="J8" s="178"/>
      <c r="K8" s="178"/>
      <c r="L8" s="178"/>
      <c r="M8" s="112" t="s">
        <v>7</v>
      </c>
      <c r="N8" s="112"/>
      <c r="O8" s="112"/>
      <c r="P8" s="112"/>
      <c r="Q8" s="115" t="str">
        <f>+IF(AC9=0,"",AG8)</f>
        <v/>
      </c>
      <c r="R8" s="115"/>
      <c r="S8" s="115"/>
      <c r="T8" s="179"/>
      <c r="U8" s="180" t="s">
        <v>8</v>
      </c>
      <c r="V8" s="115"/>
      <c r="AB8" s="69"/>
      <c r="AC8" s="39" t="str">
        <f>+IF(OR(AC5=0,AC6=0),"",AC5&amp;AC6)</f>
        <v/>
      </c>
      <c r="AD8" s="39" t="str">
        <f>IF(OR(AC5=0,AC6=0,AC9=0),"",VLOOKUP(AC8,Sheet5!A:L,2,0))</f>
        <v/>
      </c>
      <c r="AE8" s="39" t="str">
        <f>IF(OR(AC5=0,AC6=0,AC9=0),"",VLOOKUP(AC8,Sheet5!A:L,4,0))</f>
        <v/>
      </c>
      <c r="AF8" s="87" t="str">
        <f>IF(OR(AC5=0,AC6=0,AC9=0),"",VLOOKUP(AC8,Sheet5!A:L,5,0))</f>
        <v/>
      </c>
      <c r="AG8" s="39" t="str">
        <f>IF(OR(AC5=0,AC6=0,AC9=0),"",VLOOKUP(AC8,Sheet5!A:L,6,0))</f>
        <v/>
      </c>
      <c r="AH8" s="39" t="str">
        <f>IF(OR(AC5=0,AC6=0,AC9=0),"",VLOOKUP(AC8,Sheet5!A:L,7,0))</f>
        <v/>
      </c>
      <c r="AI8" s="39" t="str">
        <f>IF(OR(AC5=0,AC6=0,AC9=0),"",VLOOKUP(AC8,Sheet5!A:L,8,0))</f>
        <v/>
      </c>
      <c r="AJ8" s="39" t="str">
        <f>IF(OR(AC5=0,AC6=0,AC9=0),"",VLOOKUP(AC8,Sheet5!A:L,9,0))</f>
        <v/>
      </c>
      <c r="AK8" s="39" t="str">
        <f>IF(OR(AC5=0,AC6=0,AC9=0),"",VLOOKUP(AC8,Sheet5!A:L,10,0))</f>
        <v/>
      </c>
      <c r="AL8" s="39" t="str">
        <f>IF(OR(AC5=0,AC6=0,AC9=0),"",VLOOKUP(AC8,Sheet5!A:L,11,0))</f>
        <v/>
      </c>
      <c r="AM8" s="39" t="str">
        <f>IF(OR(AC5=0,AC6=0,AC9=0),"",VLOOKUP(AC8,Sheet5!A:L,12,0))</f>
        <v/>
      </c>
      <c r="AN8" s="87" t="str">
        <f>IF(OR(AC5=0,AC6=0,AC9=0),"",VLOOKUP(AC8,Sheet5!A:M,13,0))</f>
        <v/>
      </c>
      <c r="AO8" s="39"/>
    </row>
    <row r="9" spans="1:41" x14ac:dyDescent="0.4">
      <c r="C9" s="36"/>
      <c r="D9" s="36"/>
      <c r="E9" s="36"/>
      <c r="F9" s="40"/>
      <c r="G9" s="40"/>
      <c r="H9" s="40"/>
      <c r="I9" s="40"/>
      <c r="J9" s="40"/>
      <c r="K9" s="36"/>
      <c r="L9" s="36"/>
      <c r="M9" s="36"/>
      <c r="N9" s="41"/>
      <c r="O9" s="41"/>
      <c r="P9" s="41"/>
      <c r="Q9" s="41"/>
      <c r="R9" s="41"/>
      <c r="S9" s="41"/>
      <c r="T9" s="41"/>
      <c r="U9" s="41"/>
      <c r="AB9" s="69"/>
      <c r="AC9" s="39">
        <f>+COUNTIF(Sheet5!A:A,九州_004!AC8)</f>
        <v>1048231</v>
      </c>
      <c r="AD9" s="39"/>
      <c r="AE9" s="39"/>
      <c r="AF9" s="39"/>
      <c r="AG9" s="39"/>
      <c r="AH9" s="39"/>
      <c r="AI9" s="39"/>
      <c r="AJ9" s="39"/>
      <c r="AK9" s="39"/>
      <c r="AL9" s="39"/>
      <c r="AM9" s="39"/>
      <c r="AN9" s="39"/>
      <c r="AO9" s="39"/>
    </row>
    <row r="10" spans="1:41" ht="19.5" thickBot="1" x14ac:dyDescent="0.45">
      <c r="C10" s="175" t="s">
        <v>12</v>
      </c>
      <c r="D10" s="175"/>
      <c r="E10" s="175"/>
      <c r="F10" s="175"/>
      <c r="G10" s="176" t="str">
        <f>+IF(AC9=0,"",AI8)</f>
        <v/>
      </c>
      <c r="H10" s="176"/>
      <c r="I10" s="175" t="s">
        <v>13</v>
      </c>
      <c r="J10" s="175"/>
      <c r="K10" s="175"/>
      <c r="L10" s="175"/>
      <c r="M10" s="177" t="str">
        <f>+IF(AC9=0,"",AL8)</f>
        <v/>
      </c>
      <c r="N10" s="177"/>
      <c r="O10" s="177"/>
      <c r="P10" s="175" t="s">
        <v>14</v>
      </c>
      <c r="Q10" s="175"/>
      <c r="R10" s="175"/>
      <c r="S10" s="175"/>
      <c r="T10" s="175" t="str">
        <f>+IF(AC9=0,"",AK8)</f>
        <v/>
      </c>
      <c r="U10" s="175"/>
      <c r="V10" s="30" t="s">
        <v>15</v>
      </c>
      <c r="AB10" s="69"/>
      <c r="AC10" s="39"/>
      <c r="AD10" s="39"/>
      <c r="AE10" s="39"/>
      <c r="AF10" s="39"/>
      <c r="AG10" s="39"/>
      <c r="AH10" s="39"/>
      <c r="AI10" s="39"/>
      <c r="AJ10" s="39"/>
      <c r="AK10" s="39"/>
      <c r="AL10" s="39"/>
      <c r="AM10" s="39"/>
      <c r="AN10" s="39"/>
      <c r="AO10" s="39"/>
    </row>
    <row r="11" spans="1:41" ht="19.5" thickBot="1" x14ac:dyDescent="0.4">
      <c r="C11" s="159" t="s">
        <v>18</v>
      </c>
      <c r="D11" s="159"/>
      <c r="E11" s="159"/>
      <c r="F11" s="159"/>
      <c r="G11" s="160"/>
      <c r="H11" s="161" t="s">
        <v>19</v>
      </c>
      <c r="I11" s="162"/>
      <c r="J11" s="159" t="s">
        <v>20</v>
      </c>
      <c r="K11" s="159"/>
      <c r="L11" s="159"/>
      <c r="M11" s="159"/>
      <c r="N11" s="160"/>
      <c r="O11" s="161" t="s">
        <v>21</v>
      </c>
      <c r="P11" s="162"/>
      <c r="Q11" s="170" t="s">
        <v>22</v>
      </c>
      <c r="R11" s="112"/>
      <c r="S11" s="113"/>
      <c r="T11" s="171" t="s">
        <v>23</v>
      </c>
      <c r="U11" s="172"/>
      <c r="V11" s="172"/>
      <c r="W11" s="172"/>
      <c r="X11" s="158"/>
      <c r="AB11" s="69"/>
      <c r="AC11" s="69"/>
      <c r="AD11" s="69"/>
      <c r="AE11" s="69"/>
      <c r="AF11" s="69"/>
      <c r="AG11" s="69"/>
      <c r="AH11" s="69"/>
      <c r="AI11" s="69"/>
      <c r="AJ11" s="69"/>
      <c r="AK11" s="69"/>
      <c r="AL11" s="69"/>
      <c r="AM11" s="69"/>
      <c r="AN11" s="69"/>
      <c r="AO11" s="69"/>
    </row>
    <row r="12" spans="1:41" x14ac:dyDescent="0.4">
      <c r="C12" s="112" t="s">
        <v>25</v>
      </c>
      <c r="D12" s="112"/>
      <c r="E12" s="112"/>
      <c r="F12" s="112" t="s">
        <v>26</v>
      </c>
      <c r="G12" s="113"/>
      <c r="H12" s="157" t="s">
        <v>27</v>
      </c>
      <c r="I12" s="158"/>
      <c r="J12" s="114" t="s">
        <v>28</v>
      </c>
      <c r="K12" s="112"/>
      <c r="L12" s="112"/>
      <c r="M12" s="112" t="s">
        <v>29</v>
      </c>
      <c r="N12" s="113"/>
      <c r="O12" s="157" t="s">
        <v>27</v>
      </c>
      <c r="P12" s="158"/>
      <c r="Q12" s="114"/>
      <c r="R12" s="112"/>
      <c r="S12" s="113"/>
      <c r="T12" s="173"/>
      <c r="U12" s="112"/>
      <c r="V12" s="112"/>
      <c r="W12" s="112"/>
      <c r="X12" s="174"/>
      <c r="AB12" s="69"/>
      <c r="AC12" s="69"/>
      <c r="AD12" s="69"/>
      <c r="AE12" s="69"/>
      <c r="AF12" s="69"/>
      <c r="AG12" s="69"/>
      <c r="AH12" s="69"/>
      <c r="AI12" s="69"/>
      <c r="AJ12" s="69"/>
      <c r="AK12" s="69"/>
      <c r="AL12" s="69"/>
      <c r="AM12" s="69"/>
      <c r="AN12" s="69"/>
      <c r="AO12" s="69"/>
    </row>
    <row r="13" spans="1:41" x14ac:dyDescent="0.4">
      <c r="B13" s="152" t="s">
        <v>32</v>
      </c>
      <c r="C13" s="98">
        <v>43386</v>
      </c>
      <c r="D13" s="112"/>
      <c r="E13" s="112"/>
      <c r="F13" s="112">
        <v>18.190000000000001</v>
      </c>
      <c r="G13" s="113"/>
      <c r="H13" s="153">
        <v>105.38</v>
      </c>
      <c r="I13" s="154"/>
      <c r="J13" s="97">
        <v>43394</v>
      </c>
      <c r="K13" s="112"/>
      <c r="L13" s="112"/>
      <c r="M13" s="155">
        <v>18.3</v>
      </c>
      <c r="N13" s="156"/>
      <c r="O13" s="153">
        <v>239.25</v>
      </c>
      <c r="P13" s="154"/>
      <c r="Q13" s="163">
        <f>+H13-O13</f>
        <v>-133.87</v>
      </c>
      <c r="R13" s="164"/>
      <c r="S13" s="104" t="s">
        <v>33</v>
      </c>
      <c r="T13" s="148" t="s">
        <v>34</v>
      </c>
      <c r="U13" s="149"/>
      <c r="V13" s="149"/>
      <c r="W13" s="149"/>
      <c r="X13" s="150"/>
      <c r="AB13" s="69"/>
      <c r="AC13" s="69"/>
      <c r="AD13" s="69"/>
      <c r="AE13" s="69"/>
      <c r="AF13" s="69"/>
      <c r="AG13" s="69"/>
      <c r="AH13" s="69"/>
      <c r="AI13" s="69"/>
      <c r="AJ13" s="69"/>
      <c r="AK13" s="69"/>
      <c r="AL13" s="69"/>
      <c r="AM13" s="69"/>
      <c r="AN13" s="69"/>
      <c r="AO13" s="69"/>
    </row>
    <row r="14" spans="1:41" x14ac:dyDescent="0.4">
      <c r="B14" s="152"/>
      <c r="C14" s="112"/>
      <c r="D14" s="112"/>
      <c r="E14" s="112"/>
      <c r="F14" s="112"/>
      <c r="G14" s="113"/>
      <c r="H14" s="153"/>
      <c r="I14" s="154"/>
      <c r="J14" s="114"/>
      <c r="K14" s="112"/>
      <c r="L14" s="112"/>
      <c r="M14" s="155"/>
      <c r="N14" s="156"/>
      <c r="O14" s="153"/>
      <c r="P14" s="154"/>
      <c r="Q14" s="163"/>
      <c r="R14" s="164"/>
      <c r="S14" s="104"/>
      <c r="T14" s="151"/>
      <c r="U14" s="149"/>
      <c r="V14" s="149"/>
      <c r="W14" s="149"/>
      <c r="X14" s="150"/>
      <c r="AB14" s="69"/>
      <c r="AC14" s="69"/>
      <c r="AD14" s="69"/>
      <c r="AE14" s="69"/>
      <c r="AF14" s="69"/>
      <c r="AG14" s="69"/>
      <c r="AH14" s="69"/>
      <c r="AI14" s="69"/>
      <c r="AJ14" s="69"/>
      <c r="AK14" s="69"/>
      <c r="AL14" s="69"/>
      <c r="AM14" s="69"/>
      <c r="AN14" s="69"/>
      <c r="AO14" s="69"/>
    </row>
    <row r="15" spans="1:41" x14ac:dyDescent="0.4">
      <c r="A15" s="39" t="str">
        <f>IF($AC$9=0,B15,
IF($AJ$8="旧ルール",$G$10&amp;"(旧)"&amp;$AM$8&amp;B15,$G$10&amp;$AM$8&amp;B15))</f>
        <v>1</v>
      </c>
      <c r="B15" s="30">
        <v>1</v>
      </c>
      <c r="C15" s="90" t="str">
        <f>IFERROR(VLOOKUP(A15,'8県まとめ'!B:L,2,0),"")</f>
        <v/>
      </c>
      <c r="D15" s="91"/>
      <c r="E15" s="92"/>
      <c r="F15" s="93" t="str">
        <f>IFERROR(VLOOKUP(A15,'8県まとめ'!B:L,7,0),"")</f>
        <v/>
      </c>
      <c r="G15" s="94"/>
      <c r="H15" s="95"/>
      <c r="I15" s="96"/>
      <c r="J15" s="97" t="str">
        <f>IFERROR(VLOOKUP(A15,'8県まとめ'!B:L,8,0),"")</f>
        <v/>
      </c>
      <c r="K15" s="98"/>
      <c r="L15" s="98"/>
      <c r="M15" s="93" t="str">
        <f>IFERROR(VLOOKUP(A15,'8県まとめ'!B:L,11,0),"")</f>
        <v/>
      </c>
      <c r="N15" s="94"/>
      <c r="O15" s="95"/>
      <c r="P15" s="96"/>
      <c r="Q15" s="101" t="str">
        <f t="shared" ref="Q15" si="0">+IF(H15+O15=0,"",H15-O15)</f>
        <v/>
      </c>
      <c r="R15" s="102"/>
      <c r="S15" s="42" t="s">
        <v>39</v>
      </c>
      <c r="T15" s="103" t="str">
        <f t="shared" ref="T15:T25" si="1">+IF(OR(AB15="対象外",C15="",Q15&gt;0.1,Q15="",$T$10=""),"",
IF((ROUNDDOWN((-1*Q15*$T$10)*1.1,0))&gt;100000,100000,ROUNDDOWN((-1*Q15*$T$10)*1.1,0)))</f>
        <v/>
      </c>
      <c r="U15" s="104"/>
      <c r="V15" s="104"/>
      <c r="W15" s="104"/>
      <c r="X15" s="43" t="s">
        <v>40</v>
      </c>
      <c r="AB15" s="88" t="str">
        <f>+IF(C15="","対象外",
IF(C15-$AN$8&lt;0,"対象外","対象"))</f>
        <v>対象外</v>
      </c>
      <c r="AC15" s="69"/>
      <c r="AD15" s="69"/>
      <c r="AE15" s="69"/>
      <c r="AF15" s="69"/>
      <c r="AG15" s="69"/>
      <c r="AH15" s="69"/>
      <c r="AI15" s="69"/>
      <c r="AJ15" s="69"/>
      <c r="AK15" s="69"/>
      <c r="AL15" s="69"/>
      <c r="AM15" s="69"/>
      <c r="AN15" s="69"/>
      <c r="AO15" s="69"/>
    </row>
    <row r="16" spans="1:41" x14ac:dyDescent="0.4">
      <c r="A16" s="39" t="str">
        <f t="shared" ref="A16:A34" si="2">IF($AC$9=0,B16,
IF($AJ$8="旧ルール",$G$10&amp;"(旧)"&amp;$AM$8&amp;B16,$G$10&amp;$AM$8&amp;B16))</f>
        <v>2</v>
      </c>
      <c r="B16" s="30">
        <v>2</v>
      </c>
      <c r="C16" s="90" t="str">
        <f>IFERROR(VLOOKUP(A16,'8県まとめ'!B:L,2,0),"")</f>
        <v/>
      </c>
      <c r="D16" s="91"/>
      <c r="E16" s="92"/>
      <c r="F16" s="93" t="str">
        <f>IFERROR(VLOOKUP(A16,'8県まとめ'!B:L,7,0),"")</f>
        <v/>
      </c>
      <c r="G16" s="94"/>
      <c r="H16" s="95"/>
      <c r="I16" s="96"/>
      <c r="J16" s="97" t="str">
        <f>IFERROR(VLOOKUP(A16,'8県まとめ'!B:L,8,0),"")</f>
        <v/>
      </c>
      <c r="K16" s="98"/>
      <c r="L16" s="98"/>
      <c r="M16" s="93" t="str">
        <f>IFERROR(VLOOKUP(A16,'8県まとめ'!B:L,11,0),"")</f>
        <v/>
      </c>
      <c r="N16" s="94"/>
      <c r="O16" s="95"/>
      <c r="P16" s="96"/>
      <c r="Q16" s="101" t="str">
        <f t="shared" ref="Q16:Q34" si="3">+IF(H16+O16=0,"",H16-O16)</f>
        <v/>
      </c>
      <c r="R16" s="102"/>
      <c r="S16" s="42" t="s">
        <v>43</v>
      </c>
      <c r="T16" s="103" t="str">
        <f t="shared" si="1"/>
        <v/>
      </c>
      <c r="U16" s="104"/>
      <c r="V16" s="104"/>
      <c r="W16" s="104"/>
      <c r="X16" s="43" t="s">
        <v>40</v>
      </c>
      <c r="AB16" s="88" t="str">
        <f>+IF(C16="","対象外",
IF(C16-$AN$8&lt;0,"対象外","対象"))</f>
        <v>対象外</v>
      </c>
      <c r="AC16" s="69"/>
      <c r="AD16" s="69"/>
      <c r="AE16" s="69"/>
      <c r="AF16" s="69"/>
      <c r="AG16" s="69"/>
      <c r="AH16" s="69"/>
      <c r="AI16" s="69"/>
      <c r="AJ16" s="69"/>
      <c r="AK16" s="69"/>
      <c r="AL16" s="69"/>
      <c r="AM16" s="69"/>
      <c r="AN16" s="69"/>
      <c r="AO16" s="69"/>
    </row>
    <row r="17" spans="1:41" x14ac:dyDescent="0.4">
      <c r="A17" s="39" t="str">
        <f t="shared" si="2"/>
        <v>3</v>
      </c>
      <c r="B17" s="30">
        <v>3</v>
      </c>
      <c r="C17" s="90" t="str">
        <f>IFERROR(VLOOKUP(A17,'8県まとめ'!B:L,2,0),"")</f>
        <v/>
      </c>
      <c r="D17" s="91"/>
      <c r="E17" s="92"/>
      <c r="F17" s="93" t="str">
        <f>IFERROR(VLOOKUP(A17,'8県まとめ'!B:L,7,0),"")</f>
        <v/>
      </c>
      <c r="G17" s="94"/>
      <c r="H17" s="95"/>
      <c r="I17" s="96"/>
      <c r="J17" s="97" t="str">
        <f>IFERROR(VLOOKUP(A17,'8県まとめ'!B:L,8,0),"")</f>
        <v/>
      </c>
      <c r="K17" s="98"/>
      <c r="L17" s="98"/>
      <c r="M17" s="93" t="str">
        <f>IFERROR(VLOOKUP(A17,'8県まとめ'!B:L,11,0),"")</f>
        <v/>
      </c>
      <c r="N17" s="94"/>
      <c r="O17" s="95"/>
      <c r="P17" s="96"/>
      <c r="Q17" s="101" t="str">
        <f t="shared" si="3"/>
        <v/>
      </c>
      <c r="R17" s="102"/>
      <c r="S17" s="42" t="s">
        <v>46</v>
      </c>
      <c r="T17" s="103" t="str">
        <f t="shared" si="1"/>
        <v/>
      </c>
      <c r="U17" s="104"/>
      <c r="V17" s="104"/>
      <c r="W17" s="104"/>
      <c r="X17" s="43" t="s">
        <v>40</v>
      </c>
      <c r="AB17" s="88" t="str">
        <f>+IF(C17="","対象外",
IF(C17-$AN$8&lt;0,"対象外","対象"))</f>
        <v>対象外</v>
      </c>
      <c r="AC17" s="69"/>
      <c r="AD17" s="69"/>
      <c r="AE17" s="69"/>
      <c r="AF17" s="69"/>
      <c r="AG17" s="69"/>
      <c r="AH17" s="69"/>
      <c r="AI17" s="69"/>
      <c r="AJ17" s="69"/>
      <c r="AK17" s="69"/>
      <c r="AL17" s="69"/>
      <c r="AM17" s="69"/>
      <c r="AN17" s="69"/>
      <c r="AO17" s="69"/>
    </row>
    <row r="18" spans="1:41" x14ac:dyDescent="0.4">
      <c r="A18" s="39" t="str">
        <f t="shared" si="2"/>
        <v>4</v>
      </c>
      <c r="B18" s="30">
        <v>4</v>
      </c>
      <c r="C18" s="90" t="str">
        <f>IFERROR(VLOOKUP(A18,'8県まとめ'!B:L,2,0),"")</f>
        <v/>
      </c>
      <c r="D18" s="91"/>
      <c r="E18" s="92"/>
      <c r="F18" s="93" t="str">
        <f>IFERROR(VLOOKUP(A18,'8県まとめ'!B:L,7,0),"")</f>
        <v/>
      </c>
      <c r="G18" s="94"/>
      <c r="H18" s="146"/>
      <c r="I18" s="147"/>
      <c r="J18" s="97" t="str">
        <f>IFERROR(VLOOKUP(A18,'8県まとめ'!B:L,8,0),"")</f>
        <v/>
      </c>
      <c r="K18" s="98"/>
      <c r="L18" s="98"/>
      <c r="M18" s="93" t="str">
        <f>IFERROR(VLOOKUP(A18,'8県まとめ'!B:L,11,0),"")</f>
        <v/>
      </c>
      <c r="N18" s="94"/>
      <c r="O18" s="99"/>
      <c r="P18" s="100"/>
      <c r="Q18" s="101" t="str">
        <f t="shared" si="3"/>
        <v/>
      </c>
      <c r="R18" s="102"/>
      <c r="S18" s="42" t="s">
        <v>43</v>
      </c>
      <c r="T18" s="103" t="str">
        <f t="shared" si="1"/>
        <v/>
      </c>
      <c r="U18" s="104"/>
      <c r="V18" s="104"/>
      <c r="W18" s="104"/>
      <c r="X18" s="43" t="s">
        <v>40</v>
      </c>
      <c r="AB18" s="88" t="str">
        <f>+IF(C18="","対象外",
IF(C18-$AN$8&lt;0,"対象外","対象"))</f>
        <v>対象外</v>
      </c>
      <c r="AC18" s="39"/>
      <c r="AD18" s="39"/>
      <c r="AE18" s="39"/>
      <c r="AF18" s="39"/>
      <c r="AG18" s="39"/>
      <c r="AH18" s="39"/>
      <c r="AI18" s="39"/>
      <c r="AJ18" s="39"/>
      <c r="AK18" s="39"/>
      <c r="AL18" s="39"/>
    </row>
    <row r="19" spans="1:41" x14ac:dyDescent="0.4">
      <c r="A19" s="39" t="str">
        <f t="shared" si="2"/>
        <v>5</v>
      </c>
      <c r="B19" s="30">
        <v>5</v>
      </c>
      <c r="C19" s="90" t="str">
        <f>IFERROR(VLOOKUP(A19,'8県まとめ'!B:L,2,0),"")</f>
        <v/>
      </c>
      <c r="D19" s="91"/>
      <c r="E19" s="92"/>
      <c r="F19" s="93" t="str">
        <f>IFERROR(VLOOKUP(A19,'8県まとめ'!B:L,7,0),"")</f>
        <v/>
      </c>
      <c r="G19" s="94"/>
      <c r="H19" s="146"/>
      <c r="I19" s="147"/>
      <c r="J19" s="97" t="str">
        <f>IFERROR(VLOOKUP(A19,'8県まとめ'!B:L,8,0),"")</f>
        <v/>
      </c>
      <c r="K19" s="98"/>
      <c r="L19" s="98"/>
      <c r="M19" s="93" t="str">
        <f>IFERROR(VLOOKUP(A19,'8県まとめ'!B:L,11,0),"")</f>
        <v/>
      </c>
      <c r="N19" s="94"/>
      <c r="O19" s="99"/>
      <c r="P19" s="100"/>
      <c r="Q19" s="101" t="str">
        <f t="shared" si="3"/>
        <v/>
      </c>
      <c r="R19" s="102"/>
      <c r="S19" s="42" t="s">
        <v>43</v>
      </c>
      <c r="T19" s="103" t="str">
        <f t="shared" si="1"/>
        <v/>
      </c>
      <c r="U19" s="104"/>
      <c r="V19" s="104"/>
      <c r="W19" s="104"/>
      <c r="X19" s="43" t="s">
        <v>40</v>
      </c>
      <c r="AB19" s="88" t="str">
        <f>+IF(C19="","対象外",
IF(C19-$AN$8&lt;0,"対象外","対象"))</f>
        <v>対象外</v>
      </c>
      <c r="AC19" s="39"/>
      <c r="AD19" s="39"/>
      <c r="AE19" s="39"/>
      <c r="AF19" s="39"/>
      <c r="AG19" s="39"/>
      <c r="AH19" s="39"/>
      <c r="AI19" s="39"/>
      <c r="AJ19" s="39"/>
      <c r="AK19" s="39"/>
      <c r="AL19" s="39"/>
    </row>
    <row r="20" spans="1:41" x14ac:dyDescent="0.4">
      <c r="A20" s="39" t="str">
        <f t="shared" si="2"/>
        <v>6</v>
      </c>
      <c r="B20" s="30">
        <v>6</v>
      </c>
      <c r="C20" s="90" t="str">
        <f>IFERROR(VLOOKUP(A20,'8県まとめ'!B:L,2,0),"")</f>
        <v/>
      </c>
      <c r="D20" s="91"/>
      <c r="E20" s="92"/>
      <c r="F20" s="93" t="str">
        <f>IFERROR(VLOOKUP(A20,'8県まとめ'!B:L,7,0),"")</f>
        <v/>
      </c>
      <c r="G20" s="94"/>
      <c r="H20" s="95"/>
      <c r="I20" s="96"/>
      <c r="J20" s="97" t="str">
        <f>IFERROR(VLOOKUP(A20,'8県まとめ'!B:L,8,0),"")</f>
        <v/>
      </c>
      <c r="K20" s="98"/>
      <c r="L20" s="98"/>
      <c r="M20" s="93" t="str">
        <f>IFERROR(VLOOKUP(A20,'8県まとめ'!B:L,11,0),"")</f>
        <v/>
      </c>
      <c r="N20" s="94"/>
      <c r="O20" s="99"/>
      <c r="P20" s="100"/>
      <c r="Q20" s="101" t="str">
        <f t="shared" si="3"/>
        <v/>
      </c>
      <c r="R20" s="102"/>
      <c r="S20" s="42" t="s">
        <v>33</v>
      </c>
      <c r="T20" s="103" t="str">
        <f t="shared" si="1"/>
        <v/>
      </c>
      <c r="U20" s="104"/>
      <c r="V20" s="104"/>
      <c r="W20" s="104"/>
      <c r="X20" s="43" t="s">
        <v>40</v>
      </c>
      <c r="AB20" s="88" t="str">
        <f t="shared" ref="AB20:AB34" si="4">+IF(C20="","対象外",
IF(C20-$AN$8&lt;0,"対象外","対象"))</f>
        <v>対象外</v>
      </c>
      <c r="AC20" s="39"/>
      <c r="AD20" s="39"/>
      <c r="AE20" s="39"/>
      <c r="AF20" s="39"/>
      <c r="AG20" s="39"/>
      <c r="AH20" s="39"/>
      <c r="AI20" s="39"/>
      <c r="AJ20" s="39"/>
      <c r="AK20" s="39"/>
      <c r="AL20" s="39"/>
    </row>
    <row r="21" spans="1:41" x14ac:dyDescent="0.4">
      <c r="A21" s="39" t="str">
        <f t="shared" si="2"/>
        <v>7</v>
      </c>
      <c r="B21" s="30">
        <v>7</v>
      </c>
      <c r="C21" s="90" t="str">
        <f>IFERROR(VLOOKUP(A21,'8県まとめ'!B:L,2,0),"")</f>
        <v/>
      </c>
      <c r="D21" s="91"/>
      <c r="E21" s="92"/>
      <c r="F21" s="93" t="str">
        <f>IFERROR(VLOOKUP(A21,'8県まとめ'!B:L,7,0),"")</f>
        <v/>
      </c>
      <c r="G21" s="94"/>
      <c r="H21" s="95"/>
      <c r="I21" s="96"/>
      <c r="J21" s="97" t="str">
        <f>IFERROR(VLOOKUP(A21,'8県まとめ'!B:L,8,0),"")</f>
        <v/>
      </c>
      <c r="K21" s="98"/>
      <c r="L21" s="98"/>
      <c r="M21" s="93" t="str">
        <f>IFERROR(VLOOKUP(A21,'8県まとめ'!B:L,11,0),"")</f>
        <v/>
      </c>
      <c r="N21" s="94"/>
      <c r="O21" s="99"/>
      <c r="P21" s="100"/>
      <c r="Q21" s="101" t="str">
        <f t="shared" si="3"/>
        <v/>
      </c>
      <c r="R21" s="102"/>
      <c r="S21" s="42" t="s">
        <v>43</v>
      </c>
      <c r="T21" s="103" t="str">
        <f t="shared" si="1"/>
        <v/>
      </c>
      <c r="U21" s="104"/>
      <c r="V21" s="104"/>
      <c r="W21" s="104"/>
      <c r="X21" s="43" t="s">
        <v>40</v>
      </c>
      <c r="AB21" s="88" t="str">
        <f t="shared" si="4"/>
        <v>対象外</v>
      </c>
      <c r="AC21" s="39"/>
      <c r="AD21" s="39"/>
      <c r="AE21" s="39"/>
      <c r="AF21" s="39"/>
      <c r="AG21" s="39"/>
      <c r="AH21" s="39"/>
      <c r="AI21" s="39"/>
      <c r="AJ21" s="39"/>
      <c r="AK21" s="39"/>
      <c r="AL21" s="39"/>
    </row>
    <row r="22" spans="1:41" x14ac:dyDescent="0.4">
      <c r="A22" s="39" t="str">
        <f t="shared" si="2"/>
        <v>8</v>
      </c>
      <c r="B22" s="30">
        <v>8</v>
      </c>
      <c r="C22" s="90" t="str">
        <f>IFERROR(VLOOKUP(A22,'8県まとめ'!B:L,2,0),"")</f>
        <v/>
      </c>
      <c r="D22" s="91"/>
      <c r="E22" s="92"/>
      <c r="F22" s="93" t="str">
        <f>IFERROR(VLOOKUP(A22,'8県まとめ'!B:L,7,0),"")</f>
        <v/>
      </c>
      <c r="G22" s="94"/>
      <c r="H22" s="95"/>
      <c r="I22" s="96"/>
      <c r="J22" s="97" t="str">
        <f>IFERROR(VLOOKUP(A22,'8県まとめ'!B:L,8,0),"")</f>
        <v/>
      </c>
      <c r="K22" s="98"/>
      <c r="L22" s="98"/>
      <c r="M22" s="93" t="str">
        <f>IFERROR(VLOOKUP(A22,'8県まとめ'!B:L,11,0),"")</f>
        <v/>
      </c>
      <c r="N22" s="94"/>
      <c r="O22" s="99"/>
      <c r="P22" s="100"/>
      <c r="Q22" s="101" t="str">
        <f t="shared" si="3"/>
        <v/>
      </c>
      <c r="R22" s="102"/>
      <c r="S22" s="42" t="s">
        <v>43</v>
      </c>
      <c r="T22" s="103" t="str">
        <f t="shared" si="1"/>
        <v/>
      </c>
      <c r="U22" s="104"/>
      <c r="V22" s="104"/>
      <c r="W22" s="104"/>
      <c r="X22" s="43" t="s">
        <v>40</v>
      </c>
      <c r="AB22" s="88" t="str">
        <f t="shared" si="4"/>
        <v>対象外</v>
      </c>
      <c r="AC22" s="39"/>
      <c r="AD22" s="39"/>
      <c r="AE22" s="39"/>
      <c r="AF22" s="39"/>
      <c r="AG22" s="39"/>
      <c r="AH22" s="39"/>
      <c r="AI22" s="39"/>
      <c r="AJ22" s="39"/>
      <c r="AK22" s="39"/>
      <c r="AL22" s="39"/>
    </row>
    <row r="23" spans="1:41" x14ac:dyDescent="0.4">
      <c r="A23" s="39" t="str">
        <f t="shared" si="2"/>
        <v>9</v>
      </c>
      <c r="B23" s="30">
        <v>9</v>
      </c>
      <c r="C23" s="90" t="str">
        <f>IFERROR(VLOOKUP(A23,'8県まとめ'!B:L,2,0),"")</f>
        <v/>
      </c>
      <c r="D23" s="91"/>
      <c r="E23" s="92"/>
      <c r="F23" s="93" t="str">
        <f>IFERROR(VLOOKUP(A23,'8県まとめ'!B:L,7,0),"")</f>
        <v/>
      </c>
      <c r="G23" s="94"/>
      <c r="H23" s="95"/>
      <c r="I23" s="96"/>
      <c r="J23" s="97" t="str">
        <f>IFERROR(VLOOKUP(A23,'8県まとめ'!B:L,8,0),"")</f>
        <v/>
      </c>
      <c r="K23" s="98"/>
      <c r="L23" s="98"/>
      <c r="M23" s="93" t="str">
        <f>IFERROR(VLOOKUP(A23,'8県まとめ'!B:L,11,0),"")</f>
        <v/>
      </c>
      <c r="N23" s="94"/>
      <c r="O23" s="99"/>
      <c r="P23" s="100"/>
      <c r="Q23" s="101" t="str">
        <f t="shared" si="3"/>
        <v/>
      </c>
      <c r="R23" s="102"/>
      <c r="S23" s="42" t="s">
        <v>43</v>
      </c>
      <c r="T23" s="103" t="str">
        <f t="shared" si="1"/>
        <v/>
      </c>
      <c r="U23" s="104"/>
      <c r="V23" s="104"/>
      <c r="W23" s="104"/>
      <c r="X23" s="43" t="s">
        <v>40</v>
      </c>
      <c r="AB23" s="88" t="str">
        <f t="shared" si="4"/>
        <v>対象外</v>
      </c>
      <c r="AC23" s="39"/>
      <c r="AD23" s="39"/>
      <c r="AE23" s="39"/>
      <c r="AF23" s="39"/>
      <c r="AG23" s="39"/>
      <c r="AH23" s="39"/>
      <c r="AI23" s="39"/>
      <c r="AJ23" s="39"/>
      <c r="AK23" s="39"/>
      <c r="AL23" s="39"/>
    </row>
    <row r="24" spans="1:41" x14ac:dyDescent="0.4">
      <c r="A24" s="39" t="str">
        <f t="shared" si="2"/>
        <v>10</v>
      </c>
      <c r="B24" s="30">
        <v>10</v>
      </c>
      <c r="C24" s="90" t="str">
        <f>IFERROR(VLOOKUP(A24,'8県まとめ'!B:L,2,0),"")</f>
        <v/>
      </c>
      <c r="D24" s="91"/>
      <c r="E24" s="92"/>
      <c r="F24" s="93" t="str">
        <f>IFERROR(VLOOKUP(A24,'8県まとめ'!B:L,7,0),"")</f>
        <v/>
      </c>
      <c r="G24" s="94"/>
      <c r="H24" s="95"/>
      <c r="I24" s="96"/>
      <c r="J24" s="97" t="str">
        <f>IFERROR(VLOOKUP(A24,'8県まとめ'!B:L,8,0),"")</f>
        <v/>
      </c>
      <c r="K24" s="98"/>
      <c r="L24" s="98"/>
      <c r="M24" s="93" t="str">
        <f>IFERROR(VLOOKUP(A24,'8県まとめ'!B:L,11,0),"")</f>
        <v/>
      </c>
      <c r="N24" s="94"/>
      <c r="O24" s="99"/>
      <c r="P24" s="100"/>
      <c r="Q24" s="101" t="str">
        <f t="shared" si="3"/>
        <v/>
      </c>
      <c r="R24" s="102"/>
      <c r="S24" s="42" t="s">
        <v>43</v>
      </c>
      <c r="T24" s="103" t="str">
        <f t="shared" si="1"/>
        <v/>
      </c>
      <c r="U24" s="104"/>
      <c r="V24" s="104"/>
      <c r="W24" s="104"/>
      <c r="X24" s="43" t="s">
        <v>40</v>
      </c>
      <c r="AB24" s="88" t="str">
        <f t="shared" si="4"/>
        <v>対象外</v>
      </c>
      <c r="AC24" s="39"/>
      <c r="AD24" s="39"/>
      <c r="AE24" s="39"/>
      <c r="AF24" s="39"/>
      <c r="AG24" s="39"/>
      <c r="AH24" s="39"/>
      <c r="AI24" s="39"/>
      <c r="AJ24" s="39"/>
      <c r="AK24" s="39"/>
      <c r="AL24" s="39"/>
    </row>
    <row r="25" spans="1:41" x14ac:dyDescent="0.4">
      <c r="A25" s="39" t="str">
        <f t="shared" si="2"/>
        <v>11</v>
      </c>
      <c r="B25" s="30">
        <v>11</v>
      </c>
      <c r="C25" s="90" t="str">
        <f>IFERROR(VLOOKUP(A25,'8県まとめ'!B:L,2,0),"")</f>
        <v/>
      </c>
      <c r="D25" s="91"/>
      <c r="E25" s="92"/>
      <c r="F25" s="93" t="str">
        <f>IFERROR(VLOOKUP(A25,'8県まとめ'!B:L,7,0),"")</f>
        <v/>
      </c>
      <c r="G25" s="94"/>
      <c r="H25" s="95"/>
      <c r="I25" s="96"/>
      <c r="J25" s="97" t="str">
        <f>IFERROR(VLOOKUP(A25,'8県まとめ'!B:L,8,0),"")</f>
        <v/>
      </c>
      <c r="K25" s="98"/>
      <c r="L25" s="98"/>
      <c r="M25" s="93" t="str">
        <f>IFERROR(VLOOKUP(A25,'8県まとめ'!B:L,11,0),"")</f>
        <v/>
      </c>
      <c r="N25" s="94"/>
      <c r="O25" s="99"/>
      <c r="P25" s="100"/>
      <c r="Q25" s="101" t="str">
        <f t="shared" si="3"/>
        <v/>
      </c>
      <c r="R25" s="102"/>
      <c r="S25" s="42" t="s">
        <v>33</v>
      </c>
      <c r="T25" s="103" t="str">
        <f t="shared" si="1"/>
        <v/>
      </c>
      <c r="U25" s="104"/>
      <c r="V25" s="104"/>
      <c r="W25" s="104"/>
      <c r="X25" s="43" t="s">
        <v>40</v>
      </c>
      <c r="AB25" s="88" t="str">
        <f t="shared" si="4"/>
        <v>対象外</v>
      </c>
      <c r="AC25" s="39"/>
      <c r="AD25" s="39"/>
      <c r="AE25" s="39"/>
      <c r="AF25" s="39"/>
      <c r="AG25" s="39"/>
      <c r="AH25" s="39"/>
      <c r="AI25" s="39"/>
      <c r="AJ25" s="39"/>
      <c r="AK25" s="39"/>
      <c r="AL25" s="39"/>
    </row>
    <row r="26" spans="1:41" x14ac:dyDescent="0.4">
      <c r="A26" s="39" t="str">
        <f t="shared" si="2"/>
        <v>12</v>
      </c>
      <c r="B26" s="30">
        <v>12</v>
      </c>
      <c r="C26" s="90" t="str">
        <f>IFERROR(VLOOKUP(A26,'8県まとめ'!B:L,2,0),"")</f>
        <v/>
      </c>
      <c r="D26" s="91"/>
      <c r="E26" s="92"/>
      <c r="F26" s="93" t="str">
        <f>IFERROR(VLOOKUP(A26,'8県まとめ'!B:L,7,0),"")</f>
        <v/>
      </c>
      <c r="G26" s="94"/>
      <c r="H26" s="95"/>
      <c r="I26" s="96"/>
      <c r="J26" s="97" t="str">
        <f>IFERROR(VLOOKUP(A26,'8県まとめ'!B:L,8,0),"")</f>
        <v/>
      </c>
      <c r="K26" s="98"/>
      <c r="L26" s="98"/>
      <c r="M26" s="93" t="str">
        <f>IFERROR(VLOOKUP(A26,'8県まとめ'!B:L,11,0),"")</f>
        <v/>
      </c>
      <c r="N26" s="94"/>
      <c r="O26" s="99"/>
      <c r="P26" s="100"/>
      <c r="Q26" s="101" t="str">
        <f t="shared" si="3"/>
        <v/>
      </c>
      <c r="R26" s="102"/>
      <c r="S26" s="42" t="s">
        <v>49</v>
      </c>
      <c r="T26" s="103" t="str">
        <f t="shared" ref="T26:T34" si="5">+IF(OR(AB26="対象外",C26="",Q26&gt;0.1,Q26="",$T$10=""),"",
IF((ROUNDDOWN((-1*Q26*$T$10)*1.1,0))&gt;100000,100000,ROUNDDOWN((-1*Q26*$T$10)*1.1,0)))</f>
        <v/>
      </c>
      <c r="U26" s="104"/>
      <c r="V26" s="104"/>
      <c r="W26" s="104"/>
      <c r="X26" s="43" t="s">
        <v>40</v>
      </c>
      <c r="AB26" s="88" t="str">
        <f t="shared" si="4"/>
        <v>対象外</v>
      </c>
    </row>
    <row r="27" spans="1:41" x14ac:dyDescent="0.4">
      <c r="A27" s="39" t="str">
        <f t="shared" si="2"/>
        <v>13</v>
      </c>
      <c r="B27" s="30">
        <v>13</v>
      </c>
      <c r="C27" s="90" t="str">
        <f>IFERROR(VLOOKUP(A27,'8県まとめ'!B:L,2,0),"")</f>
        <v/>
      </c>
      <c r="D27" s="91"/>
      <c r="E27" s="92"/>
      <c r="F27" s="93" t="str">
        <f>IFERROR(VLOOKUP(A27,'8県まとめ'!B:L,7,0),"")</f>
        <v/>
      </c>
      <c r="G27" s="94"/>
      <c r="H27" s="95"/>
      <c r="I27" s="96"/>
      <c r="J27" s="97" t="str">
        <f>IFERROR(VLOOKUP(A27,'8県まとめ'!B:L,8,0),"")</f>
        <v/>
      </c>
      <c r="K27" s="98"/>
      <c r="L27" s="98"/>
      <c r="M27" s="93" t="str">
        <f>IFERROR(VLOOKUP(A27,'8県まとめ'!B:L,11,0),"")</f>
        <v/>
      </c>
      <c r="N27" s="94"/>
      <c r="O27" s="99"/>
      <c r="P27" s="100"/>
      <c r="Q27" s="101" t="str">
        <f t="shared" si="3"/>
        <v/>
      </c>
      <c r="R27" s="102"/>
      <c r="S27" s="42" t="s">
        <v>50</v>
      </c>
      <c r="T27" s="103" t="str">
        <f t="shared" si="5"/>
        <v/>
      </c>
      <c r="U27" s="104"/>
      <c r="V27" s="104"/>
      <c r="W27" s="104"/>
      <c r="X27" s="43" t="s">
        <v>40</v>
      </c>
      <c r="AB27" s="88" t="str">
        <f t="shared" si="4"/>
        <v>対象外</v>
      </c>
    </row>
    <row r="28" spans="1:41" x14ac:dyDescent="0.4">
      <c r="A28" s="39" t="str">
        <f t="shared" si="2"/>
        <v>14</v>
      </c>
      <c r="B28" s="30">
        <v>14</v>
      </c>
      <c r="C28" s="90" t="str">
        <f>IFERROR(VLOOKUP(A28,'8県まとめ'!B:L,2,0),"")</f>
        <v/>
      </c>
      <c r="D28" s="91"/>
      <c r="E28" s="92"/>
      <c r="F28" s="93" t="str">
        <f>IFERROR(VLOOKUP(A28,'8県まとめ'!B:L,7,0),"")</f>
        <v/>
      </c>
      <c r="G28" s="94"/>
      <c r="H28" s="95"/>
      <c r="I28" s="96"/>
      <c r="J28" s="97" t="str">
        <f>IFERROR(VLOOKUP(A28,'8県まとめ'!B:L,8,0),"")</f>
        <v/>
      </c>
      <c r="K28" s="98"/>
      <c r="L28" s="98"/>
      <c r="M28" s="93" t="str">
        <f>IFERROR(VLOOKUP(A28,'8県まとめ'!B:L,11,0),"")</f>
        <v/>
      </c>
      <c r="N28" s="94"/>
      <c r="O28" s="99"/>
      <c r="P28" s="100"/>
      <c r="Q28" s="101" t="str">
        <f t="shared" si="3"/>
        <v/>
      </c>
      <c r="R28" s="102"/>
      <c r="S28" s="42" t="s">
        <v>51</v>
      </c>
      <c r="T28" s="103" t="str">
        <f t="shared" si="5"/>
        <v/>
      </c>
      <c r="U28" s="104"/>
      <c r="V28" s="104"/>
      <c r="W28" s="104"/>
      <c r="X28" s="43" t="s">
        <v>40</v>
      </c>
      <c r="AB28" s="88" t="str">
        <f t="shared" si="4"/>
        <v>対象外</v>
      </c>
    </row>
    <row r="29" spans="1:41" x14ac:dyDescent="0.4">
      <c r="A29" s="39" t="str">
        <f t="shared" si="2"/>
        <v>15</v>
      </c>
      <c r="B29" s="30">
        <v>15</v>
      </c>
      <c r="C29" s="90" t="str">
        <f>IFERROR(VLOOKUP(A29,'8県まとめ'!B:L,2,0),"")</f>
        <v/>
      </c>
      <c r="D29" s="91"/>
      <c r="E29" s="92"/>
      <c r="F29" s="93" t="str">
        <f>IFERROR(VLOOKUP(A29,'8県まとめ'!B:L,7,0),"")</f>
        <v/>
      </c>
      <c r="G29" s="94"/>
      <c r="H29" s="95"/>
      <c r="I29" s="96"/>
      <c r="J29" s="97" t="str">
        <f>IFERROR(VLOOKUP(A29,'8県まとめ'!B:L,8,0),"")</f>
        <v/>
      </c>
      <c r="K29" s="98"/>
      <c r="L29" s="98"/>
      <c r="M29" s="93" t="str">
        <f>IFERROR(VLOOKUP(A29,'8県まとめ'!B:L,11,0),"")</f>
        <v/>
      </c>
      <c r="N29" s="94"/>
      <c r="O29" s="99"/>
      <c r="P29" s="100"/>
      <c r="Q29" s="101" t="str">
        <f t="shared" ref="Q29" si="6">+IF(H29+O29=0,"",H29-O29)</f>
        <v/>
      </c>
      <c r="R29" s="102"/>
      <c r="S29" s="42" t="s">
        <v>33</v>
      </c>
      <c r="T29" s="103" t="str">
        <f t="shared" si="5"/>
        <v/>
      </c>
      <c r="U29" s="104"/>
      <c r="V29" s="104"/>
      <c r="W29" s="104"/>
      <c r="X29" s="43" t="s">
        <v>40</v>
      </c>
      <c r="AB29" s="88" t="str">
        <f t="shared" si="4"/>
        <v>対象外</v>
      </c>
    </row>
    <row r="30" spans="1:41" x14ac:dyDescent="0.4">
      <c r="A30" s="39" t="str">
        <f t="shared" si="2"/>
        <v>16</v>
      </c>
      <c r="B30" s="30">
        <v>16</v>
      </c>
      <c r="C30" s="90" t="str">
        <f>IFERROR(VLOOKUP(A30,'8県まとめ'!B:L,2,0),"")</f>
        <v/>
      </c>
      <c r="D30" s="91"/>
      <c r="E30" s="92"/>
      <c r="F30" s="93" t="str">
        <f>IFERROR(VLOOKUP(A30,'8県まとめ'!B:L,7,0),"")</f>
        <v/>
      </c>
      <c r="G30" s="94"/>
      <c r="H30" s="95"/>
      <c r="I30" s="96"/>
      <c r="J30" s="97" t="str">
        <f>IFERROR(VLOOKUP(A30,'8県まとめ'!B:L,8,0),"")</f>
        <v/>
      </c>
      <c r="K30" s="98"/>
      <c r="L30" s="98"/>
      <c r="M30" s="93" t="str">
        <f>IFERROR(VLOOKUP(A30,'8県まとめ'!B:L,11,0),"")</f>
        <v/>
      </c>
      <c r="N30" s="94"/>
      <c r="O30" s="99"/>
      <c r="P30" s="100"/>
      <c r="Q30" s="101" t="str">
        <f t="shared" si="3"/>
        <v/>
      </c>
      <c r="R30" s="102"/>
      <c r="S30" s="42" t="s">
        <v>49</v>
      </c>
      <c r="T30" s="103" t="str">
        <f t="shared" si="5"/>
        <v/>
      </c>
      <c r="U30" s="104"/>
      <c r="V30" s="104"/>
      <c r="W30" s="104"/>
      <c r="X30" s="43" t="s">
        <v>40</v>
      </c>
      <c r="AB30" s="88" t="str">
        <f t="shared" si="4"/>
        <v>対象外</v>
      </c>
    </row>
    <row r="31" spans="1:41" x14ac:dyDescent="0.4">
      <c r="A31" s="39" t="str">
        <f t="shared" si="2"/>
        <v>17</v>
      </c>
      <c r="B31" s="30">
        <v>17</v>
      </c>
      <c r="C31" s="90" t="str">
        <f>IFERROR(VLOOKUP(A31,'8県まとめ'!B:L,2,0),"")</f>
        <v/>
      </c>
      <c r="D31" s="91"/>
      <c r="E31" s="92"/>
      <c r="F31" s="93" t="str">
        <f>IFERROR(VLOOKUP(A31,'8県まとめ'!B:L,7,0),"")</f>
        <v/>
      </c>
      <c r="G31" s="94"/>
      <c r="H31" s="95"/>
      <c r="I31" s="96"/>
      <c r="J31" s="97" t="str">
        <f>IFERROR(VLOOKUP(A31,'8県まとめ'!B:L,8,0),"")</f>
        <v/>
      </c>
      <c r="K31" s="98"/>
      <c r="L31" s="98"/>
      <c r="M31" s="93" t="str">
        <f>IFERROR(VLOOKUP(A31,'8県まとめ'!B:L,11,0),"")</f>
        <v/>
      </c>
      <c r="N31" s="94"/>
      <c r="O31" s="99"/>
      <c r="P31" s="100"/>
      <c r="Q31" s="101" t="str">
        <f t="shared" si="3"/>
        <v/>
      </c>
      <c r="R31" s="102"/>
      <c r="S31" s="42" t="s">
        <v>53</v>
      </c>
      <c r="T31" s="103" t="str">
        <f t="shared" si="5"/>
        <v/>
      </c>
      <c r="U31" s="104"/>
      <c r="V31" s="104"/>
      <c r="W31" s="104"/>
      <c r="X31" s="43" t="s">
        <v>40</v>
      </c>
      <c r="AB31" s="88" t="str">
        <f t="shared" si="4"/>
        <v>対象外</v>
      </c>
    </row>
    <row r="32" spans="1:41" x14ac:dyDescent="0.4">
      <c r="A32" s="39" t="str">
        <f t="shared" si="2"/>
        <v>18</v>
      </c>
      <c r="B32" s="30">
        <v>18</v>
      </c>
      <c r="C32" s="90" t="str">
        <f>IFERROR(VLOOKUP(A32,'8県まとめ'!B:L,2,0),"")</f>
        <v/>
      </c>
      <c r="D32" s="91"/>
      <c r="E32" s="92"/>
      <c r="F32" s="93" t="str">
        <f>IFERROR(VLOOKUP(A32,'8県まとめ'!B:L,7,0),"")</f>
        <v/>
      </c>
      <c r="G32" s="94"/>
      <c r="H32" s="95"/>
      <c r="I32" s="96"/>
      <c r="J32" s="97" t="str">
        <f>IFERROR(VLOOKUP(A32,'8県まとめ'!B:L,8,0),"")</f>
        <v/>
      </c>
      <c r="K32" s="98"/>
      <c r="L32" s="98"/>
      <c r="M32" s="93" t="str">
        <f>IFERROR(VLOOKUP(A32,'8県まとめ'!B:L,11,0),"")</f>
        <v/>
      </c>
      <c r="N32" s="94"/>
      <c r="O32" s="99"/>
      <c r="P32" s="100"/>
      <c r="Q32" s="101" t="str">
        <f t="shared" si="3"/>
        <v/>
      </c>
      <c r="R32" s="102"/>
      <c r="S32" s="42" t="s">
        <v>52</v>
      </c>
      <c r="T32" s="103" t="str">
        <f t="shared" si="5"/>
        <v/>
      </c>
      <c r="U32" s="104"/>
      <c r="V32" s="104"/>
      <c r="W32" s="104"/>
      <c r="X32" s="43" t="s">
        <v>40</v>
      </c>
      <c r="AB32" s="88" t="str">
        <f t="shared" si="4"/>
        <v>対象外</v>
      </c>
    </row>
    <row r="33" spans="1:28" x14ac:dyDescent="0.4">
      <c r="A33" s="39" t="str">
        <f t="shared" si="2"/>
        <v>19</v>
      </c>
      <c r="B33" s="30">
        <v>19</v>
      </c>
      <c r="C33" s="90" t="str">
        <f>IFERROR(VLOOKUP(A33,'8県まとめ'!B:L,2,0),"")</f>
        <v/>
      </c>
      <c r="D33" s="91"/>
      <c r="E33" s="92"/>
      <c r="F33" s="93" t="str">
        <f>IFERROR(VLOOKUP(A33,'8県まとめ'!B:L,7,0),"")</f>
        <v/>
      </c>
      <c r="G33" s="94"/>
      <c r="H33" s="95"/>
      <c r="I33" s="96"/>
      <c r="J33" s="97" t="str">
        <f>IFERROR(VLOOKUP(A33,'8県まとめ'!B:L,8,0),"")</f>
        <v/>
      </c>
      <c r="K33" s="98"/>
      <c r="L33" s="98"/>
      <c r="M33" s="93" t="str">
        <f>IFERROR(VLOOKUP(A33,'8県まとめ'!B:L,11,0),"")</f>
        <v/>
      </c>
      <c r="N33" s="94"/>
      <c r="O33" s="99"/>
      <c r="P33" s="100"/>
      <c r="Q33" s="101" t="str">
        <f t="shared" si="3"/>
        <v/>
      </c>
      <c r="R33" s="102"/>
      <c r="S33" s="42" t="s">
        <v>52</v>
      </c>
      <c r="T33" s="103" t="str">
        <f t="shared" si="5"/>
        <v/>
      </c>
      <c r="U33" s="104"/>
      <c r="V33" s="104"/>
      <c r="W33" s="104"/>
      <c r="X33" s="43" t="s">
        <v>40</v>
      </c>
      <c r="AB33" s="88" t="str">
        <f t="shared" si="4"/>
        <v>対象外</v>
      </c>
    </row>
    <row r="34" spans="1:28" ht="19.5" thickBot="1" x14ac:dyDescent="0.45">
      <c r="A34" s="39" t="str">
        <f t="shared" si="2"/>
        <v>20</v>
      </c>
      <c r="B34" s="30">
        <v>20</v>
      </c>
      <c r="C34" s="90" t="str">
        <f>IFERROR(VLOOKUP(A34,'8県まとめ'!B:L,2,0),"")</f>
        <v/>
      </c>
      <c r="D34" s="91"/>
      <c r="E34" s="92"/>
      <c r="F34" s="93" t="str">
        <f>IFERROR(VLOOKUP(A34,'8県まとめ'!B:L,7,0),"")</f>
        <v/>
      </c>
      <c r="G34" s="94"/>
      <c r="H34" s="142"/>
      <c r="I34" s="143"/>
      <c r="J34" s="97" t="str">
        <f>IFERROR(VLOOKUP(A34,'8県まとめ'!B:L,8,0),"")</f>
        <v/>
      </c>
      <c r="K34" s="98"/>
      <c r="L34" s="98"/>
      <c r="M34" s="93" t="str">
        <f>IFERROR(VLOOKUP(A34,'8県まとめ'!B:L,11,0),"")</f>
        <v/>
      </c>
      <c r="N34" s="94"/>
      <c r="O34" s="144"/>
      <c r="P34" s="145"/>
      <c r="Q34" s="101" t="str">
        <f t="shared" si="3"/>
        <v/>
      </c>
      <c r="R34" s="102"/>
      <c r="S34" s="42" t="s">
        <v>52</v>
      </c>
      <c r="T34" s="103" t="str">
        <f t="shared" si="5"/>
        <v/>
      </c>
      <c r="U34" s="104"/>
      <c r="V34" s="104"/>
      <c r="W34" s="104"/>
      <c r="X34" s="44" t="s">
        <v>40</v>
      </c>
      <c r="AB34" s="88" t="str">
        <f t="shared" si="4"/>
        <v>対象外</v>
      </c>
    </row>
    <row r="35" spans="1:28" ht="19.5" customHeight="1" thickBot="1" x14ac:dyDescent="0.45">
      <c r="C35" s="123" t="s">
        <v>1152</v>
      </c>
      <c r="D35" s="123"/>
      <c r="E35" s="123"/>
      <c r="F35" s="123"/>
      <c r="G35" s="123"/>
      <c r="H35" s="123"/>
      <c r="I35" s="123"/>
      <c r="J35" s="123"/>
      <c r="K35" s="123"/>
      <c r="L35" s="123"/>
      <c r="M35" s="123"/>
      <c r="N35" s="123"/>
      <c r="O35" s="123"/>
      <c r="P35" s="123"/>
      <c r="Q35" s="124" t="s">
        <v>54</v>
      </c>
      <c r="R35" s="124"/>
      <c r="S35" s="125"/>
      <c r="T35" s="126">
        <f>SUM(T15:W34)</f>
        <v>0</v>
      </c>
      <c r="U35" s="127"/>
      <c r="V35" s="127"/>
      <c r="W35" s="127"/>
      <c r="X35" s="45" t="s">
        <v>40</v>
      </c>
    </row>
    <row r="36" spans="1:28" ht="61.5" customHeight="1" x14ac:dyDescent="0.4">
      <c r="C36" s="123"/>
      <c r="D36" s="123"/>
      <c r="E36" s="123"/>
      <c r="F36" s="123"/>
      <c r="G36" s="123"/>
      <c r="H36" s="123"/>
      <c r="I36" s="123"/>
      <c r="J36" s="123"/>
      <c r="K36" s="123"/>
      <c r="L36" s="123"/>
      <c r="M36" s="123"/>
      <c r="N36" s="123"/>
      <c r="O36" s="123"/>
      <c r="P36" s="123"/>
      <c r="Q36" s="46"/>
      <c r="R36" s="46"/>
      <c r="S36" s="46"/>
      <c r="T36" s="47"/>
      <c r="U36" s="47"/>
      <c r="V36" s="47"/>
      <c r="W36" s="47"/>
      <c r="X36" s="48"/>
    </row>
    <row r="37" spans="1:28" ht="8.4499999999999993" customHeight="1" x14ac:dyDescent="0.4"/>
    <row r="38" spans="1:28" x14ac:dyDescent="0.4">
      <c r="C38" s="128" t="s">
        <v>55</v>
      </c>
      <c r="D38" s="129"/>
      <c r="E38" s="109"/>
      <c r="F38" s="109"/>
      <c r="G38" s="109"/>
      <c r="H38" s="109"/>
      <c r="I38" s="109"/>
      <c r="J38" s="120"/>
      <c r="K38" s="134" t="s">
        <v>56</v>
      </c>
      <c r="L38" s="135"/>
      <c r="M38" s="136"/>
      <c r="N38" s="137"/>
      <c r="O38" s="137"/>
      <c r="P38" s="137"/>
      <c r="Q38" s="137"/>
      <c r="R38" s="137"/>
      <c r="S38" s="49"/>
    </row>
    <row r="39" spans="1:28" x14ac:dyDescent="0.4">
      <c r="C39" s="130"/>
      <c r="D39" s="131"/>
      <c r="E39" s="109"/>
      <c r="F39" s="109"/>
      <c r="G39" s="109"/>
      <c r="H39" s="109"/>
      <c r="I39" s="109"/>
      <c r="J39" s="120"/>
      <c r="K39" s="140" t="s">
        <v>57</v>
      </c>
      <c r="L39" s="141"/>
      <c r="M39" s="138"/>
      <c r="N39" s="139"/>
      <c r="O39" s="139"/>
      <c r="P39" s="139"/>
      <c r="Q39" s="139"/>
      <c r="R39" s="139"/>
      <c r="S39" s="50" t="s">
        <v>58</v>
      </c>
    </row>
    <row r="40" spans="1:28" ht="18.75" customHeight="1" x14ac:dyDescent="0.4">
      <c r="C40" s="130"/>
      <c r="D40" s="131"/>
      <c r="E40" s="109" t="s">
        <v>59</v>
      </c>
      <c r="F40" s="109"/>
      <c r="G40" s="111" t="s">
        <v>60</v>
      </c>
      <c r="H40" s="111"/>
      <c r="I40" s="111"/>
      <c r="J40" s="111"/>
      <c r="K40" s="111"/>
      <c r="L40" s="109" t="s">
        <v>61</v>
      </c>
      <c r="M40" s="51"/>
      <c r="N40" s="52"/>
      <c r="O40" s="52"/>
      <c r="P40" s="52"/>
      <c r="Q40" s="52"/>
      <c r="R40" s="52"/>
      <c r="S40" s="49"/>
    </row>
    <row r="41" spans="1:28" x14ac:dyDescent="0.4">
      <c r="C41" s="132"/>
      <c r="D41" s="133"/>
      <c r="E41" s="53" t="s">
        <v>62</v>
      </c>
      <c r="F41" s="54" t="s">
        <v>63</v>
      </c>
      <c r="G41" s="111"/>
      <c r="H41" s="111"/>
      <c r="I41" s="111"/>
      <c r="J41" s="111"/>
      <c r="K41" s="111"/>
      <c r="L41" s="109"/>
      <c r="M41" s="55"/>
      <c r="N41" s="56"/>
      <c r="O41" s="56"/>
      <c r="P41" s="56"/>
      <c r="Q41" s="56"/>
      <c r="R41" s="56"/>
      <c r="S41" s="57"/>
      <c r="U41" s="110" t="s">
        <v>64</v>
      </c>
      <c r="V41" s="110"/>
      <c r="W41" s="110"/>
      <c r="X41" s="110"/>
    </row>
    <row r="42" spans="1:28" ht="18.75" customHeight="1" x14ac:dyDescent="0.4">
      <c r="C42" s="109" t="s">
        <v>65</v>
      </c>
      <c r="D42" s="109"/>
      <c r="E42" s="109"/>
      <c r="F42" s="111" t="s">
        <v>66</v>
      </c>
      <c r="G42" s="111"/>
      <c r="H42" s="111"/>
      <c r="I42" s="111"/>
      <c r="J42" s="111"/>
      <c r="K42" s="109" t="s">
        <v>67</v>
      </c>
      <c r="L42" s="51"/>
      <c r="M42" s="52"/>
      <c r="N42" s="52"/>
      <c r="O42" s="52"/>
      <c r="P42" s="52"/>
      <c r="Q42" s="52"/>
      <c r="R42" s="52"/>
      <c r="S42" s="58"/>
      <c r="U42" s="112" t="s">
        <v>68</v>
      </c>
      <c r="V42" s="112"/>
      <c r="W42" s="113" t="s">
        <v>69</v>
      </c>
      <c r="X42" s="114"/>
    </row>
    <row r="43" spans="1:28" x14ac:dyDescent="0.4">
      <c r="C43" s="109"/>
      <c r="D43" s="109"/>
      <c r="E43" s="109"/>
      <c r="F43" s="111"/>
      <c r="G43" s="111"/>
      <c r="H43" s="111"/>
      <c r="I43" s="111"/>
      <c r="J43" s="111"/>
      <c r="K43" s="109"/>
      <c r="L43" s="55"/>
      <c r="M43" s="56"/>
      <c r="N43" s="56"/>
      <c r="O43" s="56"/>
      <c r="P43" s="56"/>
      <c r="Q43" s="56"/>
      <c r="R43" s="59"/>
      <c r="S43" s="60"/>
      <c r="U43" s="115"/>
      <c r="V43" s="115"/>
      <c r="W43" s="116"/>
      <c r="X43" s="117"/>
    </row>
    <row r="44" spans="1:28" ht="31.5" customHeight="1" x14ac:dyDescent="0.25">
      <c r="C44" s="120" t="s">
        <v>70</v>
      </c>
      <c r="D44" s="121"/>
      <c r="E44" s="122"/>
      <c r="F44" s="106" t="s">
        <v>71</v>
      </c>
      <c r="G44" s="107"/>
      <c r="H44" s="107"/>
      <c r="I44" s="107"/>
      <c r="J44" s="107"/>
      <c r="K44" s="107"/>
      <c r="L44" s="107"/>
      <c r="M44" s="107"/>
      <c r="N44" s="107"/>
      <c r="O44" s="107"/>
      <c r="P44" s="107"/>
      <c r="Q44" s="107"/>
      <c r="R44" s="107"/>
      <c r="S44" s="108"/>
      <c r="U44" s="115"/>
      <c r="V44" s="115"/>
      <c r="W44" s="118"/>
      <c r="X44" s="119"/>
    </row>
    <row r="45" spans="1:28" ht="9.9499999999999993" customHeight="1" x14ac:dyDescent="0.4">
      <c r="B45" s="61"/>
      <c r="C45" s="61"/>
      <c r="D45" s="61"/>
      <c r="E45" s="61"/>
      <c r="F45" s="61"/>
      <c r="G45" s="61"/>
      <c r="H45" s="61"/>
      <c r="I45" s="61"/>
      <c r="J45" s="61"/>
      <c r="K45" s="61"/>
      <c r="L45" s="61"/>
      <c r="M45" s="61"/>
      <c r="N45" s="61"/>
      <c r="O45" s="61"/>
      <c r="P45" s="61"/>
      <c r="Q45" s="61"/>
      <c r="R45" s="61"/>
      <c r="S45" s="61"/>
      <c r="T45" s="61"/>
      <c r="U45" s="61"/>
      <c r="V45" s="61"/>
      <c r="W45" s="61"/>
      <c r="X45" s="61"/>
    </row>
    <row r="46" spans="1:28" ht="9.9499999999999993" customHeight="1" x14ac:dyDescent="0.4"/>
    <row r="47" spans="1:28" ht="21.6" customHeight="1" x14ac:dyDescent="0.4">
      <c r="C47" s="30" t="s">
        <v>72</v>
      </c>
      <c r="F47" s="30" t="s">
        <v>1153</v>
      </c>
    </row>
    <row r="48" spans="1:28" ht="21.6" customHeight="1" x14ac:dyDescent="0.4">
      <c r="C48" s="30" t="s">
        <v>73</v>
      </c>
      <c r="F48" s="30" t="s">
        <v>992</v>
      </c>
      <c r="Y48" s="89"/>
    </row>
    <row r="49" ht="21.6" customHeight="1" x14ac:dyDescent="0.4"/>
  </sheetData>
  <sheetProtection algorithmName="SHA-512" hashValue="iiPowDdMMHqlBlIu2twVXHEoimpHhcL0Qo4k4briq5EA5Z3ZjrWdmRB+RBX7K78AYKc8NMBPWGy4bH4PT28QVg==" saltValue="JtSRGaln7iu1BuLU7du5AQ==" spinCount="100000" sheet="1" selectLockedCells="1"/>
  <mergeCells count="223">
    <mergeCell ref="AD5:AE6"/>
    <mergeCell ref="B3:X3"/>
    <mergeCell ref="C6:F7"/>
    <mergeCell ref="G6:J6"/>
    <mergeCell ref="K6:V6"/>
    <mergeCell ref="G7:J7"/>
    <mergeCell ref="K7:T7"/>
    <mergeCell ref="U7:V7"/>
    <mergeCell ref="Q11:S12"/>
    <mergeCell ref="T11:X12"/>
    <mergeCell ref="C10:F10"/>
    <mergeCell ref="G10:H10"/>
    <mergeCell ref="I10:L10"/>
    <mergeCell ref="M10:O10"/>
    <mergeCell ref="P10:S10"/>
    <mergeCell ref="T10:U10"/>
    <mergeCell ref="C8:F8"/>
    <mergeCell ref="G8:L8"/>
    <mergeCell ref="M8:P8"/>
    <mergeCell ref="Q8:T8"/>
    <mergeCell ref="U8:V8"/>
    <mergeCell ref="C12:E12"/>
    <mergeCell ref="F12:G12"/>
    <mergeCell ref="H12:I12"/>
    <mergeCell ref="J12:L12"/>
    <mergeCell ref="M12:N12"/>
    <mergeCell ref="O12:P12"/>
    <mergeCell ref="C11:G11"/>
    <mergeCell ref="H11:I11"/>
    <mergeCell ref="J11:N11"/>
    <mergeCell ref="O11:P11"/>
    <mergeCell ref="O13:P14"/>
    <mergeCell ref="Q13:R14"/>
    <mergeCell ref="S13:S14"/>
    <mergeCell ref="C15:E15"/>
    <mergeCell ref="F15:G15"/>
    <mergeCell ref="H15:I15"/>
    <mergeCell ref="J15:L15"/>
    <mergeCell ref="M15:N15"/>
    <mergeCell ref="O15:P15"/>
    <mergeCell ref="T13:X14"/>
    <mergeCell ref="B13:B14"/>
    <mergeCell ref="C13:E14"/>
    <mergeCell ref="F13:G14"/>
    <mergeCell ref="H13:I14"/>
    <mergeCell ref="J13:L14"/>
    <mergeCell ref="M13:N14"/>
    <mergeCell ref="Q15:R15"/>
    <mergeCell ref="T15:W15"/>
    <mergeCell ref="Q16:R16"/>
    <mergeCell ref="T16:W16"/>
    <mergeCell ref="C17:E17"/>
    <mergeCell ref="F17:G17"/>
    <mergeCell ref="H17:I17"/>
    <mergeCell ref="J17:L17"/>
    <mergeCell ref="M17:N17"/>
    <mergeCell ref="O17:P17"/>
    <mergeCell ref="Q18:R18"/>
    <mergeCell ref="T18:W18"/>
    <mergeCell ref="C16:E16"/>
    <mergeCell ref="F16:G16"/>
    <mergeCell ref="H16:I16"/>
    <mergeCell ref="J16:L16"/>
    <mergeCell ref="M16:N16"/>
    <mergeCell ref="O16:P16"/>
    <mergeCell ref="Q19:R19"/>
    <mergeCell ref="T19:W19"/>
    <mergeCell ref="Q20:R20"/>
    <mergeCell ref="T20:W20"/>
    <mergeCell ref="Q17:R17"/>
    <mergeCell ref="T17:W17"/>
    <mergeCell ref="C18:E18"/>
    <mergeCell ref="F18:G18"/>
    <mergeCell ref="H18:I18"/>
    <mergeCell ref="J18:L18"/>
    <mergeCell ref="M18:N18"/>
    <mergeCell ref="O18:P18"/>
    <mergeCell ref="C20:E20"/>
    <mergeCell ref="F20:G20"/>
    <mergeCell ref="H20:I20"/>
    <mergeCell ref="J20:L20"/>
    <mergeCell ref="M20:N20"/>
    <mergeCell ref="O20:P20"/>
    <mergeCell ref="C19:E19"/>
    <mergeCell ref="F19:G19"/>
    <mergeCell ref="H19:I19"/>
    <mergeCell ref="J19:L19"/>
    <mergeCell ref="M19:N19"/>
    <mergeCell ref="O19:P19"/>
    <mergeCell ref="Q21:R21"/>
    <mergeCell ref="T21:W21"/>
    <mergeCell ref="C22:E22"/>
    <mergeCell ref="F22:G22"/>
    <mergeCell ref="H22:I22"/>
    <mergeCell ref="J22:L22"/>
    <mergeCell ref="M22:N22"/>
    <mergeCell ref="O22:P22"/>
    <mergeCell ref="Q22:R22"/>
    <mergeCell ref="T22:W22"/>
    <mergeCell ref="C21:E21"/>
    <mergeCell ref="F21:G21"/>
    <mergeCell ref="H21:I21"/>
    <mergeCell ref="J21:L21"/>
    <mergeCell ref="M21:N21"/>
    <mergeCell ref="O21:P21"/>
    <mergeCell ref="O25:P25"/>
    <mergeCell ref="Q23:R23"/>
    <mergeCell ref="T23:W23"/>
    <mergeCell ref="C24:E24"/>
    <mergeCell ref="F24:G24"/>
    <mergeCell ref="H24:I24"/>
    <mergeCell ref="J24:L24"/>
    <mergeCell ref="M24:N24"/>
    <mergeCell ref="O24:P24"/>
    <mergeCell ref="Q24:R24"/>
    <mergeCell ref="T24:W24"/>
    <mergeCell ref="C23:E23"/>
    <mergeCell ref="F23:G23"/>
    <mergeCell ref="H23:I23"/>
    <mergeCell ref="J23:L23"/>
    <mergeCell ref="M23:N23"/>
    <mergeCell ref="O23:P23"/>
    <mergeCell ref="C30:E30"/>
    <mergeCell ref="F30:G30"/>
    <mergeCell ref="H30:I30"/>
    <mergeCell ref="J30:L30"/>
    <mergeCell ref="M30:N30"/>
    <mergeCell ref="O30:P30"/>
    <mergeCell ref="Q30:R30"/>
    <mergeCell ref="T30:W30"/>
    <mergeCell ref="Q27:R27"/>
    <mergeCell ref="T27:W27"/>
    <mergeCell ref="C28:E28"/>
    <mergeCell ref="F28:G28"/>
    <mergeCell ref="H28:I28"/>
    <mergeCell ref="J28:L28"/>
    <mergeCell ref="M28:N28"/>
    <mergeCell ref="O28:P28"/>
    <mergeCell ref="Q28:R28"/>
    <mergeCell ref="T28:W28"/>
    <mergeCell ref="C27:E27"/>
    <mergeCell ref="F27:G27"/>
    <mergeCell ref="H27:I27"/>
    <mergeCell ref="J27:L27"/>
    <mergeCell ref="M27:N27"/>
    <mergeCell ref="O27:P27"/>
    <mergeCell ref="Q31:R31"/>
    <mergeCell ref="T31:W31"/>
    <mergeCell ref="C32:E32"/>
    <mergeCell ref="F32:G32"/>
    <mergeCell ref="H32:I32"/>
    <mergeCell ref="J32:L32"/>
    <mergeCell ref="M32:N32"/>
    <mergeCell ref="O32:P32"/>
    <mergeCell ref="Q32:R32"/>
    <mergeCell ref="T32:W32"/>
    <mergeCell ref="C31:E31"/>
    <mergeCell ref="F31:G31"/>
    <mergeCell ref="H31:I31"/>
    <mergeCell ref="J31:L31"/>
    <mergeCell ref="M31:N31"/>
    <mergeCell ref="O31:P31"/>
    <mergeCell ref="Q33:R33"/>
    <mergeCell ref="T33:W33"/>
    <mergeCell ref="C34:E34"/>
    <mergeCell ref="F34:G34"/>
    <mergeCell ref="H34:I34"/>
    <mergeCell ref="J34:L34"/>
    <mergeCell ref="M34:N34"/>
    <mergeCell ref="O34:P34"/>
    <mergeCell ref="Q34:R34"/>
    <mergeCell ref="T34:W34"/>
    <mergeCell ref="C33:E33"/>
    <mergeCell ref="F33:G33"/>
    <mergeCell ref="H33:I33"/>
    <mergeCell ref="J33:L33"/>
    <mergeCell ref="M33:N33"/>
    <mergeCell ref="O33:P33"/>
    <mergeCell ref="C35:P36"/>
    <mergeCell ref="Q35:S35"/>
    <mergeCell ref="T35:W35"/>
    <mergeCell ref="C38:D41"/>
    <mergeCell ref="E38:J39"/>
    <mergeCell ref="K38:L38"/>
    <mergeCell ref="M38:R39"/>
    <mergeCell ref="K39:L39"/>
    <mergeCell ref="E40:F40"/>
    <mergeCell ref="G40:K41"/>
    <mergeCell ref="F44:S44"/>
    <mergeCell ref="L40:L41"/>
    <mergeCell ref="U41:X41"/>
    <mergeCell ref="C42:E43"/>
    <mergeCell ref="F42:J43"/>
    <mergeCell ref="K42:K43"/>
    <mergeCell ref="U42:V42"/>
    <mergeCell ref="W42:X42"/>
    <mergeCell ref="U43:V44"/>
    <mergeCell ref="W43:X44"/>
    <mergeCell ref="C44:E44"/>
    <mergeCell ref="C29:E29"/>
    <mergeCell ref="F29:G29"/>
    <mergeCell ref="H29:I29"/>
    <mergeCell ref="J29:L29"/>
    <mergeCell ref="M29:N29"/>
    <mergeCell ref="O29:P29"/>
    <mergeCell ref="Q29:R29"/>
    <mergeCell ref="T29:W29"/>
    <mergeCell ref="AA3:AE3"/>
    <mergeCell ref="Q25:R25"/>
    <mergeCell ref="T25:W25"/>
    <mergeCell ref="C26:E26"/>
    <mergeCell ref="F26:G26"/>
    <mergeCell ref="H26:I26"/>
    <mergeCell ref="J26:L26"/>
    <mergeCell ref="M26:N26"/>
    <mergeCell ref="O26:P26"/>
    <mergeCell ref="Q26:R26"/>
    <mergeCell ref="T26:W26"/>
    <mergeCell ref="C25:E25"/>
    <mergeCell ref="F25:G25"/>
    <mergeCell ref="H25:I25"/>
    <mergeCell ref="J25:L25"/>
    <mergeCell ref="M25:N25"/>
  </mergeCells>
  <phoneticPr fontId="4"/>
  <dataValidations count="1">
    <dataValidation imeMode="on" allowBlank="1" showInputMessage="1" showErrorMessage="1" sqref="AC5:AC6"/>
  </dataValidations>
  <printOptions horizontalCentered="1" verticalCentered="1"/>
  <pageMargins left="0.51181102362204722" right="0.51181102362204722" top="0.35433070866141736" bottom="0.35433070866141736" header="0.31496062992125984" footer="0.31496062992125984"/>
  <pageSetup paperSize="9" scale="83" orientation="portrait" r:id="rId1"/>
  <headerFooter>
    <oddFooter>&amp;R九州_004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5"/>
  <sheetViews>
    <sheetView workbookViewId="0">
      <pane ySplit="2" topLeftCell="A66" activePane="bottomLeft" state="frozen"/>
      <selection activeCell="AC14" sqref="AC14"/>
      <selection pane="bottomLeft" activeCell="AC14" sqref="AC14"/>
    </sheetView>
  </sheetViews>
  <sheetFormatPr defaultRowHeight="18.75" x14ac:dyDescent="0.4"/>
  <cols>
    <col min="1" max="1" width="23.25" style="21" bestFit="1" customWidth="1"/>
    <col min="2" max="2" width="14.75" style="23" bestFit="1" customWidth="1"/>
    <col min="3" max="3" width="9.375" style="23" bestFit="1" customWidth="1"/>
    <col min="4" max="4" width="25.5" style="23" bestFit="1" customWidth="1"/>
    <col min="5" max="5" width="11.375" style="63" bestFit="1" customWidth="1"/>
    <col min="6" max="6" width="7.5" style="23" bestFit="1" customWidth="1"/>
    <col min="7" max="7" width="10.375" style="23" bestFit="1" customWidth="1"/>
    <col min="8" max="8" width="21.375" style="23" bestFit="1" customWidth="1"/>
    <col min="9" max="9" width="13" bestFit="1" customWidth="1"/>
    <col min="10" max="10" width="5.25" style="23" bestFit="1" customWidth="1"/>
    <col min="11" max="11" width="9" style="23"/>
    <col min="12" max="12" width="7.125" style="23" bestFit="1" customWidth="1"/>
    <col min="13" max="13" width="13" style="71" bestFit="1" customWidth="1"/>
    <col min="14" max="15" width="9" style="23"/>
    <col min="16" max="17" width="12" style="23" customWidth="1"/>
    <col min="18" max="18" width="9" style="23"/>
    <col min="19" max="19" width="10.375" style="23" bestFit="1" customWidth="1"/>
    <col min="20" max="20" width="10.25" style="23" customWidth="1"/>
    <col min="21" max="16384" width="9" style="23"/>
  </cols>
  <sheetData>
    <row r="1" spans="1:20" x14ac:dyDescent="0.4">
      <c r="A1" s="21">
        <v>0</v>
      </c>
    </row>
    <row r="2" spans="1:20" x14ac:dyDescent="0.4">
      <c r="A2" s="21" t="s">
        <v>161</v>
      </c>
      <c r="B2" s="22" t="s">
        <v>685</v>
      </c>
      <c r="C2" s="22" t="s">
        <v>686</v>
      </c>
      <c r="D2" s="22" t="s">
        <v>687</v>
      </c>
      <c r="E2" s="25" t="s">
        <v>688</v>
      </c>
      <c r="F2" s="22" t="s">
        <v>689</v>
      </c>
      <c r="G2" s="22" t="s">
        <v>690</v>
      </c>
      <c r="H2" s="22" t="s">
        <v>691</v>
      </c>
      <c r="I2" t="s">
        <v>692</v>
      </c>
      <c r="J2" s="22" t="s">
        <v>693</v>
      </c>
      <c r="K2" s="22" t="s">
        <v>11</v>
      </c>
      <c r="L2" s="22" t="s">
        <v>152</v>
      </c>
      <c r="M2" s="71" t="s">
        <v>993</v>
      </c>
      <c r="N2" s="22" t="s">
        <v>990</v>
      </c>
      <c r="P2" s="28" t="s">
        <v>10</v>
      </c>
      <c r="Q2" s="28" t="s">
        <v>11</v>
      </c>
      <c r="S2" s="28" t="s">
        <v>158</v>
      </c>
      <c r="T2" s="28" t="s">
        <v>159</v>
      </c>
    </row>
    <row r="3" spans="1:20" x14ac:dyDescent="0.4">
      <c r="A3" s="21" t="str">
        <f t="shared" ref="A3:A66" si="0">+B3&amp;C3</f>
        <v>002015ｻ612AUYGCuUn</v>
      </c>
      <c r="B3" s="26" t="s">
        <v>166</v>
      </c>
      <c r="C3" s="22" t="s">
        <v>696</v>
      </c>
      <c r="D3" s="22" t="s">
        <v>167</v>
      </c>
      <c r="E3" s="25">
        <v>42256</v>
      </c>
      <c r="F3" s="67">
        <v>15.75</v>
      </c>
      <c r="G3" s="22" t="s">
        <v>150</v>
      </c>
      <c r="H3" s="22" t="s">
        <v>164</v>
      </c>
      <c r="I3" t="s">
        <v>168</v>
      </c>
      <c r="J3" s="22" t="s">
        <v>154</v>
      </c>
      <c r="K3" s="22" t="str">
        <f t="shared" ref="K3:K65" si="1">+VLOOKUP(H3,$P$2:$Q$10,2,0)</f>
        <v>熊本市</v>
      </c>
      <c r="L3" s="22" t="str">
        <f>VLOOKUP(G3,Sheet5!$S$3:$T$6,2,0)</f>
        <v>低</v>
      </c>
      <c r="M3" s="71">
        <v>42256</v>
      </c>
      <c r="N3" s="23">
        <f t="shared" ref="N3:N66" si="2">COUNTIF(C:C,C3)</f>
        <v>1</v>
      </c>
      <c r="P3" s="29" t="s">
        <v>16</v>
      </c>
      <c r="Q3" s="7" t="s">
        <v>17</v>
      </c>
      <c r="S3" s="28" t="s">
        <v>156</v>
      </c>
      <c r="T3" s="28" t="s">
        <v>137</v>
      </c>
    </row>
    <row r="4" spans="1:20" x14ac:dyDescent="0.4">
      <c r="A4" s="21" t="str">
        <f t="shared" si="0"/>
        <v>002015ｻ609AｱD5AiF9</v>
      </c>
      <c r="B4" s="26" t="s">
        <v>169</v>
      </c>
      <c r="C4" s="22" t="s">
        <v>697</v>
      </c>
      <c r="D4" s="22" t="s">
        <v>170</v>
      </c>
      <c r="E4" s="25">
        <v>42271</v>
      </c>
      <c r="F4" s="67">
        <v>54</v>
      </c>
      <c r="G4" s="22" t="s">
        <v>150</v>
      </c>
      <c r="H4" s="22" t="s">
        <v>171</v>
      </c>
      <c r="I4" t="s">
        <v>168</v>
      </c>
      <c r="J4" s="22" t="s">
        <v>154</v>
      </c>
      <c r="K4" s="22" t="str">
        <f t="shared" si="1"/>
        <v>大分市</v>
      </c>
      <c r="L4" s="22" t="str">
        <f>VLOOKUP(G4,Sheet5!$S$3:$T$6,2,0)</f>
        <v>低</v>
      </c>
      <c r="M4" s="71">
        <v>42271</v>
      </c>
      <c r="N4" s="23">
        <f t="shared" si="2"/>
        <v>1</v>
      </c>
      <c r="P4" s="29" t="s">
        <v>24</v>
      </c>
      <c r="Q4" s="7" t="s">
        <v>17</v>
      </c>
      <c r="S4" s="28" t="s">
        <v>157</v>
      </c>
      <c r="T4" s="28" t="s">
        <v>139</v>
      </c>
    </row>
    <row r="5" spans="1:20" x14ac:dyDescent="0.4">
      <c r="A5" s="21" t="str">
        <f t="shared" si="0"/>
        <v>002014J60407KBGxft</v>
      </c>
      <c r="B5" s="26" t="s">
        <v>172</v>
      </c>
      <c r="C5" s="22" t="s">
        <v>698</v>
      </c>
      <c r="D5" s="22" t="s">
        <v>163</v>
      </c>
      <c r="E5" s="25">
        <v>42276</v>
      </c>
      <c r="F5" s="67">
        <v>24.5</v>
      </c>
      <c r="G5" s="22" t="s">
        <v>150</v>
      </c>
      <c r="H5" s="22" t="s">
        <v>164</v>
      </c>
      <c r="I5" t="s">
        <v>168</v>
      </c>
      <c r="J5" s="22" t="s">
        <v>153</v>
      </c>
      <c r="K5" s="22" t="str">
        <f t="shared" si="1"/>
        <v>熊本市</v>
      </c>
      <c r="L5" s="22" t="str">
        <f>VLOOKUP(G5,Sheet5!$S$3:$T$6,2,0)</f>
        <v>低</v>
      </c>
      <c r="M5" s="71">
        <v>42276</v>
      </c>
      <c r="N5" s="23">
        <f t="shared" si="2"/>
        <v>1</v>
      </c>
      <c r="P5" s="29" t="s">
        <v>30</v>
      </c>
      <c r="Q5" s="7" t="s">
        <v>31</v>
      </c>
      <c r="S5" s="28"/>
      <c r="T5" s="28"/>
    </row>
    <row r="6" spans="1:20" x14ac:dyDescent="0.4">
      <c r="A6" s="21" t="str">
        <f t="shared" si="0"/>
        <v>002014J60807kMzL9S</v>
      </c>
      <c r="B6" s="24" t="s">
        <v>173</v>
      </c>
      <c r="C6" s="22" t="s">
        <v>699</v>
      </c>
      <c r="D6" s="22" t="s">
        <v>163</v>
      </c>
      <c r="E6" s="25">
        <v>42276</v>
      </c>
      <c r="F6" s="67">
        <v>112</v>
      </c>
      <c r="G6" s="22" t="s">
        <v>151</v>
      </c>
      <c r="H6" s="22" t="s">
        <v>164</v>
      </c>
      <c r="I6" t="s">
        <v>168</v>
      </c>
      <c r="J6" s="22" t="s">
        <v>153</v>
      </c>
      <c r="K6" s="22" t="str">
        <f t="shared" si="1"/>
        <v>熊本市</v>
      </c>
      <c r="L6" s="22" t="str">
        <f>VLOOKUP(G6,Sheet5!$S$3:$T$6,2,0)</f>
        <v>高</v>
      </c>
      <c r="M6" s="71">
        <v>42276</v>
      </c>
      <c r="N6" s="23">
        <f t="shared" si="2"/>
        <v>1</v>
      </c>
      <c r="P6" s="29" t="s">
        <v>35</v>
      </c>
      <c r="Q6" s="7" t="s">
        <v>36</v>
      </c>
      <c r="S6" s="28"/>
      <c r="T6" s="28"/>
    </row>
    <row r="7" spans="1:20" x14ac:dyDescent="0.4">
      <c r="A7" s="21" t="str">
        <f t="shared" si="0"/>
        <v>002015ｻ609AｲCHx5hJ</v>
      </c>
      <c r="B7" s="24" t="s">
        <v>174</v>
      </c>
      <c r="C7" s="22" t="s">
        <v>700</v>
      </c>
      <c r="D7" s="22" t="s">
        <v>175</v>
      </c>
      <c r="E7" s="25">
        <v>42285</v>
      </c>
      <c r="F7" s="67">
        <v>49.5</v>
      </c>
      <c r="G7" s="22" t="s">
        <v>150</v>
      </c>
      <c r="H7" s="22" t="s">
        <v>164</v>
      </c>
      <c r="I7" t="s">
        <v>168</v>
      </c>
      <c r="J7" s="22" t="s">
        <v>154</v>
      </c>
      <c r="K7" s="22" t="str">
        <f t="shared" si="1"/>
        <v>熊本市</v>
      </c>
      <c r="L7" s="22" t="str">
        <f>VLOOKUP(G7,Sheet5!$S$3:$T$6,2,0)</f>
        <v>低</v>
      </c>
      <c r="M7" s="71">
        <v>42285</v>
      </c>
      <c r="N7" s="23">
        <f t="shared" si="2"/>
        <v>1</v>
      </c>
      <c r="P7" s="29" t="s">
        <v>37</v>
      </c>
      <c r="Q7" s="7" t="s">
        <v>38</v>
      </c>
    </row>
    <row r="8" spans="1:20" x14ac:dyDescent="0.4">
      <c r="A8" s="21" t="str">
        <f t="shared" si="0"/>
        <v>002015ｻ706BBo3XkBv</v>
      </c>
      <c r="B8" s="24" t="s">
        <v>176</v>
      </c>
      <c r="C8" s="22" t="s">
        <v>701</v>
      </c>
      <c r="D8" s="22" t="s">
        <v>177</v>
      </c>
      <c r="E8" s="25">
        <v>42328</v>
      </c>
      <c r="F8" s="67">
        <v>21.84</v>
      </c>
      <c r="G8" s="22" t="s">
        <v>150</v>
      </c>
      <c r="H8" s="22" t="s">
        <v>164</v>
      </c>
      <c r="I8" t="s">
        <v>168</v>
      </c>
      <c r="J8" s="22" t="s">
        <v>155</v>
      </c>
      <c r="K8" s="22" t="str">
        <f t="shared" si="1"/>
        <v>熊本市</v>
      </c>
      <c r="L8" s="22" t="str">
        <f>VLOOKUP(G8,Sheet5!$S$3:$T$6,2,0)</f>
        <v>低</v>
      </c>
      <c r="M8" s="71">
        <v>42328</v>
      </c>
      <c r="N8" s="23">
        <f t="shared" si="2"/>
        <v>1</v>
      </c>
      <c r="P8" s="29" t="s">
        <v>41</v>
      </c>
      <c r="Q8" s="7" t="s">
        <v>42</v>
      </c>
    </row>
    <row r="9" spans="1:20" x14ac:dyDescent="0.4">
      <c r="A9" s="21" t="str">
        <f t="shared" si="0"/>
        <v>002015ｻ612AV4tFjaN</v>
      </c>
      <c r="B9" s="23" t="s">
        <v>178</v>
      </c>
      <c r="C9" s="22" t="s">
        <v>702</v>
      </c>
      <c r="D9" s="22" t="s">
        <v>179</v>
      </c>
      <c r="E9" s="25">
        <v>42347</v>
      </c>
      <c r="F9" s="67">
        <v>25.74</v>
      </c>
      <c r="G9" s="22" t="s">
        <v>150</v>
      </c>
      <c r="H9" s="22" t="s">
        <v>164</v>
      </c>
      <c r="I9" t="s">
        <v>168</v>
      </c>
      <c r="J9" s="22" t="s">
        <v>154</v>
      </c>
      <c r="K9" s="22" t="str">
        <f t="shared" si="1"/>
        <v>熊本市</v>
      </c>
      <c r="L9" s="22" t="str">
        <f>VLOOKUP(G9,Sheet5!$S$3:$T$6,2,0)</f>
        <v>低</v>
      </c>
      <c r="M9" s="71">
        <v>42347</v>
      </c>
      <c r="N9" s="23">
        <f t="shared" si="2"/>
        <v>1</v>
      </c>
      <c r="P9" s="29" t="s">
        <v>44</v>
      </c>
      <c r="Q9" s="7" t="s">
        <v>45</v>
      </c>
    </row>
    <row r="10" spans="1:20" x14ac:dyDescent="0.4">
      <c r="A10" s="21" t="str">
        <f t="shared" si="0"/>
        <v>002015ｻ609Aｳ1BgP5N</v>
      </c>
      <c r="B10" s="27" t="s">
        <v>180</v>
      </c>
      <c r="C10" s="22" t="s">
        <v>703</v>
      </c>
      <c r="D10" s="22" t="s">
        <v>181</v>
      </c>
      <c r="E10" s="25">
        <v>42350</v>
      </c>
      <c r="F10" s="67">
        <v>49</v>
      </c>
      <c r="G10" s="22" t="s">
        <v>150</v>
      </c>
      <c r="H10" s="22" t="s">
        <v>164</v>
      </c>
      <c r="I10" t="s">
        <v>168</v>
      </c>
      <c r="J10" s="22" t="s">
        <v>153</v>
      </c>
      <c r="K10" s="22" t="str">
        <f t="shared" si="1"/>
        <v>熊本市</v>
      </c>
      <c r="L10" s="22" t="str">
        <f>VLOOKUP(G10,Sheet5!$S$3:$T$6,2,0)</f>
        <v>低</v>
      </c>
      <c r="M10" s="71">
        <v>42350</v>
      </c>
      <c r="N10" s="23">
        <f t="shared" si="2"/>
        <v>1</v>
      </c>
      <c r="P10" s="29" t="s">
        <v>47</v>
      </c>
      <c r="Q10" s="7" t="s">
        <v>48</v>
      </c>
    </row>
    <row r="11" spans="1:20" x14ac:dyDescent="0.4">
      <c r="A11" s="21" t="str">
        <f t="shared" si="0"/>
        <v>002015ｻ709CASBRJtK</v>
      </c>
      <c r="B11" s="27" t="s">
        <v>182</v>
      </c>
      <c r="C11" s="22" t="s">
        <v>704</v>
      </c>
      <c r="D11" s="22" t="s">
        <v>183</v>
      </c>
      <c r="E11" s="25">
        <v>42352</v>
      </c>
      <c r="F11" s="67">
        <v>58.24</v>
      </c>
      <c r="G11" s="22" t="s">
        <v>150</v>
      </c>
      <c r="H11" s="22" t="s">
        <v>184</v>
      </c>
      <c r="I11" t="s">
        <v>168</v>
      </c>
      <c r="J11" s="22" t="s">
        <v>155</v>
      </c>
      <c r="K11" s="22" t="str">
        <f t="shared" si="1"/>
        <v>福岡市</v>
      </c>
      <c r="L11" s="22" t="str">
        <f>VLOOKUP(G11,Sheet5!$S$3:$T$6,2,0)</f>
        <v>低</v>
      </c>
      <c r="M11" s="71">
        <v>42352</v>
      </c>
      <c r="N11" s="23">
        <f t="shared" si="2"/>
        <v>1</v>
      </c>
      <c r="P11" s="1"/>
      <c r="Q11" s="1"/>
    </row>
    <row r="12" spans="1:20" x14ac:dyDescent="0.4">
      <c r="A12" s="21" t="str">
        <f t="shared" si="0"/>
        <v>002015U00044Y8q92R</v>
      </c>
      <c r="B12" s="23" t="s">
        <v>185</v>
      </c>
      <c r="C12" s="23" t="s">
        <v>705</v>
      </c>
      <c r="D12" s="23" t="s">
        <v>186</v>
      </c>
      <c r="E12" s="63">
        <v>42353</v>
      </c>
      <c r="F12" s="68">
        <v>50</v>
      </c>
      <c r="G12" s="23" t="s">
        <v>150</v>
      </c>
      <c r="H12" s="23" t="s">
        <v>184</v>
      </c>
      <c r="I12" t="s">
        <v>168</v>
      </c>
      <c r="J12" s="23" t="s">
        <v>153</v>
      </c>
      <c r="K12" s="22" t="str">
        <f t="shared" si="1"/>
        <v>福岡市</v>
      </c>
      <c r="L12" s="22" t="str">
        <f>VLOOKUP(G12,Sheet5!$S$3:$T$6,2,0)</f>
        <v>低</v>
      </c>
      <c r="M12" s="71">
        <v>42353</v>
      </c>
      <c r="N12" s="23">
        <f t="shared" si="2"/>
        <v>1</v>
      </c>
    </row>
    <row r="13" spans="1:20" x14ac:dyDescent="0.4">
      <c r="A13" s="21" t="str">
        <f t="shared" si="0"/>
        <v>002015U00045p3yT2K</v>
      </c>
      <c r="B13" s="23" t="s">
        <v>187</v>
      </c>
      <c r="C13" s="23" t="s">
        <v>706</v>
      </c>
      <c r="D13" s="23" t="s">
        <v>186</v>
      </c>
      <c r="E13" s="63">
        <v>42353</v>
      </c>
      <c r="F13" s="68">
        <v>50</v>
      </c>
      <c r="G13" s="23" t="s">
        <v>150</v>
      </c>
      <c r="H13" s="23" t="s">
        <v>184</v>
      </c>
      <c r="I13" t="s">
        <v>168</v>
      </c>
      <c r="J13" s="23" t="s">
        <v>153</v>
      </c>
      <c r="K13" s="22" t="str">
        <f t="shared" si="1"/>
        <v>福岡市</v>
      </c>
      <c r="L13" s="22" t="str">
        <f>VLOOKUP(G13,Sheet5!$S$3:$T$6,2,0)</f>
        <v>低</v>
      </c>
      <c r="M13" s="71">
        <v>42353</v>
      </c>
      <c r="N13" s="23">
        <f t="shared" si="2"/>
        <v>1</v>
      </c>
    </row>
    <row r="14" spans="1:20" x14ac:dyDescent="0.4">
      <c r="A14" s="21" t="str">
        <f t="shared" si="0"/>
        <v>002015U00046tpikNX</v>
      </c>
      <c r="B14" s="23" t="s">
        <v>188</v>
      </c>
      <c r="C14" s="23" t="s">
        <v>707</v>
      </c>
      <c r="D14" s="23" t="s">
        <v>189</v>
      </c>
      <c r="E14" s="63">
        <v>42353</v>
      </c>
      <c r="F14" s="68">
        <v>50</v>
      </c>
      <c r="G14" s="23" t="s">
        <v>150</v>
      </c>
      <c r="H14" s="23" t="s">
        <v>184</v>
      </c>
      <c r="I14" t="s">
        <v>168</v>
      </c>
      <c r="J14" s="23" t="s">
        <v>153</v>
      </c>
      <c r="K14" s="22" t="str">
        <f t="shared" si="1"/>
        <v>福岡市</v>
      </c>
      <c r="L14" s="22" t="str">
        <f>VLOOKUP(G14,Sheet5!$S$3:$T$6,2,0)</f>
        <v>低</v>
      </c>
      <c r="M14" s="71">
        <v>42353</v>
      </c>
      <c r="N14" s="23">
        <f t="shared" si="2"/>
        <v>1</v>
      </c>
    </row>
    <row r="15" spans="1:20" x14ac:dyDescent="0.4">
      <c r="A15" s="21" t="str">
        <f t="shared" si="0"/>
        <v>002015U00047KZ5xFM</v>
      </c>
      <c r="B15" s="23" t="s">
        <v>190</v>
      </c>
      <c r="C15" s="23" t="s">
        <v>708</v>
      </c>
      <c r="D15" s="23" t="s">
        <v>191</v>
      </c>
      <c r="E15" s="63">
        <v>42353</v>
      </c>
      <c r="F15" s="68">
        <v>50</v>
      </c>
      <c r="G15" s="23" t="s">
        <v>150</v>
      </c>
      <c r="H15" s="23" t="s">
        <v>184</v>
      </c>
      <c r="I15" t="s">
        <v>168</v>
      </c>
      <c r="J15" s="23" t="s">
        <v>153</v>
      </c>
      <c r="K15" s="22" t="str">
        <f t="shared" si="1"/>
        <v>福岡市</v>
      </c>
      <c r="L15" s="22" t="str">
        <f>VLOOKUP(G15,Sheet5!$S$3:$T$6,2,0)</f>
        <v>低</v>
      </c>
      <c r="M15" s="71">
        <v>42353</v>
      </c>
      <c r="N15" s="23">
        <f t="shared" si="2"/>
        <v>1</v>
      </c>
    </row>
    <row r="16" spans="1:20" x14ac:dyDescent="0.4">
      <c r="A16" s="21" t="str">
        <f t="shared" si="0"/>
        <v>002015U000489SM2EK</v>
      </c>
      <c r="B16" s="23" t="s">
        <v>192</v>
      </c>
      <c r="C16" s="23" t="s">
        <v>709</v>
      </c>
      <c r="D16" s="23" t="s">
        <v>193</v>
      </c>
      <c r="E16" s="63">
        <v>42353</v>
      </c>
      <c r="F16" s="68">
        <v>50</v>
      </c>
      <c r="G16" s="23" t="s">
        <v>150</v>
      </c>
      <c r="H16" s="23" t="s">
        <v>184</v>
      </c>
      <c r="I16" t="s">
        <v>168</v>
      </c>
      <c r="J16" s="23" t="s">
        <v>153</v>
      </c>
      <c r="K16" s="22" t="str">
        <f t="shared" si="1"/>
        <v>福岡市</v>
      </c>
      <c r="L16" s="22" t="str">
        <f>VLOOKUP(G16,Sheet5!$S$3:$T$6,2,0)</f>
        <v>低</v>
      </c>
      <c r="M16" s="71">
        <v>42353</v>
      </c>
      <c r="N16" s="23">
        <f t="shared" si="2"/>
        <v>1</v>
      </c>
    </row>
    <row r="17" spans="1:14" x14ac:dyDescent="0.4">
      <c r="A17" s="21" t="str">
        <f t="shared" si="0"/>
        <v>002015U00049KMV5Kj</v>
      </c>
      <c r="B17" s="23" t="s">
        <v>194</v>
      </c>
      <c r="C17" s="23" t="s">
        <v>710</v>
      </c>
      <c r="D17" s="23" t="s">
        <v>195</v>
      </c>
      <c r="E17" s="63">
        <v>42353</v>
      </c>
      <c r="F17" s="68">
        <v>50</v>
      </c>
      <c r="G17" s="23" t="s">
        <v>150</v>
      </c>
      <c r="H17" s="23" t="s">
        <v>184</v>
      </c>
      <c r="I17" t="s">
        <v>168</v>
      </c>
      <c r="J17" s="23" t="s">
        <v>153</v>
      </c>
      <c r="K17" s="22" t="str">
        <f t="shared" si="1"/>
        <v>福岡市</v>
      </c>
      <c r="L17" s="22" t="str">
        <f>VLOOKUP(G17,Sheet5!$S$3:$T$6,2,0)</f>
        <v>低</v>
      </c>
      <c r="M17" s="71">
        <v>42353</v>
      </c>
      <c r="N17" s="23">
        <f t="shared" si="2"/>
        <v>1</v>
      </c>
    </row>
    <row r="18" spans="1:14" x14ac:dyDescent="0.4">
      <c r="A18" s="21" t="str">
        <f t="shared" si="0"/>
        <v>002015U00050WnYq8P</v>
      </c>
      <c r="B18" s="23" t="s">
        <v>196</v>
      </c>
      <c r="C18" s="23" t="s">
        <v>711</v>
      </c>
      <c r="D18" s="23" t="s">
        <v>197</v>
      </c>
      <c r="E18" s="63">
        <v>42353</v>
      </c>
      <c r="F18" s="68">
        <v>50</v>
      </c>
      <c r="G18" s="23" t="s">
        <v>150</v>
      </c>
      <c r="H18" s="23" t="s">
        <v>184</v>
      </c>
      <c r="I18" t="s">
        <v>168</v>
      </c>
      <c r="J18" s="23" t="s">
        <v>153</v>
      </c>
      <c r="K18" s="22" t="str">
        <f t="shared" si="1"/>
        <v>福岡市</v>
      </c>
      <c r="L18" s="22" t="str">
        <f>VLOOKUP(G18,Sheet5!$S$3:$T$6,2,0)</f>
        <v>低</v>
      </c>
      <c r="M18" s="71">
        <v>42353</v>
      </c>
      <c r="N18" s="23">
        <f t="shared" si="2"/>
        <v>1</v>
      </c>
    </row>
    <row r="19" spans="1:14" x14ac:dyDescent="0.4">
      <c r="A19" s="21" t="str">
        <f t="shared" si="0"/>
        <v>002015U00051c4xULq</v>
      </c>
      <c r="B19" s="23" t="s">
        <v>198</v>
      </c>
      <c r="C19" s="23" t="s">
        <v>712</v>
      </c>
      <c r="D19" s="23" t="s">
        <v>199</v>
      </c>
      <c r="E19" s="63">
        <v>42353</v>
      </c>
      <c r="F19" s="68">
        <v>50</v>
      </c>
      <c r="G19" s="23" t="s">
        <v>150</v>
      </c>
      <c r="H19" s="23" t="s">
        <v>184</v>
      </c>
      <c r="I19" t="s">
        <v>168</v>
      </c>
      <c r="J19" s="23" t="s">
        <v>153</v>
      </c>
      <c r="K19" s="22" t="str">
        <f t="shared" si="1"/>
        <v>福岡市</v>
      </c>
      <c r="L19" s="22" t="str">
        <f>VLOOKUP(G19,Sheet5!$S$3:$T$6,2,0)</f>
        <v>低</v>
      </c>
      <c r="M19" s="71">
        <v>42353</v>
      </c>
      <c r="N19" s="23">
        <f t="shared" si="2"/>
        <v>1</v>
      </c>
    </row>
    <row r="20" spans="1:14" x14ac:dyDescent="0.4">
      <c r="A20" s="21" t="str">
        <f t="shared" si="0"/>
        <v>002015U00052PYocLC</v>
      </c>
      <c r="B20" s="23" t="s">
        <v>200</v>
      </c>
      <c r="C20" s="23" t="s">
        <v>713</v>
      </c>
      <c r="D20" s="23" t="s">
        <v>199</v>
      </c>
      <c r="E20" s="63">
        <v>42353</v>
      </c>
      <c r="F20" s="68">
        <v>50</v>
      </c>
      <c r="G20" s="23" t="s">
        <v>150</v>
      </c>
      <c r="H20" s="23" t="s">
        <v>184</v>
      </c>
      <c r="I20" t="s">
        <v>168</v>
      </c>
      <c r="J20" s="23" t="s">
        <v>153</v>
      </c>
      <c r="K20" s="22" t="str">
        <f t="shared" si="1"/>
        <v>福岡市</v>
      </c>
      <c r="L20" s="22" t="str">
        <f>VLOOKUP(G20,Sheet5!$S$3:$T$6,2,0)</f>
        <v>低</v>
      </c>
      <c r="M20" s="71">
        <v>42353</v>
      </c>
      <c r="N20" s="23">
        <f t="shared" si="2"/>
        <v>1</v>
      </c>
    </row>
    <row r="21" spans="1:14" x14ac:dyDescent="0.4">
      <c r="A21" s="21" t="str">
        <f t="shared" si="0"/>
        <v>002015U00053m5FenL</v>
      </c>
      <c r="B21" s="23" t="s">
        <v>201</v>
      </c>
      <c r="C21" s="23" t="s">
        <v>714</v>
      </c>
      <c r="D21" s="23" t="s">
        <v>202</v>
      </c>
      <c r="E21" s="63">
        <v>42353</v>
      </c>
      <c r="F21" s="68">
        <v>50</v>
      </c>
      <c r="G21" s="23" t="s">
        <v>150</v>
      </c>
      <c r="H21" s="23" t="s">
        <v>184</v>
      </c>
      <c r="I21" t="s">
        <v>168</v>
      </c>
      <c r="J21" s="23" t="s">
        <v>153</v>
      </c>
      <c r="K21" s="22" t="str">
        <f t="shared" si="1"/>
        <v>福岡市</v>
      </c>
      <c r="L21" s="22" t="str">
        <f>VLOOKUP(G21,Sheet5!$S$3:$T$6,2,0)</f>
        <v>低</v>
      </c>
      <c r="M21" s="71">
        <v>42353</v>
      </c>
      <c r="N21" s="23">
        <f t="shared" si="2"/>
        <v>1</v>
      </c>
    </row>
    <row r="22" spans="1:14" x14ac:dyDescent="0.4">
      <c r="A22" s="21" t="str">
        <f t="shared" si="0"/>
        <v>002015U000545s3xXM</v>
      </c>
      <c r="B22" s="23" t="s">
        <v>203</v>
      </c>
      <c r="C22" s="23" t="s">
        <v>715</v>
      </c>
      <c r="D22" s="23" t="s">
        <v>189</v>
      </c>
      <c r="E22" s="63">
        <v>42353</v>
      </c>
      <c r="F22" s="68">
        <v>50</v>
      </c>
      <c r="G22" s="23" t="s">
        <v>150</v>
      </c>
      <c r="H22" s="23" t="s">
        <v>184</v>
      </c>
      <c r="I22" t="s">
        <v>168</v>
      </c>
      <c r="J22" s="23" t="s">
        <v>153</v>
      </c>
      <c r="K22" s="22" t="str">
        <f t="shared" si="1"/>
        <v>福岡市</v>
      </c>
      <c r="L22" s="22" t="str">
        <f>VLOOKUP(G22,Sheet5!$S$3:$T$6,2,0)</f>
        <v>低</v>
      </c>
      <c r="M22" s="71">
        <v>42353</v>
      </c>
      <c r="N22" s="23">
        <f t="shared" si="2"/>
        <v>1</v>
      </c>
    </row>
    <row r="23" spans="1:14" x14ac:dyDescent="0.4">
      <c r="A23" s="21" t="str">
        <f t="shared" si="0"/>
        <v>002015U00055kfu6X3</v>
      </c>
      <c r="B23" s="23" t="s">
        <v>204</v>
      </c>
      <c r="C23" s="23" t="s">
        <v>716</v>
      </c>
      <c r="D23" s="23" t="s">
        <v>189</v>
      </c>
      <c r="E23" s="63">
        <v>42353</v>
      </c>
      <c r="F23" s="68">
        <v>50</v>
      </c>
      <c r="G23" s="23" t="s">
        <v>150</v>
      </c>
      <c r="H23" s="23" t="s">
        <v>184</v>
      </c>
      <c r="I23" t="s">
        <v>168</v>
      </c>
      <c r="J23" s="23" t="s">
        <v>153</v>
      </c>
      <c r="K23" s="22" t="str">
        <f t="shared" si="1"/>
        <v>福岡市</v>
      </c>
      <c r="L23" s="22" t="str">
        <f>VLOOKUP(G23,Sheet5!$S$3:$T$6,2,0)</f>
        <v>低</v>
      </c>
      <c r="M23" s="71">
        <v>42353</v>
      </c>
      <c r="N23" s="23">
        <f t="shared" si="2"/>
        <v>1</v>
      </c>
    </row>
    <row r="24" spans="1:14" x14ac:dyDescent="0.4">
      <c r="A24" s="21" t="str">
        <f t="shared" si="0"/>
        <v>002015U00056KuMKEM</v>
      </c>
      <c r="B24" s="23" t="s">
        <v>205</v>
      </c>
      <c r="C24" s="23" t="s">
        <v>717</v>
      </c>
      <c r="D24" s="23" t="s">
        <v>189</v>
      </c>
      <c r="E24" s="63">
        <v>42353</v>
      </c>
      <c r="F24" s="68">
        <v>50</v>
      </c>
      <c r="G24" s="23" t="s">
        <v>150</v>
      </c>
      <c r="H24" s="23" t="s">
        <v>184</v>
      </c>
      <c r="I24" t="s">
        <v>168</v>
      </c>
      <c r="J24" s="23" t="s">
        <v>153</v>
      </c>
      <c r="K24" s="22" t="str">
        <f t="shared" si="1"/>
        <v>福岡市</v>
      </c>
      <c r="L24" s="22" t="str">
        <f>VLOOKUP(G24,Sheet5!$S$3:$T$6,2,0)</f>
        <v>低</v>
      </c>
      <c r="M24" s="71">
        <v>42353</v>
      </c>
      <c r="N24" s="23">
        <f t="shared" si="2"/>
        <v>1</v>
      </c>
    </row>
    <row r="25" spans="1:14" x14ac:dyDescent="0.4">
      <c r="A25" s="21" t="str">
        <f t="shared" si="0"/>
        <v>002015U00058PRgLxw</v>
      </c>
      <c r="B25" s="23" t="s">
        <v>206</v>
      </c>
      <c r="C25" s="23" t="s">
        <v>718</v>
      </c>
      <c r="D25" s="23" t="s">
        <v>207</v>
      </c>
      <c r="E25" s="63">
        <v>42353</v>
      </c>
      <c r="F25" s="68">
        <v>50</v>
      </c>
      <c r="G25" s="23" t="s">
        <v>150</v>
      </c>
      <c r="H25" s="23" t="s">
        <v>184</v>
      </c>
      <c r="I25" t="s">
        <v>168</v>
      </c>
      <c r="J25" s="23" t="s">
        <v>153</v>
      </c>
      <c r="K25" s="22" t="str">
        <f t="shared" si="1"/>
        <v>福岡市</v>
      </c>
      <c r="L25" s="22" t="str">
        <f>VLOOKUP(G25,Sheet5!$S$3:$T$6,2,0)</f>
        <v>低</v>
      </c>
      <c r="M25" s="71">
        <v>42353</v>
      </c>
      <c r="N25" s="23">
        <f t="shared" si="2"/>
        <v>1</v>
      </c>
    </row>
    <row r="26" spans="1:14" x14ac:dyDescent="0.4">
      <c r="A26" s="21" t="str">
        <f t="shared" si="0"/>
        <v>002015U00059c36Nxz</v>
      </c>
      <c r="B26" s="23" t="s">
        <v>208</v>
      </c>
      <c r="C26" s="23" t="s">
        <v>719</v>
      </c>
      <c r="D26" s="23" t="s">
        <v>189</v>
      </c>
      <c r="E26" s="63">
        <v>42353</v>
      </c>
      <c r="F26" s="68">
        <v>50</v>
      </c>
      <c r="G26" s="23" t="s">
        <v>150</v>
      </c>
      <c r="H26" s="23" t="s">
        <v>184</v>
      </c>
      <c r="I26" t="s">
        <v>168</v>
      </c>
      <c r="J26" s="23" t="s">
        <v>153</v>
      </c>
      <c r="K26" s="22" t="str">
        <f t="shared" si="1"/>
        <v>福岡市</v>
      </c>
      <c r="L26" s="22" t="str">
        <f>VLOOKUP(G26,Sheet5!$S$3:$T$6,2,0)</f>
        <v>低</v>
      </c>
      <c r="M26" s="71">
        <v>42353</v>
      </c>
      <c r="N26" s="23">
        <f t="shared" si="2"/>
        <v>1</v>
      </c>
    </row>
    <row r="27" spans="1:14" x14ac:dyDescent="0.4">
      <c r="A27" s="21" t="str">
        <f t="shared" si="0"/>
        <v>002015U000603yaRTc</v>
      </c>
      <c r="B27" s="23" t="s">
        <v>209</v>
      </c>
      <c r="C27" s="23" t="s">
        <v>720</v>
      </c>
      <c r="D27" s="23" t="s">
        <v>210</v>
      </c>
      <c r="E27" s="63">
        <v>42353</v>
      </c>
      <c r="F27" s="68">
        <v>50</v>
      </c>
      <c r="G27" s="23" t="s">
        <v>150</v>
      </c>
      <c r="H27" s="23" t="s">
        <v>184</v>
      </c>
      <c r="I27" t="s">
        <v>168</v>
      </c>
      <c r="J27" s="23" t="s">
        <v>153</v>
      </c>
      <c r="K27" s="22" t="str">
        <f t="shared" si="1"/>
        <v>福岡市</v>
      </c>
      <c r="L27" s="22" t="str">
        <f>VLOOKUP(G27,Sheet5!$S$3:$T$6,2,0)</f>
        <v>低</v>
      </c>
      <c r="M27" s="71">
        <v>42353</v>
      </c>
      <c r="N27" s="23">
        <f t="shared" si="2"/>
        <v>1</v>
      </c>
    </row>
    <row r="28" spans="1:14" x14ac:dyDescent="0.4">
      <c r="A28" s="21" t="str">
        <f t="shared" si="0"/>
        <v>002015U00061tYjLGa</v>
      </c>
      <c r="B28" s="23" t="s">
        <v>211</v>
      </c>
      <c r="C28" s="23" t="s">
        <v>721</v>
      </c>
      <c r="D28" s="23" t="s">
        <v>210</v>
      </c>
      <c r="E28" s="63">
        <v>42353</v>
      </c>
      <c r="F28" s="68">
        <v>50</v>
      </c>
      <c r="G28" s="23" t="s">
        <v>150</v>
      </c>
      <c r="H28" s="23" t="s">
        <v>184</v>
      </c>
      <c r="I28" t="s">
        <v>168</v>
      </c>
      <c r="J28" s="23" t="s">
        <v>153</v>
      </c>
      <c r="K28" s="22" t="str">
        <f t="shared" si="1"/>
        <v>福岡市</v>
      </c>
      <c r="L28" s="22" t="str">
        <f>VLOOKUP(G28,Sheet5!$S$3:$T$6,2,0)</f>
        <v>低</v>
      </c>
      <c r="M28" s="71">
        <v>42353</v>
      </c>
      <c r="N28" s="23">
        <f t="shared" si="2"/>
        <v>1</v>
      </c>
    </row>
    <row r="29" spans="1:14" x14ac:dyDescent="0.4">
      <c r="A29" s="21" t="str">
        <f t="shared" si="0"/>
        <v>002015U00062HbZzM2</v>
      </c>
      <c r="B29" s="23" t="s">
        <v>212</v>
      </c>
      <c r="C29" s="23" t="s">
        <v>722</v>
      </c>
      <c r="D29" s="23" t="s">
        <v>213</v>
      </c>
      <c r="E29" s="63">
        <v>42353</v>
      </c>
      <c r="F29" s="68">
        <v>50</v>
      </c>
      <c r="G29" s="23" t="s">
        <v>150</v>
      </c>
      <c r="H29" s="23" t="s">
        <v>184</v>
      </c>
      <c r="I29" t="s">
        <v>168</v>
      </c>
      <c r="J29" s="23" t="s">
        <v>153</v>
      </c>
      <c r="K29" s="22" t="str">
        <f t="shared" si="1"/>
        <v>福岡市</v>
      </c>
      <c r="L29" s="22" t="str">
        <f>VLOOKUP(G29,Sheet5!$S$3:$T$6,2,0)</f>
        <v>低</v>
      </c>
      <c r="M29" s="71">
        <v>42353</v>
      </c>
      <c r="N29" s="23">
        <f t="shared" si="2"/>
        <v>1</v>
      </c>
    </row>
    <row r="30" spans="1:14" x14ac:dyDescent="0.4">
      <c r="A30" s="21" t="str">
        <f t="shared" si="0"/>
        <v>002015U000632QoFY9</v>
      </c>
      <c r="B30" s="23" t="s">
        <v>214</v>
      </c>
      <c r="C30" s="23" t="s">
        <v>723</v>
      </c>
      <c r="D30" s="23" t="s">
        <v>213</v>
      </c>
      <c r="E30" s="63">
        <v>42353</v>
      </c>
      <c r="F30" s="68">
        <v>50</v>
      </c>
      <c r="G30" s="23" t="s">
        <v>150</v>
      </c>
      <c r="H30" s="23" t="s">
        <v>184</v>
      </c>
      <c r="I30" t="s">
        <v>168</v>
      </c>
      <c r="J30" s="23" t="s">
        <v>153</v>
      </c>
      <c r="K30" s="22" t="str">
        <f t="shared" si="1"/>
        <v>福岡市</v>
      </c>
      <c r="L30" s="22" t="str">
        <f>VLOOKUP(G30,Sheet5!$S$3:$T$6,2,0)</f>
        <v>低</v>
      </c>
      <c r="M30" s="71">
        <v>42353</v>
      </c>
      <c r="N30" s="23">
        <f t="shared" si="2"/>
        <v>1</v>
      </c>
    </row>
    <row r="31" spans="1:14" x14ac:dyDescent="0.4">
      <c r="A31" s="21" t="str">
        <f t="shared" si="0"/>
        <v>002015ｻ710CB2j8gLQ</v>
      </c>
      <c r="B31" s="23" t="s">
        <v>215</v>
      </c>
      <c r="C31" s="23" t="s">
        <v>724</v>
      </c>
      <c r="D31" s="23" t="s">
        <v>140</v>
      </c>
      <c r="E31" s="63">
        <v>42395</v>
      </c>
      <c r="F31" s="68">
        <v>15.6</v>
      </c>
      <c r="G31" s="23" t="s">
        <v>150</v>
      </c>
      <c r="H31" s="23" t="s">
        <v>164</v>
      </c>
      <c r="I31" t="s">
        <v>168</v>
      </c>
      <c r="J31" s="23" t="s">
        <v>155</v>
      </c>
      <c r="K31" s="22" t="str">
        <f t="shared" si="1"/>
        <v>熊本市</v>
      </c>
      <c r="L31" s="22" t="str">
        <f>VLOOKUP(G31,Sheet5!$S$3:$T$6,2,0)</f>
        <v>低</v>
      </c>
      <c r="M31" s="71">
        <v>42395</v>
      </c>
      <c r="N31" s="23">
        <f t="shared" si="2"/>
        <v>1</v>
      </c>
    </row>
    <row r="32" spans="1:14" x14ac:dyDescent="0.4">
      <c r="A32" s="21" t="str">
        <f t="shared" si="0"/>
        <v>002015ｻ710CCd26kBK</v>
      </c>
      <c r="B32" s="23" t="s">
        <v>216</v>
      </c>
      <c r="C32" s="23" t="s">
        <v>725</v>
      </c>
      <c r="D32" s="23" t="s">
        <v>140</v>
      </c>
      <c r="E32" s="63">
        <v>42395</v>
      </c>
      <c r="F32" s="68">
        <v>12.48</v>
      </c>
      <c r="G32" s="23" t="s">
        <v>150</v>
      </c>
      <c r="H32" s="23" t="s">
        <v>164</v>
      </c>
      <c r="I32" t="s">
        <v>168</v>
      </c>
      <c r="J32" s="23" t="s">
        <v>155</v>
      </c>
      <c r="K32" s="22" t="str">
        <f t="shared" si="1"/>
        <v>熊本市</v>
      </c>
      <c r="L32" s="22" t="str">
        <f>VLOOKUP(G32,Sheet5!$S$3:$T$6,2,0)</f>
        <v>低</v>
      </c>
      <c r="M32" s="71">
        <v>42395</v>
      </c>
      <c r="N32" s="23">
        <f t="shared" si="2"/>
        <v>1</v>
      </c>
    </row>
    <row r="33" spans="1:14" x14ac:dyDescent="0.4">
      <c r="A33" s="21" t="str">
        <f t="shared" si="0"/>
        <v>002015ｻ710CDAiEH27</v>
      </c>
      <c r="B33" s="23" t="s">
        <v>217</v>
      </c>
      <c r="C33" s="23" t="s">
        <v>726</v>
      </c>
      <c r="D33" s="23" t="s">
        <v>140</v>
      </c>
      <c r="E33" s="63">
        <v>42395</v>
      </c>
      <c r="F33" s="68">
        <v>12.48</v>
      </c>
      <c r="G33" s="23" t="s">
        <v>150</v>
      </c>
      <c r="H33" s="23" t="s">
        <v>164</v>
      </c>
      <c r="I33" t="s">
        <v>168</v>
      </c>
      <c r="J33" s="23" t="s">
        <v>155</v>
      </c>
      <c r="K33" s="22" t="str">
        <f t="shared" si="1"/>
        <v>熊本市</v>
      </c>
      <c r="L33" s="22" t="str">
        <f>VLOOKUP(G33,Sheet5!$S$3:$T$6,2,0)</f>
        <v>低</v>
      </c>
      <c r="M33" s="71">
        <v>42395</v>
      </c>
      <c r="N33" s="23">
        <f t="shared" si="2"/>
        <v>1</v>
      </c>
    </row>
    <row r="34" spans="1:14" x14ac:dyDescent="0.4">
      <c r="A34" s="21" t="str">
        <f t="shared" si="0"/>
        <v>002015ｻ710CAwEZj6e</v>
      </c>
      <c r="B34" s="23" t="s">
        <v>218</v>
      </c>
      <c r="C34" s="23" t="s">
        <v>727</v>
      </c>
      <c r="D34" s="23" t="s">
        <v>140</v>
      </c>
      <c r="E34" s="63">
        <v>42398</v>
      </c>
      <c r="F34" s="68">
        <v>24.96</v>
      </c>
      <c r="G34" s="23" t="s">
        <v>150</v>
      </c>
      <c r="H34" s="23" t="s">
        <v>164</v>
      </c>
      <c r="I34" t="s">
        <v>168</v>
      </c>
      <c r="J34" s="23" t="s">
        <v>155</v>
      </c>
      <c r="K34" s="22" t="str">
        <f t="shared" si="1"/>
        <v>熊本市</v>
      </c>
      <c r="L34" s="22" t="str">
        <f>VLOOKUP(G34,Sheet5!$S$3:$T$6,2,0)</f>
        <v>低</v>
      </c>
      <c r="M34" s="71">
        <v>42398</v>
      </c>
      <c r="N34" s="23">
        <f t="shared" si="2"/>
        <v>1</v>
      </c>
    </row>
    <row r="35" spans="1:14" x14ac:dyDescent="0.4">
      <c r="A35" s="21" t="str">
        <f t="shared" si="0"/>
        <v>002015ｻ710CEKNF5Kp</v>
      </c>
      <c r="B35" s="23" t="s">
        <v>219</v>
      </c>
      <c r="C35" s="23" t="s">
        <v>728</v>
      </c>
      <c r="D35" s="23" t="s">
        <v>220</v>
      </c>
      <c r="E35" s="63">
        <v>42425</v>
      </c>
      <c r="F35" s="68">
        <v>43.68</v>
      </c>
      <c r="G35" s="23" t="s">
        <v>150</v>
      </c>
      <c r="H35" s="23" t="s">
        <v>184</v>
      </c>
      <c r="I35" t="s">
        <v>168</v>
      </c>
      <c r="J35" s="23" t="s">
        <v>155</v>
      </c>
      <c r="K35" s="22" t="str">
        <f t="shared" si="1"/>
        <v>福岡市</v>
      </c>
      <c r="L35" s="22" t="str">
        <f>VLOOKUP(G35,Sheet5!$S$3:$T$6,2,0)</f>
        <v>低</v>
      </c>
      <c r="M35" s="71">
        <v>42425</v>
      </c>
      <c r="N35" s="23">
        <f t="shared" si="2"/>
        <v>1</v>
      </c>
    </row>
    <row r="36" spans="1:14" x14ac:dyDescent="0.4">
      <c r="A36" s="21" t="str">
        <f t="shared" si="0"/>
        <v>002015ｻ710CJdeHpWX</v>
      </c>
      <c r="B36" s="23" t="s">
        <v>221</v>
      </c>
      <c r="C36" s="23" t="s">
        <v>729</v>
      </c>
      <c r="D36" s="23" t="s">
        <v>222</v>
      </c>
      <c r="E36" s="63">
        <v>42425</v>
      </c>
      <c r="F36" s="68">
        <v>56.16</v>
      </c>
      <c r="G36" s="23" t="s">
        <v>150</v>
      </c>
      <c r="H36" s="23" t="s">
        <v>184</v>
      </c>
      <c r="I36" t="s">
        <v>168</v>
      </c>
      <c r="J36" s="23" t="s">
        <v>155</v>
      </c>
      <c r="K36" s="22" t="str">
        <f t="shared" si="1"/>
        <v>福岡市</v>
      </c>
      <c r="L36" s="22" t="str">
        <f>VLOOKUP(G36,Sheet5!$S$3:$T$6,2,0)</f>
        <v>低</v>
      </c>
      <c r="M36" s="71">
        <v>42425</v>
      </c>
      <c r="N36" s="23">
        <f t="shared" si="2"/>
        <v>1</v>
      </c>
    </row>
    <row r="37" spans="1:14" x14ac:dyDescent="0.4">
      <c r="A37" s="21" t="str">
        <f t="shared" si="0"/>
        <v>002015ｻ710CH2gUysv</v>
      </c>
      <c r="B37" s="23" t="s">
        <v>223</v>
      </c>
      <c r="C37" s="23" t="s">
        <v>730</v>
      </c>
      <c r="D37" s="23" t="s">
        <v>224</v>
      </c>
      <c r="E37" s="63">
        <v>42430</v>
      </c>
      <c r="F37" s="68">
        <v>58.24</v>
      </c>
      <c r="G37" s="23" t="s">
        <v>150</v>
      </c>
      <c r="H37" s="23" t="s">
        <v>184</v>
      </c>
      <c r="I37" t="s">
        <v>168</v>
      </c>
      <c r="J37" s="23" t="s">
        <v>155</v>
      </c>
      <c r="K37" s="22" t="str">
        <f t="shared" si="1"/>
        <v>福岡市</v>
      </c>
      <c r="L37" s="22" t="str">
        <f>VLOOKUP(G37,Sheet5!$S$3:$T$6,2,0)</f>
        <v>低</v>
      </c>
      <c r="M37" s="71">
        <v>42430</v>
      </c>
      <c r="N37" s="23">
        <f t="shared" si="2"/>
        <v>1</v>
      </c>
    </row>
    <row r="38" spans="1:14" x14ac:dyDescent="0.4">
      <c r="A38" s="21" t="str">
        <f t="shared" si="0"/>
        <v>002015U0005775od5h</v>
      </c>
      <c r="B38" s="23" t="s">
        <v>225</v>
      </c>
      <c r="C38" s="23" t="s">
        <v>731</v>
      </c>
      <c r="D38" s="23" t="s">
        <v>226</v>
      </c>
      <c r="E38" s="63">
        <v>42430</v>
      </c>
      <c r="F38" s="68">
        <v>50</v>
      </c>
      <c r="G38" s="23" t="s">
        <v>150</v>
      </c>
      <c r="H38" s="23" t="s">
        <v>184</v>
      </c>
      <c r="I38" t="s">
        <v>168</v>
      </c>
      <c r="J38" s="23" t="s">
        <v>153</v>
      </c>
      <c r="K38" s="22" t="str">
        <f t="shared" si="1"/>
        <v>福岡市</v>
      </c>
      <c r="L38" s="22" t="str">
        <f>VLOOKUP(G38,Sheet5!$S$3:$T$6,2,0)</f>
        <v>低</v>
      </c>
      <c r="M38" s="71">
        <v>42430</v>
      </c>
      <c r="N38" s="23">
        <f t="shared" si="2"/>
        <v>1</v>
      </c>
    </row>
    <row r="39" spans="1:14" x14ac:dyDescent="0.4">
      <c r="A39" s="21" t="str">
        <f t="shared" si="0"/>
        <v>002015ｻ711CHuuKM5Q</v>
      </c>
      <c r="B39" s="23" t="s">
        <v>227</v>
      </c>
      <c r="C39" s="23" t="s">
        <v>732</v>
      </c>
      <c r="D39" s="23" t="s">
        <v>228</v>
      </c>
      <c r="E39" s="63">
        <v>42432</v>
      </c>
      <c r="F39" s="68">
        <v>11.44</v>
      </c>
      <c r="G39" s="23" t="s">
        <v>150</v>
      </c>
      <c r="H39" s="23" t="s">
        <v>229</v>
      </c>
      <c r="I39" t="s">
        <v>168</v>
      </c>
      <c r="J39" s="23" t="s">
        <v>155</v>
      </c>
      <c r="K39" s="22" t="str">
        <f t="shared" si="1"/>
        <v>福岡市</v>
      </c>
      <c r="L39" s="22" t="str">
        <f>VLOOKUP(G39,Sheet5!$S$3:$T$6,2,0)</f>
        <v>低</v>
      </c>
      <c r="M39" s="71">
        <v>42432</v>
      </c>
      <c r="N39" s="23">
        <f t="shared" si="2"/>
        <v>1</v>
      </c>
    </row>
    <row r="40" spans="1:14" x14ac:dyDescent="0.4">
      <c r="A40" s="21" t="str">
        <f t="shared" si="0"/>
        <v>002015ｻ712CANSLsbp</v>
      </c>
      <c r="B40" s="23" t="s">
        <v>230</v>
      </c>
      <c r="C40" s="23" t="s">
        <v>733</v>
      </c>
      <c r="D40" s="23" t="s">
        <v>231</v>
      </c>
      <c r="E40" s="63">
        <v>42433</v>
      </c>
      <c r="F40" s="68">
        <v>16.12</v>
      </c>
      <c r="G40" s="23" t="s">
        <v>150</v>
      </c>
      <c r="H40" s="23" t="s">
        <v>171</v>
      </c>
      <c r="I40" t="s">
        <v>168</v>
      </c>
      <c r="J40" s="23" t="s">
        <v>155</v>
      </c>
      <c r="K40" s="22" t="str">
        <f t="shared" si="1"/>
        <v>大分市</v>
      </c>
      <c r="L40" s="22" t="str">
        <f>VLOOKUP(G40,Sheet5!$S$3:$T$6,2,0)</f>
        <v>低</v>
      </c>
      <c r="M40" s="71">
        <v>42433</v>
      </c>
      <c r="N40" s="23">
        <f t="shared" si="2"/>
        <v>1</v>
      </c>
    </row>
    <row r="41" spans="1:14" x14ac:dyDescent="0.4">
      <c r="A41" s="21" t="str">
        <f t="shared" si="0"/>
        <v>002015ｻ710CFkQYJDf</v>
      </c>
      <c r="B41" s="23" t="s">
        <v>232</v>
      </c>
      <c r="C41" s="23" t="s">
        <v>734</v>
      </c>
      <c r="D41" s="23" t="s">
        <v>142</v>
      </c>
      <c r="E41" s="63">
        <v>42436</v>
      </c>
      <c r="F41" s="68">
        <v>56.16</v>
      </c>
      <c r="G41" s="23" t="s">
        <v>150</v>
      </c>
      <c r="H41" s="23" t="s">
        <v>233</v>
      </c>
      <c r="I41" t="s">
        <v>168</v>
      </c>
      <c r="J41" s="23" t="s">
        <v>155</v>
      </c>
      <c r="K41" s="22" t="str">
        <f t="shared" si="1"/>
        <v>宮崎市</v>
      </c>
      <c r="L41" s="22" t="str">
        <f>VLOOKUP(G41,Sheet5!$S$3:$T$6,2,0)</f>
        <v>低</v>
      </c>
      <c r="M41" s="71">
        <v>42436</v>
      </c>
      <c r="N41" s="23">
        <f t="shared" si="2"/>
        <v>1</v>
      </c>
    </row>
    <row r="42" spans="1:14" x14ac:dyDescent="0.4">
      <c r="A42" s="21" t="str">
        <f t="shared" si="0"/>
        <v>002016ｻ801CBRJSJCA</v>
      </c>
      <c r="B42" s="23" t="s">
        <v>234</v>
      </c>
      <c r="C42" s="23" t="s">
        <v>735</v>
      </c>
      <c r="D42" s="23" t="s">
        <v>235</v>
      </c>
      <c r="E42" s="63">
        <v>42446</v>
      </c>
      <c r="F42" s="68">
        <v>36.4</v>
      </c>
      <c r="G42" s="23" t="s">
        <v>150</v>
      </c>
      <c r="H42" s="23" t="s">
        <v>164</v>
      </c>
      <c r="I42" t="s">
        <v>168</v>
      </c>
      <c r="J42" s="23" t="s">
        <v>155</v>
      </c>
      <c r="K42" s="22" t="str">
        <f t="shared" si="1"/>
        <v>熊本市</v>
      </c>
      <c r="L42" s="22" t="str">
        <f>VLOOKUP(G42,Sheet5!$S$3:$T$6,2,0)</f>
        <v>低</v>
      </c>
      <c r="M42" s="71">
        <v>42446</v>
      </c>
      <c r="N42" s="23">
        <f t="shared" si="2"/>
        <v>1</v>
      </c>
    </row>
    <row r="43" spans="1:14" x14ac:dyDescent="0.4">
      <c r="A43" s="21" t="str">
        <f t="shared" si="0"/>
        <v>002015ｻ711CJj3K4rB</v>
      </c>
      <c r="B43" s="23" t="s">
        <v>236</v>
      </c>
      <c r="C43" s="23" t="s">
        <v>736</v>
      </c>
      <c r="D43" s="23" t="s">
        <v>228</v>
      </c>
      <c r="E43" s="63">
        <v>42447</v>
      </c>
      <c r="F43" s="68">
        <v>12.48</v>
      </c>
      <c r="G43" s="23" t="s">
        <v>150</v>
      </c>
      <c r="H43" s="23" t="s">
        <v>229</v>
      </c>
      <c r="I43" t="s">
        <v>168</v>
      </c>
      <c r="J43" s="23" t="s">
        <v>155</v>
      </c>
      <c r="K43" s="22" t="str">
        <f t="shared" si="1"/>
        <v>福岡市</v>
      </c>
      <c r="L43" s="22" t="str">
        <f>VLOOKUP(G43,Sheet5!$S$3:$T$6,2,0)</f>
        <v>低</v>
      </c>
      <c r="M43" s="71">
        <v>42447</v>
      </c>
      <c r="N43" s="23">
        <f t="shared" si="2"/>
        <v>1</v>
      </c>
    </row>
    <row r="44" spans="1:14" x14ac:dyDescent="0.4">
      <c r="A44" s="21" t="str">
        <f t="shared" si="0"/>
        <v>002016ｻ710CK7qJAAP</v>
      </c>
      <c r="B44" s="23" t="s">
        <v>237</v>
      </c>
      <c r="C44" s="23" t="s">
        <v>737</v>
      </c>
      <c r="D44" s="23" t="s">
        <v>228</v>
      </c>
      <c r="E44" s="63">
        <v>42451</v>
      </c>
      <c r="F44" s="68">
        <v>58.24</v>
      </c>
      <c r="G44" s="23" t="s">
        <v>150</v>
      </c>
      <c r="H44" s="23" t="s">
        <v>229</v>
      </c>
      <c r="I44" t="s">
        <v>168</v>
      </c>
      <c r="J44" s="23" t="s">
        <v>155</v>
      </c>
      <c r="K44" s="22" t="str">
        <f t="shared" si="1"/>
        <v>福岡市</v>
      </c>
      <c r="L44" s="22" t="str">
        <f>VLOOKUP(G44,Sheet5!$S$3:$T$6,2,0)</f>
        <v>低</v>
      </c>
      <c r="M44" s="71">
        <v>42451</v>
      </c>
      <c r="N44" s="23">
        <f t="shared" si="2"/>
        <v>1</v>
      </c>
    </row>
    <row r="45" spans="1:14" x14ac:dyDescent="0.4">
      <c r="A45" s="21" t="str">
        <f t="shared" si="0"/>
        <v>002015ｻ711CMXyNzsx</v>
      </c>
      <c r="B45" s="23" t="s">
        <v>238</v>
      </c>
      <c r="C45" s="23" t="s">
        <v>738</v>
      </c>
      <c r="D45" s="23" t="s">
        <v>239</v>
      </c>
      <c r="E45" s="63">
        <v>42454</v>
      </c>
      <c r="F45" s="68">
        <v>56.16</v>
      </c>
      <c r="G45" s="23" t="s">
        <v>150</v>
      </c>
      <c r="H45" s="23" t="s">
        <v>184</v>
      </c>
      <c r="I45" t="s">
        <v>168</v>
      </c>
      <c r="J45" s="23" t="s">
        <v>155</v>
      </c>
      <c r="K45" s="22" t="str">
        <f t="shared" si="1"/>
        <v>福岡市</v>
      </c>
      <c r="L45" s="22" t="str">
        <f>VLOOKUP(G45,Sheet5!$S$3:$T$6,2,0)</f>
        <v>低</v>
      </c>
      <c r="M45" s="71">
        <v>42454</v>
      </c>
      <c r="N45" s="23">
        <f t="shared" si="2"/>
        <v>1</v>
      </c>
    </row>
    <row r="46" spans="1:14" x14ac:dyDescent="0.4">
      <c r="A46" s="21" t="str">
        <f t="shared" si="0"/>
        <v>002016ｻ711CNPLV6zh</v>
      </c>
      <c r="B46" s="23" t="s">
        <v>240</v>
      </c>
      <c r="C46" s="23" t="s">
        <v>739</v>
      </c>
      <c r="D46" s="23" t="s">
        <v>241</v>
      </c>
      <c r="E46" s="63">
        <v>42459</v>
      </c>
      <c r="F46" s="68">
        <v>10.14</v>
      </c>
      <c r="G46" s="23" t="s">
        <v>150</v>
      </c>
      <c r="H46" s="23" t="s">
        <v>229</v>
      </c>
      <c r="I46" t="s">
        <v>168</v>
      </c>
      <c r="J46" s="23" t="s">
        <v>155</v>
      </c>
      <c r="K46" s="22" t="str">
        <f t="shared" si="1"/>
        <v>福岡市</v>
      </c>
      <c r="L46" s="22" t="str">
        <f>VLOOKUP(G46,Sheet5!$S$3:$T$6,2,0)</f>
        <v>低</v>
      </c>
      <c r="M46" s="71">
        <v>42459</v>
      </c>
      <c r="N46" s="23">
        <f t="shared" si="2"/>
        <v>1</v>
      </c>
    </row>
    <row r="47" spans="1:14" x14ac:dyDescent="0.4">
      <c r="A47" s="21" t="str">
        <f t="shared" si="0"/>
        <v>002015ｻ712CBGFMtLE</v>
      </c>
      <c r="B47" s="23" t="s">
        <v>242</v>
      </c>
      <c r="C47" s="23" t="s">
        <v>740</v>
      </c>
      <c r="D47" s="23" t="s">
        <v>243</v>
      </c>
      <c r="E47" s="63">
        <v>42460</v>
      </c>
      <c r="F47" s="68">
        <v>12.48</v>
      </c>
      <c r="G47" s="23" t="s">
        <v>150</v>
      </c>
      <c r="H47" s="23" t="s">
        <v>184</v>
      </c>
      <c r="I47" t="s">
        <v>168</v>
      </c>
      <c r="J47" s="23" t="s">
        <v>155</v>
      </c>
      <c r="K47" s="22" t="str">
        <f t="shared" si="1"/>
        <v>福岡市</v>
      </c>
      <c r="L47" s="22" t="str">
        <f>VLOOKUP(G47,Sheet5!$S$3:$T$6,2,0)</f>
        <v>低</v>
      </c>
      <c r="M47" s="71">
        <v>42460</v>
      </c>
      <c r="N47" s="23">
        <f t="shared" si="2"/>
        <v>1</v>
      </c>
    </row>
    <row r="48" spans="1:14" x14ac:dyDescent="0.4">
      <c r="A48" s="21" t="str">
        <f t="shared" si="0"/>
        <v>002015ｻ712CDGwPkZD</v>
      </c>
      <c r="B48" s="23" t="s">
        <v>244</v>
      </c>
      <c r="C48" s="23" t="s">
        <v>741</v>
      </c>
      <c r="D48" s="23" t="s">
        <v>245</v>
      </c>
      <c r="E48" s="63">
        <v>42460</v>
      </c>
      <c r="F48" s="68">
        <v>37.44</v>
      </c>
      <c r="G48" s="23" t="s">
        <v>150</v>
      </c>
      <c r="H48" s="23" t="s">
        <v>229</v>
      </c>
      <c r="I48" t="s">
        <v>168</v>
      </c>
      <c r="J48" s="23" t="s">
        <v>155</v>
      </c>
      <c r="K48" s="22" t="str">
        <f t="shared" si="1"/>
        <v>福岡市</v>
      </c>
      <c r="L48" s="22" t="str">
        <f>VLOOKUP(G48,Sheet5!$S$3:$T$6,2,0)</f>
        <v>低</v>
      </c>
      <c r="M48" s="71">
        <v>42460</v>
      </c>
      <c r="N48" s="23">
        <f t="shared" si="2"/>
        <v>1</v>
      </c>
    </row>
    <row r="49" spans="1:14" x14ac:dyDescent="0.4">
      <c r="A49" s="21" t="str">
        <f t="shared" si="0"/>
        <v>002015ｻ712CCFuDYdJ</v>
      </c>
      <c r="B49" s="23" t="s">
        <v>246</v>
      </c>
      <c r="C49" s="23" t="s">
        <v>742</v>
      </c>
      <c r="D49" s="23" t="s">
        <v>141</v>
      </c>
      <c r="E49" s="63">
        <v>42474</v>
      </c>
      <c r="F49" s="68">
        <v>46.8</v>
      </c>
      <c r="G49" s="23" t="s">
        <v>150</v>
      </c>
      <c r="H49" s="23" t="s">
        <v>184</v>
      </c>
      <c r="I49" t="s">
        <v>168</v>
      </c>
      <c r="J49" s="23" t="s">
        <v>155</v>
      </c>
      <c r="K49" s="22" t="str">
        <f t="shared" si="1"/>
        <v>福岡市</v>
      </c>
      <c r="L49" s="22" t="str">
        <f>VLOOKUP(G49,Sheet5!$S$3:$T$6,2,0)</f>
        <v>低</v>
      </c>
      <c r="M49" s="71">
        <v>42474</v>
      </c>
      <c r="N49" s="23">
        <f t="shared" si="2"/>
        <v>1</v>
      </c>
    </row>
    <row r="50" spans="1:14" x14ac:dyDescent="0.4">
      <c r="A50" s="21" t="str">
        <f t="shared" si="0"/>
        <v>002015ｻ711CBLHvqE7</v>
      </c>
      <c r="B50" s="23" t="s">
        <v>247</v>
      </c>
      <c r="C50" s="23" t="s">
        <v>743</v>
      </c>
      <c r="D50" s="23" t="s">
        <v>248</v>
      </c>
      <c r="E50" s="63">
        <v>42486</v>
      </c>
      <c r="F50" s="68">
        <v>11.44</v>
      </c>
      <c r="G50" s="23" t="s">
        <v>150</v>
      </c>
      <c r="H50" s="23" t="s">
        <v>171</v>
      </c>
      <c r="I50" t="s">
        <v>168</v>
      </c>
      <c r="J50" s="23" t="s">
        <v>155</v>
      </c>
      <c r="K50" s="22" t="str">
        <f t="shared" si="1"/>
        <v>大分市</v>
      </c>
      <c r="L50" s="22" t="str">
        <f>VLOOKUP(G50,Sheet5!$S$3:$T$6,2,0)</f>
        <v>低</v>
      </c>
      <c r="M50" s="71">
        <v>42486</v>
      </c>
      <c r="N50" s="23">
        <f t="shared" si="2"/>
        <v>1</v>
      </c>
    </row>
    <row r="51" spans="1:14" x14ac:dyDescent="0.4">
      <c r="A51" s="21" t="str">
        <f t="shared" si="0"/>
        <v>002016ｻ801CCB5xbwb</v>
      </c>
      <c r="B51" s="23" t="s">
        <v>249</v>
      </c>
      <c r="C51" s="23" t="s">
        <v>744</v>
      </c>
      <c r="D51" s="23" t="s">
        <v>250</v>
      </c>
      <c r="E51" s="63">
        <v>42488</v>
      </c>
      <c r="F51" s="68">
        <v>56.16</v>
      </c>
      <c r="G51" s="23" t="s">
        <v>150</v>
      </c>
      <c r="H51" s="23" t="s">
        <v>184</v>
      </c>
      <c r="I51" t="s">
        <v>168</v>
      </c>
      <c r="J51" s="23" t="s">
        <v>155</v>
      </c>
      <c r="K51" s="22" t="str">
        <f t="shared" si="1"/>
        <v>福岡市</v>
      </c>
      <c r="L51" s="22" t="str">
        <f>VLOOKUP(G51,Sheet5!$S$3:$T$6,2,0)</f>
        <v>低</v>
      </c>
      <c r="M51" s="71">
        <v>42488</v>
      </c>
      <c r="N51" s="23">
        <f t="shared" si="2"/>
        <v>1</v>
      </c>
    </row>
    <row r="52" spans="1:14" x14ac:dyDescent="0.4">
      <c r="A52" s="21" t="str">
        <f t="shared" si="0"/>
        <v>002016ｻ801CDKY76M3</v>
      </c>
      <c r="B52" s="23" t="s">
        <v>251</v>
      </c>
      <c r="C52" s="23" t="s">
        <v>745</v>
      </c>
      <c r="D52" s="23" t="s">
        <v>252</v>
      </c>
      <c r="E52" s="63">
        <v>42492</v>
      </c>
      <c r="F52" s="68">
        <v>10.08</v>
      </c>
      <c r="G52" s="23" t="s">
        <v>150</v>
      </c>
      <c r="H52" s="23" t="s">
        <v>184</v>
      </c>
      <c r="I52" t="s">
        <v>168</v>
      </c>
      <c r="J52" s="23" t="s">
        <v>155</v>
      </c>
      <c r="K52" s="22" t="str">
        <f t="shared" si="1"/>
        <v>福岡市</v>
      </c>
      <c r="L52" s="22" t="str">
        <f>VLOOKUP(G52,Sheet5!$S$3:$T$6,2,0)</f>
        <v>低</v>
      </c>
      <c r="M52" s="71">
        <v>42492</v>
      </c>
      <c r="N52" s="23">
        <f t="shared" si="2"/>
        <v>1</v>
      </c>
    </row>
    <row r="53" spans="1:14" x14ac:dyDescent="0.4">
      <c r="A53" s="21" t="str">
        <f t="shared" si="0"/>
        <v>002016ｻ711CP1AG9L5</v>
      </c>
      <c r="B53" s="23" t="s">
        <v>253</v>
      </c>
      <c r="C53" s="23" t="s">
        <v>746</v>
      </c>
      <c r="D53" s="23" t="s">
        <v>228</v>
      </c>
      <c r="E53" s="63">
        <v>42508</v>
      </c>
      <c r="F53" s="68">
        <v>22.1</v>
      </c>
      <c r="G53" s="23" t="s">
        <v>150</v>
      </c>
      <c r="H53" s="23" t="s">
        <v>229</v>
      </c>
      <c r="I53" t="s">
        <v>168</v>
      </c>
      <c r="J53" s="23" t="s">
        <v>155</v>
      </c>
      <c r="K53" s="22" t="str">
        <f t="shared" si="1"/>
        <v>福岡市</v>
      </c>
      <c r="L53" s="22" t="str">
        <f>VLOOKUP(G53,Sheet5!$S$3:$T$6,2,0)</f>
        <v>低</v>
      </c>
      <c r="M53" s="71">
        <v>42508</v>
      </c>
      <c r="N53" s="23">
        <f t="shared" si="2"/>
        <v>1</v>
      </c>
    </row>
    <row r="54" spans="1:14" x14ac:dyDescent="0.4">
      <c r="A54" s="21" t="str">
        <f t="shared" si="0"/>
        <v>002016ｻ801CE9NLFfJ</v>
      </c>
      <c r="B54" s="23" t="s">
        <v>254</v>
      </c>
      <c r="C54" s="23" t="s">
        <v>747</v>
      </c>
      <c r="D54" s="23" t="s">
        <v>255</v>
      </c>
      <c r="E54" s="63">
        <v>42509</v>
      </c>
      <c r="F54" s="68">
        <v>56.16</v>
      </c>
      <c r="G54" s="23" t="s">
        <v>150</v>
      </c>
      <c r="H54" s="23" t="s">
        <v>229</v>
      </c>
      <c r="I54" t="s">
        <v>168</v>
      </c>
      <c r="J54" s="23" t="s">
        <v>155</v>
      </c>
      <c r="K54" s="22" t="str">
        <f t="shared" si="1"/>
        <v>福岡市</v>
      </c>
      <c r="L54" s="22" t="str">
        <f>VLOOKUP(G54,Sheet5!$S$3:$T$6,2,0)</f>
        <v>低</v>
      </c>
      <c r="M54" s="71">
        <v>42509</v>
      </c>
      <c r="N54" s="23">
        <f t="shared" si="2"/>
        <v>1</v>
      </c>
    </row>
    <row r="55" spans="1:14" x14ac:dyDescent="0.4">
      <c r="A55" s="21" t="str">
        <f t="shared" si="0"/>
        <v>002016ｻ801CAjR6E1h</v>
      </c>
      <c r="B55" s="23" t="s">
        <v>256</v>
      </c>
      <c r="C55" s="23" t="s">
        <v>748</v>
      </c>
      <c r="D55" s="23" t="s">
        <v>257</v>
      </c>
      <c r="E55" s="63">
        <v>42514</v>
      </c>
      <c r="F55" s="68">
        <v>10.07</v>
      </c>
      <c r="G55" s="23" t="s">
        <v>150</v>
      </c>
      <c r="H55" s="23" t="s">
        <v>164</v>
      </c>
      <c r="I55" t="s">
        <v>168</v>
      </c>
      <c r="J55" s="23" t="s">
        <v>155</v>
      </c>
      <c r="K55" s="22" t="str">
        <f t="shared" si="1"/>
        <v>熊本市</v>
      </c>
      <c r="L55" s="22" t="str">
        <f>VLOOKUP(G55,Sheet5!$S$3:$T$6,2,0)</f>
        <v>低</v>
      </c>
      <c r="M55" s="71">
        <v>42514</v>
      </c>
      <c r="N55" s="23">
        <f t="shared" si="2"/>
        <v>1</v>
      </c>
    </row>
    <row r="56" spans="1:14" x14ac:dyDescent="0.4">
      <c r="A56" s="21" t="str">
        <f t="shared" si="0"/>
        <v>002016ｻ801CIFQzRkY</v>
      </c>
      <c r="B56" s="23" t="s">
        <v>258</v>
      </c>
      <c r="C56" s="23" t="s">
        <v>749</v>
      </c>
      <c r="D56" s="23" t="s">
        <v>142</v>
      </c>
      <c r="E56" s="63">
        <v>42522</v>
      </c>
      <c r="F56" s="68">
        <v>42.4</v>
      </c>
      <c r="G56" s="23" t="s">
        <v>150</v>
      </c>
      <c r="H56" s="23" t="s">
        <v>184</v>
      </c>
      <c r="I56" t="s">
        <v>168</v>
      </c>
      <c r="J56" s="23" t="s">
        <v>155</v>
      </c>
      <c r="K56" s="22" t="str">
        <f t="shared" si="1"/>
        <v>福岡市</v>
      </c>
      <c r="L56" s="22" t="str">
        <f>VLOOKUP(G56,Sheet5!$S$3:$T$6,2,0)</f>
        <v>低</v>
      </c>
      <c r="M56" s="71">
        <v>42522</v>
      </c>
      <c r="N56" s="23">
        <f t="shared" si="2"/>
        <v>1</v>
      </c>
    </row>
    <row r="57" spans="1:14" x14ac:dyDescent="0.4">
      <c r="A57" s="21" t="str">
        <f t="shared" si="0"/>
        <v>002016ｻ801CJoUdudz</v>
      </c>
      <c r="B57" s="23" t="s">
        <v>259</v>
      </c>
      <c r="C57" s="23" t="s">
        <v>750</v>
      </c>
      <c r="D57" s="23" t="s">
        <v>142</v>
      </c>
      <c r="E57" s="63">
        <v>42522</v>
      </c>
      <c r="F57" s="68">
        <v>42.4</v>
      </c>
      <c r="G57" s="23" t="s">
        <v>150</v>
      </c>
      <c r="H57" s="23" t="s">
        <v>184</v>
      </c>
      <c r="I57" t="s">
        <v>168</v>
      </c>
      <c r="J57" s="23" t="s">
        <v>155</v>
      </c>
      <c r="K57" s="22" t="str">
        <f t="shared" si="1"/>
        <v>福岡市</v>
      </c>
      <c r="L57" s="22" t="str">
        <f>VLOOKUP(G57,Sheet5!$S$3:$T$6,2,0)</f>
        <v>低</v>
      </c>
      <c r="M57" s="71">
        <v>42522</v>
      </c>
      <c r="N57" s="23">
        <f t="shared" si="2"/>
        <v>1</v>
      </c>
    </row>
    <row r="58" spans="1:14" x14ac:dyDescent="0.4">
      <c r="A58" s="21" t="str">
        <f t="shared" si="0"/>
        <v>002016ｻ711CO4NN7CJ</v>
      </c>
      <c r="B58" s="23" t="s">
        <v>260</v>
      </c>
      <c r="C58" s="23" t="s">
        <v>751</v>
      </c>
      <c r="D58" s="23" t="s">
        <v>228</v>
      </c>
      <c r="E58" s="63">
        <v>42522</v>
      </c>
      <c r="F58" s="68">
        <v>17.16</v>
      </c>
      <c r="G58" s="23" t="s">
        <v>150</v>
      </c>
      <c r="H58" s="23" t="s">
        <v>229</v>
      </c>
      <c r="I58" t="s">
        <v>168</v>
      </c>
      <c r="J58" s="23" t="s">
        <v>155</v>
      </c>
      <c r="K58" s="22" t="str">
        <f t="shared" si="1"/>
        <v>福岡市</v>
      </c>
      <c r="L58" s="22" t="str">
        <f>VLOOKUP(G58,Sheet5!$S$3:$T$6,2,0)</f>
        <v>低</v>
      </c>
      <c r="M58" s="71">
        <v>42522</v>
      </c>
      <c r="N58" s="23">
        <f t="shared" si="2"/>
        <v>1</v>
      </c>
    </row>
    <row r="59" spans="1:14" x14ac:dyDescent="0.4">
      <c r="A59" s="21" t="str">
        <f t="shared" si="0"/>
        <v>002016ｻ803BAmfgejM</v>
      </c>
      <c r="B59" s="23" t="s">
        <v>261</v>
      </c>
      <c r="C59" s="23" t="s">
        <v>752</v>
      </c>
      <c r="D59" s="23" t="s">
        <v>262</v>
      </c>
      <c r="E59" s="63">
        <v>42581</v>
      </c>
      <c r="F59" s="68">
        <v>57.24</v>
      </c>
      <c r="G59" s="23" t="s">
        <v>150</v>
      </c>
      <c r="H59" s="23" t="s">
        <v>263</v>
      </c>
      <c r="I59" t="s">
        <v>168</v>
      </c>
      <c r="J59" s="23" t="s">
        <v>153</v>
      </c>
      <c r="K59" s="22" t="str">
        <f t="shared" si="1"/>
        <v>佐賀市</v>
      </c>
      <c r="L59" s="22" t="str">
        <f>VLOOKUP(G59,Sheet5!$S$3:$T$6,2,0)</f>
        <v>低</v>
      </c>
      <c r="M59" s="71">
        <v>42581</v>
      </c>
      <c r="N59" s="23">
        <f t="shared" si="2"/>
        <v>1</v>
      </c>
    </row>
    <row r="60" spans="1:14" x14ac:dyDescent="0.4">
      <c r="A60" s="21" t="str">
        <f t="shared" si="0"/>
        <v>002016ｻ803BDcyDBud</v>
      </c>
      <c r="B60" s="23" t="s">
        <v>264</v>
      </c>
      <c r="C60" s="23" t="s">
        <v>753</v>
      </c>
      <c r="D60" s="23" t="s">
        <v>265</v>
      </c>
      <c r="E60" s="63">
        <v>42581</v>
      </c>
      <c r="F60" s="68">
        <v>57.24</v>
      </c>
      <c r="G60" s="23" t="s">
        <v>150</v>
      </c>
      <c r="H60" s="23" t="s">
        <v>263</v>
      </c>
      <c r="I60" t="s">
        <v>168</v>
      </c>
      <c r="J60" s="23" t="s">
        <v>153</v>
      </c>
      <c r="K60" s="22" t="str">
        <f t="shared" si="1"/>
        <v>佐賀市</v>
      </c>
      <c r="L60" s="22" t="str">
        <f>VLOOKUP(G60,Sheet5!$S$3:$T$6,2,0)</f>
        <v>低</v>
      </c>
      <c r="M60" s="71">
        <v>42581</v>
      </c>
      <c r="N60" s="23">
        <f t="shared" si="2"/>
        <v>1</v>
      </c>
    </row>
    <row r="61" spans="1:14" x14ac:dyDescent="0.4">
      <c r="A61" s="21" t="str">
        <f t="shared" si="0"/>
        <v>002016ｻ803BE5EFwBh</v>
      </c>
      <c r="B61" s="23" t="s">
        <v>266</v>
      </c>
      <c r="C61" s="23" t="s">
        <v>754</v>
      </c>
      <c r="D61" s="23" t="s">
        <v>267</v>
      </c>
      <c r="E61" s="63">
        <v>42581</v>
      </c>
      <c r="F61" s="68">
        <v>57.24</v>
      </c>
      <c r="G61" s="23" t="s">
        <v>150</v>
      </c>
      <c r="H61" s="23" t="s">
        <v>263</v>
      </c>
      <c r="I61" t="s">
        <v>168</v>
      </c>
      <c r="J61" s="23" t="s">
        <v>153</v>
      </c>
      <c r="K61" s="22" t="str">
        <f t="shared" si="1"/>
        <v>佐賀市</v>
      </c>
      <c r="L61" s="22" t="str">
        <f>VLOOKUP(G61,Sheet5!$S$3:$T$6,2,0)</f>
        <v>低</v>
      </c>
      <c r="M61" s="71">
        <v>42581</v>
      </c>
      <c r="N61" s="23">
        <f t="shared" si="2"/>
        <v>1</v>
      </c>
    </row>
    <row r="62" spans="1:14" x14ac:dyDescent="0.4">
      <c r="A62" s="21" t="str">
        <f t="shared" si="0"/>
        <v>002016ｻ803CAiANFtB</v>
      </c>
      <c r="B62" s="23" t="s">
        <v>268</v>
      </c>
      <c r="C62" s="23" t="s">
        <v>755</v>
      </c>
      <c r="D62" s="23" t="s">
        <v>269</v>
      </c>
      <c r="E62" s="63">
        <v>42581</v>
      </c>
      <c r="F62" s="68">
        <v>57.24</v>
      </c>
      <c r="G62" s="23" t="s">
        <v>150</v>
      </c>
      <c r="H62" s="23" t="s">
        <v>263</v>
      </c>
      <c r="I62" t="s">
        <v>168</v>
      </c>
      <c r="J62" s="23" t="s">
        <v>153</v>
      </c>
      <c r="K62" s="22" t="str">
        <f t="shared" si="1"/>
        <v>佐賀市</v>
      </c>
      <c r="L62" s="22" t="str">
        <f>VLOOKUP(G62,Sheet5!$S$3:$T$6,2,0)</f>
        <v>低</v>
      </c>
      <c r="M62" s="71">
        <v>42581</v>
      </c>
      <c r="N62" s="23">
        <f t="shared" si="2"/>
        <v>1</v>
      </c>
    </row>
    <row r="63" spans="1:14" x14ac:dyDescent="0.4">
      <c r="A63" s="21" t="str">
        <f t="shared" si="0"/>
        <v>002016ｻ803CBnmhDGU</v>
      </c>
      <c r="B63" s="23" t="s">
        <v>270</v>
      </c>
      <c r="C63" s="23" t="s">
        <v>756</v>
      </c>
      <c r="D63" s="23" t="s">
        <v>271</v>
      </c>
      <c r="E63" s="63">
        <v>42581</v>
      </c>
      <c r="F63" s="68">
        <v>57.24</v>
      </c>
      <c r="G63" s="23" t="s">
        <v>150</v>
      </c>
      <c r="H63" s="23" t="s">
        <v>263</v>
      </c>
      <c r="I63" t="s">
        <v>168</v>
      </c>
      <c r="J63" s="23" t="s">
        <v>153</v>
      </c>
      <c r="K63" s="22" t="str">
        <f t="shared" si="1"/>
        <v>佐賀市</v>
      </c>
      <c r="L63" s="22" t="str">
        <f>VLOOKUP(G63,Sheet5!$S$3:$T$6,2,0)</f>
        <v>低</v>
      </c>
      <c r="M63" s="71">
        <v>42581</v>
      </c>
      <c r="N63" s="23">
        <f t="shared" si="2"/>
        <v>1</v>
      </c>
    </row>
    <row r="64" spans="1:14" x14ac:dyDescent="0.4">
      <c r="A64" s="21" t="str">
        <f t="shared" si="0"/>
        <v>002016ｻ803CC1uPf2n</v>
      </c>
      <c r="B64" s="23" t="s">
        <v>272</v>
      </c>
      <c r="C64" s="23" t="s">
        <v>757</v>
      </c>
      <c r="D64" s="23" t="s">
        <v>265</v>
      </c>
      <c r="E64" s="63">
        <v>42581</v>
      </c>
      <c r="F64" s="68">
        <v>57.24</v>
      </c>
      <c r="G64" s="23" t="s">
        <v>150</v>
      </c>
      <c r="H64" s="23" t="s">
        <v>263</v>
      </c>
      <c r="I64" t="s">
        <v>168</v>
      </c>
      <c r="J64" s="23" t="s">
        <v>153</v>
      </c>
      <c r="K64" s="22" t="str">
        <f t="shared" si="1"/>
        <v>佐賀市</v>
      </c>
      <c r="L64" s="22" t="str">
        <f>VLOOKUP(G64,Sheet5!$S$3:$T$6,2,0)</f>
        <v>低</v>
      </c>
      <c r="M64" s="71">
        <v>42581</v>
      </c>
      <c r="N64" s="23">
        <f t="shared" si="2"/>
        <v>1</v>
      </c>
    </row>
    <row r="65" spans="1:14" x14ac:dyDescent="0.4">
      <c r="A65" s="21" t="str">
        <f t="shared" si="0"/>
        <v>002016ｻ803CE5xLHPp</v>
      </c>
      <c r="B65" s="23" t="s">
        <v>273</v>
      </c>
      <c r="C65" s="23" t="s">
        <v>758</v>
      </c>
      <c r="D65" s="23" t="s">
        <v>274</v>
      </c>
      <c r="E65" s="63">
        <v>42581</v>
      </c>
      <c r="F65" s="68">
        <v>57.24</v>
      </c>
      <c r="G65" s="23" t="s">
        <v>150</v>
      </c>
      <c r="H65" s="23" t="s">
        <v>263</v>
      </c>
      <c r="I65" t="s">
        <v>168</v>
      </c>
      <c r="J65" s="23" t="s">
        <v>153</v>
      </c>
      <c r="K65" s="22" t="str">
        <f t="shared" si="1"/>
        <v>佐賀市</v>
      </c>
      <c r="L65" s="22" t="str">
        <f>VLOOKUP(G65,Sheet5!$S$3:$T$6,2,0)</f>
        <v>低</v>
      </c>
      <c r="M65" s="71">
        <v>42581</v>
      </c>
      <c r="N65" s="23">
        <f t="shared" si="2"/>
        <v>1</v>
      </c>
    </row>
    <row r="66" spans="1:14" x14ac:dyDescent="0.4">
      <c r="A66" s="21" t="str">
        <f t="shared" si="0"/>
        <v>002016ｻ804CFtYuzQ3</v>
      </c>
      <c r="B66" s="23" t="s">
        <v>275</v>
      </c>
      <c r="C66" s="23" t="s">
        <v>759</v>
      </c>
      <c r="D66" s="23" t="s">
        <v>276</v>
      </c>
      <c r="E66" s="63">
        <v>42587</v>
      </c>
      <c r="F66" s="68">
        <v>19.079999999999998</v>
      </c>
      <c r="G66" s="23" t="s">
        <v>150</v>
      </c>
      <c r="H66" s="23" t="s">
        <v>277</v>
      </c>
      <c r="I66" t="s">
        <v>168</v>
      </c>
      <c r="J66" s="23" t="s">
        <v>278</v>
      </c>
      <c r="K66" s="22" t="str">
        <f t="shared" ref="K66:K128" si="3">+VLOOKUP(H66,$P$2:$Q$10,2,0)</f>
        <v>長崎市</v>
      </c>
      <c r="L66" s="22" t="str">
        <f>VLOOKUP(G66,Sheet5!$S$3:$T$6,2,0)</f>
        <v>低</v>
      </c>
      <c r="M66" s="71">
        <v>42587</v>
      </c>
      <c r="N66" s="23">
        <f t="shared" si="2"/>
        <v>1</v>
      </c>
    </row>
    <row r="67" spans="1:14" x14ac:dyDescent="0.4">
      <c r="A67" s="21" t="str">
        <f t="shared" ref="A67:A129" si="4">+B67&amp;C67</f>
        <v>002016ｻ804CBoVeNqW</v>
      </c>
      <c r="B67" s="23" t="s">
        <v>279</v>
      </c>
      <c r="C67" s="23" t="s">
        <v>760</v>
      </c>
      <c r="D67" s="23" t="s">
        <v>280</v>
      </c>
      <c r="E67" s="63">
        <v>42604</v>
      </c>
      <c r="F67" s="68">
        <v>57.24</v>
      </c>
      <c r="G67" s="23" t="s">
        <v>150</v>
      </c>
      <c r="H67" s="23" t="s">
        <v>184</v>
      </c>
      <c r="I67" t="s">
        <v>168</v>
      </c>
      <c r="J67" s="23" t="s">
        <v>278</v>
      </c>
      <c r="K67" s="22" t="str">
        <f t="shared" si="3"/>
        <v>福岡市</v>
      </c>
      <c r="L67" s="22" t="str">
        <f>VLOOKUP(G67,Sheet5!$S$3:$T$6,2,0)</f>
        <v>低</v>
      </c>
      <c r="M67" s="71">
        <v>42604</v>
      </c>
      <c r="N67" s="23">
        <f t="shared" ref="N67:N130" si="5">COUNTIF(C:C,C67)</f>
        <v>1</v>
      </c>
    </row>
    <row r="68" spans="1:14" x14ac:dyDescent="0.4">
      <c r="A68" s="21" t="str">
        <f t="shared" si="4"/>
        <v>002015ｻ711CD8KYFHF</v>
      </c>
      <c r="B68" s="23" t="s">
        <v>281</v>
      </c>
      <c r="C68" s="23" t="s">
        <v>761</v>
      </c>
      <c r="D68" s="23" t="s">
        <v>140</v>
      </c>
      <c r="E68" s="63">
        <v>42607</v>
      </c>
      <c r="F68" s="68">
        <v>17.16</v>
      </c>
      <c r="G68" s="23" t="s">
        <v>150</v>
      </c>
      <c r="H68" s="23" t="s">
        <v>164</v>
      </c>
      <c r="I68" t="s">
        <v>168</v>
      </c>
      <c r="J68" s="23" t="s">
        <v>155</v>
      </c>
      <c r="K68" s="22" t="str">
        <f t="shared" si="3"/>
        <v>熊本市</v>
      </c>
      <c r="L68" s="22" t="str">
        <f>VLOOKUP(G68,Sheet5!$S$3:$T$6,2,0)</f>
        <v>低</v>
      </c>
      <c r="M68" s="71">
        <v>42607</v>
      </c>
      <c r="N68" s="23">
        <f t="shared" si="5"/>
        <v>1</v>
      </c>
    </row>
    <row r="69" spans="1:14" x14ac:dyDescent="0.4">
      <c r="A69" s="21" t="str">
        <f t="shared" si="4"/>
        <v>002015ｻ711CC1kh4N7</v>
      </c>
      <c r="B69" s="23" t="s">
        <v>282</v>
      </c>
      <c r="C69" s="23" t="s">
        <v>762</v>
      </c>
      <c r="D69" s="23" t="s">
        <v>283</v>
      </c>
      <c r="E69" s="63">
        <v>42609</v>
      </c>
      <c r="F69" s="68">
        <v>609.96</v>
      </c>
      <c r="G69" s="23" t="s">
        <v>151</v>
      </c>
      <c r="H69" s="23" t="s">
        <v>184</v>
      </c>
      <c r="I69" t="s">
        <v>168</v>
      </c>
      <c r="J69" s="23" t="s">
        <v>154</v>
      </c>
      <c r="K69" s="22" t="str">
        <f t="shared" si="3"/>
        <v>福岡市</v>
      </c>
      <c r="L69" s="22" t="str">
        <f>VLOOKUP(G69,Sheet5!$S$3:$T$6,2,0)</f>
        <v>高</v>
      </c>
      <c r="M69" s="71">
        <v>42609</v>
      </c>
      <c r="N69" s="23">
        <f t="shared" si="5"/>
        <v>1</v>
      </c>
    </row>
    <row r="70" spans="1:14" x14ac:dyDescent="0.4">
      <c r="A70" s="21" t="str">
        <f t="shared" si="4"/>
        <v>002016ｻ806CALWvkhE</v>
      </c>
      <c r="B70" s="23" t="s">
        <v>284</v>
      </c>
      <c r="C70" s="23" t="s">
        <v>763</v>
      </c>
      <c r="D70" s="23" t="s">
        <v>285</v>
      </c>
      <c r="E70" s="63">
        <v>42611</v>
      </c>
      <c r="F70" s="68">
        <v>25.44</v>
      </c>
      <c r="G70" s="23" t="s">
        <v>150</v>
      </c>
      <c r="H70" s="23" t="s">
        <v>184</v>
      </c>
      <c r="I70" t="s">
        <v>168</v>
      </c>
      <c r="J70" s="23" t="s">
        <v>278</v>
      </c>
      <c r="K70" s="22" t="str">
        <f t="shared" si="3"/>
        <v>福岡市</v>
      </c>
      <c r="L70" s="22" t="str">
        <f>VLOOKUP(G70,Sheet5!$S$3:$T$6,2,0)</f>
        <v>低</v>
      </c>
      <c r="M70" s="71">
        <v>42611</v>
      </c>
      <c r="N70" s="23">
        <f t="shared" si="5"/>
        <v>1</v>
      </c>
    </row>
    <row r="71" spans="1:14" x14ac:dyDescent="0.4">
      <c r="A71" s="21" t="str">
        <f t="shared" si="4"/>
        <v>002015ｻ710CG58GFof</v>
      </c>
      <c r="B71" s="23" t="s">
        <v>286</v>
      </c>
      <c r="C71" s="23" t="s">
        <v>764</v>
      </c>
      <c r="D71" s="23" t="s">
        <v>140</v>
      </c>
      <c r="E71" s="63">
        <v>42614</v>
      </c>
      <c r="F71" s="68">
        <v>24.96</v>
      </c>
      <c r="G71" s="23" t="s">
        <v>150</v>
      </c>
      <c r="H71" s="23" t="s">
        <v>164</v>
      </c>
      <c r="I71" t="s">
        <v>168</v>
      </c>
      <c r="J71" s="23" t="s">
        <v>155</v>
      </c>
      <c r="K71" s="22" t="str">
        <f t="shared" si="3"/>
        <v>熊本市</v>
      </c>
      <c r="L71" s="22" t="str">
        <f>VLOOKUP(G71,Sheet5!$S$3:$T$6,2,0)</f>
        <v>低</v>
      </c>
      <c r="M71" s="71">
        <v>42614</v>
      </c>
      <c r="N71" s="23">
        <f t="shared" si="5"/>
        <v>1</v>
      </c>
    </row>
    <row r="72" spans="1:14" x14ac:dyDescent="0.4">
      <c r="A72" s="21" t="str">
        <f t="shared" si="4"/>
        <v>002016ｻ801CGJyELgK</v>
      </c>
      <c r="B72" s="23" t="s">
        <v>287</v>
      </c>
      <c r="C72" s="23" t="s">
        <v>765</v>
      </c>
      <c r="D72" s="23" t="s">
        <v>288</v>
      </c>
      <c r="E72" s="63">
        <v>42615</v>
      </c>
      <c r="F72" s="68">
        <v>17.489999999999998</v>
      </c>
      <c r="G72" s="23" t="s">
        <v>150</v>
      </c>
      <c r="H72" s="23" t="s">
        <v>164</v>
      </c>
      <c r="I72" t="s">
        <v>168</v>
      </c>
      <c r="J72" s="23" t="s">
        <v>155</v>
      </c>
      <c r="K72" s="22" t="str">
        <f t="shared" si="3"/>
        <v>熊本市</v>
      </c>
      <c r="L72" s="22" t="str">
        <f>VLOOKUP(G72,Sheet5!$S$3:$T$6,2,0)</f>
        <v>低</v>
      </c>
      <c r="M72" s="71">
        <v>42615</v>
      </c>
      <c r="N72" s="23">
        <f t="shared" si="5"/>
        <v>1</v>
      </c>
    </row>
    <row r="73" spans="1:14" x14ac:dyDescent="0.4">
      <c r="A73" s="21" t="str">
        <f t="shared" si="4"/>
        <v>002016ｻ805BATg2ch9</v>
      </c>
      <c r="B73" s="23" t="s">
        <v>289</v>
      </c>
      <c r="C73" s="23" t="s">
        <v>766</v>
      </c>
      <c r="D73" s="23" t="s">
        <v>290</v>
      </c>
      <c r="E73" s="63">
        <v>42620</v>
      </c>
      <c r="F73" s="68">
        <v>59.36</v>
      </c>
      <c r="G73" s="23" t="s">
        <v>150</v>
      </c>
      <c r="H73" s="23" t="s">
        <v>184</v>
      </c>
      <c r="I73" t="s">
        <v>168</v>
      </c>
      <c r="J73" s="23" t="s">
        <v>278</v>
      </c>
      <c r="K73" s="22" t="str">
        <f t="shared" si="3"/>
        <v>福岡市</v>
      </c>
      <c r="L73" s="22" t="str">
        <f>VLOOKUP(G73,Sheet5!$S$3:$T$6,2,0)</f>
        <v>低</v>
      </c>
      <c r="M73" s="71">
        <v>42620</v>
      </c>
      <c r="N73" s="23">
        <f t="shared" si="5"/>
        <v>1</v>
      </c>
    </row>
    <row r="74" spans="1:14" x14ac:dyDescent="0.4">
      <c r="A74" s="21" t="str">
        <f t="shared" si="4"/>
        <v>002016ｻ806CBKQRDfG</v>
      </c>
      <c r="B74" s="23" t="s">
        <v>291</v>
      </c>
      <c r="C74" s="23" t="s">
        <v>767</v>
      </c>
      <c r="D74" s="23" t="s">
        <v>292</v>
      </c>
      <c r="E74" s="63">
        <v>42621</v>
      </c>
      <c r="F74" s="68">
        <v>23.85</v>
      </c>
      <c r="G74" s="23" t="s">
        <v>150</v>
      </c>
      <c r="H74" s="23" t="s">
        <v>229</v>
      </c>
      <c r="I74" t="s">
        <v>168</v>
      </c>
      <c r="J74" s="23" t="s">
        <v>278</v>
      </c>
      <c r="K74" s="22" t="str">
        <f t="shared" si="3"/>
        <v>福岡市</v>
      </c>
      <c r="L74" s="22" t="str">
        <f>VLOOKUP(G74,Sheet5!$S$3:$T$6,2,0)</f>
        <v>低</v>
      </c>
      <c r="M74" s="71">
        <v>42621</v>
      </c>
      <c r="N74" s="23">
        <f t="shared" si="5"/>
        <v>1</v>
      </c>
    </row>
    <row r="75" spans="1:14" x14ac:dyDescent="0.4">
      <c r="A75" s="21" t="str">
        <f t="shared" si="4"/>
        <v>002016ｻ806CDF57jxd</v>
      </c>
      <c r="B75" s="23" t="s">
        <v>293</v>
      </c>
      <c r="C75" s="23" t="s">
        <v>768</v>
      </c>
      <c r="D75" s="23" t="s">
        <v>294</v>
      </c>
      <c r="E75" s="63">
        <v>42621</v>
      </c>
      <c r="F75" s="68">
        <v>25.44</v>
      </c>
      <c r="G75" s="23" t="s">
        <v>150</v>
      </c>
      <c r="H75" s="23" t="s">
        <v>184</v>
      </c>
      <c r="I75" t="s">
        <v>168</v>
      </c>
      <c r="J75" s="23" t="s">
        <v>278</v>
      </c>
      <c r="K75" s="22" t="str">
        <f t="shared" si="3"/>
        <v>福岡市</v>
      </c>
      <c r="L75" s="22" t="str">
        <f>VLOOKUP(G75,Sheet5!$S$3:$T$6,2,0)</f>
        <v>低</v>
      </c>
      <c r="M75" s="71">
        <v>42621</v>
      </c>
      <c r="N75" s="23">
        <f t="shared" si="5"/>
        <v>1</v>
      </c>
    </row>
    <row r="76" spans="1:14" x14ac:dyDescent="0.4">
      <c r="A76" s="21" t="str">
        <f t="shared" si="4"/>
        <v>002016ｻ804CEeST8kw</v>
      </c>
      <c r="B76" s="23" t="s">
        <v>295</v>
      </c>
      <c r="C76" s="23" t="s">
        <v>769</v>
      </c>
      <c r="D76" s="23" t="s">
        <v>296</v>
      </c>
      <c r="E76" s="63">
        <v>42625</v>
      </c>
      <c r="F76" s="68">
        <v>57.24</v>
      </c>
      <c r="G76" s="23" t="s">
        <v>150</v>
      </c>
      <c r="H76" s="23" t="s">
        <v>184</v>
      </c>
      <c r="I76" t="s">
        <v>168</v>
      </c>
      <c r="J76" s="23" t="s">
        <v>278</v>
      </c>
      <c r="K76" s="22" t="str">
        <f t="shared" si="3"/>
        <v>福岡市</v>
      </c>
      <c r="L76" s="22" t="str">
        <f>VLOOKUP(G76,Sheet5!$S$3:$T$6,2,0)</f>
        <v>低</v>
      </c>
      <c r="M76" s="71">
        <v>42625</v>
      </c>
      <c r="N76" s="23">
        <f t="shared" si="5"/>
        <v>1</v>
      </c>
    </row>
    <row r="77" spans="1:14" x14ac:dyDescent="0.4">
      <c r="A77" s="21" t="str">
        <f t="shared" si="4"/>
        <v>002016ｻ806BA3hA1MH</v>
      </c>
      <c r="B77" s="23" t="s">
        <v>297</v>
      </c>
      <c r="C77" s="23" t="s">
        <v>770</v>
      </c>
      <c r="D77" s="23" t="s">
        <v>298</v>
      </c>
      <c r="E77" s="63">
        <v>42633</v>
      </c>
      <c r="F77" s="68">
        <v>55.65</v>
      </c>
      <c r="G77" s="23" t="s">
        <v>150</v>
      </c>
      <c r="H77" s="23" t="s">
        <v>184</v>
      </c>
      <c r="I77" t="s">
        <v>168</v>
      </c>
      <c r="J77" s="23" t="s">
        <v>278</v>
      </c>
      <c r="K77" s="22" t="str">
        <f t="shared" si="3"/>
        <v>福岡市</v>
      </c>
      <c r="L77" s="22" t="str">
        <f>VLOOKUP(G77,Sheet5!$S$3:$T$6,2,0)</f>
        <v>低</v>
      </c>
      <c r="M77" s="71">
        <v>42633</v>
      </c>
      <c r="N77" s="23">
        <f t="shared" si="5"/>
        <v>1</v>
      </c>
    </row>
    <row r="78" spans="1:14" x14ac:dyDescent="0.4">
      <c r="A78" s="21" t="str">
        <f t="shared" si="4"/>
        <v>002016ｻ807CBYQJVxG</v>
      </c>
      <c r="B78" s="23" t="s">
        <v>299</v>
      </c>
      <c r="C78" s="23" t="s">
        <v>771</v>
      </c>
      <c r="D78" s="23" t="s">
        <v>300</v>
      </c>
      <c r="E78" s="63">
        <v>42640</v>
      </c>
      <c r="F78" s="68">
        <v>18.285</v>
      </c>
      <c r="G78" s="23" t="s">
        <v>150</v>
      </c>
      <c r="H78" s="23" t="s">
        <v>229</v>
      </c>
      <c r="I78" t="s">
        <v>168</v>
      </c>
      <c r="J78" s="23" t="s">
        <v>278</v>
      </c>
      <c r="K78" s="22" t="str">
        <f t="shared" si="3"/>
        <v>福岡市</v>
      </c>
      <c r="L78" s="22" t="str">
        <f>VLOOKUP(G78,Sheet5!$S$3:$T$6,2,0)</f>
        <v>低</v>
      </c>
      <c r="M78" s="71">
        <v>42640</v>
      </c>
      <c r="N78" s="23">
        <f t="shared" si="5"/>
        <v>1</v>
      </c>
    </row>
    <row r="79" spans="1:14" x14ac:dyDescent="0.4">
      <c r="A79" s="21" t="str">
        <f t="shared" si="4"/>
        <v>002016ｻ807BH7Am7pH</v>
      </c>
      <c r="B79" s="23" t="s">
        <v>301</v>
      </c>
      <c r="C79" s="23" t="s">
        <v>772</v>
      </c>
      <c r="D79" s="23" t="s">
        <v>302</v>
      </c>
      <c r="E79" s="63">
        <v>42654</v>
      </c>
      <c r="F79" s="68">
        <v>19.079999999999998</v>
      </c>
      <c r="G79" s="23" t="s">
        <v>150</v>
      </c>
      <c r="H79" s="23" t="s">
        <v>229</v>
      </c>
      <c r="I79" t="s">
        <v>168</v>
      </c>
      <c r="J79" s="23" t="s">
        <v>278</v>
      </c>
      <c r="K79" s="22" t="str">
        <f t="shared" si="3"/>
        <v>福岡市</v>
      </c>
      <c r="L79" s="22" t="str">
        <f>VLOOKUP(G79,Sheet5!$S$3:$T$6,2,0)</f>
        <v>低</v>
      </c>
      <c r="M79" s="71">
        <v>42654</v>
      </c>
      <c r="N79" s="23">
        <f t="shared" si="5"/>
        <v>1</v>
      </c>
    </row>
    <row r="80" spans="1:14" x14ac:dyDescent="0.4">
      <c r="A80" s="21" t="str">
        <f t="shared" si="4"/>
        <v>002016ｻ806BFvekAGX</v>
      </c>
      <c r="B80" s="23" t="s">
        <v>303</v>
      </c>
      <c r="C80" s="23" t="s">
        <v>773</v>
      </c>
      <c r="D80" s="23" t="s">
        <v>304</v>
      </c>
      <c r="E80" s="63">
        <v>42663</v>
      </c>
      <c r="F80" s="68">
        <v>57.24</v>
      </c>
      <c r="G80" s="23" t="s">
        <v>150</v>
      </c>
      <c r="H80" s="23" t="s">
        <v>229</v>
      </c>
      <c r="I80" t="s">
        <v>168</v>
      </c>
      <c r="J80" s="23" t="s">
        <v>278</v>
      </c>
      <c r="K80" s="22" t="str">
        <f t="shared" si="3"/>
        <v>福岡市</v>
      </c>
      <c r="L80" s="22" t="str">
        <f>VLOOKUP(G80,Sheet5!$S$3:$T$6,2,0)</f>
        <v>低</v>
      </c>
      <c r="M80" s="71">
        <v>42663</v>
      </c>
      <c r="N80" s="23">
        <f t="shared" si="5"/>
        <v>1</v>
      </c>
    </row>
    <row r="81" spans="1:14" x14ac:dyDescent="0.4">
      <c r="A81" s="21" t="str">
        <f t="shared" si="4"/>
        <v>002016ｻ807CGJjmQYk</v>
      </c>
      <c r="B81" s="23" t="s">
        <v>305</v>
      </c>
      <c r="C81" s="23" t="s">
        <v>774</v>
      </c>
      <c r="D81" s="23" t="s">
        <v>306</v>
      </c>
      <c r="E81" s="63">
        <v>42683</v>
      </c>
      <c r="F81" s="68">
        <v>29.15</v>
      </c>
      <c r="G81" s="23" t="s">
        <v>150</v>
      </c>
      <c r="H81" s="23" t="s">
        <v>184</v>
      </c>
      <c r="I81" t="s">
        <v>168</v>
      </c>
      <c r="J81" s="23" t="s">
        <v>278</v>
      </c>
      <c r="K81" s="22" t="str">
        <f t="shared" si="3"/>
        <v>福岡市</v>
      </c>
      <c r="L81" s="22" t="str">
        <f>VLOOKUP(G81,Sheet5!$S$3:$T$6,2,0)</f>
        <v>低</v>
      </c>
      <c r="M81" s="71">
        <v>42683</v>
      </c>
      <c r="N81" s="23">
        <f t="shared" si="5"/>
        <v>1</v>
      </c>
    </row>
    <row r="82" spans="1:14" x14ac:dyDescent="0.4">
      <c r="A82" s="21" t="str">
        <f t="shared" si="4"/>
        <v>002016ｻ804CHAXQEYj</v>
      </c>
      <c r="B82" s="23" t="s">
        <v>307</v>
      </c>
      <c r="C82" s="23" t="s">
        <v>775</v>
      </c>
      <c r="D82" s="23" t="s">
        <v>276</v>
      </c>
      <c r="E82" s="63">
        <v>42699</v>
      </c>
      <c r="F82" s="68">
        <v>15.9</v>
      </c>
      <c r="G82" s="23" t="s">
        <v>150</v>
      </c>
      <c r="H82" s="23" t="s">
        <v>229</v>
      </c>
      <c r="I82" t="s">
        <v>168</v>
      </c>
      <c r="J82" s="23" t="s">
        <v>278</v>
      </c>
      <c r="K82" s="22" t="str">
        <f t="shared" si="3"/>
        <v>福岡市</v>
      </c>
      <c r="L82" s="22" t="str">
        <f>VLOOKUP(G82,Sheet5!$S$3:$T$6,2,0)</f>
        <v>低</v>
      </c>
      <c r="M82" s="71">
        <v>42699</v>
      </c>
      <c r="N82" s="23">
        <f t="shared" si="5"/>
        <v>1</v>
      </c>
    </row>
    <row r="83" spans="1:14" x14ac:dyDescent="0.4">
      <c r="A83" s="21" t="str">
        <f t="shared" si="4"/>
        <v>002016ｻ809CArJE7qD</v>
      </c>
      <c r="B83" s="23" t="s">
        <v>308</v>
      </c>
      <c r="C83" s="23" t="s">
        <v>776</v>
      </c>
      <c r="D83" s="23" t="s">
        <v>309</v>
      </c>
      <c r="E83" s="63">
        <v>42713</v>
      </c>
      <c r="F83" s="68">
        <v>59.36</v>
      </c>
      <c r="G83" s="23" t="s">
        <v>150</v>
      </c>
      <c r="H83" s="23" t="s">
        <v>184</v>
      </c>
      <c r="I83" t="s">
        <v>168</v>
      </c>
      <c r="J83" s="23" t="s">
        <v>278</v>
      </c>
      <c r="K83" s="22" t="str">
        <f t="shared" si="3"/>
        <v>福岡市</v>
      </c>
      <c r="L83" s="22" t="str">
        <f>VLOOKUP(G83,Sheet5!$S$3:$T$6,2,0)</f>
        <v>低</v>
      </c>
      <c r="M83" s="71">
        <v>42713</v>
      </c>
      <c r="N83" s="23">
        <f t="shared" si="5"/>
        <v>1</v>
      </c>
    </row>
    <row r="84" spans="1:14" x14ac:dyDescent="0.4">
      <c r="A84" s="21" t="str">
        <f t="shared" si="4"/>
        <v>002016ｻ808CBTJLDsF</v>
      </c>
      <c r="B84" s="23" t="s">
        <v>310</v>
      </c>
      <c r="C84" s="23" t="s">
        <v>777</v>
      </c>
      <c r="D84" s="23" t="s">
        <v>311</v>
      </c>
      <c r="E84" s="63">
        <v>42730</v>
      </c>
      <c r="F84" s="68">
        <v>10.07</v>
      </c>
      <c r="G84" s="23" t="s">
        <v>150</v>
      </c>
      <c r="H84" s="23" t="s">
        <v>229</v>
      </c>
      <c r="I84" t="s">
        <v>168</v>
      </c>
      <c r="J84" s="23" t="s">
        <v>278</v>
      </c>
      <c r="K84" s="22" t="str">
        <f t="shared" si="3"/>
        <v>福岡市</v>
      </c>
      <c r="L84" s="22" t="str">
        <f>VLOOKUP(G84,Sheet5!$S$3:$T$6,2,0)</f>
        <v>低</v>
      </c>
      <c r="M84" s="71">
        <v>42730</v>
      </c>
      <c r="N84" s="23">
        <f t="shared" si="5"/>
        <v>1</v>
      </c>
    </row>
    <row r="85" spans="1:14" x14ac:dyDescent="0.4">
      <c r="A85" s="21" t="str">
        <f t="shared" si="4"/>
        <v>002016ｻ810CAoZq1af</v>
      </c>
      <c r="B85" s="23" t="s">
        <v>312</v>
      </c>
      <c r="C85" s="23" t="s">
        <v>778</v>
      </c>
      <c r="D85" s="23" t="s">
        <v>313</v>
      </c>
      <c r="E85" s="63">
        <v>42730</v>
      </c>
      <c r="F85" s="68">
        <v>12.72</v>
      </c>
      <c r="G85" s="23" t="s">
        <v>150</v>
      </c>
      <c r="H85" s="23" t="s">
        <v>184</v>
      </c>
      <c r="I85" t="s">
        <v>168</v>
      </c>
      <c r="J85" s="23" t="s">
        <v>278</v>
      </c>
      <c r="K85" s="22" t="str">
        <f t="shared" si="3"/>
        <v>福岡市</v>
      </c>
      <c r="L85" s="22" t="str">
        <f>VLOOKUP(G85,Sheet5!$S$3:$T$6,2,0)</f>
        <v>低</v>
      </c>
      <c r="M85" s="71">
        <v>42730</v>
      </c>
      <c r="N85" s="23">
        <f t="shared" si="5"/>
        <v>1</v>
      </c>
    </row>
    <row r="86" spans="1:14" x14ac:dyDescent="0.4">
      <c r="A86" s="21" t="str">
        <f t="shared" si="4"/>
        <v>002016ｻ808CA3pSMKK</v>
      </c>
      <c r="B86" s="23" t="s">
        <v>314</v>
      </c>
      <c r="C86" s="23" t="s">
        <v>779</v>
      </c>
      <c r="D86" s="23" t="s">
        <v>315</v>
      </c>
      <c r="E86" s="63">
        <v>42733</v>
      </c>
      <c r="F86" s="68">
        <v>12.72</v>
      </c>
      <c r="G86" s="23" t="s">
        <v>150</v>
      </c>
      <c r="H86" s="23" t="s">
        <v>229</v>
      </c>
      <c r="I86" t="s">
        <v>168</v>
      </c>
      <c r="J86" s="23" t="s">
        <v>278</v>
      </c>
      <c r="K86" s="22" t="str">
        <f t="shared" si="3"/>
        <v>福岡市</v>
      </c>
      <c r="L86" s="22" t="str">
        <f>VLOOKUP(G86,Sheet5!$S$3:$T$6,2,0)</f>
        <v>低</v>
      </c>
      <c r="M86" s="71">
        <v>42733</v>
      </c>
      <c r="N86" s="23">
        <f t="shared" si="5"/>
        <v>1</v>
      </c>
    </row>
    <row r="87" spans="1:14" x14ac:dyDescent="0.4">
      <c r="A87" s="21" t="str">
        <f t="shared" si="4"/>
        <v>002016ｻ810CGLgtLBN</v>
      </c>
      <c r="B87" s="23" t="s">
        <v>316</v>
      </c>
      <c r="C87" s="23" t="s">
        <v>780</v>
      </c>
      <c r="D87" s="23" t="s">
        <v>317</v>
      </c>
      <c r="E87" s="63">
        <v>42765</v>
      </c>
      <c r="F87" s="68">
        <v>29.68</v>
      </c>
      <c r="G87" s="23" t="s">
        <v>150</v>
      </c>
      <c r="H87" s="23" t="s">
        <v>229</v>
      </c>
      <c r="I87" t="s">
        <v>168</v>
      </c>
      <c r="J87" s="23" t="s">
        <v>278</v>
      </c>
      <c r="K87" s="22" t="str">
        <f t="shared" si="3"/>
        <v>福岡市</v>
      </c>
      <c r="L87" s="22" t="str">
        <f>VLOOKUP(G87,Sheet5!$S$3:$T$6,2,0)</f>
        <v>低</v>
      </c>
      <c r="M87" s="71">
        <v>42765</v>
      </c>
      <c r="N87" s="23">
        <f t="shared" si="5"/>
        <v>1</v>
      </c>
    </row>
    <row r="88" spans="1:14" x14ac:dyDescent="0.4">
      <c r="A88" s="21" t="str">
        <f t="shared" si="4"/>
        <v>002016ｻ810CD3QB2PK</v>
      </c>
      <c r="B88" s="23" t="s">
        <v>318</v>
      </c>
      <c r="C88" s="23" t="s">
        <v>781</v>
      </c>
      <c r="D88" s="23" t="s">
        <v>319</v>
      </c>
      <c r="E88" s="63">
        <v>42769</v>
      </c>
      <c r="F88" s="68">
        <v>31.8</v>
      </c>
      <c r="G88" s="23" t="s">
        <v>150</v>
      </c>
      <c r="H88" s="23" t="s">
        <v>171</v>
      </c>
      <c r="I88" t="s">
        <v>168</v>
      </c>
      <c r="J88" s="23" t="s">
        <v>278</v>
      </c>
      <c r="K88" s="22" t="str">
        <f t="shared" si="3"/>
        <v>大分市</v>
      </c>
      <c r="L88" s="22" t="str">
        <f>VLOOKUP(G88,Sheet5!$S$3:$T$6,2,0)</f>
        <v>低</v>
      </c>
      <c r="M88" s="71">
        <v>42769</v>
      </c>
      <c r="N88" s="23">
        <f t="shared" si="5"/>
        <v>1</v>
      </c>
    </row>
    <row r="89" spans="1:14" x14ac:dyDescent="0.4">
      <c r="A89" s="21" t="str">
        <f t="shared" si="4"/>
        <v>002016ｻ810CFv4jK2e</v>
      </c>
      <c r="B89" s="23" t="s">
        <v>320</v>
      </c>
      <c r="C89" s="23" t="s">
        <v>782</v>
      </c>
      <c r="D89" s="23" t="s">
        <v>319</v>
      </c>
      <c r="E89" s="63">
        <v>42769</v>
      </c>
      <c r="F89" s="68">
        <v>17.489999999999998</v>
      </c>
      <c r="G89" s="23" t="s">
        <v>150</v>
      </c>
      <c r="H89" s="23" t="s">
        <v>171</v>
      </c>
      <c r="I89" t="s">
        <v>168</v>
      </c>
      <c r="J89" s="23" t="s">
        <v>278</v>
      </c>
      <c r="K89" s="22" t="str">
        <f t="shared" si="3"/>
        <v>大分市</v>
      </c>
      <c r="L89" s="22" t="str">
        <f>VLOOKUP(G89,Sheet5!$S$3:$T$6,2,0)</f>
        <v>低</v>
      </c>
      <c r="M89" s="71">
        <v>42769</v>
      </c>
      <c r="N89" s="23">
        <f t="shared" si="5"/>
        <v>1</v>
      </c>
    </row>
    <row r="90" spans="1:14" x14ac:dyDescent="0.4">
      <c r="A90" s="21" t="str">
        <f t="shared" si="4"/>
        <v>002016ｻ810CLQnZFKo</v>
      </c>
      <c r="B90" s="23" t="s">
        <v>321</v>
      </c>
      <c r="C90" s="23" t="s">
        <v>783</v>
      </c>
      <c r="D90" s="23" t="s">
        <v>322</v>
      </c>
      <c r="E90" s="63">
        <v>42779</v>
      </c>
      <c r="F90" s="68">
        <v>10.335000000000001</v>
      </c>
      <c r="G90" s="23" t="s">
        <v>150</v>
      </c>
      <c r="H90" s="23" t="s">
        <v>184</v>
      </c>
      <c r="I90" t="s">
        <v>168</v>
      </c>
      <c r="J90" s="23" t="s">
        <v>278</v>
      </c>
      <c r="K90" s="22" t="str">
        <f t="shared" si="3"/>
        <v>福岡市</v>
      </c>
      <c r="L90" s="22" t="str">
        <f>VLOOKUP(G90,Sheet5!$S$3:$T$6,2,0)</f>
        <v>低</v>
      </c>
      <c r="M90" s="71">
        <v>42779</v>
      </c>
      <c r="N90" s="23">
        <f t="shared" si="5"/>
        <v>1</v>
      </c>
    </row>
    <row r="91" spans="1:14" x14ac:dyDescent="0.4">
      <c r="A91" s="21" t="str">
        <f t="shared" si="4"/>
        <v>002016ｻ811CG2f4YFN</v>
      </c>
      <c r="B91" s="23" t="s">
        <v>323</v>
      </c>
      <c r="C91" s="23" t="s">
        <v>784</v>
      </c>
      <c r="D91" s="23" t="s">
        <v>324</v>
      </c>
      <c r="E91" s="63">
        <v>42779</v>
      </c>
      <c r="F91" s="68">
        <v>11.13</v>
      </c>
      <c r="G91" s="23" t="s">
        <v>150</v>
      </c>
      <c r="H91" s="23" t="s">
        <v>229</v>
      </c>
      <c r="I91" t="s">
        <v>168</v>
      </c>
      <c r="J91" s="23" t="s">
        <v>278</v>
      </c>
      <c r="K91" s="22" t="str">
        <f t="shared" si="3"/>
        <v>福岡市</v>
      </c>
      <c r="L91" s="22" t="str">
        <f>VLOOKUP(G91,Sheet5!$S$3:$T$6,2,0)</f>
        <v>低</v>
      </c>
      <c r="M91" s="71">
        <v>42779</v>
      </c>
      <c r="N91" s="23">
        <f t="shared" si="5"/>
        <v>1</v>
      </c>
    </row>
    <row r="92" spans="1:14" x14ac:dyDescent="0.4">
      <c r="A92" s="21" t="str">
        <f t="shared" si="4"/>
        <v>002016ｻ810CCBHNEgY</v>
      </c>
      <c r="B92" s="23" t="s">
        <v>325</v>
      </c>
      <c r="C92" s="23" t="s">
        <v>785</v>
      </c>
      <c r="D92" s="23" t="s">
        <v>326</v>
      </c>
      <c r="E92" s="63">
        <v>42780</v>
      </c>
      <c r="F92" s="68">
        <v>57.24</v>
      </c>
      <c r="G92" s="23" t="s">
        <v>150</v>
      </c>
      <c r="H92" s="23" t="s">
        <v>184</v>
      </c>
      <c r="I92" t="s">
        <v>168</v>
      </c>
      <c r="J92" s="23" t="s">
        <v>278</v>
      </c>
      <c r="K92" s="22" t="str">
        <f t="shared" si="3"/>
        <v>福岡市</v>
      </c>
      <c r="L92" s="22" t="str">
        <f>VLOOKUP(G92,Sheet5!$S$3:$T$6,2,0)</f>
        <v>低</v>
      </c>
      <c r="M92" s="71">
        <v>42780</v>
      </c>
      <c r="N92" s="23">
        <f t="shared" si="5"/>
        <v>1</v>
      </c>
    </row>
    <row r="93" spans="1:14" x14ac:dyDescent="0.4">
      <c r="A93" s="21" t="str">
        <f t="shared" si="4"/>
        <v>002016ｻ811CIhsmASc</v>
      </c>
      <c r="B93" s="23" t="s">
        <v>327</v>
      </c>
      <c r="C93" s="23" t="s">
        <v>786</v>
      </c>
      <c r="D93" s="23" t="s">
        <v>326</v>
      </c>
      <c r="E93" s="63">
        <v>42780</v>
      </c>
      <c r="F93" s="68">
        <v>19.079999999999998</v>
      </c>
      <c r="G93" s="23" t="s">
        <v>150</v>
      </c>
      <c r="H93" s="23" t="s">
        <v>184</v>
      </c>
      <c r="I93" t="s">
        <v>168</v>
      </c>
      <c r="J93" s="23" t="s">
        <v>278</v>
      </c>
      <c r="K93" s="22" t="str">
        <f t="shared" si="3"/>
        <v>福岡市</v>
      </c>
      <c r="L93" s="22" t="str">
        <f>VLOOKUP(G93,Sheet5!$S$3:$T$6,2,0)</f>
        <v>低</v>
      </c>
      <c r="M93" s="71">
        <v>42780</v>
      </c>
      <c r="N93" s="23">
        <f t="shared" si="5"/>
        <v>1</v>
      </c>
    </row>
    <row r="94" spans="1:14" x14ac:dyDescent="0.4">
      <c r="A94" s="21" t="str">
        <f t="shared" si="4"/>
        <v>002016ｻ810CP2kVHdM</v>
      </c>
      <c r="B94" s="23" t="s">
        <v>328</v>
      </c>
      <c r="C94" s="23" t="s">
        <v>787</v>
      </c>
      <c r="D94" s="23" t="s">
        <v>329</v>
      </c>
      <c r="E94" s="63">
        <v>42780</v>
      </c>
      <c r="F94" s="68">
        <v>18.02</v>
      </c>
      <c r="G94" s="23" t="s">
        <v>150</v>
      </c>
      <c r="H94" s="23" t="s">
        <v>184</v>
      </c>
      <c r="I94" t="s">
        <v>168</v>
      </c>
      <c r="J94" s="23" t="s">
        <v>278</v>
      </c>
      <c r="K94" s="22" t="str">
        <f t="shared" si="3"/>
        <v>福岡市</v>
      </c>
      <c r="L94" s="22" t="str">
        <f>VLOOKUP(G94,Sheet5!$S$3:$T$6,2,0)</f>
        <v>低</v>
      </c>
      <c r="M94" s="71">
        <v>42780</v>
      </c>
      <c r="N94" s="23">
        <f t="shared" si="5"/>
        <v>1</v>
      </c>
    </row>
    <row r="95" spans="1:14" x14ac:dyDescent="0.4">
      <c r="A95" s="21" t="str">
        <f t="shared" si="4"/>
        <v>002016ｻ812CGtxeLae</v>
      </c>
      <c r="B95" s="23" t="s">
        <v>330</v>
      </c>
      <c r="C95" s="23" t="s">
        <v>788</v>
      </c>
      <c r="D95" s="23" t="s">
        <v>331</v>
      </c>
      <c r="E95" s="63">
        <v>42783</v>
      </c>
      <c r="F95" s="68">
        <v>12.72</v>
      </c>
      <c r="G95" s="23" t="s">
        <v>150</v>
      </c>
      <c r="H95" s="23" t="s">
        <v>229</v>
      </c>
      <c r="I95" t="s">
        <v>168</v>
      </c>
      <c r="J95" s="23" t="s">
        <v>278</v>
      </c>
      <c r="K95" s="22" t="str">
        <f t="shared" si="3"/>
        <v>福岡市</v>
      </c>
      <c r="L95" s="22" t="str">
        <f>VLOOKUP(G95,Sheet5!$S$3:$T$6,2,0)</f>
        <v>低</v>
      </c>
      <c r="M95" s="71">
        <v>42783</v>
      </c>
      <c r="N95" s="23">
        <f t="shared" si="5"/>
        <v>1</v>
      </c>
    </row>
    <row r="96" spans="1:14" x14ac:dyDescent="0.4">
      <c r="A96" s="21" t="str">
        <f t="shared" si="4"/>
        <v>002016ｻ808CDciT27F</v>
      </c>
      <c r="B96" s="23" t="s">
        <v>332</v>
      </c>
      <c r="C96" s="23" t="s">
        <v>789</v>
      </c>
      <c r="D96" s="23" t="s">
        <v>333</v>
      </c>
      <c r="E96" s="63">
        <v>42786</v>
      </c>
      <c r="F96" s="68">
        <v>29.15</v>
      </c>
      <c r="G96" s="23" t="s">
        <v>150</v>
      </c>
      <c r="H96" s="23" t="s">
        <v>184</v>
      </c>
      <c r="I96" t="s">
        <v>168</v>
      </c>
      <c r="J96" s="23" t="s">
        <v>278</v>
      </c>
      <c r="K96" s="22" t="str">
        <f t="shared" si="3"/>
        <v>福岡市</v>
      </c>
      <c r="L96" s="22" t="str">
        <f>VLOOKUP(G96,Sheet5!$S$3:$T$6,2,0)</f>
        <v>低</v>
      </c>
      <c r="M96" s="71">
        <v>42786</v>
      </c>
      <c r="N96" s="23">
        <f t="shared" si="5"/>
        <v>1</v>
      </c>
    </row>
    <row r="97" spans="1:14" x14ac:dyDescent="0.4">
      <c r="A97" s="21" t="str">
        <f t="shared" si="4"/>
        <v>002016ｻ808CE9CsSSX</v>
      </c>
      <c r="B97" s="23" t="s">
        <v>334</v>
      </c>
      <c r="C97" s="23" t="s">
        <v>790</v>
      </c>
      <c r="D97" s="23" t="s">
        <v>333</v>
      </c>
      <c r="E97" s="63">
        <v>42786</v>
      </c>
      <c r="F97" s="68">
        <v>24.645</v>
      </c>
      <c r="G97" s="23" t="s">
        <v>150</v>
      </c>
      <c r="H97" s="23" t="s">
        <v>184</v>
      </c>
      <c r="I97" t="s">
        <v>168</v>
      </c>
      <c r="J97" s="23" t="s">
        <v>278</v>
      </c>
      <c r="K97" s="22" t="str">
        <f t="shared" si="3"/>
        <v>福岡市</v>
      </c>
      <c r="L97" s="22" t="str">
        <f>VLOOKUP(G97,Sheet5!$S$3:$T$6,2,0)</f>
        <v>低</v>
      </c>
      <c r="M97" s="71">
        <v>42786</v>
      </c>
      <c r="N97" s="23">
        <f t="shared" si="5"/>
        <v>1</v>
      </c>
    </row>
    <row r="98" spans="1:14" x14ac:dyDescent="0.4">
      <c r="A98" s="21" t="str">
        <f t="shared" si="4"/>
        <v>002016ｻ810COJSGM7e</v>
      </c>
      <c r="B98" s="23" t="s">
        <v>335</v>
      </c>
      <c r="C98" s="23" t="s">
        <v>791</v>
      </c>
      <c r="D98" s="23" t="s">
        <v>329</v>
      </c>
      <c r="E98" s="63">
        <v>42786</v>
      </c>
      <c r="F98" s="68">
        <v>19.079999999999998</v>
      </c>
      <c r="G98" s="23" t="s">
        <v>150</v>
      </c>
      <c r="H98" s="23" t="s">
        <v>229</v>
      </c>
      <c r="I98" t="s">
        <v>168</v>
      </c>
      <c r="J98" s="23" t="s">
        <v>278</v>
      </c>
      <c r="K98" s="22" t="str">
        <f t="shared" si="3"/>
        <v>福岡市</v>
      </c>
      <c r="L98" s="22" t="str">
        <f>VLOOKUP(G98,Sheet5!$S$3:$T$6,2,0)</f>
        <v>低</v>
      </c>
      <c r="M98" s="71">
        <v>42786</v>
      </c>
      <c r="N98" s="23">
        <f t="shared" si="5"/>
        <v>1</v>
      </c>
    </row>
    <row r="99" spans="1:14" x14ac:dyDescent="0.4">
      <c r="A99" s="21" t="str">
        <f t="shared" si="4"/>
        <v>002016ｻ809CE5zdzW5</v>
      </c>
      <c r="B99" s="23" t="s">
        <v>336</v>
      </c>
      <c r="C99" s="23" t="s">
        <v>792</v>
      </c>
      <c r="D99" s="23" t="s">
        <v>337</v>
      </c>
      <c r="E99" s="63">
        <v>42793</v>
      </c>
      <c r="F99" s="68">
        <v>36.04</v>
      </c>
      <c r="G99" s="23" t="s">
        <v>150</v>
      </c>
      <c r="H99" s="23" t="s">
        <v>263</v>
      </c>
      <c r="I99" t="s">
        <v>168</v>
      </c>
      <c r="J99" s="23" t="s">
        <v>278</v>
      </c>
      <c r="K99" s="22" t="str">
        <f t="shared" si="3"/>
        <v>佐賀市</v>
      </c>
      <c r="L99" s="22" t="str">
        <f>VLOOKUP(G99,Sheet5!$S$3:$T$6,2,0)</f>
        <v>低</v>
      </c>
      <c r="M99" s="71">
        <v>42793</v>
      </c>
      <c r="N99" s="23">
        <f t="shared" si="5"/>
        <v>1</v>
      </c>
    </row>
    <row r="100" spans="1:14" x14ac:dyDescent="0.4">
      <c r="A100" s="21" t="str">
        <f t="shared" si="4"/>
        <v>002016ｻ811CCeAXLNZ</v>
      </c>
      <c r="B100" s="23" t="s">
        <v>338</v>
      </c>
      <c r="C100" s="23" t="s">
        <v>793</v>
      </c>
      <c r="D100" s="23" t="s">
        <v>339</v>
      </c>
      <c r="E100" s="63">
        <v>42794</v>
      </c>
      <c r="F100" s="68">
        <v>10.6</v>
      </c>
      <c r="G100" s="23" t="s">
        <v>150</v>
      </c>
      <c r="H100" s="23" t="s">
        <v>184</v>
      </c>
      <c r="I100" t="s">
        <v>168</v>
      </c>
      <c r="J100" s="23" t="s">
        <v>278</v>
      </c>
      <c r="K100" s="22" t="str">
        <f t="shared" si="3"/>
        <v>福岡市</v>
      </c>
      <c r="L100" s="22" t="str">
        <f>VLOOKUP(G100,Sheet5!$S$3:$T$6,2,0)</f>
        <v>低</v>
      </c>
      <c r="M100" s="71">
        <v>42794</v>
      </c>
      <c r="N100" s="23">
        <f t="shared" si="5"/>
        <v>1</v>
      </c>
    </row>
    <row r="101" spans="1:14" x14ac:dyDescent="0.4">
      <c r="A101" s="21" t="str">
        <f t="shared" si="4"/>
        <v>002016ｻ812CHRTJo7f</v>
      </c>
      <c r="B101" s="23" t="s">
        <v>340</v>
      </c>
      <c r="C101" s="23" t="s">
        <v>794</v>
      </c>
      <c r="D101" s="23" t="s">
        <v>341</v>
      </c>
      <c r="E101" s="63">
        <v>42795</v>
      </c>
      <c r="F101" s="68">
        <v>21.73</v>
      </c>
      <c r="G101" s="23" t="s">
        <v>150</v>
      </c>
      <c r="H101" s="23" t="s">
        <v>229</v>
      </c>
      <c r="I101" t="s">
        <v>168</v>
      </c>
      <c r="J101" s="23" t="s">
        <v>278</v>
      </c>
      <c r="K101" s="22" t="str">
        <f t="shared" si="3"/>
        <v>福岡市</v>
      </c>
      <c r="L101" s="22" t="str">
        <f>VLOOKUP(G101,Sheet5!$S$3:$T$6,2,0)</f>
        <v>低</v>
      </c>
      <c r="M101" s="71">
        <v>42795</v>
      </c>
      <c r="N101" s="23">
        <f t="shared" si="5"/>
        <v>1</v>
      </c>
    </row>
    <row r="102" spans="1:14" x14ac:dyDescent="0.4">
      <c r="A102" s="21" t="str">
        <f t="shared" si="4"/>
        <v>002016ｻ806CEy3aFfa</v>
      </c>
      <c r="B102" s="23" t="s">
        <v>342</v>
      </c>
      <c r="C102" s="23" t="s">
        <v>795</v>
      </c>
      <c r="D102" s="23" t="s">
        <v>343</v>
      </c>
      <c r="E102" s="63">
        <v>42797</v>
      </c>
      <c r="F102" s="68">
        <v>12.72</v>
      </c>
      <c r="G102" s="23" t="s">
        <v>150</v>
      </c>
      <c r="H102" s="23" t="s">
        <v>229</v>
      </c>
      <c r="I102" t="s">
        <v>168</v>
      </c>
      <c r="J102" s="23" t="s">
        <v>278</v>
      </c>
      <c r="K102" s="22" t="str">
        <f t="shared" si="3"/>
        <v>福岡市</v>
      </c>
      <c r="L102" s="22" t="str">
        <f>VLOOKUP(G102,Sheet5!$S$3:$T$6,2,0)</f>
        <v>低</v>
      </c>
      <c r="M102" s="71">
        <v>42797</v>
      </c>
      <c r="N102" s="23">
        <f t="shared" si="5"/>
        <v>1</v>
      </c>
    </row>
    <row r="103" spans="1:14" x14ac:dyDescent="0.4">
      <c r="A103" s="21" t="str">
        <f t="shared" si="4"/>
        <v>002016ｻ811CPmhRAJn</v>
      </c>
      <c r="B103" s="23" t="s">
        <v>344</v>
      </c>
      <c r="C103" s="23" t="s">
        <v>796</v>
      </c>
      <c r="D103" s="23" t="s">
        <v>345</v>
      </c>
      <c r="E103" s="63">
        <v>42800</v>
      </c>
      <c r="F103" s="68">
        <v>57.24</v>
      </c>
      <c r="G103" s="23" t="s">
        <v>150</v>
      </c>
      <c r="H103" s="23" t="s">
        <v>184</v>
      </c>
      <c r="I103" t="s">
        <v>168</v>
      </c>
      <c r="J103" s="23" t="s">
        <v>278</v>
      </c>
      <c r="K103" s="22" t="str">
        <f t="shared" si="3"/>
        <v>福岡市</v>
      </c>
      <c r="L103" s="22" t="str">
        <f>VLOOKUP(G103,Sheet5!$S$3:$T$6,2,0)</f>
        <v>低</v>
      </c>
      <c r="M103" s="71">
        <v>42800</v>
      </c>
      <c r="N103" s="23">
        <f t="shared" si="5"/>
        <v>1</v>
      </c>
    </row>
    <row r="104" spans="1:14" x14ac:dyDescent="0.4">
      <c r="A104" s="21" t="str">
        <f t="shared" si="4"/>
        <v>002016ｻ811CO2g8VKJ</v>
      </c>
      <c r="B104" s="23" t="s">
        <v>346</v>
      </c>
      <c r="C104" s="23" t="s">
        <v>797</v>
      </c>
      <c r="D104" s="23" t="s">
        <v>347</v>
      </c>
      <c r="E104" s="63">
        <v>42802</v>
      </c>
      <c r="F104" s="68">
        <v>38.159999999999997</v>
      </c>
      <c r="G104" s="23" t="s">
        <v>150</v>
      </c>
      <c r="H104" s="23" t="s">
        <v>184</v>
      </c>
      <c r="I104" t="s">
        <v>168</v>
      </c>
      <c r="J104" s="23" t="s">
        <v>278</v>
      </c>
      <c r="K104" s="22" t="str">
        <f t="shared" si="3"/>
        <v>福岡市</v>
      </c>
      <c r="L104" s="22" t="str">
        <f>VLOOKUP(G104,Sheet5!$S$3:$T$6,2,0)</f>
        <v>低</v>
      </c>
      <c r="M104" s="71">
        <v>42802</v>
      </c>
      <c r="N104" s="23">
        <f t="shared" si="5"/>
        <v>1</v>
      </c>
    </row>
    <row r="105" spans="1:14" x14ac:dyDescent="0.4">
      <c r="A105" s="21" t="str">
        <f t="shared" si="4"/>
        <v>002016ｻ812CLJ72nxo</v>
      </c>
      <c r="B105" s="23" t="s">
        <v>348</v>
      </c>
      <c r="C105" s="23" t="s">
        <v>798</v>
      </c>
      <c r="D105" s="23" t="s">
        <v>349</v>
      </c>
      <c r="E105" s="63">
        <v>42809</v>
      </c>
      <c r="F105" s="68">
        <v>17.489999999999998</v>
      </c>
      <c r="G105" s="23" t="s">
        <v>150</v>
      </c>
      <c r="H105" s="23" t="s">
        <v>184</v>
      </c>
      <c r="I105" t="s">
        <v>168</v>
      </c>
      <c r="J105" s="23" t="s">
        <v>278</v>
      </c>
      <c r="K105" s="22" t="str">
        <f t="shared" si="3"/>
        <v>福岡市</v>
      </c>
      <c r="L105" s="22" t="str">
        <f>VLOOKUP(G105,Sheet5!$S$3:$T$6,2,0)</f>
        <v>低</v>
      </c>
      <c r="M105" s="71">
        <v>42809</v>
      </c>
      <c r="N105" s="23">
        <f t="shared" si="5"/>
        <v>1</v>
      </c>
    </row>
    <row r="106" spans="1:14" x14ac:dyDescent="0.4">
      <c r="A106" s="21" t="str">
        <f t="shared" si="4"/>
        <v>002016ｻ812CBFCNhCa</v>
      </c>
      <c r="B106" s="23" t="s">
        <v>350</v>
      </c>
      <c r="C106" s="23" t="s">
        <v>799</v>
      </c>
      <c r="D106" s="23" t="s">
        <v>351</v>
      </c>
      <c r="E106" s="63">
        <v>42810</v>
      </c>
      <c r="F106" s="68">
        <v>67.84</v>
      </c>
      <c r="G106" s="23" t="s">
        <v>150</v>
      </c>
      <c r="H106" s="23" t="s">
        <v>184</v>
      </c>
      <c r="I106" t="s">
        <v>168</v>
      </c>
      <c r="J106" s="23" t="s">
        <v>278</v>
      </c>
      <c r="K106" s="22" t="str">
        <f t="shared" si="3"/>
        <v>福岡市</v>
      </c>
      <c r="L106" s="22" t="str">
        <f>VLOOKUP(G106,Sheet5!$S$3:$T$6,2,0)</f>
        <v>低</v>
      </c>
      <c r="M106" s="71">
        <v>42810</v>
      </c>
      <c r="N106" s="23">
        <f t="shared" si="5"/>
        <v>1</v>
      </c>
    </row>
    <row r="107" spans="1:14" x14ac:dyDescent="0.4">
      <c r="A107" s="21" t="str">
        <f t="shared" si="4"/>
        <v>002016ｻ806BGSV9E12</v>
      </c>
      <c r="B107" s="23" t="s">
        <v>352</v>
      </c>
      <c r="C107" s="23" t="s">
        <v>800</v>
      </c>
      <c r="D107" s="23" t="s">
        <v>353</v>
      </c>
      <c r="E107" s="63">
        <v>42815</v>
      </c>
      <c r="F107" s="68">
        <v>76.319999999999993</v>
      </c>
      <c r="G107" s="23" t="s">
        <v>150</v>
      </c>
      <c r="H107" s="23" t="s">
        <v>184</v>
      </c>
      <c r="I107" t="s">
        <v>168</v>
      </c>
      <c r="J107" s="23" t="s">
        <v>278</v>
      </c>
      <c r="K107" s="22" t="str">
        <f t="shared" si="3"/>
        <v>福岡市</v>
      </c>
      <c r="L107" s="22" t="str">
        <f>VLOOKUP(G107,Sheet5!$S$3:$T$6,2,0)</f>
        <v>低</v>
      </c>
      <c r="M107" s="71">
        <v>42815</v>
      </c>
      <c r="N107" s="23">
        <f t="shared" si="5"/>
        <v>1</v>
      </c>
    </row>
    <row r="108" spans="1:14" x14ac:dyDescent="0.4">
      <c r="A108" s="21" t="str">
        <f t="shared" si="4"/>
        <v>002016ｻ806BHWCMkxD</v>
      </c>
      <c r="B108" s="23" t="s">
        <v>354</v>
      </c>
      <c r="C108" s="23" t="s">
        <v>801</v>
      </c>
      <c r="D108" s="23" t="s">
        <v>353</v>
      </c>
      <c r="E108" s="63">
        <v>42815</v>
      </c>
      <c r="F108" s="68">
        <v>76.319999999999993</v>
      </c>
      <c r="G108" s="23" t="s">
        <v>150</v>
      </c>
      <c r="H108" s="23" t="s">
        <v>184</v>
      </c>
      <c r="I108" t="s">
        <v>168</v>
      </c>
      <c r="J108" s="23" t="s">
        <v>278</v>
      </c>
      <c r="K108" s="22" t="str">
        <f t="shared" si="3"/>
        <v>福岡市</v>
      </c>
      <c r="L108" s="22" t="str">
        <f>VLOOKUP(G108,Sheet5!$S$3:$T$6,2,0)</f>
        <v>低</v>
      </c>
      <c r="M108" s="71">
        <v>42815</v>
      </c>
      <c r="N108" s="23">
        <f t="shared" si="5"/>
        <v>1</v>
      </c>
    </row>
    <row r="109" spans="1:14" x14ac:dyDescent="0.4">
      <c r="A109" s="21" t="str">
        <f t="shared" si="4"/>
        <v>002016ｻ806BIJEWSAv</v>
      </c>
      <c r="B109" s="23" t="s">
        <v>355</v>
      </c>
      <c r="C109" s="23" t="s">
        <v>802</v>
      </c>
      <c r="D109" s="23" t="s">
        <v>356</v>
      </c>
      <c r="E109" s="63">
        <v>42815</v>
      </c>
      <c r="F109" s="68">
        <v>76.319999999999993</v>
      </c>
      <c r="G109" s="23" t="s">
        <v>150</v>
      </c>
      <c r="H109" s="23" t="s">
        <v>184</v>
      </c>
      <c r="I109" t="s">
        <v>168</v>
      </c>
      <c r="J109" s="23" t="s">
        <v>278</v>
      </c>
      <c r="K109" s="22" t="str">
        <f t="shared" si="3"/>
        <v>福岡市</v>
      </c>
      <c r="L109" s="22" t="str">
        <f>VLOOKUP(G109,Sheet5!$S$3:$T$6,2,0)</f>
        <v>低</v>
      </c>
      <c r="M109" s="71">
        <v>42815</v>
      </c>
      <c r="N109" s="23">
        <f t="shared" si="5"/>
        <v>1</v>
      </c>
    </row>
    <row r="110" spans="1:14" x14ac:dyDescent="0.4">
      <c r="A110" s="21" t="str">
        <f t="shared" si="4"/>
        <v>002016ｻ811CNJcTqSc</v>
      </c>
      <c r="B110" s="23" t="s">
        <v>357</v>
      </c>
      <c r="C110" s="23" t="s">
        <v>803</v>
      </c>
      <c r="D110" s="23" t="s">
        <v>358</v>
      </c>
      <c r="E110" s="63">
        <v>42816</v>
      </c>
      <c r="F110" s="68">
        <v>44.52</v>
      </c>
      <c r="G110" s="23" t="s">
        <v>150</v>
      </c>
      <c r="H110" s="23" t="s">
        <v>184</v>
      </c>
      <c r="I110" t="s">
        <v>168</v>
      </c>
      <c r="J110" s="23" t="s">
        <v>278</v>
      </c>
      <c r="K110" s="22" t="str">
        <f t="shared" si="3"/>
        <v>福岡市</v>
      </c>
      <c r="L110" s="22" t="str">
        <f>VLOOKUP(G110,Sheet5!$S$3:$T$6,2,0)</f>
        <v>低</v>
      </c>
      <c r="M110" s="71">
        <v>42816</v>
      </c>
      <c r="N110" s="23">
        <f t="shared" si="5"/>
        <v>1</v>
      </c>
    </row>
    <row r="111" spans="1:14" x14ac:dyDescent="0.4">
      <c r="A111" s="21" t="str">
        <f t="shared" si="4"/>
        <v>002016ｻ810CSQZdfDJ</v>
      </c>
      <c r="B111" s="23" t="s">
        <v>359</v>
      </c>
      <c r="C111" s="23" t="s">
        <v>804</v>
      </c>
      <c r="D111" s="23" t="s">
        <v>143</v>
      </c>
      <c r="E111" s="63">
        <v>42817</v>
      </c>
      <c r="F111" s="68">
        <v>85.86</v>
      </c>
      <c r="G111" s="23" t="s">
        <v>150</v>
      </c>
      <c r="H111" s="23" t="s">
        <v>184</v>
      </c>
      <c r="I111" t="s">
        <v>168</v>
      </c>
      <c r="J111" s="23" t="s">
        <v>278</v>
      </c>
      <c r="K111" s="22" t="str">
        <f t="shared" si="3"/>
        <v>福岡市</v>
      </c>
      <c r="L111" s="22" t="str">
        <f>VLOOKUP(G111,Sheet5!$S$3:$T$6,2,0)</f>
        <v>低</v>
      </c>
      <c r="M111" s="71">
        <v>42817</v>
      </c>
      <c r="N111" s="23">
        <f t="shared" si="5"/>
        <v>1</v>
      </c>
    </row>
    <row r="112" spans="1:14" x14ac:dyDescent="0.4">
      <c r="A112" s="21" t="str">
        <f t="shared" si="4"/>
        <v>002017ｻ901CRko1E9k</v>
      </c>
      <c r="B112" s="23" t="s">
        <v>360</v>
      </c>
      <c r="C112" s="23" t="s">
        <v>805</v>
      </c>
      <c r="D112" s="23" t="s">
        <v>361</v>
      </c>
      <c r="E112" s="63">
        <v>42818</v>
      </c>
      <c r="F112" s="68">
        <v>37.1</v>
      </c>
      <c r="G112" s="23" t="s">
        <v>150</v>
      </c>
      <c r="H112" s="23" t="s">
        <v>184</v>
      </c>
      <c r="I112" t="s">
        <v>168</v>
      </c>
      <c r="J112" s="23" t="s">
        <v>278</v>
      </c>
      <c r="K112" s="22" t="str">
        <f t="shared" si="3"/>
        <v>福岡市</v>
      </c>
      <c r="L112" s="22" t="str">
        <f>VLOOKUP(G112,Sheet5!$S$3:$T$6,2,0)</f>
        <v>低</v>
      </c>
      <c r="M112" s="71">
        <v>42818</v>
      </c>
      <c r="N112" s="23">
        <f t="shared" si="5"/>
        <v>1</v>
      </c>
    </row>
    <row r="113" spans="1:14" x14ac:dyDescent="0.4">
      <c r="A113" s="21" t="str">
        <f t="shared" si="4"/>
        <v>002017ｻ901CSRJZT6C</v>
      </c>
      <c r="B113" s="23" t="s">
        <v>362</v>
      </c>
      <c r="C113" s="23" t="s">
        <v>806</v>
      </c>
      <c r="D113" s="23" t="s">
        <v>361</v>
      </c>
      <c r="E113" s="63">
        <v>42818</v>
      </c>
      <c r="F113" s="68">
        <v>29.68</v>
      </c>
      <c r="G113" s="23" t="s">
        <v>150</v>
      </c>
      <c r="H113" s="23" t="s">
        <v>184</v>
      </c>
      <c r="I113" t="s">
        <v>168</v>
      </c>
      <c r="J113" s="23" t="s">
        <v>278</v>
      </c>
      <c r="K113" s="22" t="str">
        <f t="shared" si="3"/>
        <v>福岡市</v>
      </c>
      <c r="L113" s="22" t="str">
        <f>VLOOKUP(G113,Sheet5!$S$3:$T$6,2,0)</f>
        <v>低</v>
      </c>
      <c r="M113" s="71">
        <v>42818</v>
      </c>
      <c r="N113" s="23">
        <f t="shared" si="5"/>
        <v>1</v>
      </c>
    </row>
    <row r="114" spans="1:14" x14ac:dyDescent="0.4">
      <c r="A114" s="21" t="str">
        <f t="shared" si="4"/>
        <v>002016ｻ812CC6BXGfs</v>
      </c>
      <c r="B114" s="23" t="s">
        <v>363</v>
      </c>
      <c r="C114" s="23" t="s">
        <v>807</v>
      </c>
      <c r="D114" s="23" t="s">
        <v>364</v>
      </c>
      <c r="E114" s="63">
        <v>42822</v>
      </c>
      <c r="F114" s="68">
        <v>10.6</v>
      </c>
      <c r="G114" s="23" t="s">
        <v>150</v>
      </c>
      <c r="H114" s="23" t="s">
        <v>229</v>
      </c>
      <c r="I114" t="s">
        <v>168</v>
      </c>
      <c r="J114" s="23" t="s">
        <v>278</v>
      </c>
      <c r="K114" s="22" t="str">
        <f t="shared" si="3"/>
        <v>福岡市</v>
      </c>
      <c r="L114" s="22" t="str">
        <f>VLOOKUP(G114,Sheet5!$S$3:$T$6,2,0)</f>
        <v>低</v>
      </c>
      <c r="M114" s="71">
        <v>42822</v>
      </c>
      <c r="N114" s="23">
        <f t="shared" si="5"/>
        <v>1</v>
      </c>
    </row>
    <row r="115" spans="1:14" x14ac:dyDescent="0.4">
      <c r="A115" s="21" t="str">
        <f t="shared" si="4"/>
        <v>002016ｻ812CKhUV2t7</v>
      </c>
      <c r="B115" s="23" t="s">
        <v>365</v>
      </c>
      <c r="C115" s="23" t="s">
        <v>808</v>
      </c>
      <c r="D115" s="23" t="s">
        <v>349</v>
      </c>
      <c r="E115" s="63">
        <v>42822</v>
      </c>
      <c r="F115" s="68">
        <v>17.489999999999998</v>
      </c>
      <c r="G115" s="23" t="s">
        <v>150</v>
      </c>
      <c r="H115" s="23" t="s">
        <v>184</v>
      </c>
      <c r="I115" t="s">
        <v>168</v>
      </c>
      <c r="J115" s="23" t="s">
        <v>278</v>
      </c>
      <c r="K115" s="22" t="str">
        <f t="shared" si="3"/>
        <v>福岡市</v>
      </c>
      <c r="L115" s="22" t="str">
        <f>VLOOKUP(G115,Sheet5!$S$3:$T$6,2,0)</f>
        <v>低</v>
      </c>
      <c r="M115" s="71">
        <v>42822</v>
      </c>
      <c r="N115" s="23">
        <f t="shared" si="5"/>
        <v>1</v>
      </c>
    </row>
    <row r="116" spans="1:14" x14ac:dyDescent="0.4">
      <c r="A116" s="21" t="str">
        <f t="shared" si="4"/>
        <v>002017ｻ901CGMK1k9p</v>
      </c>
      <c r="B116" s="23" t="s">
        <v>366</v>
      </c>
      <c r="C116" s="23" t="s">
        <v>809</v>
      </c>
      <c r="D116" s="23" t="s">
        <v>367</v>
      </c>
      <c r="E116" s="63">
        <v>42822</v>
      </c>
      <c r="F116" s="68">
        <v>41.34</v>
      </c>
      <c r="G116" s="23" t="s">
        <v>150</v>
      </c>
      <c r="H116" s="23" t="s">
        <v>184</v>
      </c>
      <c r="I116" t="s">
        <v>168</v>
      </c>
      <c r="J116" s="23" t="s">
        <v>278</v>
      </c>
      <c r="K116" s="22" t="str">
        <f t="shared" si="3"/>
        <v>福岡市</v>
      </c>
      <c r="L116" s="22" t="str">
        <f>VLOOKUP(G116,Sheet5!$S$3:$T$6,2,0)</f>
        <v>低</v>
      </c>
      <c r="M116" s="71">
        <v>42822</v>
      </c>
      <c r="N116" s="23">
        <f t="shared" si="5"/>
        <v>1</v>
      </c>
    </row>
    <row r="117" spans="1:14" x14ac:dyDescent="0.4">
      <c r="A117" s="21" t="str">
        <f t="shared" si="4"/>
        <v>002017ｻ811CWPMbL2N</v>
      </c>
      <c r="B117" s="23" t="s">
        <v>368</v>
      </c>
      <c r="C117" s="23" t="s">
        <v>810</v>
      </c>
      <c r="D117" s="23" t="s">
        <v>369</v>
      </c>
      <c r="E117" s="63">
        <v>42828</v>
      </c>
      <c r="F117" s="68">
        <v>11.13</v>
      </c>
      <c r="G117" s="23" t="s">
        <v>150</v>
      </c>
      <c r="H117" s="23" t="s">
        <v>229</v>
      </c>
      <c r="I117" t="s">
        <v>168</v>
      </c>
      <c r="J117" s="23" t="s">
        <v>278</v>
      </c>
      <c r="K117" s="22" t="str">
        <f t="shared" si="3"/>
        <v>福岡市</v>
      </c>
      <c r="L117" s="22" t="str">
        <f>VLOOKUP(G117,Sheet5!$S$3:$T$6,2,0)</f>
        <v>低</v>
      </c>
      <c r="M117" s="71">
        <v>42828</v>
      </c>
      <c r="N117" s="23">
        <f t="shared" si="5"/>
        <v>1</v>
      </c>
    </row>
    <row r="118" spans="1:14" x14ac:dyDescent="0.4">
      <c r="A118" s="21" t="str">
        <f t="shared" si="4"/>
        <v>002017ｻ901CKAJVJL1</v>
      </c>
      <c r="B118" s="23" t="s">
        <v>370</v>
      </c>
      <c r="C118" s="23" t="s">
        <v>811</v>
      </c>
      <c r="D118" s="23" t="s">
        <v>371</v>
      </c>
      <c r="E118" s="63">
        <v>42830</v>
      </c>
      <c r="F118" s="68">
        <v>17.489999999999998</v>
      </c>
      <c r="G118" s="23" t="s">
        <v>150</v>
      </c>
      <c r="H118" s="23" t="s">
        <v>229</v>
      </c>
      <c r="I118" t="s">
        <v>168</v>
      </c>
      <c r="J118" s="23" t="s">
        <v>278</v>
      </c>
      <c r="K118" s="22" t="str">
        <f t="shared" si="3"/>
        <v>福岡市</v>
      </c>
      <c r="L118" s="22" t="str">
        <f>VLOOKUP(G118,Sheet5!$S$3:$T$6,2,0)</f>
        <v>低</v>
      </c>
      <c r="M118" s="71">
        <v>42830</v>
      </c>
      <c r="N118" s="23">
        <f t="shared" si="5"/>
        <v>1</v>
      </c>
    </row>
    <row r="119" spans="1:14" x14ac:dyDescent="0.4">
      <c r="A119" s="21" t="str">
        <f t="shared" si="4"/>
        <v>002016ｻ811CDsxJ4ZL</v>
      </c>
      <c r="B119" s="23" t="s">
        <v>372</v>
      </c>
      <c r="C119" s="23" t="s">
        <v>812</v>
      </c>
      <c r="D119" s="23" t="s">
        <v>373</v>
      </c>
      <c r="E119" s="63">
        <v>42831</v>
      </c>
      <c r="F119" s="68">
        <v>85.86</v>
      </c>
      <c r="G119" s="23" t="s">
        <v>150</v>
      </c>
      <c r="H119" s="23" t="s">
        <v>184</v>
      </c>
      <c r="I119" t="s">
        <v>168</v>
      </c>
      <c r="J119" s="23" t="s">
        <v>278</v>
      </c>
      <c r="K119" s="22" t="str">
        <f t="shared" si="3"/>
        <v>福岡市</v>
      </c>
      <c r="L119" s="22" t="str">
        <f>VLOOKUP(G119,Sheet5!$S$3:$T$6,2,0)</f>
        <v>低</v>
      </c>
      <c r="M119" s="71">
        <v>42831</v>
      </c>
      <c r="N119" s="23">
        <f t="shared" si="5"/>
        <v>1</v>
      </c>
    </row>
    <row r="120" spans="1:14" x14ac:dyDescent="0.4">
      <c r="A120" s="21" t="str">
        <f t="shared" si="4"/>
        <v>002016ｻ812CE97NZJV</v>
      </c>
      <c r="B120" s="23" t="s">
        <v>374</v>
      </c>
      <c r="C120" s="23" t="s">
        <v>813</v>
      </c>
      <c r="D120" s="23" t="s">
        <v>375</v>
      </c>
      <c r="E120" s="63">
        <v>42837</v>
      </c>
      <c r="F120" s="68">
        <v>38.954999999999998</v>
      </c>
      <c r="G120" s="23" t="s">
        <v>150</v>
      </c>
      <c r="H120" s="23" t="s">
        <v>184</v>
      </c>
      <c r="I120" t="s">
        <v>168</v>
      </c>
      <c r="J120" s="23" t="s">
        <v>278</v>
      </c>
      <c r="K120" s="22" t="str">
        <f t="shared" si="3"/>
        <v>福岡市</v>
      </c>
      <c r="L120" s="22" t="str">
        <f>VLOOKUP(G120,Sheet5!$S$3:$T$6,2,0)</f>
        <v>低</v>
      </c>
      <c r="M120" s="71">
        <v>42837</v>
      </c>
      <c r="N120" s="23">
        <f t="shared" si="5"/>
        <v>1</v>
      </c>
    </row>
    <row r="121" spans="1:14" x14ac:dyDescent="0.4">
      <c r="A121" s="21" t="str">
        <f t="shared" si="4"/>
        <v>002016ｻ809CC71jwNN</v>
      </c>
      <c r="B121" s="23" t="s">
        <v>376</v>
      </c>
      <c r="C121" s="23" t="s">
        <v>814</v>
      </c>
      <c r="D121" s="23" t="s">
        <v>377</v>
      </c>
      <c r="E121" s="63">
        <v>42842</v>
      </c>
      <c r="F121" s="68">
        <v>10.07</v>
      </c>
      <c r="G121" s="23" t="s">
        <v>150</v>
      </c>
      <c r="H121" s="23" t="s">
        <v>164</v>
      </c>
      <c r="I121" t="s">
        <v>168</v>
      </c>
      <c r="J121" s="23" t="s">
        <v>278</v>
      </c>
      <c r="K121" s="22" t="str">
        <f t="shared" si="3"/>
        <v>熊本市</v>
      </c>
      <c r="L121" s="22" t="str">
        <f>VLOOKUP(G121,Sheet5!$S$3:$T$6,2,0)</f>
        <v>低</v>
      </c>
      <c r="M121" s="71">
        <v>42842</v>
      </c>
      <c r="N121" s="23">
        <f t="shared" si="5"/>
        <v>1</v>
      </c>
    </row>
    <row r="122" spans="1:14" x14ac:dyDescent="0.4">
      <c r="A122" s="21" t="str">
        <f t="shared" si="4"/>
        <v>002017ｻ901CQeGQAiM</v>
      </c>
      <c r="B122" s="23" t="s">
        <v>378</v>
      </c>
      <c r="C122" s="23" t="s">
        <v>815</v>
      </c>
      <c r="D122" s="23" t="s">
        <v>144</v>
      </c>
      <c r="E122" s="63">
        <v>42844</v>
      </c>
      <c r="F122" s="68">
        <v>30.475000000000001</v>
      </c>
      <c r="G122" s="23" t="s">
        <v>150</v>
      </c>
      <c r="H122" s="23" t="s">
        <v>184</v>
      </c>
      <c r="I122" t="s">
        <v>168</v>
      </c>
      <c r="J122" s="23" t="s">
        <v>278</v>
      </c>
      <c r="K122" s="22" t="str">
        <f t="shared" si="3"/>
        <v>福岡市</v>
      </c>
      <c r="L122" s="22" t="str">
        <f>VLOOKUP(G122,Sheet5!$S$3:$T$6,2,0)</f>
        <v>低</v>
      </c>
      <c r="M122" s="71">
        <v>42844</v>
      </c>
      <c r="N122" s="23">
        <f t="shared" si="5"/>
        <v>1</v>
      </c>
    </row>
    <row r="123" spans="1:14" x14ac:dyDescent="0.4">
      <c r="A123" s="21" t="str">
        <f t="shared" si="4"/>
        <v>002016ｻ807BKMaZMMB</v>
      </c>
      <c r="B123" s="23" t="s">
        <v>379</v>
      </c>
      <c r="C123" s="23" t="s">
        <v>816</v>
      </c>
      <c r="D123" s="23" t="s">
        <v>380</v>
      </c>
      <c r="E123" s="63">
        <v>42845</v>
      </c>
      <c r="F123" s="68">
        <v>85.86</v>
      </c>
      <c r="G123" s="23" t="s">
        <v>150</v>
      </c>
      <c r="H123" s="23" t="s">
        <v>184</v>
      </c>
      <c r="I123" t="s">
        <v>168</v>
      </c>
      <c r="J123" s="23" t="s">
        <v>278</v>
      </c>
      <c r="K123" s="22" t="str">
        <f t="shared" si="3"/>
        <v>福岡市</v>
      </c>
      <c r="L123" s="22" t="str">
        <f>VLOOKUP(G123,Sheet5!$S$3:$T$6,2,0)</f>
        <v>低</v>
      </c>
      <c r="M123" s="71">
        <v>42845</v>
      </c>
      <c r="N123" s="23">
        <f t="shared" si="5"/>
        <v>1</v>
      </c>
    </row>
    <row r="124" spans="1:14" x14ac:dyDescent="0.4">
      <c r="A124" s="21" t="str">
        <f t="shared" si="4"/>
        <v>002016ｻ810CQ6BDEUE</v>
      </c>
      <c r="B124" s="23" t="s">
        <v>381</v>
      </c>
      <c r="C124" s="23" t="s">
        <v>817</v>
      </c>
      <c r="D124" s="23" t="s">
        <v>382</v>
      </c>
      <c r="E124" s="63">
        <v>42851</v>
      </c>
      <c r="F124" s="68">
        <v>57.24</v>
      </c>
      <c r="G124" s="23" t="s">
        <v>150</v>
      </c>
      <c r="H124" s="23" t="s">
        <v>171</v>
      </c>
      <c r="I124" t="s">
        <v>168</v>
      </c>
      <c r="J124" s="23" t="s">
        <v>278</v>
      </c>
      <c r="K124" s="22" t="str">
        <f t="shared" si="3"/>
        <v>大分市</v>
      </c>
      <c r="L124" s="22" t="str">
        <f>VLOOKUP(G124,Sheet5!$S$3:$T$6,2,0)</f>
        <v>低</v>
      </c>
      <c r="M124" s="71">
        <v>42851</v>
      </c>
      <c r="N124" s="23">
        <f t="shared" si="5"/>
        <v>1</v>
      </c>
    </row>
    <row r="125" spans="1:14" x14ac:dyDescent="0.4">
      <c r="A125" s="21" t="str">
        <f t="shared" si="4"/>
        <v>002017ｻ901CLGLrMfN</v>
      </c>
      <c r="B125" s="23" t="s">
        <v>383</v>
      </c>
      <c r="C125" s="23" t="s">
        <v>818</v>
      </c>
      <c r="D125" s="23" t="s">
        <v>324</v>
      </c>
      <c r="E125" s="63">
        <v>42863</v>
      </c>
      <c r="F125" s="68">
        <v>82.68</v>
      </c>
      <c r="G125" s="23" t="s">
        <v>150</v>
      </c>
      <c r="H125" s="23" t="s">
        <v>229</v>
      </c>
      <c r="I125" t="s">
        <v>168</v>
      </c>
      <c r="J125" s="23" t="s">
        <v>278</v>
      </c>
      <c r="K125" s="22" t="str">
        <f t="shared" si="3"/>
        <v>福岡市</v>
      </c>
      <c r="L125" s="22" t="str">
        <f>VLOOKUP(G125,Sheet5!$S$3:$T$6,2,0)</f>
        <v>低</v>
      </c>
      <c r="M125" s="71">
        <v>42863</v>
      </c>
      <c r="N125" s="23">
        <f t="shared" si="5"/>
        <v>1</v>
      </c>
    </row>
    <row r="126" spans="1:14" x14ac:dyDescent="0.4">
      <c r="A126" s="21" t="str">
        <f t="shared" si="4"/>
        <v>002017ｻ811CX2wwBPJ</v>
      </c>
      <c r="B126" s="23" t="s">
        <v>384</v>
      </c>
      <c r="C126" s="23" t="s">
        <v>819</v>
      </c>
      <c r="D126" s="23" t="s">
        <v>385</v>
      </c>
      <c r="E126" s="63">
        <v>42864</v>
      </c>
      <c r="F126" s="68">
        <v>14.84</v>
      </c>
      <c r="G126" s="23" t="s">
        <v>150</v>
      </c>
      <c r="H126" s="23" t="s">
        <v>229</v>
      </c>
      <c r="I126" t="s">
        <v>168</v>
      </c>
      <c r="J126" s="23" t="s">
        <v>278</v>
      </c>
      <c r="K126" s="22" t="str">
        <f t="shared" si="3"/>
        <v>福岡市</v>
      </c>
      <c r="L126" s="22" t="str">
        <f>VLOOKUP(G126,Sheet5!$S$3:$T$6,2,0)</f>
        <v>低</v>
      </c>
      <c r="M126" s="71">
        <v>42864</v>
      </c>
      <c r="N126" s="23">
        <f t="shared" si="5"/>
        <v>1</v>
      </c>
    </row>
    <row r="127" spans="1:14" x14ac:dyDescent="0.4">
      <c r="A127" s="21" t="str">
        <f t="shared" si="4"/>
        <v>002016ｻ812CF5Fb5tC</v>
      </c>
      <c r="B127" s="23" t="s">
        <v>386</v>
      </c>
      <c r="C127" s="23" t="s">
        <v>820</v>
      </c>
      <c r="D127" s="23" t="s">
        <v>387</v>
      </c>
      <c r="E127" s="63">
        <v>42864</v>
      </c>
      <c r="F127" s="68">
        <v>12.72</v>
      </c>
      <c r="G127" s="23" t="s">
        <v>150</v>
      </c>
      <c r="H127" s="23" t="s">
        <v>229</v>
      </c>
      <c r="I127" t="s">
        <v>168</v>
      </c>
      <c r="J127" s="23" t="s">
        <v>278</v>
      </c>
      <c r="K127" s="22" t="str">
        <f t="shared" si="3"/>
        <v>福岡市</v>
      </c>
      <c r="L127" s="22" t="str">
        <f>VLOOKUP(G127,Sheet5!$S$3:$T$6,2,0)</f>
        <v>低</v>
      </c>
      <c r="M127" s="71">
        <v>42864</v>
      </c>
      <c r="N127" s="23">
        <f t="shared" si="5"/>
        <v>1</v>
      </c>
    </row>
    <row r="128" spans="1:14" x14ac:dyDescent="0.4">
      <c r="A128" s="21" t="str">
        <f t="shared" si="4"/>
        <v>002016ｻ810CB6GwZ6J</v>
      </c>
      <c r="B128" s="23" t="s">
        <v>388</v>
      </c>
      <c r="C128" s="23" t="s">
        <v>821</v>
      </c>
      <c r="D128" s="23" t="s">
        <v>389</v>
      </c>
      <c r="E128" s="63">
        <v>42868</v>
      </c>
      <c r="F128" s="68">
        <v>59.36</v>
      </c>
      <c r="G128" s="23" t="s">
        <v>150</v>
      </c>
      <c r="H128" s="23" t="s">
        <v>164</v>
      </c>
      <c r="I128" t="s">
        <v>168</v>
      </c>
      <c r="J128" s="23" t="s">
        <v>278</v>
      </c>
      <c r="K128" s="22" t="str">
        <f t="shared" si="3"/>
        <v>熊本市</v>
      </c>
      <c r="L128" s="22" t="str">
        <f>VLOOKUP(G128,Sheet5!$S$3:$T$6,2,0)</f>
        <v>低</v>
      </c>
      <c r="M128" s="71">
        <v>42868</v>
      </c>
      <c r="N128" s="23">
        <f t="shared" si="5"/>
        <v>1</v>
      </c>
    </row>
    <row r="129" spans="1:14" x14ac:dyDescent="0.4">
      <c r="A129" s="21" t="str">
        <f t="shared" si="4"/>
        <v>002016ｻ807BIsPeTUU</v>
      </c>
      <c r="B129" s="23" t="s">
        <v>390</v>
      </c>
      <c r="C129" s="23" t="s">
        <v>822</v>
      </c>
      <c r="D129" s="23" t="s">
        <v>380</v>
      </c>
      <c r="E129" s="63">
        <v>42873</v>
      </c>
      <c r="F129" s="68">
        <v>66.78</v>
      </c>
      <c r="G129" s="23" t="s">
        <v>150</v>
      </c>
      <c r="H129" s="23" t="s">
        <v>184</v>
      </c>
      <c r="I129" t="s">
        <v>168</v>
      </c>
      <c r="J129" s="23" t="s">
        <v>278</v>
      </c>
      <c r="K129" s="22" t="str">
        <f t="shared" ref="K129:K192" si="6">+VLOOKUP(H129,$P$2:$Q$10,2,0)</f>
        <v>福岡市</v>
      </c>
      <c r="L129" s="22" t="str">
        <f>VLOOKUP(G129,Sheet5!$S$3:$T$6,2,0)</f>
        <v>低</v>
      </c>
      <c r="M129" s="71">
        <v>42873</v>
      </c>
      <c r="N129" s="23">
        <f t="shared" si="5"/>
        <v>1</v>
      </c>
    </row>
    <row r="130" spans="1:14" x14ac:dyDescent="0.4">
      <c r="A130" s="21" t="str">
        <f t="shared" ref="A130:A193" si="7">+B130&amp;C130</f>
        <v>002017ｻ905COFBYBHf</v>
      </c>
      <c r="B130" s="23" t="s">
        <v>391</v>
      </c>
      <c r="C130" s="23" t="s">
        <v>823</v>
      </c>
      <c r="D130" s="23" t="s">
        <v>304</v>
      </c>
      <c r="E130" s="63">
        <v>42915</v>
      </c>
      <c r="F130" s="68">
        <v>29.16</v>
      </c>
      <c r="G130" s="23" t="s">
        <v>150</v>
      </c>
      <c r="H130" s="23" t="s">
        <v>229</v>
      </c>
      <c r="I130" t="s">
        <v>168</v>
      </c>
      <c r="J130" s="23" t="s">
        <v>278</v>
      </c>
      <c r="K130" s="22" t="str">
        <f t="shared" si="6"/>
        <v>福岡市</v>
      </c>
      <c r="L130" s="22" t="str">
        <f>VLOOKUP(G130,Sheet5!$S$3:$T$6,2,0)</f>
        <v>低</v>
      </c>
      <c r="M130" s="71">
        <v>42915</v>
      </c>
      <c r="N130" s="23">
        <f t="shared" si="5"/>
        <v>1</v>
      </c>
    </row>
    <row r="131" spans="1:14" x14ac:dyDescent="0.4">
      <c r="A131" s="21" t="str">
        <f t="shared" si="7"/>
        <v>002016ｻ808CFwyXZJd</v>
      </c>
      <c r="B131" s="23" t="s">
        <v>392</v>
      </c>
      <c r="C131" s="23" t="s">
        <v>824</v>
      </c>
      <c r="D131" s="23" t="s">
        <v>393</v>
      </c>
      <c r="E131" s="63">
        <v>42921</v>
      </c>
      <c r="F131" s="68">
        <v>27.03</v>
      </c>
      <c r="G131" s="23" t="s">
        <v>150</v>
      </c>
      <c r="H131" s="23" t="s">
        <v>164</v>
      </c>
      <c r="I131" t="s">
        <v>168</v>
      </c>
      <c r="J131" s="23" t="s">
        <v>278</v>
      </c>
      <c r="K131" s="22" t="str">
        <f t="shared" si="6"/>
        <v>熊本市</v>
      </c>
      <c r="L131" s="22" t="str">
        <f>VLOOKUP(G131,Sheet5!$S$3:$T$6,2,0)</f>
        <v>低</v>
      </c>
      <c r="M131" s="71">
        <v>42921</v>
      </c>
      <c r="N131" s="23">
        <f t="shared" ref="N131:N194" si="8">COUNTIF(C:C,C131)</f>
        <v>1</v>
      </c>
    </row>
    <row r="132" spans="1:14" x14ac:dyDescent="0.4">
      <c r="A132" s="21" t="str">
        <f t="shared" si="7"/>
        <v>002017ｻ812CQAMtUji</v>
      </c>
      <c r="B132" s="23" t="s">
        <v>394</v>
      </c>
      <c r="C132" s="23" t="s">
        <v>825</v>
      </c>
      <c r="D132" s="23" t="s">
        <v>262</v>
      </c>
      <c r="E132" s="63">
        <v>42934</v>
      </c>
      <c r="F132" s="68">
        <v>17.754999999999999</v>
      </c>
      <c r="G132" s="23" t="s">
        <v>150</v>
      </c>
      <c r="H132" s="23" t="s">
        <v>229</v>
      </c>
      <c r="I132" t="s">
        <v>168</v>
      </c>
      <c r="J132" s="23" t="s">
        <v>278</v>
      </c>
      <c r="K132" s="22" t="str">
        <f t="shared" si="6"/>
        <v>福岡市</v>
      </c>
      <c r="L132" s="22" t="str">
        <f>VLOOKUP(G132,Sheet5!$S$3:$T$6,2,0)</f>
        <v>低</v>
      </c>
      <c r="M132" s="71">
        <v>42934</v>
      </c>
      <c r="N132" s="23">
        <f t="shared" si="8"/>
        <v>1</v>
      </c>
    </row>
    <row r="133" spans="1:14" x14ac:dyDescent="0.4">
      <c r="A133" s="21" t="str">
        <f t="shared" si="7"/>
        <v>002017ｻ902CB5HfpwX</v>
      </c>
      <c r="B133" s="23" t="s">
        <v>395</v>
      </c>
      <c r="C133" s="23" t="s">
        <v>826</v>
      </c>
      <c r="D133" s="23" t="s">
        <v>396</v>
      </c>
      <c r="E133" s="63">
        <v>42950</v>
      </c>
      <c r="F133" s="68">
        <v>85.86</v>
      </c>
      <c r="G133" s="23" t="s">
        <v>150</v>
      </c>
      <c r="H133" s="23" t="s">
        <v>184</v>
      </c>
      <c r="I133" t="s">
        <v>168</v>
      </c>
      <c r="J133" s="23" t="s">
        <v>397</v>
      </c>
      <c r="K133" s="22" t="str">
        <f t="shared" si="6"/>
        <v>福岡市</v>
      </c>
      <c r="L133" s="22" t="str">
        <f>VLOOKUP(G133,Sheet5!$S$3:$T$6,2,0)</f>
        <v>低</v>
      </c>
      <c r="M133" s="71">
        <v>42950</v>
      </c>
      <c r="N133" s="23">
        <f t="shared" si="8"/>
        <v>1</v>
      </c>
    </row>
    <row r="134" spans="1:14" x14ac:dyDescent="0.4">
      <c r="A134" s="21" t="str">
        <f t="shared" si="7"/>
        <v>002017ｻ904CHbus56K</v>
      </c>
      <c r="B134" s="23" t="s">
        <v>398</v>
      </c>
      <c r="C134" s="23" t="s">
        <v>827</v>
      </c>
      <c r="D134" s="23" t="s">
        <v>399</v>
      </c>
      <c r="E134" s="63">
        <v>42954</v>
      </c>
      <c r="F134" s="68">
        <v>19.440000000000001</v>
      </c>
      <c r="G134" s="23" t="s">
        <v>150</v>
      </c>
      <c r="H134" s="23" t="s">
        <v>184</v>
      </c>
      <c r="I134" t="s">
        <v>168</v>
      </c>
      <c r="J134" s="23" t="s">
        <v>397</v>
      </c>
      <c r="K134" s="22" t="str">
        <f t="shared" si="6"/>
        <v>福岡市</v>
      </c>
      <c r="L134" s="22" t="str">
        <f>VLOOKUP(G134,Sheet5!$S$3:$T$6,2,0)</f>
        <v>低</v>
      </c>
      <c r="M134" s="71">
        <v>42954</v>
      </c>
      <c r="N134" s="23">
        <f t="shared" si="8"/>
        <v>1</v>
      </c>
    </row>
    <row r="135" spans="1:14" x14ac:dyDescent="0.4">
      <c r="A135" s="21" t="str">
        <f t="shared" si="7"/>
        <v>002017ｻ904CJkmr9Me</v>
      </c>
      <c r="B135" s="23" t="s">
        <v>400</v>
      </c>
      <c r="C135" s="23" t="s">
        <v>828</v>
      </c>
      <c r="D135" s="23" t="s">
        <v>401</v>
      </c>
      <c r="E135" s="63">
        <v>42975</v>
      </c>
      <c r="F135" s="68">
        <v>43.74</v>
      </c>
      <c r="G135" s="23" t="s">
        <v>150</v>
      </c>
      <c r="H135" s="23" t="s">
        <v>184</v>
      </c>
      <c r="I135" t="s">
        <v>168</v>
      </c>
      <c r="J135" s="23" t="s">
        <v>397</v>
      </c>
      <c r="K135" s="22" t="str">
        <f t="shared" si="6"/>
        <v>福岡市</v>
      </c>
      <c r="L135" s="22" t="str">
        <f>VLOOKUP(G135,Sheet5!$S$3:$T$6,2,0)</f>
        <v>低</v>
      </c>
      <c r="M135" s="71">
        <v>42975</v>
      </c>
      <c r="N135" s="23">
        <f t="shared" si="8"/>
        <v>1</v>
      </c>
    </row>
    <row r="136" spans="1:14" x14ac:dyDescent="0.4">
      <c r="A136" s="21" t="str">
        <f t="shared" si="7"/>
        <v>002017ｻ904CIqBLPrt</v>
      </c>
      <c r="B136" s="23" t="s">
        <v>402</v>
      </c>
      <c r="C136" s="23" t="s">
        <v>829</v>
      </c>
      <c r="D136" s="23" t="s">
        <v>403</v>
      </c>
      <c r="E136" s="63">
        <v>42983</v>
      </c>
      <c r="F136" s="68">
        <v>12.96</v>
      </c>
      <c r="G136" s="23" t="s">
        <v>150</v>
      </c>
      <c r="H136" s="23" t="s">
        <v>229</v>
      </c>
      <c r="I136" t="s">
        <v>168</v>
      </c>
      <c r="J136" s="23" t="s">
        <v>397</v>
      </c>
      <c r="K136" s="22" t="str">
        <f t="shared" si="6"/>
        <v>福岡市</v>
      </c>
      <c r="L136" s="22" t="str">
        <f>VLOOKUP(G136,Sheet5!$S$3:$T$6,2,0)</f>
        <v>低</v>
      </c>
      <c r="M136" s="71">
        <v>42983</v>
      </c>
      <c r="N136" s="23">
        <f t="shared" si="8"/>
        <v>1</v>
      </c>
    </row>
    <row r="137" spans="1:14" x14ac:dyDescent="0.4">
      <c r="A137" s="21" t="str">
        <f t="shared" si="7"/>
        <v>002017ｻ905BBTgrNye</v>
      </c>
      <c r="B137" s="23" t="s">
        <v>404</v>
      </c>
      <c r="C137" s="23" t="s">
        <v>830</v>
      </c>
      <c r="D137" s="23" t="s">
        <v>405</v>
      </c>
      <c r="E137" s="63">
        <v>42993</v>
      </c>
      <c r="F137" s="68">
        <v>12.15</v>
      </c>
      <c r="G137" s="23" t="s">
        <v>150</v>
      </c>
      <c r="H137" s="23" t="s">
        <v>229</v>
      </c>
      <c r="I137" t="s">
        <v>168</v>
      </c>
      <c r="J137" s="23" t="s">
        <v>397</v>
      </c>
      <c r="K137" s="22" t="str">
        <f t="shared" si="6"/>
        <v>福岡市</v>
      </c>
      <c r="L137" s="22" t="str">
        <f>VLOOKUP(G137,Sheet5!$S$3:$T$6,2,0)</f>
        <v>低</v>
      </c>
      <c r="M137" s="71">
        <v>42993</v>
      </c>
      <c r="N137" s="23">
        <f t="shared" si="8"/>
        <v>1</v>
      </c>
    </row>
    <row r="138" spans="1:14" x14ac:dyDescent="0.4">
      <c r="A138" s="21" t="str">
        <f t="shared" si="7"/>
        <v>002017ｻ907CCKwHLNT</v>
      </c>
      <c r="B138" s="23" t="s">
        <v>406</v>
      </c>
      <c r="C138" s="23" t="s">
        <v>831</v>
      </c>
      <c r="D138" s="23" t="s">
        <v>407</v>
      </c>
      <c r="E138" s="63">
        <v>42998</v>
      </c>
      <c r="F138" s="68">
        <v>58.32</v>
      </c>
      <c r="G138" s="23" t="s">
        <v>150</v>
      </c>
      <c r="H138" s="23" t="s">
        <v>184</v>
      </c>
      <c r="I138" t="s">
        <v>168</v>
      </c>
      <c r="J138" s="23" t="s">
        <v>397</v>
      </c>
      <c r="K138" s="22" t="str">
        <f t="shared" si="6"/>
        <v>福岡市</v>
      </c>
      <c r="L138" s="22" t="str">
        <f>VLOOKUP(G138,Sheet5!$S$3:$T$6,2,0)</f>
        <v>低</v>
      </c>
      <c r="M138" s="71">
        <v>42998</v>
      </c>
      <c r="N138" s="23">
        <f t="shared" si="8"/>
        <v>1</v>
      </c>
    </row>
    <row r="139" spans="1:14" x14ac:dyDescent="0.4">
      <c r="A139" s="21" t="str">
        <f t="shared" si="7"/>
        <v>002017ｻ906BDdK1KfK</v>
      </c>
      <c r="B139" s="23" t="s">
        <v>408</v>
      </c>
      <c r="C139" s="23" t="s">
        <v>832</v>
      </c>
      <c r="D139" s="23" t="s">
        <v>409</v>
      </c>
      <c r="E139" s="63">
        <v>43025</v>
      </c>
      <c r="F139" s="68">
        <v>29.16</v>
      </c>
      <c r="G139" s="23" t="s">
        <v>150</v>
      </c>
      <c r="H139" s="23" t="s">
        <v>229</v>
      </c>
      <c r="I139" t="s">
        <v>168</v>
      </c>
      <c r="J139" s="23" t="s">
        <v>397</v>
      </c>
      <c r="K139" s="22" t="str">
        <f t="shared" si="6"/>
        <v>福岡市</v>
      </c>
      <c r="L139" s="22" t="str">
        <f>VLOOKUP(G139,Sheet5!$S$3:$T$6,2,0)</f>
        <v>低</v>
      </c>
      <c r="M139" s="71">
        <v>43025</v>
      </c>
      <c r="N139" s="23">
        <f t="shared" si="8"/>
        <v>1</v>
      </c>
    </row>
    <row r="140" spans="1:14" x14ac:dyDescent="0.4">
      <c r="A140" s="21" t="str">
        <f t="shared" si="7"/>
        <v>002017ｻ907CB5RhNiT</v>
      </c>
      <c r="B140" s="23" t="s">
        <v>410</v>
      </c>
      <c r="C140" s="23" t="s">
        <v>833</v>
      </c>
      <c r="D140" s="23" t="s">
        <v>411</v>
      </c>
      <c r="E140" s="63">
        <v>43032</v>
      </c>
      <c r="F140" s="68">
        <v>36.450000000000003</v>
      </c>
      <c r="G140" s="23" t="s">
        <v>150</v>
      </c>
      <c r="H140" s="23" t="s">
        <v>184</v>
      </c>
      <c r="I140" t="s">
        <v>168</v>
      </c>
      <c r="J140" s="23" t="s">
        <v>397</v>
      </c>
      <c r="K140" s="22" t="str">
        <f t="shared" si="6"/>
        <v>福岡市</v>
      </c>
      <c r="L140" s="22" t="str">
        <f>VLOOKUP(G140,Sheet5!$S$3:$T$6,2,0)</f>
        <v>低</v>
      </c>
      <c r="M140" s="71">
        <v>43032</v>
      </c>
      <c r="N140" s="23">
        <f t="shared" si="8"/>
        <v>1</v>
      </c>
    </row>
    <row r="141" spans="1:14" x14ac:dyDescent="0.4">
      <c r="A141" s="21" t="str">
        <f t="shared" si="7"/>
        <v>002017ｻ906BBaYGbzv</v>
      </c>
      <c r="B141" s="23" t="s">
        <v>412</v>
      </c>
      <c r="C141" s="23" t="s">
        <v>834</v>
      </c>
      <c r="D141" s="23" t="s">
        <v>413</v>
      </c>
      <c r="E141" s="63">
        <v>43060</v>
      </c>
      <c r="F141" s="68">
        <v>77.760000000000005</v>
      </c>
      <c r="G141" s="23" t="s">
        <v>150</v>
      </c>
      <c r="H141" s="23" t="s">
        <v>229</v>
      </c>
      <c r="I141" t="s">
        <v>168</v>
      </c>
      <c r="J141" s="23" t="s">
        <v>397</v>
      </c>
      <c r="K141" s="22" t="str">
        <f t="shared" si="6"/>
        <v>福岡市</v>
      </c>
      <c r="L141" s="22" t="str">
        <f>VLOOKUP(G141,Sheet5!$S$3:$T$6,2,0)</f>
        <v>低</v>
      </c>
      <c r="M141" s="71">
        <v>43060</v>
      </c>
      <c r="N141" s="23">
        <f t="shared" si="8"/>
        <v>1</v>
      </c>
    </row>
    <row r="142" spans="1:14" x14ac:dyDescent="0.4">
      <c r="A142" s="21" t="str">
        <f t="shared" si="7"/>
        <v>002016ｻ812CNz7a8JY</v>
      </c>
      <c r="B142" s="23" t="s">
        <v>414</v>
      </c>
      <c r="C142" s="23" t="s">
        <v>835</v>
      </c>
      <c r="D142" s="23" t="s">
        <v>415</v>
      </c>
      <c r="E142" s="63">
        <v>43074</v>
      </c>
      <c r="F142" s="68">
        <v>62.64</v>
      </c>
      <c r="G142" s="23" t="s">
        <v>150</v>
      </c>
      <c r="H142" s="23" t="s">
        <v>184</v>
      </c>
      <c r="I142" t="s">
        <v>168</v>
      </c>
      <c r="J142" s="23" t="s">
        <v>153</v>
      </c>
      <c r="K142" s="22" t="str">
        <f t="shared" si="6"/>
        <v>福岡市</v>
      </c>
      <c r="L142" s="22" t="str">
        <f>VLOOKUP(G142,Sheet5!$S$3:$T$6,2,0)</f>
        <v>低</v>
      </c>
      <c r="M142" s="71">
        <v>43074</v>
      </c>
      <c r="N142" s="23">
        <f t="shared" si="8"/>
        <v>1</v>
      </c>
    </row>
    <row r="143" spans="1:14" x14ac:dyDescent="0.4">
      <c r="A143" s="21" t="str">
        <f t="shared" si="7"/>
        <v>002016ｻ812COkKABo1</v>
      </c>
      <c r="B143" s="23" t="s">
        <v>416</v>
      </c>
      <c r="C143" s="23" t="s">
        <v>836</v>
      </c>
      <c r="D143" s="23" t="s">
        <v>415</v>
      </c>
      <c r="E143" s="63">
        <v>43074</v>
      </c>
      <c r="F143" s="68">
        <v>60.48</v>
      </c>
      <c r="G143" s="23" t="s">
        <v>150</v>
      </c>
      <c r="H143" s="23" t="s">
        <v>184</v>
      </c>
      <c r="I143" t="s">
        <v>168</v>
      </c>
      <c r="J143" s="23" t="s">
        <v>153</v>
      </c>
      <c r="K143" s="22" t="str">
        <f t="shared" si="6"/>
        <v>福岡市</v>
      </c>
      <c r="L143" s="22" t="str">
        <f>VLOOKUP(G143,Sheet5!$S$3:$T$6,2,0)</f>
        <v>低</v>
      </c>
      <c r="M143" s="71">
        <v>43074</v>
      </c>
      <c r="N143" s="23">
        <f t="shared" si="8"/>
        <v>1</v>
      </c>
    </row>
    <row r="144" spans="1:14" x14ac:dyDescent="0.4">
      <c r="A144" s="21" t="str">
        <f t="shared" si="7"/>
        <v>002017ｻ906BAy5bC9T</v>
      </c>
      <c r="B144" s="23" t="s">
        <v>417</v>
      </c>
      <c r="C144" s="23" t="s">
        <v>837</v>
      </c>
      <c r="D144" s="23" t="s">
        <v>418</v>
      </c>
      <c r="E144" s="63">
        <v>43077</v>
      </c>
      <c r="F144" s="68">
        <v>87.48</v>
      </c>
      <c r="G144" s="23" t="s">
        <v>150</v>
      </c>
      <c r="H144" s="23" t="s">
        <v>229</v>
      </c>
      <c r="I144" t="s">
        <v>168</v>
      </c>
      <c r="J144" s="23" t="s">
        <v>397</v>
      </c>
      <c r="K144" s="22" t="str">
        <f t="shared" si="6"/>
        <v>福岡市</v>
      </c>
      <c r="L144" s="22" t="str">
        <f>VLOOKUP(G144,Sheet5!$S$3:$T$6,2,0)</f>
        <v>低</v>
      </c>
      <c r="M144" s="71">
        <v>43077</v>
      </c>
      <c r="N144" s="23">
        <f t="shared" si="8"/>
        <v>1</v>
      </c>
    </row>
    <row r="145" spans="1:14" x14ac:dyDescent="0.4">
      <c r="A145" s="21" t="str">
        <f t="shared" si="7"/>
        <v>002016ｻ810CHjC13ww</v>
      </c>
      <c r="B145" s="23" t="s">
        <v>419</v>
      </c>
      <c r="C145" s="23" t="s">
        <v>838</v>
      </c>
      <c r="D145" s="23" t="s">
        <v>420</v>
      </c>
      <c r="E145" s="63">
        <v>43112</v>
      </c>
      <c r="F145" s="68">
        <v>52.92</v>
      </c>
      <c r="G145" s="23" t="s">
        <v>150</v>
      </c>
      <c r="H145" s="23" t="s">
        <v>171</v>
      </c>
      <c r="I145" t="s">
        <v>168</v>
      </c>
      <c r="J145" s="23" t="s">
        <v>153</v>
      </c>
      <c r="K145" s="22" t="str">
        <f t="shared" si="6"/>
        <v>大分市</v>
      </c>
      <c r="L145" s="22" t="str">
        <f>VLOOKUP(G145,Sheet5!$S$3:$T$6,2,0)</f>
        <v>低</v>
      </c>
      <c r="M145" s="71">
        <v>43112</v>
      </c>
      <c r="N145" s="23">
        <f t="shared" si="8"/>
        <v>1</v>
      </c>
    </row>
    <row r="146" spans="1:14" x14ac:dyDescent="0.4">
      <c r="A146" s="21" t="str">
        <f t="shared" si="7"/>
        <v>002017ｻ910BBFEBV5D</v>
      </c>
      <c r="B146" s="23" t="s">
        <v>421</v>
      </c>
      <c r="C146" s="23" t="s">
        <v>839</v>
      </c>
      <c r="D146" s="23" t="s">
        <v>145</v>
      </c>
      <c r="E146" s="63">
        <v>43160</v>
      </c>
      <c r="F146" s="68">
        <v>87.48</v>
      </c>
      <c r="G146" s="23" t="s">
        <v>150</v>
      </c>
      <c r="H146" s="23" t="s">
        <v>184</v>
      </c>
      <c r="I146" t="s">
        <v>168</v>
      </c>
      <c r="J146" s="23" t="s">
        <v>397</v>
      </c>
      <c r="K146" s="22" t="str">
        <f t="shared" si="6"/>
        <v>福岡市</v>
      </c>
      <c r="L146" s="22" t="str">
        <f>VLOOKUP(G146,Sheet5!$S$3:$T$6,2,0)</f>
        <v>低</v>
      </c>
      <c r="M146" s="71">
        <v>43160</v>
      </c>
      <c r="N146" s="23">
        <f t="shared" si="8"/>
        <v>1</v>
      </c>
    </row>
    <row r="147" spans="1:14" x14ac:dyDescent="0.4">
      <c r="A147" s="21" t="str">
        <f t="shared" si="7"/>
        <v>002017ｻ909BHAcjLAe</v>
      </c>
      <c r="B147" s="23" t="s">
        <v>422</v>
      </c>
      <c r="C147" s="23" t="s">
        <v>840</v>
      </c>
      <c r="D147" s="23" t="s">
        <v>423</v>
      </c>
      <c r="E147" s="63">
        <v>43161</v>
      </c>
      <c r="F147" s="68">
        <v>23.22</v>
      </c>
      <c r="G147" s="23" t="s">
        <v>150</v>
      </c>
      <c r="H147" s="23" t="s">
        <v>171</v>
      </c>
      <c r="I147" t="s">
        <v>168</v>
      </c>
      <c r="J147" s="23">
        <v>21</v>
      </c>
      <c r="K147" s="22" t="str">
        <f t="shared" si="6"/>
        <v>大分市</v>
      </c>
      <c r="L147" s="22" t="str">
        <f>VLOOKUP(G147,Sheet5!$S$3:$T$6,2,0)</f>
        <v>低</v>
      </c>
      <c r="M147" s="71">
        <v>43161</v>
      </c>
      <c r="N147" s="23">
        <f t="shared" si="8"/>
        <v>1</v>
      </c>
    </row>
    <row r="148" spans="1:14" x14ac:dyDescent="0.4">
      <c r="A148" s="21" t="str">
        <f t="shared" si="7"/>
        <v>002017ｻ904CCHg2CvN</v>
      </c>
      <c r="B148" s="23" t="s">
        <v>424</v>
      </c>
      <c r="C148" s="23" t="s">
        <v>841</v>
      </c>
      <c r="D148" s="23" t="s">
        <v>339</v>
      </c>
      <c r="E148" s="63">
        <v>43164</v>
      </c>
      <c r="F148" s="68">
        <v>11.925000000000001</v>
      </c>
      <c r="G148" s="23" t="s">
        <v>150</v>
      </c>
      <c r="H148" s="23" t="s">
        <v>229</v>
      </c>
      <c r="I148" t="s">
        <v>168</v>
      </c>
      <c r="J148" s="23" t="s">
        <v>278</v>
      </c>
      <c r="K148" s="22" t="str">
        <f t="shared" si="6"/>
        <v>福岡市</v>
      </c>
      <c r="L148" s="22" t="str">
        <f>VLOOKUP(G148,Sheet5!$S$3:$T$6,2,0)</f>
        <v>低</v>
      </c>
      <c r="M148" s="71">
        <v>43164</v>
      </c>
      <c r="N148" s="23">
        <f t="shared" si="8"/>
        <v>1</v>
      </c>
    </row>
    <row r="149" spans="1:14" x14ac:dyDescent="0.4">
      <c r="A149" s="21" t="str">
        <f t="shared" si="7"/>
        <v>002017ｻ912BGK1pWX5</v>
      </c>
      <c r="B149" s="23" t="s">
        <v>425</v>
      </c>
      <c r="C149" s="23" t="s">
        <v>842</v>
      </c>
      <c r="D149" s="23" t="s">
        <v>426</v>
      </c>
      <c r="E149" s="63">
        <v>43164</v>
      </c>
      <c r="F149" s="68">
        <v>12.42</v>
      </c>
      <c r="G149" s="23" t="s">
        <v>150</v>
      </c>
      <c r="H149" s="23" t="s">
        <v>229</v>
      </c>
      <c r="I149" t="s">
        <v>168</v>
      </c>
      <c r="J149" s="23" t="s">
        <v>397</v>
      </c>
      <c r="K149" s="22" t="str">
        <f t="shared" si="6"/>
        <v>福岡市</v>
      </c>
      <c r="L149" s="22" t="str">
        <f>VLOOKUP(G149,Sheet5!$S$3:$T$6,2,0)</f>
        <v>低</v>
      </c>
      <c r="M149" s="71">
        <v>43164</v>
      </c>
      <c r="N149" s="23">
        <f t="shared" si="8"/>
        <v>1</v>
      </c>
    </row>
    <row r="150" spans="1:14" x14ac:dyDescent="0.4">
      <c r="A150" s="21" t="str">
        <f t="shared" si="7"/>
        <v>002017ｻ912BINiV5me</v>
      </c>
      <c r="B150" s="23" t="s">
        <v>427</v>
      </c>
      <c r="C150" s="23" t="s">
        <v>843</v>
      </c>
      <c r="D150" s="23" t="s">
        <v>426</v>
      </c>
      <c r="E150" s="63">
        <v>43164</v>
      </c>
      <c r="F150" s="68">
        <v>16.2</v>
      </c>
      <c r="G150" s="23" t="s">
        <v>150</v>
      </c>
      <c r="H150" s="23" t="s">
        <v>229</v>
      </c>
      <c r="I150" t="s">
        <v>168</v>
      </c>
      <c r="J150" s="23" t="s">
        <v>397</v>
      </c>
      <c r="K150" s="22" t="str">
        <f t="shared" si="6"/>
        <v>福岡市</v>
      </c>
      <c r="L150" s="22" t="str">
        <f>VLOOKUP(G150,Sheet5!$S$3:$T$6,2,0)</f>
        <v>低</v>
      </c>
      <c r="M150" s="71">
        <v>43164</v>
      </c>
      <c r="N150" s="23">
        <f t="shared" si="8"/>
        <v>1</v>
      </c>
    </row>
    <row r="151" spans="1:14" x14ac:dyDescent="0.4">
      <c r="A151" s="21" t="str">
        <f t="shared" si="7"/>
        <v>002017ｻ912BHABWdLS</v>
      </c>
      <c r="B151" s="23" t="s">
        <v>428</v>
      </c>
      <c r="C151" s="23" t="s">
        <v>844</v>
      </c>
      <c r="D151" s="23" t="s">
        <v>426</v>
      </c>
      <c r="E151" s="63">
        <v>43165</v>
      </c>
      <c r="F151" s="68">
        <v>12.96</v>
      </c>
      <c r="G151" s="23" t="s">
        <v>150</v>
      </c>
      <c r="H151" s="23" t="s">
        <v>229</v>
      </c>
      <c r="I151" t="s">
        <v>168</v>
      </c>
      <c r="J151" s="23" t="s">
        <v>397</v>
      </c>
      <c r="K151" s="22" t="str">
        <f t="shared" si="6"/>
        <v>福岡市</v>
      </c>
      <c r="L151" s="22" t="str">
        <f>VLOOKUP(G151,Sheet5!$S$3:$T$6,2,0)</f>
        <v>低</v>
      </c>
      <c r="M151" s="71">
        <v>43165</v>
      </c>
      <c r="N151" s="23">
        <f t="shared" si="8"/>
        <v>1</v>
      </c>
    </row>
    <row r="152" spans="1:14" x14ac:dyDescent="0.4">
      <c r="A152" s="21" t="str">
        <f t="shared" si="7"/>
        <v>002017ｻ912BJQsomwu</v>
      </c>
      <c r="B152" s="23" t="s">
        <v>429</v>
      </c>
      <c r="C152" s="23" t="s">
        <v>845</v>
      </c>
      <c r="D152" s="23" t="s">
        <v>426</v>
      </c>
      <c r="E152" s="63">
        <v>43166</v>
      </c>
      <c r="F152" s="68">
        <v>12.96</v>
      </c>
      <c r="G152" s="23" t="s">
        <v>150</v>
      </c>
      <c r="H152" s="23" t="s">
        <v>229</v>
      </c>
      <c r="I152" t="s">
        <v>168</v>
      </c>
      <c r="J152" s="23" t="s">
        <v>397</v>
      </c>
      <c r="K152" s="22" t="str">
        <f t="shared" si="6"/>
        <v>福岡市</v>
      </c>
      <c r="L152" s="22" t="str">
        <f>VLOOKUP(G152,Sheet5!$S$3:$T$6,2,0)</f>
        <v>低</v>
      </c>
      <c r="M152" s="71">
        <v>43166</v>
      </c>
      <c r="N152" s="23">
        <f t="shared" si="8"/>
        <v>1</v>
      </c>
    </row>
    <row r="153" spans="1:14" x14ac:dyDescent="0.4">
      <c r="A153" s="21" t="str">
        <f t="shared" si="7"/>
        <v>002017ｻ909CBCgfdKV</v>
      </c>
      <c r="B153" s="23" t="s">
        <v>430</v>
      </c>
      <c r="C153" s="23" t="s">
        <v>846</v>
      </c>
      <c r="D153" s="23" t="s">
        <v>431</v>
      </c>
      <c r="E153" s="63">
        <v>43167</v>
      </c>
      <c r="F153" s="68">
        <v>84.24</v>
      </c>
      <c r="G153" s="23" t="s">
        <v>150</v>
      </c>
      <c r="H153" s="23" t="s">
        <v>229</v>
      </c>
      <c r="I153" t="s">
        <v>168</v>
      </c>
      <c r="J153" s="23" t="s">
        <v>397</v>
      </c>
      <c r="K153" s="22" t="str">
        <f t="shared" si="6"/>
        <v>福岡市</v>
      </c>
      <c r="L153" s="22" t="str">
        <f>VLOOKUP(G153,Sheet5!$S$3:$T$6,2,0)</f>
        <v>低</v>
      </c>
      <c r="M153" s="71">
        <v>43167</v>
      </c>
      <c r="N153" s="23">
        <f t="shared" si="8"/>
        <v>1</v>
      </c>
    </row>
    <row r="154" spans="1:14" x14ac:dyDescent="0.4">
      <c r="A154" s="21" t="str">
        <f t="shared" si="7"/>
        <v>002017ｻ911BF3CdXqS</v>
      </c>
      <c r="B154" s="23" t="s">
        <v>432</v>
      </c>
      <c r="C154" s="23" t="s">
        <v>847</v>
      </c>
      <c r="D154" s="23" t="s">
        <v>433</v>
      </c>
      <c r="E154" s="63">
        <v>43167</v>
      </c>
      <c r="F154" s="68">
        <v>58.32</v>
      </c>
      <c r="G154" s="23" t="s">
        <v>150</v>
      </c>
      <c r="H154" s="23" t="s">
        <v>229</v>
      </c>
      <c r="I154" t="s">
        <v>168</v>
      </c>
      <c r="J154" s="23" t="s">
        <v>397</v>
      </c>
      <c r="K154" s="22" t="str">
        <f t="shared" si="6"/>
        <v>福岡市</v>
      </c>
      <c r="L154" s="22" t="str">
        <f>VLOOKUP(G154,Sheet5!$S$3:$T$6,2,0)</f>
        <v>低</v>
      </c>
      <c r="M154" s="71">
        <v>43167</v>
      </c>
      <c r="N154" s="23">
        <f t="shared" si="8"/>
        <v>1</v>
      </c>
    </row>
    <row r="155" spans="1:14" x14ac:dyDescent="0.4">
      <c r="A155" s="21" t="str">
        <f t="shared" si="7"/>
        <v>002017ｻ908CE357YNk</v>
      </c>
      <c r="B155" s="23" t="s">
        <v>434</v>
      </c>
      <c r="C155" s="23" t="s">
        <v>848</v>
      </c>
      <c r="D155" s="23" t="s">
        <v>435</v>
      </c>
      <c r="E155" s="63">
        <v>43172</v>
      </c>
      <c r="F155" s="68">
        <v>12.96</v>
      </c>
      <c r="G155" s="23" t="s">
        <v>150</v>
      </c>
      <c r="H155" s="23" t="s">
        <v>184</v>
      </c>
      <c r="I155" t="s">
        <v>168</v>
      </c>
      <c r="J155" s="23" t="s">
        <v>397</v>
      </c>
      <c r="K155" s="22" t="str">
        <f t="shared" si="6"/>
        <v>福岡市</v>
      </c>
      <c r="L155" s="22" t="str">
        <f>VLOOKUP(G155,Sheet5!$S$3:$T$6,2,0)</f>
        <v>低</v>
      </c>
      <c r="M155" s="71">
        <v>43172</v>
      </c>
      <c r="N155" s="23">
        <f t="shared" si="8"/>
        <v>1</v>
      </c>
    </row>
    <row r="156" spans="1:14" x14ac:dyDescent="0.4">
      <c r="A156" s="21" t="str">
        <f t="shared" si="7"/>
        <v>002017ｻ902CCC3L5ZM</v>
      </c>
      <c r="B156" s="23" t="s">
        <v>436</v>
      </c>
      <c r="C156" s="23" t="s">
        <v>849</v>
      </c>
      <c r="D156" s="23" t="s">
        <v>437</v>
      </c>
      <c r="E156" s="63">
        <v>43174</v>
      </c>
      <c r="F156" s="68">
        <v>38.880000000000003</v>
      </c>
      <c r="G156" s="23" t="s">
        <v>150</v>
      </c>
      <c r="H156" s="23" t="s">
        <v>184</v>
      </c>
      <c r="I156" t="s">
        <v>168</v>
      </c>
      <c r="J156" s="23" t="s">
        <v>278</v>
      </c>
      <c r="K156" s="22" t="str">
        <f t="shared" si="6"/>
        <v>福岡市</v>
      </c>
      <c r="L156" s="22" t="str">
        <f>VLOOKUP(G156,Sheet5!$S$3:$T$6,2,0)</f>
        <v>低</v>
      </c>
      <c r="M156" s="71">
        <v>43174</v>
      </c>
      <c r="N156" s="23">
        <f t="shared" si="8"/>
        <v>1</v>
      </c>
    </row>
    <row r="157" spans="1:14" x14ac:dyDescent="0.4">
      <c r="A157" s="21" t="str">
        <f t="shared" si="7"/>
        <v>002017ｻ911BC168Q7f</v>
      </c>
      <c r="B157" s="23" t="s">
        <v>438</v>
      </c>
      <c r="C157" s="23" t="s">
        <v>850</v>
      </c>
      <c r="D157" s="23" t="s">
        <v>439</v>
      </c>
      <c r="E157" s="63">
        <v>43175</v>
      </c>
      <c r="F157" s="68">
        <v>35.64</v>
      </c>
      <c r="G157" s="23" t="s">
        <v>150</v>
      </c>
      <c r="H157" s="23" t="s">
        <v>229</v>
      </c>
      <c r="I157" t="s">
        <v>168</v>
      </c>
      <c r="J157" s="23" t="s">
        <v>397</v>
      </c>
      <c r="K157" s="22" t="str">
        <f t="shared" si="6"/>
        <v>福岡市</v>
      </c>
      <c r="L157" s="22" t="str">
        <f>VLOOKUP(G157,Sheet5!$S$3:$T$6,2,0)</f>
        <v>低</v>
      </c>
      <c r="M157" s="71">
        <v>43175</v>
      </c>
      <c r="N157" s="23">
        <f t="shared" si="8"/>
        <v>1</v>
      </c>
    </row>
    <row r="158" spans="1:14" x14ac:dyDescent="0.4">
      <c r="A158" s="21" t="str">
        <f t="shared" si="7"/>
        <v>002017ｻ911BDEbqQxU</v>
      </c>
      <c r="B158" s="23" t="s">
        <v>440</v>
      </c>
      <c r="C158" s="23" t="s">
        <v>851</v>
      </c>
      <c r="D158" s="23" t="s">
        <v>439</v>
      </c>
      <c r="E158" s="63">
        <v>43175</v>
      </c>
      <c r="F158" s="68">
        <v>14.58</v>
      </c>
      <c r="G158" s="23" t="s">
        <v>150</v>
      </c>
      <c r="H158" s="23" t="s">
        <v>229</v>
      </c>
      <c r="I158" t="s">
        <v>168</v>
      </c>
      <c r="J158" s="23" t="s">
        <v>397</v>
      </c>
      <c r="K158" s="22" t="str">
        <f t="shared" si="6"/>
        <v>福岡市</v>
      </c>
      <c r="L158" s="22" t="str">
        <f>VLOOKUP(G158,Sheet5!$S$3:$T$6,2,0)</f>
        <v>低</v>
      </c>
      <c r="M158" s="71">
        <v>43175</v>
      </c>
      <c r="N158" s="23">
        <f t="shared" si="8"/>
        <v>1</v>
      </c>
    </row>
    <row r="159" spans="1:14" x14ac:dyDescent="0.4">
      <c r="A159" s="21" t="str">
        <f t="shared" si="7"/>
        <v>002017ｻ911BGKFmt1F</v>
      </c>
      <c r="B159" s="23" t="s">
        <v>441</v>
      </c>
      <c r="C159" s="23" t="s">
        <v>852</v>
      </c>
      <c r="D159" s="23" t="s">
        <v>442</v>
      </c>
      <c r="E159" s="63">
        <v>43178</v>
      </c>
      <c r="F159" s="68">
        <v>40.5</v>
      </c>
      <c r="G159" s="23" t="s">
        <v>150</v>
      </c>
      <c r="H159" s="23" t="s">
        <v>184</v>
      </c>
      <c r="I159" t="s">
        <v>168</v>
      </c>
      <c r="J159" s="23" t="s">
        <v>397</v>
      </c>
      <c r="K159" s="22" t="str">
        <f t="shared" si="6"/>
        <v>福岡市</v>
      </c>
      <c r="L159" s="22" t="str">
        <f>VLOOKUP(G159,Sheet5!$S$3:$T$6,2,0)</f>
        <v>低</v>
      </c>
      <c r="M159" s="71">
        <v>43178</v>
      </c>
      <c r="N159" s="23">
        <f t="shared" si="8"/>
        <v>1</v>
      </c>
    </row>
    <row r="160" spans="1:14" x14ac:dyDescent="0.4">
      <c r="A160" s="21" t="str">
        <f t="shared" si="7"/>
        <v>002017ｻ908CB1GNaGu</v>
      </c>
      <c r="B160" s="23" t="s">
        <v>443</v>
      </c>
      <c r="C160" s="23" t="s">
        <v>853</v>
      </c>
      <c r="D160" s="23" t="s">
        <v>444</v>
      </c>
      <c r="E160" s="63">
        <v>43185</v>
      </c>
      <c r="F160" s="68">
        <v>87.48</v>
      </c>
      <c r="G160" s="23" t="s">
        <v>150</v>
      </c>
      <c r="H160" s="23" t="s">
        <v>445</v>
      </c>
      <c r="I160" t="s">
        <v>168</v>
      </c>
      <c r="J160" s="23" t="s">
        <v>397</v>
      </c>
      <c r="K160" s="22" t="str">
        <f t="shared" si="6"/>
        <v>鹿児島市</v>
      </c>
      <c r="L160" s="22" t="str">
        <f>VLOOKUP(G160,Sheet5!$S$3:$T$6,2,0)</f>
        <v>低</v>
      </c>
      <c r="M160" s="71">
        <v>43185</v>
      </c>
      <c r="N160" s="23">
        <f t="shared" si="8"/>
        <v>1</v>
      </c>
    </row>
    <row r="161" spans="1:14" x14ac:dyDescent="0.4">
      <c r="A161" s="21" t="str">
        <f t="shared" si="7"/>
        <v>002016ｻ807CAHbGNDY</v>
      </c>
      <c r="B161" s="23" t="s">
        <v>446</v>
      </c>
      <c r="C161" s="23" t="s">
        <v>854</v>
      </c>
      <c r="D161" s="23" t="s">
        <v>447</v>
      </c>
      <c r="E161" s="63">
        <v>43186</v>
      </c>
      <c r="F161" s="68">
        <v>306.18</v>
      </c>
      <c r="G161" s="23" t="s">
        <v>151</v>
      </c>
      <c r="H161" s="23" t="s">
        <v>229</v>
      </c>
      <c r="I161" t="s">
        <v>168</v>
      </c>
      <c r="J161" s="23" t="s">
        <v>154</v>
      </c>
      <c r="K161" s="22" t="str">
        <f t="shared" si="6"/>
        <v>福岡市</v>
      </c>
      <c r="L161" s="22" t="str">
        <f>VLOOKUP(G161,Sheet5!$S$3:$T$6,2,0)</f>
        <v>高</v>
      </c>
      <c r="M161" s="71">
        <v>43186</v>
      </c>
      <c r="N161" s="23">
        <f t="shared" si="8"/>
        <v>1</v>
      </c>
    </row>
    <row r="162" spans="1:14" x14ac:dyDescent="0.4">
      <c r="A162" s="21" t="str">
        <f t="shared" si="7"/>
        <v>002017ｻ912BEfRAkji</v>
      </c>
      <c r="B162" s="23" t="s">
        <v>448</v>
      </c>
      <c r="C162" s="23" t="s">
        <v>855</v>
      </c>
      <c r="D162" s="23" t="s">
        <v>449</v>
      </c>
      <c r="E162" s="63">
        <v>43187</v>
      </c>
      <c r="F162" s="68">
        <v>32.4</v>
      </c>
      <c r="G162" s="23" t="s">
        <v>150</v>
      </c>
      <c r="H162" s="23" t="s">
        <v>184</v>
      </c>
      <c r="I162" t="s">
        <v>168</v>
      </c>
      <c r="J162" s="23" t="s">
        <v>397</v>
      </c>
      <c r="K162" s="22" t="str">
        <f t="shared" si="6"/>
        <v>福岡市</v>
      </c>
      <c r="L162" s="22" t="str">
        <f>VLOOKUP(G162,Sheet5!$S$3:$T$6,2,0)</f>
        <v>低</v>
      </c>
      <c r="M162" s="71">
        <v>43187</v>
      </c>
      <c r="N162" s="23">
        <f t="shared" si="8"/>
        <v>1</v>
      </c>
    </row>
    <row r="163" spans="1:14" x14ac:dyDescent="0.4">
      <c r="A163" s="21" t="str">
        <f t="shared" si="7"/>
        <v>002017ｻ912BA279P8M</v>
      </c>
      <c r="B163" s="23" t="s">
        <v>450</v>
      </c>
      <c r="C163" s="23" t="s">
        <v>856</v>
      </c>
      <c r="D163" s="23" t="s">
        <v>451</v>
      </c>
      <c r="E163" s="63">
        <v>43188</v>
      </c>
      <c r="F163" s="68">
        <v>87.48</v>
      </c>
      <c r="G163" s="23" t="s">
        <v>150</v>
      </c>
      <c r="H163" s="23" t="s">
        <v>184</v>
      </c>
      <c r="I163" t="s">
        <v>168</v>
      </c>
      <c r="J163" s="23" t="s">
        <v>397</v>
      </c>
      <c r="K163" s="22" t="str">
        <f t="shared" si="6"/>
        <v>福岡市</v>
      </c>
      <c r="L163" s="22" t="str">
        <f>VLOOKUP(G163,Sheet5!$S$3:$T$6,2,0)</f>
        <v>低</v>
      </c>
      <c r="M163" s="71">
        <v>43188</v>
      </c>
      <c r="N163" s="23">
        <f t="shared" si="8"/>
        <v>1</v>
      </c>
    </row>
    <row r="164" spans="1:14" x14ac:dyDescent="0.4">
      <c r="A164" s="21" t="str">
        <f t="shared" si="7"/>
        <v>002018ｻ001BAWQtYGF</v>
      </c>
      <c r="B164" s="23" t="s">
        <v>452</v>
      </c>
      <c r="C164" s="23" t="s">
        <v>857</v>
      </c>
      <c r="D164" s="23" t="s">
        <v>453</v>
      </c>
      <c r="E164" s="63">
        <v>43192</v>
      </c>
      <c r="F164" s="68">
        <v>77.760000000000005</v>
      </c>
      <c r="G164" s="23" t="s">
        <v>150</v>
      </c>
      <c r="H164" s="23" t="s">
        <v>229</v>
      </c>
      <c r="I164" t="s">
        <v>168</v>
      </c>
      <c r="J164" s="23" t="s">
        <v>397</v>
      </c>
      <c r="K164" s="22" t="str">
        <f t="shared" si="6"/>
        <v>福岡市</v>
      </c>
      <c r="L164" s="22" t="str">
        <f>VLOOKUP(G164,Sheet5!$S$3:$T$6,2,0)</f>
        <v>低</v>
      </c>
      <c r="M164" s="71">
        <v>43192</v>
      </c>
      <c r="N164" s="23">
        <f t="shared" si="8"/>
        <v>1</v>
      </c>
    </row>
    <row r="165" spans="1:14" x14ac:dyDescent="0.4">
      <c r="A165" s="21" t="str">
        <f t="shared" si="7"/>
        <v>002017ｻ909BCt6Gke6</v>
      </c>
      <c r="B165" s="23" t="s">
        <v>454</v>
      </c>
      <c r="C165" s="23" t="s">
        <v>858</v>
      </c>
      <c r="D165" s="23" t="s">
        <v>455</v>
      </c>
      <c r="E165" s="63">
        <v>43195</v>
      </c>
      <c r="F165" s="68">
        <v>25.92</v>
      </c>
      <c r="G165" s="23" t="s">
        <v>150</v>
      </c>
      <c r="H165" s="23" t="s">
        <v>171</v>
      </c>
      <c r="I165" t="s">
        <v>168</v>
      </c>
      <c r="J165" s="23" t="s">
        <v>397</v>
      </c>
      <c r="K165" s="22" t="str">
        <f t="shared" si="6"/>
        <v>大分市</v>
      </c>
      <c r="L165" s="22" t="str">
        <f>VLOOKUP(G165,Sheet5!$S$3:$T$6,2,0)</f>
        <v>低</v>
      </c>
      <c r="M165" s="71">
        <v>43195</v>
      </c>
      <c r="N165" s="23">
        <f t="shared" si="8"/>
        <v>1</v>
      </c>
    </row>
    <row r="166" spans="1:14" x14ac:dyDescent="0.4">
      <c r="A166" s="21" t="str">
        <f t="shared" si="7"/>
        <v>002017ｻ909BD4fBGXC</v>
      </c>
      <c r="B166" s="23" t="s">
        <v>456</v>
      </c>
      <c r="C166" s="23" t="s">
        <v>859</v>
      </c>
      <c r="D166" s="23" t="s">
        <v>455</v>
      </c>
      <c r="E166" s="63">
        <v>43195</v>
      </c>
      <c r="F166" s="68">
        <v>20.25</v>
      </c>
      <c r="G166" s="23" t="s">
        <v>150</v>
      </c>
      <c r="H166" s="23" t="s">
        <v>171</v>
      </c>
      <c r="I166" t="s">
        <v>168</v>
      </c>
      <c r="J166" s="23" t="s">
        <v>397</v>
      </c>
      <c r="K166" s="22" t="str">
        <f t="shared" si="6"/>
        <v>大分市</v>
      </c>
      <c r="L166" s="22" t="str">
        <f>VLOOKUP(G166,Sheet5!$S$3:$T$6,2,0)</f>
        <v>低</v>
      </c>
      <c r="M166" s="71">
        <v>43195</v>
      </c>
      <c r="N166" s="23">
        <f t="shared" si="8"/>
        <v>1</v>
      </c>
    </row>
    <row r="167" spans="1:14" x14ac:dyDescent="0.4">
      <c r="A167" s="21" t="str">
        <f t="shared" si="7"/>
        <v>002017ｻ911BLybZHWK</v>
      </c>
      <c r="B167" s="23" t="s">
        <v>457</v>
      </c>
      <c r="C167" s="23" t="s">
        <v>860</v>
      </c>
      <c r="D167" s="23" t="s">
        <v>224</v>
      </c>
      <c r="E167" s="63">
        <v>43195</v>
      </c>
      <c r="F167" s="68">
        <v>19.440000000000001</v>
      </c>
      <c r="G167" s="23" t="s">
        <v>150</v>
      </c>
      <c r="H167" s="23" t="s">
        <v>184</v>
      </c>
      <c r="I167" t="s">
        <v>168</v>
      </c>
      <c r="J167" s="23" t="s">
        <v>397</v>
      </c>
      <c r="K167" s="22" t="str">
        <f t="shared" si="6"/>
        <v>福岡市</v>
      </c>
      <c r="L167" s="22" t="str">
        <f>VLOOKUP(G167,Sheet5!$S$3:$T$6,2,0)</f>
        <v>低</v>
      </c>
      <c r="M167" s="71">
        <v>43195</v>
      </c>
      <c r="N167" s="23">
        <f t="shared" si="8"/>
        <v>1</v>
      </c>
    </row>
    <row r="168" spans="1:14" x14ac:dyDescent="0.4">
      <c r="A168" s="21" t="str">
        <f t="shared" si="7"/>
        <v>002017ｻ911BM1mC34M</v>
      </c>
      <c r="B168" s="23" t="s">
        <v>458</v>
      </c>
      <c r="C168" s="23" t="s">
        <v>861</v>
      </c>
      <c r="D168" s="23" t="s">
        <v>224</v>
      </c>
      <c r="E168" s="63">
        <v>43195</v>
      </c>
      <c r="F168" s="68">
        <v>10.26</v>
      </c>
      <c r="G168" s="23" t="s">
        <v>150</v>
      </c>
      <c r="H168" s="23" t="s">
        <v>184</v>
      </c>
      <c r="I168" t="s">
        <v>168</v>
      </c>
      <c r="J168" s="23" t="s">
        <v>397</v>
      </c>
      <c r="K168" s="22" t="str">
        <f t="shared" si="6"/>
        <v>福岡市</v>
      </c>
      <c r="L168" s="22" t="str">
        <f>VLOOKUP(G168,Sheet5!$S$3:$T$6,2,0)</f>
        <v>低</v>
      </c>
      <c r="M168" s="71">
        <v>43195</v>
      </c>
      <c r="N168" s="23">
        <f t="shared" si="8"/>
        <v>1</v>
      </c>
    </row>
    <row r="169" spans="1:14" x14ac:dyDescent="0.4">
      <c r="A169" s="21" t="str">
        <f t="shared" si="7"/>
        <v>002017ｻ909BEpf3EL5</v>
      </c>
      <c r="B169" s="23" t="s">
        <v>459</v>
      </c>
      <c r="C169" s="23" t="s">
        <v>862</v>
      </c>
      <c r="D169" s="23" t="s">
        <v>455</v>
      </c>
      <c r="E169" s="63">
        <v>43196</v>
      </c>
      <c r="F169" s="68">
        <v>16.2</v>
      </c>
      <c r="G169" s="23" t="s">
        <v>150</v>
      </c>
      <c r="H169" s="23" t="s">
        <v>171</v>
      </c>
      <c r="I169" t="s">
        <v>168</v>
      </c>
      <c r="J169" s="23" t="s">
        <v>397</v>
      </c>
      <c r="K169" s="22" t="str">
        <f t="shared" si="6"/>
        <v>大分市</v>
      </c>
      <c r="L169" s="22" t="str">
        <f>VLOOKUP(G169,Sheet5!$S$3:$T$6,2,0)</f>
        <v>低</v>
      </c>
      <c r="M169" s="71">
        <v>43196</v>
      </c>
      <c r="N169" s="23">
        <f t="shared" si="8"/>
        <v>1</v>
      </c>
    </row>
    <row r="170" spans="1:14" x14ac:dyDescent="0.4">
      <c r="A170" s="21" t="str">
        <f t="shared" si="7"/>
        <v>002017ｻ907BFigZMHa</v>
      </c>
      <c r="B170" s="23" t="s">
        <v>460</v>
      </c>
      <c r="C170" s="23" t="s">
        <v>863</v>
      </c>
      <c r="D170" s="23" t="s">
        <v>358</v>
      </c>
      <c r="E170" s="63">
        <v>43199</v>
      </c>
      <c r="F170" s="68">
        <v>45.36</v>
      </c>
      <c r="G170" s="23" t="s">
        <v>150</v>
      </c>
      <c r="H170" s="23" t="s">
        <v>184</v>
      </c>
      <c r="I170" t="s">
        <v>168</v>
      </c>
      <c r="J170" s="23" t="s">
        <v>397</v>
      </c>
      <c r="K170" s="22" t="str">
        <f t="shared" si="6"/>
        <v>福岡市</v>
      </c>
      <c r="L170" s="22" t="str">
        <f>VLOOKUP(G170,Sheet5!$S$3:$T$6,2,0)</f>
        <v>低</v>
      </c>
      <c r="M170" s="71">
        <v>43199</v>
      </c>
      <c r="N170" s="23">
        <f t="shared" si="8"/>
        <v>1</v>
      </c>
    </row>
    <row r="171" spans="1:14" x14ac:dyDescent="0.4">
      <c r="A171" s="21" t="str">
        <f t="shared" si="7"/>
        <v>002017ｻ907CDJPswbQ</v>
      </c>
      <c r="B171" s="23" t="s">
        <v>461</v>
      </c>
      <c r="C171" s="23" t="s">
        <v>864</v>
      </c>
      <c r="D171" s="23" t="s">
        <v>462</v>
      </c>
      <c r="E171" s="63">
        <v>43199</v>
      </c>
      <c r="F171" s="68">
        <v>87.48</v>
      </c>
      <c r="G171" s="23" t="s">
        <v>150</v>
      </c>
      <c r="H171" s="23" t="s">
        <v>184</v>
      </c>
      <c r="I171" t="s">
        <v>168</v>
      </c>
      <c r="J171" s="23" t="s">
        <v>397</v>
      </c>
      <c r="K171" s="22" t="str">
        <f t="shared" si="6"/>
        <v>福岡市</v>
      </c>
      <c r="L171" s="22" t="str">
        <f>VLOOKUP(G171,Sheet5!$S$3:$T$6,2,0)</f>
        <v>低</v>
      </c>
      <c r="M171" s="71">
        <v>43199</v>
      </c>
      <c r="N171" s="23">
        <f t="shared" si="8"/>
        <v>1</v>
      </c>
    </row>
    <row r="172" spans="1:14" x14ac:dyDescent="0.4">
      <c r="A172" s="21" t="str">
        <f t="shared" si="7"/>
        <v>002017ｻ912BKbEkZvL</v>
      </c>
      <c r="B172" s="23" t="s">
        <v>463</v>
      </c>
      <c r="C172" s="23" t="s">
        <v>865</v>
      </c>
      <c r="D172" s="23" t="s">
        <v>464</v>
      </c>
      <c r="E172" s="63">
        <v>43207</v>
      </c>
      <c r="F172" s="68">
        <v>28.62</v>
      </c>
      <c r="G172" s="23" t="s">
        <v>150</v>
      </c>
      <c r="H172" s="23" t="s">
        <v>171</v>
      </c>
      <c r="I172" t="s">
        <v>168</v>
      </c>
      <c r="J172" s="23" t="s">
        <v>397</v>
      </c>
      <c r="K172" s="22" t="str">
        <f t="shared" si="6"/>
        <v>大分市</v>
      </c>
      <c r="L172" s="22" t="str">
        <f>VLOOKUP(G172,Sheet5!$S$3:$T$6,2,0)</f>
        <v>低</v>
      </c>
      <c r="M172" s="71">
        <v>43207</v>
      </c>
      <c r="N172" s="23">
        <f t="shared" si="8"/>
        <v>1</v>
      </c>
    </row>
    <row r="173" spans="1:14" x14ac:dyDescent="0.4">
      <c r="A173" s="21" t="str">
        <f t="shared" si="7"/>
        <v>002017ｻ912BNrLT4i9</v>
      </c>
      <c r="B173" s="23" t="s">
        <v>465</v>
      </c>
      <c r="C173" s="23" t="s">
        <v>866</v>
      </c>
      <c r="D173" s="23" t="s">
        <v>466</v>
      </c>
      <c r="E173" s="63">
        <v>43208</v>
      </c>
      <c r="F173" s="68">
        <v>38.880000000000003</v>
      </c>
      <c r="G173" s="23" t="s">
        <v>150</v>
      </c>
      <c r="H173" s="23" t="s">
        <v>184</v>
      </c>
      <c r="I173" t="s">
        <v>168</v>
      </c>
      <c r="J173" s="23" t="s">
        <v>397</v>
      </c>
      <c r="K173" s="22" t="str">
        <f t="shared" si="6"/>
        <v>福岡市</v>
      </c>
      <c r="L173" s="22" t="str">
        <f>VLOOKUP(G173,Sheet5!$S$3:$T$6,2,0)</f>
        <v>低</v>
      </c>
      <c r="M173" s="71">
        <v>43208</v>
      </c>
      <c r="N173" s="23">
        <f t="shared" si="8"/>
        <v>1</v>
      </c>
    </row>
    <row r="174" spans="1:14" x14ac:dyDescent="0.4">
      <c r="A174" s="21" t="str">
        <f t="shared" si="7"/>
        <v>002017ｻ910BCyc6bSM</v>
      </c>
      <c r="B174" s="23" t="s">
        <v>467</v>
      </c>
      <c r="C174" s="23" t="s">
        <v>867</v>
      </c>
      <c r="D174" s="23" t="s">
        <v>468</v>
      </c>
      <c r="E174" s="63">
        <v>43216</v>
      </c>
      <c r="F174" s="68">
        <v>67.5</v>
      </c>
      <c r="G174" s="23" t="s">
        <v>150</v>
      </c>
      <c r="H174" s="23" t="s">
        <v>184</v>
      </c>
      <c r="I174" t="s">
        <v>168</v>
      </c>
      <c r="J174" s="23" t="s">
        <v>397</v>
      </c>
      <c r="K174" s="22" t="str">
        <f t="shared" si="6"/>
        <v>福岡市</v>
      </c>
      <c r="L174" s="22" t="str">
        <f>VLOOKUP(G174,Sheet5!$S$3:$T$6,2,0)</f>
        <v>低</v>
      </c>
      <c r="M174" s="71">
        <v>43216</v>
      </c>
      <c r="N174" s="23">
        <f t="shared" si="8"/>
        <v>1</v>
      </c>
    </row>
    <row r="175" spans="1:14" x14ac:dyDescent="0.4">
      <c r="A175" s="21" t="str">
        <f t="shared" si="7"/>
        <v>002017ｻ912BFCPP6JS</v>
      </c>
      <c r="B175" s="23" t="s">
        <v>469</v>
      </c>
      <c r="C175" s="23" t="s">
        <v>868</v>
      </c>
      <c r="D175" s="23" t="s">
        <v>470</v>
      </c>
      <c r="E175" s="63">
        <v>43221</v>
      </c>
      <c r="F175" s="68">
        <v>21.87</v>
      </c>
      <c r="G175" s="23" t="s">
        <v>150</v>
      </c>
      <c r="H175" s="23" t="s">
        <v>184</v>
      </c>
      <c r="I175" t="s">
        <v>168</v>
      </c>
      <c r="J175" s="23" t="s">
        <v>397</v>
      </c>
      <c r="K175" s="22" t="str">
        <f t="shared" si="6"/>
        <v>福岡市</v>
      </c>
      <c r="L175" s="22" t="str">
        <f>VLOOKUP(G175,Sheet5!$S$3:$T$6,2,0)</f>
        <v>低</v>
      </c>
      <c r="M175" s="71">
        <v>43221</v>
      </c>
      <c r="N175" s="23">
        <f t="shared" si="8"/>
        <v>1</v>
      </c>
    </row>
    <row r="176" spans="1:14" x14ac:dyDescent="0.4">
      <c r="A176" s="21" t="str">
        <f t="shared" si="7"/>
        <v>002018ｻ002BLJDzohf</v>
      </c>
      <c r="B176" s="23" t="s">
        <v>471</v>
      </c>
      <c r="C176" s="23" t="s">
        <v>869</v>
      </c>
      <c r="D176" s="23" t="s">
        <v>472</v>
      </c>
      <c r="E176" s="63">
        <v>43227</v>
      </c>
      <c r="F176" s="68">
        <v>15.39</v>
      </c>
      <c r="G176" s="23" t="s">
        <v>150</v>
      </c>
      <c r="H176" s="23" t="s">
        <v>277</v>
      </c>
      <c r="I176" t="s">
        <v>168</v>
      </c>
      <c r="J176" s="23" t="s">
        <v>397</v>
      </c>
      <c r="K176" s="22" t="str">
        <f t="shared" si="6"/>
        <v>長崎市</v>
      </c>
      <c r="L176" s="22" t="str">
        <f>VLOOKUP(G176,Sheet5!$S$3:$T$6,2,0)</f>
        <v>低</v>
      </c>
      <c r="M176" s="71">
        <v>43227</v>
      </c>
      <c r="N176" s="23">
        <f t="shared" si="8"/>
        <v>1</v>
      </c>
    </row>
    <row r="177" spans="1:14" x14ac:dyDescent="0.4">
      <c r="A177" s="21" t="str">
        <f t="shared" si="7"/>
        <v>002018ｻ911BNUeaKpp</v>
      </c>
      <c r="B177" s="23" t="s">
        <v>473</v>
      </c>
      <c r="C177" s="23" t="s">
        <v>870</v>
      </c>
      <c r="D177" s="23" t="s">
        <v>474</v>
      </c>
      <c r="E177" s="63">
        <v>43230</v>
      </c>
      <c r="F177" s="68">
        <v>17.010000000000002</v>
      </c>
      <c r="G177" s="23" t="s">
        <v>150</v>
      </c>
      <c r="H177" s="23" t="s">
        <v>164</v>
      </c>
      <c r="I177" t="s">
        <v>168</v>
      </c>
      <c r="J177" s="23" t="s">
        <v>397</v>
      </c>
      <c r="K177" s="22" t="str">
        <f t="shared" si="6"/>
        <v>熊本市</v>
      </c>
      <c r="L177" s="22" t="str">
        <f>VLOOKUP(G177,Sheet5!$S$3:$T$6,2,0)</f>
        <v>低</v>
      </c>
      <c r="M177" s="71">
        <v>43230</v>
      </c>
      <c r="N177" s="23">
        <f t="shared" si="8"/>
        <v>1</v>
      </c>
    </row>
    <row r="178" spans="1:14" x14ac:dyDescent="0.4">
      <c r="A178" s="21" t="str">
        <f t="shared" si="7"/>
        <v>002017ｻ912BDQsfWLe</v>
      </c>
      <c r="B178" s="23" t="s">
        <v>475</v>
      </c>
      <c r="C178" s="23" t="s">
        <v>871</v>
      </c>
      <c r="D178" s="23" t="s">
        <v>476</v>
      </c>
      <c r="E178" s="63">
        <v>43234</v>
      </c>
      <c r="F178" s="68">
        <v>23.49</v>
      </c>
      <c r="G178" s="23" t="s">
        <v>150</v>
      </c>
      <c r="H178" s="23" t="s">
        <v>164</v>
      </c>
      <c r="I178" t="s">
        <v>168</v>
      </c>
      <c r="J178" s="23" t="s">
        <v>397</v>
      </c>
      <c r="K178" s="22" t="str">
        <f t="shared" si="6"/>
        <v>熊本市</v>
      </c>
      <c r="L178" s="22" t="str">
        <f>VLOOKUP(G178,Sheet5!$S$3:$T$6,2,0)</f>
        <v>低</v>
      </c>
      <c r="M178" s="71">
        <v>43234</v>
      </c>
      <c r="N178" s="23">
        <f t="shared" si="8"/>
        <v>1</v>
      </c>
    </row>
    <row r="179" spans="1:14" x14ac:dyDescent="0.4">
      <c r="A179" s="21" t="str">
        <f t="shared" si="7"/>
        <v>002018ｻ911BOdc79hK</v>
      </c>
      <c r="B179" s="23" t="s">
        <v>477</v>
      </c>
      <c r="C179" s="23" t="s">
        <v>872</v>
      </c>
      <c r="D179" s="23" t="s">
        <v>478</v>
      </c>
      <c r="E179" s="63">
        <v>43251</v>
      </c>
      <c r="F179" s="68">
        <v>10.8</v>
      </c>
      <c r="G179" s="23" t="s">
        <v>150</v>
      </c>
      <c r="H179" s="23" t="s">
        <v>164</v>
      </c>
      <c r="I179" t="s">
        <v>168</v>
      </c>
      <c r="J179" s="23" t="s">
        <v>397</v>
      </c>
      <c r="K179" s="22" t="str">
        <f t="shared" si="6"/>
        <v>熊本市</v>
      </c>
      <c r="L179" s="22" t="str">
        <f>VLOOKUP(G179,Sheet5!$S$3:$T$6,2,0)</f>
        <v>低</v>
      </c>
      <c r="M179" s="71">
        <v>43251</v>
      </c>
      <c r="N179" s="23">
        <f t="shared" si="8"/>
        <v>1</v>
      </c>
    </row>
    <row r="180" spans="1:14" x14ac:dyDescent="0.4">
      <c r="A180" s="21" t="str">
        <f t="shared" si="7"/>
        <v>002017ｻ908BApjpJvd</v>
      </c>
      <c r="B180" s="23" t="s">
        <v>479</v>
      </c>
      <c r="C180" s="23" t="s">
        <v>873</v>
      </c>
      <c r="D180" s="23" t="s">
        <v>480</v>
      </c>
      <c r="E180" s="63">
        <v>43252</v>
      </c>
      <c r="F180" s="68">
        <v>87.48</v>
      </c>
      <c r="G180" s="23" t="s">
        <v>150</v>
      </c>
      <c r="H180" s="23" t="s">
        <v>277</v>
      </c>
      <c r="I180" t="s">
        <v>168</v>
      </c>
      <c r="J180" s="23" t="s">
        <v>278</v>
      </c>
      <c r="K180" s="22" t="str">
        <f t="shared" si="6"/>
        <v>長崎市</v>
      </c>
      <c r="L180" s="22" t="str">
        <f>VLOOKUP(G180,Sheet5!$S$3:$T$6,2,0)</f>
        <v>低</v>
      </c>
      <c r="M180" s="71">
        <v>43252</v>
      </c>
      <c r="N180" s="23">
        <f t="shared" si="8"/>
        <v>1</v>
      </c>
    </row>
    <row r="181" spans="1:14" x14ac:dyDescent="0.4">
      <c r="A181" s="21" t="str">
        <f t="shared" si="7"/>
        <v>002017ｻ909BGoT2LFt</v>
      </c>
      <c r="B181" s="23" t="s">
        <v>481</v>
      </c>
      <c r="C181" s="23" t="s">
        <v>874</v>
      </c>
      <c r="D181" s="23" t="s">
        <v>423</v>
      </c>
      <c r="E181" s="63">
        <v>43252</v>
      </c>
      <c r="F181" s="68">
        <v>87.48</v>
      </c>
      <c r="G181" s="23" t="s">
        <v>150</v>
      </c>
      <c r="H181" s="23" t="s">
        <v>184</v>
      </c>
      <c r="I181" t="s">
        <v>168</v>
      </c>
      <c r="J181" s="23" t="s">
        <v>397</v>
      </c>
      <c r="K181" s="22" t="str">
        <f t="shared" si="6"/>
        <v>福岡市</v>
      </c>
      <c r="L181" s="22" t="str">
        <f>VLOOKUP(G181,Sheet5!$S$3:$T$6,2,0)</f>
        <v>低</v>
      </c>
      <c r="M181" s="71">
        <v>43252</v>
      </c>
      <c r="N181" s="23">
        <f t="shared" si="8"/>
        <v>1</v>
      </c>
    </row>
    <row r="182" spans="1:14" x14ac:dyDescent="0.4">
      <c r="A182" s="21" t="str">
        <f t="shared" si="7"/>
        <v>002018ｻ002BDEMXuRL</v>
      </c>
      <c r="B182" s="23" t="s">
        <v>482</v>
      </c>
      <c r="C182" s="23" t="s">
        <v>875</v>
      </c>
      <c r="D182" s="23" t="s">
        <v>483</v>
      </c>
      <c r="E182" s="63">
        <v>43253</v>
      </c>
      <c r="F182" s="68">
        <v>54.27</v>
      </c>
      <c r="G182" s="23" t="s">
        <v>150</v>
      </c>
      <c r="H182" s="23" t="s">
        <v>171</v>
      </c>
      <c r="I182" t="s">
        <v>168</v>
      </c>
      <c r="J182" s="23" t="s">
        <v>397</v>
      </c>
      <c r="K182" s="22" t="str">
        <f t="shared" si="6"/>
        <v>大分市</v>
      </c>
      <c r="L182" s="22" t="str">
        <f>VLOOKUP(G182,Sheet5!$S$3:$T$6,2,0)</f>
        <v>低</v>
      </c>
      <c r="M182" s="71">
        <v>43253</v>
      </c>
      <c r="N182" s="23">
        <f t="shared" si="8"/>
        <v>1</v>
      </c>
    </row>
    <row r="183" spans="1:14" x14ac:dyDescent="0.4">
      <c r="A183" s="21" t="str">
        <f t="shared" si="7"/>
        <v>002018ｻ004BCB9GbJs</v>
      </c>
      <c r="B183" s="23" t="s">
        <v>484</v>
      </c>
      <c r="C183" s="23" t="s">
        <v>876</v>
      </c>
      <c r="D183" s="23" t="s">
        <v>485</v>
      </c>
      <c r="E183" s="63">
        <v>43255</v>
      </c>
      <c r="F183" s="68">
        <v>87.48</v>
      </c>
      <c r="G183" s="23" t="s">
        <v>150</v>
      </c>
      <c r="H183" s="23" t="s">
        <v>229</v>
      </c>
      <c r="I183" t="s">
        <v>168</v>
      </c>
      <c r="J183" s="23" t="s">
        <v>397</v>
      </c>
      <c r="K183" s="22" t="str">
        <f t="shared" si="6"/>
        <v>福岡市</v>
      </c>
      <c r="L183" s="22" t="str">
        <f>VLOOKUP(G183,Sheet5!$S$3:$T$6,2,0)</f>
        <v>低</v>
      </c>
      <c r="M183" s="71">
        <v>43255</v>
      </c>
      <c r="N183" s="23">
        <f t="shared" si="8"/>
        <v>1</v>
      </c>
    </row>
    <row r="184" spans="1:14" x14ac:dyDescent="0.4">
      <c r="A184" s="21" t="str">
        <f t="shared" si="7"/>
        <v>002017ｻ909BAJbdGMH</v>
      </c>
      <c r="B184" s="23" t="s">
        <v>486</v>
      </c>
      <c r="C184" s="23" t="s">
        <v>877</v>
      </c>
      <c r="D184" s="23" t="s">
        <v>487</v>
      </c>
      <c r="E184" s="63">
        <v>43262</v>
      </c>
      <c r="F184" s="68">
        <v>68.040000000000006</v>
      </c>
      <c r="G184" s="23" t="s">
        <v>150</v>
      </c>
      <c r="H184" s="23" t="s">
        <v>171</v>
      </c>
      <c r="I184" t="s">
        <v>168</v>
      </c>
      <c r="J184" s="23" t="s">
        <v>397</v>
      </c>
      <c r="K184" s="22" t="str">
        <f t="shared" si="6"/>
        <v>大分市</v>
      </c>
      <c r="L184" s="22" t="str">
        <f>VLOOKUP(G184,Sheet5!$S$3:$T$6,2,0)</f>
        <v>低</v>
      </c>
      <c r="M184" s="71">
        <v>43262</v>
      </c>
      <c r="N184" s="23">
        <f t="shared" si="8"/>
        <v>1</v>
      </c>
    </row>
    <row r="185" spans="1:14" x14ac:dyDescent="0.4">
      <c r="A185" s="21" t="str">
        <f t="shared" si="7"/>
        <v>002017ｻ910BDW89CxU</v>
      </c>
      <c r="B185" s="23" t="s">
        <v>488</v>
      </c>
      <c r="C185" s="23" t="s">
        <v>878</v>
      </c>
      <c r="D185" s="23" t="s">
        <v>489</v>
      </c>
      <c r="E185" s="63">
        <v>43299</v>
      </c>
      <c r="F185" s="68">
        <v>87.48</v>
      </c>
      <c r="G185" s="23" t="s">
        <v>150</v>
      </c>
      <c r="H185" s="23" t="s">
        <v>164</v>
      </c>
      <c r="I185" t="s">
        <v>168</v>
      </c>
      <c r="J185" s="23" t="s">
        <v>397</v>
      </c>
      <c r="K185" s="22" t="str">
        <f t="shared" si="6"/>
        <v>熊本市</v>
      </c>
      <c r="L185" s="22" t="str">
        <f>VLOOKUP(G185,Sheet5!$S$3:$T$6,2,0)</f>
        <v>低</v>
      </c>
      <c r="M185" s="71">
        <v>43299</v>
      </c>
      <c r="N185" s="23">
        <f t="shared" si="8"/>
        <v>1</v>
      </c>
    </row>
    <row r="186" spans="1:14" x14ac:dyDescent="0.4">
      <c r="A186" s="21" t="str">
        <f t="shared" si="7"/>
        <v>002017ｻ911BALiGS3c</v>
      </c>
      <c r="B186" s="23" t="s">
        <v>490</v>
      </c>
      <c r="C186" s="23" t="s">
        <v>879</v>
      </c>
      <c r="D186" s="23" t="s">
        <v>491</v>
      </c>
      <c r="E186" s="63">
        <v>43316</v>
      </c>
      <c r="F186" s="68">
        <v>87.48</v>
      </c>
      <c r="G186" s="23" t="s">
        <v>150</v>
      </c>
      <c r="H186" s="23" t="s">
        <v>171</v>
      </c>
      <c r="I186" t="s">
        <v>168</v>
      </c>
      <c r="J186" s="23" t="s">
        <v>397</v>
      </c>
      <c r="K186" s="22" t="str">
        <f t="shared" si="6"/>
        <v>大分市</v>
      </c>
      <c r="L186" s="22" t="str">
        <f>VLOOKUP(G186,Sheet5!$S$3:$T$6,2,0)</f>
        <v>低</v>
      </c>
      <c r="M186" s="71">
        <v>43316</v>
      </c>
      <c r="N186" s="23">
        <f t="shared" si="8"/>
        <v>1</v>
      </c>
    </row>
    <row r="187" spans="1:14" x14ac:dyDescent="0.4">
      <c r="A187" s="21" t="str">
        <f t="shared" si="7"/>
        <v>002017ｻ910BA2ncj7L</v>
      </c>
      <c r="B187" s="23" t="s">
        <v>492</v>
      </c>
      <c r="C187" s="23" t="s">
        <v>880</v>
      </c>
      <c r="D187" s="23" t="s">
        <v>493</v>
      </c>
      <c r="E187" s="63">
        <v>43341</v>
      </c>
      <c r="F187" s="68">
        <v>43.2</v>
      </c>
      <c r="G187" s="23" t="s">
        <v>150</v>
      </c>
      <c r="H187" s="23" t="s">
        <v>164</v>
      </c>
      <c r="I187" t="s">
        <v>168</v>
      </c>
      <c r="J187" s="23" t="s">
        <v>397</v>
      </c>
      <c r="K187" s="22" t="str">
        <f t="shared" si="6"/>
        <v>熊本市</v>
      </c>
      <c r="L187" s="22" t="str">
        <f>VLOOKUP(G187,Sheet5!$S$3:$T$6,2,0)</f>
        <v>低</v>
      </c>
      <c r="M187" s="71">
        <v>43341</v>
      </c>
      <c r="N187" s="23">
        <f t="shared" si="8"/>
        <v>1</v>
      </c>
    </row>
    <row r="188" spans="1:14" x14ac:dyDescent="0.4">
      <c r="A188" s="21" t="str">
        <f t="shared" si="7"/>
        <v>002017ｻ912BBnyL2UN</v>
      </c>
      <c r="B188" s="23" t="s">
        <v>494</v>
      </c>
      <c r="C188" s="23" t="s">
        <v>881</v>
      </c>
      <c r="D188" s="23" t="s">
        <v>495</v>
      </c>
      <c r="E188" s="63">
        <v>43353</v>
      </c>
      <c r="F188" s="68">
        <v>87.48</v>
      </c>
      <c r="G188" s="23" t="s">
        <v>150</v>
      </c>
      <c r="H188" s="23" t="s">
        <v>277</v>
      </c>
      <c r="I188" t="s">
        <v>168</v>
      </c>
      <c r="J188" s="23" t="s">
        <v>397</v>
      </c>
      <c r="K188" s="22" t="str">
        <f t="shared" si="6"/>
        <v>長崎市</v>
      </c>
      <c r="L188" s="22" t="str">
        <f>VLOOKUP(G188,Sheet5!$S$3:$T$6,2,0)</f>
        <v>低</v>
      </c>
      <c r="M188" s="71">
        <v>43353</v>
      </c>
      <c r="N188" s="23">
        <f t="shared" si="8"/>
        <v>1</v>
      </c>
    </row>
    <row r="189" spans="1:14" x14ac:dyDescent="0.4">
      <c r="A189" s="21" t="str">
        <f t="shared" si="7"/>
        <v>002018ｻ003BAHCrSW1</v>
      </c>
      <c r="B189" s="23" t="s">
        <v>496</v>
      </c>
      <c r="C189" s="23" t="s">
        <v>882</v>
      </c>
      <c r="D189" s="23" t="s">
        <v>497</v>
      </c>
      <c r="E189" s="63">
        <v>43374</v>
      </c>
      <c r="F189" s="68">
        <v>87.48</v>
      </c>
      <c r="G189" s="23" t="s">
        <v>150</v>
      </c>
      <c r="H189" s="23" t="s">
        <v>277</v>
      </c>
      <c r="I189" t="s">
        <v>168</v>
      </c>
      <c r="J189" s="23" t="s">
        <v>397</v>
      </c>
      <c r="K189" s="22" t="str">
        <f t="shared" si="6"/>
        <v>長崎市</v>
      </c>
      <c r="L189" s="22" t="str">
        <f>VLOOKUP(G189,Sheet5!$S$3:$T$6,2,0)</f>
        <v>低</v>
      </c>
      <c r="M189" s="71">
        <v>43374</v>
      </c>
      <c r="N189" s="23">
        <f t="shared" si="8"/>
        <v>1</v>
      </c>
    </row>
    <row r="190" spans="1:14" x14ac:dyDescent="0.4">
      <c r="A190" s="21" t="str">
        <f t="shared" si="7"/>
        <v>002018ｻ006BCMSC26D</v>
      </c>
      <c r="B190" s="23" t="s">
        <v>498</v>
      </c>
      <c r="C190" s="23" t="s">
        <v>883</v>
      </c>
      <c r="D190" s="23" t="s">
        <v>499</v>
      </c>
      <c r="E190" s="63">
        <v>43416</v>
      </c>
      <c r="F190" s="68">
        <v>58.32</v>
      </c>
      <c r="G190" s="23" t="s">
        <v>150</v>
      </c>
      <c r="H190" s="23" t="s">
        <v>171</v>
      </c>
      <c r="I190" t="s">
        <v>168</v>
      </c>
      <c r="J190" s="23" t="s">
        <v>397</v>
      </c>
      <c r="K190" s="22" t="str">
        <f t="shared" si="6"/>
        <v>大分市</v>
      </c>
      <c r="L190" s="22" t="str">
        <f>VLOOKUP(G190,Sheet5!$S$3:$T$6,2,0)</f>
        <v>低</v>
      </c>
      <c r="M190" s="71">
        <v>43416</v>
      </c>
      <c r="N190" s="23">
        <f t="shared" si="8"/>
        <v>1</v>
      </c>
    </row>
    <row r="191" spans="1:14" x14ac:dyDescent="0.4">
      <c r="A191" s="21" t="str">
        <f t="shared" si="7"/>
        <v>002018ｻ002BFcNhHNK</v>
      </c>
      <c r="B191" s="23" t="s">
        <v>500</v>
      </c>
      <c r="C191" s="23" t="s">
        <v>884</v>
      </c>
      <c r="D191" s="23" t="s">
        <v>501</v>
      </c>
      <c r="E191" s="63">
        <v>43432</v>
      </c>
      <c r="F191" s="68">
        <v>87.48</v>
      </c>
      <c r="G191" s="23" t="s">
        <v>150</v>
      </c>
      <c r="H191" s="23" t="s">
        <v>184</v>
      </c>
      <c r="I191" t="s">
        <v>168</v>
      </c>
      <c r="J191" s="23" t="s">
        <v>502</v>
      </c>
      <c r="K191" s="22" t="str">
        <f t="shared" si="6"/>
        <v>福岡市</v>
      </c>
      <c r="L191" s="22" t="str">
        <f>VLOOKUP(G191,Sheet5!$S$3:$T$6,2,0)</f>
        <v>低</v>
      </c>
      <c r="M191" s="71">
        <v>43432</v>
      </c>
      <c r="N191" s="23">
        <f t="shared" si="8"/>
        <v>1</v>
      </c>
    </row>
    <row r="192" spans="1:14" x14ac:dyDescent="0.4">
      <c r="A192" s="21" t="str">
        <f t="shared" si="7"/>
        <v>002018ｻ002BN9K76KU</v>
      </c>
      <c r="B192" s="23" t="s">
        <v>503</v>
      </c>
      <c r="C192" s="23" t="s">
        <v>885</v>
      </c>
      <c r="D192" s="23" t="s">
        <v>504</v>
      </c>
      <c r="E192" s="63">
        <v>43433</v>
      </c>
      <c r="F192" s="68">
        <v>27.27</v>
      </c>
      <c r="G192" s="23" t="s">
        <v>150</v>
      </c>
      <c r="H192" s="23" t="s">
        <v>229</v>
      </c>
      <c r="I192" t="s">
        <v>168</v>
      </c>
      <c r="J192" s="23" t="s">
        <v>502</v>
      </c>
      <c r="K192" s="22" t="str">
        <f t="shared" si="6"/>
        <v>福岡市</v>
      </c>
      <c r="L192" s="22" t="str">
        <f>VLOOKUP(G192,Sheet5!$S$3:$T$6,2,0)</f>
        <v>低</v>
      </c>
      <c r="M192" s="71">
        <v>43433</v>
      </c>
      <c r="N192" s="23">
        <f t="shared" si="8"/>
        <v>1</v>
      </c>
    </row>
    <row r="193" spans="1:14" x14ac:dyDescent="0.4">
      <c r="A193" s="21" t="str">
        <f t="shared" si="7"/>
        <v>002018ｻ002BOKPkaDJ</v>
      </c>
      <c r="B193" s="23" t="s">
        <v>505</v>
      </c>
      <c r="C193" s="23" t="s">
        <v>886</v>
      </c>
      <c r="D193" s="23" t="s">
        <v>480</v>
      </c>
      <c r="E193" s="63">
        <v>43448</v>
      </c>
      <c r="F193" s="68">
        <v>87.48</v>
      </c>
      <c r="G193" s="23" t="s">
        <v>150</v>
      </c>
      <c r="H193" s="23" t="s">
        <v>277</v>
      </c>
      <c r="I193" t="s">
        <v>168</v>
      </c>
      <c r="J193" s="23" t="s">
        <v>397</v>
      </c>
      <c r="K193" s="22" t="str">
        <f t="shared" ref="K193:K255" si="9">+VLOOKUP(H193,$P$2:$Q$10,2,0)</f>
        <v>長崎市</v>
      </c>
      <c r="L193" s="22" t="str">
        <f>VLOOKUP(G193,Sheet5!$S$3:$T$6,2,0)</f>
        <v>低</v>
      </c>
      <c r="M193" s="71">
        <v>43448</v>
      </c>
      <c r="N193" s="23">
        <f t="shared" si="8"/>
        <v>1</v>
      </c>
    </row>
    <row r="194" spans="1:14" x14ac:dyDescent="0.4">
      <c r="A194" s="21" t="str">
        <f t="shared" ref="A194:A256" si="10">+B194&amp;C194</f>
        <v>002018ｻ003BSQdt2gx</v>
      </c>
      <c r="B194" s="23" t="s">
        <v>506</v>
      </c>
      <c r="C194" s="23" t="s">
        <v>887</v>
      </c>
      <c r="D194" s="23" t="s">
        <v>507</v>
      </c>
      <c r="E194" s="63">
        <v>43441</v>
      </c>
      <c r="F194" s="68">
        <v>29.7</v>
      </c>
      <c r="G194" s="23" t="s">
        <v>150</v>
      </c>
      <c r="H194" s="23" t="s">
        <v>445</v>
      </c>
      <c r="I194" t="s">
        <v>168</v>
      </c>
      <c r="J194" s="23" t="s">
        <v>502</v>
      </c>
      <c r="K194" s="22" t="str">
        <f t="shared" si="9"/>
        <v>鹿児島市</v>
      </c>
      <c r="L194" s="22" t="str">
        <f>VLOOKUP(G194,Sheet5!$S$3:$T$6,2,0)</f>
        <v>低</v>
      </c>
      <c r="M194" s="71">
        <v>43441</v>
      </c>
      <c r="N194" s="23">
        <f t="shared" si="8"/>
        <v>1</v>
      </c>
    </row>
    <row r="195" spans="1:14" x14ac:dyDescent="0.4">
      <c r="A195" s="21" t="str">
        <f t="shared" si="10"/>
        <v>002018ｻ003BT1WqQFJ</v>
      </c>
      <c r="B195" s="23" t="s">
        <v>508</v>
      </c>
      <c r="C195" s="23" t="s">
        <v>888</v>
      </c>
      <c r="D195" s="23" t="s">
        <v>507</v>
      </c>
      <c r="E195" s="63">
        <v>43441</v>
      </c>
      <c r="F195" s="68">
        <v>39.6</v>
      </c>
      <c r="G195" s="23" t="s">
        <v>150</v>
      </c>
      <c r="H195" s="23" t="s">
        <v>445</v>
      </c>
      <c r="I195" t="s">
        <v>168</v>
      </c>
      <c r="J195" s="23" t="s">
        <v>502</v>
      </c>
      <c r="K195" s="22" t="str">
        <f t="shared" si="9"/>
        <v>鹿児島市</v>
      </c>
      <c r="L195" s="22" t="str">
        <f>VLOOKUP(G195,Sheet5!$S$3:$T$6,2,0)</f>
        <v>低</v>
      </c>
      <c r="M195" s="71">
        <v>43441</v>
      </c>
      <c r="N195" s="23">
        <f t="shared" ref="N195:N258" si="11">COUNTIF(C:C,C195)</f>
        <v>1</v>
      </c>
    </row>
    <row r="196" spans="1:14" x14ac:dyDescent="0.4">
      <c r="A196" s="21" t="str">
        <f t="shared" si="10"/>
        <v>002018ｻ003BUtoJogV</v>
      </c>
      <c r="B196" s="23" t="s">
        <v>509</v>
      </c>
      <c r="C196" s="23" t="s">
        <v>889</v>
      </c>
      <c r="D196" s="23" t="s">
        <v>507</v>
      </c>
      <c r="E196" s="63">
        <v>43439</v>
      </c>
      <c r="F196" s="68">
        <v>18.7</v>
      </c>
      <c r="G196" s="23" t="s">
        <v>150</v>
      </c>
      <c r="H196" s="23" t="s">
        <v>229</v>
      </c>
      <c r="I196" t="s">
        <v>168</v>
      </c>
      <c r="J196" s="23" t="s">
        <v>502</v>
      </c>
      <c r="K196" s="22" t="str">
        <f t="shared" si="9"/>
        <v>福岡市</v>
      </c>
      <c r="L196" s="22" t="str">
        <f>VLOOKUP(G196,Sheet5!$S$3:$T$6,2,0)</f>
        <v>低</v>
      </c>
      <c r="M196" s="71">
        <v>43439</v>
      </c>
      <c r="N196" s="23">
        <f t="shared" si="11"/>
        <v>1</v>
      </c>
    </row>
    <row r="197" spans="1:14" x14ac:dyDescent="0.4">
      <c r="A197" s="21" t="str">
        <f t="shared" si="10"/>
        <v>002018ｻ004BE1nXwFT</v>
      </c>
      <c r="B197" s="23" t="s">
        <v>510</v>
      </c>
      <c r="C197" s="23" t="s">
        <v>890</v>
      </c>
      <c r="D197" s="23" t="s">
        <v>511</v>
      </c>
      <c r="E197" s="63">
        <v>43439</v>
      </c>
      <c r="F197" s="68">
        <v>89.1</v>
      </c>
      <c r="G197" s="23" t="s">
        <v>150</v>
      </c>
      <c r="H197" s="23" t="s">
        <v>184</v>
      </c>
      <c r="I197" t="s">
        <v>168</v>
      </c>
      <c r="J197" s="23" t="s">
        <v>502</v>
      </c>
      <c r="K197" s="22" t="str">
        <f t="shared" si="9"/>
        <v>福岡市</v>
      </c>
      <c r="L197" s="22" t="str">
        <f>VLOOKUP(G197,Sheet5!$S$3:$T$6,2,0)</f>
        <v>低</v>
      </c>
      <c r="M197" s="71">
        <v>43439</v>
      </c>
      <c r="N197" s="23">
        <f t="shared" si="11"/>
        <v>1</v>
      </c>
    </row>
    <row r="198" spans="1:14" x14ac:dyDescent="0.4">
      <c r="A198" s="21" t="str">
        <f t="shared" si="10"/>
        <v>002017ｻ911BHhxiNLP</v>
      </c>
      <c r="B198" s="23" t="s">
        <v>512</v>
      </c>
      <c r="C198" s="23" t="s">
        <v>891</v>
      </c>
      <c r="D198" s="23" t="s">
        <v>513</v>
      </c>
      <c r="E198" s="63">
        <v>43437</v>
      </c>
      <c r="F198" s="68">
        <v>87.48</v>
      </c>
      <c r="G198" s="23" t="s">
        <v>150</v>
      </c>
      <c r="H198" s="23" t="s">
        <v>171</v>
      </c>
      <c r="I198" t="s">
        <v>168</v>
      </c>
      <c r="J198" s="23" t="s">
        <v>397</v>
      </c>
      <c r="K198" s="22" t="str">
        <f t="shared" si="9"/>
        <v>大分市</v>
      </c>
      <c r="L198" s="22" t="str">
        <f>VLOOKUP(G198,Sheet5!$S$3:$T$6,2,0)</f>
        <v>低</v>
      </c>
      <c r="M198" s="71">
        <v>43437</v>
      </c>
      <c r="N198" s="23">
        <f t="shared" si="11"/>
        <v>1</v>
      </c>
    </row>
    <row r="199" spans="1:14" x14ac:dyDescent="0.4">
      <c r="A199" s="21" t="str">
        <f t="shared" si="10"/>
        <v>002018ｻ003BRT49DGS</v>
      </c>
      <c r="B199" s="23" t="s">
        <v>514</v>
      </c>
      <c r="C199" s="23" t="s">
        <v>892</v>
      </c>
      <c r="D199" s="23" t="s">
        <v>515</v>
      </c>
      <c r="E199" s="63">
        <v>43461</v>
      </c>
      <c r="F199" s="68">
        <v>69.849999999999994</v>
      </c>
      <c r="G199" s="23" t="s">
        <v>150</v>
      </c>
      <c r="H199" s="23" t="s">
        <v>263</v>
      </c>
      <c r="I199" t="s">
        <v>168</v>
      </c>
      <c r="J199" s="23" t="s">
        <v>502</v>
      </c>
      <c r="K199" s="22" t="str">
        <f t="shared" si="9"/>
        <v>佐賀市</v>
      </c>
      <c r="L199" s="22" t="str">
        <f>VLOOKUP(G199,Sheet5!$S$3:$T$6,2,0)</f>
        <v>低</v>
      </c>
      <c r="M199" s="71">
        <v>43461</v>
      </c>
      <c r="N199" s="23">
        <f t="shared" si="11"/>
        <v>1</v>
      </c>
    </row>
    <row r="200" spans="1:14" x14ac:dyDescent="0.4">
      <c r="A200" s="21" t="str">
        <f t="shared" si="10"/>
        <v>002018ｻ004BBJHDNM6</v>
      </c>
      <c r="B200" s="23" t="s">
        <v>516</v>
      </c>
      <c r="C200" s="23" t="s">
        <v>893</v>
      </c>
      <c r="D200" s="23" t="s">
        <v>517</v>
      </c>
      <c r="E200" s="63">
        <v>43462</v>
      </c>
      <c r="F200" s="68">
        <v>11</v>
      </c>
      <c r="G200" s="23" t="s">
        <v>150</v>
      </c>
      <c r="H200" s="23" t="s">
        <v>164</v>
      </c>
      <c r="I200" t="s">
        <v>168</v>
      </c>
      <c r="J200" s="23" t="s">
        <v>502</v>
      </c>
      <c r="K200" s="22" t="str">
        <f t="shared" si="9"/>
        <v>熊本市</v>
      </c>
      <c r="L200" s="22" t="str">
        <f>VLOOKUP(G200,Sheet5!$S$3:$T$6,2,0)</f>
        <v>低</v>
      </c>
      <c r="M200" s="71">
        <v>43462</v>
      </c>
      <c r="N200" s="23">
        <f t="shared" si="11"/>
        <v>1</v>
      </c>
    </row>
    <row r="201" spans="1:14" x14ac:dyDescent="0.4">
      <c r="A201" s="21" t="str">
        <f t="shared" si="10"/>
        <v>002018ｻ003BF1Jnscp</v>
      </c>
      <c r="B201" s="23" t="s">
        <v>518</v>
      </c>
      <c r="C201" s="23" t="s">
        <v>894</v>
      </c>
      <c r="D201" s="23" t="s">
        <v>519</v>
      </c>
      <c r="E201" s="63">
        <v>43509</v>
      </c>
      <c r="F201" s="68">
        <v>26.4</v>
      </c>
      <c r="G201" s="23" t="s">
        <v>150</v>
      </c>
      <c r="H201" s="23" t="s">
        <v>229</v>
      </c>
      <c r="I201" t="s">
        <v>168</v>
      </c>
      <c r="J201" s="23" t="s">
        <v>502</v>
      </c>
      <c r="K201" s="22" t="str">
        <f t="shared" si="9"/>
        <v>福岡市</v>
      </c>
      <c r="L201" s="22" t="str">
        <f>VLOOKUP(G201,Sheet5!$S$3:$T$6,2,0)</f>
        <v>低</v>
      </c>
      <c r="M201" s="71">
        <v>43509</v>
      </c>
      <c r="N201" s="23">
        <f t="shared" si="11"/>
        <v>1</v>
      </c>
    </row>
    <row r="202" spans="1:14" x14ac:dyDescent="0.4">
      <c r="A202" s="21" t="str">
        <f t="shared" si="10"/>
        <v>002018ｻ003BGZHD5JZ</v>
      </c>
      <c r="B202" s="23" t="s">
        <v>520</v>
      </c>
      <c r="C202" s="23" t="s">
        <v>895</v>
      </c>
      <c r="D202" s="23" t="s">
        <v>519</v>
      </c>
      <c r="E202" s="63">
        <v>43508</v>
      </c>
      <c r="F202" s="68">
        <v>26.4</v>
      </c>
      <c r="G202" s="23" t="s">
        <v>150</v>
      </c>
      <c r="H202" s="23" t="s">
        <v>229</v>
      </c>
      <c r="I202" t="s">
        <v>168</v>
      </c>
      <c r="J202" s="23" t="s">
        <v>502</v>
      </c>
      <c r="K202" s="22" t="str">
        <f t="shared" si="9"/>
        <v>福岡市</v>
      </c>
      <c r="L202" s="22" t="str">
        <f>VLOOKUP(G202,Sheet5!$S$3:$T$6,2,0)</f>
        <v>低</v>
      </c>
      <c r="M202" s="71">
        <v>43508</v>
      </c>
      <c r="N202" s="23">
        <f t="shared" si="11"/>
        <v>1</v>
      </c>
    </row>
    <row r="203" spans="1:14" x14ac:dyDescent="0.4">
      <c r="A203" s="21" t="str">
        <f t="shared" si="10"/>
        <v>002018ｻ005BANC7wJ6</v>
      </c>
      <c r="B203" s="23" t="s">
        <v>521</v>
      </c>
      <c r="C203" s="23" t="s">
        <v>896</v>
      </c>
      <c r="D203" s="23" t="s">
        <v>522</v>
      </c>
      <c r="E203" s="63">
        <v>43497</v>
      </c>
      <c r="F203" s="68">
        <v>76.724999999999994</v>
      </c>
      <c r="G203" s="23" t="s">
        <v>150</v>
      </c>
      <c r="H203" s="23" t="s">
        <v>184</v>
      </c>
      <c r="I203" t="s">
        <v>168</v>
      </c>
      <c r="J203" s="23" t="s">
        <v>502</v>
      </c>
      <c r="K203" s="22" t="str">
        <f t="shared" si="9"/>
        <v>福岡市</v>
      </c>
      <c r="L203" s="22" t="str">
        <f>VLOOKUP(G203,Sheet5!$S$3:$T$6,2,0)</f>
        <v>低</v>
      </c>
      <c r="M203" s="71">
        <v>43497</v>
      </c>
      <c r="N203" s="23">
        <f t="shared" si="11"/>
        <v>1</v>
      </c>
    </row>
    <row r="204" spans="1:14" x14ac:dyDescent="0.4">
      <c r="A204" s="21" t="str">
        <f t="shared" si="10"/>
        <v>002017ｻ905CCE6XiRF</v>
      </c>
      <c r="B204" s="23" t="s">
        <v>523</v>
      </c>
      <c r="C204" s="23" t="s">
        <v>897</v>
      </c>
      <c r="D204" s="23" t="s">
        <v>524</v>
      </c>
      <c r="E204" s="63">
        <v>43493</v>
      </c>
      <c r="F204" s="68">
        <v>79.2</v>
      </c>
      <c r="G204" s="23" t="s">
        <v>150</v>
      </c>
      <c r="H204" s="23" t="s">
        <v>171</v>
      </c>
      <c r="I204" t="s">
        <v>168</v>
      </c>
      <c r="J204" s="23" t="s">
        <v>153</v>
      </c>
      <c r="K204" s="22" t="str">
        <f t="shared" si="9"/>
        <v>大分市</v>
      </c>
      <c r="L204" s="22" t="str">
        <f>VLOOKUP(G204,Sheet5!$S$3:$T$6,2,0)</f>
        <v>低</v>
      </c>
      <c r="M204" s="71">
        <v>43493</v>
      </c>
      <c r="N204" s="23">
        <f t="shared" si="11"/>
        <v>1</v>
      </c>
    </row>
    <row r="205" spans="1:14" x14ac:dyDescent="0.4">
      <c r="A205" s="21" t="str">
        <f t="shared" si="10"/>
        <v>002018ｻ003BI1DGQRD</v>
      </c>
      <c r="B205" s="23" t="s">
        <v>525</v>
      </c>
      <c r="C205" s="23" t="s">
        <v>898</v>
      </c>
      <c r="D205" s="23" t="s">
        <v>519</v>
      </c>
      <c r="E205" s="63">
        <v>43509</v>
      </c>
      <c r="F205" s="68">
        <v>15.4</v>
      </c>
      <c r="G205" s="23" t="s">
        <v>150</v>
      </c>
      <c r="H205" s="23" t="s">
        <v>229</v>
      </c>
      <c r="I205" t="s">
        <v>168</v>
      </c>
      <c r="J205" s="23" t="s">
        <v>502</v>
      </c>
      <c r="K205" s="22" t="str">
        <f t="shared" si="9"/>
        <v>福岡市</v>
      </c>
      <c r="L205" s="22" t="str">
        <f>VLOOKUP(G205,Sheet5!$S$3:$T$6,2,0)</f>
        <v>低</v>
      </c>
      <c r="M205" s="71">
        <v>43509</v>
      </c>
      <c r="N205" s="23">
        <f t="shared" si="11"/>
        <v>1</v>
      </c>
    </row>
    <row r="206" spans="1:14" x14ac:dyDescent="0.4">
      <c r="A206" s="21" t="str">
        <f t="shared" si="10"/>
        <v>002018ｻ003BJ9eKYCu</v>
      </c>
      <c r="B206" s="23" t="s">
        <v>526</v>
      </c>
      <c r="C206" s="23" t="s">
        <v>899</v>
      </c>
      <c r="D206" s="23" t="s">
        <v>519</v>
      </c>
      <c r="E206" s="63">
        <v>43509</v>
      </c>
      <c r="F206" s="68">
        <v>26.4</v>
      </c>
      <c r="G206" s="23" t="s">
        <v>150</v>
      </c>
      <c r="H206" s="23" t="s">
        <v>229</v>
      </c>
      <c r="I206" t="s">
        <v>168</v>
      </c>
      <c r="J206" s="23" t="s">
        <v>502</v>
      </c>
      <c r="K206" s="22" t="str">
        <f t="shared" si="9"/>
        <v>福岡市</v>
      </c>
      <c r="L206" s="22" t="str">
        <f>VLOOKUP(G206,Sheet5!$S$3:$T$6,2,0)</f>
        <v>低</v>
      </c>
      <c r="M206" s="71">
        <v>43509</v>
      </c>
      <c r="N206" s="23">
        <f t="shared" si="11"/>
        <v>1</v>
      </c>
    </row>
    <row r="207" spans="1:14" x14ac:dyDescent="0.4">
      <c r="A207" s="21" t="str">
        <f t="shared" si="10"/>
        <v>002018ｻ003BKGCUE3q</v>
      </c>
      <c r="B207" s="23" t="s">
        <v>527</v>
      </c>
      <c r="C207" s="23" t="s">
        <v>900</v>
      </c>
      <c r="D207" s="23" t="s">
        <v>519</v>
      </c>
      <c r="E207" s="63">
        <v>43509</v>
      </c>
      <c r="F207" s="68">
        <v>36.299999999999997</v>
      </c>
      <c r="G207" s="23" t="s">
        <v>150</v>
      </c>
      <c r="H207" s="23" t="s">
        <v>229</v>
      </c>
      <c r="I207" t="s">
        <v>168</v>
      </c>
      <c r="J207" s="23" t="s">
        <v>502</v>
      </c>
      <c r="K207" s="22" t="str">
        <f t="shared" si="9"/>
        <v>福岡市</v>
      </c>
      <c r="L207" s="22" t="str">
        <f>VLOOKUP(G207,Sheet5!$S$3:$T$6,2,0)</f>
        <v>低</v>
      </c>
      <c r="M207" s="71">
        <v>43509</v>
      </c>
      <c r="N207" s="23">
        <f t="shared" si="11"/>
        <v>1</v>
      </c>
    </row>
    <row r="208" spans="1:14" x14ac:dyDescent="0.4">
      <c r="A208" s="21" t="str">
        <f t="shared" si="10"/>
        <v>002018ｻ006BA96e87V</v>
      </c>
      <c r="B208" s="23" t="s">
        <v>528</v>
      </c>
      <c r="C208" s="23" t="s">
        <v>901</v>
      </c>
      <c r="D208" s="23" t="s">
        <v>529</v>
      </c>
      <c r="E208" s="63">
        <v>43517</v>
      </c>
      <c r="F208" s="68">
        <v>79.2</v>
      </c>
      <c r="G208" s="23" t="s">
        <v>150</v>
      </c>
      <c r="H208" s="23" t="s">
        <v>171</v>
      </c>
      <c r="I208" t="s">
        <v>168</v>
      </c>
      <c r="J208" s="23" t="s">
        <v>502</v>
      </c>
      <c r="K208" s="22" t="str">
        <f t="shared" si="9"/>
        <v>大分市</v>
      </c>
      <c r="L208" s="22" t="str">
        <f>VLOOKUP(G208,Sheet5!$S$3:$T$6,2,0)</f>
        <v>低</v>
      </c>
      <c r="M208" s="71">
        <v>43517</v>
      </c>
      <c r="N208" s="23">
        <f t="shared" si="11"/>
        <v>1</v>
      </c>
    </row>
    <row r="209" spans="1:14" x14ac:dyDescent="0.4">
      <c r="A209" s="21" t="str">
        <f t="shared" si="10"/>
        <v>002018ｻ009BGbNLDFw</v>
      </c>
      <c r="B209" s="23" t="s">
        <v>530</v>
      </c>
      <c r="C209" s="23" t="s">
        <v>902</v>
      </c>
      <c r="D209" s="23" t="s">
        <v>146</v>
      </c>
      <c r="E209" s="63">
        <v>43536</v>
      </c>
      <c r="F209" s="68">
        <v>23.1</v>
      </c>
      <c r="G209" s="23" t="s">
        <v>150</v>
      </c>
      <c r="H209" s="23" t="s">
        <v>263</v>
      </c>
      <c r="I209" t="s">
        <v>168</v>
      </c>
      <c r="J209" s="23" t="s">
        <v>502</v>
      </c>
      <c r="K209" s="22" t="str">
        <f t="shared" si="9"/>
        <v>佐賀市</v>
      </c>
      <c r="L209" s="22" t="str">
        <f>VLOOKUP(G209,Sheet5!$S$3:$T$6,2,0)</f>
        <v>低</v>
      </c>
      <c r="M209" s="71">
        <v>43536</v>
      </c>
      <c r="N209" s="23">
        <f t="shared" si="11"/>
        <v>1</v>
      </c>
    </row>
    <row r="210" spans="1:14" x14ac:dyDescent="0.4">
      <c r="A210" s="21" t="str">
        <f t="shared" si="10"/>
        <v>002018ｻ009BHcSuLSH</v>
      </c>
      <c r="B210" s="23" t="s">
        <v>531</v>
      </c>
      <c r="C210" s="23" t="s">
        <v>903</v>
      </c>
      <c r="D210" s="23" t="s">
        <v>146</v>
      </c>
      <c r="E210" s="63">
        <v>43537</v>
      </c>
      <c r="F210" s="68">
        <v>39.6</v>
      </c>
      <c r="G210" s="23" t="s">
        <v>150</v>
      </c>
      <c r="H210" s="23" t="s">
        <v>263</v>
      </c>
      <c r="I210" t="s">
        <v>168</v>
      </c>
      <c r="J210" s="23" t="s">
        <v>502</v>
      </c>
      <c r="K210" s="22" t="str">
        <f t="shared" si="9"/>
        <v>佐賀市</v>
      </c>
      <c r="L210" s="22" t="str">
        <f>VLOOKUP(G210,Sheet5!$S$3:$T$6,2,0)</f>
        <v>低</v>
      </c>
      <c r="M210" s="71">
        <v>43537</v>
      </c>
      <c r="N210" s="23">
        <f t="shared" si="11"/>
        <v>1</v>
      </c>
    </row>
    <row r="211" spans="1:14" x14ac:dyDescent="0.4">
      <c r="A211" s="21" t="str">
        <f t="shared" si="10"/>
        <v>002018ｻ009BKvDKhiL</v>
      </c>
      <c r="B211" s="23" t="s">
        <v>532</v>
      </c>
      <c r="C211" s="23" t="s">
        <v>904</v>
      </c>
      <c r="D211" s="23" t="s">
        <v>533</v>
      </c>
      <c r="E211" s="63">
        <v>43564</v>
      </c>
      <c r="F211" s="68">
        <v>89.1</v>
      </c>
      <c r="G211" s="23" t="s">
        <v>150</v>
      </c>
      <c r="H211" s="23" t="s">
        <v>171</v>
      </c>
      <c r="I211" t="s">
        <v>168</v>
      </c>
      <c r="J211" s="23" t="s">
        <v>502</v>
      </c>
      <c r="K211" s="22" t="str">
        <f t="shared" si="9"/>
        <v>大分市</v>
      </c>
      <c r="L211" s="22" t="str">
        <f>VLOOKUP(G211,Sheet5!$S$3:$T$6,2,0)</f>
        <v>低</v>
      </c>
      <c r="M211" s="71">
        <v>43564</v>
      </c>
      <c r="N211" s="23">
        <f t="shared" si="11"/>
        <v>1</v>
      </c>
    </row>
    <row r="212" spans="1:14" x14ac:dyDescent="0.4">
      <c r="A212" s="21" t="str">
        <f t="shared" si="10"/>
        <v>002018ｻ011BEE1c82k</v>
      </c>
      <c r="B212" s="23" t="s">
        <v>534</v>
      </c>
      <c r="C212" s="23" t="s">
        <v>905</v>
      </c>
      <c r="D212" s="23" t="s">
        <v>147</v>
      </c>
      <c r="E212" s="63">
        <v>43538</v>
      </c>
      <c r="F212" s="68">
        <v>14.574999999999999</v>
      </c>
      <c r="G212" s="23" t="s">
        <v>150</v>
      </c>
      <c r="H212" s="23" t="s">
        <v>263</v>
      </c>
      <c r="I212" t="s">
        <v>168</v>
      </c>
      <c r="J212" s="23" t="s">
        <v>502</v>
      </c>
      <c r="K212" s="22" t="str">
        <f t="shared" si="9"/>
        <v>佐賀市</v>
      </c>
      <c r="L212" s="22" t="str">
        <f>VLOOKUP(G212,Sheet5!$S$3:$T$6,2,0)</f>
        <v>低</v>
      </c>
      <c r="M212" s="71">
        <v>43538</v>
      </c>
      <c r="N212" s="23">
        <f t="shared" si="11"/>
        <v>1</v>
      </c>
    </row>
    <row r="213" spans="1:14" x14ac:dyDescent="0.4">
      <c r="A213" s="21" t="str">
        <f t="shared" si="10"/>
        <v>002018ｻ011BFxNaUi2</v>
      </c>
      <c r="B213" s="23" t="s">
        <v>535</v>
      </c>
      <c r="C213" s="23" t="s">
        <v>906</v>
      </c>
      <c r="D213" s="23" t="s">
        <v>147</v>
      </c>
      <c r="E213" s="63">
        <v>43538</v>
      </c>
      <c r="F213" s="68">
        <v>11.824999999999999</v>
      </c>
      <c r="G213" s="23" t="s">
        <v>150</v>
      </c>
      <c r="H213" s="23" t="s">
        <v>263</v>
      </c>
      <c r="I213" t="s">
        <v>168</v>
      </c>
      <c r="J213" s="23" t="s">
        <v>502</v>
      </c>
      <c r="K213" s="22" t="str">
        <f t="shared" si="9"/>
        <v>佐賀市</v>
      </c>
      <c r="L213" s="22" t="str">
        <f>VLOOKUP(G213,Sheet5!$S$3:$T$6,2,0)</f>
        <v>低</v>
      </c>
      <c r="M213" s="71">
        <v>43538</v>
      </c>
      <c r="N213" s="23">
        <f t="shared" si="11"/>
        <v>1</v>
      </c>
    </row>
    <row r="214" spans="1:14" x14ac:dyDescent="0.4">
      <c r="A214" s="21" t="str">
        <f t="shared" si="10"/>
        <v>002018ｻ011BHf6P2sL</v>
      </c>
      <c r="B214" s="23" t="s">
        <v>536</v>
      </c>
      <c r="C214" s="23" t="s">
        <v>907</v>
      </c>
      <c r="D214" s="23" t="s">
        <v>537</v>
      </c>
      <c r="E214" s="63">
        <v>43571</v>
      </c>
      <c r="F214" s="68">
        <v>25.3</v>
      </c>
      <c r="G214" s="23" t="s">
        <v>150</v>
      </c>
      <c r="H214" s="23" t="s">
        <v>229</v>
      </c>
      <c r="I214" t="s">
        <v>168</v>
      </c>
      <c r="J214" s="23" t="s">
        <v>502</v>
      </c>
      <c r="K214" s="22" t="str">
        <f t="shared" si="9"/>
        <v>福岡市</v>
      </c>
      <c r="L214" s="22" t="str">
        <f>VLOOKUP(G214,Sheet5!$S$3:$T$6,2,0)</f>
        <v>低</v>
      </c>
      <c r="M214" s="71">
        <v>43571</v>
      </c>
      <c r="N214" s="23">
        <f t="shared" si="11"/>
        <v>1</v>
      </c>
    </row>
    <row r="215" spans="1:14" x14ac:dyDescent="0.4">
      <c r="A215" s="21" t="str">
        <f t="shared" si="10"/>
        <v>002018ｻ011BIFf5MpR</v>
      </c>
      <c r="B215" s="23" t="s">
        <v>538</v>
      </c>
      <c r="C215" s="23" t="s">
        <v>908</v>
      </c>
      <c r="D215" s="23" t="s">
        <v>537</v>
      </c>
      <c r="E215" s="63">
        <v>43572</v>
      </c>
      <c r="F215" s="68">
        <v>44.274999999999999</v>
      </c>
      <c r="G215" s="23" t="s">
        <v>150</v>
      </c>
      <c r="H215" s="23" t="s">
        <v>263</v>
      </c>
      <c r="I215" t="s">
        <v>168</v>
      </c>
      <c r="J215" s="23" t="s">
        <v>502</v>
      </c>
      <c r="K215" s="22" t="str">
        <f t="shared" si="9"/>
        <v>佐賀市</v>
      </c>
      <c r="L215" s="22" t="str">
        <f>VLOOKUP(G215,Sheet5!$S$3:$T$6,2,0)</f>
        <v>低</v>
      </c>
      <c r="M215" s="71">
        <v>43572</v>
      </c>
      <c r="N215" s="23">
        <f t="shared" si="11"/>
        <v>1</v>
      </c>
    </row>
    <row r="216" spans="1:14" x14ac:dyDescent="0.4">
      <c r="A216" s="21" t="str">
        <f t="shared" si="10"/>
        <v>002018ｻ011BJ6Z35tu</v>
      </c>
      <c r="B216" s="23" t="s">
        <v>539</v>
      </c>
      <c r="C216" s="23" t="s">
        <v>909</v>
      </c>
      <c r="D216" s="23" t="s">
        <v>537</v>
      </c>
      <c r="E216" s="63">
        <v>43570</v>
      </c>
      <c r="F216" s="68">
        <v>52.25</v>
      </c>
      <c r="G216" s="23" t="s">
        <v>150</v>
      </c>
      <c r="H216" s="23" t="s">
        <v>263</v>
      </c>
      <c r="I216" t="s">
        <v>168</v>
      </c>
      <c r="J216" s="23" t="s">
        <v>502</v>
      </c>
      <c r="K216" s="22" t="str">
        <f t="shared" si="9"/>
        <v>佐賀市</v>
      </c>
      <c r="L216" s="22" t="str">
        <f>VLOOKUP(G216,Sheet5!$S$3:$T$6,2,0)</f>
        <v>低</v>
      </c>
      <c r="M216" s="71">
        <v>43570</v>
      </c>
      <c r="N216" s="23">
        <f t="shared" si="11"/>
        <v>1</v>
      </c>
    </row>
    <row r="217" spans="1:14" x14ac:dyDescent="0.4">
      <c r="A217" s="21" t="str">
        <f t="shared" si="10"/>
        <v>002018ｻ011BKRNY772</v>
      </c>
      <c r="B217" s="23" t="s">
        <v>540</v>
      </c>
      <c r="C217" s="23" t="s">
        <v>910</v>
      </c>
      <c r="D217" s="23" t="s">
        <v>537</v>
      </c>
      <c r="E217" s="63">
        <v>43570</v>
      </c>
      <c r="F217" s="68">
        <v>69.3</v>
      </c>
      <c r="G217" s="23" t="s">
        <v>150</v>
      </c>
      <c r="H217" s="23" t="s">
        <v>263</v>
      </c>
      <c r="I217" t="s">
        <v>168</v>
      </c>
      <c r="J217" s="23" t="s">
        <v>502</v>
      </c>
      <c r="K217" s="22" t="str">
        <f t="shared" si="9"/>
        <v>佐賀市</v>
      </c>
      <c r="L217" s="22" t="str">
        <f>VLOOKUP(G217,Sheet5!$S$3:$T$6,2,0)</f>
        <v>低</v>
      </c>
      <c r="M217" s="71">
        <v>43570</v>
      </c>
      <c r="N217" s="23">
        <f t="shared" si="11"/>
        <v>1</v>
      </c>
    </row>
    <row r="218" spans="1:14" x14ac:dyDescent="0.4">
      <c r="A218" s="21" t="str">
        <f t="shared" si="10"/>
        <v>002018ｻ012BCm4M8qF</v>
      </c>
      <c r="B218" s="23" t="s">
        <v>541</v>
      </c>
      <c r="C218" s="23" t="s">
        <v>911</v>
      </c>
      <c r="D218" s="23" t="s">
        <v>542</v>
      </c>
      <c r="E218" s="63">
        <v>43568</v>
      </c>
      <c r="F218" s="68">
        <v>25.85</v>
      </c>
      <c r="G218" s="23" t="s">
        <v>150</v>
      </c>
      <c r="H218" s="23" t="s">
        <v>263</v>
      </c>
      <c r="I218" t="s">
        <v>168</v>
      </c>
      <c r="J218" s="23" t="s">
        <v>502</v>
      </c>
      <c r="K218" s="22" t="str">
        <f t="shared" si="9"/>
        <v>佐賀市</v>
      </c>
      <c r="L218" s="22" t="str">
        <f>VLOOKUP(G218,Sheet5!$S$3:$T$6,2,0)</f>
        <v>低</v>
      </c>
      <c r="M218" s="71">
        <v>43568</v>
      </c>
      <c r="N218" s="23">
        <f t="shared" si="11"/>
        <v>1</v>
      </c>
    </row>
    <row r="219" spans="1:14" x14ac:dyDescent="0.4">
      <c r="A219" s="21" t="str">
        <f t="shared" si="10"/>
        <v>002018ｻ006BBgxJBNh</v>
      </c>
      <c r="B219" s="23" t="s">
        <v>543</v>
      </c>
      <c r="C219" s="23" t="s">
        <v>912</v>
      </c>
      <c r="D219" s="23" t="s">
        <v>544</v>
      </c>
      <c r="E219" s="63">
        <v>43439</v>
      </c>
      <c r="F219" s="68">
        <v>38.5</v>
      </c>
      <c r="G219" s="23" t="s">
        <v>150</v>
      </c>
      <c r="H219" s="23" t="s">
        <v>229</v>
      </c>
      <c r="I219" t="s">
        <v>168</v>
      </c>
      <c r="J219" s="23" t="s">
        <v>502</v>
      </c>
      <c r="K219" s="22" t="str">
        <f t="shared" si="9"/>
        <v>福岡市</v>
      </c>
      <c r="L219" s="22" t="str">
        <f>VLOOKUP(G219,Sheet5!$S$3:$T$6,2,0)</f>
        <v>低</v>
      </c>
      <c r="M219" s="71">
        <v>43439</v>
      </c>
      <c r="N219" s="23">
        <f t="shared" si="11"/>
        <v>1</v>
      </c>
    </row>
    <row r="220" spans="1:14" x14ac:dyDescent="0.4">
      <c r="A220" s="21" t="str">
        <f t="shared" si="10"/>
        <v>002018ｻ007BDivbC3v</v>
      </c>
      <c r="B220" s="23" t="s">
        <v>545</v>
      </c>
      <c r="C220" s="23" t="s">
        <v>913</v>
      </c>
      <c r="D220" s="23" t="s">
        <v>546</v>
      </c>
      <c r="E220" s="63">
        <v>43498</v>
      </c>
      <c r="F220" s="68">
        <v>19.8</v>
      </c>
      <c r="G220" s="23" t="s">
        <v>150</v>
      </c>
      <c r="H220" s="23" t="s">
        <v>277</v>
      </c>
      <c r="I220" t="s">
        <v>168</v>
      </c>
      <c r="J220" s="23" t="s">
        <v>502</v>
      </c>
      <c r="K220" s="22" t="str">
        <f t="shared" si="9"/>
        <v>長崎市</v>
      </c>
      <c r="L220" s="22" t="str">
        <f>VLOOKUP(G220,Sheet5!$S$3:$T$6,2,0)</f>
        <v>低</v>
      </c>
      <c r="M220" s="71">
        <v>43498</v>
      </c>
      <c r="N220" s="23">
        <f t="shared" si="11"/>
        <v>1</v>
      </c>
    </row>
    <row r="221" spans="1:14" x14ac:dyDescent="0.4">
      <c r="A221" s="21" t="str">
        <f t="shared" si="10"/>
        <v>002018ｻ007BF85L7bA</v>
      </c>
      <c r="B221" s="23" t="s">
        <v>547</v>
      </c>
      <c r="C221" s="23" t="s">
        <v>914</v>
      </c>
      <c r="D221" s="23" t="s">
        <v>224</v>
      </c>
      <c r="E221" s="63">
        <v>43528</v>
      </c>
      <c r="F221" s="68">
        <v>69.3</v>
      </c>
      <c r="G221" s="23" t="s">
        <v>150</v>
      </c>
      <c r="H221" s="23" t="s">
        <v>184</v>
      </c>
      <c r="I221" t="s">
        <v>168</v>
      </c>
      <c r="J221" s="23" t="s">
        <v>502</v>
      </c>
      <c r="K221" s="22" t="str">
        <f t="shared" si="9"/>
        <v>福岡市</v>
      </c>
      <c r="L221" s="22" t="str">
        <f>VLOOKUP(G221,Sheet5!$S$3:$T$6,2,0)</f>
        <v>低</v>
      </c>
      <c r="M221" s="71">
        <v>43528</v>
      </c>
      <c r="N221" s="23">
        <f t="shared" si="11"/>
        <v>1</v>
      </c>
    </row>
    <row r="222" spans="1:14" x14ac:dyDescent="0.4">
      <c r="A222" s="21" t="str">
        <f t="shared" si="10"/>
        <v>002018ｻ007BHJMG7DD</v>
      </c>
      <c r="B222" s="23" t="s">
        <v>548</v>
      </c>
      <c r="C222" s="23" t="s">
        <v>915</v>
      </c>
      <c r="D222" s="23" t="s">
        <v>549</v>
      </c>
      <c r="E222" s="63">
        <v>43537</v>
      </c>
      <c r="F222" s="68">
        <v>89.1</v>
      </c>
      <c r="G222" s="23" t="s">
        <v>150</v>
      </c>
      <c r="H222" s="23" t="s">
        <v>184</v>
      </c>
      <c r="I222" t="s">
        <v>168</v>
      </c>
      <c r="J222" s="23" t="s">
        <v>502</v>
      </c>
      <c r="K222" s="22" t="str">
        <f t="shared" si="9"/>
        <v>福岡市</v>
      </c>
      <c r="L222" s="22" t="str">
        <f>VLOOKUP(G222,Sheet5!$S$3:$T$6,2,0)</f>
        <v>低</v>
      </c>
      <c r="M222" s="71">
        <v>43537</v>
      </c>
      <c r="N222" s="23">
        <f t="shared" si="11"/>
        <v>1</v>
      </c>
    </row>
    <row r="223" spans="1:14" x14ac:dyDescent="0.4">
      <c r="A223" s="21" t="str">
        <f t="shared" si="10"/>
        <v>002018ｻ008BCb1LCiW</v>
      </c>
      <c r="B223" s="23" t="s">
        <v>550</v>
      </c>
      <c r="C223" s="23" t="s">
        <v>916</v>
      </c>
      <c r="D223" s="23" t="s">
        <v>551</v>
      </c>
      <c r="E223" s="63">
        <v>43528</v>
      </c>
      <c r="F223" s="68">
        <v>24.75</v>
      </c>
      <c r="G223" s="23" t="s">
        <v>150</v>
      </c>
      <c r="H223" s="23" t="s">
        <v>263</v>
      </c>
      <c r="I223" t="s">
        <v>168</v>
      </c>
      <c r="J223" s="23" t="s">
        <v>502</v>
      </c>
      <c r="K223" s="22" t="str">
        <f t="shared" si="9"/>
        <v>佐賀市</v>
      </c>
      <c r="L223" s="22" t="str">
        <f>VLOOKUP(G223,Sheet5!$S$3:$T$6,2,0)</f>
        <v>低</v>
      </c>
      <c r="M223" s="71">
        <v>43528</v>
      </c>
      <c r="N223" s="23">
        <f t="shared" si="11"/>
        <v>1</v>
      </c>
    </row>
    <row r="224" spans="1:14" x14ac:dyDescent="0.4">
      <c r="A224" s="21" t="str">
        <f t="shared" si="10"/>
        <v>002018ｻ008BESNerJN</v>
      </c>
      <c r="B224" s="23" t="s">
        <v>552</v>
      </c>
      <c r="C224" s="23" t="s">
        <v>917</v>
      </c>
      <c r="D224" s="23" t="s">
        <v>553</v>
      </c>
      <c r="E224" s="63">
        <v>43524</v>
      </c>
      <c r="F224" s="68">
        <v>18.7</v>
      </c>
      <c r="G224" s="23" t="s">
        <v>150</v>
      </c>
      <c r="H224" s="23" t="s">
        <v>263</v>
      </c>
      <c r="I224" t="s">
        <v>168</v>
      </c>
      <c r="J224" s="23" t="s">
        <v>502</v>
      </c>
      <c r="K224" s="22" t="str">
        <f t="shared" si="9"/>
        <v>佐賀市</v>
      </c>
      <c r="L224" s="22" t="str">
        <f>VLOOKUP(G224,Sheet5!$S$3:$T$6,2,0)</f>
        <v>低</v>
      </c>
      <c r="M224" s="71">
        <v>43524</v>
      </c>
      <c r="N224" s="23">
        <f t="shared" si="11"/>
        <v>1</v>
      </c>
    </row>
    <row r="225" spans="1:14" x14ac:dyDescent="0.4">
      <c r="A225" s="21" t="str">
        <f t="shared" si="10"/>
        <v>002018ｻ009BEMWJij7</v>
      </c>
      <c r="B225" s="23" t="s">
        <v>554</v>
      </c>
      <c r="C225" s="23" t="s">
        <v>918</v>
      </c>
      <c r="D225" s="23" t="s">
        <v>555</v>
      </c>
      <c r="E225" s="63">
        <v>43532</v>
      </c>
      <c r="F225" s="68">
        <v>26.4</v>
      </c>
      <c r="G225" s="23" t="s">
        <v>150</v>
      </c>
      <c r="H225" s="23" t="s">
        <v>263</v>
      </c>
      <c r="I225" t="s">
        <v>168</v>
      </c>
      <c r="J225" s="23" t="s">
        <v>502</v>
      </c>
      <c r="K225" s="22" t="str">
        <f t="shared" si="9"/>
        <v>佐賀市</v>
      </c>
      <c r="L225" s="22" t="str">
        <f>VLOOKUP(G225,Sheet5!$S$3:$T$6,2,0)</f>
        <v>低</v>
      </c>
      <c r="M225" s="71">
        <v>43532</v>
      </c>
      <c r="N225" s="23">
        <f t="shared" si="11"/>
        <v>1</v>
      </c>
    </row>
    <row r="226" spans="1:14" x14ac:dyDescent="0.4">
      <c r="A226" s="21" t="str">
        <f t="shared" si="10"/>
        <v>002018ｻ009BFFVeU6A</v>
      </c>
      <c r="B226" s="23" t="s">
        <v>556</v>
      </c>
      <c r="C226" s="23" t="s">
        <v>919</v>
      </c>
      <c r="D226" s="23" t="s">
        <v>555</v>
      </c>
      <c r="E226" s="63">
        <v>43525</v>
      </c>
      <c r="F226" s="68">
        <v>39.6</v>
      </c>
      <c r="G226" s="23" t="s">
        <v>150</v>
      </c>
      <c r="H226" s="23" t="s">
        <v>263</v>
      </c>
      <c r="I226" t="s">
        <v>168</v>
      </c>
      <c r="J226" s="23" t="s">
        <v>502</v>
      </c>
      <c r="K226" s="22" t="str">
        <f t="shared" si="9"/>
        <v>佐賀市</v>
      </c>
      <c r="L226" s="22" t="str">
        <f>VLOOKUP(G226,Sheet5!$S$3:$T$6,2,0)</f>
        <v>低</v>
      </c>
      <c r="M226" s="71">
        <v>43525</v>
      </c>
      <c r="N226" s="23">
        <f t="shared" si="11"/>
        <v>1</v>
      </c>
    </row>
    <row r="227" spans="1:14" x14ac:dyDescent="0.4">
      <c r="A227" s="21" t="str">
        <f t="shared" si="10"/>
        <v>002018ｻ010BHGGRGSF</v>
      </c>
      <c r="B227" s="23" t="s">
        <v>557</v>
      </c>
      <c r="C227" s="23" t="s">
        <v>920</v>
      </c>
      <c r="D227" s="23" t="s">
        <v>558</v>
      </c>
      <c r="E227" s="63">
        <v>43525</v>
      </c>
      <c r="F227" s="68">
        <v>17.600000000000001</v>
      </c>
      <c r="G227" s="23" t="s">
        <v>150</v>
      </c>
      <c r="H227" s="23" t="s">
        <v>263</v>
      </c>
      <c r="I227" t="s">
        <v>168</v>
      </c>
      <c r="J227" s="23" t="s">
        <v>502</v>
      </c>
      <c r="K227" s="22" t="str">
        <f t="shared" si="9"/>
        <v>佐賀市</v>
      </c>
      <c r="L227" s="22" t="str">
        <f>VLOOKUP(G227,Sheet5!$S$3:$T$6,2,0)</f>
        <v>低</v>
      </c>
      <c r="M227" s="71">
        <v>43525</v>
      </c>
      <c r="N227" s="23">
        <f t="shared" si="11"/>
        <v>1</v>
      </c>
    </row>
    <row r="228" spans="1:14" x14ac:dyDescent="0.4">
      <c r="A228" s="21" t="str">
        <f t="shared" si="10"/>
        <v>002018ｻ010BI7XDp1N</v>
      </c>
      <c r="B228" s="23" t="s">
        <v>559</v>
      </c>
      <c r="C228" s="23" t="s">
        <v>921</v>
      </c>
      <c r="D228" s="23" t="s">
        <v>558</v>
      </c>
      <c r="E228" s="63">
        <v>43577</v>
      </c>
      <c r="F228" s="68">
        <v>47.85</v>
      </c>
      <c r="G228" s="23" t="s">
        <v>150</v>
      </c>
      <c r="H228" s="23" t="s">
        <v>263</v>
      </c>
      <c r="I228" t="s">
        <v>168</v>
      </c>
      <c r="J228" s="23" t="s">
        <v>502</v>
      </c>
      <c r="K228" s="22" t="str">
        <f t="shared" si="9"/>
        <v>佐賀市</v>
      </c>
      <c r="L228" s="22" t="str">
        <f>VLOOKUP(G228,Sheet5!$S$3:$T$6,2,0)</f>
        <v>低</v>
      </c>
      <c r="M228" s="71">
        <v>43577</v>
      </c>
      <c r="N228" s="23">
        <f t="shared" si="11"/>
        <v>1</v>
      </c>
    </row>
    <row r="229" spans="1:14" x14ac:dyDescent="0.4">
      <c r="A229" s="21" t="str">
        <f t="shared" si="10"/>
        <v>002018ｻ012BDSbgbGn</v>
      </c>
      <c r="B229" s="23" t="s">
        <v>560</v>
      </c>
      <c r="C229" s="23" t="s">
        <v>922</v>
      </c>
      <c r="D229" s="23" t="s">
        <v>561</v>
      </c>
      <c r="E229" s="63">
        <v>43525</v>
      </c>
      <c r="F229" s="68">
        <v>15.4</v>
      </c>
      <c r="G229" s="23" t="s">
        <v>150</v>
      </c>
      <c r="H229" s="23" t="s">
        <v>229</v>
      </c>
      <c r="I229" t="s">
        <v>168</v>
      </c>
      <c r="J229" s="23" t="s">
        <v>502</v>
      </c>
      <c r="K229" s="22" t="str">
        <f t="shared" si="9"/>
        <v>福岡市</v>
      </c>
      <c r="L229" s="22" t="str">
        <f>VLOOKUP(G229,Sheet5!$S$3:$T$6,2,0)</f>
        <v>低</v>
      </c>
      <c r="M229" s="71">
        <v>43525</v>
      </c>
      <c r="N229" s="23">
        <f t="shared" si="11"/>
        <v>1</v>
      </c>
    </row>
    <row r="230" spans="1:14" x14ac:dyDescent="0.4">
      <c r="A230" s="21" t="str">
        <f t="shared" si="10"/>
        <v>002018ｻ007BCNNErK5</v>
      </c>
      <c r="B230" s="23" t="s">
        <v>562</v>
      </c>
      <c r="C230" s="23" t="s">
        <v>923</v>
      </c>
      <c r="D230" s="23" t="s">
        <v>546</v>
      </c>
      <c r="E230" s="63">
        <v>43607</v>
      </c>
      <c r="F230" s="68">
        <v>14.85</v>
      </c>
      <c r="G230" s="23" t="s">
        <v>150</v>
      </c>
      <c r="H230" s="23" t="s">
        <v>277</v>
      </c>
      <c r="I230" t="s">
        <v>168</v>
      </c>
      <c r="J230" s="23" t="s">
        <v>502</v>
      </c>
      <c r="K230" s="22" t="str">
        <f t="shared" si="9"/>
        <v>長崎市</v>
      </c>
      <c r="L230" s="22" t="str">
        <f>VLOOKUP(G230,Sheet5!$S$3:$T$6,2,0)</f>
        <v>低</v>
      </c>
      <c r="M230" s="71">
        <v>43607</v>
      </c>
      <c r="N230" s="23">
        <f t="shared" si="11"/>
        <v>1</v>
      </c>
    </row>
    <row r="231" spans="1:14" x14ac:dyDescent="0.4">
      <c r="A231" s="21" t="str">
        <f t="shared" si="10"/>
        <v>002018ｻ007BE38uQNK</v>
      </c>
      <c r="B231" s="23" t="s">
        <v>563</v>
      </c>
      <c r="C231" s="23" t="s">
        <v>924</v>
      </c>
      <c r="D231" s="23" t="s">
        <v>564</v>
      </c>
      <c r="E231" s="63">
        <v>43607</v>
      </c>
      <c r="F231" s="68">
        <v>30.8</v>
      </c>
      <c r="G231" s="23" t="s">
        <v>150</v>
      </c>
      <c r="H231" s="23" t="s">
        <v>277</v>
      </c>
      <c r="I231" t="s">
        <v>168</v>
      </c>
      <c r="J231" s="23" t="s">
        <v>502</v>
      </c>
      <c r="K231" s="22" t="str">
        <f t="shared" si="9"/>
        <v>長崎市</v>
      </c>
      <c r="L231" s="22" t="str">
        <f>VLOOKUP(G231,Sheet5!$S$3:$T$6,2,0)</f>
        <v>低</v>
      </c>
      <c r="M231" s="71">
        <v>43607</v>
      </c>
      <c r="N231" s="23">
        <f t="shared" si="11"/>
        <v>1</v>
      </c>
    </row>
    <row r="232" spans="1:14" x14ac:dyDescent="0.4">
      <c r="A232" s="21" t="str">
        <f t="shared" si="10"/>
        <v>002018ｻ008BHC3ySNy</v>
      </c>
      <c r="B232" s="23" t="s">
        <v>565</v>
      </c>
      <c r="C232" s="23" t="s">
        <v>925</v>
      </c>
      <c r="D232" s="23" t="s">
        <v>566</v>
      </c>
      <c r="E232" s="63">
        <v>43614</v>
      </c>
      <c r="F232" s="68">
        <v>72.599999999999994</v>
      </c>
      <c r="G232" s="23" t="s">
        <v>150</v>
      </c>
      <c r="H232" s="23" t="s">
        <v>263</v>
      </c>
      <c r="I232" t="s">
        <v>168</v>
      </c>
      <c r="J232" s="23" t="s">
        <v>502</v>
      </c>
      <c r="K232" s="22" t="str">
        <f t="shared" si="9"/>
        <v>佐賀市</v>
      </c>
      <c r="L232" s="22" t="str">
        <f>VLOOKUP(G232,Sheet5!$S$3:$T$6,2,0)</f>
        <v>低</v>
      </c>
      <c r="M232" s="71">
        <v>43614</v>
      </c>
      <c r="N232" s="23">
        <f t="shared" si="11"/>
        <v>1</v>
      </c>
    </row>
    <row r="233" spans="1:14" x14ac:dyDescent="0.4">
      <c r="A233" s="21" t="str">
        <f t="shared" si="10"/>
        <v>002018ｻ011BAY58Cqq</v>
      </c>
      <c r="B233" s="23" t="s">
        <v>567</v>
      </c>
      <c r="C233" s="23" t="s">
        <v>926</v>
      </c>
      <c r="D233" s="23" t="s">
        <v>568</v>
      </c>
      <c r="E233" s="63">
        <v>43607</v>
      </c>
      <c r="F233" s="68">
        <v>23.925000000000001</v>
      </c>
      <c r="G233" s="23" t="s">
        <v>150</v>
      </c>
      <c r="H233" s="23" t="s">
        <v>277</v>
      </c>
      <c r="I233" t="s">
        <v>168</v>
      </c>
      <c r="J233" s="23" t="s">
        <v>502</v>
      </c>
      <c r="K233" s="22" t="str">
        <f t="shared" si="9"/>
        <v>長崎市</v>
      </c>
      <c r="L233" s="22" t="str">
        <f>VLOOKUP(G233,Sheet5!$S$3:$T$6,2,0)</f>
        <v>低</v>
      </c>
      <c r="M233" s="71">
        <v>43607</v>
      </c>
      <c r="N233" s="23">
        <f t="shared" si="11"/>
        <v>1</v>
      </c>
    </row>
    <row r="234" spans="1:14" x14ac:dyDescent="0.4">
      <c r="A234" s="21" t="str">
        <f t="shared" si="10"/>
        <v>002019ｻ003BY8WJKLX</v>
      </c>
      <c r="B234" s="23" t="s">
        <v>569</v>
      </c>
      <c r="C234" s="23" t="s">
        <v>927</v>
      </c>
      <c r="D234" s="23" t="s">
        <v>570</v>
      </c>
      <c r="E234" s="63">
        <v>43647</v>
      </c>
      <c r="F234" s="68">
        <v>87.48</v>
      </c>
      <c r="G234" s="23" t="s">
        <v>150</v>
      </c>
      <c r="H234" s="23" t="s">
        <v>171</v>
      </c>
      <c r="I234" t="s">
        <v>168</v>
      </c>
      <c r="J234" s="23" t="s">
        <v>397</v>
      </c>
      <c r="K234" s="22" t="str">
        <f t="shared" si="9"/>
        <v>大分市</v>
      </c>
      <c r="L234" s="22" t="str">
        <f>VLOOKUP(G234,Sheet5!$S$3:$T$6,2,0)</f>
        <v>低</v>
      </c>
      <c r="M234" s="71">
        <v>43647</v>
      </c>
      <c r="N234" s="23">
        <f t="shared" si="11"/>
        <v>1</v>
      </c>
    </row>
    <row r="235" spans="1:14" x14ac:dyDescent="0.4">
      <c r="A235" s="21" t="str">
        <f t="shared" si="10"/>
        <v>002019ｻ003BZ8ptTdV</v>
      </c>
      <c r="B235" s="23" t="s">
        <v>571</v>
      </c>
      <c r="C235" s="23" t="s">
        <v>928</v>
      </c>
      <c r="D235" s="23" t="s">
        <v>570</v>
      </c>
      <c r="E235" s="63">
        <v>43647</v>
      </c>
      <c r="F235" s="68">
        <v>87.48</v>
      </c>
      <c r="G235" s="23" t="s">
        <v>150</v>
      </c>
      <c r="H235" s="23" t="s">
        <v>171</v>
      </c>
      <c r="I235" t="s">
        <v>168</v>
      </c>
      <c r="J235" s="23" t="s">
        <v>397</v>
      </c>
      <c r="K235" s="22" t="str">
        <f t="shared" si="9"/>
        <v>大分市</v>
      </c>
      <c r="L235" s="22" t="str">
        <f>VLOOKUP(G235,Sheet5!$S$3:$T$6,2,0)</f>
        <v>低</v>
      </c>
      <c r="M235" s="71">
        <v>43647</v>
      </c>
      <c r="N235" s="23">
        <f t="shared" si="11"/>
        <v>1</v>
      </c>
    </row>
    <row r="236" spans="1:14" x14ac:dyDescent="0.4">
      <c r="A236" s="21" t="str">
        <f t="shared" si="10"/>
        <v>002018ｻ008BAAzME7N</v>
      </c>
      <c r="B236" s="23" t="s">
        <v>572</v>
      </c>
      <c r="C236" s="23" t="s">
        <v>929</v>
      </c>
      <c r="D236" s="23" t="s">
        <v>573</v>
      </c>
      <c r="E236" s="63">
        <v>43622</v>
      </c>
      <c r="F236" s="68">
        <v>36.299999999999997</v>
      </c>
      <c r="G236" s="23" t="s">
        <v>150</v>
      </c>
      <c r="H236" s="23" t="s">
        <v>164</v>
      </c>
      <c r="I236" t="s">
        <v>168</v>
      </c>
      <c r="J236" s="23" t="s">
        <v>502</v>
      </c>
      <c r="K236" s="22" t="str">
        <f t="shared" si="9"/>
        <v>熊本市</v>
      </c>
      <c r="L236" s="22" t="str">
        <f>VLOOKUP(G236,Sheet5!$S$3:$T$6,2,0)</f>
        <v>低</v>
      </c>
      <c r="M236" s="71">
        <v>43622</v>
      </c>
      <c r="N236" s="23">
        <f t="shared" si="11"/>
        <v>1</v>
      </c>
    </row>
    <row r="237" spans="1:14" x14ac:dyDescent="0.4">
      <c r="A237" s="21" t="str">
        <f t="shared" si="10"/>
        <v>002018ｻ009BJRaMg2c</v>
      </c>
      <c r="B237" s="23" t="s">
        <v>574</v>
      </c>
      <c r="C237" s="23" t="s">
        <v>930</v>
      </c>
      <c r="D237" s="23" t="s">
        <v>533</v>
      </c>
      <c r="E237" s="63">
        <v>43619</v>
      </c>
      <c r="F237" s="68">
        <v>79.2</v>
      </c>
      <c r="G237" s="23" t="s">
        <v>150</v>
      </c>
      <c r="H237" s="23" t="s">
        <v>171</v>
      </c>
      <c r="I237" t="s">
        <v>168</v>
      </c>
      <c r="J237" s="23" t="s">
        <v>502</v>
      </c>
      <c r="K237" s="22" t="str">
        <f t="shared" si="9"/>
        <v>大分市</v>
      </c>
      <c r="L237" s="22" t="str">
        <f>VLOOKUP(G237,Sheet5!$S$3:$T$6,2,0)</f>
        <v>低</v>
      </c>
      <c r="M237" s="71">
        <v>43619</v>
      </c>
      <c r="N237" s="23">
        <f t="shared" si="11"/>
        <v>1</v>
      </c>
    </row>
    <row r="238" spans="1:14" x14ac:dyDescent="0.4">
      <c r="A238" s="21" t="str">
        <f t="shared" si="10"/>
        <v>002018ｻ010BCMkNX8S</v>
      </c>
      <c r="B238" s="23" t="s">
        <v>575</v>
      </c>
      <c r="C238" s="23" t="s">
        <v>931</v>
      </c>
      <c r="D238" s="23" t="s">
        <v>576</v>
      </c>
      <c r="E238" s="63">
        <v>43615</v>
      </c>
      <c r="F238" s="68">
        <v>89.1</v>
      </c>
      <c r="G238" s="23" t="s">
        <v>150</v>
      </c>
      <c r="H238" s="23" t="s">
        <v>263</v>
      </c>
      <c r="I238" t="s">
        <v>168</v>
      </c>
      <c r="J238" s="23" t="s">
        <v>502</v>
      </c>
      <c r="K238" s="22" t="str">
        <f t="shared" si="9"/>
        <v>佐賀市</v>
      </c>
      <c r="L238" s="22" t="str">
        <f>VLOOKUP(G238,Sheet5!$S$3:$T$6,2,0)</f>
        <v>低</v>
      </c>
      <c r="M238" s="71">
        <v>43615</v>
      </c>
      <c r="N238" s="23">
        <f t="shared" si="11"/>
        <v>1</v>
      </c>
    </row>
    <row r="239" spans="1:14" x14ac:dyDescent="0.4">
      <c r="A239" s="21" t="str">
        <f t="shared" si="10"/>
        <v>002018ｻ012BBY1oMCD</v>
      </c>
      <c r="B239" s="23" t="s">
        <v>577</v>
      </c>
      <c r="C239" s="23" t="s">
        <v>932</v>
      </c>
      <c r="D239" s="23" t="s">
        <v>578</v>
      </c>
      <c r="E239" s="63">
        <v>43626</v>
      </c>
      <c r="F239" s="68">
        <v>89.1</v>
      </c>
      <c r="G239" s="23" t="s">
        <v>150</v>
      </c>
      <c r="H239" s="23" t="s">
        <v>263</v>
      </c>
      <c r="I239" t="s">
        <v>168</v>
      </c>
      <c r="J239" s="23" t="s">
        <v>502</v>
      </c>
      <c r="K239" s="22" t="str">
        <f t="shared" si="9"/>
        <v>佐賀市</v>
      </c>
      <c r="L239" s="22" t="str">
        <f>VLOOKUP(G239,Sheet5!$S$3:$T$6,2,0)</f>
        <v>低</v>
      </c>
      <c r="M239" s="71">
        <v>43626</v>
      </c>
      <c r="N239" s="23">
        <f t="shared" si="11"/>
        <v>1</v>
      </c>
    </row>
    <row r="240" spans="1:14" x14ac:dyDescent="0.4">
      <c r="A240" s="21" t="str">
        <f t="shared" si="10"/>
        <v>002018ｻ012BEqoEFLL</v>
      </c>
      <c r="B240" s="23" t="s">
        <v>579</v>
      </c>
      <c r="C240" s="23" t="s">
        <v>933</v>
      </c>
      <c r="D240" s="23" t="s">
        <v>580</v>
      </c>
      <c r="E240" s="63">
        <v>43635</v>
      </c>
      <c r="F240" s="68">
        <v>57.2</v>
      </c>
      <c r="G240" s="23" t="s">
        <v>150</v>
      </c>
      <c r="H240" s="23" t="s">
        <v>171</v>
      </c>
      <c r="I240" t="s">
        <v>168</v>
      </c>
      <c r="J240" s="23" t="s">
        <v>502</v>
      </c>
      <c r="K240" s="22" t="str">
        <f t="shared" si="9"/>
        <v>大分市</v>
      </c>
      <c r="L240" s="22" t="str">
        <f>VLOOKUP(G240,Sheet5!$S$3:$T$6,2,0)</f>
        <v>低</v>
      </c>
      <c r="M240" s="71">
        <v>43635</v>
      </c>
      <c r="N240" s="23">
        <f t="shared" si="11"/>
        <v>1</v>
      </c>
    </row>
    <row r="241" spans="1:14" x14ac:dyDescent="0.4">
      <c r="A241" s="21" t="str">
        <f t="shared" si="10"/>
        <v>002017ｻ901CNx7x5m9</v>
      </c>
      <c r="B241" s="23" t="s">
        <v>581</v>
      </c>
      <c r="C241" s="23" t="s">
        <v>934</v>
      </c>
      <c r="D241" s="23" t="s">
        <v>148</v>
      </c>
      <c r="E241" s="63">
        <v>43628</v>
      </c>
      <c r="F241" s="68">
        <v>32.130000000000003</v>
      </c>
      <c r="G241" s="23" t="s">
        <v>150</v>
      </c>
      <c r="H241" s="23" t="s">
        <v>171</v>
      </c>
      <c r="I241" t="s">
        <v>168</v>
      </c>
      <c r="J241" s="23" t="s">
        <v>278</v>
      </c>
      <c r="K241" s="22" t="str">
        <f t="shared" si="9"/>
        <v>大分市</v>
      </c>
      <c r="L241" s="22" t="str">
        <f>VLOOKUP(G241,Sheet5!$S$3:$T$6,2,0)</f>
        <v>低</v>
      </c>
      <c r="M241" s="71">
        <v>43628</v>
      </c>
      <c r="N241" s="23">
        <f t="shared" si="11"/>
        <v>1</v>
      </c>
    </row>
    <row r="242" spans="1:14" x14ac:dyDescent="0.4">
      <c r="A242" s="21" t="str">
        <f t="shared" si="10"/>
        <v>002017ｻ902CDyALMJF</v>
      </c>
      <c r="B242" s="23" t="s">
        <v>582</v>
      </c>
      <c r="C242" s="23" t="s">
        <v>935</v>
      </c>
      <c r="D242" s="23" t="s">
        <v>583</v>
      </c>
      <c r="E242" s="63">
        <v>43165</v>
      </c>
      <c r="F242" s="68">
        <v>53.94</v>
      </c>
      <c r="G242" s="23" t="s">
        <v>150</v>
      </c>
      <c r="H242" s="23" t="s">
        <v>277</v>
      </c>
      <c r="I242" t="s">
        <v>168</v>
      </c>
      <c r="J242" s="23" t="s">
        <v>154</v>
      </c>
      <c r="K242" s="22" t="str">
        <f t="shared" si="9"/>
        <v>長崎市</v>
      </c>
      <c r="L242" s="22" t="str">
        <f>VLOOKUP(G242,Sheet5!$S$3:$T$6,2,0)</f>
        <v>低</v>
      </c>
      <c r="M242" s="71">
        <v>43165</v>
      </c>
      <c r="N242" s="23">
        <f t="shared" si="11"/>
        <v>1</v>
      </c>
    </row>
    <row r="243" spans="1:14" x14ac:dyDescent="0.4">
      <c r="A243" s="21" t="str">
        <f t="shared" si="10"/>
        <v>002018ｵ010ASFAN2PN</v>
      </c>
      <c r="B243" s="23" t="s">
        <v>584</v>
      </c>
      <c r="C243" s="23" t="s">
        <v>936</v>
      </c>
      <c r="D243" s="23" t="s">
        <v>585</v>
      </c>
      <c r="E243" s="63">
        <v>43705</v>
      </c>
      <c r="F243" s="68">
        <v>89.1</v>
      </c>
      <c r="G243" s="23" t="s">
        <v>150</v>
      </c>
      <c r="H243" s="23" t="s">
        <v>263</v>
      </c>
      <c r="I243" t="s">
        <v>168</v>
      </c>
      <c r="J243" s="23" t="s">
        <v>502</v>
      </c>
      <c r="K243" s="22" t="str">
        <f t="shared" si="9"/>
        <v>佐賀市</v>
      </c>
      <c r="L243" s="22" t="str">
        <f>VLOOKUP(G243,Sheet5!$S$3:$T$6,2,0)</f>
        <v>低</v>
      </c>
      <c r="M243" s="71">
        <v>43705</v>
      </c>
      <c r="N243" s="23">
        <f t="shared" si="11"/>
        <v>1</v>
      </c>
    </row>
    <row r="244" spans="1:14" x14ac:dyDescent="0.4">
      <c r="A244" s="21" t="str">
        <f t="shared" si="10"/>
        <v>002018ｻ009BBNag3Kw</v>
      </c>
      <c r="B244" s="23" t="s">
        <v>586</v>
      </c>
      <c r="C244" s="23" t="s">
        <v>937</v>
      </c>
      <c r="D244" s="23" t="s">
        <v>587</v>
      </c>
      <c r="E244" s="63">
        <v>43679</v>
      </c>
      <c r="F244" s="68">
        <v>79.2</v>
      </c>
      <c r="G244" s="23" t="s">
        <v>150</v>
      </c>
      <c r="H244" s="23" t="s">
        <v>184</v>
      </c>
      <c r="I244" t="s">
        <v>168</v>
      </c>
      <c r="J244" s="23" t="s">
        <v>502</v>
      </c>
      <c r="K244" s="22" t="str">
        <f t="shared" si="9"/>
        <v>福岡市</v>
      </c>
      <c r="L244" s="22" t="str">
        <f>VLOOKUP(G244,Sheet5!$S$3:$T$6,2,0)</f>
        <v>低</v>
      </c>
      <c r="M244" s="71">
        <v>43679</v>
      </c>
      <c r="N244" s="23">
        <f t="shared" si="11"/>
        <v>1</v>
      </c>
    </row>
    <row r="245" spans="1:14" x14ac:dyDescent="0.4">
      <c r="A245" s="21" t="str">
        <f t="shared" si="10"/>
        <v>002019ｻ009BLTAALuL</v>
      </c>
      <c r="B245" s="23" t="s">
        <v>588</v>
      </c>
      <c r="C245" s="23" t="s">
        <v>938</v>
      </c>
      <c r="D245" s="23" t="s">
        <v>147</v>
      </c>
      <c r="E245" s="63">
        <v>43684</v>
      </c>
      <c r="F245" s="68">
        <v>27.225000000000001</v>
      </c>
      <c r="G245" s="23" t="s">
        <v>150</v>
      </c>
      <c r="H245" s="23" t="s">
        <v>263</v>
      </c>
      <c r="I245" t="s">
        <v>168</v>
      </c>
      <c r="J245" s="23" t="s">
        <v>502</v>
      </c>
      <c r="K245" s="22" t="str">
        <f t="shared" si="9"/>
        <v>佐賀市</v>
      </c>
      <c r="L245" s="22" t="str">
        <f>VLOOKUP(G245,Sheet5!$S$3:$T$6,2,0)</f>
        <v>低</v>
      </c>
      <c r="M245" s="71">
        <v>43684</v>
      </c>
      <c r="N245" s="23">
        <f t="shared" si="11"/>
        <v>1</v>
      </c>
    </row>
    <row r="246" spans="1:14" x14ac:dyDescent="0.4">
      <c r="A246" s="21" t="str">
        <f t="shared" si="10"/>
        <v>002018ｻ010BDrabnzZ</v>
      </c>
      <c r="B246" s="23" t="s">
        <v>589</v>
      </c>
      <c r="C246" s="23" t="s">
        <v>939</v>
      </c>
      <c r="D246" s="23" t="s">
        <v>590</v>
      </c>
      <c r="E246" s="63">
        <v>43711</v>
      </c>
      <c r="F246" s="68">
        <v>89.1</v>
      </c>
      <c r="G246" s="23" t="s">
        <v>150</v>
      </c>
      <c r="H246" s="23" t="s">
        <v>277</v>
      </c>
      <c r="I246" t="s">
        <v>168</v>
      </c>
      <c r="J246" s="23" t="s">
        <v>502</v>
      </c>
      <c r="K246" s="22" t="str">
        <f t="shared" si="9"/>
        <v>長崎市</v>
      </c>
      <c r="L246" s="22" t="str">
        <f>VLOOKUP(G246,Sheet5!$S$3:$T$6,2,0)</f>
        <v>低</v>
      </c>
      <c r="M246" s="71">
        <v>43711</v>
      </c>
      <c r="N246" s="23">
        <f t="shared" si="11"/>
        <v>1</v>
      </c>
    </row>
    <row r="247" spans="1:14" x14ac:dyDescent="0.4">
      <c r="A247" s="21" t="str">
        <f t="shared" si="10"/>
        <v>002019ｻ011BODP2H2g</v>
      </c>
      <c r="B247" s="23" t="s">
        <v>591</v>
      </c>
      <c r="C247" s="23" t="s">
        <v>940</v>
      </c>
      <c r="D247" s="23" t="s">
        <v>592</v>
      </c>
      <c r="E247" s="63">
        <v>43714</v>
      </c>
      <c r="F247" s="68">
        <v>89.1</v>
      </c>
      <c r="G247" s="23" t="s">
        <v>150</v>
      </c>
      <c r="H247" s="23" t="s">
        <v>263</v>
      </c>
      <c r="I247" t="s">
        <v>168</v>
      </c>
      <c r="J247" s="23" t="s">
        <v>502</v>
      </c>
      <c r="K247" s="22" t="str">
        <f t="shared" si="9"/>
        <v>佐賀市</v>
      </c>
      <c r="L247" s="22" t="str">
        <f>VLOOKUP(G247,Sheet5!$S$3:$T$6,2,0)</f>
        <v>低</v>
      </c>
      <c r="M247" s="71">
        <v>43714</v>
      </c>
      <c r="N247" s="23">
        <f t="shared" si="11"/>
        <v>1</v>
      </c>
    </row>
    <row r="248" spans="1:14" x14ac:dyDescent="0.4">
      <c r="A248" s="21" t="str">
        <f t="shared" si="10"/>
        <v>002019ｻ102BAwGBKW1</v>
      </c>
      <c r="B248" s="23" t="s">
        <v>593</v>
      </c>
      <c r="C248" s="23" t="s">
        <v>941</v>
      </c>
      <c r="D248" s="23" t="s">
        <v>594</v>
      </c>
      <c r="E248" s="63">
        <v>43704</v>
      </c>
      <c r="F248" s="68">
        <v>17.64</v>
      </c>
      <c r="G248" s="23" t="s">
        <v>150</v>
      </c>
      <c r="H248" s="23" t="s">
        <v>263</v>
      </c>
      <c r="I248" t="s">
        <v>168</v>
      </c>
      <c r="J248" s="23" t="s">
        <v>595</v>
      </c>
      <c r="K248" s="22" t="str">
        <f t="shared" si="9"/>
        <v>佐賀市</v>
      </c>
      <c r="L248" s="22" t="str">
        <f>VLOOKUP(G248,Sheet5!$S$3:$T$6,2,0)</f>
        <v>低</v>
      </c>
      <c r="M248" s="71">
        <v>43704</v>
      </c>
      <c r="N248" s="23">
        <f t="shared" si="11"/>
        <v>1</v>
      </c>
    </row>
    <row r="249" spans="1:14" x14ac:dyDescent="0.4">
      <c r="A249" s="21" t="str">
        <f t="shared" si="10"/>
        <v>002019ｻ103BCgLaMKK</v>
      </c>
      <c r="B249" s="23" t="s">
        <v>596</v>
      </c>
      <c r="C249" s="23" t="s">
        <v>942</v>
      </c>
      <c r="D249" s="23" t="s">
        <v>597</v>
      </c>
      <c r="E249" s="63">
        <v>43704</v>
      </c>
      <c r="F249" s="68">
        <v>22.68</v>
      </c>
      <c r="G249" s="23" t="s">
        <v>150</v>
      </c>
      <c r="H249" s="23" t="s">
        <v>263</v>
      </c>
      <c r="I249" t="s">
        <v>168</v>
      </c>
      <c r="J249" s="23" t="s">
        <v>595</v>
      </c>
      <c r="K249" s="22" t="str">
        <f t="shared" si="9"/>
        <v>佐賀市</v>
      </c>
      <c r="L249" s="22" t="str">
        <f>VLOOKUP(G249,Sheet5!$S$3:$T$6,2,0)</f>
        <v>低</v>
      </c>
      <c r="M249" s="71">
        <v>43704</v>
      </c>
      <c r="N249" s="23">
        <f t="shared" si="11"/>
        <v>1</v>
      </c>
    </row>
    <row r="250" spans="1:14" x14ac:dyDescent="0.4">
      <c r="A250" s="21" t="str">
        <f t="shared" si="10"/>
        <v>002017ｻ911BIfJgoCk</v>
      </c>
      <c r="B250" s="23" t="s">
        <v>598</v>
      </c>
      <c r="C250" s="23" t="s">
        <v>943</v>
      </c>
      <c r="D250" s="23" t="s">
        <v>513</v>
      </c>
      <c r="E250" s="63">
        <v>43717</v>
      </c>
      <c r="F250" s="68">
        <v>87.48</v>
      </c>
      <c r="G250" s="23" t="s">
        <v>150</v>
      </c>
      <c r="H250" s="23" t="s">
        <v>171</v>
      </c>
      <c r="I250" t="s">
        <v>168</v>
      </c>
      <c r="J250" s="23" t="s">
        <v>397</v>
      </c>
      <c r="K250" s="22" t="str">
        <f t="shared" si="9"/>
        <v>大分市</v>
      </c>
      <c r="L250" s="22" t="str">
        <f>VLOOKUP(G250,Sheet5!$S$3:$T$6,2,0)</f>
        <v>低</v>
      </c>
      <c r="M250" s="71">
        <v>43717</v>
      </c>
      <c r="N250" s="23">
        <f t="shared" si="11"/>
        <v>1</v>
      </c>
    </row>
    <row r="251" spans="1:14" x14ac:dyDescent="0.4">
      <c r="A251" s="21" t="str">
        <f t="shared" si="10"/>
        <v>002017ｻ912BCqv15NS</v>
      </c>
      <c r="B251" s="23" t="s">
        <v>599</v>
      </c>
      <c r="C251" s="23" t="s">
        <v>944</v>
      </c>
      <c r="D251" s="23" t="s">
        <v>495</v>
      </c>
      <c r="E251" s="63">
        <v>43711</v>
      </c>
      <c r="F251" s="68">
        <v>87.48</v>
      </c>
      <c r="G251" s="23" t="s">
        <v>150</v>
      </c>
      <c r="H251" s="23" t="s">
        <v>277</v>
      </c>
      <c r="I251" t="s">
        <v>168</v>
      </c>
      <c r="J251" s="23" t="s">
        <v>397</v>
      </c>
      <c r="K251" s="22" t="str">
        <f t="shared" si="9"/>
        <v>長崎市</v>
      </c>
      <c r="L251" s="22" t="str">
        <f>VLOOKUP(G251,Sheet5!$S$3:$T$6,2,0)</f>
        <v>低</v>
      </c>
      <c r="M251" s="71">
        <v>43711</v>
      </c>
      <c r="N251" s="23">
        <f t="shared" si="11"/>
        <v>1</v>
      </c>
    </row>
    <row r="252" spans="1:14" x14ac:dyDescent="0.4">
      <c r="A252" s="21" t="str">
        <f t="shared" si="10"/>
        <v>002018ｻ011BCqJ5KNK</v>
      </c>
      <c r="B252" s="23" t="s">
        <v>600</v>
      </c>
      <c r="C252" s="23" t="s">
        <v>945</v>
      </c>
      <c r="D252" s="23" t="s">
        <v>601</v>
      </c>
      <c r="E252" s="63">
        <v>43732</v>
      </c>
      <c r="F252" s="68">
        <v>17.600000000000001</v>
      </c>
      <c r="G252" s="23" t="s">
        <v>150</v>
      </c>
      <c r="H252" s="23" t="s">
        <v>263</v>
      </c>
      <c r="I252" t="s">
        <v>168</v>
      </c>
      <c r="J252" s="23" t="s">
        <v>502</v>
      </c>
      <c r="K252" s="22" t="str">
        <f t="shared" si="9"/>
        <v>佐賀市</v>
      </c>
      <c r="L252" s="22" t="str">
        <f>VLOOKUP(G252,Sheet5!$S$3:$T$6,2,0)</f>
        <v>低</v>
      </c>
      <c r="M252" s="71">
        <v>43732</v>
      </c>
      <c r="N252" s="23">
        <f t="shared" si="11"/>
        <v>1</v>
      </c>
    </row>
    <row r="253" spans="1:14" x14ac:dyDescent="0.4">
      <c r="A253" s="21" t="str">
        <f t="shared" si="10"/>
        <v>002017ｻ911BBHP3VvP</v>
      </c>
      <c r="B253" s="23" t="s">
        <v>602</v>
      </c>
      <c r="C253" s="23" t="s">
        <v>946</v>
      </c>
      <c r="D253" s="23" t="s">
        <v>603</v>
      </c>
      <c r="E253" s="63">
        <v>43738</v>
      </c>
      <c r="F253" s="68">
        <v>77.760000000000005</v>
      </c>
      <c r="G253" s="23" t="s">
        <v>150</v>
      </c>
      <c r="H253" s="23" t="s">
        <v>164</v>
      </c>
      <c r="I253" t="s">
        <v>168</v>
      </c>
      <c r="J253" s="23" t="s">
        <v>397</v>
      </c>
      <c r="K253" s="22" t="str">
        <f t="shared" si="9"/>
        <v>熊本市</v>
      </c>
      <c r="L253" s="22" t="str">
        <f>VLOOKUP(G253,Sheet5!$S$3:$T$6,2,0)</f>
        <v>低</v>
      </c>
      <c r="M253" s="71">
        <v>43738</v>
      </c>
      <c r="N253" s="23">
        <f t="shared" si="11"/>
        <v>1</v>
      </c>
    </row>
    <row r="254" spans="1:14" x14ac:dyDescent="0.4">
      <c r="A254" s="21" t="str">
        <f t="shared" si="10"/>
        <v>002017ｻ911BEs4VubV</v>
      </c>
      <c r="B254" s="23" t="s">
        <v>604</v>
      </c>
      <c r="C254" s="23" t="s">
        <v>947</v>
      </c>
      <c r="D254" s="23" t="s">
        <v>605</v>
      </c>
      <c r="E254" s="63">
        <v>43738</v>
      </c>
      <c r="F254" s="68">
        <v>77.760000000000005</v>
      </c>
      <c r="G254" s="23" t="s">
        <v>150</v>
      </c>
      <c r="H254" s="23" t="s">
        <v>164</v>
      </c>
      <c r="I254" t="s">
        <v>168</v>
      </c>
      <c r="J254" s="23" t="s">
        <v>397</v>
      </c>
      <c r="K254" s="22" t="str">
        <f t="shared" si="9"/>
        <v>熊本市</v>
      </c>
      <c r="L254" s="22" t="str">
        <f>VLOOKUP(G254,Sheet5!$S$3:$T$6,2,0)</f>
        <v>低</v>
      </c>
      <c r="M254" s="71">
        <v>43738</v>
      </c>
      <c r="N254" s="23">
        <f t="shared" si="11"/>
        <v>1</v>
      </c>
    </row>
    <row r="255" spans="1:14" x14ac:dyDescent="0.4">
      <c r="A255" s="21" t="str">
        <f t="shared" si="10"/>
        <v>002018ｻ011BDKCxNSK</v>
      </c>
      <c r="B255" s="23" t="s">
        <v>606</v>
      </c>
      <c r="C255" s="23" t="s">
        <v>948</v>
      </c>
      <c r="D255" s="23" t="s">
        <v>601</v>
      </c>
      <c r="E255" s="63">
        <v>43759</v>
      </c>
      <c r="F255" s="68">
        <v>11</v>
      </c>
      <c r="G255" s="23" t="s">
        <v>150</v>
      </c>
      <c r="H255" s="23" t="s">
        <v>263</v>
      </c>
      <c r="I255" t="s">
        <v>168</v>
      </c>
      <c r="J255" s="23" t="s">
        <v>502</v>
      </c>
      <c r="K255" s="22" t="str">
        <f t="shared" si="9"/>
        <v>佐賀市</v>
      </c>
      <c r="L255" s="22" t="str">
        <f>VLOOKUP(G255,Sheet5!$S$3:$T$6,2,0)</f>
        <v>低</v>
      </c>
      <c r="M255" s="71">
        <v>43759</v>
      </c>
      <c r="N255" s="23">
        <f t="shared" si="11"/>
        <v>1</v>
      </c>
    </row>
    <row r="256" spans="1:14" x14ac:dyDescent="0.4">
      <c r="A256" s="21" t="str">
        <f t="shared" si="10"/>
        <v>002019ｻ103BAsab8ZK</v>
      </c>
      <c r="B256" s="23" t="s">
        <v>607</v>
      </c>
      <c r="C256" s="23" t="s">
        <v>949</v>
      </c>
      <c r="D256" s="23" t="s">
        <v>608</v>
      </c>
      <c r="E256" s="63">
        <v>43763</v>
      </c>
      <c r="F256" s="68">
        <v>25.2</v>
      </c>
      <c r="G256" s="23" t="s">
        <v>150</v>
      </c>
      <c r="H256" s="23" t="s">
        <v>229</v>
      </c>
      <c r="I256" t="s">
        <v>168</v>
      </c>
      <c r="J256" s="23" t="s">
        <v>595</v>
      </c>
      <c r="K256" s="22" t="str">
        <f t="shared" ref="K256:K265" si="12">+VLOOKUP(H256,$P$2:$Q$10,2,0)</f>
        <v>福岡市</v>
      </c>
      <c r="L256" s="22" t="str">
        <f>VLOOKUP(G256,Sheet5!$S$3:$T$6,2,0)</f>
        <v>低</v>
      </c>
      <c r="M256" s="71">
        <v>43763</v>
      </c>
      <c r="N256" s="23">
        <f t="shared" si="11"/>
        <v>1</v>
      </c>
    </row>
    <row r="257" spans="1:14" x14ac:dyDescent="0.4">
      <c r="A257" s="21" t="str">
        <f t="shared" ref="A257:A320" si="13">+B257&amp;C257</f>
        <v>002019ｻ104BCe9QmYX</v>
      </c>
      <c r="B257" s="23" t="s">
        <v>609</v>
      </c>
      <c r="C257" s="23" t="s">
        <v>950</v>
      </c>
      <c r="D257" s="23" t="s">
        <v>610</v>
      </c>
      <c r="E257" s="63">
        <v>43794</v>
      </c>
      <c r="F257" s="68">
        <v>20.16</v>
      </c>
      <c r="G257" s="23" t="s">
        <v>150</v>
      </c>
      <c r="H257" s="23" t="s">
        <v>263</v>
      </c>
      <c r="I257" t="s">
        <v>168</v>
      </c>
      <c r="J257" s="23" t="s">
        <v>595</v>
      </c>
      <c r="K257" s="22" t="str">
        <f t="shared" si="12"/>
        <v>佐賀市</v>
      </c>
      <c r="L257" s="22" t="str">
        <f>VLOOKUP(G257,Sheet5!$S$3:$T$6,2,0)</f>
        <v>低</v>
      </c>
      <c r="M257" s="71">
        <v>43794</v>
      </c>
      <c r="N257" s="23">
        <f t="shared" si="11"/>
        <v>1</v>
      </c>
    </row>
    <row r="258" spans="1:14" x14ac:dyDescent="0.4">
      <c r="A258" s="21" t="str">
        <f t="shared" si="13"/>
        <v>002019ｻ105BBSNrtne</v>
      </c>
      <c r="B258" s="23" t="s">
        <v>611</v>
      </c>
      <c r="C258" s="23" t="s">
        <v>951</v>
      </c>
      <c r="D258" s="23" t="s">
        <v>612</v>
      </c>
      <c r="E258" s="63">
        <v>43789</v>
      </c>
      <c r="F258" s="68">
        <v>18.899999999999999</v>
      </c>
      <c r="G258" s="23" t="s">
        <v>150</v>
      </c>
      <c r="H258" s="23" t="s">
        <v>184</v>
      </c>
      <c r="I258" t="s">
        <v>168</v>
      </c>
      <c r="J258" s="23" t="s">
        <v>595</v>
      </c>
      <c r="K258" s="22" t="str">
        <f t="shared" si="12"/>
        <v>福岡市</v>
      </c>
      <c r="L258" s="22" t="str">
        <f>VLOOKUP(G258,Sheet5!$S$3:$T$6,2,0)</f>
        <v>低</v>
      </c>
      <c r="M258" s="71">
        <v>43789</v>
      </c>
      <c r="N258" s="23">
        <f t="shared" si="11"/>
        <v>1</v>
      </c>
    </row>
    <row r="259" spans="1:14" x14ac:dyDescent="0.4">
      <c r="A259" s="21" t="str">
        <f t="shared" si="13"/>
        <v>002019ｻ105BCfZm23L</v>
      </c>
      <c r="B259" s="23" t="s">
        <v>613</v>
      </c>
      <c r="C259" s="23" t="s">
        <v>952</v>
      </c>
      <c r="D259" s="23" t="s">
        <v>612</v>
      </c>
      <c r="E259" s="63">
        <v>43789</v>
      </c>
      <c r="F259" s="68">
        <v>16.38</v>
      </c>
      <c r="G259" s="23" t="s">
        <v>150</v>
      </c>
      <c r="H259" s="23" t="s">
        <v>184</v>
      </c>
      <c r="I259" t="s">
        <v>168</v>
      </c>
      <c r="J259" s="23" t="s">
        <v>595</v>
      </c>
      <c r="K259" s="22" t="str">
        <f t="shared" si="12"/>
        <v>福岡市</v>
      </c>
      <c r="L259" s="22" t="str">
        <f>VLOOKUP(G259,Sheet5!$S$3:$T$6,2,0)</f>
        <v>低</v>
      </c>
      <c r="M259" s="71">
        <v>43789</v>
      </c>
      <c r="N259" s="23">
        <f t="shared" ref="N259:N322" si="14">COUNTIF(C:C,C259)</f>
        <v>1</v>
      </c>
    </row>
    <row r="260" spans="1:14" x14ac:dyDescent="0.4">
      <c r="A260" s="21" t="str">
        <f t="shared" si="13"/>
        <v>002019ｻ104BBvbH56m</v>
      </c>
      <c r="B260" s="23" t="s">
        <v>614</v>
      </c>
      <c r="C260" s="23" t="s">
        <v>953</v>
      </c>
      <c r="D260" s="23" t="s">
        <v>615</v>
      </c>
      <c r="E260" s="63">
        <v>43818</v>
      </c>
      <c r="F260" s="68">
        <v>18.899999999999999</v>
      </c>
      <c r="G260" s="23" t="s">
        <v>150</v>
      </c>
      <c r="H260" s="23" t="s">
        <v>263</v>
      </c>
      <c r="I260" t="s">
        <v>168</v>
      </c>
      <c r="J260" s="23" t="s">
        <v>595</v>
      </c>
      <c r="K260" s="22" t="str">
        <f t="shared" si="12"/>
        <v>佐賀市</v>
      </c>
      <c r="L260" s="22" t="str">
        <f>VLOOKUP(G260,Sheet5!$S$3:$T$6,2,0)</f>
        <v>低</v>
      </c>
      <c r="M260" s="71">
        <v>43818</v>
      </c>
      <c r="N260" s="23">
        <f t="shared" si="14"/>
        <v>1</v>
      </c>
    </row>
    <row r="261" spans="1:14" x14ac:dyDescent="0.4">
      <c r="A261" s="21" t="str">
        <f t="shared" si="13"/>
        <v>002019ｻ105BFFMaAAe</v>
      </c>
      <c r="B261" s="23" t="s">
        <v>616</v>
      </c>
      <c r="C261" s="23" t="s">
        <v>954</v>
      </c>
      <c r="D261" s="23" t="s">
        <v>617</v>
      </c>
      <c r="E261" s="63">
        <v>43818</v>
      </c>
      <c r="F261" s="68">
        <v>10.08</v>
      </c>
      <c r="G261" s="23" t="s">
        <v>150</v>
      </c>
      <c r="H261" s="23" t="s">
        <v>263</v>
      </c>
      <c r="I261" t="s">
        <v>168</v>
      </c>
      <c r="J261" s="23" t="s">
        <v>595</v>
      </c>
      <c r="K261" s="22" t="str">
        <f t="shared" si="12"/>
        <v>佐賀市</v>
      </c>
      <c r="L261" s="22" t="str">
        <f>VLOOKUP(G261,Sheet5!$S$3:$T$6,2,0)</f>
        <v>低</v>
      </c>
      <c r="M261" s="71">
        <v>43818</v>
      </c>
      <c r="N261" s="23">
        <f t="shared" si="14"/>
        <v>1</v>
      </c>
    </row>
    <row r="262" spans="1:14" x14ac:dyDescent="0.4">
      <c r="A262" s="21" t="str">
        <f t="shared" si="13"/>
        <v>002018ｻ012BIAKqYd5</v>
      </c>
      <c r="B262" s="23" t="s">
        <v>618</v>
      </c>
      <c r="C262" s="23" t="s">
        <v>955</v>
      </c>
      <c r="D262" s="23" t="s">
        <v>619</v>
      </c>
      <c r="E262" s="63">
        <v>43878</v>
      </c>
      <c r="F262" s="68">
        <v>22</v>
      </c>
      <c r="G262" s="23" t="s">
        <v>150</v>
      </c>
      <c r="H262" s="23" t="s">
        <v>263</v>
      </c>
      <c r="I262" t="s">
        <v>168</v>
      </c>
      <c r="J262" s="23" t="s">
        <v>502</v>
      </c>
      <c r="K262" s="22" t="str">
        <f t="shared" si="12"/>
        <v>佐賀市</v>
      </c>
      <c r="L262" s="22" t="str">
        <f>VLOOKUP(G262,Sheet5!$S$3:$T$6,2,0)</f>
        <v>低</v>
      </c>
      <c r="M262" s="71">
        <v>43878</v>
      </c>
      <c r="N262" s="23">
        <f t="shared" si="14"/>
        <v>1</v>
      </c>
    </row>
    <row r="263" spans="1:14" x14ac:dyDescent="0.4">
      <c r="A263" s="21" t="str">
        <f t="shared" si="13"/>
        <v>002019N106BD3ykLXU</v>
      </c>
      <c r="B263" s="23" t="s">
        <v>620</v>
      </c>
      <c r="C263" s="23" t="s">
        <v>956</v>
      </c>
      <c r="D263" s="23" t="s">
        <v>621</v>
      </c>
      <c r="E263" s="63">
        <v>43864</v>
      </c>
      <c r="F263" s="68">
        <v>37.799999999999997</v>
      </c>
      <c r="G263" s="23" t="s">
        <v>150</v>
      </c>
      <c r="H263" s="23" t="s">
        <v>263</v>
      </c>
      <c r="I263" t="s">
        <v>168</v>
      </c>
      <c r="J263" s="23" t="s">
        <v>595</v>
      </c>
      <c r="K263" s="22" t="str">
        <f t="shared" si="12"/>
        <v>佐賀市</v>
      </c>
      <c r="L263" s="22" t="str">
        <f>VLOOKUP(G263,Sheet5!$S$3:$T$6,2,0)</f>
        <v>低</v>
      </c>
      <c r="M263" s="71">
        <v>43864</v>
      </c>
      <c r="N263" s="23">
        <f t="shared" si="14"/>
        <v>1</v>
      </c>
    </row>
    <row r="264" spans="1:14" x14ac:dyDescent="0.4">
      <c r="A264" s="21" t="str">
        <f t="shared" si="13"/>
        <v>002019N107BIcpxpsy</v>
      </c>
      <c r="B264" s="23" t="s">
        <v>622</v>
      </c>
      <c r="C264" s="23" t="s">
        <v>957</v>
      </c>
      <c r="D264" s="23" t="s">
        <v>623</v>
      </c>
      <c r="E264" s="63">
        <v>43861</v>
      </c>
      <c r="F264" s="68">
        <v>30.24</v>
      </c>
      <c r="G264" s="23" t="s">
        <v>150</v>
      </c>
      <c r="H264" s="23" t="s">
        <v>277</v>
      </c>
      <c r="I264" t="s">
        <v>168</v>
      </c>
      <c r="J264" s="23" t="s">
        <v>595</v>
      </c>
      <c r="K264" s="22" t="str">
        <f t="shared" si="12"/>
        <v>長崎市</v>
      </c>
      <c r="L264" s="22" t="str">
        <f>VLOOKUP(G264,Sheet5!$S$3:$T$6,2,0)</f>
        <v>低</v>
      </c>
      <c r="M264" s="71">
        <v>43861</v>
      </c>
      <c r="N264" s="23">
        <f t="shared" si="14"/>
        <v>1</v>
      </c>
    </row>
    <row r="265" spans="1:14" x14ac:dyDescent="0.4">
      <c r="A265" s="21" t="str">
        <f t="shared" si="13"/>
        <v>002019N108BHPLKpQp</v>
      </c>
      <c r="B265" s="23" t="s">
        <v>624</v>
      </c>
      <c r="C265" s="23" t="s">
        <v>958</v>
      </c>
      <c r="D265" s="23" t="s">
        <v>625</v>
      </c>
      <c r="E265" s="63">
        <v>43861</v>
      </c>
      <c r="F265" s="68">
        <v>23.31</v>
      </c>
      <c r="G265" s="23" t="s">
        <v>150</v>
      </c>
      <c r="H265" s="23" t="s">
        <v>277</v>
      </c>
      <c r="I265" t="s">
        <v>168</v>
      </c>
      <c r="J265" s="23" t="s">
        <v>595</v>
      </c>
      <c r="K265" s="22" t="str">
        <f t="shared" si="12"/>
        <v>長崎市</v>
      </c>
      <c r="L265" s="22" t="str">
        <f>VLOOKUP(G265,Sheet5!$S$3:$T$6,2,0)</f>
        <v>低</v>
      </c>
      <c r="M265" s="71">
        <v>43861</v>
      </c>
      <c r="N265" s="23">
        <f t="shared" si="14"/>
        <v>1</v>
      </c>
    </row>
    <row r="266" spans="1:14" x14ac:dyDescent="0.4">
      <c r="A266" s="21" t="str">
        <f t="shared" si="13"/>
        <v>002019N107BFoMH3bb</v>
      </c>
      <c r="B266" s="23" t="s">
        <v>626</v>
      </c>
      <c r="C266" s="23" t="s">
        <v>959</v>
      </c>
      <c r="D266" s="23" t="s">
        <v>149</v>
      </c>
      <c r="E266" s="63">
        <v>43893</v>
      </c>
      <c r="F266" s="68">
        <v>90.72</v>
      </c>
      <c r="G266" s="23" t="s">
        <v>150</v>
      </c>
      <c r="H266" s="23" t="s">
        <v>229</v>
      </c>
      <c r="I266" t="s">
        <v>168</v>
      </c>
      <c r="J266" s="23" t="s">
        <v>595</v>
      </c>
      <c r="K266" s="22" t="str">
        <f t="shared" ref="K266:K329" si="15">+VLOOKUP(H266,$P$2:$Q$10,2,0)</f>
        <v>福岡市</v>
      </c>
      <c r="L266" s="22" t="str">
        <f>VLOOKUP(G266,Sheet5!$S$3:$T$6,2,0)</f>
        <v>低</v>
      </c>
      <c r="M266" s="71">
        <v>43893</v>
      </c>
      <c r="N266" s="23">
        <f t="shared" si="14"/>
        <v>1</v>
      </c>
    </row>
    <row r="267" spans="1:14" x14ac:dyDescent="0.4">
      <c r="A267" s="21" t="str">
        <f t="shared" si="13"/>
        <v>002019N109BDccovNV</v>
      </c>
      <c r="B267" s="23" t="s">
        <v>627</v>
      </c>
      <c r="C267" s="23" t="s">
        <v>960</v>
      </c>
      <c r="D267" s="23" t="s">
        <v>628</v>
      </c>
      <c r="E267" s="63">
        <v>43878</v>
      </c>
      <c r="F267" s="68">
        <v>27.72</v>
      </c>
      <c r="G267" s="23" t="s">
        <v>150</v>
      </c>
      <c r="H267" s="23" t="s">
        <v>229</v>
      </c>
      <c r="I267" t="s">
        <v>168</v>
      </c>
      <c r="J267" s="23" t="s">
        <v>595</v>
      </c>
      <c r="K267" s="22" t="str">
        <f t="shared" si="15"/>
        <v>福岡市</v>
      </c>
      <c r="L267" s="22" t="str">
        <f>VLOOKUP(G267,Sheet5!$S$3:$T$6,2,0)</f>
        <v>低</v>
      </c>
      <c r="M267" s="71">
        <v>43878</v>
      </c>
      <c r="N267" s="23">
        <f t="shared" si="14"/>
        <v>1</v>
      </c>
    </row>
    <row r="268" spans="1:14" x14ac:dyDescent="0.4">
      <c r="A268" s="21" t="str">
        <f t="shared" si="13"/>
        <v>002019N109BPbAK233</v>
      </c>
      <c r="B268" s="23" t="s">
        <v>629</v>
      </c>
      <c r="C268" s="23" t="s">
        <v>961</v>
      </c>
      <c r="D268" s="23" t="s">
        <v>630</v>
      </c>
      <c r="E268" s="63">
        <v>43894</v>
      </c>
      <c r="F268" s="68">
        <v>17.010000000000002</v>
      </c>
      <c r="G268" s="23" t="s">
        <v>150</v>
      </c>
      <c r="H268" s="23" t="s">
        <v>263</v>
      </c>
      <c r="I268" t="s">
        <v>168</v>
      </c>
      <c r="J268" s="23" t="s">
        <v>595</v>
      </c>
      <c r="K268" s="22" t="str">
        <f t="shared" si="15"/>
        <v>佐賀市</v>
      </c>
      <c r="L268" s="22" t="str">
        <f>VLOOKUP(G268,Sheet5!$S$3:$T$6,2,0)</f>
        <v>低</v>
      </c>
      <c r="M268" s="71">
        <v>43894</v>
      </c>
      <c r="N268" s="23">
        <f t="shared" si="14"/>
        <v>1</v>
      </c>
    </row>
    <row r="269" spans="1:14" x14ac:dyDescent="0.4">
      <c r="A269" s="21" t="str">
        <f t="shared" si="13"/>
        <v>002019N110BEXM4hK3</v>
      </c>
      <c r="B269" s="23" t="s">
        <v>631</v>
      </c>
      <c r="C269" s="23" t="s">
        <v>962</v>
      </c>
      <c r="D269" s="23" t="s">
        <v>632</v>
      </c>
      <c r="E269" s="63">
        <v>43886</v>
      </c>
      <c r="F269" s="68">
        <v>89.1</v>
      </c>
      <c r="G269" s="23" t="s">
        <v>150</v>
      </c>
      <c r="H269" s="23" t="s">
        <v>184</v>
      </c>
      <c r="I269" t="s">
        <v>168</v>
      </c>
      <c r="J269" s="23" t="s">
        <v>502</v>
      </c>
      <c r="K269" s="22" t="str">
        <f t="shared" si="15"/>
        <v>福岡市</v>
      </c>
      <c r="L269" s="22" t="str">
        <f>VLOOKUP(G269,Sheet5!$S$3:$T$6,2,0)</f>
        <v>低</v>
      </c>
      <c r="M269" s="71">
        <v>43886</v>
      </c>
      <c r="N269" s="23">
        <f t="shared" si="14"/>
        <v>1</v>
      </c>
    </row>
    <row r="270" spans="1:14" x14ac:dyDescent="0.4">
      <c r="A270" s="21" t="str">
        <f t="shared" si="13"/>
        <v>002019N112BA5bc5jx</v>
      </c>
      <c r="B270" s="23" t="s">
        <v>633</v>
      </c>
      <c r="C270" s="23" t="s">
        <v>963</v>
      </c>
      <c r="D270" s="23" t="s">
        <v>634</v>
      </c>
      <c r="E270" s="63">
        <v>43890</v>
      </c>
      <c r="F270" s="68">
        <v>12.6</v>
      </c>
      <c r="G270" s="23" t="s">
        <v>150</v>
      </c>
      <c r="H270" s="23" t="s">
        <v>263</v>
      </c>
      <c r="I270" t="s">
        <v>168</v>
      </c>
      <c r="J270" s="23" t="s">
        <v>595</v>
      </c>
      <c r="K270" s="22" t="str">
        <f t="shared" si="15"/>
        <v>佐賀市</v>
      </c>
      <c r="L270" s="22" t="str">
        <f>VLOOKUP(G270,Sheet5!$S$3:$T$6,2,0)</f>
        <v>低</v>
      </c>
      <c r="M270" s="71">
        <v>43890</v>
      </c>
      <c r="N270" s="23">
        <f t="shared" si="14"/>
        <v>1</v>
      </c>
    </row>
    <row r="271" spans="1:14" x14ac:dyDescent="0.4">
      <c r="A271" s="21" t="str">
        <f t="shared" si="13"/>
        <v>2018ES0037gMgPev</v>
      </c>
      <c r="B271" s="23" t="s">
        <v>635</v>
      </c>
      <c r="C271" s="23" t="s">
        <v>964</v>
      </c>
      <c r="D271" s="23" t="s">
        <v>636</v>
      </c>
      <c r="E271" s="63">
        <v>43312</v>
      </c>
      <c r="F271" s="68">
        <v>257.04000000000002</v>
      </c>
      <c r="G271" s="23" t="s">
        <v>150</v>
      </c>
      <c r="H271" s="23" t="s">
        <v>184</v>
      </c>
      <c r="I271" t="s">
        <v>168</v>
      </c>
      <c r="J271" s="23">
        <v>36</v>
      </c>
      <c r="K271" s="22" t="str">
        <f t="shared" si="15"/>
        <v>福岡市</v>
      </c>
      <c r="L271" s="22" t="str">
        <f>VLOOKUP(G271,Sheet5!$S$3:$T$6,2,0)</f>
        <v>低</v>
      </c>
      <c r="M271" s="71">
        <v>43677</v>
      </c>
      <c r="N271" s="23">
        <f t="shared" si="14"/>
        <v>1</v>
      </c>
    </row>
    <row r="272" spans="1:14" x14ac:dyDescent="0.4">
      <c r="A272" s="21" t="str">
        <f t="shared" si="13"/>
        <v>2018ES0036DmUh8c</v>
      </c>
      <c r="B272" s="23" t="s">
        <v>637</v>
      </c>
      <c r="C272" s="23" t="s">
        <v>965</v>
      </c>
      <c r="D272" s="23" t="s">
        <v>638</v>
      </c>
      <c r="E272" s="63">
        <v>43343</v>
      </c>
      <c r="F272" s="68">
        <v>342.72</v>
      </c>
      <c r="G272" s="23" t="s">
        <v>150</v>
      </c>
      <c r="H272" s="23" t="s">
        <v>184</v>
      </c>
      <c r="I272" t="s">
        <v>168</v>
      </c>
      <c r="J272" s="23">
        <v>36</v>
      </c>
      <c r="K272" s="22" t="str">
        <f t="shared" si="15"/>
        <v>福岡市</v>
      </c>
      <c r="L272" s="22" t="str">
        <f>VLOOKUP(G272,Sheet5!$S$3:$T$6,2,0)</f>
        <v>低</v>
      </c>
      <c r="M272" s="71">
        <v>43708</v>
      </c>
      <c r="N272" s="23">
        <f t="shared" si="14"/>
        <v>1</v>
      </c>
    </row>
    <row r="273" spans="1:14" x14ac:dyDescent="0.4">
      <c r="A273" s="21" t="str">
        <f t="shared" si="13"/>
        <v>2018ES0035zjWg18</v>
      </c>
      <c r="B273" s="23" t="s">
        <v>639</v>
      </c>
      <c r="C273" s="23" t="s">
        <v>966</v>
      </c>
      <c r="D273" s="23" t="s">
        <v>640</v>
      </c>
      <c r="E273" s="63">
        <v>43343</v>
      </c>
      <c r="F273" s="68">
        <v>257.04000000000002</v>
      </c>
      <c r="G273" s="23" t="s">
        <v>150</v>
      </c>
      <c r="H273" s="23" t="s">
        <v>184</v>
      </c>
      <c r="I273" t="s">
        <v>168</v>
      </c>
      <c r="J273" s="23">
        <v>36</v>
      </c>
      <c r="K273" s="22" t="str">
        <f t="shared" si="15"/>
        <v>福岡市</v>
      </c>
      <c r="L273" s="22" t="str">
        <f>VLOOKUP(G273,Sheet5!$S$3:$T$6,2,0)</f>
        <v>低</v>
      </c>
      <c r="M273" s="71">
        <v>43708</v>
      </c>
      <c r="N273" s="23">
        <f t="shared" si="14"/>
        <v>1</v>
      </c>
    </row>
    <row r="274" spans="1:14" x14ac:dyDescent="0.4">
      <c r="A274" s="21" t="str">
        <f t="shared" si="13"/>
        <v>2018ES0033nGEyvN</v>
      </c>
      <c r="B274" s="23" t="s">
        <v>641</v>
      </c>
      <c r="C274" s="23" t="s">
        <v>967</v>
      </c>
      <c r="D274" s="23" t="s">
        <v>642</v>
      </c>
      <c r="E274" s="63">
        <v>43376</v>
      </c>
      <c r="F274" s="68">
        <v>95.2</v>
      </c>
      <c r="G274" s="23" t="s">
        <v>150</v>
      </c>
      <c r="H274" s="23" t="s">
        <v>184</v>
      </c>
      <c r="I274" t="s">
        <v>168</v>
      </c>
      <c r="J274" s="23">
        <v>36</v>
      </c>
      <c r="K274" s="22" t="str">
        <f t="shared" si="15"/>
        <v>福岡市</v>
      </c>
      <c r="L274" s="22" t="str">
        <f>VLOOKUP(G274,Sheet5!$S$3:$T$6,2,0)</f>
        <v>低</v>
      </c>
      <c r="M274" s="71">
        <v>43741</v>
      </c>
      <c r="N274" s="23">
        <f t="shared" si="14"/>
        <v>1</v>
      </c>
    </row>
    <row r="275" spans="1:14" x14ac:dyDescent="0.4">
      <c r="A275" s="21" t="str">
        <f t="shared" si="13"/>
        <v>2018ES0032ENUSXw</v>
      </c>
      <c r="B275" s="23" t="s">
        <v>643</v>
      </c>
      <c r="C275" s="23" t="s">
        <v>968</v>
      </c>
      <c r="D275" s="23" t="s">
        <v>644</v>
      </c>
      <c r="E275" s="63">
        <v>43312</v>
      </c>
      <c r="F275" s="68">
        <v>95.2</v>
      </c>
      <c r="G275" s="23" t="s">
        <v>150</v>
      </c>
      <c r="H275" s="23" t="s">
        <v>184</v>
      </c>
      <c r="I275" t="s">
        <v>168</v>
      </c>
      <c r="J275" s="23">
        <v>36</v>
      </c>
      <c r="K275" s="22" t="str">
        <f t="shared" si="15"/>
        <v>福岡市</v>
      </c>
      <c r="L275" s="22" t="str">
        <f>VLOOKUP(G275,Sheet5!$S$3:$T$6,2,0)</f>
        <v>低</v>
      </c>
      <c r="M275" s="71">
        <v>43677</v>
      </c>
      <c r="N275" s="23">
        <f t="shared" si="14"/>
        <v>1</v>
      </c>
    </row>
    <row r="276" spans="1:14" x14ac:dyDescent="0.4">
      <c r="A276" s="21" t="str">
        <f t="shared" si="13"/>
        <v>2018ES0034VYB7CP</v>
      </c>
      <c r="B276" s="23" t="s">
        <v>645</v>
      </c>
      <c r="C276" s="23" t="s">
        <v>969</v>
      </c>
      <c r="D276" s="23" t="s">
        <v>646</v>
      </c>
      <c r="E276" s="63">
        <v>43376</v>
      </c>
      <c r="F276" s="68">
        <v>95.2</v>
      </c>
      <c r="G276" s="23" t="s">
        <v>150</v>
      </c>
      <c r="H276" s="23" t="s">
        <v>184</v>
      </c>
      <c r="I276" t="s">
        <v>168</v>
      </c>
      <c r="J276" s="23">
        <v>36</v>
      </c>
      <c r="K276" s="22" t="str">
        <f t="shared" si="15"/>
        <v>福岡市</v>
      </c>
      <c r="L276" s="22" t="str">
        <f>VLOOKUP(G276,Sheet5!$S$3:$T$6,2,0)</f>
        <v>低</v>
      </c>
      <c r="M276" s="71">
        <v>43741</v>
      </c>
      <c r="N276" s="23">
        <f t="shared" si="14"/>
        <v>1</v>
      </c>
    </row>
    <row r="277" spans="1:14" x14ac:dyDescent="0.4">
      <c r="A277" s="21" t="str">
        <f t="shared" si="13"/>
        <v>2018ES0031gKeYFK</v>
      </c>
      <c r="B277" s="23" t="s">
        <v>647</v>
      </c>
      <c r="C277" s="23" t="s">
        <v>970</v>
      </c>
      <c r="D277" s="23" t="s">
        <v>648</v>
      </c>
      <c r="E277" s="63">
        <v>43312</v>
      </c>
      <c r="F277" s="68">
        <v>285.60000000000002</v>
      </c>
      <c r="G277" s="23" t="s">
        <v>150</v>
      </c>
      <c r="H277" s="23" t="s">
        <v>184</v>
      </c>
      <c r="I277" t="s">
        <v>168</v>
      </c>
      <c r="J277" s="23">
        <v>36</v>
      </c>
      <c r="K277" s="22" t="str">
        <f t="shared" si="15"/>
        <v>福岡市</v>
      </c>
      <c r="L277" s="22" t="str">
        <f>VLOOKUP(G277,Sheet5!$S$3:$T$6,2,0)</f>
        <v>低</v>
      </c>
      <c r="M277" s="71">
        <v>43677</v>
      </c>
      <c r="N277" s="23">
        <f t="shared" si="14"/>
        <v>1</v>
      </c>
    </row>
    <row r="278" spans="1:14" x14ac:dyDescent="0.4">
      <c r="A278" s="21" t="str">
        <f t="shared" si="13"/>
        <v>2018ES0030F5vFP3</v>
      </c>
      <c r="B278" s="23" t="s">
        <v>649</v>
      </c>
      <c r="C278" s="23" t="s">
        <v>971</v>
      </c>
      <c r="D278" s="23" t="s">
        <v>650</v>
      </c>
      <c r="E278" s="63">
        <v>43312</v>
      </c>
      <c r="F278" s="68">
        <v>380.8</v>
      </c>
      <c r="G278" s="23" t="s">
        <v>150</v>
      </c>
      <c r="H278" s="23" t="s">
        <v>184</v>
      </c>
      <c r="I278" t="s">
        <v>168</v>
      </c>
      <c r="J278" s="23">
        <v>36</v>
      </c>
      <c r="K278" s="22" t="str">
        <f t="shared" si="15"/>
        <v>福岡市</v>
      </c>
      <c r="L278" s="22" t="str">
        <f>VLOOKUP(G278,Sheet5!$S$3:$T$6,2,0)</f>
        <v>低</v>
      </c>
      <c r="M278" s="71">
        <v>43677</v>
      </c>
      <c r="N278" s="23">
        <f t="shared" si="14"/>
        <v>1</v>
      </c>
    </row>
    <row r="279" spans="1:14" x14ac:dyDescent="0.4">
      <c r="A279" s="21" t="str">
        <f t="shared" si="13"/>
        <v>2018ES0029FtvuoC</v>
      </c>
      <c r="B279" s="23" t="s">
        <v>651</v>
      </c>
      <c r="C279" s="23" t="s">
        <v>972</v>
      </c>
      <c r="D279" s="23" t="s">
        <v>652</v>
      </c>
      <c r="E279" s="63">
        <v>43312</v>
      </c>
      <c r="F279" s="68">
        <v>952</v>
      </c>
      <c r="G279" s="23" t="s">
        <v>150</v>
      </c>
      <c r="H279" s="23" t="s">
        <v>184</v>
      </c>
      <c r="I279" t="s">
        <v>168</v>
      </c>
      <c r="J279" s="23">
        <v>36</v>
      </c>
      <c r="K279" s="22" t="str">
        <f t="shared" si="15"/>
        <v>福岡市</v>
      </c>
      <c r="L279" s="22" t="str">
        <f>VLOOKUP(G279,Sheet5!$S$3:$T$6,2,0)</f>
        <v>低</v>
      </c>
      <c r="M279" s="71">
        <v>43677</v>
      </c>
      <c r="N279" s="23">
        <f t="shared" si="14"/>
        <v>1</v>
      </c>
    </row>
    <row r="280" spans="1:14" x14ac:dyDescent="0.4">
      <c r="A280" s="21" t="str">
        <f t="shared" si="13"/>
        <v>2019ES00407J9uNr</v>
      </c>
      <c r="B280" s="23" t="s">
        <v>653</v>
      </c>
      <c r="C280" s="23" t="s">
        <v>973</v>
      </c>
      <c r="D280" s="23" t="s">
        <v>654</v>
      </c>
      <c r="E280" s="63">
        <v>43495</v>
      </c>
      <c r="F280" s="68">
        <v>555.75</v>
      </c>
      <c r="G280" s="23" t="s">
        <v>150</v>
      </c>
      <c r="H280" s="23" t="s">
        <v>655</v>
      </c>
      <c r="I280" t="s">
        <v>168</v>
      </c>
      <c r="J280" s="23">
        <v>36</v>
      </c>
      <c r="K280" s="22" t="str">
        <f t="shared" si="15"/>
        <v>鹿児島市</v>
      </c>
      <c r="L280" s="22" t="str">
        <f>VLOOKUP(G280,Sheet5!$S$3:$T$6,2,0)</f>
        <v>低</v>
      </c>
      <c r="M280" s="71">
        <v>43860</v>
      </c>
      <c r="N280" s="23">
        <f t="shared" si="14"/>
        <v>1</v>
      </c>
    </row>
    <row r="281" spans="1:14" x14ac:dyDescent="0.4">
      <c r="A281" s="21" t="str">
        <f t="shared" si="13"/>
        <v>2019ES0046vhUfG6</v>
      </c>
      <c r="B281" s="23" t="s">
        <v>656</v>
      </c>
      <c r="C281" s="23" t="s">
        <v>974</v>
      </c>
      <c r="D281" s="23" t="s">
        <v>657</v>
      </c>
      <c r="E281" s="63">
        <v>43546</v>
      </c>
      <c r="F281" s="68">
        <v>280.08</v>
      </c>
      <c r="G281" s="23" t="s">
        <v>150</v>
      </c>
      <c r="H281" s="23" t="s">
        <v>233</v>
      </c>
      <c r="I281" t="s">
        <v>168</v>
      </c>
      <c r="J281" s="23">
        <v>36</v>
      </c>
      <c r="K281" s="22" t="str">
        <f t="shared" si="15"/>
        <v>宮崎市</v>
      </c>
      <c r="L281" s="22" t="str">
        <f>VLOOKUP(G281,Sheet5!$S$3:$T$6,2,0)</f>
        <v>低</v>
      </c>
      <c r="M281" s="71">
        <v>43546</v>
      </c>
      <c r="N281" s="23">
        <f t="shared" si="14"/>
        <v>1</v>
      </c>
    </row>
    <row r="282" spans="1:14" x14ac:dyDescent="0.4">
      <c r="A282" s="21" t="str">
        <f t="shared" si="13"/>
        <v>2019ES0049T2rjEN</v>
      </c>
      <c r="B282" s="23" t="s">
        <v>658</v>
      </c>
      <c r="C282" s="23" t="s">
        <v>975</v>
      </c>
      <c r="D282" s="23" t="s">
        <v>659</v>
      </c>
      <c r="E282" s="63">
        <v>43554</v>
      </c>
      <c r="F282" s="68">
        <v>93.6</v>
      </c>
      <c r="G282" s="23" t="s">
        <v>150</v>
      </c>
      <c r="H282" s="23" t="s">
        <v>233</v>
      </c>
      <c r="I282" t="s">
        <v>168</v>
      </c>
      <c r="J282" s="23">
        <v>36</v>
      </c>
      <c r="K282" s="22" t="str">
        <f t="shared" si="15"/>
        <v>宮崎市</v>
      </c>
      <c r="L282" s="22" t="str">
        <f>VLOOKUP(G282,Sheet5!$S$3:$T$6,2,0)</f>
        <v>低</v>
      </c>
      <c r="M282" s="71">
        <v>43554</v>
      </c>
      <c r="N282" s="23">
        <f t="shared" si="14"/>
        <v>1</v>
      </c>
    </row>
    <row r="283" spans="1:14" x14ac:dyDescent="0.4">
      <c r="A283" s="21" t="str">
        <f t="shared" si="13"/>
        <v>2019ES00484fFa59</v>
      </c>
      <c r="B283" s="23" t="s">
        <v>660</v>
      </c>
      <c r="C283" s="23" t="s">
        <v>976</v>
      </c>
      <c r="D283" s="23" t="s">
        <v>661</v>
      </c>
      <c r="E283" s="63">
        <v>43554</v>
      </c>
      <c r="F283" s="68">
        <v>93.6</v>
      </c>
      <c r="G283" s="23" t="s">
        <v>150</v>
      </c>
      <c r="H283" s="23" t="s">
        <v>233</v>
      </c>
      <c r="I283" t="s">
        <v>168</v>
      </c>
      <c r="J283" s="23">
        <v>36</v>
      </c>
      <c r="K283" s="22" t="str">
        <f t="shared" si="15"/>
        <v>宮崎市</v>
      </c>
      <c r="L283" s="22" t="str">
        <f>VLOOKUP(G283,Sheet5!$S$3:$T$6,2,0)</f>
        <v>低</v>
      </c>
      <c r="M283" s="71">
        <v>43554</v>
      </c>
      <c r="N283" s="23">
        <f t="shared" si="14"/>
        <v>1</v>
      </c>
    </row>
    <row r="284" spans="1:14" x14ac:dyDescent="0.4">
      <c r="A284" s="21" t="str">
        <f t="shared" si="13"/>
        <v>2019ES0047W7QN8B</v>
      </c>
      <c r="B284" s="23" t="s">
        <v>662</v>
      </c>
      <c r="C284" s="23" t="s">
        <v>977</v>
      </c>
      <c r="D284" s="23" t="s">
        <v>663</v>
      </c>
      <c r="E284" s="63">
        <v>43546</v>
      </c>
      <c r="F284" s="68">
        <v>374.4</v>
      </c>
      <c r="G284" s="23" t="s">
        <v>150</v>
      </c>
      <c r="H284" s="23" t="s">
        <v>233</v>
      </c>
      <c r="I284" t="s">
        <v>168</v>
      </c>
      <c r="J284" s="23">
        <v>36</v>
      </c>
      <c r="K284" s="22" t="str">
        <f t="shared" si="15"/>
        <v>宮崎市</v>
      </c>
      <c r="L284" s="22" t="str">
        <f>VLOOKUP(G284,Sheet5!$S$3:$T$6,2,0)</f>
        <v>低</v>
      </c>
      <c r="M284" s="71">
        <v>43546</v>
      </c>
      <c r="N284" s="23">
        <f t="shared" si="14"/>
        <v>1</v>
      </c>
    </row>
    <row r="285" spans="1:14" x14ac:dyDescent="0.4">
      <c r="A285" s="21" t="str">
        <f t="shared" si="13"/>
        <v>2019ES0050jqkS2W</v>
      </c>
      <c r="B285" s="23" t="s">
        <v>664</v>
      </c>
      <c r="C285" s="23" t="s">
        <v>978</v>
      </c>
      <c r="D285" s="23" t="s">
        <v>665</v>
      </c>
      <c r="E285" s="63">
        <v>43554</v>
      </c>
      <c r="F285" s="68">
        <v>93.6</v>
      </c>
      <c r="G285" s="23" t="s">
        <v>150</v>
      </c>
      <c r="H285" s="23" t="s">
        <v>233</v>
      </c>
      <c r="I285" t="s">
        <v>168</v>
      </c>
      <c r="J285" s="23">
        <v>36</v>
      </c>
      <c r="K285" s="22" t="str">
        <f t="shared" si="15"/>
        <v>宮崎市</v>
      </c>
      <c r="L285" s="22" t="str">
        <f>VLOOKUP(G285,Sheet5!$S$3:$T$6,2,0)</f>
        <v>低</v>
      </c>
      <c r="M285" s="71">
        <v>43554</v>
      </c>
      <c r="N285" s="23">
        <f t="shared" si="14"/>
        <v>1</v>
      </c>
    </row>
    <row r="286" spans="1:14" x14ac:dyDescent="0.4">
      <c r="A286" s="21" t="str">
        <f t="shared" si="13"/>
        <v>2019ES0053HyGhQB</v>
      </c>
      <c r="B286" s="23" t="s">
        <v>666</v>
      </c>
      <c r="C286" s="23" t="s">
        <v>979</v>
      </c>
      <c r="D286" s="23" t="s">
        <v>667</v>
      </c>
      <c r="E286" s="63">
        <v>43555</v>
      </c>
      <c r="F286" s="68">
        <v>233.28</v>
      </c>
      <c r="G286" s="23" t="s">
        <v>150</v>
      </c>
      <c r="H286" s="23" t="s">
        <v>233</v>
      </c>
      <c r="I286" t="s">
        <v>168</v>
      </c>
      <c r="J286" s="23">
        <v>36</v>
      </c>
      <c r="K286" s="22" t="str">
        <f t="shared" si="15"/>
        <v>宮崎市</v>
      </c>
      <c r="L286" s="22" t="str">
        <f>VLOOKUP(G286,Sheet5!$S$3:$T$6,2,0)</f>
        <v>低</v>
      </c>
      <c r="M286" s="71">
        <v>43555</v>
      </c>
      <c r="N286" s="23">
        <f t="shared" si="14"/>
        <v>1</v>
      </c>
    </row>
    <row r="287" spans="1:14" x14ac:dyDescent="0.4">
      <c r="A287" s="21" t="str">
        <f t="shared" si="13"/>
        <v>2019ES00546WQ6zc</v>
      </c>
      <c r="B287" s="23" t="s">
        <v>668</v>
      </c>
      <c r="C287" s="23" t="s">
        <v>980</v>
      </c>
      <c r="D287" s="23" t="s">
        <v>669</v>
      </c>
      <c r="E287" s="63">
        <v>43555</v>
      </c>
      <c r="F287" s="68">
        <v>77.760000000000005</v>
      </c>
      <c r="G287" s="23" t="s">
        <v>150</v>
      </c>
      <c r="H287" s="23" t="s">
        <v>233</v>
      </c>
      <c r="I287" t="s">
        <v>168</v>
      </c>
      <c r="J287" s="23">
        <v>36</v>
      </c>
      <c r="K287" s="22" t="str">
        <f t="shared" si="15"/>
        <v>宮崎市</v>
      </c>
      <c r="L287" s="22" t="str">
        <f>VLOOKUP(G287,Sheet5!$S$3:$T$6,2,0)</f>
        <v>低</v>
      </c>
      <c r="M287" s="71">
        <v>43555</v>
      </c>
      <c r="N287" s="23">
        <f t="shared" si="14"/>
        <v>1</v>
      </c>
    </row>
    <row r="288" spans="1:14" x14ac:dyDescent="0.4">
      <c r="A288" s="21" t="str">
        <f t="shared" si="13"/>
        <v>2019ES0052FtfiJp</v>
      </c>
      <c r="B288" s="23" t="s">
        <v>670</v>
      </c>
      <c r="C288" s="23" t="s">
        <v>981</v>
      </c>
      <c r="D288" s="23" t="s">
        <v>659</v>
      </c>
      <c r="E288" s="63">
        <v>43555</v>
      </c>
      <c r="F288" s="68">
        <v>155.52000000000001</v>
      </c>
      <c r="G288" s="23" t="s">
        <v>150</v>
      </c>
      <c r="H288" s="23" t="s">
        <v>233</v>
      </c>
      <c r="I288" t="s">
        <v>168</v>
      </c>
      <c r="J288" s="23">
        <v>36</v>
      </c>
      <c r="K288" s="22" t="str">
        <f t="shared" si="15"/>
        <v>宮崎市</v>
      </c>
      <c r="L288" s="22" t="str">
        <f>VLOOKUP(G288,Sheet5!$S$3:$T$6,2,0)</f>
        <v>低</v>
      </c>
      <c r="M288" s="71">
        <v>43555</v>
      </c>
      <c r="N288" s="23">
        <f t="shared" si="14"/>
        <v>1</v>
      </c>
    </row>
    <row r="289" spans="1:14" x14ac:dyDescent="0.4">
      <c r="A289" s="21" t="str">
        <f t="shared" si="13"/>
        <v>2019ES00511s4Mpg</v>
      </c>
      <c r="B289" s="23" t="s">
        <v>671</v>
      </c>
      <c r="C289" s="23" t="s">
        <v>982</v>
      </c>
      <c r="D289" s="23" t="s">
        <v>672</v>
      </c>
      <c r="E289" s="63">
        <v>43555</v>
      </c>
      <c r="F289" s="68">
        <v>233.28</v>
      </c>
      <c r="G289" s="23" t="s">
        <v>150</v>
      </c>
      <c r="H289" s="23" t="s">
        <v>233</v>
      </c>
      <c r="I289" t="s">
        <v>168</v>
      </c>
      <c r="J289" s="23">
        <v>36</v>
      </c>
      <c r="K289" s="22" t="str">
        <f t="shared" si="15"/>
        <v>宮崎市</v>
      </c>
      <c r="L289" s="22" t="str">
        <f>VLOOKUP(G289,Sheet5!$S$3:$T$6,2,0)</f>
        <v>低</v>
      </c>
      <c r="M289" s="71">
        <v>43555</v>
      </c>
      <c r="N289" s="23">
        <f t="shared" si="14"/>
        <v>1</v>
      </c>
    </row>
    <row r="290" spans="1:14" x14ac:dyDescent="0.4">
      <c r="A290" s="21" t="str">
        <f t="shared" si="13"/>
        <v>2019ES00666cNNiD</v>
      </c>
      <c r="B290" s="23" t="s">
        <v>673</v>
      </c>
      <c r="C290" s="23" t="s">
        <v>983</v>
      </c>
      <c r="D290" s="23" t="s">
        <v>663</v>
      </c>
      <c r="E290" s="63">
        <v>43586</v>
      </c>
      <c r="F290" s="68">
        <v>241.92</v>
      </c>
      <c r="G290" s="23" t="s">
        <v>150</v>
      </c>
      <c r="H290" s="23" t="s">
        <v>233</v>
      </c>
      <c r="I290" t="s">
        <v>168</v>
      </c>
      <c r="J290" s="23">
        <v>36</v>
      </c>
      <c r="K290" s="22" t="str">
        <f t="shared" si="15"/>
        <v>宮崎市</v>
      </c>
      <c r="L290" s="22" t="str">
        <f>VLOOKUP(G290,Sheet5!$S$3:$T$6,2,0)</f>
        <v>低</v>
      </c>
      <c r="M290" s="71">
        <v>43586</v>
      </c>
      <c r="N290" s="23">
        <f t="shared" si="14"/>
        <v>1</v>
      </c>
    </row>
    <row r="291" spans="1:14" x14ac:dyDescent="0.4">
      <c r="A291" s="21" t="str">
        <f t="shared" si="13"/>
        <v>2019ES00678e9NcF</v>
      </c>
      <c r="B291" s="23" t="s">
        <v>674</v>
      </c>
      <c r="C291" s="23" t="s">
        <v>984</v>
      </c>
      <c r="D291" s="23" t="s">
        <v>675</v>
      </c>
      <c r="E291" s="63">
        <v>43586</v>
      </c>
      <c r="F291" s="68">
        <v>161.28</v>
      </c>
      <c r="G291" s="23" t="s">
        <v>150</v>
      </c>
      <c r="H291" s="23" t="s">
        <v>233</v>
      </c>
      <c r="I291" t="s">
        <v>168</v>
      </c>
      <c r="J291" s="23">
        <v>36</v>
      </c>
      <c r="K291" s="22" t="str">
        <f t="shared" si="15"/>
        <v>宮崎市</v>
      </c>
      <c r="L291" s="22" t="str">
        <f>VLOOKUP(G291,Sheet5!$S$3:$T$6,2,0)</f>
        <v>低</v>
      </c>
      <c r="M291" s="71">
        <v>43586</v>
      </c>
      <c r="N291" s="23">
        <f t="shared" si="14"/>
        <v>1</v>
      </c>
    </row>
    <row r="292" spans="1:14" x14ac:dyDescent="0.4">
      <c r="A292" s="21" t="str">
        <f t="shared" si="13"/>
        <v>2019ES00689YJJTF</v>
      </c>
      <c r="B292" s="23" t="s">
        <v>676</v>
      </c>
      <c r="C292" s="23" t="s">
        <v>985</v>
      </c>
      <c r="D292" s="23" t="s">
        <v>677</v>
      </c>
      <c r="E292" s="63">
        <v>43586</v>
      </c>
      <c r="F292" s="68">
        <v>161.28</v>
      </c>
      <c r="G292" s="23" t="s">
        <v>150</v>
      </c>
      <c r="H292" s="23" t="s">
        <v>233</v>
      </c>
      <c r="I292" t="s">
        <v>168</v>
      </c>
      <c r="J292" s="23">
        <v>36</v>
      </c>
      <c r="K292" s="22" t="str">
        <f t="shared" si="15"/>
        <v>宮崎市</v>
      </c>
      <c r="L292" s="22" t="str">
        <f>VLOOKUP(G292,Sheet5!$S$3:$T$6,2,0)</f>
        <v>低</v>
      </c>
      <c r="M292" s="71">
        <v>43586</v>
      </c>
      <c r="N292" s="23">
        <f t="shared" si="14"/>
        <v>1</v>
      </c>
    </row>
    <row r="293" spans="1:14" x14ac:dyDescent="0.4">
      <c r="A293" s="21" t="str">
        <f t="shared" si="13"/>
        <v>2019ES0069EuFHfM</v>
      </c>
      <c r="B293" s="23" t="s">
        <v>678</v>
      </c>
      <c r="C293" s="23" t="s">
        <v>986</v>
      </c>
      <c r="D293" s="23" t="s">
        <v>679</v>
      </c>
      <c r="E293" s="63">
        <v>43586</v>
      </c>
      <c r="F293" s="68">
        <v>80.64</v>
      </c>
      <c r="G293" s="23" t="s">
        <v>150</v>
      </c>
      <c r="H293" s="23" t="s">
        <v>233</v>
      </c>
      <c r="I293" t="s">
        <v>168</v>
      </c>
      <c r="J293" s="23">
        <v>36</v>
      </c>
      <c r="K293" s="22" t="str">
        <f t="shared" si="15"/>
        <v>宮崎市</v>
      </c>
      <c r="L293" s="22" t="str">
        <f>VLOOKUP(G293,Sheet5!$S$3:$T$6,2,0)</f>
        <v>低</v>
      </c>
      <c r="M293" s="71">
        <v>43586</v>
      </c>
      <c r="N293" s="23">
        <f t="shared" si="14"/>
        <v>1</v>
      </c>
    </row>
    <row r="294" spans="1:14" x14ac:dyDescent="0.4">
      <c r="A294" s="21" t="str">
        <f t="shared" si="13"/>
        <v>2019ES0070ZHW1Jx</v>
      </c>
      <c r="B294" s="23" t="s">
        <v>680</v>
      </c>
      <c r="C294" s="23" t="s">
        <v>987</v>
      </c>
      <c r="D294" s="23" t="s">
        <v>681</v>
      </c>
      <c r="E294" s="63">
        <v>43586</v>
      </c>
      <c r="F294" s="68">
        <v>80.64</v>
      </c>
      <c r="G294" s="23" t="s">
        <v>150</v>
      </c>
      <c r="H294" s="23" t="s">
        <v>233</v>
      </c>
      <c r="I294" t="s">
        <v>168</v>
      </c>
      <c r="J294" s="23">
        <v>36</v>
      </c>
      <c r="K294" s="22" t="str">
        <f t="shared" si="15"/>
        <v>宮崎市</v>
      </c>
      <c r="L294" s="22" t="str">
        <f>VLOOKUP(G294,Sheet5!$S$3:$T$6,2,0)</f>
        <v>低</v>
      </c>
      <c r="M294" s="71">
        <v>43586</v>
      </c>
      <c r="N294" s="23">
        <f t="shared" si="14"/>
        <v>1</v>
      </c>
    </row>
    <row r="295" spans="1:14" x14ac:dyDescent="0.4">
      <c r="A295" s="21" t="str">
        <f t="shared" si="13"/>
        <v>2019ES007118MRz8</v>
      </c>
      <c r="B295" s="23" t="s">
        <v>682</v>
      </c>
      <c r="C295" s="23" t="s">
        <v>988</v>
      </c>
      <c r="D295" s="23" t="s">
        <v>683</v>
      </c>
      <c r="E295" s="63">
        <v>43586</v>
      </c>
      <c r="F295" s="68">
        <v>80.64</v>
      </c>
      <c r="G295" s="23" t="s">
        <v>150</v>
      </c>
      <c r="H295" s="23" t="s">
        <v>233</v>
      </c>
      <c r="I295" t="s">
        <v>168</v>
      </c>
      <c r="J295" s="23">
        <v>36</v>
      </c>
      <c r="K295" s="22" t="str">
        <f t="shared" si="15"/>
        <v>宮崎市</v>
      </c>
      <c r="L295" s="22" t="str">
        <f>VLOOKUP(G295,Sheet5!$S$3:$T$6,2,0)</f>
        <v>低</v>
      </c>
      <c r="M295" s="71">
        <v>43586</v>
      </c>
      <c r="N295" s="23">
        <f t="shared" si="14"/>
        <v>1</v>
      </c>
    </row>
    <row r="296" spans="1:14" x14ac:dyDescent="0.4">
      <c r="A296" s="21" t="str">
        <f t="shared" si="13"/>
        <v>2019ES0072FmNWBk</v>
      </c>
      <c r="B296" s="23" t="s">
        <v>684</v>
      </c>
      <c r="C296" s="23" t="s">
        <v>989</v>
      </c>
      <c r="D296" s="23" t="s">
        <v>638</v>
      </c>
      <c r="E296" s="63">
        <v>43605</v>
      </c>
      <c r="F296" s="68">
        <v>750</v>
      </c>
      <c r="G296" s="23" t="s">
        <v>151</v>
      </c>
      <c r="H296" s="23" t="s">
        <v>184</v>
      </c>
      <c r="I296" t="s">
        <v>165</v>
      </c>
      <c r="J296" s="23">
        <v>36</v>
      </c>
      <c r="K296" s="22" t="str">
        <f t="shared" si="15"/>
        <v>福岡市</v>
      </c>
      <c r="L296" s="22" t="str">
        <f>VLOOKUP(G296,Sheet5!$S$3:$T$6,2,0)</f>
        <v>高</v>
      </c>
      <c r="M296" s="71">
        <v>43605</v>
      </c>
      <c r="N296" s="23">
        <f t="shared" si="14"/>
        <v>1</v>
      </c>
    </row>
    <row r="297" spans="1:14" x14ac:dyDescent="0.4">
      <c r="A297" s="70" t="str">
        <f t="shared" si="13"/>
        <v>002019N109BInZu5da</v>
      </c>
      <c r="B297" s="24" t="s">
        <v>1072</v>
      </c>
      <c r="C297" s="24" t="s">
        <v>994</v>
      </c>
      <c r="D297" s="24" t="s">
        <v>1106</v>
      </c>
      <c r="E297" s="71">
        <v>43857</v>
      </c>
      <c r="F297" s="24">
        <v>40.32</v>
      </c>
      <c r="G297" s="24" t="s">
        <v>150</v>
      </c>
      <c r="H297" s="24" t="s">
        <v>1144</v>
      </c>
      <c r="I297" s="72" t="s">
        <v>1150</v>
      </c>
      <c r="J297" s="85">
        <v>14</v>
      </c>
      <c r="K297" s="22" t="str">
        <f t="shared" si="15"/>
        <v>佐賀市</v>
      </c>
      <c r="L297" s="22" t="str">
        <f>VLOOKUP(G297,Sheet5!$S$3:$T$6,2,0)</f>
        <v>低</v>
      </c>
      <c r="M297" s="71">
        <v>43857</v>
      </c>
      <c r="N297" s="26">
        <f t="shared" si="14"/>
        <v>1</v>
      </c>
    </row>
    <row r="298" spans="1:14" s="26" customFormat="1" x14ac:dyDescent="0.4">
      <c r="A298" s="70" t="str">
        <f t="shared" si="13"/>
        <v>002019N107BG3Sq27R</v>
      </c>
      <c r="B298" s="23" t="s">
        <v>1073</v>
      </c>
      <c r="C298" s="23" t="s">
        <v>995</v>
      </c>
      <c r="D298" s="23" t="s">
        <v>1107</v>
      </c>
      <c r="E298" s="63">
        <v>43878</v>
      </c>
      <c r="F298" s="23">
        <v>33.39</v>
      </c>
      <c r="G298" s="23" t="s">
        <v>150</v>
      </c>
      <c r="H298" s="23" t="s">
        <v>1144</v>
      </c>
      <c r="I298" t="s">
        <v>1150</v>
      </c>
      <c r="J298" s="86">
        <v>14</v>
      </c>
      <c r="K298" s="22" t="str">
        <f t="shared" si="15"/>
        <v>佐賀市</v>
      </c>
      <c r="L298" s="22" t="str">
        <f>VLOOKUP(G298,Sheet5!$S$3:$T$6,2,0)</f>
        <v>低</v>
      </c>
      <c r="M298" s="71">
        <v>43878</v>
      </c>
      <c r="N298" s="26">
        <f t="shared" si="14"/>
        <v>1</v>
      </c>
    </row>
    <row r="299" spans="1:14" x14ac:dyDescent="0.4">
      <c r="A299" s="70" t="str">
        <f t="shared" si="13"/>
        <v>002019N109B7pPEa34</v>
      </c>
      <c r="B299" s="23" t="s">
        <v>1074</v>
      </c>
      <c r="C299" s="23" t="s">
        <v>996</v>
      </c>
      <c r="D299" s="23" t="s">
        <v>1108</v>
      </c>
      <c r="E299" s="63">
        <v>43892</v>
      </c>
      <c r="F299" s="23">
        <v>11.34</v>
      </c>
      <c r="G299" s="23" t="s">
        <v>150</v>
      </c>
      <c r="H299" s="23" t="s">
        <v>1145</v>
      </c>
      <c r="I299" t="s">
        <v>1150</v>
      </c>
      <c r="J299" s="86">
        <v>14</v>
      </c>
      <c r="K299" s="22" t="str">
        <f t="shared" si="15"/>
        <v>長崎市</v>
      </c>
      <c r="L299" s="22" t="str">
        <f>VLOOKUP(G299,Sheet5!$S$3:$T$6,2,0)</f>
        <v>低</v>
      </c>
      <c r="M299" s="71">
        <v>43892</v>
      </c>
      <c r="N299" s="26">
        <f t="shared" si="14"/>
        <v>1</v>
      </c>
    </row>
    <row r="300" spans="1:14" x14ac:dyDescent="0.4">
      <c r="A300" s="70" t="str">
        <f t="shared" si="13"/>
        <v>002019N109B8hJja8T</v>
      </c>
      <c r="B300" s="23" t="s">
        <v>1075</v>
      </c>
      <c r="C300" s="23" t="s">
        <v>997</v>
      </c>
      <c r="D300" s="23" t="s">
        <v>1108</v>
      </c>
      <c r="E300" s="63">
        <v>43892</v>
      </c>
      <c r="F300" s="23">
        <v>11.025</v>
      </c>
      <c r="G300" s="23" t="s">
        <v>150</v>
      </c>
      <c r="H300" s="23" t="s">
        <v>1145</v>
      </c>
      <c r="I300" t="s">
        <v>1150</v>
      </c>
      <c r="J300" s="86">
        <v>14</v>
      </c>
      <c r="K300" s="22" t="str">
        <f t="shared" si="15"/>
        <v>長崎市</v>
      </c>
      <c r="L300" s="22" t="str">
        <f>VLOOKUP(G300,Sheet5!$S$3:$T$6,2,0)</f>
        <v>低</v>
      </c>
      <c r="M300" s="71">
        <v>43892</v>
      </c>
      <c r="N300" s="26">
        <f t="shared" si="14"/>
        <v>1</v>
      </c>
    </row>
    <row r="301" spans="1:14" x14ac:dyDescent="0.4">
      <c r="A301" s="70" t="str">
        <f t="shared" si="13"/>
        <v>002019N109B0L6GjQA</v>
      </c>
      <c r="B301" s="23" t="s">
        <v>1076</v>
      </c>
      <c r="C301" s="23" t="s">
        <v>998</v>
      </c>
      <c r="D301" s="23" t="s">
        <v>1108</v>
      </c>
      <c r="E301" s="63">
        <v>43896</v>
      </c>
      <c r="F301" s="23">
        <v>18.27</v>
      </c>
      <c r="G301" s="23" t="s">
        <v>150</v>
      </c>
      <c r="H301" s="23" t="s">
        <v>1145</v>
      </c>
      <c r="I301" t="s">
        <v>1150</v>
      </c>
      <c r="J301" s="86">
        <v>14</v>
      </c>
      <c r="K301" s="22" t="str">
        <f t="shared" si="15"/>
        <v>長崎市</v>
      </c>
      <c r="L301" s="22" t="str">
        <f>VLOOKUP(G301,Sheet5!$S$3:$T$6,2,0)</f>
        <v>低</v>
      </c>
      <c r="M301" s="71">
        <v>43896</v>
      </c>
      <c r="N301" s="26">
        <f t="shared" si="14"/>
        <v>1</v>
      </c>
    </row>
    <row r="302" spans="1:14" x14ac:dyDescent="0.4">
      <c r="A302" s="70" t="str">
        <f t="shared" si="13"/>
        <v>002019N109B95QKQz2</v>
      </c>
      <c r="B302" s="23" t="s">
        <v>1077</v>
      </c>
      <c r="C302" s="23" t="s">
        <v>999</v>
      </c>
      <c r="D302" s="23" t="s">
        <v>1108</v>
      </c>
      <c r="E302" s="63">
        <v>43896</v>
      </c>
      <c r="F302" s="23">
        <v>22.05</v>
      </c>
      <c r="G302" s="23" t="s">
        <v>150</v>
      </c>
      <c r="H302" s="23" t="s">
        <v>1145</v>
      </c>
      <c r="I302" t="s">
        <v>1150</v>
      </c>
      <c r="J302" s="86">
        <v>14</v>
      </c>
      <c r="K302" s="22" t="str">
        <f t="shared" si="15"/>
        <v>長崎市</v>
      </c>
      <c r="L302" s="22" t="str">
        <f>VLOOKUP(G302,Sheet5!$S$3:$T$6,2,0)</f>
        <v>低</v>
      </c>
      <c r="M302" s="71">
        <v>43896</v>
      </c>
      <c r="N302" s="26">
        <f t="shared" si="14"/>
        <v>1</v>
      </c>
    </row>
    <row r="303" spans="1:14" x14ac:dyDescent="0.4">
      <c r="A303" s="70" t="str">
        <f t="shared" si="13"/>
        <v>002019N109BLNp3obH</v>
      </c>
      <c r="B303" s="23" t="s">
        <v>1078</v>
      </c>
      <c r="C303" s="23" t="s">
        <v>1000</v>
      </c>
      <c r="D303" s="23" t="s">
        <v>1109</v>
      </c>
      <c r="E303" s="63">
        <v>43893</v>
      </c>
      <c r="F303" s="23">
        <v>55.44</v>
      </c>
      <c r="G303" s="23" t="s">
        <v>150</v>
      </c>
      <c r="H303" s="23" t="s">
        <v>1144</v>
      </c>
      <c r="I303" t="s">
        <v>1150</v>
      </c>
      <c r="J303" s="86">
        <v>14</v>
      </c>
      <c r="K303" s="22" t="str">
        <f t="shared" si="15"/>
        <v>佐賀市</v>
      </c>
      <c r="L303" s="22" t="str">
        <f>VLOOKUP(G303,Sheet5!$S$3:$T$6,2,0)</f>
        <v>低</v>
      </c>
      <c r="M303" s="71">
        <v>43893</v>
      </c>
      <c r="N303" s="26">
        <f t="shared" si="14"/>
        <v>1</v>
      </c>
    </row>
    <row r="304" spans="1:14" x14ac:dyDescent="0.4">
      <c r="A304" s="70" t="str">
        <f t="shared" si="13"/>
        <v>002019N109CAokcULX</v>
      </c>
      <c r="B304" s="23" t="s">
        <v>1079</v>
      </c>
      <c r="C304" s="23" t="s">
        <v>1001</v>
      </c>
      <c r="D304" s="23" t="s">
        <v>1108</v>
      </c>
      <c r="E304" s="63">
        <v>43920</v>
      </c>
      <c r="F304" s="23">
        <v>20.16</v>
      </c>
      <c r="G304" s="23" t="s">
        <v>150</v>
      </c>
      <c r="H304" s="23" t="s">
        <v>1145</v>
      </c>
      <c r="I304" t="s">
        <v>1150</v>
      </c>
      <c r="J304" s="86">
        <v>14</v>
      </c>
      <c r="K304" s="22" t="str">
        <f t="shared" si="15"/>
        <v>長崎市</v>
      </c>
      <c r="L304" s="22" t="str">
        <f>VLOOKUP(G304,Sheet5!$S$3:$T$6,2,0)</f>
        <v>低</v>
      </c>
      <c r="M304" s="71">
        <v>43920</v>
      </c>
      <c r="N304" s="26">
        <f t="shared" si="14"/>
        <v>1</v>
      </c>
    </row>
    <row r="305" spans="1:14" x14ac:dyDescent="0.4">
      <c r="A305" s="70" t="str">
        <f t="shared" si="13"/>
        <v>002019N109BK1UKx6w</v>
      </c>
      <c r="B305" s="23" t="s">
        <v>1080</v>
      </c>
      <c r="C305" s="23" t="s">
        <v>1002</v>
      </c>
      <c r="D305" s="23" t="s">
        <v>1110</v>
      </c>
      <c r="E305" s="63">
        <v>43907</v>
      </c>
      <c r="F305" s="23">
        <v>62.685000000000002</v>
      </c>
      <c r="G305" s="23" t="s">
        <v>150</v>
      </c>
      <c r="H305" s="23" t="s">
        <v>1145</v>
      </c>
      <c r="I305" t="s">
        <v>1150</v>
      </c>
      <c r="J305" s="86">
        <v>14</v>
      </c>
      <c r="K305" s="22" t="str">
        <f t="shared" si="15"/>
        <v>長崎市</v>
      </c>
      <c r="L305" s="22" t="str">
        <f>VLOOKUP(G305,Sheet5!$S$3:$T$6,2,0)</f>
        <v>低</v>
      </c>
      <c r="M305" s="71">
        <v>43907</v>
      </c>
      <c r="N305" s="26">
        <f t="shared" si="14"/>
        <v>1</v>
      </c>
    </row>
    <row r="306" spans="1:14" x14ac:dyDescent="0.4">
      <c r="A306" s="70" t="str">
        <f t="shared" si="13"/>
        <v>002019N109BZVBVmpT</v>
      </c>
      <c r="B306" s="23" t="s">
        <v>1081</v>
      </c>
      <c r="C306" s="23" t="s">
        <v>1003</v>
      </c>
      <c r="D306" s="23" t="s">
        <v>1111</v>
      </c>
      <c r="E306" s="63">
        <v>43921</v>
      </c>
      <c r="F306" s="23">
        <v>40.32</v>
      </c>
      <c r="G306" s="23" t="s">
        <v>150</v>
      </c>
      <c r="H306" s="23" t="s">
        <v>1144</v>
      </c>
      <c r="I306" t="s">
        <v>1150</v>
      </c>
      <c r="J306" s="86">
        <v>14</v>
      </c>
      <c r="K306" s="22" t="str">
        <f t="shared" si="15"/>
        <v>佐賀市</v>
      </c>
      <c r="L306" s="22" t="str">
        <f>VLOOKUP(G306,Sheet5!$S$3:$T$6,2,0)</f>
        <v>低</v>
      </c>
      <c r="M306" s="71">
        <v>43921</v>
      </c>
      <c r="N306" s="26">
        <f t="shared" si="14"/>
        <v>1</v>
      </c>
    </row>
    <row r="307" spans="1:14" x14ac:dyDescent="0.4">
      <c r="A307" s="70" t="str">
        <f t="shared" si="13"/>
        <v>002019N107BAGeN4tc</v>
      </c>
      <c r="B307" s="23" t="s">
        <v>1057</v>
      </c>
      <c r="C307" s="23" t="s">
        <v>1004</v>
      </c>
      <c r="D307" s="23" t="s">
        <v>1112</v>
      </c>
      <c r="E307" s="63">
        <v>43917</v>
      </c>
      <c r="F307" s="23">
        <v>17.64</v>
      </c>
      <c r="G307" s="23" t="s">
        <v>150</v>
      </c>
      <c r="H307" s="23" t="s">
        <v>184</v>
      </c>
      <c r="I307" t="s">
        <v>1150</v>
      </c>
      <c r="J307" s="86">
        <v>14</v>
      </c>
      <c r="K307" s="22" t="str">
        <f t="shared" si="15"/>
        <v>福岡市</v>
      </c>
      <c r="L307" s="22" t="str">
        <f>VLOOKUP(G307,Sheet5!$S$3:$T$6,2,0)</f>
        <v>低</v>
      </c>
      <c r="M307" s="71">
        <v>43917</v>
      </c>
      <c r="N307" s="26">
        <f t="shared" si="14"/>
        <v>1</v>
      </c>
    </row>
    <row r="308" spans="1:14" x14ac:dyDescent="0.4">
      <c r="A308" s="70" t="str">
        <f t="shared" si="13"/>
        <v>002019N108BB53Mt7C</v>
      </c>
      <c r="B308" s="23" t="s">
        <v>1058</v>
      </c>
      <c r="C308" s="23" t="s">
        <v>1005</v>
      </c>
      <c r="D308" s="23" t="s">
        <v>1113</v>
      </c>
      <c r="E308" s="63">
        <v>43909</v>
      </c>
      <c r="F308" s="23">
        <v>20.16</v>
      </c>
      <c r="G308" s="23" t="s">
        <v>150</v>
      </c>
      <c r="H308" s="23" t="s">
        <v>1144</v>
      </c>
      <c r="I308" t="s">
        <v>1150</v>
      </c>
      <c r="J308" s="86">
        <v>14</v>
      </c>
      <c r="K308" s="22" t="str">
        <f t="shared" si="15"/>
        <v>佐賀市</v>
      </c>
      <c r="L308" s="22" t="str">
        <f>VLOOKUP(G308,Sheet5!$S$3:$T$6,2,0)</f>
        <v>低</v>
      </c>
      <c r="M308" s="71">
        <v>43909</v>
      </c>
      <c r="N308" s="26">
        <f t="shared" si="14"/>
        <v>1</v>
      </c>
    </row>
    <row r="309" spans="1:14" x14ac:dyDescent="0.4">
      <c r="A309" s="70" t="str">
        <f t="shared" si="13"/>
        <v>002019N108BGGBBSUk</v>
      </c>
      <c r="B309" s="23" t="s">
        <v>1059</v>
      </c>
      <c r="C309" s="23" t="s">
        <v>1006</v>
      </c>
      <c r="D309" s="23" t="s">
        <v>1114</v>
      </c>
      <c r="E309" s="63">
        <v>43915</v>
      </c>
      <c r="F309" s="23">
        <v>16.38</v>
      </c>
      <c r="G309" s="23" t="s">
        <v>150</v>
      </c>
      <c r="H309" s="23" t="s">
        <v>1144</v>
      </c>
      <c r="I309" t="s">
        <v>1150</v>
      </c>
      <c r="J309" s="86">
        <v>14</v>
      </c>
      <c r="K309" s="22" t="str">
        <f t="shared" si="15"/>
        <v>佐賀市</v>
      </c>
      <c r="L309" s="22" t="str">
        <f>VLOOKUP(G309,Sheet5!$S$3:$T$6,2,0)</f>
        <v>低</v>
      </c>
      <c r="M309" s="71">
        <v>43915</v>
      </c>
      <c r="N309" s="26">
        <f t="shared" si="14"/>
        <v>1</v>
      </c>
    </row>
    <row r="310" spans="1:14" x14ac:dyDescent="0.4">
      <c r="A310" s="70" t="str">
        <f t="shared" si="13"/>
        <v>002019N107BB1imvL4</v>
      </c>
      <c r="B310" s="23" t="s">
        <v>1060</v>
      </c>
      <c r="C310" s="23" t="s">
        <v>1007</v>
      </c>
      <c r="D310" s="23" t="s">
        <v>1115</v>
      </c>
      <c r="E310" s="63">
        <v>43908</v>
      </c>
      <c r="F310" s="23">
        <v>11.34</v>
      </c>
      <c r="G310" s="23" t="s">
        <v>150</v>
      </c>
      <c r="H310" s="23" t="s">
        <v>1144</v>
      </c>
      <c r="I310" t="s">
        <v>1150</v>
      </c>
      <c r="J310" s="86">
        <v>14</v>
      </c>
      <c r="K310" s="22" t="str">
        <f t="shared" si="15"/>
        <v>佐賀市</v>
      </c>
      <c r="L310" s="22" t="str">
        <f>VLOOKUP(G310,Sheet5!$S$3:$T$6,2,0)</f>
        <v>低</v>
      </c>
      <c r="M310" s="71">
        <v>43908</v>
      </c>
      <c r="N310" s="26">
        <f t="shared" si="14"/>
        <v>1</v>
      </c>
    </row>
    <row r="311" spans="1:14" x14ac:dyDescent="0.4">
      <c r="A311" s="70" t="str">
        <f t="shared" si="13"/>
        <v>002019N109CC9Zg7H8</v>
      </c>
      <c r="B311" s="23" t="s">
        <v>1082</v>
      </c>
      <c r="C311" s="23" t="s">
        <v>1008</v>
      </c>
      <c r="D311" s="23" t="s">
        <v>1116</v>
      </c>
      <c r="E311" s="63">
        <v>43905</v>
      </c>
      <c r="F311" s="23">
        <v>61.74</v>
      </c>
      <c r="G311" s="23" t="s">
        <v>150</v>
      </c>
      <c r="H311" s="23" t="s">
        <v>1144</v>
      </c>
      <c r="I311" t="s">
        <v>1150</v>
      </c>
      <c r="J311" s="86">
        <v>14</v>
      </c>
      <c r="K311" s="22" t="str">
        <f t="shared" si="15"/>
        <v>佐賀市</v>
      </c>
      <c r="L311" s="22" t="str">
        <f>VLOOKUP(G311,Sheet5!$S$3:$T$6,2,0)</f>
        <v>低</v>
      </c>
      <c r="M311" s="71">
        <v>43905</v>
      </c>
      <c r="N311" s="26">
        <f t="shared" si="14"/>
        <v>1</v>
      </c>
    </row>
    <row r="312" spans="1:14" x14ac:dyDescent="0.4">
      <c r="A312" s="70" t="str">
        <f t="shared" si="13"/>
        <v>002019N106BCNftTEF</v>
      </c>
      <c r="B312" s="23" t="s">
        <v>1061</v>
      </c>
      <c r="C312" s="23" t="s">
        <v>1009</v>
      </c>
      <c r="D312" s="23" t="s">
        <v>1117</v>
      </c>
      <c r="E312" s="63">
        <v>43902</v>
      </c>
      <c r="F312" s="23">
        <v>94.5</v>
      </c>
      <c r="G312" s="23" t="s">
        <v>150</v>
      </c>
      <c r="H312" s="23" t="s">
        <v>184</v>
      </c>
      <c r="I312" t="s">
        <v>1150</v>
      </c>
      <c r="J312" s="86">
        <v>14</v>
      </c>
      <c r="K312" s="22" t="str">
        <f t="shared" si="15"/>
        <v>福岡市</v>
      </c>
      <c r="L312" s="22" t="str">
        <f>VLOOKUP(G312,Sheet5!$S$3:$T$6,2,0)</f>
        <v>低</v>
      </c>
      <c r="M312" s="71">
        <v>43902</v>
      </c>
      <c r="N312" s="26">
        <f t="shared" si="14"/>
        <v>1</v>
      </c>
    </row>
    <row r="313" spans="1:14" x14ac:dyDescent="0.4">
      <c r="A313" s="70" t="str">
        <f t="shared" si="13"/>
        <v>002019N109CBvt9jp8</v>
      </c>
      <c r="B313" s="23" t="s">
        <v>1083</v>
      </c>
      <c r="C313" s="23" t="s">
        <v>1010</v>
      </c>
      <c r="D313" s="23" t="s">
        <v>1118</v>
      </c>
      <c r="E313" s="63">
        <v>43892</v>
      </c>
      <c r="F313" s="23">
        <v>35.28</v>
      </c>
      <c r="G313" s="23" t="s">
        <v>150</v>
      </c>
      <c r="H313" s="23" t="s">
        <v>1145</v>
      </c>
      <c r="I313" t="s">
        <v>1150</v>
      </c>
      <c r="J313" s="86">
        <v>14</v>
      </c>
      <c r="K313" s="22" t="str">
        <f t="shared" si="15"/>
        <v>長崎市</v>
      </c>
      <c r="L313" s="22" t="str">
        <f>VLOOKUP(G313,Sheet5!$S$3:$T$6,2,0)</f>
        <v>低</v>
      </c>
      <c r="M313" s="71">
        <v>43892</v>
      </c>
      <c r="N313" s="26">
        <f t="shared" si="14"/>
        <v>1</v>
      </c>
    </row>
    <row r="314" spans="1:14" x14ac:dyDescent="0.4">
      <c r="A314" s="70" t="str">
        <f t="shared" si="13"/>
        <v>002019N110BJhGzNdC</v>
      </c>
      <c r="B314" s="23" t="s">
        <v>1084</v>
      </c>
      <c r="C314" s="23" t="s">
        <v>1011</v>
      </c>
      <c r="D314" s="23" t="s">
        <v>1119</v>
      </c>
      <c r="E314" s="63">
        <v>43941</v>
      </c>
      <c r="F314" s="23">
        <v>90.72</v>
      </c>
      <c r="G314" s="23" t="s">
        <v>150</v>
      </c>
      <c r="H314" s="23" t="s">
        <v>1144</v>
      </c>
      <c r="I314" t="s">
        <v>1150</v>
      </c>
      <c r="J314" s="86">
        <v>14</v>
      </c>
      <c r="K314" s="22" t="str">
        <f t="shared" si="15"/>
        <v>佐賀市</v>
      </c>
      <c r="L314" s="22" t="str">
        <f>VLOOKUP(G314,Sheet5!$S$3:$T$6,2,0)</f>
        <v>低</v>
      </c>
      <c r="M314" s="71">
        <v>43941</v>
      </c>
      <c r="N314" s="26">
        <f t="shared" si="14"/>
        <v>1</v>
      </c>
    </row>
    <row r="315" spans="1:14" x14ac:dyDescent="0.4">
      <c r="A315" s="70" t="str">
        <f t="shared" si="13"/>
        <v>002020N101BA3r1PGL</v>
      </c>
      <c r="B315" s="23" t="s">
        <v>1062</v>
      </c>
      <c r="C315" s="23" t="s">
        <v>1012</v>
      </c>
      <c r="D315" s="23" t="s">
        <v>1120</v>
      </c>
      <c r="E315" s="63">
        <v>43945</v>
      </c>
      <c r="F315" s="23">
        <v>49.5</v>
      </c>
      <c r="G315" s="23" t="s">
        <v>150</v>
      </c>
      <c r="H315" s="23" t="s">
        <v>1144</v>
      </c>
      <c r="I315" t="s">
        <v>1150</v>
      </c>
      <c r="J315" s="86">
        <v>18</v>
      </c>
      <c r="K315" s="22" t="str">
        <f t="shared" si="15"/>
        <v>佐賀市</v>
      </c>
      <c r="L315" s="22" t="str">
        <f>VLOOKUP(G315,Sheet5!$S$3:$T$6,2,0)</f>
        <v>低</v>
      </c>
      <c r="M315" s="71">
        <v>43945</v>
      </c>
      <c r="N315" s="26">
        <f t="shared" si="14"/>
        <v>1</v>
      </c>
    </row>
    <row r="316" spans="1:14" x14ac:dyDescent="0.4">
      <c r="A316" s="70" t="str">
        <f t="shared" si="13"/>
        <v>002019N111BDoKsWMk</v>
      </c>
      <c r="B316" s="23" t="s">
        <v>1085</v>
      </c>
      <c r="C316" s="23" t="s">
        <v>1013</v>
      </c>
      <c r="D316" s="23" t="s">
        <v>1121</v>
      </c>
      <c r="E316" s="63">
        <v>43945</v>
      </c>
      <c r="F316" s="23">
        <v>44.1</v>
      </c>
      <c r="G316" s="23" t="s">
        <v>150</v>
      </c>
      <c r="H316" s="23" t="s">
        <v>1145</v>
      </c>
      <c r="I316" t="s">
        <v>1150</v>
      </c>
      <c r="J316" s="86">
        <v>14</v>
      </c>
      <c r="K316" s="22" t="str">
        <f t="shared" si="15"/>
        <v>長崎市</v>
      </c>
      <c r="L316" s="22" t="str">
        <f>VLOOKUP(G316,Sheet5!$S$3:$T$6,2,0)</f>
        <v>低</v>
      </c>
      <c r="M316" s="71">
        <v>43945</v>
      </c>
      <c r="N316" s="26">
        <f t="shared" si="14"/>
        <v>1</v>
      </c>
    </row>
    <row r="317" spans="1:14" x14ac:dyDescent="0.4">
      <c r="A317" s="70" t="str">
        <f t="shared" si="13"/>
        <v>002019N108BFC6QgPC</v>
      </c>
      <c r="B317" s="23" t="s">
        <v>1086</v>
      </c>
      <c r="C317" s="23" t="s">
        <v>1014</v>
      </c>
      <c r="D317" s="23" t="s">
        <v>1122</v>
      </c>
      <c r="E317" s="63">
        <v>43927</v>
      </c>
      <c r="F317" s="23">
        <v>50.4</v>
      </c>
      <c r="G317" s="23" t="s">
        <v>150</v>
      </c>
      <c r="H317" s="23" t="s">
        <v>1144</v>
      </c>
      <c r="I317" t="s">
        <v>1150</v>
      </c>
      <c r="J317" s="86">
        <v>14</v>
      </c>
      <c r="K317" s="22" t="str">
        <f t="shared" si="15"/>
        <v>佐賀市</v>
      </c>
      <c r="L317" s="22" t="str">
        <f>VLOOKUP(G317,Sheet5!$S$3:$T$6,2,0)</f>
        <v>低</v>
      </c>
      <c r="M317" s="71">
        <v>43927</v>
      </c>
      <c r="N317" s="26">
        <f t="shared" si="14"/>
        <v>1</v>
      </c>
    </row>
    <row r="318" spans="1:14" x14ac:dyDescent="0.4">
      <c r="A318" s="70" t="str">
        <f t="shared" si="13"/>
        <v>002019N109B1DNvbfJ</v>
      </c>
      <c r="B318" s="23" t="s">
        <v>1063</v>
      </c>
      <c r="C318" s="23" t="s">
        <v>1015</v>
      </c>
      <c r="D318" s="23" t="s">
        <v>1123</v>
      </c>
      <c r="E318" s="63">
        <v>43927</v>
      </c>
      <c r="F318" s="23">
        <v>17.64</v>
      </c>
      <c r="G318" s="23" t="s">
        <v>150</v>
      </c>
      <c r="H318" s="23" t="s">
        <v>229</v>
      </c>
      <c r="I318" t="s">
        <v>1150</v>
      </c>
      <c r="J318" s="86">
        <v>14</v>
      </c>
      <c r="K318" s="22" t="str">
        <f t="shared" si="15"/>
        <v>福岡市</v>
      </c>
      <c r="L318" s="22" t="str">
        <f>VLOOKUP(G318,Sheet5!$S$3:$T$6,2,0)</f>
        <v>低</v>
      </c>
      <c r="M318" s="71">
        <v>43927</v>
      </c>
      <c r="N318" s="26">
        <f t="shared" si="14"/>
        <v>1</v>
      </c>
    </row>
    <row r="319" spans="1:14" x14ac:dyDescent="0.4">
      <c r="A319" s="70" t="str">
        <f t="shared" si="13"/>
        <v>002019N106BAVaNZF6</v>
      </c>
      <c r="B319" s="23" t="s">
        <v>1087</v>
      </c>
      <c r="C319" s="23" t="s">
        <v>1016</v>
      </c>
      <c r="D319" s="23" t="s">
        <v>1124</v>
      </c>
      <c r="E319" s="63">
        <v>43943</v>
      </c>
      <c r="F319" s="23">
        <v>22.05</v>
      </c>
      <c r="G319" s="23" t="s">
        <v>150</v>
      </c>
      <c r="H319" s="23" t="s">
        <v>1144</v>
      </c>
      <c r="I319" t="s">
        <v>1150</v>
      </c>
      <c r="J319" s="86">
        <v>14</v>
      </c>
      <c r="K319" s="22" t="str">
        <f t="shared" si="15"/>
        <v>佐賀市</v>
      </c>
      <c r="L319" s="22" t="str">
        <f>VLOOKUP(G319,Sheet5!$S$3:$T$6,2,0)</f>
        <v>低</v>
      </c>
      <c r="M319" s="71">
        <v>43943</v>
      </c>
      <c r="N319" s="26">
        <f t="shared" si="14"/>
        <v>1</v>
      </c>
    </row>
    <row r="320" spans="1:14" x14ac:dyDescent="0.4">
      <c r="A320" s="70" t="str">
        <f t="shared" si="13"/>
        <v>002019N106BBM43KES</v>
      </c>
      <c r="B320" s="23" t="s">
        <v>1064</v>
      </c>
      <c r="C320" s="23" t="s">
        <v>1017</v>
      </c>
      <c r="D320" s="23" t="s">
        <v>1125</v>
      </c>
      <c r="E320" s="63">
        <v>43926</v>
      </c>
      <c r="F320" s="23">
        <v>10.08</v>
      </c>
      <c r="G320" s="23" t="s">
        <v>150</v>
      </c>
      <c r="H320" s="23" t="s">
        <v>1144</v>
      </c>
      <c r="I320" t="s">
        <v>1150</v>
      </c>
      <c r="J320" s="86">
        <v>14</v>
      </c>
      <c r="K320" s="22" t="str">
        <f t="shared" si="15"/>
        <v>佐賀市</v>
      </c>
      <c r="L320" s="22" t="str">
        <f>VLOOKUP(G320,Sheet5!$S$3:$T$6,2,0)</f>
        <v>低</v>
      </c>
      <c r="M320" s="71">
        <v>43926</v>
      </c>
      <c r="N320" s="26">
        <f t="shared" si="14"/>
        <v>1</v>
      </c>
    </row>
    <row r="321" spans="1:14" x14ac:dyDescent="0.4">
      <c r="A321" s="70" t="str">
        <f t="shared" ref="A321:A345" si="16">+B321&amp;C321</f>
        <v>002019N109BAiYV2kJ</v>
      </c>
      <c r="B321" s="23" t="s">
        <v>1088</v>
      </c>
      <c r="C321" s="23" t="s">
        <v>1018</v>
      </c>
      <c r="D321" s="23" t="s">
        <v>1126</v>
      </c>
      <c r="E321" s="63">
        <v>43923</v>
      </c>
      <c r="F321" s="23">
        <v>49.14</v>
      </c>
      <c r="G321" s="23" t="s">
        <v>150</v>
      </c>
      <c r="H321" s="23" t="s">
        <v>1144</v>
      </c>
      <c r="I321" t="s">
        <v>1150</v>
      </c>
      <c r="J321" s="86">
        <v>14</v>
      </c>
      <c r="K321" s="22" t="str">
        <f t="shared" si="15"/>
        <v>佐賀市</v>
      </c>
      <c r="L321" s="22" t="str">
        <f>VLOOKUP(G321,Sheet5!$S$3:$T$6,2,0)</f>
        <v>低</v>
      </c>
      <c r="M321" s="71">
        <v>43923</v>
      </c>
      <c r="N321" s="26">
        <f t="shared" si="14"/>
        <v>1</v>
      </c>
    </row>
    <row r="322" spans="1:14" x14ac:dyDescent="0.4">
      <c r="A322" s="70" t="str">
        <f t="shared" si="16"/>
        <v>002019N109BBdGRme2</v>
      </c>
      <c r="B322" s="23" t="s">
        <v>1089</v>
      </c>
      <c r="C322" s="23" t="s">
        <v>1019</v>
      </c>
      <c r="D322" s="23" t="s">
        <v>1126</v>
      </c>
      <c r="E322" s="63">
        <v>43923</v>
      </c>
      <c r="F322" s="23">
        <v>80.64</v>
      </c>
      <c r="G322" s="23" t="s">
        <v>150</v>
      </c>
      <c r="H322" s="23" t="s">
        <v>1144</v>
      </c>
      <c r="I322" t="s">
        <v>1150</v>
      </c>
      <c r="J322" s="86">
        <v>14</v>
      </c>
      <c r="K322" s="22" t="str">
        <f t="shared" si="15"/>
        <v>佐賀市</v>
      </c>
      <c r="L322" s="22" t="str">
        <f>VLOOKUP(G322,Sheet5!$S$3:$T$6,2,0)</f>
        <v>低</v>
      </c>
      <c r="M322" s="71">
        <v>43923</v>
      </c>
      <c r="N322" s="26">
        <f t="shared" si="14"/>
        <v>1</v>
      </c>
    </row>
    <row r="323" spans="1:14" x14ac:dyDescent="0.4">
      <c r="A323" s="70" t="str">
        <f t="shared" si="16"/>
        <v>002019N109BCuc8yw3</v>
      </c>
      <c r="B323" s="23" t="s">
        <v>1090</v>
      </c>
      <c r="C323" s="23" t="s">
        <v>1020</v>
      </c>
      <c r="D323" s="23" t="s">
        <v>1126</v>
      </c>
      <c r="E323" s="63">
        <v>43923</v>
      </c>
      <c r="F323" s="23">
        <v>84.734999999999999</v>
      </c>
      <c r="G323" s="23" t="s">
        <v>150</v>
      </c>
      <c r="H323" s="23" t="s">
        <v>1144</v>
      </c>
      <c r="I323" t="s">
        <v>1150</v>
      </c>
      <c r="J323" s="86">
        <v>14</v>
      </c>
      <c r="K323" s="22" t="str">
        <f t="shared" si="15"/>
        <v>佐賀市</v>
      </c>
      <c r="L323" s="22" t="str">
        <f>VLOOKUP(G323,Sheet5!$S$3:$T$6,2,0)</f>
        <v>低</v>
      </c>
      <c r="M323" s="71">
        <v>43923</v>
      </c>
      <c r="N323" s="26">
        <f t="shared" ref="N323:N345" si="17">COUNTIF(C:C,C323)</f>
        <v>1</v>
      </c>
    </row>
    <row r="324" spans="1:14" x14ac:dyDescent="0.4">
      <c r="A324" s="70" t="str">
        <f t="shared" si="16"/>
        <v>002019N109B4hgH43W</v>
      </c>
      <c r="B324" s="23" t="s">
        <v>1065</v>
      </c>
      <c r="C324" s="23" t="s">
        <v>1021</v>
      </c>
      <c r="D324" s="23" t="s">
        <v>1127</v>
      </c>
      <c r="E324" s="63">
        <v>43949</v>
      </c>
      <c r="F324" s="23">
        <v>90.72</v>
      </c>
      <c r="G324" s="23" t="s">
        <v>150</v>
      </c>
      <c r="H324" s="23" t="s">
        <v>229</v>
      </c>
      <c r="I324" t="s">
        <v>1150</v>
      </c>
      <c r="J324" s="86">
        <v>14</v>
      </c>
      <c r="K324" s="22" t="str">
        <f t="shared" si="15"/>
        <v>福岡市</v>
      </c>
      <c r="L324" s="22" t="str">
        <f>VLOOKUP(G324,Sheet5!$S$3:$T$6,2,0)</f>
        <v>低</v>
      </c>
      <c r="M324" s="71">
        <v>43949</v>
      </c>
      <c r="N324" s="26">
        <f t="shared" si="17"/>
        <v>1</v>
      </c>
    </row>
    <row r="325" spans="1:14" x14ac:dyDescent="0.4">
      <c r="A325" s="70" t="str">
        <f t="shared" si="16"/>
        <v>002019N109B5bDKsK6</v>
      </c>
      <c r="B325" s="23" t="s">
        <v>1066</v>
      </c>
      <c r="C325" s="23" t="s">
        <v>1022</v>
      </c>
      <c r="D325" s="23" t="s">
        <v>1127</v>
      </c>
      <c r="E325" s="63">
        <v>43949</v>
      </c>
      <c r="F325" s="23">
        <v>90.72</v>
      </c>
      <c r="G325" s="23" t="s">
        <v>150</v>
      </c>
      <c r="H325" s="23" t="s">
        <v>184</v>
      </c>
      <c r="I325" t="s">
        <v>1150</v>
      </c>
      <c r="J325" s="86">
        <v>14</v>
      </c>
      <c r="K325" s="22" t="str">
        <f t="shared" si="15"/>
        <v>福岡市</v>
      </c>
      <c r="L325" s="22" t="str">
        <f>VLOOKUP(G325,Sheet5!$S$3:$T$6,2,0)</f>
        <v>低</v>
      </c>
      <c r="M325" s="71">
        <v>43949</v>
      </c>
      <c r="N325" s="26">
        <f t="shared" si="17"/>
        <v>1</v>
      </c>
    </row>
    <row r="326" spans="1:14" x14ac:dyDescent="0.4">
      <c r="A326" s="70" t="str">
        <f t="shared" si="16"/>
        <v>002019N110BHkV4f6W</v>
      </c>
      <c r="B326" s="23" t="s">
        <v>1091</v>
      </c>
      <c r="C326" s="23" t="s">
        <v>1023</v>
      </c>
      <c r="D326" s="23" t="s">
        <v>1128</v>
      </c>
      <c r="E326" s="63">
        <v>43971</v>
      </c>
      <c r="F326" s="23">
        <v>24.57</v>
      </c>
      <c r="G326" s="23" t="s">
        <v>150</v>
      </c>
      <c r="H326" s="23" t="s">
        <v>1144</v>
      </c>
      <c r="I326" t="s">
        <v>1150</v>
      </c>
      <c r="J326" s="86">
        <v>14</v>
      </c>
      <c r="K326" s="22" t="str">
        <f t="shared" si="15"/>
        <v>佐賀市</v>
      </c>
      <c r="L326" s="22" t="str">
        <f>VLOOKUP(G326,Sheet5!$S$3:$T$6,2,0)</f>
        <v>低</v>
      </c>
      <c r="M326" s="71">
        <v>43971</v>
      </c>
      <c r="N326" s="26">
        <f t="shared" si="17"/>
        <v>1</v>
      </c>
    </row>
    <row r="327" spans="1:14" x14ac:dyDescent="0.4">
      <c r="A327" s="70" t="str">
        <f t="shared" si="16"/>
        <v>002019N112BDbEMJyG</v>
      </c>
      <c r="B327" s="23" t="s">
        <v>1092</v>
      </c>
      <c r="C327" s="23" t="s">
        <v>1024</v>
      </c>
      <c r="D327" s="23" t="s">
        <v>1129</v>
      </c>
      <c r="E327" s="63">
        <v>43978</v>
      </c>
      <c r="F327" s="23">
        <v>40.32</v>
      </c>
      <c r="G327" s="23" t="s">
        <v>150</v>
      </c>
      <c r="H327" s="23" t="s">
        <v>1144</v>
      </c>
      <c r="I327" t="s">
        <v>1150</v>
      </c>
      <c r="J327" s="86">
        <v>14</v>
      </c>
      <c r="K327" s="22" t="str">
        <f t="shared" si="15"/>
        <v>佐賀市</v>
      </c>
      <c r="L327" s="22" t="str">
        <f>VLOOKUP(G327,Sheet5!$S$3:$T$6,2,0)</f>
        <v>低</v>
      </c>
      <c r="M327" s="71">
        <v>43978</v>
      </c>
      <c r="N327" s="26">
        <f t="shared" si="17"/>
        <v>1</v>
      </c>
    </row>
    <row r="328" spans="1:14" x14ac:dyDescent="0.4">
      <c r="A328" s="70" t="str">
        <f t="shared" si="16"/>
        <v>002019N111BJJJQP9Y</v>
      </c>
      <c r="B328" s="23" t="s">
        <v>1067</v>
      </c>
      <c r="C328" s="23" t="s">
        <v>1025</v>
      </c>
      <c r="D328" s="23" t="s">
        <v>1130</v>
      </c>
      <c r="E328" s="63">
        <v>43970</v>
      </c>
      <c r="F328" s="23">
        <v>17.64</v>
      </c>
      <c r="G328" s="23" t="s">
        <v>150</v>
      </c>
      <c r="H328" s="23" t="s">
        <v>1144</v>
      </c>
      <c r="I328" t="s">
        <v>1150</v>
      </c>
      <c r="J328" s="86">
        <v>14</v>
      </c>
      <c r="K328" s="22" t="str">
        <f t="shared" si="15"/>
        <v>佐賀市</v>
      </c>
      <c r="L328" s="22" t="str">
        <f>VLOOKUP(G328,Sheet5!$S$3:$T$6,2,0)</f>
        <v>低</v>
      </c>
      <c r="M328" s="71">
        <v>43970</v>
      </c>
      <c r="N328" s="26">
        <f t="shared" si="17"/>
        <v>1</v>
      </c>
    </row>
    <row r="329" spans="1:14" x14ac:dyDescent="0.4">
      <c r="A329" s="70" t="str">
        <f t="shared" si="16"/>
        <v>002019N109BNhRGBZ3</v>
      </c>
      <c r="B329" s="23" t="s">
        <v>1093</v>
      </c>
      <c r="C329" s="23" t="s">
        <v>1026</v>
      </c>
      <c r="D329" s="23" t="s">
        <v>1131</v>
      </c>
      <c r="E329" s="63">
        <v>44000</v>
      </c>
      <c r="F329" s="23">
        <v>22.68</v>
      </c>
      <c r="G329" s="23" t="s">
        <v>150</v>
      </c>
      <c r="H329" s="23" t="s">
        <v>1144</v>
      </c>
      <c r="I329" t="s">
        <v>1150</v>
      </c>
      <c r="J329" s="86">
        <v>14</v>
      </c>
      <c r="K329" s="22" t="str">
        <f t="shared" si="15"/>
        <v>佐賀市</v>
      </c>
      <c r="L329" s="22" t="str">
        <f>VLOOKUP(G329,Sheet5!$S$3:$T$6,2,0)</f>
        <v>低</v>
      </c>
      <c r="M329" s="71">
        <v>44000</v>
      </c>
      <c r="N329" s="26">
        <f t="shared" si="17"/>
        <v>1</v>
      </c>
    </row>
    <row r="330" spans="1:14" x14ac:dyDescent="0.4">
      <c r="A330" s="70" t="str">
        <f t="shared" si="16"/>
        <v>002019N109B2525G68</v>
      </c>
      <c r="B330" s="23" t="s">
        <v>1094</v>
      </c>
      <c r="C330" s="23" t="s">
        <v>1027</v>
      </c>
      <c r="D330" s="23" t="s">
        <v>1132</v>
      </c>
      <c r="E330" s="63">
        <v>43990</v>
      </c>
      <c r="F330" s="23">
        <v>57.33</v>
      </c>
      <c r="G330" s="23" t="s">
        <v>150</v>
      </c>
      <c r="H330" s="23" t="s">
        <v>229</v>
      </c>
      <c r="I330" t="s">
        <v>1150</v>
      </c>
      <c r="J330" s="86">
        <v>14</v>
      </c>
      <c r="K330" s="22" t="str">
        <f t="shared" ref="K330:K345" si="18">+VLOOKUP(H330,$P$2:$Q$10,2,0)</f>
        <v>福岡市</v>
      </c>
      <c r="L330" s="22" t="str">
        <f>VLOOKUP(G330,Sheet5!$S$3:$T$6,2,0)</f>
        <v>低</v>
      </c>
      <c r="M330" s="71">
        <v>43990</v>
      </c>
      <c r="N330" s="26">
        <f t="shared" si="17"/>
        <v>1</v>
      </c>
    </row>
    <row r="331" spans="1:14" x14ac:dyDescent="0.4">
      <c r="A331" s="70" t="str">
        <f t="shared" si="16"/>
        <v>002019N112BC2GMxYJ</v>
      </c>
      <c r="B331" s="23" t="s">
        <v>1095</v>
      </c>
      <c r="C331" s="23" t="s">
        <v>1028</v>
      </c>
      <c r="D331" s="23" t="s">
        <v>1133</v>
      </c>
      <c r="E331" s="63">
        <v>43994</v>
      </c>
      <c r="F331" s="23">
        <v>57.96</v>
      </c>
      <c r="G331" s="23" t="s">
        <v>150</v>
      </c>
      <c r="H331" s="23" t="s">
        <v>1144</v>
      </c>
      <c r="I331" t="s">
        <v>1150</v>
      </c>
      <c r="J331" s="86">
        <v>14</v>
      </c>
      <c r="K331" s="22" t="str">
        <f t="shared" si="18"/>
        <v>佐賀市</v>
      </c>
      <c r="L331" s="22" t="str">
        <f>VLOOKUP(G331,Sheet5!$S$3:$T$6,2,0)</f>
        <v>低</v>
      </c>
      <c r="M331" s="71">
        <v>43994</v>
      </c>
      <c r="N331" s="26">
        <f t="shared" si="17"/>
        <v>1</v>
      </c>
    </row>
    <row r="332" spans="1:14" x14ac:dyDescent="0.4">
      <c r="A332" s="70" t="str">
        <f t="shared" si="16"/>
        <v>002019N108BErKwyDu</v>
      </c>
      <c r="B332" s="23" t="s">
        <v>1068</v>
      </c>
      <c r="C332" s="23" t="s">
        <v>1029</v>
      </c>
      <c r="D332" s="23" t="s">
        <v>1134</v>
      </c>
      <c r="E332" s="63">
        <v>44020</v>
      </c>
      <c r="F332" s="23">
        <v>89.1</v>
      </c>
      <c r="G332" s="23" t="s">
        <v>150</v>
      </c>
      <c r="H332" s="23" t="s">
        <v>1146</v>
      </c>
      <c r="I332" t="s">
        <v>1150</v>
      </c>
      <c r="J332" s="86">
        <v>21</v>
      </c>
      <c r="K332" s="22" t="str">
        <f t="shared" si="18"/>
        <v>大分市</v>
      </c>
      <c r="L332" s="22" t="str">
        <f>VLOOKUP(G332,Sheet5!$S$3:$T$6,2,0)</f>
        <v>低</v>
      </c>
      <c r="M332" s="71">
        <v>44020</v>
      </c>
      <c r="N332" s="26">
        <f t="shared" si="17"/>
        <v>1</v>
      </c>
    </row>
    <row r="333" spans="1:14" x14ac:dyDescent="0.4">
      <c r="A333" s="70" t="str">
        <f t="shared" si="16"/>
        <v>002019N110BLiMNW68</v>
      </c>
      <c r="B333" s="23" t="s">
        <v>1096</v>
      </c>
      <c r="C333" s="23" t="s">
        <v>1030</v>
      </c>
      <c r="D333" s="23" t="s">
        <v>1135</v>
      </c>
      <c r="E333" s="63">
        <v>44013</v>
      </c>
      <c r="F333" s="23">
        <v>56.7</v>
      </c>
      <c r="G333" s="23" t="s">
        <v>150</v>
      </c>
      <c r="H333" s="23" t="s">
        <v>1144</v>
      </c>
      <c r="I333" t="s">
        <v>1150</v>
      </c>
      <c r="J333" s="86">
        <v>14</v>
      </c>
      <c r="K333" s="22" t="str">
        <f t="shared" si="18"/>
        <v>佐賀市</v>
      </c>
      <c r="L333" s="22" t="str">
        <f>VLOOKUP(G333,Sheet5!$S$3:$T$6,2,0)</f>
        <v>低</v>
      </c>
      <c r="M333" s="71">
        <v>44013</v>
      </c>
      <c r="N333" s="26">
        <f t="shared" si="17"/>
        <v>1</v>
      </c>
    </row>
    <row r="334" spans="1:14" x14ac:dyDescent="0.4">
      <c r="A334" s="70" t="str">
        <f t="shared" si="16"/>
        <v>002019N110BNAeL7Pm</v>
      </c>
      <c r="B334" s="23" t="s">
        <v>1097</v>
      </c>
      <c r="C334" s="23" t="s">
        <v>1031</v>
      </c>
      <c r="D334" s="23" t="s">
        <v>1135</v>
      </c>
      <c r="E334" s="63">
        <v>44040</v>
      </c>
      <c r="F334" s="23">
        <v>76.86</v>
      </c>
      <c r="G334" s="23" t="s">
        <v>150</v>
      </c>
      <c r="H334" s="23" t="s">
        <v>1144</v>
      </c>
      <c r="I334" t="s">
        <v>1150</v>
      </c>
      <c r="J334" s="86">
        <v>14</v>
      </c>
      <c r="K334" s="22" t="str">
        <f t="shared" si="18"/>
        <v>佐賀市</v>
      </c>
      <c r="L334" s="22" t="str">
        <f>VLOOKUP(G334,Sheet5!$S$3:$T$6,2,0)</f>
        <v>低</v>
      </c>
      <c r="M334" s="71">
        <v>44040</v>
      </c>
      <c r="N334" s="26">
        <f t="shared" si="17"/>
        <v>1</v>
      </c>
    </row>
    <row r="335" spans="1:14" x14ac:dyDescent="0.4">
      <c r="A335" s="70" t="str">
        <f t="shared" si="16"/>
        <v>002019N110BOjNbNU1</v>
      </c>
      <c r="B335" s="23" t="s">
        <v>1098</v>
      </c>
      <c r="C335" s="23" t="s">
        <v>1032</v>
      </c>
      <c r="D335" s="23" t="s">
        <v>1136</v>
      </c>
      <c r="E335" s="63">
        <v>44039</v>
      </c>
      <c r="F335" s="23">
        <v>70.56</v>
      </c>
      <c r="G335" s="23" t="s">
        <v>150</v>
      </c>
      <c r="H335" s="23" t="s">
        <v>1144</v>
      </c>
      <c r="I335" t="s">
        <v>1150</v>
      </c>
      <c r="J335" s="86">
        <v>14</v>
      </c>
      <c r="K335" s="22" t="str">
        <f t="shared" si="18"/>
        <v>佐賀市</v>
      </c>
      <c r="L335" s="22" t="str">
        <f>VLOOKUP(G335,Sheet5!$S$3:$T$6,2,0)</f>
        <v>低</v>
      </c>
      <c r="M335" s="71">
        <v>44039</v>
      </c>
      <c r="N335" s="26">
        <f t="shared" si="17"/>
        <v>1</v>
      </c>
    </row>
    <row r="336" spans="1:14" x14ac:dyDescent="0.4">
      <c r="A336" s="70" t="str">
        <f t="shared" si="16"/>
        <v>002020N110BPmwjhGR</v>
      </c>
      <c r="B336" s="23" t="s">
        <v>1099</v>
      </c>
      <c r="C336" s="23" t="s">
        <v>1033</v>
      </c>
      <c r="D336" s="23" t="s">
        <v>1135</v>
      </c>
      <c r="E336" s="63">
        <v>44040</v>
      </c>
      <c r="F336" s="23">
        <v>87.254999999999995</v>
      </c>
      <c r="G336" s="23" t="s">
        <v>150</v>
      </c>
      <c r="H336" s="23" t="s">
        <v>1144</v>
      </c>
      <c r="I336" t="s">
        <v>1150</v>
      </c>
      <c r="J336" s="86">
        <v>14</v>
      </c>
      <c r="K336" s="22" t="str">
        <f t="shared" si="18"/>
        <v>佐賀市</v>
      </c>
      <c r="L336" s="22" t="str">
        <f>VLOOKUP(G336,Sheet5!$S$3:$T$6,2,0)</f>
        <v>低</v>
      </c>
      <c r="M336" s="71">
        <v>44040</v>
      </c>
      <c r="N336" s="26">
        <f t="shared" si="17"/>
        <v>1</v>
      </c>
    </row>
    <row r="337" spans="1:14" x14ac:dyDescent="0.4">
      <c r="A337" s="70" t="str">
        <f t="shared" si="16"/>
        <v>002019N108BIJNcA3i</v>
      </c>
      <c r="B337" s="23" t="s">
        <v>1069</v>
      </c>
      <c r="C337" s="23" t="s">
        <v>1034</v>
      </c>
      <c r="D337" s="23" t="s">
        <v>1137</v>
      </c>
      <c r="E337" s="63">
        <v>44045</v>
      </c>
      <c r="F337" s="23">
        <v>670.32</v>
      </c>
      <c r="G337" s="23" t="s">
        <v>151</v>
      </c>
      <c r="H337" s="23" t="s">
        <v>1144</v>
      </c>
      <c r="I337" t="s">
        <v>1150</v>
      </c>
      <c r="J337" s="86">
        <v>14</v>
      </c>
      <c r="K337" s="22" t="str">
        <f t="shared" si="18"/>
        <v>佐賀市</v>
      </c>
      <c r="L337" s="22" t="str">
        <f>VLOOKUP(G337,Sheet5!$S$3:$T$6,2,0)</f>
        <v>高</v>
      </c>
      <c r="M337" s="71">
        <v>44045</v>
      </c>
      <c r="N337" s="26">
        <f t="shared" si="17"/>
        <v>1</v>
      </c>
    </row>
    <row r="338" spans="1:14" x14ac:dyDescent="0.4">
      <c r="A338" s="70" t="str">
        <f t="shared" si="16"/>
        <v>002020U00087AjNNLV</v>
      </c>
      <c r="B338" s="23" t="s">
        <v>1070</v>
      </c>
      <c r="C338" s="23" t="s">
        <v>1035</v>
      </c>
      <c r="D338" s="23" t="s">
        <v>1138</v>
      </c>
      <c r="E338" s="63">
        <v>43917</v>
      </c>
      <c r="F338" s="23">
        <v>428.4</v>
      </c>
      <c r="G338" s="23" t="s">
        <v>151</v>
      </c>
      <c r="H338" s="23" t="s">
        <v>1147</v>
      </c>
      <c r="I338" t="s">
        <v>1150</v>
      </c>
      <c r="J338" s="86">
        <v>36</v>
      </c>
      <c r="K338" s="22" t="str">
        <f t="shared" si="18"/>
        <v>熊本市</v>
      </c>
      <c r="L338" s="22" t="str">
        <f>VLOOKUP(G338,Sheet5!$S$3:$T$6,2,0)</f>
        <v>高</v>
      </c>
      <c r="M338" s="71">
        <v>44012</v>
      </c>
      <c r="N338" s="26">
        <f t="shared" si="17"/>
        <v>1</v>
      </c>
    </row>
    <row r="339" spans="1:14" x14ac:dyDescent="0.4">
      <c r="A339" s="70" t="str">
        <f t="shared" si="16"/>
        <v>002020U00088EEMHwJ</v>
      </c>
      <c r="B339" s="23" t="s">
        <v>1071</v>
      </c>
      <c r="C339" s="23" t="s">
        <v>1036</v>
      </c>
      <c r="D339" s="23" t="s">
        <v>1138</v>
      </c>
      <c r="E339" s="63">
        <v>43917</v>
      </c>
      <c r="F339" s="23">
        <v>598.5</v>
      </c>
      <c r="G339" s="23" t="s">
        <v>151</v>
      </c>
      <c r="H339" s="23" t="s">
        <v>1147</v>
      </c>
      <c r="I339" t="s">
        <v>1150</v>
      </c>
      <c r="J339" s="86">
        <v>36</v>
      </c>
      <c r="K339" s="22" t="str">
        <f t="shared" si="18"/>
        <v>熊本市</v>
      </c>
      <c r="L339" s="22" t="str">
        <f>VLOOKUP(G339,Sheet5!$S$3:$T$6,2,0)</f>
        <v>高</v>
      </c>
      <c r="M339" s="71">
        <v>44012</v>
      </c>
      <c r="N339" s="26">
        <f t="shared" si="17"/>
        <v>1</v>
      </c>
    </row>
    <row r="340" spans="1:14" x14ac:dyDescent="0.4">
      <c r="A340" s="70" t="str">
        <f t="shared" si="16"/>
        <v>002020U00079t8Z9Mb</v>
      </c>
      <c r="B340" s="23" t="s">
        <v>1100</v>
      </c>
      <c r="C340" s="23" t="s">
        <v>1037</v>
      </c>
      <c r="D340" s="23" t="s">
        <v>1139</v>
      </c>
      <c r="E340" s="63">
        <v>44006</v>
      </c>
      <c r="F340" s="23">
        <v>1020.6</v>
      </c>
      <c r="G340" s="23" t="s">
        <v>151</v>
      </c>
      <c r="H340" s="23" t="s">
        <v>1145</v>
      </c>
      <c r="I340" t="s">
        <v>1150</v>
      </c>
      <c r="J340" s="86">
        <v>21</v>
      </c>
      <c r="K340" s="22" t="str">
        <f t="shared" si="18"/>
        <v>長崎市</v>
      </c>
      <c r="L340" s="22" t="str">
        <f>VLOOKUP(G340,Sheet5!$S$3:$T$6,2,0)</f>
        <v>高</v>
      </c>
      <c r="M340" s="71">
        <v>44043</v>
      </c>
      <c r="N340" s="26">
        <f t="shared" si="17"/>
        <v>1</v>
      </c>
    </row>
    <row r="341" spans="1:14" x14ac:dyDescent="0.4">
      <c r="A341" s="70" t="str">
        <f t="shared" si="16"/>
        <v>002020U00081YNyM5A</v>
      </c>
      <c r="B341" s="23" t="s">
        <v>1101</v>
      </c>
      <c r="C341" s="23" t="s">
        <v>1038</v>
      </c>
      <c r="D341" s="23" t="s">
        <v>1140</v>
      </c>
      <c r="E341" s="63">
        <v>44032</v>
      </c>
      <c r="F341" s="23">
        <v>369.5</v>
      </c>
      <c r="G341" s="23" t="s">
        <v>151</v>
      </c>
      <c r="H341" s="23" t="s">
        <v>1148</v>
      </c>
      <c r="I341" t="s">
        <v>1150</v>
      </c>
      <c r="J341" s="86">
        <v>21</v>
      </c>
      <c r="K341" s="22" t="str">
        <f t="shared" si="18"/>
        <v>宮崎市</v>
      </c>
      <c r="L341" s="22" t="str">
        <f>VLOOKUP(G341,Sheet5!$S$3:$T$6,2,0)</f>
        <v>高</v>
      </c>
      <c r="M341" s="71">
        <v>44042</v>
      </c>
      <c r="N341" s="26">
        <f t="shared" si="17"/>
        <v>1</v>
      </c>
    </row>
    <row r="342" spans="1:14" x14ac:dyDescent="0.4">
      <c r="A342" s="70" t="str">
        <f t="shared" si="16"/>
        <v>002020U00085K11jxx</v>
      </c>
      <c r="B342" s="23" t="s">
        <v>1102</v>
      </c>
      <c r="C342" s="23" t="s">
        <v>1039</v>
      </c>
      <c r="D342" s="23" t="s">
        <v>1141</v>
      </c>
      <c r="E342" s="63">
        <v>44027</v>
      </c>
      <c r="F342" s="23">
        <v>839.16</v>
      </c>
      <c r="G342" s="23" t="s">
        <v>151</v>
      </c>
      <c r="H342" s="23" t="s">
        <v>1149</v>
      </c>
      <c r="I342" t="s">
        <v>1150</v>
      </c>
      <c r="J342" s="86">
        <v>21</v>
      </c>
      <c r="K342" s="22" t="str">
        <f t="shared" si="18"/>
        <v>鹿児島市</v>
      </c>
      <c r="L342" s="22" t="str">
        <f>VLOOKUP(G342,Sheet5!$S$3:$T$6,2,0)</f>
        <v>高</v>
      </c>
      <c r="M342" s="71">
        <v>44043</v>
      </c>
      <c r="N342" s="26">
        <f t="shared" si="17"/>
        <v>1</v>
      </c>
    </row>
    <row r="343" spans="1:14" x14ac:dyDescent="0.4">
      <c r="A343" s="70" t="str">
        <f t="shared" si="16"/>
        <v>002020U00091i5kK16</v>
      </c>
      <c r="B343" s="23" t="s">
        <v>1103</v>
      </c>
      <c r="C343" s="23" t="s">
        <v>1040</v>
      </c>
      <c r="D343" s="23" t="s">
        <v>1142</v>
      </c>
      <c r="E343" s="63">
        <v>43949</v>
      </c>
      <c r="F343" s="23">
        <v>691.74</v>
      </c>
      <c r="G343" s="23" t="s">
        <v>151</v>
      </c>
      <c r="H343" s="23" t="s">
        <v>229</v>
      </c>
      <c r="I343" t="s">
        <v>1150</v>
      </c>
      <c r="J343" s="86">
        <v>18</v>
      </c>
      <c r="K343" s="22" t="str">
        <f t="shared" si="18"/>
        <v>福岡市</v>
      </c>
      <c r="L343" s="22" t="str">
        <f>VLOOKUP(G343,Sheet5!$S$3:$T$6,2,0)</f>
        <v>高</v>
      </c>
      <c r="M343" s="71">
        <v>44043</v>
      </c>
      <c r="N343" s="26">
        <f t="shared" si="17"/>
        <v>1</v>
      </c>
    </row>
    <row r="344" spans="1:14" x14ac:dyDescent="0.4">
      <c r="A344" s="70" t="str">
        <f t="shared" si="16"/>
        <v>2020ES0076iaxLFH</v>
      </c>
      <c r="B344" s="23" t="s">
        <v>1104</v>
      </c>
      <c r="C344" s="23" t="s">
        <v>1041</v>
      </c>
      <c r="D344" s="23" t="s">
        <v>1143</v>
      </c>
      <c r="E344" s="63">
        <v>43924</v>
      </c>
      <c r="F344" s="23">
        <v>665</v>
      </c>
      <c r="G344" s="23" t="s">
        <v>151</v>
      </c>
      <c r="H344" s="23" t="s">
        <v>1147</v>
      </c>
      <c r="I344" t="s">
        <v>1150</v>
      </c>
      <c r="J344" s="23">
        <v>18</v>
      </c>
      <c r="K344" s="22" t="str">
        <f t="shared" si="18"/>
        <v>熊本市</v>
      </c>
      <c r="L344" s="22" t="str">
        <f>VLOOKUP(G344,Sheet5!$S$3:$T$6,2,0)</f>
        <v>高</v>
      </c>
      <c r="M344" s="71">
        <v>43924</v>
      </c>
      <c r="N344" s="26">
        <f t="shared" si="17"/>
        <v>1</v>
      </c>
    </row>
    <row r="345" spans="1:14" x14ac:dyDescent="0.4">
      <c r="A345" s="70" t="str">
        <f t="shared" si="16"/>
        <v>2020ES0079LZAC3D</v>
      </c>
      <c r="B345" s="23" t="s">
        <v>1105</v>
      </c>
      <c r="C345" s="23" t="s">
        <v>1042</v>
      </c>
      <c r="D345" s="23" t="s">
        <v>663</v>
      </c>
      <c r="E345" s="63">
        <v>44052</v>
      </c>
      <c r="F345" s="23">
        <v>435</v>
      </c>
      <c r="G345" s="23" t="s">
        <v>151</v>
      </c>
      <c r="H345" s="23" t="s">
        <v>1147</v>
      </c>
      <c r="I345" t="s">
        <v>1150</v>
      </c>
      <c r="J345" s="23">
        <v>18</v>
      </c>
      <c r="K345" s="22" t="str">
        <f t="shared" si="18"/>
        <v>熊本市</v>
      </c>
      <c r="L345" s="22" t="str">
        <f>VLOOKUP(G345,Sheet5!$S$3:$T$6,2,0)</f>
        <v>高</v>
      </c>
      <c r="M345" s="71">
        <v>44052</v>
      </c>
      <c r="N345" s="26">
        <f t="shared" si="17"/>
        <v>1</v>
      </c>
    </row>
  </sheetData>
  <autoFilter ref="A2:N688"/>
  <phoneticPr fontId="4"/>
  <conditionalFormatting sqref="B1:B1048576">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8"/>
  <sheetViews>
    <sheetView topLeftCell="A23" workbookViewId="0">
      <selection activeCell="AC14" sqref="AC14"/>
    </sheetView>
  </sheetViews>
  <sheetFormatPr defaultRowHeight="18.75" x14ac:dyDescent="0.4"/>
  <sheetData>
    <row r="1" spans="1:11" x14ac:dyDescent="0.4">
      <c r="A1" t="s">
        <v>74</v>
      </c>
      <c r="B1">
        <f t="shared" ref="B1:B11" si="0">+CODE(A1)</f>
        <v>97</v>
      </c>
      <c r="C1" t="s">
        <v>100</v>
      </c>
      <c r="D1">
        <f t="shared" ref="D1:D8" si="1">+CODE(C1)</f>
        <v>65</v>
      </c>
      <c r="E1">
        <v>0</v>
      </c>
      <c r="F1" t="s">
        <v>126</v>
      </c>
      <c r="H1">
        <v>1</v>
      </c>
      <c r="I1" t="str">
        <f ca="1">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FLqAeU</v>
      </c>
      <c r="J1">
        <f ca="1">COUNTIF(I:I,I1)</f>
        <v>1</v>
      </c>
      <c r="K1" t="str">
        <f ca="1">+IF(J1=1,"OK","ダブり")</f>
        <v>OK</v>
      </c>
    </row>
    <row r="2" spans="1:11" x14ac:dyDescent="0.4">
      <c r="A2" t="s">
        <v>75</v>
      </c>
      <c r="B2">
        <f t="shared" si="0"/>
        <v>98</v>
      </c>
      <c r="C2" t="s">
        <v>101</v>
      </c>
      <c r="D2">
        <f t="shared" si="1"/>
        <v>66</v>
      </c>
      <c r="E2">
        <v>1</v>
      </c>
      <c r="F2">
        <f t="shared" ref="F2:F10" si="2">+CODE(E2)</f>
        <v>49</v>
      </c>
      <c r="H2">
        <v>2</v>
      </c>
      <c r="I2" t="str">
        <f t="shared" ref="I2:I65" ca="1" si="3">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UBdbht</v>
      </c>
      <c r="J2">
        <f t="shared" ref="J2:J26" ca="1" si="4">COUNTIF(I:I,I2)</f>
        <v>1</v>
      </c>
      <c r="K2" t="str">
        <f t="shared" ref="K2:K26" ca="1" si="5">+IF(J2=1,"OK","ダブり")</f>
        <v>OK</v>
      </c>
    </row>
    <row r="3" spans="1:11" x14ac:dyDescent="0.4">
      <c r="A3" t="s">
        <v>76</v>
      </c>
      <c r="B3">
        <f t="shared" si="0"/>
        <v>99</v>
      </c>
      <c r="C3" t="s">
        <v>102</v>
      </c>
      <c r="D3">
        <f t="shared" si="1"/>
        <v>67</v>
      </c>
      <c r="E3">
        <v>2</v>
      </c>
      <c r="F3">
        <f t="shared" si="2"/>
        <v>50</v>
      </c>
      <c r="H3">
        <v>3</v>
      </c>
      <c r="I3" t="str">
        <f t="shared" ca="1" si="3"/>
        <v>7JCVAh</v>
      </c>
      <c r="J3">
        <f t="shared" ca="1" si="4"/>
        <v>1</v>
      </c>
      <c r="K3" t="str">
        <f t="shared" ca="1" si="5"/>
        <v>OK</v>
      </c>
    </row>
    <row r="4" spans="1:11" x14ac:dyDescent="0.4">
      <c r="A4" t="s">
        <v>77</v>
      </c>
      <c r="B4">
        <f t="shared" si="0"/>
        <v>100</v>
      </c>
      <c r="C4" t="s">
        <v>103</v>
      </c>
      <c r="D4">
        <f t="shared" si="1"/>
        <v>68</v>
      </c>
      <c r="E4">
        <v>3</v>
      </c>
      <c r="F4">
        <f t="shared" si="2"/>
        <v>51</v>
      </c>
      <c r="H4">
        <v>4</v>
      </c>
      <c r="I4" t="str">
        <f t="shared" ca="1" si="3"/>
        <v>9g5ffR</v>
      </c>
      <c r="J4">
        <f t="shared" ca="1" si="4"/>
        <v>1</v>
      </c>
      <c r="K4" t="str">
        <f t="shared" ca="1" si="5"/>
        <v>OK</v>
      </c>
    </row>
    <row r="5" spans="1:11" x14ac:dyDescent="0.4">
      <c r="A5" t="s">
        <v>78</v>
      </c>
      <c r="B5">
        <f t="shared" si="0"/>
        <v>101</v>
      </c>
      <c r="C5" t="s">
        <v>104</v>
      </c>
      <c r="D5">
        <f t="shared" si="1"/>
        <v>69</v>
      </c>
      <c r="E5">
        <v>4</v>
      </c>
      <c r="F5">
        <f t="shared" si="2"/>
        <v>52</v>
      </c>
      <c r="H5">
        <v>5</v>
      </c>
      <c r="I5" t="str">
        <f t="shared" ca="1" si="3"/>
        <v>EAwJi4</v>
      </c>
      <c r="J5">
        <f t="shared" ca="1" si="4"/>
        <v>1</v>
      </c>
      <c r="K5" t="str">
        <f t="shared" ca="1" si="5"/>
        <v>OK</v>
      </c>
    </row>
    <row r="6" spans="1:11" x14ac:dyDescent="0.4">
      <c r="A6" t="s">
        <v>79</v>
      </c>
      <c r="B6">
        <f t="shared" si="0"/>
        <v>102</v>
      </c>
      <c r="C6" t="s">
        <v>105</v>
      </c>
      <c r="D6">
        <f t="shared" si="1"/>
        <v>70</v>
      </c>
      <c r="E6">
        <v>5</v>
      </c>
      <c r="F6">
        <f t="shared" si="2"/>
        <v>53</v>
      </c>
      <c r="H6">
        <v>6</v>
      </c>
      <c r="I6" t="str">
        <f t="shared" ca="1" si="3"/>
        <v>J4Gnk8</v>
      </c>
      <c r="J6">
        <f t="shared" ca="1" si="4"/>
        <v>1</v>
      </c>
      <c r="K6" t="str">
        <f t="shared" ca="1" si="5"/>
        <v>OK</v>
      </c>
    </row>
    <row r="7" spans="1:11" x14ac:dyDescent="0.4">
      <c r="A7" t="s">
        <v>80</v>
      </c>
      <c r="B7">
        <f t="shared" si="0"/>
        <v>103</v>
      </c>
      <c r="C7" t="s">
        <v>106</v>
      </c>
      <c r="D7">
        <f t="shared" si="1"/>
        <v>71</v>
      </c>
      <c r="E7">
        <v>6</v>
      </c>
      <c r="F7">
        <f t="shared" si="2"/>
        <v>54</v>
      </c>
      <c r="H7">
        <v>7</v>
      </c>
      <c r="I7" t="str">
        <f t="shared" ca="1" si="3"/>
        <v>w7rU7q</v>
      </c>
      <c r="J7">
        <f t="shared" ca="1" si="4"/>
        <v>1</v>
      </c>
      <c r="K7" t="str">
        <f t="shared" ca="1" si="5"/>
        <v>OK</v>
      </c>
    </row>
    <row r="8" spans="1:11" x14ac:dyDescent="0.4">
      <c r="A8" t="s">
        <v>81</v>
      </c>
      <c r="B8">
        <f t="shared" si="0"/>
        <v>104</v>
      </c>
      <c r="C8" t="s">
        <v>107</v>
      </c>
      <c r="D8">
        <f t="shared" si="1"/>
        <v>72</v>
      </c>
      <c r="E8">
        <v>7</v>
      </c>
      <c r="F8">
        <f t="shared" si="2"/>
        <v>55</v>
      </c>
      <c r="H8">
        <v>8</v>
      </c>
      <c r="I8" t="str">
        <f t="shared" ca="1" si="3"/>
        <v>BCbWtC</v>
      </c>
      <c r="J8">
        <f t="shared" ca="1" si="4"/>
        <v>1</v>
      </c>
      <c r="K8" t="str">
        <f t="shared" ca="1" si="5"/>
        <v>OK</v>
      </c>
    </row>
    <row r="9" spans="1:11" x14ac:dyDescent="0.4">
      <c r="A9" t="s">
        <v>82</v>
      </c>
      <c r="B9">
        <f t="shared" si="0"/>
        <v>105</v>
      </c>
      <c r="C9" t="s">
        <v>108</v>
      </c>
      <c r="D9" t="s">
        <v>126</v>
      </c>
      <c r="E9">
        <v>8</v>
      </c>
      <c r="F9">
        <f t="shared" si="2"/>
        <v>56</v>
      </c>
      <c r="H9">
        <v>9</v>
      </c>
      <c r="I9" t="str">
        <f t="shared" ca="1" si="3"/>
        <v>5KN39Z</v>
      </c>
      <c r="J9">
        <f t="shared" ca="1" si="4"/>
        <v>1</v>
      </c>
      <c r="K9" t="str">
        <f t="shared" ca="1" si="5"/>
        <v>OK</v>
      </c>
    </row>
    <row r="10" spans="1:11" x14ac:dyDescent="0.4">
      <c r="A10" t="s">
        <v>83</v>
      </c>
      <c r="B10">
        <f t="shared" si="0"/>
        <v>106</v>
      </c>
      <c r="C10" t="s">
        <v>109</v>
      </c>
      <c r="D10">
        <f>+CODE(C10)</f>
        <v>74</v>
      </c>
      <c r="E10">
        <v>9</v>
      </c>
      <c r="F10">
        <f t="shared" si="2"/>
        <v>57</v>
      </c>
      <c r="H10">
        <v>10</v>
      </c>
      <c r="I10" t="str">
        <f t="shared" ca="1" si="3"/>
        <v>KPb5YL</v>
      </c>
      <c r="J10">
        <f t="shared" ca="1" si="4"/>
        <v>1</v>
      </c>
      <c r="K10" t="str">
        <f t="shared" ca="1" si="5"/>
        <v>OK</v>
      </c>
    </row>
    <row r="11" spans="1:11" x14ac:dyDescent="0.4">
      <c r="A11" t="s">
        <v>84</v>
      </c>
      <c r="B11">
        <f t="shared" si="0"/>
        <v>107</v>
      </c>
      <c r="C11" t="s">
        <v>110</v>
      </c>
      <c r="D11">
        <f>+CODE(C11)</f>
        <v>75</v>
      </c>
      <c r="H11">
        <v>11</v>
      </c>
      <c r="I11" t="str">
        <f t="shared" ca="1" si="3"/>
        <v>KRZ3ZK</v>
      </c>
      <c r="J11">
        <f t="shared" ca="1" si="4"/>
        <v>1</v>
      </c>
      <c r="K11" t="str">
        <f t="shared" ca="1" si="5"/>
        <v>OK</v>
      </c>
    </row>
    <row r="12" spans="1:11" x14ac:dyDescent="0.4">
      <c r="A12" t="s">
        <v>85</v>
      </c>
      <c r="B12" t="s">
        <v>126</v>
      </c>
      <c r="C12" t="s">
        <v>111</v>
      </c>
      <c r="D12">
        <f>+CODE(C12)</f>
        <v>76</v>
      </c>
      <c r="H12">
        <v>12</v>
      </c>
      <c r="I12" t="str">
        <f t="shared" ca="1" si="3"/>
        <v>hifLaG</v>
      </c>
      <c r="J12">
        <f t="shared" ca="1" si="4"/>
        <v>1</v>
      </c>
      <c r="K12" t="str">
        <f t="shared" ca="1" si="5"/>
        <v>OK</v>
      </c>
    </row>
    <row r="13" spans="1:11" x14ac:dyDescent="0.4">
      <c r="A13" t="s">
        <v>86</v>
      </c>
      <c r="B13">
        <f t="shared" ref="B13:B26" si="6">+CODE(A13)</f>
        <v>109</v>
      </c>
      <c r="C13" t="s">
        <v>112</v>
      </c>
      <c r="D13">
        <f>+CODE(C13)</f>
        <v>77</v>
      </c>
      <c r="H13">
        <v>13</v>
      </c>
      <c r="I13" t="str">
        <f t="shared" ca="1" si="3"/>
        <v>b2d8LQ</v>
      </c>
      <c r="J13">
        <f t="shared" ca="1" si="4"/>
        <v>1</v>
      </c>
      <c r="K13" t="str">
        <f t="shared" ca="1" si="5"/>
        <v>OK</v>
      </c>
    </row>
    <row r="14" spans="1:11" x14ac:dyDescent="0.4">
      <c r="A14" t="s">
        <v>87</v>
      </c>
      <c r="B14">
        <f t="shared" si="6"/>
        <v>110</v>
      </c>
      <c r="C14" t="s">
        <v>113</v>
      </c>
      <c r="D14">
        <f>+CODE(C14)</f>
        <v>78</v>
      </c>
      <c r="H14">
        <v>14</v>
      </c>
      <c r="I14" t="str">
        <f t="shared" ca="1" si="3"/>
        <v>VGaUfW</v>
      </c>
      <c r="J14">
        <f t="shared" ca="1" si="4"/>
        <v>1</v>
      </c>
      <c r="K14" t="str">
        <f t="shared" ca="1" si="5"/>
        <v>OK</v>
      </c>
    </row>
    <row r="15" spans="1:11" x14ac:dyDescent="0.4">
      <c r="A15" t="s">
        <v>88</v>
      </c>
      <c r="B15">
        <f t="shared" si="6"/>
        <v>111</v>
      </c>
      <c r="C15" t="s">
        <v>114</v>
      </c>
      <c r="D15" t="s">
        <v>126</v>
      </c>
      <c r="H15">
        <v>15</v>
      </c>
      <c r="I15" t="str">
        <f t="shared" ca="1" si="3"/>
        <v>j81K3w</v>
      </c>
      <c r="J15">
        <f t="shared" ca="1" si="4"/>
        <v>1</v>
      </c>
      <c r="K15" t="str">
        <f t="shared" ca="1" si="5"/>
        <v>OK</v>
      </c>
    </row>
    <row r="16" spans="1:11" x14ac:dyDescent="0.4">
      <c r="A16" t="s">
        <v>89</v>
      </c>
      <c r="B16">
        <f t="shared" si="6"/>
        <v>112</v>
      </c>
      <c r="C16" t="s">
        <v>115</v>
      </c>
      <c r="D16">
        <f t="shared" ref="D16:D26" si="7">+CODE(C16)</f>
        <v>80</v>
      </c>
      <c r="H16">
        <v>16</v>
      </c>
      <c r="I16" t="str">
        <f t="shared" ca="1" si="3"/>
        <v>mXH7Ui</v>
      </c>
      <c r="J16">
        <f t="shared" ca="1" si="4"/>
        <v>1</v>
      </c>
      <c r="K16" t="str">
        <f t="shared" ca="1" si="5"/>
        <v>OK</v>
      </c>
    </row>
    <row r="17" spans="1:11" x14ac:dyDescent="0.4">
      <c r="A17" t="s">
        <v>90</v>
      </c>
      <c r="B17">
        <f t="shared" si="6"/>
        <v>113</v>
      </c>
      <c r="C17" t="s">
        <v>116</v>
      </c>
      <c r="D17">
        <f t="shared" si="7"/>
        <v>81</v>
      </c>
      <c r="H17">
        <v>17</v>
      </c>
      <c r="I17" t="str">
        <f t="shared" ca="1" si="3"/>
        <v>siuFkR</v>
      </c>
      <c r="J17">
        <f t="shared" ca="1" si="4"/>
        <v>1</v>
      </c>
      <c r="K17" t="str">
        <f t="shared" ca="1" si="5"/>
        <v>OK</v>
      </c>
    </row>
    <row r="18" spans="1:11" x14ac:dyDescent="0.4">
      <c r="A18" t="s">
        <v>91</v>
      </c>
      <c r="B18">
        <f t="shared" si="6"/>
        <v>114</v>
      </c>
      <c r="C18" t="s">
        <v>117</v>
      </c>
      <c r="D18">
        <f t="shared" si="7"/>
        <v>82</v>
      </c>
      <c r="H18">
        <v>18</v>
      </c>
      <c r="I18" t="str">
        <f t="shared" ca="1" si="3"/>
        <v>sK64Xd</v>
      </c>
      <c r="J18">
        <f t="shared" ca="1" si="4"/>
        <v>1</v>
      </c>
      <c r="K18" t="str">
        <f t="shared" ca="1" si="5"/>
        <v>OK</v>
      </c>
    </row>
    <row r="19" spans="1:11" x14ac:dyDescent="0.4">
      <c r="A19" t="s">
        <v>92</v>
      </c>
      <c r="B19">
        <f t="shared" si="6"/>
        <v>115</v>
      </c>
      <c r="C19" t="s">
        <v>118</v>
      </c>
      <c r="D19">
        <f t="shared" si="7"/>
        <v>83</v>
      </c>
      <c r="H19">
        <v>19</v>
      </c>
      <c r="I19" t="str">
        <f t="shared" ca="1" si="3"/>
        <v>9eGi9T</v>
      </c>
      <c r="J19">
        <f t="shared" ca="1" si="4"/>
        <v>1</v>
      </c>
      <c r="K19" t="str">
        <f t="shared" ca="1" si="5"/>
        <v>OK</v>
      </c>
    </row>
    <row r="20" spans="1:11" x14ac:dyDescent="0.4">
      <c r="A20" t="s">
        <v>93</v>
      </c>
      <c r="B20">
        <f t="shared" si="6"/>
        <v>116</v>
      </c>
      <c r="C20" t="s">
        <v>119</v>
      </c>
      <c r="D20">
        <f t="shared" si="7"/>
        <v>84</v>
      </c>
      <c r="H20">
        <v>20</v>
      </c>
      <c r="I20" t="str">
        <f t="shared" ca="1" si="3"/>
        <v>uFdv24</v>
      </c>
      <c r="J20">
        <f t="shared" ca="1" si="4"/>
        <v>1</v>
      </c>
      <c r="K20" t="str">
        <f t="shared" ca="1" si="5"/>
        <v>OK</v>
      </c>
    </row>
    <row r="21" spans="1:11" x14ac:dyDescent="0.4">
      <c r="A21" t="s">
        <v>94</v>
      </c>
      <c r="B21">
        <f t="shared" si="6"/>
        <v>117</v>
      </c>
      <c r="C21" t="s">
        <v>120</v>
      </c>
      <c r="D21">
        <f t="shared" si="7"/>
        <v>85</v>
      </c>
      <c r="H21">
        <v>21</v>
      </c>
      <c r="I21" t="str">
        <f t="shared" ca="1" si="3"/>
        <v>VEuS15</v>
      </c>
      <c r="J21">
        <f t="shared" ca="1" si="4"/>
        <v>1</v>
      </c>
      <c r="K21" t="str">
        <f t="shared" ca="1" si="5"/>
        <v>OK</v>
      </c>
    </row>
    <row r="22" spans="1:11" x14ac:dyDescent="0.4">
      <c r="A22" t="s">
        <v>95</v>
      </c>
      <c r="B22">
        <f t="shared" si="6"/>
        <v>118</v>
      </c>
      <c r="C22" t="s">
        <v>121</v>
      </c>
      <c r="D22">
        <f t="shared" si="7"/>
        <v>86</v>
      </c>
      <c r="H22">
        <v>22</v>
      </c>
      <c r="I22" t="str">
        <f t="shared" ca="1" si="3"/>
        <v>67J9Ps</v>
      </c>
      <c r="J22">
        <f t="shared" ca="1" si="4"/>
        <v>1</v>
      </c>
      <c r="K22" t="str">
        <f t="shared" ca="1" si="5"/>
        <v>OK</v>
      </c>
    </row>
    <row r="23" spans="1:11" x14ac:dyDescent="0.4">
      <c r="A23" t="s">
        <v>96</v>
      </c>
      <c r="B23">
        <f t="shared" si="6"/>
        <v>119</v>
      </c>
      <c r="C23" t="s">
        <v>122</v>
      </c>
      <c r="D23">
        <f t="shared" si="7"/>
        <v>87</v>
      </c>
      <c r="H23">
        <v>23</v>
      </c>
      <c r="I23" t="str">
        <f t="shared" ca="1" si="3"/>
        <v>QKKsUK</v>
      </c>
      <c r="J23">
        <f t="shared" ca="1" si="4"/>
        <v>1</v>
      </c>
      <c r="K23" t="str">
        <f t="shared" ca="1" si="5"/>
        <v>OK</v>
      </c>
    </row>
    <row r="24" spans="1:11" x14ac:dyDescent="0.4">
      <c r="A24" t="s">
        <v>97</v>
      </c>
      <c r="B24">
        <f t="shared" si="6"/>
        <v>120</v>
      </c>
      <c r="C24" t="s">
        <v>123</v>
      </c>
      <c r="D24">
        <f t="shared" si="7"/>
        <v>88</v>
      </c>
      <c r="H24">
        <v>24</v>
      </c>
      <c r="I24" t="str">
        <f t="shared" ca="1" si="3"/>
        <v>5Bd7RN</v>
      </c>
      <c r="J24">
        <f t="shared" ca="1" si="4"/>
        <v>1</v>
      </c>
      <c r="K24" t="str">
        <f t="shared" ca="1" si="5"/>
        <v>OK</v>
      </c>
    </row>
    <row r="25" spans="1:11" x14ac:dyDescent="0.4">
      <c r="A25" t="s">
        <v>98</v>
      </c>
      <c r="B25">
        <f t="shared" si="6"/>
        <v>121</v>
      </c>
      <c r="C25" t="s">
        <v>124</v>
      </c>
      <c r="D25">
        <f t="shared" si="7"/>
        <v>89</v>
      </c>
      <c r="H25">
        <v>25</v>
      </c>
      <c r="I25" t="str">
        <f t="shared" ca="1" si="3"/>
        <v>6C6xES</v>
      </c>
      <c r="J25">
        <f t="shared" ca="1" si="4"/>
        <v>1</v>
      </c>
      <c r="K25" t="str">
        <f t="shared" ca="1" si="5"/>
        <v>OK</v>
      </c>
    </row>
    <row r="26" spans="1:11" x14ac:dyDescent="0.4">
      <c r="A26" t="s">
        <v>99</v>
      </c>
      <c r="B26">
        <f t="shared" si="6"/>
        <v>122</v>
      </c>
      <c r="C26" t="s">
        <v>125</v>
      </c>
      <c r="D26">
        <f t="shared" si="7"/>
        <v>90</v>
      </c>
      <c r="H26">
        <v>26</v>
      </c>
      <c r="I26" t="str">
        <f t="shared" ca="1" si="3"/>
        <v>Y2DKsL</v>
      </c>
      <c r="J26">
        <f t="shared" ca="1" si="4"/>
        <v>1</v>
      </c>
      <c r="K26" t="str">
        <f t="shared" ca="1" si="5"/>
        <v>OK</v>
      </c>
    </row>
    <row r="27" spans="1:11" x14ac:dyDescent="0.4">
      <c r="H27">
        <v>27</v>
      </c>
      <c r="I27" t="str">
        <f t="shared" ca="1" si="3"/>
        <v>JfZLMQ</v>
      </c>
      <c r="J27">
        <f t="shared" ref="J27:J51" ca="1" si="8">COUNTIF(I:I,I27)</f>
        <v>1</v>
      </c>
      <c r="K27" t="str">
        <f t="shared" ref="K27:K51" ca="1" si="9">+IF(J27=1,"OK","ダブり")</f>
        <v>OK</v>
      </c>
    </row>
    <row r="28" spans="1:11" x14ac:dyDescent="0.4">
      <c r="H28">
        <v>28</v>
      </c>
      <c r="I28" t="str">
        <f t="shared" ca="1" si="3"/>
        <v>cNJZvw</v>
      </c>
      <c r="J28">
        <f t="shared" ca="1" si="8"/>
        <v>1</v>
      </c>
      <c r="K28" t="str">
        <f t="shared" ca="1" si="9"/>
        <v>OK</v>
      </c>
    </row>
    <row r="29" spans="1:11" x14ac:dyDescent="0.4">
      <c r="H29">
        <v>29</v>
      </c>
      <c r="I29" t="str">
        <f t="shared" ca="1" si="3"/>
        <v>9G2XDQ</v>
      </c>
      <c r="J29">
        <f t="shared" ca="1" si="8"/>
        <v>1</v>
      </c>
      <c r="K29" t="str">
        <f t="shared" ca="1" si="9"/>
        <v>OK</v>
      </c>
    </row>
    <row r="30" spans="1:11" x14ac:dyDescent="0.4">
      <c r="H30">
        <v>30</v>
      </c>
      <c r="I30" t="str">
        <f t="shared" ca="1" si="3"/>
        <v>qJVTj2</v>
      </c>
      <c r="J30">
        <f t="shared" ca="1" si="8"/>
        <v>1</v>
      </c>
      <c r="K30" t="str">
        <f t="shared" ca="1" si="9"/>
        <v>OK</v>
      </c>
    </row>
    <row r="31" spans="1:11" x14ac:dyDescent="0.4">
      <c r="H31">
        <v>31</v>
      </c>
      <c r="I31" t="str">
        <f t="shared" ca="1" si="3"/>
        <v>EKLEAS</v>
      </c>
      <c r="J31">
        <f t="shared" ca="1" si="8"/>
        <v>1</v>
      </c>
      <c r="K31" t="str">
        <f t="shared" ca="1" si="9"/>
        <v>OK</v>
      </c>
    </row>
    <row r="32" spans="1:11" x14ac:dyDescent="0.4">
      <c r="H32">
        <v>32</v>
      </c>
      <c r="I32" t="str">
        <f t="shared" ca="1" si="3"/>
        <v>fgZN1s</v>
      </c>
      <c r="J32">
        <f t="shared" ca="1" si="8"/>
        <v>1</v>
      </c>
      <c r="K32" t="str">
        <f t="shared" ca="1" si="9"/>
        <v>OK</v>
      </c>
    </row>
    <row r="33" spans="8:11" x14ac:dyDescent="0.4">
      <c r="H33">
        <v>33</v>
      </c>
      <c r="I33" t="str">
        <f t="shared" ca="1" si="3"/>
        <v>4f5Y5E</v>
      </c>
      <c r="J33">
        <f t="shared" ca="1" si="8"/>
        <v>1</v>
      </c>
      <c r="K33" t="str">
        <f t="shared" ca="1" si="9"/>
        <v>OK</v>
      </c>
    </row>
    <row r="34" spans="8:11" x14ac:dyDescent="0.4">
      <c r="H34">
        <v>34</v>
      </c>
      <c r="I34" t="str">
        <f t="shared" ca="1" si="3"/>
        <v>CJb9bC</v>
      </c>
      <c r="J34">
        <f t="shared" ca="1" si="8"/>
        <v>1</v>
      </c>
      <c r="K34" t="str">
        <f t="shared" ca="1" si="9"/>
        <v>OK</v>
      </c>
    </row>
    <row r="35" spans="8:11" x14ac:dyDescent="0.4">
      <c r="H35">
        <v>35</v>
      </c>
      <c r="I35" t="str">
        <f t="shared" ca="1" si="3"/>
        <v>pwNLMg</v>
      </c>
      <c r="J35">
        <f t="shared" ca="1" si="8"/>
        <v>1</v>
      </c>
      <c r="K35" t="str">
        <f t="shared" ca="1" si="9"/>
        <v>OK</v>
      </c>
    </row>
    <row r="36" spans="8:11" x14ac:dyDescent="0.4">
      <c r="H36">
        <v>36</v>
      </c>
      <c r="I36" t="str">
        <f t="shared" ca="1" si="3"/>
        <v>JyBEPT</v>
      </c>
      <c r="J36">
        <f t="shared" ca="1" si="8"/>
        <v>1</v>
      </c>
      <c r="K36" t="str">
        <f t="shared" ca="1" si="9"/>
        <v>OK</v>
      </c>
    </row>
    <row r="37" spans="8:11" x14ac:dyDescent="0.4">
      <c r="H37">
        <v>37</v>
      </c>
      <c r="I37" t="str">
        <f t="shared" ca="1" si="3"/>
        <v>3C9u7N</v>
      </c>
      <c r="J37">
        <f t="shared" ca="1" si="8"/>
        <v>1</v>
      </c>
      <c r="K37" t="str">
        <f t="shared" ca="1" si="9"/>
        <v>OK</v>
      </c>
    </row>
    <row r="38" spans="8:11" x14ac:dyDescent="0.4">
      <c r="H38">
        <v>38</v>
      </c>
      <c r="I38" t="str">
        <f t="shared" ca="1" si="3"/>
        <v>89vRsw</v>
      </c>
      <c r="J38">
        <f t="shared" ca="1" si="8"/>
        <v>1</v>
      </c>
      <c r="K38" t="str">
        <f t="shared" ca="1" si="9"/>
        <v>OK</v>
      </c>
    </row>
    <row r="39" spans="8:11" x14ac:dyDescent="0.4">
      <c r="H39">
        <v>39</v>
      </c>
      <c r="I39" t="str">
        <f t="shared" ca="1" si="3"/>
        <v>5MJHEJ</v>
      </c>
      <c r="J39">
        <f t="shared" ca="1" si="8"/>
        <v>1</v>
      </c>
      <c r="K39" t="str">
        <f t="shared" ca="1" si="9"/>
        <v>OK</v>
      </c>
    </row>
    <row r="40" spans="8:11" x14ac:dyDescent="0.4">
      <c r="H40">
        <v>40</v>
      </c>
      <c r="I40" t="str">
        <f t="shared" ca="1" si="3"/>
        <v>QsEaNJ</v>
      </c>
      <c r="J40">
        <f t="shared" ca="1" si="8"/>
        <v>1</v>
      </c>
      <c r="K40" t="str">
        <f t="shared" ca="1" si="9"/>
        <v>OK</v>
      </c>
    </row>
    <row r="41" spans="8:11" x14ac:dyDescent="0.4">
      <c r="H41">
        <v>41</v>
      </c>
      <c r="I41" t="str">
        <f t="shared" ca="1" si="3"/>
        <v>hiYunT</v>
      </c>
      <c r="J41">
        <f t="shared" ca="1" si="8"/>
        <v>1</v>
      </c>
      <c r="K41" t="str">
        <f t="shared" ca="1" si="9"/>
        <v>OK</v>
      </c>
    </row>
    <row r="42" spans="8:11" x14ac:dyDescent="0.4">
      <c r="H42">
        <v>42</v>
      </c>
      <c r="I42" t="str">
        <f t="shared" ca="1" si="3"/>
        <v>FApfLL</v>
      </c>
      <c r="J42">
        <f t="shared" ca="1" si="8"/>
        <v>1</v>
      </c>
      <c r="K42" t="str">
        <f t="shared" ca="1" si="9"/>
        <v>OK</v>
      </c>
    </row>
    <row r="43" spans="8:11" x14ac:dyDescent="0.4">
      <c r="H43">
        <v>43</v>
      </c>
      <c r="I43" t="str">
        <f t="shared" ca="1" si="3"/>
        <v>GfEBYA</v>
      </c>
      <c r="J43">
        <f t="shared" ca="1" si="8"/>
        <v>1</v>
      </c>
      <c r="K43" t="str">
        <f t="shared" ca="1" si="9"/>
        <v>OK</v>
      </c>
    </row>
    <row r="44" spans="8:11" x14ac:dyDescent="0.4">
      <c r="H44">
        <v>44</v>
      </c>
      <c r="I44" t="str">
        <f t="shared" ca="1" si="3"/>
        <v>erLJH4</v>
      </c>
      <c r="J44">
        <f t="shared" ca="1" si="8"/>
        <v>1</v>
      </c>
      <c r="K44" t="str">
        <f t="shared" ca="1" si="9"/>
        <v>OK</v>
      </c>
    </row>
    <row r="45" spans="8:11" x14ac:dyDescent="0.4">
      <c r="H45">
        <v>45</v>
      </c>
      <c r="I45" t="str">
        <f t="shared" ca="1" si="3"/>
        <v>vMoUL3</v>
      </c>
      <c r="J45">
        <f t="shared" ca="1" si="8"/>
        <v>1</v>
      </c>
      <c r="K45" t="str">
        <f t="shared" ca="1" si="9"/>
        <v>OK</v>
      </c>
    </row>
    <row r="46" spans="8:11" x14ac:dyDescent="0.4">
      <c r="H46">
        <v>46</v>
      </c>
      <c r="I46" t="str">
        <f t="shared" ca="1" si="3"/>
        <v>EXJQTH</v>
      </c>
      <c r="J46">
        <f t="shared" ca="1" si="8"/>
        <v>1</v>
      </c>
      <c r="K46" t="str">
        <f t="shared" ca="1" si="9"/>
        <v>OK</v>
      </c>
    </row>
    <row r="47" spans="8:11" x14ac:dyDescent="0.4">
      <c r="H47">
        <v>47</v>
      </c>
      <c r="I47" t="str">
        <f t="shared" ca="1" si="3"/>
        <v>CrR911</v>
      </c>
      <c r="J47">
        <f t="shared" ca="1" si="8"/>
        <v>1</v>
      </c>
      <c r="K47" t="str">
        <f t="shared" ca="1" si="9"/>
        <v>OK</v>
      </c>
    </row>
    <row r="48" spans="8:11" x14ac:dyDescent="0.4">
      <c r="H48">
        <v>48</v>
      </c>
      <c r="I48" t="str">
        <f t="shared" ca="1" si="3"/>
        <v>B93GDN</v>
      </c>
      <c r="J48">
        <f t="shared" ca="1" si="8"/>
        <v>1</v>
      </c>
      <c r="K48" t="str">
        <f t="shared" ca="1" si="9"/>
        <v>OK</v>
      </c>
    </row>
    <row r="49" spans="8:11" x14ac:dyDescent="0.4">
      <c r="H49">
        <v>49</v>
      </c>
      <c r="I49" t="str">
        <f t="shared" ca="1" si="3"/>
        <v>Njc8Lu</v>
      </c>
      <c r="J49">
        <f t="shared" ca="1" si="8"/>
        <v>1</v>
      </c>
      <c r="K49" t="str">
        <f t="shared" ca="1" si="9"/>
        <v>OK</v>
      </c>
    </row>
    <row r="50" spans="8:11" x14ac:dyDescent="0.4">
      <c r="H50">
        <v>50</v>
      </c>
      <c r="I50" t="str">
        <f t="shared" ca="1" si="3"/>
        <v>7KWA2K</v>
      </c>
      <c r="J50">
        <f t="shared" ca="1" si="8"/>
        <v>1</v>
      </c>
      <c r="K50" t="str">
        <f t="shared" ca="1" si="9"/>
        <v>OK</v>
      </c>
    </row>
    <row r="51" spans="8:11" x14ac:dyDescent="0.4">
      <c r="H51">
        <v>51</v>
      </c>
      <c r="I51" t="str">
        <f t="shared" ca="1" si="3"/>
        <v>p3PWtE</v>
      </c>
      <c r="J51">
        <f t="shared" ca="1" si="8"/>
        <v>1</v>
      </c>
      <c r="K51" t="str">
        <f t="shared" ca="1" si="9"/>
        <v>OK</v>
      </c>
    </row>
    <row r="52" spans="8:11" x14ac:dyDescent="0.4">
      <c r="H52">
        <v>52</v>
      </c>
      <c r="I52" t="str">
        <f t="shared" ca="1" si="3"/>
        <v>vUaiNK</v>
      </c>
      <c r="J52">
        <f t="shared" ref="J52:J111" ca="1" si="10">COUNTIF(I:I,I52)</f>
        <v>1</v>
      </c>
      <c r="K52" t="str">
        <f t="shared" ref="K52:K111" ca="1" si="11">+IF(J52=1,"OK","ダブり")</f>
        <v>OK</v>
      </c>
    </row>
    <row r="53" spans="8:11" x14ac:dyDescent="0.4">
      <c r="H53">
        <v>53</v>
      </c>
      <c r="I53" t="str">
        <f t="shared" ca="1" si="3"/>
        <v>eS94uM</v>
      </c>
      <c r="J53">
        <f t="shared" ca="1" si="10"/>
        <v>1</v>
      </c>
      <c r="K53" t="str">
        <f t="shared" ca="1" si="11"/>
        <v>OK</v>
      </c>
    </row>
    <row r="54" spans="8:11" x14ac:dyDescent="0.4">
      <c r="H54">
        <v>54</v>
      </c>
      <c r="I54" t="str">
        <f t="shared" ca="1" si="3"/>
        <v>ZUUteH</v>
      </c>
      <c r="J54">
        <f t="shared" ca="1" si="10"/>
        <v>1</v>
      </c>
      <c r="K54" t="str">
        <f t="shared" ca="1" si="11"/>
        <v>OK</v>
      </c>
    </row>
    <row r="55" spans="8:11" x14ac:dyDescent="0.4">
      <c r="H55">
        <v>55</v>
      </c>
      <c r="I55" t="str">
        <f t="shared" ca="1" si="3"/>
        <v>e6A7pH</v>
      </c>
      <c r="J55">
        <f t="shared" ca="1" si="10"/>
        <v>1</v>
      </c>
      <c r="K55" t="str">
        <f t="shared" ca="1" si="11"/>
        <v>OK</v>
      </c>
    </row>
    <row r="56" spans="8:11" x14ac:dyDescent="0.4">
      <c r="H56">
        <v>56</v>
      </c>
      <c r="I56" t="str">
        <f t="shared" ca="1" si="3"/>
        <v>BjTLTT</v>
      </c>
      <c r="J56">
        <f t="shared" ca="1" si="10"/>
        <v>1</v>
      </c>
      <c r="K56" t="str">
        <f t="shared" ca="1" si="11"/>
        <v>OK</v>
      </c>
    </row>
    <row r="57" spans="8:11" x14ac:dyDescent="0.4">
      <c r="H57">
        <v>57</v>
      </c>
      <c r="I57" t="str">
        <f t="shared" ca="1" si="3"/>
        <v>gbSvJ9</v>
      </c>
      <c r="J57">
        <f t="shared" ca="1" si="10"/>
        <v>1</v>
      </c>
      <c r="K57" t="str">
        <f t="shared" ca="1" si="11"/>
        <v>OK</v>
      </c>
    </row>
    <row r="58" spans="8:11" x14ac:dyDescent="0.4">
      <c r="H58">
        <v>58</v>
      </c>
      <c r="I58" t="str">
        <f t="shared" ca="1" si="3"/>
        <v>fxM5wF</v>
      </c>
      <c r="J58">
        <f t="shared" ca="1" si="10"/>
        <v>1</v>
      </c>
      <c r="K58" t="str">
        <f t="shared" ca="1" si="11"/>
        <v>OK</v>
      </c>
    </row>
    <row r="59" spans="8:11" x14ac:dyDescent="0.4">
      <c r="H59">
        <v>59</v>
      </c>
      <c r="I59" t="str">
        <f t="shared" ca="1" si="3"/>
        <v>5GzjMb</v>
      </c>
      <c r="J59">
        <f t="shared" ca="1" si="10"/>
        <v>1</v>
      </c>
      <c r="K59" t="str">
        <f t="shared" ca="1" si="11"/>
        <v>OK</v>
      </c>
    </row>
    <row r="60" spans="8:11" x14ac:dyDescent="0.4">
      <c r="H60">
        <v>60</v>
      </c>
      <c r="I60" t="str">
        <f t="shared" ca="1" si="3"/>
        <v>ihLnPS</v>
      </c>
      <c r="J60">
        <f t="shared" ca="1" si="10"/>
        <v>1</v>
      </c>
      <c r="K60" t="str">
        <f t="shared" ca="1" si="11"/>
        <v>OK</v>
      </c>
    </row>
    <row r="61" spans="8:11" x14ac:dyDescent="0.4">
      <c r="H61">
        <v>61</v>
      </c>
      <c r="I61" t="str">
        <f t="shared" ca="1" si="3"/>
        <v>Nw4YoP</v>
      </c>
      <c r="J61">
        <f t="shared" ca="1" si="10"/>
        <v>1</v>
      </c>
      <c r="K61" t="str">
        <f t="shared" ca="1" si="11"/>
        <v>OK</v>
      </c>
    </row>
    <row r="62" spans="8:11" x14ac:dyDescent="0.4">
      <c r="H62">
        <v>62</v>
      </c>
      <c r="I62" t="str">
        <f t="shared" ca="1" si="3"/>
        <v>KKESNM</v>
      </c>
      <c r="J62">
        <f t="shared" ca="1" si="10"/>
        <v>1</v>
      </c>
      <c r="K62" t="str">
        <f t="shared" ca="1" si="11"/>
        <v>OK</v>
      </c>
    </row>
    <row r="63" spans="8:11" x14ac:dyDescent="0.4">
      <c r="H63">
        <v>63</v>
      </c>
      <c r="I63" t="str">
        <f t="shared" ca="1" si="3"/>
        <v>9ftGZq</v>
      </c>
      <c r="J63">
        <f t="shared" ca="1" si="10"/>
        <v>1</v>
      </c>
      <c r="K63" t="str">
        <f t="shared" ca="1" si="11"/>
        <v>OK</v>
      </c>
    </row>
    <row r="64" spans="8:11" x14ac:dyDescent="0.4">
      <c r="H64">
        <v>64</v>
      </c>
      <c r="I64" t="str">
        <f t="shared" ca="1" si="3"/>
        <v>E33BzH</v>
      </c>
      <c r="J64">
        <f t="shared" ca="1" si="10"/>
        <v>1</v>
      </c>
      <c r="K64" t="str">
        <f t="shared" ca="1" si="11"/>
        <v>OK</v>
      </c>
    </row>
    <row r="65" spans="8:11" x14ac:dyDescent="0.4">
      <c r="H65">
        <v>65</v>
      </c>
      <c r="I65" t="str">
        <f t="shared" ca="1" si="3"/>
        <v>Utacfu</v>
      </c>
      <c r="J65">
        <f t="shared" ca="1" si="10"/>
        <v>1</v>
      </c>
      <c r="K65" t="str">
        <f t="shared" ca="1" si="11"/>
        <v>OK</v>
      </c>
    </row>
    <row r="66" spans="8:11" x14ac:dyDescent="0.4">
      <c r="H66">
        <v>66</v>
      </c>
      <c r="I66" t="str">
        <f t="shared" ref="I66:I129" ca="1" si="12">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Ly4mEc</v>
      </c>
      <c r="J66">
        <f t="shared" ca="1" si="10"/>
        <v>1</v>
      </c>
      <c r="K66" t="str">
        <f t="shared" ca="1" si="11"/>
        <v>OK</v>
      </c>
    </row>
    <row r="67" spans="8:11" x14ac:dyDescent="0.4">
      <c r="H67">
        <v>67</v>
      </c>
      <c r="I67" t="str">
        <f t="shared" ca="1" si="12"/>
        <v>NeMU6M</v>
      </c>
      <c r="J67">
        <f t="shared" ca="1" si="10"/>
        <v>1</v>
      </c>
      <c r="K67" t="str">
        <f t="shared" ca="1" si="11"/>
        <v>OK</v>
      </c>
    </row>
    <row r="68" spans="8:11" x14ac:dyDescent="0.4">
      <c r="H68">
        <v>68</v>
      </c>
      <c r="I68" t="str">
        <f t="shared" ca="1" si="12"/>
        <v>K6USH5</v>
      </c>
      <c r="J68">
        <f t="shared" ca="1" si="10"/>
        <v>1</v>
      </c>
      <c r="K68" t="str">
        <f t="shared" ca="1" si="11"/>
        <v>OK</v>
      </c>
    </row>
    <row r="69" spans="8:11" x14ac:dyDescent="0.4">
      <c r="H69">
        <v>69</v>
      </c>
      <c r="I69" t="str">
        <f t="shared" ca="1" si="12"/>
        <v>gBs5EL</v>
      </c>
      <c r="J69">
        <f t="shared" ca="1" si="10"/>
        <v>1</v>
      </c>
      <c r="K69" t="str">
        <f t="shared" ca="1" si="11"/>
        <v>OK</v>
      </c>
    </row>
    <row r="70" spans="8:11" x14ac:dyDescent="0.4">
      <c r="H70">
        <v>70</v>
      </c>
      <c r="I70" t="str">
        <f t="shared" ca="1" si="12"/>
        <v>Ffn6co</v>
      </c>
      <c r="J70">
        <f t="shared" ca="1" si="10"/>
        <v>1</v>
      </c>
      <c r="K70" t="str">
        <f t="shared" ca="1" si="11"/>
        <v>OK</v>
      </c>
    </row>
    <row r="71" spans="8:11" x14ac:dyDescent="0.4">
      <c r="H71">
        <v>71</v>
      </c>
      <c r="I71" t="str">
        <f t="shared" ca="1" si="12"/>
        <v>QwLJ21</v>
      </c>
      <c r="J71">
        <f t="shared" ca="1" si="10"/>
        <v>1</v>
      </c>
      <c r="K71" t="str">
        <f t="shared" ca="1" si="11"/>
        <v>OK</v>
      </c>
    </row>
    <row r="72" spans="8:11" x14ac:dyDescent="0.4">
      <c r="H72">
        <v>72</v>
      </c>
      <c r="I72" t="str">
        <f t="shared" ca="1" si="12"/>
        <v>sLU8mJ</v>
      </c>
      <c r="J72">
        <f t="shared" ca="1" si="10"/>
        <v>1</v>
      </c>
      <c r="K72" t="str">
        <f t="shared" ca="1" si="11"/>
        <v>OK</v>
      </c>
    </row>
    <row r="73" spans="8:11" x14ac:dyDescent="0.4">
      <c r="H73">
        <v>73</v>
      </c>
      <c r="I73" t="str">
        <f t="shared" ca="1" si="12"/>
        <v>b5C1Fp</v>
      </c>
      <c r="J73">
        <f t="shared" ca="1" si="10"/>
        <v>1</v>
      </c>
      <c r="K73" t="str">
        <f t="shared" ca="1" si="11"/>
        <v>OK</v>
      </c>
    </row>
    <row r="74" spans="8:11" x14ac:dyDescent="0.4">
      <c r="H74">
        <v>74</v>
      </c>
      <c r="I74" t="str">
        <f t="shared" ca="1" si="12"/>
        <v>byKq65</v>
      </c>
      <c r="J74">
        <f t="shared" ca="1" si="10"/>
        <v>1</v>
      </c>
      <c r="K74" t="str">
        <f t="shared" ca="1" si="11"/>
        <v>OK</v>
      </c>
    </row>
    <row r="75" spans="8:11" x14ac:dyDescent="0.4">
      <c r="H75">
        <v>75</v>
      </c>
      <c r="I75" t="str">
        <f t="shared" ca="1" si="12"/>
        <v>uB4g9K</v>
      </c>
      <c r="J75">
        <f t="shared" ca="1" si="10"/>
        <v>1</v>
      </c>
      <c r="K75" t="str">
        <f t="shared" ca="1" si="11"/>
        <v>OK</v>
      </c>
    </row>
    <row r="76" spans="8:11" x14ac:dyDescent="0.4">
      <c r="H76">
        <v>76</v>
      </c>
      <c r="I76" t="str">
        <f t="shared" ca="1" si="12"/>
        <v>eERBfc</v>
      </c>
      <c r="J76">
        <f t="shared" ca="1" si="10"/>
        <v>1</v>
      </c>
      <c r="K76" t="str">
        <f t="shared" ca="1" si="11"/>
        <v>OK</v>
      </c>
    </row>
    <row r="77" spans="8:11" x14ac:dyDescent="0.4">
      <c r="H77">
        <v>77</v>
      </c>
      <c r="I77" t="str">
        <f t="shared" ca="1" si="12"/>
        <v>qaReLK</v>
      </c>
      <c r="J77">
        <f t="shared" ca="1" si="10"/>
        <v>1</v>
      </c>
      <c r="K77" t="str">
        <f t="shared" ca="1" si="11"/>
        <v>OK</v>
      </c>
    </row>
    <row r="78" spans="8:11" x14ac:dyDescent="0.4">
      <c r="H78">
        <v>78</v>
      </c>
      <c r="I78" t="str">
        <f t="shared" ca="1" si="12"/>
        <v>YUB9s8</v>
      </c>
      <c r="J78">
        <f t="shared" ca="1" si="10"/>
        <v>1</v>
      </c>
      <c r="K78" t="str">
        <f t="shared" ca="1" si="11"/>
        <v>OK</v>
      </c>
    </row>
    <row r="79" spans="8:11" x14ac:dyDescent="0.4">
      <c r="H79">
        <v>79</v>
      </c>
      <c r="I79" t="str">
        <f t="shared" ca="1" si="12"/>
        <v>8NRNjH</v>
      </c>
      <c r="J79">
        <f t="shared" ca="1" si="10"/>
        <v>1</v>
      </c>
      <c r="K79" t="str">
        <f t="shared" ca="1" si="11"/>
        <v>OK</v>
      </c>
    </row>
    <row r="80" spans="8:11" x14ac:dyDescent="0.4">
      <c r="H80">
        <v>80</v>
      </c>
      <c r="I80" t="str">
        <f t="shared" ca="1" si="12"/>
        <v>5p4dLX</v>
      </c>
      <c r="J80">
        <f t="shared" ca="1" si="10"/>
        <v>1</v>
      </c>
      <c r="K80" t="str">
        <f t="shared" ca="1" si="11"/>
        <v>OK</v>
      </c>
    </row>
    <row r="81" spans="8:11" x14ac:dyDescent="0.4">
      <c r="H81">
        <v>81</v>
      </c>
      <c r="I81" t="str">
        <f t="shared" ca="1" si="12"/>
        <v>6NWRnN</v>
      </c>
      <c r="J81">
        <f t="shared" ca="1" si="10"/>
        <v>1</v>
      </c>
      <c r="K81" t="str">
        <f t="shared" ca="1" si="11"/>
        <v>OK</v>
      </c>
    </row>
    <row r="82" spans="8:11" x14ac:dyDescent="0.4">
      <c r="H82">
        <v>82</v>
      </c>
      <c r="I82" t="str">
        <f t="shared" ca="1" si="12"/>
        <v>YHGHBu</v>
      </c>
      <c r="J82">
        <f t="shared" ca="1" si="10"/>
        <v>1</v>
      </c>
      <c r="K82" t="str">
        <f t="shared" ca="1" si="11"/>
        <v>OK</v>
      </c>
    </row>
    <row r="83" spans="8:11" x14ac:dyDescent="0.4">
      <c r="H83">
        <v>83</v>
      </c>
      <c r="I83" t="str">
        <f t="shared" ca="1" si="12"/>
        <v>utU7fK</v>
      </c>
      <c r="J83">
        <f t="shared" ca="1" si="10"/>
        <v>1</v>
      </c>
      <c r="K83" t="str">
        <f t="shared" ca="1" si="11"/>
        <v>OK</v>
      </c>
    </row>
    <row r="84" spans="8:11" x14ac:dyDescent="0.4">
      <c r="H84">
        <v>84</v>
      </c>
      <c r="I84" t="str">
        <f t="shared" ca="1" si="12"/>
        <v>KZujJJ</v>
      </c>
      <c r="J84">
        <f t="shared" ca="1" si="10"/>
        <v>1</v>
      </c>
      <c r="K84" t="str">
        <f t="shared" ca="1" si="11"/>
        <v>OK</v>
      </c>
    </row>
    <row r="85" spans="8:11" x14ac:dyDescent="0.4">
      <c r="H85">
        <v>85</v>
      </c>
      <c r="I85" t="str">
        <f t="shared" ca="1" si="12"/>
        <v>cvQG17</v>
      </c>
      <c r="J85">
        <f t="shared" ca="1" si="10"/>
        <v>1</v>
      </c>
      <c r="K85" t="str">
        <f t="shared" ca="1" si="11"/>
        <v>OK</v>
      </c>
    </row>
    <row r="86" spans="8:11" x14ac:dyDescent="0.4">
      <c r="H86">
        <v>86</v>
      </c>
      <c r="I86" t="str">
        <f t="shared" ca="1" si="12"/>
        <v>wAEkiB</v>
      </c>
      <c r="J86">
        <f t="shared" ca="1" si="10"/>
        <v>1</v>
      </c>
      <c r="K86" t="str">
        <f t="shared" ca="1" si="11"/>
        <v>OK</v>
      </c>
    </row>
    <row r="87" spans="8:11" x14ac:dyDescent="0.4">
      <c r="H87">
        <v>87</v>
      </c>
      <c r="I87" t="str">
        <f t="shared" ca="1" si="12"/>
        <v>2VduK8</v>
      </c>
      <c r="J87">
        <f t="shared" ca="1" si="10"/>
        <v>1</v>
      </c>
      <c r="K87" t="str">
        <f t="shared" ca="1" si="11"/>
        <v>OK</v>
      </c>
    </row>
    <row r="88" spans="8:11" x14ac:dyDescent="0.4">
      <c r="H88">
        <v>88</v>
      </c>
      <c r="I88" t="str">
        <f t="shared" ca="1" si="12"/>
        <v>DMsKXk</v>
      </c>
      <c r="J88">
        <f t="shared" ca="1" si="10"/>
        <v>1</v>
      </c>
      <c r="K88" t="str">
        <f t="shared" ca="1" si="11"/>
        <v>OK</v>
      </c>
    </row>
    <row r="89" spans="8:11" x14ac:dyDescent="0.4">
      <c r="H89">
        <v>89</v>
      </c>
      <c r="I89" t="str">
        <f t="shared" ca="1" si="12"/>
        <v>uZW1M5</v>
      </c>
      <c r="J89">
        <f t="shared" ca="1" si="10"/>
        <v>1</v>
      </c>
      <c r="K89" t="str">
        <f t="shared" ca="1" si="11"/>
        <v>OK</v>
      </c>
    </row>
    <row r="90" spans="8:11" x14ac:dyDescent="0.4">
      <c r="H90">
        <v>90</v>
      </c>
      <c r="I90" t="str">
        <f t="shared" ca="1" si="12"/>
        <v>JYCevN</v>
      </c>
      <c r="J90">
        <f t="shared" ca="1" si="10"/>
        <v>1</v>
      </c>
      <c r="K90" t="str">
        <f t="shared" ca="1" si="11"/>
        <v>OK</v>
      </c>
    </row>
    <row r="91" spans="8:11" x14ac:dyDescent="0.4">
      <c r="H91">
        <v>91</v>
      </c>
      <c r="I91" t="str">
        <f t="shared" ca="1" si="12"/>
        <v>wZa71W</v>
      </c>
      <c r="J91">
        <f t="shared" ca="1" si="10"/>
        <v>1</v>
      </c>
      <c r="K91" t="str">
        <f t="shared" ca="1" si="11"/>
        <v>OK</v>
      </c>
    </row>
    <row r="92" spans="8:11" x14ac:dyDescent="0.4">
      <c r="H92">
        <v>92</v>
      </c>
      <c r="I92" t="str">
        <f t="shared" ca="1" si="12"/>
        <v>Lv4K1L</v>
      </c>
      <c r="J92">
        <f t="shared" ca="1" si="10"/>
        <v>1</v>
      </c>
      <c r="K92" t="str">
        <f t="shared" ca="1" si="11"/>
        <v>OK</v>
      </c>
    </row>
    <row r="93" spans="8:11" x14ac:dyDescent="0.4">
      <c r="H93">
        <v>93</v>
      </c>
      <c r="I93" t="str">
        <f t="shared" ca="1" si="12"/>
        <v>kfG8HW</v>
      </c>
      <c r="J93">
        <f t="shared" ca="1" si="10"/>
        <v>1</v>
      </c>
      <c r="K93" t="str">
        <f t="shared" ca="1" si="11"/>
        <v>OK</v>
      </c>
    </row>
    <row r="94" spans="8:11" x14ac:dyDescent="0.4">
      <c r="H94">
        <v>94</v>
      </c>
      <c r="I94" t="str">
        <f t="shared" ca="1" si="12"/>
        <v>huoT84</v>
      </c>
      <c r="J94">
        <f t="shared" ca="1" si="10"/>
        <v>1</v>
      </c>
      <c r="K94" t="str">
        <f t="shared" ca="1" si="11"/>
        <v>OK</v>
      </c>
    </row>
    <row r="95" spans="8:11" x14ac:dyDescent="0.4">
      <c r="H95">
        <v>95</v>
      </c>
      <c r="I95" t="str">
        <f t="shared" ca="1" si="12"/>
        <v>ZjHzNg</v>
      </c>
      <c r="J95">
        <f t="shared" ca="1" si="10"/>
        <v>1</v>
      </c>
      <c r="K95" t="str">
        <f t="shared" ca="1" si="11"/>
        <v>OK</v>
      </c>
    </row>
    <row r="96" spans="8:11" x14ac:dyDescent="0.4">
      <c r="H96">
        <v>96</v>
      </c>
      <c r="I96" t="str">
        <f t="shared" ca="1" si="12"/>
        <v>krm9dk</v>
      </c>
      <c r="J96">
        <f t="shared" ca="1" si="10"/>
        <v>1</v>
      </c>
      <c r="K96" t="str">
        <f t="shared" ca="1" si="11"/>
        <v>OK</v>
      </c>
    </row>
    <row r="97" spans="8:11" x14ac:dyDescent="0.4">
      <c r="H97">
        <v>97</v>
      </c>
      <c r="I97" t="str">
        <f t="shared" ca="1" si="12"/>
        <v>Jecptk</v>
      </c>
      <c r="J97">
        <f t="shared" ca="1" si="10"/>
        <v>1</v>
      </c>
      <c r="K97" t="str">
        <f t="shared" ca="1" si="11"/>
        <v>OK</v>
      </c>
    </row>
    <row r="98" spans="8:11" x14ac:dyDescent="0.4">
      <c r="H98">
        <v>98</v>
      </c>
      <c r="I98" t="str">
        <f t="shared" ca="1" si="12"/>
        <v>vB5Nxf</v>
      </c>
      <c r="J98">
        <f t="shared" ca="1" si="10"/>
        <v>1</v>
      </c>
      <c r="K98" t="str">
        <f t="shared" ca="1" si="11"/>
        <v>OK</v>
      </c>
    </row>
    <row r="99" spans="8:11" x14ac:dyDescent="0.4">
      <c r="H99">
        <v>99</v>
      </c>
      <c r="I99" t="str">
        <f t="shared" ca="1" si="12"/>
        <v>GbPaiK</v>
      </c>
      <c r="J99">
        <f t="shared" ca="1" si="10"/>
        <v>1</v>
      </c>
      <c r="K99" t="str">
        <f t="shared" ca="1" si="11"/>
        <v>OK</v>
      </c>
    </row>
    <row r="100" spans="8:11" x14ac:dyDescent="0.4">
      <c r="H100">
        <v>100</v>
      </c>
      <c r="I100" t="str">
        <f t="shared" ca="1" si="12"/>
        <v>AShvvn</v>
      </c>
      <c r="J100">
        <f t="shared" ca="1" si="10"/>
        <v>1</v>
      </c>
      <c r="K100" t="str">
        <f t="shared" ca="1" si="11"/>
        <v>OK</v>
      </c>
    </row>
    <row r="101" spans="8:11" x14ac:dyDescent="0.4">
      <c r="H101">
        <v>101</v>
      </c>
      <c r="I101" t="str">
        <f t="shared" ca="1" si="12"/>
        <v>4Aas2p</v>
      </c>
      <c r="J101">
        <f t="shared" ca="1" si="10"/>
        <v>1</v>
      </c>
      <c r="K101" t="str">
        <f t="shared" ca="1" si="11"/>
        <v>OK</v>
      </c>
    </row>
    <row r="102" spans="8:11" x14ac:dyDescent="0.4">
      <c r="H102">
        <v>102</v>
      </c>
      <c r="I102" t="str">
        <f t="shared" ca="1" si="12"/>
        <v>NYNrRR</v>
      </c>
      <c r="J102">
        <f t="shared" ca="1" si="10"/>
        <v>1</v>
      </c>
      <c r="K102" t="str">
        <f t="shared" ca="1" si="11"/>
        <v>OK</v>
      </c>
    </row>
    <row r="103" spans="8:11" x14ac:dyDescent="0.4">
      <c r="H103">
        <v>103</v>
      </c>
      <c r="I103" t="str">
        <f t="shared" ca="1" si="12"/>
        <v>W5jzwM</v>
      </c>
      <c r="J103">
        <f t="shared" ca="1" si="10"/>
        <v>1</v>
      </c>
      <c r="K103" t="str">
        <f t="shared" ca="1" si="11"/>
        <v>OK</v>
      </c>
    </row>
    <row r="104" spans="8:11" x14ac:dyDescent="0.4">
      <c r="H104">
        <v>104</v>
      </c>
      <c r="I104" t="str">
        <f t="shared" ca="1" si="12"/>
        <v>E2HWVq</v>
      </c>
      <c r="J104">
        <f t="shared" ca="1" si="10"/>
        <v>1</v>
      </c>
      <c r="K104" t="str">
        <f t="shared" ca="1" si="11"/>
        <v>OK</v>
      </c>
    </row>
    <row r="105" spans="8:11" x14ac:dyDescent="0.4">
      <c r="H105">
        <v>105</v>
      </c>
      <c r="I105" t="str">
        <f t="shared" ca="1" si="12"/>
        <v>Hn29VD</v>
      </c>
      <c r="J105">
        <f t="shared" ca="1" si="10"/>
        <v>1</v>
      </c>
      <c r="K105" t="str">
        <f t="shared" ca="1" si="11"/>
        <v>OK</v>
      </c>
    </row>
    <row r="106" spans="8:11" x14ac:dyDescent="0.4">
      <c r="H106">
        <v>106</v>
      </c>
      <c r="I106" t="str">
        <f t="shared" ca="1" si="12"/>
        <v>7uisJL</v>
      </c>
      <c r="J106">
        <f t="shared" ca="1" si="10"/>
        <v>1</v>
      </c>
      <c r="K106" t="str">
        <f t="shared" ca="1" si="11"/>
        <v>OK</v>
      </c>
    </row>
    <row r="107" spans="8:11" x14ac:dyDescent="0.4">
      <c r="H107">
        <v>107</v>
      </c>
      <c r="I107" t="str">
        <f t="shared" ca="1" si="12"/>
        <v>78R98H</v>
      </c>
      <c r="J107">
        <f t="shared" ca="1" si="10"/>
        <v>1</v>
      </c>
      <c r="K107" t="str">
        <f t="shared" ca="1" si="11"/>
        <v>OK</v>
      </c>
    </row>
    <row r="108" spans="8:11" x14ac:dyDescent="0.4">
      <c r="H108">
        <v>108</v>
      </c>
      <c r="I108" t="str">
        <f t="shared" ca="1" si="12"/>
        <v>KWEp1p</v>
      </c>
      <c r="J108">
        <f t="shared" ca="1" si="10"/>
        <v>1</v>
      </c>
      <c r="K108" t="str">
        <f t="shared" ca="1" si="11"/>
        <v>OK</v>
      </c>
    </row>
    <row r="109" spans="8:11" x14ac:dyDescent="0.4">
      <c r="H109">
        <v>109</v>
      </c>
      <c r="I109" t="str">
        <f t="shared" ca="1" si="12"/>
        <v>JApBHE</v>
      </c>
      <c r="J109">
        <f t="shared" ca="1" si="10"/>
        <v>1</v>
      </c>
      <c r="K109" t="str">
        <f t="shared" ca="1" si="11"/>
        <v>OK</v>
      </c>
    </row>
    <row r="110" spans="8:11" x14ac:dyDescent="0.4">
      <c r="H110">
        <v>110</v>
      </c>
      <c r="I110" t="str">
        <f t="shared" ca="1" si="12"/>
        <v>dcQXk8</v>
      </c>
      <c r="J110">
        <f t="shared" ca="1" si="10"/>
        <v>1</v>
      </c>
      <c r="K110" t="str">
        <f t="shared" ca="1" si="11"/>
        <v>OK</v>
      </c>
    </row>
    <row r="111" spans="8:11" x14ac:dyDescent="0.4">
      <c r="H111">
        <v>111</v>
      </c>
      <c r="I111" t="str">
        <f t="shared" ca="1" si="12"/>
        <v>fSDFf8</v>
      </c>
      <c r="J111">
        <f t="shared" ca="1" si="10"/>
        <v>1</v>
      </c>
      <c r="K111" t="str">
        <f t="shared" ca="1" si="11"/>
        <v>OK</v>
      </c>
    </row>
    <row r="112" spans="8:11" x14ac:dyDescent="0.4">
      <c r="H112">
        <v>112</v>
      </c>
      <c r="I112" t="str">
        <f t="shared" ca="1" si="12"/>
        <v>KMbaU8</v>
      </c>
      <c r="J112">
        <f t="shared" ref="J112:J175" ca="1" si="13">COUNTIF(I:I,I112)</f>
        <v>1</v>
      </c>
      <c r="K112" t="str">
        <f t="shared" ref="K112:K175" ca="1" si="14">+IF(J112=1,"OK","ダブり")</f>
        <v>OK</v>
      </c>
    </row>
    <row r="113" spans="8:11" x14ac:dyDescent="0.4">
      <c r="H113">
        <v>113</v>
      </c>
      <c r="I113" t="str">
        <f t="shared" ca="1" si="12"/>
        <v>pB6SCE</v>
      </c>
      <c r="J113">
        <f t="shared" ca="1" si="13"/>
        <v>1</v>
      </c>
      <c r="K113" t="str">
        <f t="shared" ca="1" si="14"/>
        <v>OK</v>
      </c>
    </row>
    <row r="114" spans="8:11" x14ac:dyDescent="0.4">
      <c r="H114">
        <v>114</v>
      </c>
      <c r="I114" t="str">
        <f t="shared" ca="1" si="12"/>
        <v>TCqNds</v>
      </c>
      <c r="J114">
        <f t="shared" ca="1" si="13"/>
        <v>1</v>
      </c>
      <c r="K114" t="str">
        <f t="shared" ca="1" si="14"/>
        <v>OK</v>
      </c>
    </row>
    <row r="115" spans="8:11" x14ac:dyDescent="0.4">
      <c r="H115">
        <v>115</v>
      </c>
      <c r="I115" t="str">
        <f t="shared" ca="1" si="12"/>
        <v>p25S94</v>
      </c>
      <c r="J115">
        <f t="shared" ca="1" si="13"/>
        <v>1</v>
      </c>
      <c r="K115" t="str">
        <f t="shared" ca="1" si="14"/>
        <v>OK</v>
      </c>
    </row>
    <row r="116" spans="8:11" x14ac:dyDescent="0.4">
      <c r="H116">
        <v>116</v>
      </c>
      <c r="I116" t="str">
        <f t="shared" ca="1" si="12"/>
        <v>ZH8FTT</v>
      </c>
      <c r="J116">
        <f t="shared" ca="1" si="13"/>
        <v>1</v>
      </c>
      <c r="K116" t="str">
        <f t="shared" ca="1" si="14"/>
        <v>OK</v>
      </c>
    </row>
    <row r="117" spans="8:11" x14ac:dyDescent="0.4">
      <c r="H117">
        <v>117</v>
      </c>
      <c r="I117" t="str">
        <f t="shared" ca="1" si="12"/>
        <v>gNooXQ</v>
      </c>
      <c r="J117">
        <f t="shared" ca="1" si="13"/>
        <v>1</v>
      </c>
      <c r="K117" t="str">
        <f t="shared" ca="1" si="14"/>
        <v>OK</v>
      </c>
    </row>
    <row r="118" spans="8:11" x14ac:dyDescent="0.4">
      <c r="H118">
        <v>118</v>
      </c>
      <c r="I118" t="str">
        <f t="shared" ca="1" si="12"/>
        <v>uggUQY</v>
      </c>
      <c r="J118">
        <f t="shared" ca="1" si="13"/>
        <v>1</v>
      </c>
      <c r="K118" t="str">
        <f t="shared" ca="1" si="14"/>
        <v>OK</v>
      </c>
    </row>
    <row r="119" spans="8:11" x14ac:dyDescent="0.4">
      <c r="H119">
        <v>119</v>
      </c>
      <c r="I119" t="str">
        <f t="shared" ca="1" si="12"/>
        <v>JCccMd</v>
      </c>
      <c r="J119">
        <f t="shared" ca="1" si="13"/>
        <v>1</v>
      </c>
      <c r="K119" t="str">
        <f t="shared" ca="1" si="14"/>
        <v>OK</v>
      </c>
    </row>
    <row r="120" spans="8:11" x14ac:dyDescent="0.4">
      <c r="H120">
        <v>120</v>
      </c>
      <c r="I120" t="str">
        <f t="shared" ca="1" si="12"/>
        <v>FYopJL</v>
      </c>
      <c r="J120">
        <f t="shared" ca="1" si="13"/>
        <v>1</v>
      </c>
      <c r="K120" t="str">
        <f t="shared" ca="1" si="14"/>
        <v>OK</v>
      </c>
    </row>
    <row r="121" spans="8:11" x14ac:dyDescent="0.4">
      <c r="H121">
        <v>121</v>
      </c>
      <c r="I121" t="str">
        <f t="shared" ca="1" si="12"/>
        <v>27Kg65</v>
      </c>
      <c r="J121">
        <f t="shared" ca="1" si="13"/>
        <v>1</v>
      </c>
      <c r="K121" t="str">
        <f t="shared" ca="1" si="14"/>
        <v>OK</v>
      </c>
    </row>
    <row r="122" spans="8:11" x14ac:dyDescent="0.4">
      <c r="H122">
        <v>122</v>
      </c>
      <c r="I122" t="str">
        <f t="shared" ca="1" si="12"/>
        <v>84s4be</v>
      </c>
      <c r="J122">
        <f t="shared" ca="1" si="13"/>
        <v>1</v>
      </c>
      <c r="K122" t="str">
        <f t="shared" ca="1" si="14"/>
        <v>OK</v>
      </c>
    </row>
    <row r="123" spans="8:11" x14ac:dyDescent="0.4">
      <c r="H123">
        <v>123</v>
      </c>
      <c r="I123" t="str">
        <f t="shared" ca="1" si="12"/>
        <v>ZXeBN8</v>
      </c>
      <c r="J123">
        <f t="shared" ca="1" si="13"/>
        <v>1</v>
      </c>
      <c r="K123" t="str">
        <f t="shared" ca="1" si="14"/>
        <v>OK</v>
      </c>
    </row>
    <row r="124" spans="8:11" x14ac:dyDescent="0.4">
      <c r="H124">
        <v>124</v>
      </c>
      <c r="I124" t="str">
        <f t="shared" ca="1" si="12"/>
        <v>DVwdQ4</v>
      </c>
      <c r="J124">
        <f t="shared" ca="1" si="13"/>
        <v>1</v>
      </c>
      <c r="K124" t="str">
        <f t="shared" ca="1" si="14"/>
        <v>OK</v>
      </c>
    </row>
    <row r="125" spans="8:11" x14ac:dyDescent="0.4">
      <c r="H125">
        <v>125</v>
      </c>
      <c r="I125" t="str">
        <f t="shared" ca="1" si="12"/>
        <v>7mKKE4</v>
      </c>
      <c r="J125">
        <f t="shared" ca="1" si="13"/>
        <v>1</v>
      </c>
      <c r="K125" t="str">
        <f t="shared" ca="1" si="14"/>
        <v>OK</v>
      </c>
    </row>
    <row r="126" spans="8:11" x14ac:dyDescent="0.4">
      <c r="H126">
        <v>126</v>
      </c>
      <c r="I126" t="str">
        <f t="shared" ca="1" si="12"/>
        <v>V6N2ps</v>
      </c>
      <c r="J126">
        <f t="shared" ca="1" si="13"/>
        <v>1</v>
      </c>
      <c r="K126" t="str">
        <f t="shared" ca="1" si="14"/>
        <v>OK</v>
      </c>
    </row>
    <row r="127" spans="8:11" x14ac:dyDescent="0.4">
      <c r="H127">
        <v>127</v>
      </c>
      <c r="I127" t="str">
        <f t="shared" ca="1" si="12"/>
        <v>XK21Lj</v>
      </c>
      <c r="J127">
        <f t="shared" ca="1" si="13"/>
        <v>1</v>
      </c>
      <c r="K127" t="str">
        <f t="shared" ca="1" si="14"/>
        <v>OK</v>
      </c>
    </row>
    <row r="128" spans="8:11" x14ac:dyDescent="0.4">
      <c r="H128">
        <v>128</v>
      </c>
      <c r="I128" t="str">
        <f t="shared" ca="1" si="12"/>
        <v>R9cNtg</v>
      </c>
      <c r="J128">
        <f t="shared" ca="1" si="13"/>
        <v>1</v>
      </c>
      <c r="K128" t="str">
        <f t="shared" ca="1" si="14"/>
        <v>OK</v>
      </c>
    </row>
    <row r="129" spans="8:11" x14ac:dyDescent="0.4">
      <c r="H129">
        <v>129</v>
      </c>
      <c r="I129" t="str">
        <f t="shared" ca="1" si="12"/>
        <v>WrK4Sv</v>
      </c>
      <c r="J129">
        <f t="shared" ca="1" si="13"/>
        <v>1</v>
      </c>
      <c r="K129" t="str">
        <f t="shared" ca="1" si="14"/>
        <v>OK</v>
      </c>
    </row>
    <row r="130" spans="8:11" x14ac:dyDescent="0.4">
      <c r="H130">
        <v>130</v>
      </c>
      <c r="I130" t="str">
        <f t="shared" ref="I130:I193" ca="1" si="15">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JHepk2</v>
      </c>
      <c r="J130">
        <f t="shared" ca="1" si="13"/>
        <v>1</v>
      </c>
      <c r="K130" t="str">
        <f t="shared" ca="1" si="14"/>
        <v>OK</v>
      </c>
    </row>
    <row r="131" spans="8:11" x14ac:dyDescent="0.4">
      <c r="H131">
        <v>131</v>
      </c>
      <c r="I131" t="str">
        <f t="shared" ca="1" si="15"/>
        <v>BcGqNK</v>
      </c>
      <c r="J131">
        <f t="shared" ca="1" si="13"/>
        <v>1</v>
      </c>
      <c r="K131" t="str">
        <f t="shared" ca="1" si="14"/>
        <v>OK</v>
      </c>
    </row>
    <row r="132" spans="8:11" x14ac:dyDescent="0.4">
      <c r="H132">
        <v>132</v>
      </c>
      <c r="I132" t="str">
        <f t="shared" ca="1" si="15"/>
        <v>qBUnmt</v>
      </c>
      <c r="J132">
        <f t="shared" ca="1" si="13"/>
        <v>1</v>
      </c>
      <c r="K132" t="str">
        <f t="shared" ca="1" si="14"/>
        <v>OK</v>
      </c>
    </row>
    <row r="133" spans="8:11" x14ac:dyDescent="0.4">
      <c r="H133">
        <v>133</v>
      </c>
      <c r="I133" t="str">
        <f t="shared" ca="1" si="15"/>
        <v>KwSDt3</v>
      </c>
      <c r="J133">
        <f t="shared" ca="1" si="13"/>
        <v>1</v>
      </c>
      <c r="K133" t="str">
        <f t="shared" ca="1" si="14"/>
        <v>OK</v>
      </c>
    </row>
    <row r="134" spans="8:11" x14ac:dyDescent="0.4">
      <c r="H134">
        <v>134</v>
      </c>
      <c r="I134" t="str">
        <f t="shared" ca="1" si="15"/>
        <v>cLxzEk</v>
      </c>
      <c r="J134">
        <f t="shared" ca="1" si="13"/>
        <v>1</v>
      </c>
      <c r="K134" t="str">
        <f t="shared" ca="1" si="14"/>
        <v>OK</v>
      </c>
    </row>
    <row r="135" spans="8:11" x14ac:dyDescent="0.4">
      <c r="H135">
        <v>135</v>
      </c>
      <c r="I135" t="str">
        <f t="shared" ca="1" si="15"/>
        <v>BoRGEL</v>
      </c>
      <c r="J135">
        <f t="shared" ca="1" si="13"/>
        <v>1</v>
      </c>
      <c r="K135" t="str">
        <f t="shared" ca="1" si="14"/>
        <v>OK</v>
      </c>
    </row>
    <row r="136" spans="8:11" x14ac:dyDescent="0.4">
      <c r="H136">
        <v>136</v>
      </c>
      <c r="I136" t="str">
        <f t="shared" ca="1" si="15"/>
        <v>JL2oLn</v>
      </c>
      <c r="J136">
        <f t="shared" ca="1" si="13"/>
        <v>1</v>
      </c>
      <c r="K136" t="str">
        <f t="shared" ca="1" si="14"/>
        <v>OK</v>
      </c>
    </row>
    <row r="137" spans="8:11" x14ac:dyDescent="0.4">
      <c r="H137">
        <v>137</v>
      </c>
      <c r="I137" t="str">
        <f t="shared" ca="1" si="15"/>
        <v>NjRv6i</v>
      </c>
      <c r="J137">
        <f t="shared" ca="1" si="13"/>
        <v>1</v>
      </c>
      <c r="K137" t="str">
        <f t="shared" ca="1" si="14"/>
        <v>OK</v>
      </c>
    </row>
    <row r="138" spans="8:11" x14ac:dyDescent="0.4">
      <c r="H138">
        <v>138</v>
      </c>
      <c r="I138" t="str">
        <f t="shared" ca="1" si="15"/>
        <v>2nLGWT</v>
      </c>
      <c r="J138">
        <f t="shared" ca="1" si="13"/>
        <v>1</v>
      </c>
      <c r="K138" t="str">
        <f t="shared" ca="1" si="14"/>
        <v>OK</v>
      </c>
    </row>
    <row r="139" spans="8:11" x14ac:dyDescent="0.4">
      <c r="H139">
        <v>139</v>
      </c>
      <c r="I139" t="str">
        <f t="shared" ca="1" si="15"/>
        <v>7BDmmV</v>
      </c>
      <c r="J139">
        <f t="shared" ca="1" si="13"/>
        <v>1</v>
      </c>
      <c r="K139" t="str">
        <f t="shared" ca="1" si="14"/>
        <v>OK</v>
      </c>
    </row>
    <row r="140" spans="8:11" x14ac:dyDescent="0.4">
      <c r="H140">
        <v>140</v>
      </c>
      <c r="I140" t="str">
        <f t="shared" ca="1" si="15"/>
        <v>pYKLJ2</v>
      </c>
      <c r="J140">
        <f t="shared" ca="1" si="13"/>
        <v>1</v>
      </c>
      <c r="K140" t="str">
        <f t="shared" ca="1" si="14"/>
        <v>OK</v>
      </c>
    </row>
    <row r="141" spans="8:11" x14ac:dyDescent="0.4">
      <c r="H141">
        <v>141</v>
      </c>
      <c r="I141" t="str">
        <f t="shared" ca="1" si="15"/>
        <v>ZjDKJq</v>
      </c>
      <c r="J141">
        <f t="shared" ca="1" si="13"/>
        <v>1</v>
      </c>
      <c r="K141" t="str">
        <f t="shared" ca="1" si="14"/>
        <v>OK</v>
      </c>
    </row>
    <row r="142" spans="8:11" x14ac:dyDescent="0.4">
      <c r="H142">
        <v>142</v>
      </c>
      <c r="I142" t="str">
        <f t="shared" ca="1" si="15"/>
        <v>ickt26</v>
      </c>
      <c r="J142">
        <f t="shared" ca="1" si="13"/>
        <v>1</v>
      </c>
      <c r="K142" t="str">
        <f t="shared" ca="1" si="14"/>
        <v>OK</v>
      </c>
    </row>
    <row r="143" spans="8:11" x14ac:dyDescent="0.4">
      <c r="H143">
        <v>143</v>
      </c>
      <c r="I143" t="str">
        <f t="shared" ca="1" si="15"/>
        <v>ZLCgX5</v>
      </c>
      <c r="J143">
        <f t="shared" ca="1" si="13"/>
        <v>1</v>
      </c>
      <c r="K143" t="str">
        <f t="shared" ca="1" si="14"/>
        <v>OK</v>
      </c>
    </row>
    <row r="144" spans="8:11" x14ac:dyDescent="0.4">
      <c r="H144">
        <v>144</v>
      </c>
      <c r="I144" t="str">
        <f t="shared" ca="1" si="15"/>
        <v>9TPoNt</v>
      </c>
      <c r="J144">
        <f t="shared" ca="1" si="13"/>
        <v>1</v>
      </c>
      <c r="K144" t="str">
        <f t="shared" ca="1" si="14"/>
        <v>OK</v>
      </c>
    </row>
    <row r="145" spans="8:11" x14ac:dyDescent="0.4">
      <c r="H145">
        <v>145</v>
      </c>
      <c r="I145" t="str">
        <f t="shared" ca="1" si="15"/>
        <v>wN7kQv</v>
      </c>
      <c r="J145">
        <f t="shared" ca="1" si="13"/>
        <v>1</v>
      </c>
      <c r="K145" t="str">
        <f t="shared" ca="1" si="14"/>
        <v>OK</v>
      </c>
    </row>
    <row r="146" spans="8:11" x14ac:dyDescent="0.4">
      <c r="H146">
        <v>146</v>
      </c>
      <c r="I146" t="str">
        <f t="shared" ca="1" si="15"/>
        <v>c2JdDA</v>
      </c>
      <c r="J146">
        <f t="shared" ca="1" si="13"/>
        <v>1</v>
      </c>
      <c r="K146" t="str">
        <f t="shared" ca="1" si="14"/>
        <v>OK</v>
      </c>
    </row>
    <row r="147" spans="8:11" x14ac:dyDescent="0.4">
      <c r="H147">
        <v>147</v>
      </c>
      <c r="I147" t="str">
        <f t="shared" ca="1" si="15"/>
        <v>op729X</v>
      </c>
      <c r="J147">
        <f t="shared" ca="1" si="13"/>
        <v>1</v>
      </c>
      <c r="K147" t="str">
        <f t="shared" ca="1" si="14"/>
        <v>OK</v>
      </c>
    </row>
    <row r="148" spans="8:11" x14ac:dyDescent="0.4">
      <c r="H148">
        <v>148</v>
      </c>
      <c r="I148" t="str">
        <f t="shared" ca="1" si="15"/>
        <v>CFz6Ls</v>
      </c>
      <c r="J148">
        <f t="shared" ca="1" si="13"/>
        <v>1</v>
      </c>
      <c r="K148" t="str">
        <f t="shared" ca="1" si="14"/>
        <v>OK</v>
      </c>
    </row>
    <row r="149" spans="8:11" x14ac:dyDescent="0.4">
      <c r="H149">
        <v>149</v>
      </c>
      <c r="I149" t="str">
        <f t="shared" ca="1" si="15"/>
        <v>hC1hs6</v>
      </c>
      <c r="J149">
        <f t="shared" ca="1" si="13"/>
        <v>1</v>
      </c>
      <c r="K149" t="str">
        <f t="shared" ca="1" si="14"/>
        <v>OK</v>
      </c>
    </row>
    <row r="150" spans="8:11" x14ac:dyDescent="0.4">
      <c r="H150">
        <v>150</v>
      </c>
      <c r="I150" t="str">
        <f t="shared" ca="1" si="15"/>
        <v>t6gb5e</v>
      </c>
      <c r="J150">
        <f t="shared" ca="1" si="13"/>
        <v>1</v>
      </c>
      <c r="K150" t="str">
        <f t="shared" ca="1" si="14"/>
        <v>OK</v>
      </c>
    </row>
    <row r="151" spans="8:11" x14ac:dyDescent="0.4">
      <c r="H151">
        <v>151</v>
      </c>
      <c r="I151" t="str">
        <f t="shared" ca="1" si="15"/>
        <v>JAFjFc</v>
      </c>
      <c r="J151">
        <f t="shared" ca="1" si="13"/>
        <v>1</v>
      </c>
      <c r="K151" t="str">
        <f t="shared" ca="1" si="14"/>
        <v>OK</v>
      </c>
    </row>
    <row r="152" spans="8:11" x14ac:dyDescent="0.4">
      <c r="H152">
        <v>152</v>
      </c>
      <c r="I152" t="str">
        <f t="shared" ca="1" si="15"/>
        <v>2BvcAb</v>
      </c>
      <c r="J152">
        <f t="shared" ca="1" si="13"/>
        <v>1</v>
      </c>
      <c r="K152" t="str">
        <f t="shared" ca="1" si="14"/>
        <v>OK</v>
      </c>
    </row>
    <row r="153" spans="8:11" x14ac:dyDescent="0.4">
      <c r="H153">
        <v>153</v>
      </c>
      <c r="I153" t="str">
        <f t="shared" ca="1" si="15"/>
        <v>sC962b</v>
      </c>
      <c r="J153">
        <f t="shared" ca="1" si="13"/>
        <v>1</v>
      </c>
      <c r="K153" t="str">
        <f t="shared" ca="1" si="14"/>
        <v>OK</v>
      </c>
    </row>
    <row r="154" spans="8:11" x14ac:dyDescent="0.4">
      <c r="H154">
        <v>154</v>
      </c>
      <c r="I154" t="str">
        <f t="shared" ca="1" si="15"/>
        <v>1UuGNw</v>
      </c>
      <c r="J154">
        <f t="shared" ca="1" si="13"/>
        <v>1</v>
      </c>
      <c r="K154" t="str">
        <f t="shared" ca="1" si="14"/>
        <v>OK</v>
      </c>
    </row>
    <row r="155" spans="8:11" x14ac:dyDescent="0.4">
      <c r="H155">
        <v>155</v>
      </c>
      <c r="I155" t="str">
        <f t="shared" ca="1" si="15"/>
        <v>KQBNFE</v>
      </c>
      <c r="J155">
        <f t="shared" ca="1" si="13"/>
        <v>1</v>
      </c>
      <c r="K155" t="str">
        <f t="shared" ca="1" si="14"/>
        <v>OK</v>
      </c>
    </row>
    <row r="156" spans="8:11" x14ac:dyDescent="0.4">
      <c r="H156">
        <v>156</v>
      </c>
      <c r="I156" t="str">
        <f t="shared" ca="1" si="15"/>
        <v>CQMNLX</v>
      </c>
      <c r="J156">
        <f t="shared" ca="1" si="13"/>
        <v>1</v>
      </c>
      <c r="K156" t="str">
        <f t="shared" ca="1" si="14"/>
        <v>OK</v>
      </c>
    </row>
    <row r="157" spans="8:11" x14ac:dyDescent="0.4">
      <c r="H157">
        <v>157</v>
      </c>
      <c r="I157" t="str">
        <f t="shared" ca="1" si="15"/>
        <v>ENVuAq</v>
      </c>
      <c r="J157">
        <f t="shared" ca="1" si="13"/>
        <v>1</v>
      </c>
      <c r="K157" t="str">
        <f t="shared" ca="1" si="14"/>
        <v>OK</v>
      </c>
    </row>
    <row r="158" spans="8:11" x14ac:dyDescent="0.4">
      <c r="H158">
        <v>158</v>
      </c>
      <c r="I158" t="str">
        <f t="shared" ca="1" si="15"/>
        <v>q8ztNN</v>
      </c>
      <c r="J158">
        <f t="shared" ca="1" si="13"/>
        <v>1</v>
      </c>
      <c r="K158" t="str">
        <f t="shared" ca="1" si="14"/>
        <v>OK</v>
      </c>
    </row>
    <row r="159" spans="8:11" x14ac:dyDescent="0.4">
      <c r="H159">
        <v>159</v>
      </c>
      <c r="I159" t="str">
        <f t="shared" ca="1" si="15"/>
        <v>tJN5PD</v>
      </c>
      <c r="J159">
        <f t="shared" ca="1" si="13"/>
        <v>1</v>
      </c>
      <c r="K159" t="str">
        <f t="shared" ca="1" si="14"/>
        <v>OK</v>
      </c>
    </row>
    <row r="160" spans="8:11" x14ac:dyDescent="0.4">
      <c r="H160">
        <v>160</v>
      </c>
      <c r="I160" t="str">
        <f t="shared" ca="1" si="15"/>
        <v>LTaq6o</v>
      </c>
      <c r="J160">
        <f t="shared" ca="1" si="13"/>
        <v>1</v>
      </c>
      <c r="K160" t="str">
        <f t="shared" ca="1" si="14"/>
        <v>OK</v>
      </c>
    </row>
    <row r="161" spans="8:11" x14ac:dyDescent="0.4">
      <c r="H161">
        <v>161</v>
      </c>
      <c r="I161" t="str">
        <f t="shared" ca="1" si="15"/>
        <v>9Mv2C1</v>
      </c>
      <c r="J161">
        <f t="shared" ca="1" si="13"/>
        <v>1</v>
      </c>
      <c r="K161" t="str">
        <f t="shared" ca="1" si="14"/>
        <v>OK</v>
      </c>
    </row>
    <row r="162" spans="8:11" x14ac:dyDescent="0.4">
      <c r="H162">
        <v>162</v>
      </c>
      <c r="I162" t="str">
        <f t="shared" ca="1" si="15"/>
        <v>Kx23Ax</v>
      </c>
      <c r="J162">
        <f t="shared" ca="1" si="13"/>
        <v>1</v>
      </c>
      <c r="K162" t="str">
        <f t="shared" ca="1" si="14"/>
        <v>OK</v>
      </c>
    </row>
    <row r="163" spans="8:11" x14ac:dyDescent="0.4">
      <c r="H163">
        <v>163</v>
      </c>
      <c r="I163" t="str">
        <f t="shared" ca="1" si="15"/>
        <v>C56KtS</v>
      </c>
      <c r="J163">
        <f t="shared" ca="1" si="13"/>
        <v>1</v>
      </c>
      <c r="K163" t="str">
        <f t="shared" ca="1" si="14"/>
        <v>OK</v>
      </c>
    </row>
    <row r="164" spans="8:11" x14ac:dyDescent="0.4">
      <c r="H164">
        <v>164</v>
      </c>
      <c r="I164" t="str">
        <f t="shared" ca="1" si="15"/>
        <v>BJDkiE</v>
      </c>
      <c r="J164">
        <f t="shared" ca="1" si="13"/>
        <v>1</v>
      </c>
      <c r="K164" t="str">
        <f t="shared" ca="1" si="14"/>
        <v>OK</v>
      </c>
    </row>
    <row r="165" spans="8:11" x14ac:dyDescent="0.4">
      <c r="H165">
        <v>165</v>
      </c>
      <c r="I165" t="str">
        <f t="shared" ca="1" si="15"/>
        <v>qKwE5A</v>
      </c>
      <c r="J165">
        <f t="shared" ca="1" si="13"/>
        <v>1</v>
      </c>
      <c r="K165" t="str">
        <f t="shared" ca="1" si="14"/>
        <v>OK</v>
      </c>
    </row>
    <row r="166" spans="8:11" x14ac:dyDescent="0.4">
      <c r="H166">
        <v>166</v>
      </c>
      <c r="I166" t="str">
        <f t="shared" ca="1" si="15"/>
        <v>J4z2Wi</v>
      </c>
      <c r="J166">
        <f t="shared" ca="1" si="13"/>
        <v>1</v>
      </c>
      <c r="K166" t="str">
        <f t="shared" ca="1" si="14"/>
        <v>OK</v>
      </c>
    </row>
    <row r="167" spans="8:11" x14ac:dyDescent="0.4">
      <c r="H167">
        <v>167</v>
      </c>
      <c r="I167" t="str">
        <f t="shared" ca="1" si="15"/>
        <v>V4pVBF</v>
      </c>
      <c r="J167">
        <f t="shared" ca="1" si="13"/>
        <v>1</v>
      </c>
      <c r="K167" t="str">
        <f t="shared" ca="1" si="14"/>
        <v>OK</v>
      </c>
    </row>
    <row r="168" spans="8:11" x14ac:dyDescent="0.4">
      <c r="H168">
        <v>168</v>
      </c>
      <c r="I168" t="str">
        <f t="shared" ca="1" si="15"/>
        <v>jAHVK3</v>
      </c>
      <c r="J168">
        <f t="shared" ca="1" si="13"/>
        <v>1</v>
      </c>
      <c r="K168" t="str">
        <f t="shared" ca="1" si="14"/>
        <v>OK</v>
      </c>
    </row>
    <row r="169" spans="8:11" x14ac:dyDescent="0.4">
      <c r="H169">
        <v>169</v>
      </c>
      <c r="I169" t="str">
        <f t="shared" ca="1" si="15"/>
        <v>PqFE9y</v>
      </c>
      <c r="J169">
        <f t="shared" ca="1" si="13"/>
        <v>1</v>
      </c>
      <c r="K169" t="str">
        <f t="shared" ca="1" si="14"/>
        <v>OK</v>
      </c>
    </row>
    <row r="170" spans="8:11" x14ac:dyDescent="0.4">
      <c r="H170">
        <v>170</v>
      </c>
      <c r="I170" t="str">
        <f t="shared" ca="1" si="15"/>
        <v>7HMvxP</v>
      </c>
      <c r="J170">
        <f t="shared" ca="1" si="13"/>
        <v>1</v>
      </c>
      <c r="K170" t="str">
        <f t="shared" ca="1" si="14"/>
        <v>OK</v>
      </c>
    </row>
    <row r="171" spans="8:11" x14ac:dyDescent="0.4">
      <c r="H171">
        <v>171</v>
      </c>
      <c r="I171" t="str">
        <f t="shared" ca="1" si="15"/>
        <v>TxdWFd</v>
      </c>
      <c r="J171">
        <f t="shared" ca="1" si="13"/>
        <v>1</v>
      </c>
      <c r="K171" t="str">
        <f t="shared" ca="1" si="14"/>
        <v>OK</v>
      </c>
    </row>
    <row r="172" spans="8:11" x14ac:dyDescent="0.4">
      <c r="H172">
        <v>172</v>
      </c>
      <c r="I172" t="str">
        <f t="shared" ca="1" si="15"/>
        <v>ZbHJD4</v>
      </c>
      <c r="J172">
        <f t="shared" ca="1" si="13"/>
        <v>1</v>
      </c>
      <c r="K172" t="str">
        <f t="shared" ca="1" si="14"/>
        <v>OK</v>
      </c>
    </row>
    <row r="173" spans="8:11" x14ac:dyDescent="0.4">
      <c r="H173">
        <v>173</v>
      </c>
      <c r="I173" t="str">
        <f t="shared" ca="1" si="15"/>
        <v>P2wCfz</v>
      </c>
      <c r="J173">
        <f t="shared" ca="1" si="13"/>
        <v>1</v>
      </c>
      <c r="K173" t="str">
        <f t="shared" ca="1" si="14"/>
        <v>OK</v>
      </c>
    </row>
    <row r="174" spans="8:11" x14ac:dyDescent="0.4">
      <c r="H174">
        <v>174</v>
      </c>
      <c r="I174" t="str">
        <f t="shared" ca="1" si="15"/>
        <v>qFCUQx</v>
      </c>
      <c r="J174">
        <f t="shared" ca="1" si="13"/>
        <v>1</v>
      </c>
      <c r="K174" t="str">
        <f t="shared" ca="1" si="14"/>
        <v>OK</v>
      </c>
    </row>
    <row r="175" spans="8:11" x14ac:dyDescent="0.4">
      <c r="H175">
        <v>175</v>
      </c>
      <c r="I175" t="str">
        <f t="shared" ca="1" si="15"/>
        <v>DZ1NBV</v>
      </c>
      <c r="J175">
        <f t="shared" ca="1" si="13"/>
        <v>1</v>
      </c>
      <c r="K175" t="str">
        <f t="shared" ca="1" si="14"/>
        <v>OK</v>
      </c>
    </row>
    <row r="176" spans="8:11" x14ac:dyDescent="0.4">
      <c r="H176">
        <v>176</v>
      </c>
      <c r="I176" t="str">
        <f t="shared" ca="1" si="15"/>
        <v>iV95aA</v>
      </c>
      <c r="J176">
        <f t="shared" ref="J176:J239" ca="1" si="16">COUNTIF(I:I,I176)</f>
        <v>1</v>
      </c>
      <c r="K176" t="str">
        <f t="shared" ref="K176:K239" ca="1" si="17">+IF(J176=1,"OK","ダブり")</f>
        <v>OK</v>
      </c>
    </row>
    <row r="177" spans="8:11" x14ac:dyDescent="0.4">
      <c r="H177">
        <v>177</v>
      </c>
      <c r="I177" t="str">
        <f t="shared" ca="1" si="15"/>
        <v>VAFSr3</v>
      </c>
      <c r="J177">
        <f t="shared" ca="1" si="16"/>
        <v>1</v>
      </c>
      <c r="K177" t="str">
        <f t="shared" ca="1" si="17"/>
        <v>OK</v>
      </c>
    </row>
    <row r="178" spans="8:11" x14ac:dyDescent="0.4">
      <c r="H178">
        <v>178</v>
      </c>
      <c r="I178" t="str">
        <f t="shared" ca="1" si="15"/>
        <v>21GFow</v>
      </c>
      <c r="J178">
        <f t="shared" ca="1" si="16"/>
        <v>1</v>
      </c>
      <c r="K178" t="str">
        <f t="shared" ca="1" si="17"/>
        <v>OK</v>
      </c>
    </row>
    <row r="179" spans="8:11" x14ac:dyDescent="0.4">
      <c r="H179">
        <v>179</v>
      </c>
      <c r="I179" t="str">
        <f t="shared" ca="1" si="15"/>
        <v>uDMUR4</v>
      </c>
      <c r="J179">
        <f t="shared" ca="1" si="16"/>
        <v>1</v>
      </c>
      <c r="K179" t="str">
        <f t="shared" ca="1" si="17"/>
        <v>OK</v>
      </c>
    </row>
    <row r="180" spans="8:11" x14ac:dyDescent="0.4">
      <c r="H180">
        <v>180</v>
      </c>
      <c r="I180" t="str">
        <f t="shared" ca="1" si="15"/>
        <v>iqf2HF</v>
      </c>
      <c r="J180">
        <f t="shared" ca="1" si="16"/>
        <v>1</v>
      </c>
      <c r="K180" t="str">
        <f t="shared" ca="1" si="17"/>
        <v>OK</v>
      </c>
    </row>
    <row r="181" spans="8:11" x14ac:dyDescent="0.4">
      <c r="H181">
        <v>181</v>
      </c>
      <c r="I181" t="str">
        <f t="shared" ca="1" si="15"/>
        <v>uCihT7</v>
      </c>
      <c r="J181">
        <f t="shared" ca="1" si="16"/>
        <v>1</v>
      </c>
      <c r="K181" t="str">
        <f t="shared" ca="1" si="17"/>
        <v>OK</v>
      </c>
    </row>
    <row r="182" spans="8:11" x14ac:dyDescent="0.4">
      <c r="H182">
        <v>182</v>
      </c>
      <c r="I182" t="str">
        <f t="shared" ca="1" si="15"/>
        <v>jRgLps</v>
      </c>
      <c r="J182">
        <f t="shared" ca="1" si="16"/>
        <v>1</v>
      </c>
      <c r="K182" t="str">
        <f t="shared" ca="1" si="17"/>
        <v>OK</v>
      </c>
    </row>
    <row r="183" spans="8:11" x14ac:dyDescent="0.4">
      <c r="H183">
        <v>183</v>
      </c>
      <c r="I183" t="str">
        <f t="shared" ca="1" si="15"/>
        <v>UwmeqF</v>
      </c>
      <c r="J183">
        <f t="shared" ca="1" si="16"/>
        <v>1</v>
      </c>
      <c r="K183" t="str">
        <f t="shared" ca="1" si="17"/>
        <v>OK</v>
      </c>
    </row>
    <row r="184" spans="8:11" x14ac:dyDescent="0.4">
      <c r="H184">
        <v>184</v>
      </c>
      <c r="I184" t="str">
        <f t="shared" ca="1" si="15"/>
        <v>TePJYk</v>
      </c>
      <c r="J184">
        <f t="shared" ca="1" si="16"/>
        <v>1</v>
      </c>
      <c r="K184" t="str">
        <f t="shared" ca="1" si="17"/>
        <v>OK</v>
      </c>
    </row>
    <row r="185" spans="8:11" x14ac:dyDescent="0.4">
      <c r="H185">
        <v>185</v>
      </c>
      <c r="I185" t="str">
        <f t="shared" ca="1" si="15"/>
        <v>p4We4L</v>
      </c>
      <c r="J185">
        <f t="shared" ca="1" si="16"/>
        <v>1</v>
      </c>
      <c r="K185" t="str">
        <f t="shared" ca="1" si="17"/>
        <v>OK</v>
      </c>
    </row>
    <row r="186" spans="8:11" x14ac:dyDescent="0.4">
      <c r="H186">
        <v>186</v>
      </c>
      <c r="I186" t="str">
        <f t="shared" ca="1" si="15"/>
        <v>3XJTzW</v>
      </c>
      <c r="J186">
        <f t="shared" ca="1" si="16"/>
        <v>1</v>
      </c>
      <c r="K186" t="str">
        <f t="shared" ca="1" si="17"/>
        <v>OK</v>
      </c>
    </row>
    <row r="187" spans="8:11" x14ac:dyDescent="0.4">
      <c r="H187">
        <v>187</v>
      </c>
      <c r="I187" t="str">
        <f t="shared" ca="1" si="15"/>
        <v>JhmhhP</v>
      </c>
      <c r="J187">
        <f t="shared" ca="1" si="16"/>
        <v>1</v>
      </c>
      <c r="K187" t="str">
        <f t="shared" ca="1" si="17"/>
        <v>OK</v>
      </c>
    </row>
    <row r="188" spans="8:11" x14ac:dyDescent="0.4">
      <c r="H188">
        <v>188</v>
      </c>
      <c r="I188" t="str">
        <f t="shared" ca="1" si="15"/>
        <v>pAJs6P</v>
      </c>
      <c r="J188">
        <f t="shared" ca="1" si="16"/>
        <v>1</v>
      </c>
      <c r="K188" t="str">
        <f t="shared" ca="1" si="17"/>
        <v>OK</v>
      </c>
    </row>
    <row r="189" spans="8:11" x14ac:dyDescent="0.4">
      <c r="H189">
        <v>189</v>
      </c>
      <c r="I189" t="str">
        <f t="shared" ca="1" si="15"/>
        <v>HqqLD4</v>
      </c>
      <c r="J189">
        <f t="shared" ca="1" si="16"/>
        <v>1</v>
      </c>
      <c r="K189" t="str">
        <f t="shared" ca="1" si="17"/>
        <v>OK</v>
      </c>
    </row>
    <row r="190" spans="8:11" x14ac:dyDescent="0.4">
      <c r="H190">
        <v>190</v>
      </c>
      <c r="I190" t="str">
        <f t="shared" ca="1" si="15"/>
        <v>41GYeD</v>
      </c>
      <c r="J190">
        <f t="shared" ca="1" si="16"/>
        <v>1</v>
      </c>
      <c r="K190" t="str">
        <f t="shared" ca="1" si="17"/>
        <v>OK</v>
      </c>
    </row>
    <row r="191" spans="8:11" x14ac:dyDescent="0.4">
      <c r="H191">
        <v>191</v>
      </c>
      <c r="I191" t="str">
        <f t="shared" ca="1" si="15"/>
        <v>cKU5Mo</v>
      </c>
      <c r="J191">
        <f t="shared" ca="1" si="16"/>
        <v>1</v>
      </c>
      <c r="K191" t="str">
        <f t="shared" ca="1" si="17"/>
        <v>OK</v>
      </c>
    </row>
    <row r="192" spans="8:11" x14ac:dyDescent="0.4">
      <c r="H192">
        <v>192</v>
      </c>
      <c r="I192" t="str">
        <f t="shared" ca="1" si="15"/>
        <v>2KdCTw</v>
      </c>
      <c r="J192">
        <f t="shared" ca="1" si="16"/>
        <v>1</v>
      </c>
      <c r="K192" t="str">
        <f t="shared" ca="1" si="17"/>
        <v>OK</v>
      </c>
    </row>
    <row r="193" spans="8:11" x14ac:dyDescent="0.4">
      <c r="H193">
        <v>193</v>
      </c>
      <c r="I193" t="str">
        <f t="shared" ca="1" si="15"/>
        <v>66XHeG</v>
      </c>
      <c r="J193">
        <f t="shared" ca="1" si="16"/>
        <v>1</v>
      </c>
      <c r="K193" t="str">
        <f t="shared" ca="1" si="17"/>
        <v>OK</v>
      </c>
    </row>
    <row r="194" spans="8:11" x14ac:dyDescent="0.4">
      <c r="H194">
        <v>194</v>
      </c>
      <c r="I194" t="str">
        <f t="shared" ref="I194:I257" ca="1" si="18">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jhkTqR</v>
      </c>
      <c r="J194">
        <f t="shared" ca="1" si="16"/>
        <v>1</v>
      </c>
      <c r="K194" t="str">
        <f t="shared" ca="1" si="17"/>
        <v>OK</v>
      </c>
    </row>
    <row r="195" spans="8:11" x14ac:dyDescent="0.4">
      <c r="H195">
        <v>195</v>
      </c>
      <c r="I195" t="str">
        <f t="shared" ca="1" si="18"/>
        <v>cQyPEK</v>
      </c>
      <c r="J195">
        <f t="shared" ca="1" si="16"/>
        <v>1</v>
      </c>
      <c r="K195" t="str">
        <f t="shared" ca="1" si="17"/>
        <v>OK</v>
      </c>
    </row>
    <row r="196" spans="8:11" x14ac:dyDescent="0.4">
      <c r="H196">
        <v>196</v>
      </c>
      <c r="I196" t="str">
        <f t="shared" ca="1" si="18"/>
        <v>N7iiAp</v>
      </c>
      <c r="J196">
        <f t="shared" ca="1" si="16"/>
        <v>1</v>
      </c>
      <c r="K196" t="str">
        <f t="shared" ca="1" si="17"/>
        <v>OK</v>
      </c>
    </row>
    <row r="197" spans="8:11" x14ac:dyDescent="0.4">
      <c r="H197">
        <v>197</v>
      </c>
      <c r="I197" t="str">
        <f t="shared" ca="1" si="18"/>
        <v>KqeCEP</v>
      </c>
      <c r="J197">
        <f t="shared" ca="1" si="16"/>
        <v>1</v>
      </c>
      <c r="K197" t="str">
        <f t="shared" ca="1" si="17"/>
        <v>OK</v>
      </c>
    </row>
    <row r="198" spans="8:11" x14ac:dyDescent="0.4">
      <c r="H198">
        <v>198</v>
      </c>
      <c r="I198" t="str">
        <f t="shared" ca="1" si="18"/>
        <v>DDvYYC</v>
      </c>
      <c r="J198">
        <f t="shared" ca="1" si="16"/>
        <v>1</v>
      </c>
      <c r="K198" t="str">
        <f t="shared" ca="1" si="17"/>
        <v>OK</v>
      </c>
    </row>
    <row r="199" spans="8:11" x14ac:dyDescent="0.4">
      <c r="H199">
        <v>199</v>
      </c>
      <c r="I199" t="str">
        <f t="shared" ca="1" si="18"/>
        <v>g5xV9f</v>
      </c>
      <c r="J199">
        <f t="shared" ca="1" si="16"/>
        <v>1</v>
      </c>
      <c r="K199" t="str">
        <f t="shared" ca="1" si="17"/>
        <v>OK</v>
      </c>
    </row>
    <row r="200" spans="8:11" x14ac:dyDescent="0.4">
      <c r="H200">
        <v>200</v>
      </c>
      <c r="I200" t="str">
        <f t="shared" ca="1" si="18"/>
        <v>9n1iHQ</v>
      </c>
      <c r="J200">
        <f t="shared" ca="1" si="16"/>
        <v>1</v>
      </c>
      <c r="K200" t="str">
        <f t="shared" ca="1" si="17"/>
        <v>OK</v>
      </c>
    </row>
    <row r="201" spans="8:11" x14ac:dyDescent="0.4">
      <c r="H201">
        <v>201</v>
      </c>
      <c r="I201" t="str">
        <f t="shared" ca="1" si="18"/>
        <v>f2CLxt</v>
      </c>
      <c r="J201">
        <f t="shared" ca="1" si="16"/>
        <v>1</v>
      </c>
      <c r="K201" t="str">
        <f t="shared" ca="1" si="17"/>
        <v>OK</v>
      </c>
    </row>
    <row r="202" spans="8:11" x14ac:dyDescent="0.4">
      <c r="H202">
        <v>202</v>
      </c>
      <c r="I202" t="str">
        <f t="shared" ca="1" si="18"/>
        <v>mJPP2U</v>
      </c>
      <c r="J202">
        <f t="shared" ca="1" si="16"/>
        <v>1</v>
      </c>
      <c r="K202" t="str">
        <f t="shared" ca="1" si="17"/>
        <v>OK</v>
      </c>
    </row>
    <row r="203" spans="8:11" x14ac:dyDescent="0.4">
      <c r="H203">
        <v>203</v>
      </c>
      <c r="I203" t="str">
        <f t="shared" ca="1" si="18"/>
        <v>hyFDJA</v>
      </c>
      <c r="J203">
        <f t="shared" ca="1" si="16"/>
        <v>1</v>
      </c>
      <c r="K203" t="str">
        <f t="shared" ca="1" si="17"/>
        <v>OK</v>
      </c>
    </row>
    <row r="204" spans="8:11" x14ac:dyDescent="0.4">
      <c r="H204">
        <v>204</v>
      </c>
      <c r="I204" t="str">
        <f t="shared" ca="1" si="18"/>
        <v>Jo6xgG</v>
      </c>
      <c r="J204">
        <f t="shared" ca="1" si="16"/>
        <v>1</v>
      </c>
      <c r="K204" t="str">
        <f t="shared" ca="1" si="17"/>
        <v>OK</v>
      </c>
    </row>
    <row r="205" spans="8:11" x14ac:dyDescent="0.4">
      <c r="H205">
        <v>205</v>
      </c>
      <c r="I205" t="str">
        <f t="shared" ca="1" si="18"/>
        <v>LWJj97</v>
      </c>
      <c r="J205">
        <f t="shared" ca="1" si="16"/>
        <v>1</v>
      </c>
      <c r="K205" t="str">
        <f t="shared" ca="1" si="17"/>
        <v>OK</v>
      </c>
    </row>
    <row r="206" spans="8:11" x14ac:dyDescent="0.4">
      <c r="H206">
        <v>206</v>
      </c>
      <c r="I206" t="str">
        <f t="shared" ca="1" si="18"/>
        <v>YSbt3u</v>
      </c>
      <c r="J206">
        <f t="shared" ca="1" si="16"/>
        <v>1</v>
      </c>
      <c r="K206" t="str">
        <f t="shared" ca="1" si="17"/>
        <v>OK</v>
      </c>
    </row>
    <row r="207" spans="8:11" x14ac:dyDescent="0.4">
      <c r="H207">
        <v>207</v>
      </c>
      <c r="I207" t="str">
        <f t="shared" ca="1" si="18"/>
        <v>23MBLQ</v>
      </c>
      <c r="J207">
        <f t="shared" ca="1" si="16"/>
        <v>1</v>
      </c>
      <c r="K207" t="str">
        <f t="shared" ca="1" si="17"/>
        <v>OK</v>
      </c>
    </row>
    <row r="208" spans="8:11" x14ac:dyDescent="0.4">
      <c r="H208">
        <v>208</v>
      </c>
      <c r="I208" t="str">
        <f t="shared" ca="1" si="18"/>
        <v>LBiDM2</v>
      </c>
      <c r="J208">
        <f t="shared" ca="1" si="16"/>
        <v>1</v>
      </c>
      <c r="K208" t="str">
        <f t="shared" ca="1" si="17"/>
        <v>OK</v>
      </c>
    </row>
    <row r="209" spans="8:11" x14ac:dyDescent="0.4">
      <c r="H209">
        <v>209</v>
      </c>
      <c r="I209" t="str">
        <f t="shared" ca="1" si="18"/>
        <v>gtww7x</v>
      </c>
      <c r="J209">
        <f t="shared" ca="1" si="16"/>
        <v>1</v>
      </c>
      <c r="K209" t="str">
        <f t="shared" ca="1" si="17"/>
        <v>OK</v>
      </c>
    </row>
    <row r="210" spans="8:11" x14ac:dyDescent="0.4">
      <c r="H210">
        <v>210</v>
      </c>
      <c r="I210" t="str">
        <f t="shared" ca="1" si="18"/>
        <v>5ccTdB</v>
      </c>
      <c r="J210">
        <f t="shared" ca="1" si="16"/>
        <v>1</v>
      </c>
      <c r="K210" t="str">
        <f t="shared" ca="1" si="17"/>
        <v>OK</v>
      </c>
    </row>
    <row r="211" spans="8:11" x14ac:dyDescent="0.4">
      <c r="H211">
        <v>211</v>
      </c>
      <c r="I211" t="str">
        <f t="shared" ca="1" si="18"/>
        <v>hzqCCf</v>
      </c>
      <c r="J211">
        <f t="shared" ca="1" si="16"/>
        <v>1</v>
      </c>
      <c r="K211" t="str">
        <f t="shared" ca="1" si="17"/>
        <v>OK</v>
      </c>
    </row>
    <row r="212" spans="8:11" x14ac:dyDescent="0.4">
      <c r="H212">
        <v>212</v>
      </c>
      <c r="I212" t="str">
        <f t="shared" ca="1" si="18"/>
        <v>MCNBJa</v>
      </c>
      <c r="J212">
        <f t="shared" ca="1" si="16"/>
        <v>1</v>
      </c>
      <c r="K212" t="str">
        <f t="shared" ca="1" si="17"/>
        <v>OK</v>
      </c>
    </row>
    <row r="213" spans="8:11" x14ac:dyDescent="0.4">
      <c r="H213">
        <v>213</v>
      </c>
      <c r="I213" t="str">
        <f t="shared" ca="1" si="18"/>
        <v>fM9evs</v>
      </c>
      <c r="J213">
        <f t="shared" ca="1" si="16"/>
        <v>1</v>
      </c>
      <c r="K213" t="str">
        <f t="shared" ca="1" si="17"/>
        <v>OK</v>
      </c>
    </row>
    <row r="214" spans="8:11" x14ac:dyDescent="0.4">
      <c r="H214">
        <v>214</v>
      </c>
      <c r="I214" t="str">
        <f t="shared" ca="1" si="18"/>
        <v>hqhefE</v>
      </c>
      <c r="J214">
        <f t="shared" ca="1" si="16"/>
        <v>1</v>
      </c>
      <c r="K214" t="str">
        <f t="shared" ca="1" si="17"/>
        <v>OK</v>
      </c>
    </row>
    <row r="215" spans="8:11" x14ac:dyDescent="0.4">
      <c r="H215">
        <v>215</v>
      </c>
      <c r="I215" t="str">
        <f t="shared" ca="1" si="18"/>
        <v>HGse83</v>
      </c>
      <c r="J215">
        <f t="shared" ca="1" si="16"/>
        <v>1</v>
      </c>
      <c r="K215" t="str">
        <f t="shared" ca="1" si="17"/>
        <v>OK</v>
      </c>
    </row>
    <row r="216" spans="8:11" x14ac:dyDescent="0.4">
      <c r="H216">
        <v>216</v>
      </c>
      <c r="I216" t="str">
        <f t="shared" ca="1" si="18"/>
        <v>LCkwGG</v>
      </c>
      <c r="J216">
        <f t="shared" ca="1" si="16"/>
        <v>1</v>
      </c>
      <c r="K216" t="str">
        <f t="shared" ca="1" si="17"/>
        <v>OK</v>
      </c>
    </row>
    <row r="217" spans="8:11" x14ac:dyDescent="0.4">
      <c r="H217">
        <v>217</v>
      </c>
      <c r="I217" t="str">
        <f t="shared" ca="1" si="18"/>
        <v>LDH2o9</v>
      </c>
      <c r="J217">
        <f t="shared" ca="1" si="16"/>
        <v>1</v>
      </c>
      <c r="K217" t="str">
        <f t="shared" ca="1" si="17"/>
        <v>OK</v>
      </c>
    </row>
    <row r="218" spans="8:11" x14ac:dyDescent="0.4">
      <c r="H218">
        <v>218</v>
      </c>
      <c r="I218" t="str">
        <f t="shared" ca="1" si="18"/>
        <v>hLFJ2N</v>
      </c>
      <c r="J218">
        <f t="shared" ca="1" si="16"/>
        <v>1</v>
      </c>
      <c r="K218" t="str">
        <f t="shared" ca="1" si="17"/>
        <v>OK</v>
      </c>
    </row>
    <row r="219" spans="8:11" x14ac:dyDescent="0.4">
      <c r="H219">
        <v>219</v>
      </c>
      <c r="I219" t="str">
        <f t="shared" ca="1" si="18"/>
        <v>J7EVS6</v>
      </c>
      <c r="J219">
        <f t="shared" ca="1" si="16"/>
        <v>1</v>
      </c>
      <c r="K219" t="str">
        <f t="shared" ca="1" si="17"/>
        <v>OK</v>
      </c>
    </row>
    <row r="220" spans="8:11" x14ac:dyDescent="0.4">
      <c r="H220">
        <v>220</v>
      </c>
      <c r="I220" t="str">
        <f t="shared" ca="1" si="18"/>
        <v>WBDxUG</v>
      </c>
      <c r="J220">
        <f t="shared" ca="1" si="16"/>
        <v>1</v>
      </c>
      <c r="K220" t="str">
        <f t="shared" ca="1" si="17"/>
        <v>OK</v>
      </c>
    </row>
    <row r="221" spans="8:11" x14ac:dyDescent="0.4">
      <c r="H221">
        <v>221</v>
      </c>
      <c r="I221" t="str">
        <f t="shared" ca="1" si="18"/>
        <v>aUHhR5</v>
      </c>
      <c r="J221">
        <f t="shared" ca="1" si="16"/>
        <v>1</v>
      </c>
      <c r="K221" t="str">
        <f t="shared" ca="1" si="17"/>
        <v>OK</v>
      </c>
    </row>
    <row r="222" spans="8:11" x14ac:dyDescent="0.4">
      <c r="H222">
        <v>222</v>
      </c>
      <c r="I222" t="str">
        <f t="shared" ca="1" si="18"/>
        <v>ZAaHL6</v>
      </c>
      <c r="J222">
        <f t="shared" ca="1" si="16"/>
        <v>1</v>
      </c>
      <c r="K222" t="str">
        <f t="shared" ca="1" si="17"/>
        <v>OK</v>
      </c>
    </row>
    <row r="223" spans="8:11" x14ac:dyDescent="0.4">
      <c r="H223">
        <v>223</v>
      </c>
      <c r="I223" t="str">
        <f t="shared" ca="1" si="18"/>
        <v>1MHu4N</v>
      </c>
      <c r="J223">
        <f t="shared" ca="1" si="16"/>
        <v>1</v>
      </c>
      <c r="K223" t="str">
        <f t="shared" ca="1" si="17"/>
        <v>OK</v>
      </c>
    </row>
    <row r="224" spans="8:11" x14ac:dyDescent="0.4">
      <c r="H224">
        <v>224</v>
      </c>
      <c r="I224" t="str">
        <f t="shared" ca="1" si="18"/>
        <v>cNhhLz</v>
      </c>
      <c r="J224">
        <f t="shared" ca="1" si="16"/>
        <v>1</v>
      </c>
      <c r="K224" t="str">
        <f t="shared" ca="1" si="17"/>
        <v>OK</v>
      </c>
    </row>
    <row r="225" spans="8:11" x14ac:dyDescent="0.4">
      <c r="H225">
        <v>225</v>
      </c>
      <c r="I225" t="str">
        <f t="shared" ca="1" si="18"/>
        <v>Pi2XLD</v>
      </c>
      <c r="J225">
        <f t="shared" ca="1" si="16"/>
        <v>1</v>
      </c>
      <c r="K225" t="str">
        <f t="shared" ca="1" si="17"/>
        <v>OK</v>
      </c>
    </row>
    <row r="226" spans="8:11" x14ac:dyDescent="0.4">
      <c r="H226">
        <v>226</v>
      </c>
      <c r="I226" t="str">
        <f t="shared" ca="1" si="18"/>
        <v>uCuaW6</v>
      </c>
      <c r="J226">
        <f t="shared" ca="1" si="16"/>
        <v>1</v>
      </c>
      <c r="K226" t="str">
        <f t="shared" ca="1" si="17"/>
        <v>OK</v>
      </c>
    </row>
    <row r="227" spans="8:11" x14ac:dyDescent="0.4">
      <c r="H227">
        <v>227</v>
      </c>
      <c r="I227" t="str">
        <f t="shared" ca="1" si="18"/>
        <v>DQELNV</v>
      </c>
      <c r="J227">
        <f t="shared" ca="1" si="16"/>
        <v>1</v>
      </c>
      <c r="K227" t="str">
        <f t="shared" ca="1" si="17"/>
        <v>OK</v>
      </c>
    </row>
    <row r="228" spans="8:11" x14ac:dyDescent="0.4">
      <c r="H228">
        <v>228</v>
      </c>
      <c r="I228" t="str">
        <f t="shared" ca="1" si="18"/>
        <v>zED5L6</v>
      </c>
      <c r="J228">
        <f t="shared" ca="1" si="16"/>
        <v>1</v>
      </c>
      <c r="K228" t="str">
        <f t="shared" ca="1" si="17"/>
        <v>OK</v>
      </c>
    </row>
    <row r="229" spans="8:11" x14ac:dyDescent="0.4">
      <c r="H229">
        <v>229</v>
      </c>
      <c r="I229" t="str">
        <f t="shared" ca="1" si="18"/>
        <v>tFKzZK</v>
      </c>
      <c r="J229">
        <f t="shared" ca="1" si="16"/>
        <v>1</v>
      </c>
      <c r="K229" t="str">
        <f t="shared" ca="1" si="17"/>
        <v>OK</v>
      </c>
    </row>
    <row r="230" spans="8:11" x14ac:dyDescent="0.4">
      <c r="H230">
        <v>230</v>
      </c>
      <c r="I230" t="str">
        <f t="shared" ca="1" si="18"/>
        <v>B3cEU1</v>
      </c>
      <c r="J230">
        <f t="shared" ca="1" si="16"/>
        <v>1</v>
      </c>
      <c r="K230" t="str">
        <f t="shared" ca="1" si="17"/>
        <v>OK</v>
      </c>
    </row>
    <row r="231" spans="8:11" x14ac:dyDescent="0.4">
      <c r="H231">
        <v>231</v>
      </c>
      <c r="I231" t="str">
        <f t="shared" ca="1" si="18"/>
        <v>4CAKBr</v>
      </c>
      <c r="J231">
        <f t="shared" ca="1" si="16"/>
        <v>1</v>
      </c>
      <c r="K231" t="str">
        <f t="shared" ca="1" si="17"/>
        <v>OK</v>
      </c>
    </row>
    <row r="232" spans="8:11" x14ac:dyDescent="0.4">
      <c r="H232">
        <v>232</v>
      </c>
      <c r="I232" t="str">
        <f t="shared" ca="1" si="18"/>
        <v>LEcjck</v>
      </c>
      <c r="J232">
        <f t="shared" ca="1" si="16"/>
        <v>1</v>
      </c>
      <c r="K232" t="str">
        <f t="shared" ca="1" si="17"/>
        <v>OK</v>
      </c>
    </row>
    <row r="233" spans="8:11" x14ac:dyDescent="0.4">
      <c r="H233">
        <v>233</v>
      </c>
      <c r="I233" t="str">
        <f t="shared" ca="1" si="18"/>
        <v>5ifz7K</v>
      </c>
      <c r="J233">
        <f t="shared" ca="1" si="16"/>
        <v>1</v>
      </c>
      <c r="K233" t="str">
        <f t="shared" ca="1" si="17"/>
        <v>OK</v>
      </c>
    </row>
    <row r="234" spans="8:11" x14ac:dyDescent="0.4">
      <c r="H234">
        <v>234</v>
      </c>
      <c r="I234" t="str">
        <f t="shared" ca="1" si="18"/>
        <v>uJ1wnb</v>
      </c>
      <c r="J234">
        <f t="shared" ca="1" si="16"/>
        <v>1</v>
      </c>
      <c r="K234" t="str">
        <f t="shared" ca="1" si="17"/>
        <v>OK</v>
      </c>
    </row>
    <row r="235" spans="8:11" x14ac:dyDescent="0.4">
      <c r="H235">
        <v>235</v>
      </c>
      <c r="I235" t="str">
        <f t="shared" ca="1" si="18"/>
        <v>KKPef6</v>
      </c>
      <c r="J235">
        <f t="shared" ca="1" si="16"/>
        <v>1</v>
      </c>
      <c r="K235" t="str">
        <f t="shared" ca="1" si="17"/>
        <v>OK</v>
      </c>
    </row>
    <row r="236" spans="8:11" x14ac:dyDescent="0.4">
      <c r="H236">
        <v>236</v>
      </c>
      <c r="I236" t="str">
        <f t="shared" ca="1" si="18"/>
        <v>UybLTW</v>
      </c>
      <c r="J236">
        <f t="shared" ca="1" si="16"/>
        <v>1</v>
      </c>
      <c r="K236" t="str">
        <f t="shared" ca="1" si="17"/>
        <v>OK</v>
      </c>
    </row>
    <row r="237" spans="8:11" x14ac:dyDescent="0.4">
      <c r="H237">
        <v>237</v>
      </c>
      <c r="I237" t="str">
        <f t="shared" ca="1" si="18"/>
        <v>B4AgtN</v>
      </c>
      <c r="J237">
        <f t="shared" ca="1" si="16"/>
        <v>1</v>
      </c>
      <c r="K237" t="str">
        <f t="shared" ca="1" si="17"/>
        <v>OK</v>
      </c>
    </row>
    <row r="238" spans="8:11" x14ac:dyDescent="0.4">
      <c r="H238">
        <v>238</v>
      </c>
      <c r="I238" t="str">
        <f t="shared" ca="1" si="18"/>
        <v>nKKoNU</v>
      </c>
      <c r="J238">
        <f t="shared" ca="1" si="16"/>
        <v>1</v>
      </c>
      <c r="K238" t="str">
        <f t="shared" ca="1" si="17"/>
        <v>OK</v>
      </c>
    </row>
    <row r="239" spans="8:11" x14ac:dyDescent="0.4">
      <c r="H239">
        <v>239</v>
      </c>
      <c r="I239" t="str">
        <f t="shared" ca="1" si="18"/>
        <v>HgMxEV</v>
      </c>
      <c r="J239">
        <f t="shared" ca="1" si="16"/>
        <v>1</v>
      </c>
      <c r="K239" t="str">
        <f t="shared" ca="1" si="17"/>
        <v>OK</v>
      </c>
    </row>
    <row r="240" spans="8:11" x14ac:dyDescent="0.4">
      <c r="H240">
        <v>240</v>
      </c>
      <c r="I240" t="str">
        <f t="shared" ca="1" si="18"/>
        <v>USng1s</v>
      </c>
      <c r="J240">
        <f t="shared" ref="J240:J298" ca="1" si="19">COUNTIF(I:I,I240)</f>
        <v>1</v>
      </c>
      <c r="K240" t="str">
        <f t="shared" ref="K240:K298" ca="1" si="20">+IF(J240=1,"OK","ダブり")</f>
        <v>OK</v>
      </c>
    </row>
    <row r="241" spans="8:11" x14ac:dyDescent="0.4">
      <c r="H241">
        <v>241</v>
      </c>
      <c r="I241" t="str">
        <f t="shared" ca="1" si="18"/>
        <v>RMkSa4</v>
      </c>
      <c r="J241">
        <f t="shared" ca="1" si="19"/>
        <v>1</v>
      </c>
      <c r="K241" t="str">
        <f t="shared" ca="1" si="20"/>
        <v>OK</v>
      </c>
    </row>
    <row r="242" spans="8:11" x14ac:dyDescent="0.4">
      <c r="H242">
        <v>242</v>
      </c>
      <c r="I242" t="str">
        <f t="shared" ca="1" si="18"/>
        <v>GCACfh</v>
      </c>
      <c r="J242">
        <f t="shared" ca="1" si="19"/>
        <v>1</v>
      </c>
      <c r="K242" t="str">
        <f t="shared" ca="1" si="20"/>
        <v>OK</v>
      </c>
    </row>
    <row r="243" spans="8:11" x14ac:dyDescent="0.4">
      <c r="H243">
        <v>243</v>
      </c>
      <c r="I243" t="str">
        <f t="shared" ca="1" si="18"/>
        <v>Xh4z9C</v>
      </c>
      <c r="J243">
        <f t="shared" ca="1" si="19"/>
        <v>1</v>
      </c>
      <c r="K243" t="str">
        <f t="shared" ca="1" si="20"/>
        <v>OK</v>
      </c>
    </row>
    <row r="244" spans="8:11" x14ac:dyDescent="0.4">
      <c r="H244">
        <v>244</v>
      </c>
      <c r="I244" t="str">
        <f t="shared" ca="1" si="18"/>
        <v>4J3Kps</v>
      </c>
      <c r="J244">
        <f t="shared" ca="1" si="19"/>
        <v>1</v>
      </c>
      <c r="K244" t="str">
        <f t="shared" ca="1" si="20"/>
        <v>OK</v>
      </c>
    </row>
    <row r="245" spans="8:11" x14ac:dyDescent="0.4">
      <c r="H245">
        <v>245</v>
      </c>
      <c r="I245" t="str">
        <f t="shared" ca="1" si="18"/>
        <v>jHmK68</v>
      </c>
      <c r="J245">
        <f t="shared" ca="1" si="19"/>
        <v>1</v>
      </c>
      <c r="K245" t="str">
        <f t="shared" ca="1" si="20"/>
        <v>OK</v>
      </c>
    </row>
    <row r="246" spans="8:11" x14ac:dyDescent="0.4">
      <c r="H246">
        <v>246</v>
      </c>
      <c r="I246" t="str">
        <f t="shared" ca="1" si="18"/>
        <v>W5i9s4</v>
      </c>
      <c r="J246">
        <f t="shared" ca="1" si="19"/>
        <v>1</v>
      </c>
      <c r="K246" t="str">
        <f t="shared" ca="1" si="20"/>
        <v>OK</v>
      </c>
    </row>
    <row r="247" spans="8:11" x14ac:dyDescent="0.4">
      <c r="H247">
        <v>247</v>
      </c>
      <c r="I247" t="str">
        <f t="shared" ca="1" si="18"/>
        <v>UtSGe3</v>
      </c>
      <c r="J247">
        <f t="shared" ca="1" si="19"/>
        <v>1</v>
      </c>
      <c r="K247" t="str">
        <f t="shared" ca="1" si="20"/>
        <v>OK</v>
      </c>
    </row>
    <row r="248" spans="8:11" x14ac:dyDescent="0.4">
      <c r="H248">
        <v>248</v>
      </c>
      <c r="I248" t="str">
        <f t="shared" ca="1" si="18"/>
        <v>LHNygN</v>
      </c>
      <c r="J248">
        <f t="shared" ca="1" si="19"/>
        <v>1</v>
      </c>
      <c r="K248" t="str">
        <f t="shared" ca="1" si="20"/>
        <v>OK</v>
      </c>
    </row>
    <row r="249" spans="8:11" x14ac:dyDescent="0.4">
      <c r="H249">
        <v>249</v>
      </c>
      <c r="I249" t="str">
        <f t="shared" ca="1" si="18"/>
        <v>Ls2KqG</v>
      </c>
      <c r="J249">
        <f t="shared" ca="1" si="19"/>
        <v>1</v>
      </c>
      <c r="K249" t="str">
        <f t="shared" ca="1" si="20"/>
        <v>OK</v>
      </c>
    </row>
    <row r="250" spans="8:11" x14ac:dyDescent="0.4">
      <c r="H250">
        <v>250</v>
      </c>
      <c r="I250" t="str">
        <f t="shared" ca="1" si="18"/>
        <v>EEB8F3</v>
      </c>
      <c r="J250">
        <f t="shared" ca="1" si="19"/>
        <v>1</v>
      </c>
      <c r="K250" t="str">
        <f t="shared" ca="1" si="20"/>
        <v>OK</v>
      </c>
    </row>
    <row r="251" spans="8:11" x14ac:dyDescent="0.4">
      <c r="H251">
        <v>251</v>
      </c>
      <c r="I251" t="str">
        <f t="shared" ca="1" si="18"/>
        <v>KRJAg3</v>
      </c>
      <c r="J251">
        <f t="shared" ca="1" si="19"/>
        <v>1</v>
      </c>
      <c r="K251" t="str">
        <f t="shared" ca="1" si="20"/>
        <v>OK</v>
      </c>
    </row>
    <row r="252" spans="8:11" x14ac:dyDescent="0.4">
      <c r="H252">
        <v>252</v>
      </c>
      <c r="I252" t="str">
        <f t="shared" ca="1" si="18"/>
        <v>Lq92H6</v>
      </c>
      <c r="J252">
        <f t="shared" ca="1" si="19"/>
        <v>1</v>
      </c>
      <c r="K252" t="str">
        <f t="shared" ca="1" si="20"/>
        <v>OK</v>
      </c>
    </row>
    <row r="253" spans="8:11" x14ac:dyDescent="0.4">
      <c r="H253">
        <v>253</v>
      </c>
      <c r="I253" t="str">
        <f t="shared" ca="1" si="18"/>
        <v>2CkY5E</v>
      </c>
      <c r="J253">
        <f t="shared" ca="1" si="19"/>
        <v>1</v>
      </c>
      <c r="K253" t="str">
        <f t="shared" ca="1" si="20"/>
        <v>OK</v>
      </c>
    </row>
    <row r="254" spans="8:11" x14ac:dyDescent="0.4">
      <c r="H254">
        <v>254</v>
      </c>
      <c r="I254" t="str">
        <f t="shared" ca="1" si="18"/>
        <v>RMKSyK</v>
      </c>
      <c r="J254">
        <f t="shared" ca="1" si="19"/>
        <v>1</v>
      </c>
      <c r="K254" t="str">
        <f t="shared" ca="1" si="20"/>
        <v>OK</v>
      </c>
    </row>
    <row r="255" spans="8:11" x14ac:dyDescent="0.4">
      <c r="H255">
        <v>255</v>
      </c>
      <c r="I255" t="str">
        <f t="shared" ca="1" si="18"/>
        <v>ESW5Rv</v>
      </c>
      <c r="J255">
        <f t="shared" ca="1" si="19"/>
        <v>1</v>
      </c>
      <c r="K255" t="str">
        <f t="shared" ca="1" si="20"/>
        <v>OK</v>
      </c>
    </row>
    <row r="256" spans="8:11" x14ac:dyDescent="0.4">
      <c r="H256">
        <v>256</v>
      </c>
      <c r="I256" t="str">
        <f t="shared" ca="1" si="18"/>
        <v>HbR5EA</v>
      </c>
      <c r="J256">
        <f t="shared" ca="1" si="19"/>
        <v>1</v>
      </c>
      <c r="K256" t="str">
        <f t="shared" ca="1" si="20"/>
        <v>OK</v>
      </c>
    </row>
    <row r="257" spans="8:11" x14ac:dyDescent="0.4">
      <c r="H257">
        <v>257</v>
      </c>
      <c r="I257" t="str">
        <f t="shared" ca="1" si="18"/>
        <v>JRJH1K</v>
      </c>
      <c r="J257">
        <f t="shared" ca="1" si="19"/>
        <v>1</v>
      </c>
      <c r="K257" t="str">
        <f t="shared" ca="1" si="20"/>
        <v>OK</v>
      </c>
    </row>
    <row r="258" spans="8:11" x14ac:dyDescent="0.4">
      <c r="H258">
        <v>258</v>
      </c>
      <c r="I258" t="str">
        <f t="shared" ref="I258:I298" ca="1" si="21">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
&amp;MID(CHAR(RANDBETWEEN(49,57))&amp;CHAR(RANDBETWEEN(65,72))&amp;CHAR(RANDBETWEEN(74,78))&amp;CHAR(RANDBETWEEN(80,90))&amp;CHAR(RANDBETWEEN(97,107))&amp;CHAR(RANDBETWEEN(109,122)),RANDBETWEEN(1,6),1)</f>
        <v>G5pZRe</v>
      </c>
      <c r="J258">
        <f t="shared" ca="1" si="19"/>
        <v>1</v>
      </c>
      <c r="K258" t="str">
        <f t="shared" ca="1" si="20"/>
        <v>OK</v>
      </c>
    </row>
    <row r="259" spans="8:11" x14ac:dyDescent="0.4">
      <c r="H259">
        <v>259</v>
      </c>
      <c r="I259" t="str">
        <f t="shared" ca="1" si="21"/>
        <v>ABkC95</v>
      </c>
      <c r="J259">
        <f t="shared" ca="1" si="19"/>
        <v>1</v>
      </c>
      <c r="K259" t="str">
        <f t="shared" ca="1" si="20"/>
        <v>OK</v>
      </c>
    </row>
    <row r="260" spans="8:11" x14ac:dyDescent="0.4">
      <c r="H260">
        <v>260</v>
      </c>
      <c r="I260" t="str">
        <f t="shared" ca="1" si="21"/>
        <v>9eZsTE</v>
      </c>
      <c r="J260">
        <f t="shared" ca="1" si="19"/>
        <v>1</v>
      </c>
      <c r="K260" t="str">
        <f t="shared" ca="1" si="20"/>
        <v>OK</v>
      </c>
    </row>
    <row r="261" spans="8:11" x14ac:dyDescent="0.4">
      <c r="H261">
        <v>261</v>
      </c>
      <c r="I261" t="str">
        <f t="shared" ca="1" si="21"/>
        <v>KKLutr</v>
      </c>
      <c r="J261">
        <f t="shared" ca="1" si="19"/>
        <v>1</v>
      </c>
      <c r="K261" t="str">
        <f t="shared" ca="1" si="20"/>
        <v>OK</v>
      </c>
    </row>
    <row r="262" spans="8:11" x14ac:dyDescent="0.4">
      <c r="H262">
        <v>262</v>
      </c>
      <c r="I262" t="str">
        <f t="shared" ca="1" si="21"/>
        <v>tvUUsD</v>
      </c>
      <c r="J262">
        <f t="shared" ca="1" si="19"/>
        <v>1</v>
      </c>
      <c r="K262" t="str">
        <f t="shared" ca="1" si="20"/>
        <v>OK</v>
      </c>
    </row>
    <row r="263" spans="8:11" x14ac:dyDescent="0.4">
      <c r="H263">
        <v>263</v>
      </c>
      <c r="I263" t="str">
        <f t="shared" ca="1" si="21"/>
        <v>TpUaPJ</v>
      </c>
      <c r="J263">
        <f t="shared" ca="1" si="19"/>
        <v>1</v>
      </c>
      <c r="K263" t="str">
        <f t="shared" ca="1" si="20"/>
        <v>OK</v>
      </c>
    </row>
    <row r="264" spans="8:11" x14ac:dyDescent="0.4">
      <c r="H264">
        <v>264</v>
      </c>
      <c r="I264" t="str">
        <f t="shared" ca="1" si="21"/>
        <v>K4bKd1</v>
      </c>
      <c r="J264">
        <f t="shared" ca="1" si="19"/>
        <v>1</v>
      </c>
      <c r="K264" t="str">
        <f t="shared" ca="1" si="20"/>
        <v>OK</v>
      </c>
    </row>
    <row r="265" spans="8:11" x14ac:dyDescent="0.4">
      <c r="H265">
        <v>265</v>
      </c>
      <c r="I265" t="str">
        <f t="shared" ca="1" si="21"/>
        <v>J2yvh1</v>
      </c>
      <c r="J265">
        <f t="shared" ca="1" si="19"/>
        <v>1</v>
      </c>
      <c r="K265" t="str">
        <f t="shared" ca="1" si="20"/>
        <v>OK</v>
      </c>
    </row>
    <row r="266" spans="8:11" x14ac:dyDescent="0.4">
      <c r="H266">
        <v>266</v>
      </c>
      <c r="I266" t="str">
        <f t="shared" ca="1" si="21"/>
        <v>JBgyKs</v>
      </c>
      <c r="J266">
        <f t="shared" ca="1" si="19"/>
        <v>1</v>
      </c>
      <c r="K266" t="str">
        <f t="shared" ca="1" si="20"/>
        <v>OK</v>
      </c>
    </row>
    <row r="267" spans="8:11" x14ac:dyDescent="0.4">
      <c r="H267">
        <v>267</v>
      </c>
      <c r="I267" t="str">
        <f t="shared" ca="1" si="21"/>
        <v>LSNwXJ</v>
      </c>
      <c r="J267">
        <f t="shared" ca="1" si="19"/>
        <v>1</v>
      </c>
      <c r="K267" t="str">
        <f t="shared" ca="1" si="20"/>
        <v>OK</v>
      </c>
    </row>
    <row r="268" spans="8:11" x14ac:dyDescent="0.4">
      <c r="H268">
        <v>268</v>
      </c>
      <c r="I268" t="str">
        <f t="shared" ca="1" si="21"/>
        <v>hCApof</v>
      </c>
      <c r="J268">
        <f t="shared" ca="1" si="19"/>
        <v>1</v>
      </c>
      <c r="K268" t="str">
        <f t="shared" ca="1" si="20"/>
        <v>OK</v>
      </c>
    </row>
    <row r="269" spans="8:11" x14ac:dyDescent="0.4">
      <c r="H269">
        <v>269</v>
      </c>
      <c r="I269" t="str">
        <f t="shared" ca="1" si="21"/>
        <v>SGJAKY</v>
      </c>
      <c r="J269">
        <f t="shared" ca="1" si="19"/>
        <v>1</v>
      </c>
      <c r="K269" t="str">
        <f t="shared" ca="1" si="20"/>
        <v>OK</v>
      </c>
    </row>
    <row r="270" spans="8:11" x14ac:dyDescent="0.4">
      <c r="H270">
        <v>270</v>
      </c>
      <c r="I270" t="str">
        <f t="shared" ca="1" si="21"/>
        <v>LC1fnv</v>
      </c>
      <c r="J270">
        <f t="shared" ca="1" si="19"/>
        <v>1</v>
      </c>
      <c r="K270" t="str">
        <f t="shared" ca="1" si="20"/>
        <v>OK</v>
      </c>
    </row>
    <row r="271" spans="8:11" x14ac:dyDescent="0.4">
      <c r="H271">
        <v>271</v>
      </c>
      <c r="I271" t="str">
        <f t="shared" ca="1" si="21"/>
        <v>KParjP</v>
      </c>
      <c r="J271">
        <f t="shared" ca="1" si="19"/>
        <v>1</v>
      </c>
      <c r="K271" t="str">
        <f t="shared" ca="1" si="20"/>
        <v>OK</v>
      </c>
    </row>
    <row r="272" spans="8:11" x14ac:dyDescent="0.4">
      <c r="H272">
        <v>272</v>
      </c>
      <c r="I272" t="str">
        <f t="shared" ca="1" si="21"/>
        <v>MvNKqj</v>
      </c>
      <c r="J272">
        <f t="shared" ca="1" si="19"/>
        <v>1</v>
      </c>
      <c r="K272" t="str">
        <f t="shared" ca="1" si="20"/>
        <v>OK</v>
      </c>
    </row>
    <row r="273" spans="8:11" x14ac:dyDescent="0.4">
      <c r="H273">
        <v>273</v>
      </c>
      <c r="I273" t="str">
        <f t="shared" ca="1" si="21"/>
        <v>m63Zhp</v>
      </c>
      <c r="J273">
        <f t="shared" ca="1" si="19"/>
        <v>1</v>
      </c>
      <c r="K273" t="str">
        <f t="shared" ca="1" si="20"/>
        <v>OK</v>
      </c>
    </row>
    <row r="274" spans="8:11" x14ac:dyDescent="0.4">
      <c r="H274">
        <v>274</v>
      </c>
      <c r="I274" t="str">
        <f t="shared" ca="1" si="21"/>
        <v>KJouAz</v>
      </c>
      <c r="J274">
        <f t="shared" ca="1" si="19"/>
        <v>1</v>
      </c>
      <c r="K274" t="str">
        <f t="shared" ca="1" si="20"/>
        <v>OK</v>
      </c>
    </row>
    <row r="275" spans="8:11" x14ac:dyDescent="0.4">
      <c r="H275">
        <v>275</v>
      </c>
      <c r="I275" t="str">
        <f t="shared" ca="1" si="21"/>
        <v>hqyuNo</v>
      </c>
      <c r="J275">
        <f t="shared" ca="1" si="19"/>
        <v>1</v>
      </c>
      <c r="K275" t="str">
        <f t="shared" ca="1" si="20"/>
        <v>OK</v>
      </c>
    </row>
    <row r="276" spans="8:11" x14ac:dyDescent="0.4">
      <c r="H276">
        <v>276</v>
      </c>
      <c r="I276" t="str">
        <f t="shared" ca="1" si="21"/>
        <v>NJznGt</v>
      </c>
      <c r="J276">
        <f t="shared" ca="1" si="19"/>
        <v>1</v>
      </c>
      <c r="K276" t="str">
        <f t="shared" ca="1" si="20"/>
        <v>OK</v>
      </c>
    </row>
    <row r="277" spans="8:11" x14ac:dyDescent="0.4">
      <c r="H277">
        <v>277</v>
      </c>
      <c r="I277" t="str">
        <f t="shared" ca="1" si="21"/>
        <v>8cxckJ</v>
      </c>
      <c r="J277">
        <f t="shared" ca="1" si="19"/>
        <v>1</v>
      </c>
      <c r="K277" t="str">
        <f t="shared" ca="1" si="20"/>
        <v>OK</v>
      </c>
    </row>
    <row r="278" spans="8:11" x14ac:dyDescent="0.4">
      <c r="H278">
        <v>278</v>
      </c>
      <c r="I278" t="str">
        <f t="shared" ca="1" si="21"/>
        <v>iKnMyx</v>
      </c>
      <c r="J278">
        <f t="shared" ca="1" si="19"/>
        <v>1</v>
      </c>
      <c r="K278" t="str">
        <f t="shared" ca="1" si="20"/>
        <v>OK</v>
      </c>
    </row>
    <row r="279" spans="8:11" x14ac:dyDescent="0.4">
      <c r="H279">
        <v>279</v>
      </c>
      <c r="I279" t="str">
        <f t="shared" ca="1" si="21"/>
        <v>Ecbkqh</v>
      </c>
      <c r="J279">
        <f t="shared" ca="1" si="19"/>
        <v>1</v>
      </c>
      <c r="K279" t="str">
        <f t="shared" ca="1" si="20"/>
        <v>OK</v>
      </c>
    </row>
    <row r="280" spans="8:11" x14ac:dyDescent="0.4">
      <c r="H280">
        <v>280</v>
      </c>
      <c r="I280" t="str">
        <f t="shared" ca="1" si="21"/>
        <v>aGG2g8</v>
      </c>
      <c r="J280">
        <f t="shared" ca="1" si="19"/>
        <v>1</v>
      </c>
      <c r="K280" t="str">
        <f t="shared" ca="1" si="20"/>
        <v>OK</v>
      </c>
    </row>
    <row r="281" spans="8:11" x14ac:dyDescent="0.4">
      <c r="H281">
        <v>281</v>
      </c>
      <c r="I281" t="str">
        <f t="shared" ca="1" si="21"/>
        <v>PKqNNJ</v>
      </c>
      <c r="J281">
        <f t="shared" ca="1" si="19"/>
        <v>1</v>
      </c>
      <c r="K281" t="str">
        <f t="shared" ca="1" si="20"/>
        <v>OK</v>
      </c>
    </row>
    <row r="282" spans="8:11" x14ac:dyDescent="0.4">
      <c r="H282">
        <v>282</v>
      </c>
      <c r="I282" t="str">
        <f t="shared" ca="1" si="21"/>
        <v>kGt7p8</v>
      </c>
      <c r="J282">
        <f t="shared" ca="1" si="19"/>
        <v>1</v>
      </c>
      <c r="K282" t="str">
        <f t="shared" ca="1" si="20"/>
        <v>OK</v>
      </c>
    </row>
    <row r="283" spans="8:11" x14ac:dyDescent="0.4">
      <c r="H283">
        <v>283</v>
      </c>
      <c r="I283" t="str">
        <f t="shared" ca="1" si="21"/>
        <v>1PceaH</v>
      </c>
      <c r="J283">
        <f t="shared" ca="1" si="19"/>
        <v>1</v>
      </c>
      <c r="K283" t="str">
        <f t="shared" ca="1" si="20"/>
        <v>OK</v>
      </c>
    </row>
    <row r="284" spans="8:11" x14ac:dyDescent="0.4">
      <c r="H284">
        <v>284</v>
      </c>
      <c r="I284" t="str">
        <f t="shared" ca="1" si="21"/>
        <v>24j2CC</v>
      </c>
      <c r="J284">
        <f t="shared" ca="1" si="19"/>
        <v>1</v>
      </c>
      <c r="K284" t="str">
        <f t="shared" ca="1" si="20"/>
        <v>OK</v>
      </c>
    </row>
    <row r="285" spans="8:11" x14ac:dyDescent="0.4">
      <c r="H285">
        <v>285</v>
      </c>
      <c r="I285" t="str">
        <f t="shared" ca="1" si="21"/>
        <v>PLWNM1</v>
      </c>
      <c r="J285">
        <f t="shared" ca="1" si="19"/>
        <v>1</v>
      </c>
      <c r="K285" t="str">
        <f t="shared" ca="1" si="20"/>
        <v>OK</v>
      </c>
    </row>
    <row r="286" spans="8:11" x14ac:dyDescent="0.4">
      <c r="H286">
        <v>286</v>
      </c>
      <c r="I286" t="str">
        <f t="shared" ca="1" si="21"/>
        <v>RBTN8M</v>
      </c>
      <c r="J286">
        <f t="shared" ca="1" si="19"/>
        <v>1</v>
      </c>
      <c r="K286" t="str">
        <f t="shared" ca="1" si="20"/>
        <v>OK</v>
      </c>
    </row>
    <row r="287" spans="8:11" x14ac:dyDescent="0.4">
      <c r="H287">
        <v>287</v>
      </c>
      <c r="I287" t="str">
        <f t="shared" ca="1" si="21"/>
        <v>Sq7egs</v>
      </c>
      <c r="J287">
        <f t="shared" ca="1" si="19"/>
        <v>1</v>
      </c>
      <c r="K287" t="str">
        <f t="shared" ca="1" si="20"/>
        <v>OK</v>
      </c>
    </row>
    <row r="288" spans="8:11" x14ac:dyDescent="0.4">
      <c r="H288">
        <v>288</v>
      </c>
      <c r="I288" t="str">
        <f t="shared" ca="1" si="21"/>
        <v>LHaA55</v>
      </c>
      <c r="J288">
        <f t="shared" ca="1" si="19"/>
        <v>1</v>
      </c>
      <c r="K288" t="str">
        <f t="shared" ca="1" si="20"/>
        <v>OK</v>
      </c>
    </row>
    <row r="289" spans="8:11" x14ac:dyDescent="0.4">
      <c r="H289">
        <v>289</v>
      </c>
      <c r="I289" t="str">
        <f t="shared" ca="1" si="21"/>
        <v>hxLgTy</v>
      </c>
      <c r="J289">
        <f t="shared" ca="1" si="19"/>
        <v>1</v>
      </c>
      <c r="K289" t="str">
        <f t="shared" ca="1" si="20"/>
        <v>OK</v>
      </c>
    </row>
    <row r="290" spans="8:11" x14ac:dyDescent="0.4">
      <c r="H290">
        <v>290</v>
      </c>
      <c r="I290" t="str">
        <f t="shared" ca="1" si="21"/>
        <v>iJSGMi</v>
      </c>
      <c r="J290">
        <f t="shared" ca="1" si="19"/>
        <v>1</v>
      </c>
      <c r="K290" t="str">
        <f t="shared" ca="1" si="20"/>
        <v>OK</v>
      </c>
    </row>
    <row r="291" spans="8:11" x14ac:dyDescent="0.4">
      <c r="H291">
        <v>291</v>
      </c>
      <c r="I291" t="str">
        <f t="shared" ca="1" si="21"/>
        <v>Er3rNY</v>
      </c>
      <c r="J291">
        <f t="shared" ca="1" si="19"/>
        <v>1</v>
      </c>
      <c r="K291" t="str">
        <f t="shared" ca="1" si="20"/>
        <v>OK</v>
      </c>
    </row>
    <row r="292" spans="8:11" x14ac:dyDescent="0.4">
      <c r="H292">
        <v>292</v>
      </c>
      <c r="I292" t="str">
        <f t="shared" ca="1" si="21"/>
        <v>kNrH5T</v>
      </c>
      <c r="J292">
        <f t="shared" ca="1" si="19"/>
        <v>1</v>
      </c>
      <c r="K292" t="str">
        <f t="shared" ca="1" si="20"/>
        <v>OK</v>
      </c>
    </row>
    <row r="293" spans="8:11" x14ac:dyDescent="0.4">
      <c r="H293">
        <v>293</v>
      </c>
      <c r="I293" t="str">
        <f t="shared" ca="1" si="21"/>
        <v>vg4jPU</v>
      </c>
      <c r="J293">
        <f t="shared" ca="1" si="19"/>
        <v>1</v>
      </c>
      <c r="K293" t="str">
        <f t="shared" ca="1" si="20"/>
        <v>OK</v>
      </c>
    </row>
    <row r="294" spans="8:11" x14ac:dyDescent="0.4">
      <c r="H294">
        <v>294</v>
      </c>
      <c r="I294" t="str">
        <f t="shared" ca="1" si="21"/>
        <v>gHjmWs</v>
      </c>
      <c r="J294">
        <f t="shared" ca="1" si="19"/>
        <v>1</v>
      </c>
      <c r="K294" t="str">
        <f t="shared" ca="1" si="20"/>
        <v>OK</v>
      </c>
    </row>
    <row r="295" spans="8:11" x14ac:dyDescent="0.4">
      <c r="H295">
        <v>295</v>
      </c>
      <c r="I295" t="str">
        <f t="shared" ca="1" si="21"/>
        <v>BNMmz2</v>
      </c>
      <c r="J295">
        <f t="shared" ca="1" si="19"/>
        <v>1</v>
      </c>
      <c r="K295" t="str">
        <f t="shared" ca="1" si="20"/>
        <v>OK</v>
      </c>
    </row>
    <row r="296" spans="8:11" x14ac:dyDescent="0.4">
      <c r="H296">
        <v>296</v>
      </c>
      <c r="I296" t="str">
        <f t="shared" ca="1" si="21"/>
        <v>KvtetN</v>
      </c>
      <c r="J296">
        <f t="shared" ca="1" si="19"/>
        <v>1</v>
      </c>
      <c r="K296" t="str">
        <f t="shared" ca="1" si="20"/>
        <v>OK</v>
      </c>
    </row>
    <row r="297" spans="8:11" x14ac:dyDescent="0.4">
      <c r="H297">
        <v>297</v>
      </c>
      <c r="I297" t="str">
        <f t="shared" ca="1" si="21"/>
        <v>nUuVxs</v>
      </c>
      <c r="J297">
        <f t="shared" ca="1" si="19"/>
        <v>1</v>
      </c>
      <c r="K297" t="str">
        <f t="shared" ca="1" si="20"/>
        <v>OK</v>
      </c>
    </row>
    <row r="298" spans="8:11" x14ac:dyDescent="0.4">
      <c r="H298">
        <v>298</v>
      </c>
      <c r="I298" t="str">
        <f t="shared" ca="1" si="21"/>
        <v>wxuUNJ</v>
      </c>
      <c r="J298">
        <f t="shared" ca="1" si="19"/>
        <v>1</v>
      </c>
      <c r="K298" t="str">
        <f t="shared" ca="1" si="20"/>
        <v>OK</v>
      </c>
    </row>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9"/>
  <sheetViews>
    <sheetView zoomScale="110" zoomScaleNormal="110" workbookViewId="0">
      <pane ySplit="1" topLeftCell="A2" activePane="bottomLeft" state="frozen"/>
      <selection activeCell="AC14" sqref="AC14"/>
      <selection pane="bottomLeft" activeCell="AC14" sqref="AC14"/>
    </sheetView>
  </sheetViews>
  <sheetFormatPr defaultRowHeight="18.75" x14ac:dyDescent="0.4"/>
  <cols>
    <col min="2" max="2" width="12.25" bestFit="1" customWidth="1"/>
    <col min="3" max="3" width="11.75" style="17" bestFit="1" customWidth="1"/>
    <col min="4" max="4" width="7.625" style="18" customWidth="1"/>
    <col min="5" max="5" width="13.5" style="18" customWidth="1"/>
    <col min="6" max="6" width="13.125" customWidth="1"/>
    <col min="7" max="7" width="13" style="18" customWidth="1"/>
    <col min="8" max="8" width="17" style="19" bestFit="1" customWidth="1"/>
    <col min="9" max="9" width="11.75" style="17" bestFit="1" customWidth="1"/>
    <col min="10" max="10" width="9.25" style="20" bestFit="1" customWidth="1"/>
    <col min="11" max="11" width="10.625" style="17" customWidth="1"/>
    <col min="12" max="12" width="19.375" style="19" customWidth="1"/>
    <col min="13" max="13" width="17.5" bestFit="1" customWidth="1"/>
    <col min="14" max="14" width="12.625" customWidth="1"/>
  </cols>
  <sheetData>
    <row r="1" spans="1:16" ht="37.5" x14ac:dyDescent="0.4">
      <c r="C1" s="2" t="s">
        <v>128</v>
      </c>
      <c r="D1" s="3" t="s">
        <v>129</v>
      </c>
      <c r="E1" s="3" t="s">
        <v>9</v>
      </c>
      <c r="F1" s="3" t="s">
        <v>130</v>
      </c>
      <c r="G1" s="3" t="s">
        <v>131</v>
      </c>
      <c r="H1" s="64" t="s">
        <v>695</v>
      </c>
      <c r="I1" s="4" t="s">
        <v>128</v>
      </c>
      <c r="J1" s="4" t="s">
        <v>132</v>
      </c>
      <c r="K1" s="4" t="s">
        <v>133</v>
      </c>
      <c r="L1" s="5" t="s">
        <v>134</v>
      </c>
      <c r="M1" s="6"/>
      <c r="N1" s="7" t="s">
        <v>9</v>
      </c>
      <c r="O1" s="8" t="s">
        <v>135</v>
      </c>
      <c r="P1" s="8" t="s">
        <v>136</v>
      </c>
    </row>
    <row r="2" spans="1:16" x14ac:dyDescent="0.4">
      <c r="A2" t="str">
        <f>+E2&amp;D2</f>
        <v>福岡低</v>
      </c>
      <c r="B2" t="str">
        <f>+E2&amp;D2&amp;COUNTIF($A$2:A2,A2)</f>
        <v>福岡低1</v>
      </c>
      <c r="C2" s="73">
        <v>43896</v>
      </c>
      <c r="D2" s="7" t="s">
        <v>137</v>
      </c>
      <c r="E2" s="7" t="s">
        <v>1043</v>
      </c>
      <c r="F2" s="9">
        <v>0.33333333333333331</v>
      </c>
      <c r="G2" s="10">
        <v>0.66666666666666663</v>
      </c>
      <c r="H2" s="11">
        <v>21.21</v>
      </c>
      <c r="I2" s="74">
        <v>43911</v>
      </c>
      <c r="J2" s="12" t="str">
        <f>TEXT(I2,"aaa")</f>
        <v>土</v>
      </c>
      <c r="K2" s="12" t="s">
        <v>1044</v>
      </c>
      <c r="L2" s="11">
        <v>21.31</v>
      </c>
      <c r="M2" s="13"/>
      <c r="N2" s="7" t="s">
        <v>16</v>
      </c>
      <c r="O2" s="7">
        <f>+COUNTIFS($E:$E,$N2,$D:$D,"低")</f>
        <v>8</v>
      </c>
      <c r="P2" s="7">
        <f t="shared" ref="P2:P10" si="0">+COUNTIFS($E:$E,$N2,$D:$D,"高")</f>
        <v>8</v>
      </c>
    </row>
    <row r="3" spans="1:16" x14ac:dyDescent="0.4">
      <c r="A3" t="str">
        <f t="shared" ref="A3:A66" si="1">+E3&amp;D3</f>
        <v>福岡高</v>
      </c>
      <c r="B3" t="str">
        <f>+E3&amp;D3&amp;COUNTIF($A$2:A3,A3)</f>
        <v>福岡高1</v>
      </c>
      <c r="C3" s="73">
        <v>43896</v>
      </c>
      <c r="D3" s="7" t="s">
        <v>139</v>
      </c>
      <c r="E3" s="7" t="s">
        <v>1045</v>
      </c>
      <c r="F3" s="9">
        <v>0.33333333333333331</v>
      </c>
      <c r="G3" s="10">
        <v>0.66666666666666663</v>
      </c>
      <c r="H3" s="11">
        <v>21.21</v>
      </c>
      <c r="I3" s="74">
        <v>43911</v>
      </c>
      <c r="J3" s="12" t="str">
        <f>TEXT(I3,"aaa")</f>
        <v>土</v>
      </c>
      <c r="K3" s="12" t="s">
        <v>1044</v>
      </c>
      <c r="L3" s="11">
        <v>21.31</v>
      </c>
      <c r="M3" s="13"/>
      <c r="N3" s="7" t="s">
        <v>24</v>
      </c>
      <c r="O3" s="7">
        <f t="shared" ref="O3:O10" si="2">+COUNTIFS($E:$E,$N3,$D:$D,"低")</f>
        <v>7</v>
      </c>
      <c r="P3" s="7">
        <f t="shared" si="0"/>
        <v>7</v>
      </c>
    </row>
    <row r="4" spans="1:16" x14ac:dyDescent="0.4">
      <c r="A4" t="str">
        <f t="shared" si="1"/>
        <v>福岡低</v>
      </c>
      <c r="B4" t="str">
        <f>+E4&amp;D4&amp;COUNTIF($A$2:A4,A4)</f>
        <v>福岡低2</v>
      </c>
      <c r="C4" s="73">
        <v>43910</v>
      </c>
      <c r="D4" s="7" t="s">
        <v>137</v>
      </c>
      <c r="E4" s="7" t="s">
        <v>1046</v>
      </c>
      <c r="F4" s="9">
        <v>0.33333333333333331</v>
      </c>
      <c r="G4" s="10">
        <v>0.66666666666666663</v>
      </c>
      <c r="H4" s="11">
        <v>23.67</v>
      </c>
      <c r="I4" s="73">
        <v>43923</v>
      </c>
      <c r="J4" s="12" t="str">
        <f t="shared" ref="J4:J67" si="3">TEXT(I4,"aaa")</f>
        <v>木</v>
      </c>
      <c r="K4" s="12" t="s">
        <v>1044</v>
      </c>
      <c r="L4" s="66">
        <v>24.03</v>
      </c>
      <c r="M4" s="13"/>
      <c r="N4" s="7" t="s">
        <v>30</v>
      </c>
      <c r="O4" s="7">
        <f t="shared" si="2"/>
        <v>8</v>
      </c>
      <c r="P4" s="7">
        <f t="shared" si="0"/>
        <v>8</v>
      </c>
    </row>
    <row r="5" spans="1:16" x14ac:dyDescent="0.4">
      <c r="A5" t="str">
        <f t="shared" si="1"/>
        <v>福岡高</v>
      </c>
      <c r="B5" t="str">
        <f>+E5&amp;D5&amp;COUNTIF($A$2:A5,A5)</f>
        <v>福岡高2</v>
      </c>
      <c r="C5" s="73">
        <v>43910</v>
      </c>
      <c r="D5" s="7" t="s">
        <v>139</v>
      </c>
      <c r="E5" s="7" t="s">
        <v>1045</v>
      </c>
      <c r="F5" s="9">
        <v>0.33333333333333331</v>
      </c>
      <c r="G5" s="10">
        <v>0.66666666666666663</v>
      </c>
      <c r="H5" s="11">
        <v>23.67</v>
      </c>
      <c r="I5" s="73">
        <v>43923</v>
      </c>
      <c r="J5" s="12" t="str">
        <f t="shared" si="3"/>
        <v>木</v>
      </c>
      <c r="K5" s="12" t="s">
        <v>1044</v>
      </c>
      <c r="L5" s="66">
        <v>24.03</v>
      </c>
      <c r="M5" s="13"/>
      <c r="N5" s="7" t="s">
        <v>35</v>
      </c>
      <c r="O5" s="7">
        <f t="shared" si="2"/>
        <v>8</v>
      </c>
      <c r="P5" s="7">
        <f t="shared" si="0"/>
        <v>8</v>
      </c>
    </row>
    <row r="6" spans="1:16" x14ac:dyDescent="0.4">
      <c r="A6" t="str">
        <f t="shared" si="1"/>
        <v>福岡低</v>
      </c>
      <c r="B6" t="str">
        <f>+E6&amp;D6&amp;COUNTIF($A$2:A6,A6)</f>
        <v>福岡低3</v>
      </c>
      <c r="C6" s="73">
        <v>43914</v>
      </c>
      <c r="D6" s="7" t="s">
        <v>137</v>
      </c>
      <c r="E6" s="7" t="s">
        <v>1046</v>
      </c>
      <c r="F6" s="9">
        <v>0.33333333333333331</v>
      </c>
      <c r="G6" s="10">
        <v>0.66666666666666663</v>
      </c>
      <c r="H6" s="66">
        <v>22.76</v>
      </c>
      <c r="I6" s="73">
        <v>43939</v>
      </c>
      <c r="J6" s="12" t="str">
        <f t="shared" si="3"/>
        <v>土</v>
      </c>
      <c r="K6" s="12" t="s">
        <v>1044</v>
      </c>
      <c r="L6" s="66">
        <v>22.77</v>
      </c>
      <c r="M6" s="13"/>
      <c r="N6" s="7" t="s">
        <v>37</v>
      </c>
      <c r="O6" s="7">
        <f t="shared" si="2"/>
        <v>8</v>
      </c>
      <c r="P6" s="7">
        <f t="shared" si="0"/>
        <v>8</v>
      </c>
    </row>
    <row r="7" spans="1:16" x14ac:dyDescent="0.4">
      <c r="A7" t="str">
        <f t="shared" si="1"/>
        <v>福岡高</v>
      </c>
      <c r="B7" t="str">
        <f>+E7&amp;D7&amp;COUNTIF($A$2:A7,A7)</f>
        <v>福岡高3</v>
      </c>
      <c r="C7" s="73">
        <v>43915</v>
      </c>
      <c r="D7" s="7" t="s">
        <v>139</v>
      </c>
      <c r="E7" s="7" t="s">
        <v>1045</v>
      </c>
      <c r="F7" s="9">
        <v>0.33333333333333331</v>
      </c>
      <c r="G7" s="10">
        <v>0.66666666666666663</v>
      </c>
      <c r="H7" s="66">
        <v>23.74</v>
      </c>
      <c r="I7" s="73">
        <v>43923</v>
      </c>
      <c r="J7" s="12" t="str">
        <f t="shared" si="3"/>
        <v>木</v>
      </c>
      <c r="K7" s="12" t="s">
        <v>1044</v>
      </c>
      <c r="L7" s="66">
        <v>24.03</v>
      </c>
      <c r="M7" s="13"/>
      <c r="N7" s="7" t="s">
        <v>138</v>
      </c>
      <c r="O7" s="7">
        <f t="shared" si="2"/>
        <v>8</v>
      </c>
      <c r="P7" s="7">
        <f t="shared" si="0"/>
        <v>8</v>
      </c>
    </row>
    <row r="8" spans="1:16" x14ac:dyDescent="0.4">
      <c r="A8" t="str">
        <f t="shared" si="1"/>
        <v>福岡低</v>
      </c>
      <c r="B8" t="str">
        <f>+E8&amp;D8&amp;COUNTIF($A$2:A8,A8)</f>
        <v>福岡低4</v>
      </c>
      <c r="C8" s="73">
        <v>43932</v>
      </c>
      <c r="D8" s="7" t="s">
        <v>137</v>
      </c>
      <c r="E8" s="7" t="s">
        <v>1046</v>
      </c>
      <c r="F8" s="9">
        <v>0.33333333333333331</v>
      </c>
      <c r="G8" s="10">
        <v>0.66666666666666663</v>
      </c>
      <c r="H8" s="66">
        <v>14.98</v>
      </c>
      <c r="I8" s="73">
        <v>43936</v>
      </c>
      <c r="J8" s="12" t="str">
        <f t="shared" si="3"/>
        <v>水</v>
      </c>
      <c r="K8" s="12" t="s">
        <v>1044</v>
      </c>
      <c r="L8" s="66">
        <v>15.06</v>
      </c>
      <c r="M8" s="13"/>
      <c r="N8" s="7" t="s">
        <v>44</v>
      </c>
      <c r="O8" s="7">
        <f t="shared" si="2"/>
        <v>8</v>
      </c>
      <c r="P8" s="7">
        <f t="shared" si="0"/>
        <v>8</v>
      </c>
    </row>
    <row r="9" spans="1:16" x14ac:dyDescent="0.4">
      <c r="A9" t="str">
        <f t="shared" si="1"/>
        <v>福岡高</v>
      </c>
      <c r="B9" t="str">
        <f>+E9&amp;D9&amp;COUNTIF($A$2:A9,A9)</f>
        <v>福岡高4</v>
      </c>
      <c r="C9" s="73">
        <v>43932</v>
      </c>
      <c r="D9" s="7" t="s">
        <v>139</v>
      </c>
      <c r="E9" s="7" t="s">
        <v>1045</v>
      </c>
      <c r="F9" s="9">
        <v>0.33333333333333331</v>
      </c>
      <c r="G9" s="10">
        <v>0.66666666666666663</v>
      </c>
      <c r="H9" s="66">
        <v>14.98</v>
      </c>
      <c r="I9" s="73">
        <v>43936</v>
      </c>
      <c r="J9" s="12" t="str">
        <f t="shared" si="3"/>
        <v>水</v>
      </c>
      <c r="K9" s="12" t="s">
        <v>1044</v>
      </c>
      <c r="L9" s="66">
        <v>15.06</v>
      </c>
      <c r="M9" s="13"/>
      <c r="N9" s="7" t="s">
        <v>47</v>
      </c>
      <c r="O9" s="7">
        <f t="shared" si="2"/>
        <v>8</v>
      </c>
      <c r="P9" s="7">
        <f t="shared" si="0"/>
        <v>8</v>
      </c>
    </row>
    <row r="10" spans="1:16" x14ac:dyDescent="0.4">
      <c r="A10" t="str">
        <f t="shared" si="1"/>
        <v>福岡低</v>
      </c>
      <c r="B10" t="str">
        <f>+E10&amp;D10&amp;COUNTIF($A$2:A10,A10)</f>
        <v>福岡低5</v>
      </c>
      <c r="C10" s="73">
        <v>43937</v>
      </c>
      <c r="D10" s="7" t="s">
        <v>137</v>
      </c>
      <c r="E10" s="7" t="s">
        <v>1046</v>
      </c>
      <c r="F10" s="10">
        <v>0.33333333333333331</v>
      </c>
      <c r="G10" s="10">
        <v>0.66666666666666663</v>
      </c>
      <c r="H10" s="66">
        <v>25.44</v>
      </c>
      <c r="I10" s="65">
        <v>43948</v>
      </c>
      <c r="J10" s="12" t="str">
        <f t="shared" si="3"/>
        <v>月</v>
      </c>
      <c r="K10" s="12" t="s">
        <v>1044</v>
      </c>
      <c r="L10" s="66">
        <v>25.8</v>
      </c>
      <c r="M10" s="13"/>
      <c r="N10" s="7" t="s">
        <v>991</v>
      </c>
      <c r="O10" s="7">
        <f t="shared" si="2"/>
        <v>0</v>
      </c>
      <c r="P10" s="7">
        <f t="shared" si="0"/>
        <v>50</v>
      </c>
    </row>
    <row r="11" spans="1:16" x14ac:dyDescent="0.4">
      <c r="A11" t="str">
        <f t="shared" si="1"/>
        <v>福岡高</v>
      </c>
      <c r="B11" t="str">
        <f>+E11&amp;D11&amp;COUNTIF($A$2:A11,A11)</f>
        <v>福岡高5</v>
      </c>
      <c r="C11" s="73">
        <v>43943</v>
      </c>
      <c r="D11" s="7" t="s">
        <v>139</v>
      </c>
      <c r="E11" s="7" t="s">
        <v>1045</v>
      </c>
      <c r="F11" s="10">
        <v>0.33333333333333331</v>
      </c>
      <c r="G11" s="10">
        <v>0.66666666666666663</v>
      </c>
      <c r="H11" s="66">
        <v>24.36</v>
      </c>
      <c r="I11" s="65">
        <v>43974</v>
      </c>
      <c r="J11" s="12" t="str">
        <f t="shared" si="3"/>
        <v>土</v>
      </c>
      <c r="K11" s="12" t="s">
        <v>1044</v>
      </c>
      <c r="L11" s="66">
        <v>25.01</v>
      </c>
      <c r="M11" s="13"/>
    </row>
    <row r="12" spans="1:16" x14ac:dyDescent="0.4">
      <c r="A12" t="str">
        <f t="shared" si="1"/>
        <v>福岡低</v>
      </c>
      <c r="B12" t="str">
        <f>+E12&amp;D12&amp;COUNTIF($A$2:A12,A12)</f>
        <v>福岡低6</v>
      </c>
      <c r="C12" s="73">
        <v>43952</v>
      </c>
      <c r="D12" s="7" t="s">
        <v>137</v>
      </c>
      <c r="E12" s="7" t="s">
        <v>1046</v>
      </c>
      <c r="F12" s="10">
        <v>0.33333333333333331</v>
      </c>
      <c r="G12" s="10">
        <v>0.66666666666666663</v>
      </c>
      <c r="H12" s="66">
        <v>25.06</v>
      </c>
      <c r="I12" s="73">
        <v>43991</v>
      </c>
      <c r="J12" s="12" t="str">
        <f t="shared" si="3"/>
        <v>火</v>
      </c>
      <c r="K12" s="12" t="s">
        <v>1044</v>
      </c>
      <c r="L12" s="66">
        <v>25.5</v>
      </c>
      <c r="M12" s="13"/>
    </row>
    <row r="13" spans="1:16" x14ac:dyDescent="0.4">
      <c r="A13" t="str">
        <f t="shared" si="1"/>
        <v>福岡高</v>
      </c>
      <c r="B13" t="str">
        <f>+E13&amp;D13&amp;COUNTIF($A$2:A13,A13)</f>
        <v>福岡高6</v>
      </c>
      <c r="C13" s="73">
        <v>43952</v>
      </c>
      <c r="D13" s="7" t="s">
        <v>139</v>
      </c>
      <c r="E13" s="7" t="s">
        <v>1045</v>
      </c>
      <c r="F13" s="10">
        <v>0.33333333333333331</v>
      </c>
      <c r="G13" s="10">
        <v>0.66666666666666663</v>
      </c>
      <c r="H13" s="66">
        <v>25.06</v>
      </c>
      <c r="I13" s="73">
        <v>43991</v>
      </c>
      <c r="J13" s="12" t="str">
        <f t="shared" si="3"/>
        <v>火</v>
      </c>
      <c r="K13" s="12" t="s">
        <v>1044</v>
      </c>
      <c r="L13" s="66">
        <v>25.5</v>
      </c>
      <c r="M13" s="13"/>
    </row>
    <row r="14" spans="1:16" x14ac:dyDescent="0.4">
      <c r="A14" t="str">
        <f t="shared" si="1"/>
        <v>福岡低</v>
      </c>
      <c r="B14" t="str">
        <f>+E14&amp;D14&amp;COUNTIF($A$2:A14,A14)</f>
        <v>福岡低7</v>
      </c>
      <c r="C14" s="73">
        <v>43968</v>
      </c>
      <c r="D14" s="7" t="s">
        <v>137</v>
      </c>
      <c r="E14" s="7" t="s">
        <v>1045</v>
      </c>
      <c r="F14" s="75">
        <v>0.33333333333333331</v>
      </c>
      <c r="G14" s="75">
        <v>0.66666666666666663</v>
      </c>
      <c r="H14" s="76">
        <v>19.36</v>
      </c>
      <c r="I14" s="77">
        <v>43956</v>
      </c>
      <c r="J14" s="78" t="str">
        <f>TEXT(I14,"aaa")</f>
        <v>火</v>
      </c>
      <c r="K14" s="12" t="s">
        <v>1044</v>
      </c>
      <c r="L14" s="76">
        <v>19.84</v>
      </c>
      <c r="M14" s="13"/>
    </row>
    <row r="15" spans="1:16" x14ac:dyDescent="0.4">
      <c r="A15" t="str">
        <f t="shared" si="1"/>
        <v>福岡高</v>
      </c>
      <c r="B15" t="str">
        <f>+E15&amp;D15&amp;COUNTIF($A$2:A15,A15)</f>
        <v>福岡高7</v>
      </c>
      <c r="C15" s="73">
        <v>43968</v>
      </c>
      <c r="D15" s="7" t="s">
        <v>139</v>
      </c>
      <c r="E15" s="7" t="s">
        <v>1045</v>
      </c>
      <c r="F15" s="75">
        <v>0.33333333333333331</v>
      </c>
      <c r="G15" s="75">
        <v>0.66666666666666663</v>
      </c>
      <c r="H15" s="76">
        <v>19.36</v>
      </c>
      <c r="I15" s="77">
        <v>43956</v>
      </c>
      <c r="J15" s="78" t="str">
        <f>TEXT(I15,"aaa")</f>
        <v>火</v>
      </c>
      <c r="K15" s="12" t="s">
        <v>1044</v>
      </c>
      <c r="L15" s="76">
        <v>19.84</v>
      </c>
      <c r="M15" s="13"/>
    </row>
    <row r="16" spans="1:16" x14ac:dyDescent="0.4">
      <c r="A16" t="str">
        <f t="shared" si="1"/>
        <v>福岡低</v>
      </c>
      <c r="B16" t="str">
        <f>+E16&amp;D16&amp;COUNTIF($A$2:A16,A16)</f>
        <v>福岡低8</v>
      </c>
      <c r="C16" s="73">
        <v>44004</v>
      </c>
      <c r="D16" s="7" t="s">
        <v>137</v>
      </c>
      <c r="E16" s="7" t="s">
        <v>1046</v>
      </c>
      <c r="F16" s="75">
        <v>0.41666666666666669</v>
      </c>
      <c r="G16" s="75">
        <v>0.58333333333333337</v>
      </c>
      <c r="H16" s="76">
        <v>29.35</v>
      </c>
      <c r="I16" s="79">
        <v>44005</v>
      </c>
      <c r="J16" s="78" t="str">
        <f t="shared" si="3"/>
        <v>火</v>
      </c>
      <c r="K16" s="12" t="s">
        <v>1044</v>
      </c>
      <c r="L16" s="80">
        <f>ROUNDDOWN(28.75*1.025,2)</f>
        <v>29.46</v>
      </c>
      <c r="M16" s="13"/>
    </row>
    <row r="17" spans="1:13" x14ac:dyDescent="0.4">
      <c r="A17" t="str">
        <f t="shared" si="1"/>
        <v>福岡高</v>
      </c>
      <c r="B17" t="str">
        <f>+E17&amp;D17&amp;COUNTIF($A$2:A17,A17)</f>
        <v>福岡高8</v>
      </c>
      <c r="C17" s="73">
        <v>44004</v>
      </c>
      <c r="D17" s="7" t="s">
        <v>139</v>
      </c>
      <c r="E17" s="7" t="s">
        <v>1045</v>
      </c>
      <c r="F17" s="75">
        <v>0.41666666666666669</v>
      </c>
      <c r="G17" s="75">
        <v>0.58333333333333337</v>
      </c>
      <c r="H17" s="76">
        <v>29.35</v>
      </c>
      <c r="I17" s="79">
        <v>44005</v>
      </c>
      <c r="J17" s="78" t="str">
        <f t="shared" si="3"/>
        <v>火</v>
      </c>
      <c r="K17" s="12" t="s">
        <v>1044</v>
      </c>
      <c r="L17" s="80">
        <f>ROUNDDOWN(28.75*1.025,2)</f>
        <v>29.46</v>
      </c>
      <c r="M17" s="13"/>
    </row>
    <row r="18" spans="1:13" x14ac:dyDescent="0.4">
      <c r="A18" t="str">
        <f t="shared" si="1"/>
        <v>北九州低</v>
      </c>
      <c r="B18" t="str">
        <f>+E18&amp;D18&amp;COUNTIF($A$2:A18,A18)</f>
        <v>北九州低1</v>
      </c>
      <c r="C18" s="73">
        <v>43898</v>
      </c>
      <c r="D18" s="7" t="s">
        <v>137</v>
      </c>
      <c r="E18" s="7" t="s">
        <v>1047</v>
      </c>
      <c r="F18" s="9">
        <v>0.33333333333333331</v>
      </c>
      <c r="G18" s="10">
        <v>0.66666666666666663</v>
      </c>
      <c r="H18" s="11">
        <v>16.809999999999999</v>
      </c>
      <c r="I18" s="74">
        <v>43909</v>
      </c>
      <c r="J18" s="12" t="str">
        <f t="shared" si="3"/>
        <v>木</v>
      </c>
      <c r="K18" s="12" t="s">
        <v>17</v>
      </c>
      <c r="L18" s="11">
        <v>17.690000000000001</v>
      </c>
      <c r="M18" s="13"/>
    </row>
    <row r="19" spans="1:13" x14ac:dyDescent="0.4">
      <c r="A19" t="str">
        <f t="shared" si="1"/>
        <v>北九州高</v>
      </c>
      <c r="B19" t="str">
        <f>+E19&amp;D19&amp;COUNTIF($A$2:A19,A19)</f>
        <v>北九州高1</v>
      </c>
      <c r="C19" s="73">
        <v>43898</v>
      </c>
      <c r="D19" s="7" t="s">
        <v>139</v>
      </c>
      <c r="E19" s="7" t="s">
        <v>1047</v>
      </c>
      <c r="F19" s="9">
        <v>0.33333333333333331</v>
      </c>
      <c r="G19" s="10">
        <v>0.66666666666666663</v>
      </c>
      <c r="H19" s="11">
        <v>16.809999999999999</v>
      </c>
      <c r="I19" s="74">
        <v>43909</v>
      </c>
      <c r="J19" s="12" t="str">
        <f t="shared" si="3"/>
        <v>木</v>
      </c>
      <c r="K19" s="12" t="s">
        <v>17</v>
      </c>
      <c r="L19" s="11">
        <v>17.690000000000001</v>
      </c>
      <c r="M19" s="13"/>
    </row>
    <row r="20" spans="1:13" x14ac:dyDescent="0.4">
      <c r="A20" t="str">
        <f t="shared" si="1"/>
        <v>北九州低</v>
      </c>
      <c r="B20" t="str">
        <f>+E20&amp;D20&amp;COUNTIF($A$2:A20,A20)</f>
        <v>北九州低2</v>
      </c>
      <c r="C20" s="73">
        <v>43910</v>
      </c>
      <c r="D20" s="7" t="s">
        <v>137</v>
      </c>
      <c r="E20" s="7" t="s">
        <v>1047</v>
      </c>
      <c r="F20" s="9">
        <v>0.33333333333333331</v>
      </c>
      <c r="G20" s="10">
        <v>0.66666666666666663</v>
      </c>
      <c r="H20" s="11">
        <v>23.67</v>
      </c>
      <c r="I20" s="73">
        <v>43923</v>
      </c>
      <c r="J20" s="12" t="str">
        <f t="shared" si="3"/>
        <v>木</v>
      </c>
      <c r="K20" s="65" t="s">
        <v>17</v>
      </c>
      <c r="L20" s="66">
        <v>24.03</v>
      </c>
      <c r="M20" s="13"/>
    </row>
    <row r="21" spans="1:13" x14ac:dyDescent="0.4">
      <c r="A21" t="str">
        <f t="shared" si="1"/>
        <v>北九州高</v>
      </c>
      <c r="B21" t="str">
        <f>+E21&amp;D21&amp;COUNTIF($A$2:A21,A21)</f>
        <v>北九州高2</v>
      </c>
      <c r="C21" s="73">
        <v>43911</v>
      </c>
      <c r="D21" s="7" t="s">
        <v>139</v>
      </c>
      <c r="E21" s="7" t="s">
        <v>1047</v>
      </c>
      <c r="F21" s="9">
        <v>0.33333333333333331</v>
      </c>
      <c r="G21" s="10">
        <v>0.66666666666666663</v>
      </c>
      <c r="H21" s="11">
        <v>21.31</v>
      </c>
      <c r="I21" s="73">
        <v>43919</v>
      </c>
      <c r="J21" s="12" t="str">
        <f t="shared" si="3"/>
        <v>日</v>
      </c>
      <c r="K21" s="65" t="s">
        <v>17</v>
      </c>
      <c r="L21" s="66">
        <v>21.52</v>
      </c>
      <c r="M21" s="13"/>
    </row>
    <row r="22" spans="1:13" x14ac:dyDescent="0.4">
      <c r="A22" t="str">
        <f t="shared" si="1"/>
        <v>北九州低</v>
      </c>
      <c r="B22" t="str">
        <f>+E22&amp;D22&amp;COUNTIF($A$2:A22,A22)</f>
        <v>北九州低3</v>
      </c>
      <c r="C22" s="73">
        <v>43915</v>
      </c>
      <c r="D22" s="7" t="s">
        <v>137</v>
      </c>
      <c r="E22" s="7" t="s">
        <v>1047</v>
      </c>
      <c r="F22" s="9">
        <v>0.33333333333333331</v>
      </c>
      <c r="G22" s="10">
        <v>0.66666666666666663</v>
      </c>
      <c r="H22" s="66">
        <v>23.74</v>
      </c>
      <c r="I22" s="73">
        <v>43923</v>
      </c>
      <c r="J22" s="12" t="str">
        <f t="shared" si="3"/>
        <v>木</v>
      </c>
      <c r="K22" s="65" t="s">
        <v>17</v>
      </c>
      <c r="L22" s="66">
        <v>24.03</v>
      </c>
      <c r="M22" s="13"/>
    </row>
    <row r="23" spans="1:13" x14ac:dyDescent="0.4">
      <c r="A23" t="str">
        <f t="shared" si="1"/>
        <v>北九州高</v>
      </c>
      <c r="B23" t="str">
        <f>+E23&amp;D23&amp;COUNTIF($A$2:A23,A23)</f>
        <v>北九州高3</v>
      </c>
      <c r="C23" s="73">
        <v>43915</v>
      </c>
      <c r="D23" s="7" t="s">
        <v>139</v>
      </c>
      <c r="E23" s="7" t="s">
        <v>1047</v>
      </c>
      <c r="F23" s="9">
        <v>0.33333333333333331</v>
      </c>
      <c r="G23" s="10">
        <v>0.66666666666666663</v>
      </c>
      <c r="H23" s="66">
        <v>23.74</v>
      </c>
      <c r="I23" s="73">
        <v>43923</v>
      </c>
      <c r="J23" s="12" t="str">
        <f t="shared" si="3"/>
        <v>木</v>
      </c>
      <c r="K23" s="65" t="s">
        <v>17</v>
      </c>
      <c r="L23" s="66">
        <v>24.03</v>
      </c>
      <c r="M23" s="13"/>
    </row>
    <row r="24" spans="1:13" x14ac:dyDescent="0.4">
      <c r="A24" t="str">
        <f t="shared" si="1"/>
        <v>北九州低</v>
      </c>
      <c r="B24" t="str">
        <f>+E24&amp;D24&amp;COUNTIF($A$2:A24,A24)</f>
        <v>北九州低4</v>
      </c>
      <c r="C24" s="73">
        <v>43932</v>
      </c>
      <c r="D24" s="7" t="s">
        <v>137</v>
      </c>
      <c r="E24" s="7" t="s">
        <v>1047</v>
      </c>
      <c r="F24" s="9">
        <v>0.33333333333333331</v>
      </c>
      <c r="G24" s="10">
        <v>0.66666666666666663</v>
      </c>
      <c r="H24" s="66">
        <v>14.98</v>
      </c>
      <c r="I24" s="73">
        <v>43936</v>
      </c>
      <c r="J24" s="12" t="str">
        <f t="shared" si="3"/>
        <v>水</v>
      </c>
      <c r="K24" s="65" t="s">
        <v>17</v>
      </c>
      <c r="L24" s="66">
        <v>15.06</v>
      </c>
      <c r="M24" s="13"/>
    </row>
    <row r="25" spans="1:13" x14ac:dyDescent="0.4">
      <c r="A25" t="str">
        <f t="shared" si="1"/>
        <v>北九州高</v>
      </c>
      <c r="B25" t="str">
        <f>+E25&amp;D25&amp;COUNTIF($A$2:A25,A25)</f>
        <v>北九州高4</v>
      </c>
      <c r="C25" s="73">
        <v>43932</v>
      </c>
      <c r="D25" s="7" t="s">
        <v>139</v>
      </c>
      <c r="E25" s="7" t="s">
        <v>1047</v>
      </c>
      <c r="F25" s="9">
        <v>0.33333333333333331</v>
      </c>
      <c r="G25" s="10">
        <v>0.66666666666666663</v>
      </c>
      <c r="H25" s="66">
        <v>14.98</v>
      </c>
      <c r="I25" s="73">
        <v>43936</v>
      </c>
      <c r="J25" s="12" t="str">
        <f t="shared" si="3"/>
        <v>水</v>
      </c>
      <c r="K25" s="65" t="s">
        <v>17</v>
      </c>
      <c r="L25" s="66">
        <v>15.06</v>
      </c>
      <c r="M25" s="13"/>
    </row>
    <row r="26" spans="1:13" x14ac:dyDescent="0.4">
      <c r="A26" t="str">
        <f t="shared" si="1"/>
        <v>北九州低</v>
      </c>
      <c r="B26" t="str">
        <f>+E26&amp;D26&amp;COUNTIF($A$2:A26,A26)</f>
        <v>北九州低5</v>
      </c>
      <c r="C26" s="73">
        <v>43943</v>
      </c>
      <c r="D26" s="7" t="s">
        <v>137</v>
      </c>
      <c r="E26" s="7" t="s">
        <v>1047</v>
      </c>
      <c r="F26" s="9">
        <v>0.33333333333333331</v>
      </c>
      <c r="G26" s="10">
        <v>0.66666666666666663</v>
      </c>
      <c r="H26" s="66">
        <v>24.36</v>
      </c>
      <c r="I26" s="65">
        <v>43974</v>
      </c>
      <c r="J26" s="12" t="str">
        <f t="shared" si="3"/>
        <v>土</v>
      </c>
      <c r="K26" s="65" t="s">
        <v>17</v>
      </c>
      <c r="L26" s="66">
        <v>25.01</v>
      </c>
      <c r="M26" s="13"/>
    </row>
    <row r="27" spans="1:13" x14ac:dyDescent="0.4">
      <c r="A27" t="str">
        <f t="shared" si="1"/>
        <v>北九州高</v>
      </c>
      <c r="B27" t="str">
        <f>+E27&amp;D27&amp;COUNTIF($A$2:A27,A27)</f>
        <v>北九州高5</v>
      </c>
      <c r="C27" s="73">
        <v>43943</v>
      </c>
      <c r="D27" s="7" t="s">
        <v>139</v>
      </c>
      <c r="E27" s="7" t="s">
        <v>1047</v>
      </c>
      <c r="F27" s="9">
        <v>0.33333333333333331</v>
      </c>
      <c r="G27" s="10">
        <v>0.66666666666666663</v>
      </c>
      <c r="H27" s="66">
        <v>24.36</v>
      </c>
      <c r="I27" s="65">
        <v>43974</v>
      </c>
      <c r="J27" s="12" t="str">
        <f t="shared" si="3"/>
        <v>土</v>
      </c>
      <c r="K27" s="65" t="s">
        <v>17</v>
      </c>
      <c r="L27" s="66">
        <v>25.01</v>
      </c>
      <c r="M27" s="13"/>
    </row>
    <row r="28" spans="1:13" x14ac:dyDescent="0.4">
      <c r="A28" t="str">
        <f t="shared" si="1"/>
        <v>北九州低</v>
      </c>
      <c r="B28" t="str">
        <f>+E28&amp;D28&amp;COUNTIF($A$2:A28,A28)</f>
        <v>北九州低6</v>
      </c>
      <c r="C28" s="73">
        <v>43953</v>
      </c>
      <c r="D28" s="7" t="s">
        <v>137</v>
      </c>
      <c r="E28" s="7" t="s">
        <v>1047</v>
      </c>
      <c r="F28" s="9">
        <v>0.33333333333333331</v>
      </c>
      <c r="G28" s="10">
        <v>0.66666666666666663</v>
      </c>
      <c r="H28" s="66">
        <v>22.06</v>
      </c>
      <c r="I28" s="73">
        <v>43972</v>
      </c>
      <c r="J28" s="12" t="str">
        <f t="shared" si="3"/>
        <v>木</v>
      </c>
      <c r="K28" s="65" t="s">
        <v>17</v>
      </c>
      <c r="L28" s="66">
        <v>22.19</v>
      </c>
      <c r="M28" s="13"/>
    </row>
    <row r="29" spans="1:13" x14ac:dyDescent="0.4">
      <c r="A29" t="str">
        <f t="shared" si="1"/>
        <v>北九州高</v>
      </c>
      <c r="B29" t="str">
        <f>+E29&amp;D29&amp;COUNTIF($A$2:A29,A29)</f>
        <v>北九州高6</v>
      </c>
      <c r="C29" s="73">
        <v>43953</v>
      </c>
      <c r="D29" s="7" t="s">
        <v>139</v>
      </c>
      <c r="E29" s="7" t="s">
        <v>1047</v>
      </c>
      <c r="F29" s="9">
        <v>0.33333333333333331</v>
      </c>
      <c r="G29" s="10">
        <v>0.66666666666666663</v>
      </c>
      <c r="H29" s="66">
        <v>22.06</v>
      </c>
      <c r="I29" s="73">
        <v>43972</v>
      </c>
      <c r="J29" s="12" t="str">
        <f t="shared" si="3"/>
        <v>木</v>
      </c>
      <c r="K29" s="65" t="s">
        <v>17</v>
      </c>
      <c r="L29" s="66">
        <v>22.19</v>
      </c>
      <c r="M29" s="13"/>
    </row>
    <row r="30" spans="1:13" x14ac:dyDescent="0.4">
      <c r="A30" t="str">
        <f t="shared" si="1"/>
        <v>北九州低</v>
      </c>
      <c r="B30" t="str">
        <f>+E30&amp;D30&amp;COUNTIF($A$2:A30,A30)</f>
        <v>北九州低7</v>
      </c>
      <c r="C30" s="73">
        <v>43968</v>
      </c>
      <c r="D30" s="7" t="s">
        <v>137</v>
      </c>
      <c r="E30" s="7" t="s">
        <v>1047</v>
      </c>
      <c r="F30" s="9">
        <v>0.33333333333333331</v>
      </c>
      <c r="G30" s="10">
        <v>0.66666666666666663</v>
      </c>
      <c r="H30" s="76">
        <v>19.36</v>
      </c>
      <c r="I30" s="77">
        <v>43956</v>
      </c>
      <c r="J30" s="12" t="str">
        <f t="shared" si="3"/>
        <v>火</v>
      </c>
      <c r="K30" s="81" t="s">
        <v>17</v>
      </c>
      <c r="L30" s="76">
        <v>19.84</v>
      </c>
      <c r="M30" s="13"/>
    </row>
    <row r="31" spans="1:13" x14ac:dyDescent="0.4">
      <c r="A31" t="str">
        <f t="shared" si="1"/>
        <v>北九州高</v>
      </c>
      <c r="B31" t="str">
        <f>+E31&amp;D31&amp;COUNTIF($A$2:A31,A31)</f>
        <v>北九州高7</v>
      </c>
      <c r="C31" s="73">
        <v>43968</v>
      </c>
      <c r="D31" s="7" t="s">
        <v>139</v>
      </c>
      <c r="E31" s="7" t="s">
        <v>1047</v>
      </c>
      <c r="F31" s="9">
        <v>0.33333333333333331</v>
      </c>
      <c r="G31" s="10">
        <v>0.66666666666666663</v>
      </c>
      <c r="H31" s="76">
        <v>19.36</v>
      </c>
      <c r="I31" s="77">
        <v>43956</v>
      </c>
      <c r="J31" s="12" t="str">
        <f t="shared" si="3"/>
        <v>火</v>
      </c>
      <c r="K31" s="81" t="s">
        <v>17</v>
      </c>
      <c r="L31" s="76">
        <v>19.84</v>
      </c>
      <c r="M31" s="13"/>
    </row>
    <row r="32" spans="1:13" x14ac:dyDescent="0.4">
      <c r="A32" t="str">
        <f t="shared" si="1"/>
        <v>大分低</v>
      </c>
      <c r="B32" t="str">
        <f>+E32&amp;D32&amp;COUNTIF($A$2:A32,A32)</f>
        <v>大分低1</v>
      </c>
      <c r="C32" s="73">
        <v>43893</v>
      </c>
      <c r="D32" s="82" t="s">
        <v>137</v>
      </c>
      <c r="E32" s="7" t="s">
        <v>37</v>
      </c>
      <c r="F32" s="9">
        <v>0.33333333333333331</v>
      </c>
      <c r="G32" s="10">
        <v>0.66666666666666663</v>
      </c>
      <c r="H32" s="66">
        <v>14.51</v>
      </c>
      <c r="I32" s="73">
        <v>43909</v>
      </c>
      <c r="J32" s="12" t="str">
        <f t="shared" si="3"/>
        <v>木</v>
      </c>
      <c r="K32" s="65" t="s">
        <v>1048</v>
      </c>
      <c r="L32" s="66">
        <v>15.63</v>
      </c>
      <c r="M32" s="13"/>
    </row>
    <row r="33" spans="1:13" x14ac:dyDescent="0.4">
      <c r="A33" t="str">
        <f t="shared" si="1"/>
        <v>大分高</v>
      </c>
      <c r="B33" t="str">
        <f>+E33&amp;D33&amp;COUNTIF($A$2:A33,A33)</f>
        <v>大分高1</v>
      </c>
      <c r="C33" s="73">
        <v>43893</v>
      </c>
      <c r="D33" s="82" t="s">
        <v>139</v>
      </c>
      <c r="E33" s="7" t="s">
        <v>37</v>
      </c>
      <c r="F33" s="9">
        <v>0.33333333333333331</v>
      </c>
      <c r="G33" s="10">
        <v>0.66666666666666663</v>
      </c>
      <c r="H33" s="66">
        <v>14.51</v>
      </c>
      <c r="I33" s="73">
        <v>43909</v>
      </c>
      <c r="J33" s="12" t="str">
        <f t="shared" si="3"/>
        <v>木</v>
      </c>
      <c r="K33" s="65" t="s">
        <v>1048</v>
      </c>
      <c r="L33" s="66">
        <v>15.63</v>
      </c>
      <c r="M33" s="13"/>
    </row>
    <row r="34" spans="1:13" x14ac:dyDescent="0.4">
      <c r="A34" t="str">
        <f t="shared" si="1"/>
        <v>大分低</v>
      </c>
      <c r="B34" t="str">
        <f>+E34&amp;D34&amp;COUNTIF($A$2:A34,A34)</f>
        <v>大分低2</v>
      </c>
      <c r="C34" s="73">
        <v>43898</v>
      </c>
      <c r="D34" s="82" t="s">
        <v>137</v>
      </c>
      <c r="E34" s="7" t="s">
        <v>37</v>
      </c>
      <c r="F34" s="9">
        <v>0.33333333333333331</v>
      </c>
      <c r="G34" s="10">
        <v>0.66666666666666663</v>
      </c>
      <c r="H34" s="66">
        <v>20.63</v>
      </c>
      <c r="I34" s="73">
        <v>43902</v>
      </c>
      <c r="J34" s="12" t="str">
        <f t="shared" si="3"/>
        <v>木</v>
      </c>
      <c r="K34" s="65" t="s">
        <v>1048</v>
      </c>
      <c r="L34" s="66">
        <v>21.18</v>
      </c>
      <c r="M34" s="13"/>
    </row>
    <row r="35" spans="1:13" x14ac:dyDescent="0.4">
      <c r="A35" t="str">
        <f t="shared" si="1"/>
        <v>大分高</v>
      </c>
      <c r="B35" t="str">
        <f>+E35&amp;D35&amp;COUNTIF($A$2:A35,A35)</f>
        <v>大分高2</v>
      </c>
      <c r="C35" s="73">
        <v>43898</v>
      </c>
      <c r="D35" s="82" t="s">
        <v>139</v>
      </c>
      <c r="E35" s="7" t="s">
        <v>37</v>
      </c>
      <c r="F35" s="9">
        <v>0.33333333333333331</v>
      </c>
      <c r="G35" s="10">
        <v>0.66666666666666663</v>
      </c>
      <c r="H35" s="66">
        <v>20.63</v>
      </c>
      <c r="I35" s="73">
        <v>43902</v>
      </c>
      <c r="J35" s="12" t="str">
        <f t="shared" si="3"/>
        <v>木</v>
      </c>
      <c r="K35" s="65" t="s">
        <v>1048</v>
      </c>
      <c r="L35" s="66">
        <v>21.18</v>
      </c>
      <c r="M35" s="13"/>
    </row>
    <row r="36" spans="1:13" x14ac:dyDescent="0.4">
      <c r="A36" t="str">
        <f t="shared" si="1"/>
        <v>大分低</v>
      </c>
      <c r="B36" t="str">
        <f>+E36&amp;D36&amp;COUNTIF($A$2:A36,A36)</f>
        <v>大分低3</v>
      </c>
      <c r="C36" s="73">
        <v>43913</v>
      </c>
      <c r="D36" s="82" t="s">
        <v>137</v>
      </c>
      <c r="E36" s="7" t="s">
        <v>37</v>
      </c>
      <c r="F36" s="9">
        <v>0.33333333333333331</v>
      </c>
      <c r="G36" s="10">
        <v>0.66666666666666663</v>
      </c>
      <c r="H36" s="66">
        <v>23.65</v>
      </c>
      <c r="I36" s="73">
        <v>43928</v>
      </c>
      <c r="J36" s="12" t="str">
        <f t="shared" si="3"/>
        <v>火</v>
      </c>
      <c r="K36" s="65" t="s">
        <v>1048</v>
      </c>
      <c r="L36" s="66">
        <v>23.76</v>
      </c>
      <c r="M36" s="13"/>
    </row>
    <row r="37" spans="1:13" x14ac:dyDescent="0.4">
      <c r="A37" t="str">
        <f t="shared" si="1"/>
        <v>大分高</v>
      </c>
      <c r="B37" t="str">
        <f>+E37&amp;D37&amp;COUNTIF($A$2:A37,A37)</f>
        <v>大分高3</v>
      </c>
      <c r="C37" s="73">
        <v>43913</v>
      </c>
      <c r="D37" s="82" t="s">
        <v>139</v>
      </c>
      <c r="E37" s="7" t="s">
        <v>37</v>
      </c>
      <c r="F37" s="9">
        <v>0.33333333333333331</v>
      </c>
      <c r="G37" s="10">
        <v>0.66666666666666663</v>
      </c>
      <c r="H37" s="66">
        <v>23.65</v>
      </c>
      <c r="I37" s="73">
        <v>43928</v>
      </c>
      <c r="J37" s="12" t="str">
        <f t="shared" si="3"/>
        <v>火</v>
      </c>
      <c r="K37" s="65" t="s">
        <v>1048</v>
      </c>
      <c r="L37" s="66">
        <v>23.76</v>
      </c>
      <c r="M37" s="13"/>
    </row>
    <row r="38" spans="1:13" x14ac:dyDescent="0.4">
      <c r="A38" t="str">
        <f t="shared" si="1"/>
        <v>大分低</v>
      </c>
      <c r="B38" t="str">
        <f>+E38&amp;D38&amp;COUNTIF($A$2:A38,A38)</f>
        <v>大分低4</v>
      </c>
      <c r="C38" s="73">
        <v>43925</v>
      </c>
      <c r="D38" s="82" t="s">
        <v>137</v>
      </c>
      <c r="E38" s="7" t="s">
        <v>37</v>
      </c>
      <c r="F38" s="9">
        <v>0.33333333333333331</v>
      </c>
      <c r="G38" s="10">
        <v>0.66666666666666663</v>
      </c>
      <c r="H38" s="66">
        <v>24.76</v>
      </c>
      <c r="I38" s="73">
        <v>43927</v>
      </c>
      <c r="J38" s="12" t="str">
        <f t="shared" si="3"/>
        <v>月</v>
      </c>
      <c r="K38" s="65" t="s">
        <v>1048</v>
      </c>
      <c r="L38" s="66">
        <v>25.31</v>
      </c>
      <c r="M38" s="13"/>
    </row>
    <row r="39" spans="1:13" x14ac:dyDescent="0.4">
      <c r="A39" t="str">
        <f t="shared" si="1"/>
        <v>大分高</v>
      </c>
      <c r="B39" t="str">
        <f>+E39&amp;D39&amp;COUNTIF($A$2:A39,A39)</f>
        <v>大分高4</v>
      </c>
      <c r="C39" s="73">
        <v>43926</v>
      </c>
      <c r="D39" s="82" t="s">
        <v>139</v>
      </c>
      <c r="E39" s="7" t="s">
        <v>37</v>
      </c>
      <c r="F39" s="9">
        <v>0.33333333333333331</v>
      </c>
      <c r="G39" s="10">
        <v>0.66666666666666663</v>
      </c>
      <c r="H39" s="66">
        <v>23.87</v>
      </c>
      <c r="I39" s="73">
        <v>43953</v>
      </c>
      <c r="J39" s="12" t="str">
        <f t="shared" si="3"/>
        <v>土</v>
      </c>
      <c r="K39" s="65" t="s">
        <v>1048</v>
      </c>
      <c r="L39" s="66">
        <v>24.43</v>
      </c>
      <c r="M39" s="13"/>
    </row>
    <row r="40" spans="1:13" x14ac:dyDescent="0.4">
      <c r="A40" t="str">
        <f t="shared" si="1"/>
        <v>大分低</v>
      </c>
      <c r="B40" t="str">
        <f>+E40&amp;D40&amp;COUNTIF($A$2:A40,A40)</f>
        <v>大分低5</v>
      </c>
      <c r="C40" s="73">
        <v>43932</v>
      </c>
      <c r="D40" s="82" t="s">
        <v>137</v>
      </c>
      <c r="E40" s="7" t="s">
        <v>37</v>
      </c>
      <c r="F40" s="9">
        <v>0.33333333333333331</v>
      </c>
      <c r="G40" s="10">
        <v>0.66666666666666663</v>
      </c>
      <c r="H40" s="66">
        <v>21.73</v>
      </c>
      <c r="I40" s="83">
        <v>43930</v>
      </c>
      <c r="J40" s="12" t="str">
        <f t="shared" si="3"/>
        <v>木</v>
      </c>
      <c r="K40" s="65" t="s">
        <v>1048</v>
      </c>
      <c r="L40" s="66">
        <v>22.62</v>
      </c>
      <c r="M40" s="13"/>
    </row>
    <row r="41" spans="1:13" x14ac:dyDescent="0.4">
      <c r="A41" t="str">
        <f t="shared" si="1"/>
        <v>大分高</v>
      </c>
      <c r="B41" t="str">
        <f>+E41&amp;D41&amp;COUNTIF($A$2:A41,A41)</f>
        <v>大分高5</v>
      </c>
      <c r="C41" s="73">
        <v>43932</v>
      </c>
      <c r="D41" s="82" t="s">
        <v>139</v>
      </c>
      <c r="E41" s="7" t="s">
        <v>37</v>
      </c>
      <c r="F41" s="9">
        <v>0.33333333333333331</v>
      </c>
      <c r="G41" s="10">
        <v>0.66666666666666663</v>
      </c>
      <c r="H41" s="66">
        <v>21.73</v>
      </c>
      <c r="I41" s="83">
        <v>43930</v>
      </c>
      <c r="J41" s="12" t="str">
        <f t="shared" si="3"/>
        <v>木</v>
      </c>
      <c r="K41" s="65" t="s">
        <v>1048</v>
      </c>
      <c r="L41" s="66">
        <v>22.62</v>
      </c>
      <c r="M41" s="13"/>
    </row>
    <row r="42" spans="1:13" x14ac:dyDescent="0.4">
      <c r="A42" t="str">
        <f t="shared" si="1"/>
        <v>大分低</v>
      </c>
      <c r="B42" t="str">
        <f>+E42&amp;D42&amp;COUNTIF($A$2:A42,A42)</f>
        <v>大分低6</v>
      </c>
      <c r="C42" s="73">
        <v>43946</v>
      </c>
      <c r="D42" s="82" t="s">
        <v>137</v>
      </c>
      <c r="E42" s="7" t="s">
        <v>37</v>
      </c>
      <c r="F42" s="9">
        <v>0.33333333333333331</v>
      </c>
      <c r="G42" s="10">
        <v>0.66666666666666663</v>
      </c>
      <c r="H42" s="76">
        <v>28.09</v>
      </c>
      <c r="I42" s="77">
        <v>43980</v>
      </c>
      <c r="J42" s="12" t="str">
        <f t="shared" si="3"/>
        <v>金</v>
      </c>
      <c r="K42" s="65" t="s">
        <v>1048</v>
      </c>
      <c r="L42" s="76">
        <v>28.81</v>
      </c>
      <c r="M42" s="13"/>
    </row>
    <row r="43" spans="1:13" x14ac:dyDescent="0.4">
      <c r="A43" t="str">
        <f t="shared" si="1"/>
        <v>大分高</v>
      </c>
      <c r="B43" t="str">
        <f>+E43&amp;D43&amp;COUNTIF($A$2:A43,A43)</f>
        <v>大分高6</v>
      </c>
      <c r="C43" s="73">
        <v>43946</v>
      </c>
      <c r="D43" s="82" t="s">
        <v>139</v>
      </c>
      <c r="E43" s="7" t="s">
        <v>37</v>
      </c>
      <c r="F43" s="9">
        <v>0.33333333333333331</v>
      </c>
      <c r="G43" s="10">
        <v>0.66666666666666663</v>
      </c>
      <c r="H43" s="76">
        <v>28.09</v>
      </c>
      <c r="I43" s="77">
        <v>43980</v>
      </c>
      <c r="J43" s="12" t="str">
        <f t="shared" si="3"/>
        <v>金</v>
      </c>
      <c r="K43" s="65" t="s">
        <v>1048</v>
      </c>
      <c r="L43" s="76">
        <v>28.81</v>
      </c>
      <c r="M43" s="13"/>
    </row>
    <row r="44" spans="1:13" x14ac:dyDescent="0.4">
      <c r="A44" t="str">
        <f t="shared" si="1"/>
        <v>大分低</v>
      </c>
      <c r="B44" t="str">
        <f>+E44&amp;D44&amp;COUNTIF($A$2:A44,A44)</f>
        <v>大分低7</v>
      </c>
      <c r="C44" s="73">
        <v>43958</v>
      </c>
      <c r="D44" s="82" t="s">
        <v>137</v>
      </c>
      <c r="E44" s="7" t="s">
        <v>37</v>
      </c>
      <c r="F44" s="9">
        <v>0.33333333333333331</v>
      </c>
      <c r="G44" s="10">
        <v>0.66666666666666663</v>
      </c>
      <c r="H44" s="76">
        <v>29.71</v>
      </c>
      <c r="I44" s="77">
        <v>43964</v>
      </c>
      <c r="J44" s="12" t="str">
        <f t="shared" si="3"/>
        <v>水</v>
      </c>
      <c r="K44" s="65" t="s">
        <v>1048</v>
      </c>
      <c r="L44" s="76">
        <v>30.27</v>
      </c>
      <c r="M44" s="13"/>
    </row>
    <row r="45" spans="1:13" x14ac:dyDescent="0.4">
      <c r="A45" t="str">
        <f t="shared" si="1"/>
        <v>大分高</v>
      </c>
      <c r="B45" t="str">
        <f>+E45&amp;D45&amp;COUNTIF($A$2:A45,A45)</f>
        <v>大分高7</v>
      </c>
      <c r="C45" s="73">
        <v>43958</v>
      </c>
      <c r="D45" s="82" t="s">
        <v>139</v>
      </c>
      <c r="E45" s="7" t="s">
        <v>37</v>
      </c>
      <c r="F45" s="9">
        <v>0.33333333333333331</v>
      </c>
      <c r="G45" s="10">
        <v>0.66666666666666663</v>
      </c>
      <c r="H45" s="76">
        <v>29.71</v>
      </c>
      <c r="I45" s="77">
        <v>43964</v>
      </c>
      <c r="J45" s="12" t="str">
        <f t="shared" si="3"/>
        <v>水</v>
      </c>
      <c r="K45" s="65" t="s">
        <v>1048</v>
      </c>
      <c r="L45" s="76">
        <v>30.27</v>
      </c>
      <c r="M45" s="13"/>
    </row>
    <row r="46" spans="1:13" x14ac:dyDescent="0.4">
      <c r="A46" t="str">
        <f t="shared" si="1"/>
        <v>大分低</v>
      </c>
      <c r="B46" t="str">
        <f>+E46&amp;D46&amp;COUNTIF($A$2:A46,A46)</f>
        <v>大分低8</v>
      </c>
      <c r="C46" s="73">
        <v>43968</v>
      </c>
      <c r="D46" s="82" t="s">
        <v>137</v>
      </c>
      <c r="E46" s="7" t="s">
        <v>37</v>
      </c>
      <c r="F46" s="9">
        <v>0.33333333333333331</v>
      </c>
      <c r="G46" s="10">
        <v>0.66666666666666663</v>
      </c>
      <c r="H46" s="76">
        <v>20.47</v>
      </c>
      <c r="I46" s="77">
        <v>43970</v>
      </c>
      <c r="J46" s="12" t="str">
        <f t="shared" si="3"/>
        <v>火</v>
      </c>
      <c r="K46" s="65" t="s">
        <v>1048</v>
      </c>
      <c r="L46" s="76">
        <v>21.42</v>
      </c>
      <c r="M46" s="13"/>
    </row>
    <row r="47" spans="1:13" x14ac:dyDescent="0.4">
      <c r="A47" t="str">
        <f t="shared" si="1"/>
        <v>大分高</v>
      </c>
      <c r="B47" t="str">
        <f>+E47&amp;D47&amp;COUNTIF($A$2:A47,A47)</f>
        <v>大分高8</v>
      </c>
      <c r="C47" s="73">
        <v>43968</v>
      </c>
      <c r="D47" s="82" t="s">
        <v>139</v>
      </c>
      <c r="E47" s="7" t="s">
        <v>37</v>
      </c>
      <c r="F47" s="9">
        <v>0.33333333333333331</v>
      </c>
      <c r="G47" s="10">
        <v>0.66666666666666663</v>
      </c>
      <c r="H47" s="76">
        <v>20.47</v>
      </c>
      <c r="I47" s="77">
        <v>43970</v>
      </c>
      <c r="J47" s="12" t="str">
        <f t="shared" si="3"/>
        <v>火</v>
      </c>
      <c r="K47" s="65" t="s">
        <v>1048</v>
      </c>
      <c r="L47" s="76">
        <v>21.42</v>
      </c>
      <c r="M47" s="13"/>
    </row>
    <row r="48" spans="1:13" x14ac:dyDescent="0.4">
      <c r="A48" t="str">
        <f t="shared" si="1"/>
        <v>長崎低</v>
      </c>
      <c r="B48" t="str">
        <f>+E48&amp;D48&amp;COUNTIF($A$2:A48,A48)</f>
        <v>長崎低1</v>
      </c>
      <c r="C48" s="73">
        <v>43893</v>
      </c>
      <c r="D48" s="82" t="s">
        <v>137</v>
      </c>
      <c r="E48" s="7" t="s">
        <v>1049</v>
      </c>
      <c r="F48" s="9">
        <v>0.33333333333333331</v>
      </c>
      <c r="G48" s="10">
        <v>0.66666666666666663</v>
      </c>
      <c r="H48" s="66">
        <v>11.11</v>
      </c>
      <c r="I48" s="73">
        <v>43909</v>
      </c>
      <c r="J48" s="12" t="str">
        <f t="shared" si="3"/>
        <v>木</v>
      </c>
      <c r="K48" s="65" t="s">
        <v>1050</v>
      </c>
      <c r="L48" s="66">
        <v>11.92</v>
      </c>
      <c r="M48" s="13"/>
    </row>
    <row r="49" spans="1:14" x14ac:dyDescent="0.4">
      <c r="A49" t="str">
        <f t="shared" si="1"/>
        <v>長崎高</v>
      </c>
      <c r="B49" t="str">
        <f>+E49&amp;D49&amp;COUNTIF($A$2:A49,A49)</f>
        <v>長崎高1</v>
      </c>
      <c r="C49" s="73">
        <v>43893</v>
      </c>
      <c r="D49" s="82" t="s">
        <v>139</v>
      </c>
      <c r="E49" s="7" t="s">
        <v>1049</v>
      </c>
      <c r="F49" s="9">
        <v>0.33333333333333331</v>
      </c>
      <c r="G49" s="10">
        <v>0.66666666666666663</v>
      </c>
      <c r="H49" s="66">
        <v>11.11</v>
      </c>
      <c r="I49" s="73">
        <v>43909</v>
      </c>
      <c r="J49" s="12" t="str">
        <f t="shared" si="3"/>
        <v>木</v>
      </c>
      <c r="K49" s="65" t="s">
        <v>1050</v>
      </c>
      <c r="L49" s="66">
        <v>11.92</v>
      </c>
      <c r="M49" s="13"/>
    </row>
    <row r="50" spans="1:14" x14ac:dyDescent="0.4">
      <c r="A50" t="str">
        <f t="shared" si="1"/>
        <v>長崎低</v>
      </c>
      <c r="B50" t="str">
        <f>+E50&amp;D50&amp;COUNTIF($A$2:A50,A50)</f>
        <v>長崎低2</v>
      </c>
      <c r="C50" s="73">
        <v>43898</v>
      </c>
      <c r="D50" s="82" t="s">
        <v>137</v>
      </c>
      <c r="E50" s="7" t="s">
        <v>1049</v>
      </c>
      <c r="F50" s="10">
        <v>0.33333333333333331</v>
      </c>
      <c r="G50" s="10">
        <v>0.66666666666666663</v>
      </c>
      <c r="H50" s="66">
        <v>19.63</v>
      </c>
      <c r="I50" s="73">
        <v>43902</v>
      </c>
      <c r="J50" s="12" t="str">
        <f t="shared" si="3"/>
        <v>木</v>
      </c>
      <c r="K50" s="65" t="s">
        <v>1050</v>
      </c>
      <c r="L50" s="66">
        <v>20.079999999999998</v>
      </c>
      <c r="M50" s="13"/>
    </row>
    <row r="51" spans="1:14" x14ac:dyDescent="0.4">
      <c r="A51" t="str">
        <f t="shared" si="1"/>
        <v>長崎高</v>
      </c>
      <c r="B51" t="str">
        <f>+E51&amp;D51&amp;COUNTIF($A$2:A51,A51)</f>
        <v>長崎高2</v>
      </c>
      <c r="C51" s="73">
        <v>43898</v>
      </c>
      <c r="D51" s="82" t="s">
        <v>139</v>
      </c>
      <c r="E51" s="7" t="s">
        <v>1049</v>
      </c>
      <c r="F51" s="10">
        <v>0.33333333333333331</v>
      </c>
      <c r="G51" s="10">
        <v>0.66666666666666663</v>
      </c>
      <c r="H51" s="66">
        <v>19.63</v>
      </c>
      <c r="I51" s="73">
        <v>43902</v>
      </c>
      <c r="J51" s="12" t="str">
        <f t="shared" si="3"/>
        <v>木</v>
      </c>
      <c r="K51" s="65" t="s">
        <v>1050</v>
      </c>
      <c r="L51" s="66">
        <v>20.079999999999998</v>
      </c>
      <c r="M51" s="13"/>
    </row>
    <row r="52" spans="1:14" x14ac:dyDescent="0.4">
      <c r="A52" t="str">
        <f t="shared" si="1"/>
        <v>長崎低</v>
      </c>
      <c r="B52" t="str">
        <f>+E52&amp;D52&amp;COUNTIF($A$2:A52,A52)</f>
        <v>長崎低3</v>
      </c>
      <c r="C52" s="73">
        <v>43913</v>
      </c>
      <c r="D52" s="82" t="s">
        <v>137</v>
      </c>
      <c r="E52" s="7" t="s">
        <v>1049</v>
      </c>
      <c r="F52" s="10">
        <v>0.33333333333333331</v>
      </c>
      <c r="G52" s="10">
        <v>0.66666666666666663</v>
      </c>
      <c r="H52" s="66">
        <v>22.61</v>
      </c>
      <c r="I52" s="73">
        <v>43915</v>
      </c>
      <c r="J52" s="12" t="str">
        <f t="shared" si="3"/>
        <v>水</v>
      </c>
      <c r="K52" s="65" t="s">
        <v>1050</v>
      </c>
      <c r="L52" s="66">
        <v>23</v>
      </c>
      <c r="M52" s="13"/>
    </row>
    <row r="53" spans="1:14" x14ac:dyDescent="0.4">
      <c r="A53" t="str">
        <f t="shared" si="1"/>
        <v>長崎高</v>
      </c>
      <c r="B53" t="str">
        <f>+E53&amp;D53&amp;COUNTIF($A$2:A53,A53)</f>
        <v>長崎高3</v>
      </c>
      <c r="C53" s="73">
        <v>43913</v>
      </c>
      <c r="D53" s="82" t="s">
        <v>139</v>
      </c>
      <c r="E53" s="7" t="s">
        <v>1049</v>
      </c>
      <c r="F53" s="10">
        <v>0.33333333333333331</v>
      </c>
      <c r="G53" s="10">
        <v>0.66666666666666663</v>
      </c>
      <c r="H53" s="66">
        <v>22.61</v>
      </c>
      <c r="I53" s="73">
        <v>43915</v>
      </c>
      <c r="J53" s="12" t="str">
        <f t="shared" si="3"/>
        <v>水</v>
      </c>
      <c r="K53" s="65" t="s">
        <v>1050</v>
      </c>
      <c r="L53" s="66">
        <v>23</v>
      </c>
      <c r="M53" s="13"/>
    </row>
    <row r="54" spans="1:14" x14ac:dyDescent="0.4">
      <c r="A54" t="str">
        <f t="shared" si="1"/>
        <v>長崎低</v>
      </c>
      <c r="B54" t="str">
        <f>+E54&amp;D54&amp;COUNTIF($A$2:A54,A54)</f>
        <v>長崎低4</v>
      </c>
      <c r="C54" s="73">
        <v>43925</v>
      </c>
      <c r="D54" s="82" t="s">
        <v>137</v>
      </c>
      <c r="E54" s="7" t="s">
        <v>1049</v>
      </c>
      <c r="F54" s="10">
        <v>0.33333333333333331</v>
      </c>
      <c r="G54" s="10">
        <v>0.66666666666666663</v>
      </c>
      <c r="H54" s="66">
        <v>23.84</v>
      </c>
      <c r="I54" s="73">
        <v>43926</v>
      </c>
      <c r="J54" s="12" t="str">
        <f t="shared" si="3"/>
        <v>日</v>
      </c>
      <c r="K54" s="65" t="s">
        <v>1050</v>
      </c>
      <c r="L54" s="66">
        <v>24.83</v>
      </c>
      <c r="M54" s="13"/>
    </row>
    <row r="55" spans="1:14" x14ac:dyDescent="0.4">
      <c r="A55" t="str">
        <f t="shared" si="1"/>
        <v>長崎高</v>
      </c>
      <c r="B55" t="str">
        <f>+E55&amp;D55&amp;COUNTIF($A$2:A55,A55)</f>
        <v>長崎高4</v>
      </c>
      <c r="C55" s="73">
        <v>43925</v>
      </c>
      <c r="D55" s="82" t="s">
        <v>139</v>
      </c>
      <c r="E55" s="7" t="s">
        <v>1049</v>
      </c>
      <c r="F55" s="10">
        <v>0.33333333333333331</v>
      </c>
      <c r="G55" s="10">
        <v>0.66666666666666663</v>
      </c>
      <c r="H55" s="66">
        <v>23.84</v>
      </c>
      <c r="I55" s="73">
        <v>43926</v>
      </c>
      <c r="J55" s="12" t="str">
        <f t="shared" si="3"/>
        <v>日</v>
      </c>
      <c r="K55" s="65" t="s">
        <v>1050</v>
      </c>
      <c r="L55" s="66">
        <v>24.83</v>
      </c>
      <c r="M55" s="13"/>
    </row>
    <row r="56" spans="1:14" x14ac:dyDescent="0.4">
      <c r="A56" t="str">
        <f t="shared" si="1"/>
        <v>長崎低</v>
      </c>
      <c r="B56" t="str">
        <f>+E56&amp;D56&amp;COUNTIF($A$2:A56,A56)</f>
        <v>長崎低5</v>
      </c>
      <c r="C56" s="73">
        <v>43932</v>
      </c>
      <c r="D56" s="82" t="s">
        <v>137</v>
      </c>
      <c r="E56" s="7" t="s">
        <v>1049</v>
      </c>
      <c r="F56" s="10">
        <v>0.33333333333333331</v>
      </c>
      <c r="G56" s="10">
        <v>0.66666666666666663</v>
      </c>
      <c r="H56" s="66">
        <v>20.309999999999999</v>
      </c>
      <c r="I56" s="65">
        <v>43972</v>
      </c>
      <c r="J56" s="12" t="str">
        <f t="shared" si="3"/>
        <v>木</v>
      </c>
      <c r="K56" s="65" t="s">
        <v>1050</v>
      </c>
      <c r="L56" s="66">
        <v>21.02</v>
      </c>
      <c r="M56" s="13"/>
    </row>
    <row r="57" spans="1:14" x14ac:dyDescent="0.4">
      <c r="A57" t="str">
        <f t="shared" si="1"/>
        <v>長崎高</v>
      </c>
      <c r="B57" t="str">
        <f>+E57&amp;D57&amp;COUNTIF($A$2:A57,A57)</f>
        <v>長崎高5</v>
      </c>
      <c r="C57" s="73">
        <v>43932</v>
      </c>
      <c r="D57" s="82" t="s">
        <v>139</v>
      </c>
      <c r="E57" s="7" t="s">
        <v>1049</v>
      </c>
      <c r="F57" s="10">
        <v>0.33333333333333331</v>
      </c>
      <c r="G57" s="10">
        <v>0.66666666666666663</v>
      </c>
      <c r="H57" s="66">
        <v>20.309999999999999</v>
      </c>
      <c r="I57" s="65">
        <v>43972</v>
      </c>
      <c r="J57" s="12" t="str">
        <f t="shared" si="3"/>
        <v>木</v>
      </c>
      <c r="K57" s="65" t="s">
        <v>1050</v>
      </c>
      <c r="L57" s="66">
        <v>21.02</v>
      </c>
      <c r="M57" s="13"/>
    </row>
    <row r="58" spans="1:14" x14ac:dyDescent="0.4">
      <c r="A58" t="str">
        <f t="shared" si="1"/>
        <v>長崎低</v>
      </c>
      <c r="B58" t="str">
        <f>+E58&amp;D58&amp;COUNTIF($A$2:A58,A58)</f>
        <v>長崎低6</v>
      </c>
      <c r="C58" s="73">
        <v>43946</v>
      </c>
      <c r="D58" s="82" t="s">
        <v>137</v>
      </c>
      <c r="E58" s="7" t="s">
        <v>1049</v>
      </c>
      <c r="F58" s="10">
        <v>0.33333333333333331</v>
      </c>
      <c r="G58" s="10">
        <v>0.66666666666666663</v>
      </c>
      <c r="H58" s="76">
        <v>25.97</v>
      </c>
      <c r="I58" s="77">
        <v>43951</v>
      </c>
      <c r="J58" s="12" t="str">
        <f t="shared" si="3"/>
        <v>木</v>
      </c>
      <c r="K58" s="65" t="s">
        <v>1050</v>
      </c>
      <c r="L58" s="76">
        <v>26.85</v>
      </c>
      <c r="M58" s="13"/>
    </row>
    <row r="59" spans="1:14" x14ac:dyDescent="0.4">
      <c r="A59" t="str">
        <f t="shared" si="1"/>
        <v>長崎高</v>
      </c>
      <c r="B59" t="str">
        <f>+E59&amp;D59&amp;COUNTIF($A$2:A59,A59)</f>
        <v>長崎高6</v>
      </c>
      <c r="C59" s="73">
        <v>43946</v>
      </c>
      <c r="D59" s="82" t="s">
        <v>139</v>
      </c>
      <c r="E59" s="7" t="s">
        <v>1049</v>
      </c>
      <c r="F59" s="10">
        <v>0.33333333333333331</v>
      </c>
      <c r="G59" s="10">
        <v>0.66666666666666663</v>
      </c>
      <c r="H59" s="76">
        <v>25.97</v>
      </c>
      <c r="I59" s="77">
        <v>43951</v>
      </c>
      <c r="J59" s="12" t="str">
        <f t="shared" si="3"/>
        <v>木</v>
      </c>
      <c r="K59" s="65" t="s">
        <v>1050</v>
      </c>
      <c r="L59" s="76">
        <v>26.85</v>
      </c>
      <c r="M59" s="13"/>
    </row>
    <row r="60" spans="1:14" x14ac:dyDescent="0.4">
      <c r="A60" t="str">
        <f t="shared" si="1"/>
        <v>長崎低</v>
      </c>
      <c r="B60" t="str">
        <f>+E60&amp;D60&amp;COUNTIF($A$2:A60,A60)</f>
        <v>長崎低7</v>
      </c>
      <c r="C60" s="73">
        <v>43953</v>
      </c>
      <c r="D60" s="82" t="s">
        <v>137</v>
      </c>
      <c r="E60" s="7" t="s">
        <v>1049</v>
      </c>
      <c r="F60" s="10">
        <v>0.33333333333333331</v>
      </c>
      <c r="G60" s="10">
        <v>0.66666666666666663</v>
      </c>
      <c r="H60" s="76">
        <v>21.48</v>
      </c>
      <c r="I60" s="77">
        <v>43987</v>
      </c>
      <c r="J60" s="12" t="str">
        <f t="shared" si="3"/>
        <v>金</v>
      </c>
      <c r="K60" s="65" t="s">
        <v>1050</v>
      </c>
      <c r="L60" s="76">
        <v>22.26</v>
      </c>
      <c r="M60" s="13"/>
    </row>
    <row r="61" spans="1:14" x14ac:dyDescent="0.4">
      <c r="A61" t="str">
        <f t="shared" si="1"/>
        <v>長崎高</v>
      </c>
      <c r="B61" t="str">
        <f>+E61&amp;D61&amp;COUNTIF($A$2:A61,A61)</f>
        <v>長崎高7</v>
      </c>
      <c r="C61" s="73">
        <v>43953</v>
      </c>
      <c r="D61" s="82" t="s">
        <v>139</v>
      </c>
      <c r="E61" s="7" t="s">
        <v>1049</v>
      </c>
      <c r="F61" s="10">
        <v>0.33333333333333331</v>
      </c>
      <c r="G61" s="10">
        <v>0.66666666666666663</v>
      </c>
      <c r="H61" s="76">
        <v>21.48</v>
      </c>
      <c r="I61" s="77">
        <v>43987</v>
      </c>
      <c r="J61" s="12" t="str">
        <f t="shared" si="3"/>
        <v>金</v>
      </c>
      <c r="K61" s="65" t="s">
        <v>1050</v>
      </c>
      <c r="L61" s="76">
        <v>22.26</v>
      </c>
      <c r="M61" s="13"/>
    </row>
    <row r="62" spans="1:14" x14ac:dyDescent="0.4">
      <c r="A62" t="str">
        <f t="shared" si="1"/>
        <v>長崎低</v>
      </c>
      <c r="B62" t="str">
        <f>+E62&amp;D62&amp;COUNTIF($A$2:A62,A62)</f>
        <v>長崎低8</v>
      </c>
      <c r="C62" s="73">
        <v>43968</v>
      </c>
      <c r="D62" s="82" t="s">
        <v>137</v>
      </c>
      <c r="E62" s="7" t="s">
        <v>1049</v>
      </c>
      <c r="F62" s="10">
        <v>0.33333333333333331</v>
      </c>
      <c r="G62" s="10">
        <v>0.66666666666666663</v>
      </c>
      <c r="H62" s="76">
        <v>19.829999999999998</v>
      </c>
      <c r="I62" s="77">
        <v>44002</v>
      </c>
      <c r="J62" s="12" t="str">
        <f t="shared" si="3"/>
        <v>土</v>
      </c>
      <c r="K62" s="65" t="s">
        <v>1050</v>
      </c>
      <c r="L62" s="76">
        <v>19.940000000000001</v>
      </c>
      <c r="M62" s="13"/>
    </row>
    <row r="63" spans="1:14" x14ac:dyDescent="0.4">
      <c r="A63" t="str">
        <f t="shared" si="1"/>
        <v>長崎高</v>
      </c>
      <c r="B63" t="str">
        <f>+E63&amp;D63&amp;COUNTIF($A$2:A63,A63)</f>
        <v>長崎高8</v>
      </c>
      <c r="C63" s="73">
        <v>43968</v>
      </c>
      <c r="D63" s="82" t="s">
        <v>139</v>
      </c>
      <c r="E63" s="7" t="s">
        <v>1049</v>
      </c>
      <c r="F63" s="10">
        <v>0.33333333333333331</v>
      </c>
      <c r="G63" s="10">
        <v>0.66666666666666663</v>
      </c>
      <c r="H63" s="76">
        <v>19.829999999999998</v>
      </c>
      <c r="I63" s="77">
        <v>44002</v>
      </c>
      <c r="J63" s="12" t="str">
        <f t="shared" si="3"/>
        <v>土</v>
      </c>
      <c r="K63" s="65" t="s">
        <v>1050</v>
      </c>
      <c r="L63" s="76">
        <v>19.940000000000001</v>
      </c>
      <c r="M63" s="13"/>
      <c r="N63" s="15"/>
    </row>
    <row r="64" spans="1:14" x14ac:dyDescent="0.4">
      <c r="A64" t="str">
        <f t="shared" si="1"/>
        <v>熊本低</v>
      </c>
      <c r="B64" t="str">
        <f>+E64&amp;D64&amp;COUNTIF($A$2:A64,A64)</f>
        <v>熊本低1</v>
      </c>
      <c r="C64" s="73">
        <v>43893</v>
      </c>
      <c r="D64" s="7" t="s">
        <v>137</v>
      </c>
      <c r="E64" s="7" t="s">
        <v>1051</v>
      </c>
      <c r="F64" s="9">
        <v>0.33333333333333331</v>
      </c>
      <c r="G64" s="10">
        <v>0.66666666666666663</v>
      </c>
      <c r="H64" s="66">
        <v>11.79</v>
      </c>
      <c r="I64" s="73">
        <v>43909</v>
      </c>
      <c r="J64" s="12" t="str">
        <f t="shared" si="3"/>
        <v>木</v>
      </c>
      <c r="K64" s="65" t="s">
        <v>1052</v>
      </c>
      <c r="L64" s="66">
        <v>12.41</v>
      </c>
      <c r="M64" s="13"/>
      <c r="N64" s="15"/>
    </row>
    <row r="65" spans="1:14" x14ac:dyDescent="0.4">
      <c r="A65" t="str">
        <f t="shared" si="1"/>
        <v>熊本高</v>
      </c>
      <c r="B65" t="str">
        <f>+E65&amp;D65&amp;COUNTIF($A$2:A65,A65)</f>
        <v>熊本高1</v>
      </c>
      <c r="C65" s="73">
        <v>43893</v>
      </c>
      <c r="D65" s="7" t="s">
        <v>139</v>
      </c>
      <c r="E65" s="7" t="s">
        <v>1051</v>
      </c>
      <c r="F65" s="9">
        <v>0.33333333333333331</v>
      </c>
      <c r="G65" s="10">
        <v>0.66666666666666663</v>
      </c>
      <c r="H65" s="66">
        <v>11.79</v>
      </c>
      <c r="I65" s="73">
        <v>43909</v>
      </c>
      <c r="J65" s="12" t="str">
        <f t="shared" si="3"/>
        <v>木</v>
      </c>
      <c r="K65" s="65" t="s">
        <v>1052</v>
      </c>
      <c r="L65" s="66">
        <v>12.41</v>
      </c>
      <c r="M65" s="13"/>
      <c r="N65" s="15"/>
    </row>
    <row r="66" spans="1:14" x14ac:dyDescent="0.4">
      <c r="A66" t="str">
        <f t="shared" si="1"/>
        <v>熊本低</v>
      </c>
      <c r="B66" t="str">
        <f>+E66&amp;D66&amp;COUNTIF($A$2:A66,A66)</f>
        <v>熊本低2</v>
      </c>
      <c r="C66" s="73">
        <v>43905</v>
      </c>
      <c r="D66" s="7" t="s">
        <v>137</v>
      </c>
      <c r="E66" s="7" t="s">
        <v>1051</v>
      </c>
      <c r="F66" s="10">
        <v>0.33333333333333331</v>
      </c>
      <c r="G66" s="10">
        <v>0.66666666666666663</v>
      </c>
      <c r="H66" s="66">
        <v>17.75</v>
      </c>
      <c r="I66" s="73">
        <v>43906</v>
      </c>
      <c r="J66" s="12" t="str">
        <f t="shared" si="3"/>
        <v>月</v>
      </c>
      <c r="K66" s="65" t="s">
        <v>1052</v>
      </c>
      <c r="L66" s="66">
        <v>18.329999999999998</v>
      </c>
      <c r="M66" s="13"/>
      <c r="N66" s="15"/>
    </row>
    <row r="67" spans="1:14" x14ac:dyDescent="0.4">
      <c r="A67" t="str">
        <f t="shared" ref="A67:A130" si="4">+E67&amp;D67</f>
        <v>熊本高</v>
      </c>
      <c r="B67" t="str">
        <f>+E67&amp;D67&amp;COUNTIF($A$2:A67,A67)</f>
        <v>熊本高2</v>
      </c>
      <c r="C67" s="73">
        <v>43905</v>
      </c>
      <c r="D67" s="7" t="s">
        <v>139</v>
      </c>
      <c r="E67" s="7" t="s">
        <v>1051</v>
      </c>
      <c r="F67" s="10">
        <v>0.33333333333333331</v>
      </c>
      <c r="G67" s="10">
        <v>0.66666666666666663</v>
      </c>
      <c r="H67" s="66">
        <v>17.75</v>
      </c>
      <c r="I67" s="73">
        <v>43906</v>
      </c>
      <c r="J67" s="12" t="str">
        <f t="shared" si="3"/>
        <v>月</v>
      </c>
      <c r="K67" s="65" t="s">
        <v>1052</v>
      </c>
      <c r="L67" s="66">
        <v>18.329999999999998</v>
      </c>
      <c r="M67" s="13"/>
      <c r="N67" s="15"/>
    </row>
    <row r="68" spans="1:14" x14ac:dyDescent="0.4">
      <c r="A68" t="str">
        <f t="shared" si="4"/>
        <v>熊本低</v>
      </c>
      <c r="B68" t="str">
        <f>+E68&amp;D68&amp;COUNTIF($A$2:A68,A68)</f>
        <v>熊本低3</v>
      </c>
      <c r="C68" s="73">
        <v>43913</v>
      </c>
      <c r="D68" s="7" t="s">
        <v>137</v>
      </c>
      <c r="E68" s="7" t="s">
        <v>1051</v>
      </c>
      <c r="F68" s="10">
        <v>0.33333333333333331</v>
      </c>
      <c r="G68" s="10">
        <v>0.66666666666666663</v>
      </c>
      <c r="H68" s="66">
        <v>23.03</v>
      </c>
      <c r="I68" s="73">
        <v>43915</v>
      </c>
      <c r="J68" s="12" t="str">
        <f t="shared" ref="J68:J111" si="5">TEXT(I68,"aaa")</f>
        <v>水</v>
      </c>
      <c r="K68" s="65" t="s">
        <v>1052</v>
      </c>
      <c r="L68" s="66">
        <v>23.74</v>
      </c>
      <c r="M68" s="13"/>
      <c r="N68" s="15"/>
    </row>
    <row r="69" spans="1:14" x14ac:dyDescent="0.4">
      <c r="A69" t="str">
        <f t="shared" si="4"/>
        <v>熊本高</v>
      </c>
      <c r="B69" t="str">
        <f>+E69&amp;D69&amp;COUNTIF($A$2:A69,A69)</f>
        <v>熊本高3</v>
      </c>
      <c r="C69" s="73">
        <v>43913</v>
      </c>
      <c r="D69" s="7" t="s">
        <v>139</v>
      </c>
      <c r="E69" s="7" t="s">
        <v>1051</v>
      </c>
      <c r="F69" s="10">
        <v>0.33333333333333331</v>
      </c>
      <c r="G69" s="10">
        <v>0.66666666666666663</v>
      </c>
      <c r="H69" s="66">
        <v>23.03</v>
      </c>
      <c r="I69" s="73">
        <v>43915</v>
      </c>
      <c r="J69" s="12" t="str">
        <f t="shared" si="5"/>
        <v>水</v>
      </c>
      <c r="K69" s="65" t="s">
        <v>1052</v>
      </c>
      <c r="L69" s="66">
        <v>23.74</v>
      </c>
      <c r="M69" s="13"/>
      <c r="N69" s="15"/>
    </row>
    <row r="70" spans="1:14" x14ac:dyDescent="0.4">
      <c r="A70" t="str">
        <f t="shared" si="4"/>
        <v>熊本低</v>
      </c>
      <c r="B70" t="str">
        <f>+E70&amp;D70&amp;COUNTIF($A$2:A70,A70)</f>
        <v>熊本低4</v>
      </c>
      <c r="C70" s="73">
        <v>43926</v>
      </c>
      <c r="D70" s="7" t="s">
        <v>137</v>
      </c>
      <c r="E70" s="7" t="s">
        <v>1051</v>
      </c>
      <c r="F70" s="10">
        <v>0.33333333333333331</v>
      </c>
      <c r="G70" s="10">
        <v>0.66666666666666663</v>
      </c>
      <c r="H70" s="66">
        <v>23.93</v>
      </c>
      <c r="I70" s="73">
        <v>43939</v>
      </c>
      <c r="J70" s="12" t="str">
        <f t="shared" si="5"/>
        <v>土</v>
      </c>
      <c r="K70" s="65" t="s">
        <v>1052</v>
      </c>
      <c r="L70" s="66">
        <v>24.54</v>
      </c>
      <c r="M70" s="13"/>
      <c r="N70" s="15"/>
    </row>
    <row r="71" spans="1:14" x14ac:dyDescent="0.4">
      <c r="A71" t="str">
        <f t="shared" si="4"/>
        <v>熊本高</v>
      </c>
      <c r="B71" t="str">
        <f>+E71&amp;D71&amp;COUNTIF($A$2:A71,A71)</f>
        <v>熊本高4</v>
      </c>
      <c r="C71" s="73">
        <v>43926</v>
      </c>
      <c r="D71" s="7" t="s">
        <v>139</v>
      </c>
      <c r="E71" s="7" t="s">
        <v>1051</v>
      </c>
      <c r="F71" s="10">
        <v>0.33333333333333331</v>
      </c>
      <c r="G71" s="10">
        <v>0.66666666666666663</v>
      </c>
      <c r="H71" s="66">
        <v>23.93</v>
      </c>
      <c r="I71" s="73">
        <v>43939</v>
      </c>
      <c r="J71" s="12" t="str">
        <f t="shared" si="5"/>
        <v>土</v>
      </c>
      <c r="K71" s="65" t="s">
        <v>1052</v>
      </c>
      <c r="L71" s="66">
        <v>24.54</v>
      </c>
      <c r="M71" s="13"/>
      <c r="N71" s="15"/>
    </row>
    <row r="72" spans="1:14" x14ac:dyDescent="0.4">
      <c r="A72" t="str">
        <f t="shared" si="4"/>
        <v>熊本高</v>
      </c>
      <c r="B72" t="str">
        <f>+E72&amp;D72&amp;COUNTIF($A$2:A72,A72)</f>
        <v>熊本高5</v>
      </c>
      <c r="C72" s="73">
        <v>43935</v>
      </c>
      <c r="D72" s="7" t="s">
        <v>139</v>
      </c>
      <c r="E72" s="7" t="s">
        <v>1051</v>
      </c>
      <c r="F72" s="10">
        <v>0.33333333333333331</v>
      </c>
      <c r="G72" s="10">
        <v>0.66666666666666663</v>
      </c>
      <c r="H72" s="66">
        <v>26.33</v>
      </c>
      <c r="I72" s="73">
        <v>43949</v>
      </c>
      <c r="J72" s="12" t="str">
        <f t="shared" si="5"/>
        <v>火</v>
      </c>
      <c r="K72" s="65" t="s">
        <v>1052</v>
      </c>
      <c r="L72" s="66">
        <v>27.31</v>
      </c>
      <c r="M72" s="13"/>
      <c r="N72" s="15"/>
    </row>
    <row r="73" spans="1:14" x14ac:dyDescent="0.4">
      <c r="A73" t="str">
        <f t="shared" si="4"/>
        <v>熊本低</v>
      </c>
      <c r="B73" t="str">
        <f>+E73&amp;D73&amp;COUNTIF($A$2:A73,A73)</f>
        <v>熊本低5</v>
      </c>
      <c r="C73" s="73">
        <v>43937</v>
      </c>
      <c r="D73" s="7" t="s">
        <v>137</v>
      </c>
      <c r="E73" s="7" t="s">
        <v>1051</v>
      </c>
      <c r="F73" s="10">
        <v>0.33333333333333331</v>
      </c>
      <c r="G73" s="10">
        <v>0.66666666666666663</v>
      </c>
      <c r="H73" s="66">
        <v>26.07</v>
      </c>
      <c r="I73" s="73">
        <v>43945</v>
      </c>
      <c r="J73" s="12" t="str">
        <f t="shared" si="5"/>
        <v>金</v>
      </c>
      <c r="K73" s="65" t="s">
        <v>1052</v>
      </c>
      <c r="L73" s="66">
        <v>26.4</v>
      </c>
      <c r="M73" s="13"/>
    </row>
    <row r="74" spans="1:14" x14ac:dyDescent="0.4">
      <c r="A74" t="str">
        <f t="shared" si="4"/>
        <v>熊本低</v>
      </c>
      <c r="B74" t="str">
        <f>+E74&amp;D74&amp;COUNTIF($A$2:A74,A74)</f>
        <v>熊本低6</v>
      </c>
      <c r="C74" s="73">
        <v>43951</v>
      </c>
      <c r="D74" s="7" t="s">
        <v>137</v>
      </c>
      <c r="E74" s="7" t="s">
        <v>1051</v>
      </c>
      <c r="F74" s="10">
        <v>0.33333333333333331</v>
      </c>
      <c r="G74" s="10">
        <v>0.66666666666666663</v>
      </c>
      <c r="H74" s="76">
        <v>28.78</v>
      </c>
      <c r="I74" s="77">
        <v>43965</v>
      </c>
      <c r="J74" s="12" t="str">
        <f t="shared" si="5"/>
        <v>木</v>
      </c>
      <c r="K74" s="65" t="s">
        <v>1052</v>
      </c>
      <c r="L74" s="76">
        <v>29.51</v>
      </c>
      <c r="M74" s="13"/>
    </row>
    <row r="75" spans="1:14" x14ac:dyDescent="0.4">
      <c r="A75" t="str">
        <f t="shared" si="4"/>
        <v>熊本高</v>
      </c>
      <c r="B75" t="str">
        <f>+E75&amp;D75&amp;COUNTIF($A$2:A75,A75)</f>
        <v>熊本高6</v>
      </c>
      <c r="C75" s="73">
        <v>43951</v>
      </c>
      <c r="D75" s="7" t="s">
        <v>139</v>
      </c>
      <c r="E75" s="7" t="s">
        <v>1051</v>
      </c>
      <c r="F75" s="10">
        <v>0.33333333333333331</v>
      </c>
      <c r="G75" s="10">
        <v>0.66666666666666663</v>
      </c>
      <c r="H75" s="76">
        <v>28.78</v>
      </c>
      <c r="I75" s="77">
        <v>43965</v>
      </c>
      <c r="J75" s="12" t="str">
        <f t="shared" si="5"/>
        <v>木</v>
      </c>
      <c r="K75" s="65" t="s">
        <v>1052</v>
      </c>
      <c r="L75" s="76">
        <v>29.51</v>
      </c>
      <c r="M75" s="13"/>
    </row>
    <row r="76" spans="1:14" x14ac:dyDescent="0.4">
      <c r="A76" t="str">
        <f t="shared" si="4"/>
        <v>熊本低</v>
      </c>
      <c r="B76" t="str">
        <f>+E76&amp;D76&amp;COUNTIF($A$2:A76,A76)</f>
        <v>熊本低7</v>
      </c>
      <c r="C76" s="73">
        <v>43962</v>
      </c>
      <c r="D76" s="7" t="s">
        <v>137</v>
      </c>
      <c r="E76" s="7" t="s">
        <v>1051</v>
      </c>
      <c r="F76" s="75">
        <v>0.33333333333333331</v>
      </c>
      <c r="G76" s="75">
        <v>0.66666666666666663</v>
      </c>
      <c r="H76" s="76">
        <v>28.51</v>
      </c>
      <c r="I76" s="77">
        <v>43965</v>
      </c>
      <c r="J76" s="12" t="str">
        <f t="shared" si="5"/>
        <v>木</v>
      </c>
      <c r="K76" s="65" t="s">
        <v>1052</v>
      </c>
      <c r="L76" s="76">
        <v>29.51</v>
      </c>
      <c r="M76" s="13"/>
    </row>
    <row r="77" spans="1:14" x14ac:dyDescent="0.4">
      <c r="A77" t="str">
        <f t="shared" si="4"/>
        <v>熊本高</v>
      </c>
      <c r="B77" t="str">
        <f>+E77&amp;D77&amp;COUNTIF($A$2:A77,A77)</f>
        <v>熊本高7</v>
      </c>
      <c r="C77" s="73">
        <v>43962</v>
      </c>
      <c r="D77" s="7" t="s">
        <v>139</v>
      </c>
      <c r="E77" s="7" t="s">
        <v>1051</v>
      </c>
      <c r="F77" s="75">
        <v>0.33333333333333331</v>
      </c>
      <c r="G77" s="75">
        <v>0.66666666666666663</v>
      </c>
      <c r="H77" s="76">
        <v>28.51</v>
      </c>
      <c r="I77" s="77">
        <v>43965</v>
      </c>
      <c r="J77" s="12" t="str">
        <f t="shared" si="5"/>
        <v>木</v>
      </c>
      <c r="K77" s="65" t="s">
        <v>1052</v>
      </c>
      <c r="L77" s="76">
        <v>29.51</v>
      </c>
      <c r="M77" s="13"/>
    </row>
    <row r="78" spans="1:14" x14ac:dyDescent="0.4">
      <c r="A78" t="str">
        <f t="shared" si="4"/>
        <v>熊本高</v>
      </c>
      <c r="B78" t="str">
        <f>+E78&amp;D78&amp;COUNTIF($A$2:A78,A78)</f>
        <v>熊本高8</v>
      </c>
      <c r="C78" s="73">
        <v>43989</v>
      </c>
      <c r="D78" s="7" t="s">
        <v>139</v>
      </c>
      <c r="E78" s="7" t="s">
        <v>1051</v>
      </c>
      <c r="F78" s="75">
        <v>0.33333333333333331</v>
      </c>
      <c r="G78" s="75">
        <v>0.66666666666666663</v>
      </c>
      <c r="H78" s="76">
        <v>26.26</v>
      </c>
      <c r="I78" s="77">
        <v>43998</v>
      </c>
      <c r="J78" s="12" t="str">
        <f t="shared" si="5"/>
        <v>火</v>
      </c>
      <c r="K78" s="65" t="s">
        <v>1052</v>
      </c>
      <c r="L78" s="76">
        <v>26.4</v>
      </c>
      <c r="M78" s="13"/>
    </row>
    <row r="79" spans="1:14" x14ac:dyDescent="0.4">
      <c r="A79" t="str">
        <f t="shared" si="4"/>
        <v>熊本低</v>
      </c>
      <c r="B79" t="str">
        <f>+E79&amp;D79&amp;COUNTIF($A$2:A79,A79)</f>
        <v>熊本低8</v>
      </c>
      <c r="C79" s="73">
        <v>44004</v>
      </c>
      <c r="D79" s="7" t="s">
        <v>137</v>
      </c>
      <c r="E79" s="7" t="s">
        <v>1051</v>
      </c>
      <c r="F79" s="75">
        <v>0.41666666666666669</v>
      </c>
      <c r="G79" s="75">
        <v>0.58333333333333337</v>
      </c>
      <c r="H79" s="76">
        <v>27.88</v>
      </c>
      <c r="I79" s="77">
        <v>43992</v>
      </c>
      <c r="J79" s="12" t="str">
        <f t="shared" si="5"/>
        <v>水</v>
      </c>
      <c r="K79" s="65" t="s">
        <v>1052</v>
      </c>
      <c r="L79" s="76">
        <v>28.9</v>
      </c>
      <c r="M79" s="13"/>
    </row>
    <row r="80" spans="1:14" x14ac:dyDescent="0.4">
      <c r="A80" t="str">
        <f t="shared" si="4"/>
        <v>宮崎低</v>
      </c>
      <c r="B80" t="str">
        <f>+E80&amp;D80&amp;COUNTIF($A$2:A80,A80)</f>
        <v>宮崎低1</v>
      </c>
      <c r="C80" s="73">
        <v>43893</v>
      </c>
      <c r="D80" s="7" t="s">
        <v>137</v>
      </c>
      <c r="E80" s="7" t="s">
        <v>1053</v>
      </c>
      <c r="F80" s="9">
        <v>0.33333333333333331</v>
      </c>
      <c r="G80" s="10">
        <v>0.66666666666666663</v>
      </c>
      <c r="H80" s="66">
        <v>15.93</v>
      </c>
      <c r="I80" s="73">
        <v>43919</v>
      </c>
      <c r="J80" s="12" t="str">
        <f t="shared" si="5"/>
        <v>日</v>
      </c>
      <c r="K80" s="65" t="s">
        <v>1054</v>
      </c>
      <c r="L80" s="66">
        <v>17.510000000000002</v>
      </c>
      <c r="M80" s="13"/>
    </row>
    <row r="81" spans="1:14" x14ac:dyDescent="0.4">
      <c r="A81" t="str">
        <f t="shared" si="4"/>
        <v>宮崎高</v>
      </c>
      <c r="B81" t="str">
        <f>+E81&amp;D81&amp;COUNTIF($A$2:A81,A81)</f>
        <v>宮崎高1</v>
      </c>
      <c r="C81" s="73">
        <v>43893</v>
      </c>
      <c r="D81" s="7" t="s">
        <v>139</v>
      </c>
      <c r="E81" s="7" t="s">
        <v>1053</v>
      </c>
      <c r="F81" s="9">
        <v>0.33333333333333331</v>
      </c>
      <c r="G81" s="10">
        <v>0.66666666666666663</v>
      </c>
      <c r="H81" s="66">
        <v>15.93</v>
      </c>
      <c r="I81" s="73">
        <v>43919</v>
      </c>
      <c r="J81" s="12" t="str">
        <f t="shared" si="5"/>
        <v>日</v>
      </c>
      <c r="K81" s="65" t="s">
        <v>1054</v>
      </c>
      <c r="L81" s="66">
        <v>17.510000000000002</v>
      </c>
      <c r="M81" s="13"/>
    </row>
    <row r="82" spans="1:14" x14ac:dyDescent="0.4">
      <c r="A82" t="str">
        <f t="shared" si="4"/>
        <v>宮崎低</v>
      </c>
      <c r="B82" t="str">
        <f>+E82&amp;D82&amp;COUNTIF($A$2:A82,A82)</f>
        <v>宮崎低2</v>
      </c>
      <c r="C82" s="73">
        <v>43905</v>
      </c>
      <c r="D82" s="7" t="s">
        <v>137</v>
      </c>
      <c r="E82" s="7" t="s">
        <v>1053</v>
      </c>
      <c r="F82" s="9">
        <v>0.33333333333333331</v>
      </c>
      <c r="G82" s="10">
        <v>0.66666666666666663</v>
      </c>
      <c r="H82" s="66">
        <v>18.05</v>
      </c>
      <c r="I82" s="73">
        <v>43907</v>
      </c>
      <c r="J82" s="12" t="str">
        <f t="shared" si="5"/>
        <v>火</v>
      </c>
      <c r="K82" s="65" t="s">
        <v>1054</v>
      </c>
      <c r="L82" s="66">
        <v>19.02</v>
      </c>
      <c r="M82" s="13"/>
    </row>
    <row r="83" spans="1:14" x14ac:dyDescent="0.4">
      <c r="A83" t="str">
        <f t="shared" si="4"/>
        <v>宮崎高</v>
      </c>
      <c r="B83" t="str">
        <f>+E83&amp;D83&amp;COUNTIF($A$2:A83,A83)</f>
        <v>宮崎高2</v>
      </c>
      <c r="C83" s="73">
        <v>43905</v>
      </c>
      <c r="D83" s="7" t="s">
        <v>139</v>
      </c>
      <c r="E83" s="7" t="s">
        <v>1053</v>
      </c>
      <c r="F83" s="9">
        <v>0.33333333333333331</v>
      </c>
      <c r="G83" s="10">
        <v>0.66666666666666663</v>
      </c>
      <c r="H83" s="66">
        <v>18.05</v>
      </c>
      <c r="I83" s="73">
        <v>43907</v>
      </c>
      <c r="J83" s="12" t="str">
        <f t="shared" si="5"/>
        <v>火</v>
      </c>
      <c r="K83" s="65" t="s">
        <v>1054</v>
      </c>
      <c r="L83" s="66">
        <v>19.02</v>
      </c>
      <c r="M83" s="13"/>
    </row>
    <row r="84" spans="1:14" x14ac:dyDescent="0.4">
      <c r="A84" t="str">
        <f t="shared" si="4"/>
        <v>宮崎低</v>
      </c>
      <c r="B84" t="str">
        <f>+E84&amp;D84&amp;COUNTIF($A$2:A84,A84)</f>
        <v>宮崎低3</v>
      </c>
      <c r="C84" s="73">
        <v>43914</v>
      </c>
      <c r="D84" s="7" t="s">
        <v>137</v>
      </c>
      <c r="E84" s="7" t="s">
        <v>1053</v>
      </c>
      <c r="F84" s="9">
        <v>0.33333333333333331</v>
      </c>
      <c r="G84" s="10">
        <v>0.66666666666666663</v>
      </c>
      <c r="H84" s="66">
        <v>23.58</v>
      </c>
      <c r="I84" s="73">
        <v>43915</v>
      </c>
      <c r="J84" s="12" t="str">
        <f t="shared" si="5"/>
        <v>水</v>
      </c>
      <c r="K84" s="65" t="s">
        <v>1054</v>
      </c>
      <c r="L84" s="66">
        <v>23.65</v>
      </c>
      <c r="M84" s="13"/>
    </row>
    <row r="85" spans="1:14" x14ac:dyDescent="0.4">
      <c r="A85" t="str">
        <f t="shared" si="4"/>
        <v>宮崎高</v>
      </c>
      <c r="B85" t="str">
        <f>+E85&amp;D85&amp;COUNTIF($A$2:A85,A85)</f>
        <v>宮崎高3</v>
      </c>
      <c r="C85" s="73">
        <v>43914</v>
      </c>
      <c r="D85" s="7" t="s">
        <v>139</v>
      </c>
      <c r="E85" s="7" t="s">
        <v>1053</v>
      </c>
      <c r="F85" s="9">
        <v>0.33333333333333331</v>
      </c>
      <c r="G85" s="10">
        <v>0.66666666666666663</v>
      </c>
      <c r="H85" s="66">
        <v>23.58</v>
      </c>
      <c r="I85" s="73">
        <v>43915</v>
      </c>
      <c r="J85" s="12" t="str">
        <f t="shared" si="5"/>
        <v>水</v>
      </c>
      <c r="K85" s="65" t="s">
        <v>1054</v>
      </c>
      <c r="L85" s="66">
        <v>23.65</v>
      </c>
      <c r="M85" s="13"/>
    </row>
    <row r="86" spans="1:14" x14ac:dyDescent="0.4">
      <c r="A86" t="str">
        <f t="shared" si="4"/>
        <v>宮崎低</v>
      </c>
      <c r="B86" t="str">
        <f>+E86&amp;D86&amp;COUNTIF($A$2:A86,A86)</f>
        <v>宮崎低4</v>
      </c>
      <c r="C86" s="73">
        <v>43929</v>
      </c>
      <c r="D86" s="7" t="s">
        <v>137</v>
      </c>
      <c r="E86" s="7" t="s">
        <v>1053</v>
      </c>
      <c r="F86" s="9">
        <v>0.33333333333333331</v>
      </c>
      <c r="G86" s="10">
        <v>0.66666666666666663</v>
      </c>
      <c r="H86" s="66">
        <v>24.54</v>
      </c>
      <c r="I86" s="73">
        <v>43937</v>
      </c>
      <c r="J86" s="12" t="str">
        <f t="shared" si="5"/>
        <v>木</v>
      </c>
      <c r="K86" s="65" t="s">
        <v>1054</v>
      </c>
      <c r="L86" s="66">
        <v>25.63</v>
      </c>
      <c r="M86" s="13"/>
    </row>
    <row r="87" spans="1:14" x14ac:dyDescent="0.4">
      <c r="A87" t="str">
        <f t="shared" si="4"/>
        <v>宮崎高</v>
      </c>
      <c r="B87" t="str">
        <f>+E87&amp;D87&amp;COUNTIF($A$2:A87,A87)</f>
        <v>宮崎高4</v>
      </c>
      <c r="C87" s="73">
        <v>43929</v>
      </c>
      <c r="D87" s="7" t="s">
        <v>139</v>
      </c>
      <c r="E87" s="7" t="s">
        <v>1053</v>
      </c>
      <c r="F87" s="9">
        <v>0.33333333333333331</v>
      </c>
      <c r="G87" s="10">
        <v>0.66666666666666663</v>
      </c>
      <c r="H87" s="66">
        <v>24.54</v>
      </c>
      <c r="I87" s="73">
        <v>43937</v>
      </c>
      <c r="J87" s="12" t="str">
        <f t="shared" si="5"/>
        <v>木</v>
      </c>
      <c r="K87" s="65" t="s">
        <v>1054</v>
      </c>
      <c r="L87" s="66">
        <v>25.63</v>
      </c>
      <c r="M87" s="13"/>
    </row>
    <row r="88" spans="1:14" x14ac:dyDescent="0.4">
      <c r="A88" t="str">
        <f t="shared" si="4"/>
        <v>宮崎低</v>
      </c>
      <c r="B88" t="str">
        <f>+E88&amp;D88&amp;COUNTIF($A$2:A88,A88)</f>
        <v>宮崎低5</v>
      </c>
      <c r="C88" s="73">
        <v>43945</v>
      </c>
      <c r="D88" s="7" t="s">
        <v>137</v>
      </c>
      <c r="E88" s="7" t="s">
        <v>1053</v>
      </c>
      <c r="F88" s="9">
        <v>0.33333333333333331</v>
      </c>
      <c r="G88" s="10">
        <v>0.66666666666666663</v>
      </c>
      <c r="H88" s="66">
        <v>27.03</v>
      </c>
      <c r="I88" s="73">
        <v>43946</v>
      </c>
      <c r="J88" s="12" t="str">
        <f t="shared" si="5"/>
        <v>土</v>
      </c>
      <c r="K88" s="65" t="s">
        <v>1054</v>
      </c>
      <c r="L88" s="66">
        <v>27.25</v>
      </c>
      <c r="M88" s="13"/>
    </row>
    <row r="89" spans="1:14" x14ac:dyDescent="0.4">
      <c r="A89" t="str">
        <f t="shared" si="4"/>
        <v>宮崎高</v>
      </c>
      <c r="B89" t="str">
        <f>+E89&amp;D89&amp;COUNTIF($A$2:A89,A89)</f>
        <v>宮崎高5</v>
      </c>
      <c r="C89" s="73">
        <v>43945</v>
      </c>
      <c r="D89" s="7" t="s">
        <v>139</v>
      </c>
      <c r="E89" s="7" t="s">
        <v>1053</v>
      </c>
      <c r="F89" s="9">
        <v>0.33333333333333331</v>
      </c>
      <c r="G89" s="10">
        <v>0.66666666666666663</v>
      </c>
      <c r="H89" s="66">
        <v>27.03</v>
      </c>
      <c r="I89" s="73">
        <v>43946</v>
      </c>
      <c r="J89" s="12" t="str">
        <f t="shared" si="5"/>
        <v>土</v>
      </c>
      <c r="K89" s="65" t="s">
        <v>1054</v>
      </c>
      <c r="L89" s="66">
        <v>27.25</v>
      </c>
      <c r="M89" s="13"/>
    </row>
    <row r="90" spans="1:14" x14ac:dyDescent="0.4">
      <c r="A90" t="str">
        <f t="shared" si="4"/>
        <v>宮崎低</v>
      </c>
      <c r="B90" t="str">
        <f>+E90&amp;D90&amp;COUNTIF($A$2:A90,A90)</f>
        <v>宮崎低6</v>
      </c>
      <c r="C90" s="73">
        <v>43951</v>
      </c>
      <c r="D90" s="7" t="s">
        <v>137</v>
      </c>
      <c r="E90" s="7" t="s">
        <v>1053</v>
      </c>
      <c r="F90" s="9">
        <v>0.33333333333333331</v>
      </c>
      <c r="G90" s="10">
        <v>0.66666666666666663</v>
      </c>
      <c r="H90" s="76">
        <v>28.26</v>
      </c>
      <c r="I90" s="81">
        <v>43964</v>
      </c>
      <c r="J90" s="12" t="str">
        <f t="shared" si="5"/>
        <v>水</v>
      </c>
      <c r="K90" s="65" t="s">
        <v>1054</v>
      </c>
      <c r="L90" s="76">
        <v>28.63</v>
      </c>
      <c r="M90" s="13"/>
    </row>
    <row r="91" spans="1:14" x14ac:dyDescent="0.4">
      <c r="A91" t="str">
        <f t="shared" si="4"/>
        <v>宮崎高</v>
      </c>
      <c r="B91" t="str">
        <f>+IF(A91="","",E91&amp;D91&amp;COUNTIF($A$2:A91,A91))</f>
        <v>宮崎高6</v>
      </c>
      <c r="C91" s="73">
        <v>43952</v>
      </c>
      <c r="D91" s="7" t="s">
        <v>139</v>
      </c>
      <c r="E91" s="7" t="s">
        <v>1053</v>
      </c>
      <c r="F91" s="75">
        <v>0.33333333333333331</v>
      </c>
      <c r="G91" s="75">
        <v>0.66666666666666663</v>
      </c>
      <c r="H91" s="76">
        <v>27.96</v>
      </c>
      <c r="I91" s="81">
        <v>43964</v>
      </c>
      <c r="J91" s="12" t="str">
        <f t="shared" si="5"/>
        <v>水</v>
      </c>
      <c r="K91" s="65" t="s">
        <v>1054</v>
      </c>
      <c r="L91" s="76">
        <v>28.63</v>
      </c>
      <c r="M91" s="13"/>
    </row>
    <row r="92" spans="1:14" x14ac:dyDescent="0.4">
      <c r="A92" t="str">
        <f t="shared" si="4"/>
        <v>宮崎低</v>
      </c>
      <c r="B92" t="str">
        <f>+IF(A92="","",E92&amp;D92&amp;COUNTIF($A$2:A92,A92))</f>
        <v>宮崎低7</v>
      </c>
      <c r="C92" s="73">
        <v>43968</v>
      </c>
      <c r="D92" s="7" t="s">
        <v>137</v>
      </c>
      <c r="E92" s="7" t="s">
        <v>1053</v>
      </c>
      <c r="F92" s="75">
        <v>0.33333333333333331</v>
      </c>
      <c r="G92" s="75">
        <v>0.66666666666666663</v>
      </c>
      <c r="H92" s="76">
        <v>11.11</v>
      </c>
      <c r="I92" s="77">
        <v>43960</v>
      </c>
      <c r="J92" s="12" t="str">
        <f t="shared" si="5"/>
        <v>土</v>
      </c>
      <c r="K92" s="65" t="s">
        <v>1054</v>
      </c>
      <c r="L92" s="76">
        <v>11.18</v>
      </c>
      <c r="M92" s="13"/>
    </row>
    <row r="93" spans="1:14" x14ac:dyDescent="0.4">
      <c r="A93" t="str">
        <f t="shared" si="4"/>
        <v>宮崎高</v>
      </c>
      <c r="B93" t="str">
        <f>+IF(A93="","",E93&amp;D93&amp;COUNTIF($A$2:A93,A93))</f>
        <v>宮崎高7</v>
      </c>
      <c r="C93" s="73">
        <v>43968</v>
      </c>
      <c r="D93" s="7" t="s">
        <v>139</v>
      </c>
      <c r="E93" s="7" t="s">
        <v>1053</v>
      </c>
      <c r="F93" s="75">
        <v>0.33333333333333331</v>
      </c>
      <c r="G93" s="75">
        <v>0.66666666666666663</v>
      </c>
      <c r="H93" s="76">
        <v>11.11</v>
      </c>
      <c r="I93" s="77">
        <v>43960</v>
      </c>
      <c r="J93" s="12" t="str">
        <f t="shared" si="5"/>
        <v>土</v>
      </c>
      <c r="K93" s="65" t="s">
        <v>1054</v>
      </c>
      <c r="L93" s="76">
        <v>11.18</v>
      </c>
      <c r="M93" s="13"/>
    </row>
    <row r="94" spans="1:14" x14ac:dyDescent="0.4">
      <c r="A94" t="str">
        <f t="shared" si="4"/>
        <v>宮崎低</v>
      </c>
      <c r="B94" t="str">
        <f>+IF(A94="","",E94&amp;D94&amp;COUNTIF($A$2:A94,A94))</f>
        <v>宮崎低8</v>
      </c>
      <c r="C94" s="73">
        <v>44004</v>
      </c>
      <c r="D94" s="7" t="s">
        <v>137</v>
      </c>
      <c r="E94" s="7" t="s">
        <v>1053</v>
      </c>
      <c r="F94" s="84">
        <v>0.41666666666666669</v>
      </c>
      <c r="G94" s="84">
        <v>0.58333333333333337</v>
      </c>
      <c r="H94" s="66">
        <v>30.12</v>
      </c>
      <c r="I94" s="79">
        <v>44005</v>
      </c>
      <c r="J94" s="12" t="str">
        <f t="shared" si="5"/>
        <v>火</v>
      </c>
      <c r="K94" s="65" t="s">
        <v>1054</v>
      </c>
      <c r="L94" s="80">
        <f>ROUNDDOWN(29.94*1.01,2)</f>
        <v>30.23</v>
      </c>
      <c r="M94" s="13"/>
    </row>
    <row r="95" spans="1:14" x14ac:dyDescent="0.4">
      <c r="A95" t="str">
        <f t="shared" si="4"/>
        <v>宮崎高</v>
      </c>
      <c r="B95" t="str">
        <f>+IF(A95="","",E95&amp;D95&amp;COUNTIF($A$2:A95,A95))</f>
        <v>宮崎高8</v>
      </c>
      <c r="C95" s="73">
        <v>44004</v>
      </c>
      <c r="D95" s="7" t="s">
        <v>139</v>
      </c>
      <c r="E95" s="7" t="s">
        <v>1053</v>
      </c>
      <c r="F95" s="84">
        <v>0.41666666666666669</v>
      </c>
      <c r="G95" s="84">
        <v>0.58333333333333337</v>
      </c>
      <c r="H95" s="66">
        <v>30.12</v>
      </c>
      <c r="I95" s="79">
        <v>44005</v>
      </c>
      <c r="J95" s="12" t="str">
        <f t="shared" si="5"/>
        <v>火</v>
      </c>
      <c r="K95" s="65" t="s">
        <v>1054</v>
      </c>
      <c r="L95" s="80">
        <f>ROUNDDOWN(29.94*1.01,2)</f>
        <v>30.23</v>
      </c>
      <c r="M95" s="13"/>
    </row>
    <row r="96" spans="1:14" x14ac:dyDescent="0.4">
      <c r="A96" t="str">
        <f t="shared" si="4"/>
        <v>佐賀低</v>
      </c>
      <c r="B96" t="str">
        <f>+IF(A96="","",E96&amp;D96&amp;COUNTIF($A$2:A96,A96))</f>
        <v>佐賀低1</v>
      </c>
      <c r="C96" s="73">
        <v>43893</v>
      </c>
      <c r="D96" s="7" t="s">
        <v>137</v>
      </c>
      <c r="E96" s="7" t="s">
        <v>30</v>
      </c>
      <c r="F96" s="9">
        <v>0.33333333333333331</v>
      </c>
      <c r="G96" s="10">
        <v>0.66666666666666663</v>
      </c>
      <c r="H96" s="66">
        <v>13.89</v>
      </c>
      <c r="I96" s="83">
        <v>43931</v>
      </c>
      <c r="J96" s="12" t="str">
        <f t="shared" si="5"/>
        <v>金</v>
      </c>
      <c r="K96" s="65" t="s">
        <v>1055</v>
      </c>
      <c r="L96" s="66">
        <v>14.64</v>
      </c>
      <c r="M96" s="13"/>
      <c r="N96" s="15"/>
    </row>
    <row r="97" spans="1:13" x14ac:dyDescent="0.4">
      <c r="A97" t="str">
        <f t="shared" si="4"/>
        <v>佐賀高</v>
      </c>
      <c r="B97" t="str">
        <f>+IF(A97="","",E97&amp;D97&amp;COUNTIF($A$2:A97,A97))</f>
        <v>佐賀高1</v>
      </c>
      <c r="C97" s="73">
        <v>43893</v>
      </c>
      <c r="D97" s="7" t="s">
        <v>139</v>
      </c>
      <c r="E97" s="7" t="s">
        <v>30</v>
      </c>
      <c r="F97" s="9">
        <v>0.33333333333333331</v>
      </c>
      <c r="G97" s="10">
        <v>0.66666666666666663</v>
      </c>
      <c r="H97" s="66">
        <v>13.89</v>
      </c>
      <c r="I97" s="83">
        <v>43931</v>
      </c>
      <c r="J97" s="12" t="str">
        <f t="shared" si="5"/>
        <v>金</v>
      </c>
      <c r="K97" s="65" t="s">
        <v>1055</v>
      </c>
      <c r="L97" s="66">
        <v>14.64</v>
      </c>
      <c r="M97" s="13"/>
    </row>
    <row r="98" spans="1:13" x14ac:dyDescent="0.4">
      <c r="A98" t="str">
        <f t="shared" si="4"/>
        <v>佐賀低</v>
      </c>
      <c r="B98" t="str">
        <f>+IF(A98="","",E98&amp;D98&amp;COUNTIF($A$2:A98,A98))</f>
        <v>佐賀低2</v>
      </c>
      <c r="C98" s="73">
        <v>43898</v>
      </c>
      <c r="D98" s="7" t="s">
        <v>137</v>
      </c>
      <c r="E98" s="7" t="s">
        <v>30</v>
      </c>
      <c r="F98" s="9">
        <v>0.33333333333333331</v>
      </c>
      <c r="G98" s="10">
        <v>0.66666666666666663</v>
      </c>
      <c r="H98" s="66">
        <v>14.79</v>
      </c>
      <c r="I98" s="83">
        <v>43909</v>
      </c>
      <c r="J98" s="12" t="str">
        <f t="shared" si="5"/>
        <v>木</v>
      </c>
      <c r="K98" s="65" t="s">
        <v>1055</v>
      </c>
      <c r="L98" s="66">
        <v>15.04</v>
      </c>
      <c r="M98" s="13"/>
    </row>
    <row r="99" spans="1:13" x14ac:dyDescent="0.4">
      <c r="A99" t="str">
        <f t="shared" si="4"/>
        <v>佐賀高</v>
      </c>
      <c r="B99" t="str">
        <f>+IF(A99="","",E99&amp;D99&amp;COUNTIF($A$2:A99,A99))</f>
        <v>佐賀高2</v>
      </c>
      <c r="C99" s="73">
        <v>43898</v>
      </c>
      <c r="D99" s="7" t="s">
        <v>139</v>
      </c>
      <c r="E99" s="7" t="s">
        <v>30</v>
      </c>
      <c r="F99" s="9">
        <v>0.33333333333333331</v>
      </c>
      <c r="G99" s="10">
        <v>0.66666666666666663</v>
      </c>
      <c r="H99" s="66">
        <v>14.79</v>
      </c>
      <c r="I99" s="83">
        <v>43909</v>
      </c>
      <c r="J99" s="12" t="str">
        <f t="shared" si="5"/>
        <v>木</v>
      </c>
      <c r="K99" s="65" t="s">
        <v>1055</v>
      </c>
      <c r="L99" s="66">
        <v>15.04</v>
      </c>
      <c r="M99" s="13"/>
    </row>
    <row r="100" spans="1:13" x14ac:dyDescent="0.4">
      <c r="A100" t="str">
        <f t="shared" si="4"/>
        <v>佐賀低</v>
      </c>
      <c r="B100" t="str">
        <f>+IF(A100="","",E100&amp;D100&amp;COUNTIF($A$2:A100,A100))</f>
        <v>佐賀低3</v>
      </c>
      <c r="C100" s="73">
        <v>43911</v>
      </c>
      <c r="D100" s="7" t="s">
        <v>137</v>
      </c>
      <c r="E100" s="7" t="s">
        <v>30</v>
      </c>
      <c r="F100" s="9">
        <v>0.33333333333333331</v>
      </c>
      <c r="G100" s="10">
        <v>0.66666666666666663</v>
      </c>
      <c r="H100" s="66">
        <v>21.28</v>
      </c>
      <c r="I100" s="73">
        <v>43930</v>
      </c>
      <c r="J100" s="12" t="str">
        <f t="shared" si="5"/>
        <v>木</v>
      </c>
      <c r="K100" s="65" t="s">
        <v>1055</v>
      </c>
      <c r="L100" s="66">
        <v>22.17</v>
      </c>
      <c r="M100" s="13"/>
    </row>
    <row r="101" spans="1:13" x14ac:dyDescent="0.4">
      <c r="A101" t="str">
        <f t="shared" si="4"/>
        <v>佐賀高</v>
      </c>
      <c r="B101" t="str">
        <f>+IF(A101="","",E101&amp;D101&amp;COUNTIF($A$2:A101,A101))</f>
        <v>佐賀高3</v>
      </c>
      <c r="C101" s="73">
        <v>43911</v>
      </c>
      <c r="D101" s="7" t="s">
        <v>139</v>
      </c>
      <c r="E101" s="7" t="s">
        <v>30</v>
      </c>
      <c r="F101" s="9">
        <v>0.33333333333333331</v>
      </c>
      <c r="G101" s="10">
        <v>0.66666666666666663</v>
      </c>
      <c r="H101" s="66">
        <v>21.28</v>
      </c>
      <c r="I101" s="73">
        <v>43930</v>
      </c>
      <c r="J101" s="12" t="str">
        <f t="shared" si="5"/>
        <v>木</v>
      </c>
      <c r="K101" s="65" t="s">
        <v>1055</v>
      </c>
      <c r="L101" s="66">
        <v>22.17</v>
      </c>
      <c r="M101" s="13"/>
    </row>
    <row r="102" spans="1:13" x14ac:dyDescent="0.4">
      <c r="A102" t="str">
        <f t="shared" si="4"/>
        <v>佐賀低</v>
      </c>
      <c r="B102" t="str">
        <f>+IF(A102="","",E102&amp;D102&amp;COUNTIF($A$2:A102,A102))</f>
        <v>佐賀低4</v>
      </c>
      <c r="C102" s="73">
        <v>43915</v>
      </c>
      <c r="D102" s="7" t="s">
        <v>137</v>
      </c>
      <c r="E102" s="7" t="s">
        <v>30</v>
      </c>
      <c r="F102" s="9">
        <v>0.33333333333333331</v>
      </c>
      <c r="G102" s="10">
        <v>0.66666666666666663</v>
      </c>
      <c r="H102" s="66">
        <v>23.49</v>
      </c>
      <c r="I102" s="73">
        <v>43928</v>
      </c>
      <c r="J102" s="12" t="str">
        <f t="shared" si="5"/>
        <v>火</v>
      </c>
      <c r="K102" s="65" t="s">
        <v>1055</v>
      </c>
      <c r="L102" s="66">
        <v>23.93</v>
      </c>
      <c r="M102" s="13"/>
    </row>
    <row r="103" spans="1:13" x14ac:dyDescent="0.4">
      <c r="A103" t="str">
        <f t="shared" si="4"/>
        <v>佐賀高</v>
      </c>
      <c r="B103" t="str">
        <f>+IF(A103="","",E103&amp;D103&amp;COUNTIF($A$2:A103,A103))</f>
        <v>佐賀高4</v>
      </c>
      <c r="C103" s="73">
        <v>43915</v>
      </c>
      <c r="D103" s="7" t="s">
        <v>139</v>
      </c>
      <c r="E103" s="7" t="s">
        <v>30</v>
      </c>
      <c r="F103" s="9">
        <v>0.33333333333333331</v>
      </c>
      <c r="G103" s="10">
        <v>0.66666666666666663</v>
      </c>
      <c r="H103" s="66">
        <v>23.49</v>
      </c>
      <c r="I103" s="73">
        <v>43928</v>
      </c>
      <c r="J103" s="12" t="str">
        <f t="shared" si="5"/>
        <v>火</v>
      </c>
      <c r="K103" s="65" t="s">
        <v>1055</v>
      </c>
      <c r="L103" s="66">
        <v>23.93</v>
      </c>
      <c r="M103" s="13"/>
    </row>
    <row r="104" spans="1:13" x14ac:dyDescent="0.4">
      <c r="A104" t="str">
        <f t="shared" si="4"/>
        <v>佐賀低</v>
      </c>
      <c r="B104" t="str">
        <f>+IF(A104="","",E104&amp;D104&amp;COUNTIF($A$2:A104,A104))</f>
        <v>佐賀低5</v>
      </c>
      <c r="C104" s="73">
        <v>43932</v>
      </c>
      <c r="D104" s="7" t="s">
        <v>137</v>
      </c>
      <c r="E104" s="7" t="s">
        <v>30</v>
      </c>
      <c r="F104" s="9">
        <v>0.33333333333333331</v>
      </c>
      <c r="G104" s="10">
        <v>0.66666666666666663</v>
      </c>
      <c r="H104" s="66">
        <v>13.98</v>
      </c>
      <c r="I104" s="77">
        <v>43936</v>
      </c>
      <c r="J104" s="12" t="str">
        <f t="shared" si="5"/>
        <v>水</v>
      </c>
      <c r="K104" s="65" t="s">
        <v>1055</v>
      </c>
      <c r="L104" s="66">
        <v>14.8</v>
      </c>
      <c r="M104" s="13"/>
    </row>
    <row r="105" spans="1:13" x14ac:dyDescent="0.4">
      <c r="A105" t="str">
        <f t="shared" si="4"/>
        <v>佐賀高</v>
      </c>
      <c r="B105" t="str">
        <f>+IF(A105="","",E105&amp;D105&amp;COUNTIF($A$2:A105,A105))</f>
        <v>佐賀高5</v>
      </c>
      <c r="C105" s="73">
        <v>43932</v>
      </c>
      <c r="D105" s="7" t="s">
        <v>139</v>
      </c>
      <c r="E105" s="7" t="s">
        <v>30</v>
      </c>
      <c r="F105" s="9">
        <v>0.33333333333333331</v>
      </c>
      <c r="G105" s="10">
        <v>0.66666666666666663</v>
      </c>
      <c r="H105" s="66">
        <v>13.98</v>
      </c>
      <c r="I105" s="77">
        <v>43936</v>
      </c>
      <c r="J105" s="12" t="str">
        <f t="shared" si="5"/>
        <v>水</v>
      </c>
      <c r="K105" s="65" t="s">
        <v>1055</v>
      </c>
      <c r="L105" s="66">
        <v>14.8</v>
      </c>
      <c r="M105" s="13"/>
    </row>
    <row r="106" spans="1:13" x14ac:dyDescent="0.4">
      <c r="A106" t="str">
        <f t="shared" si="4"/>
        <v>佐賀低</v>
      </c>
      <c r="B106" t="str">
        <f>+IF(A106="","",E106&amp;D106&amp;COUNTIF($A$2:A106,A106))</f>
        <v>佐賀低6</v>
      </c>
      <c r="C106" s="73">
        <v>43943</v>
      </c>
      <c r="D106" s="7" t="s">
        <v>137</v>
      </c>
      <c r="E106" s="7" t="s">
        <v>30</v>
      </c>
      <c r="F106" s="9">
        <v>0.33333333333333331</v>
      </c>
      <c r="G106" s="10">
        <v>0.66666666666666663</v>
      </c>
      <c r="H106" s="66">
        <v>26.83</v>
      </c>
      <c r="I106" s="73">
        <v>43950</v>
      </c>
      <c r="J106" s="12" t="str">
        <f t="shared" si="5"/>
        <v>水</v>
      </c>
      <c r="K106" s="65" t="s">
        <v>1055</v>
      </c>
      <c r="L106" s="66">
        <v>27.16</v>
      </c>
      <c r="M106" s="13"/>
    </row>
    <row r="107" spans="1:13" x14ac:dyDescent="0.4">
      <c r="A107" t="str">
        <f t="shared" si="4"/>
        <v>佐賀高</v>
      </c>
      <c r="B107" t="str">
        <f>+IF(A107="","",E107&amp;D107&amp;COUNTIF($A$2:A107,A107))</f>
        <v>佐賀高6</v>
      </c>
      <c r="C107" s="73">
        <v>43943</v>
      </c>
      <c r="D107" s="7" t="s">
        <v>139</v>
      </c>
      <c r="E107" s="7" t="s">
        <v>30</v>
      </c>
      <c r="F107" s="9">
        <v>0.33333333333333331</v>
      </c>
      <c r="G107" s="10">
        <v>0.66666666666666663</v>
      </c>
      <c r="H107" s="66">
        <v>26.83</v>
      </c>
      <c r="I107" s="73">
        <v>43950</v>
      </c>
      <c r="J107" s="12" t="str">
        <f t="shared" si="5"/>
        <v>水</v>
      </c>
      <c r="K107" s="65" t="s">
        <v>1055</v>
      </c>
      <c r="L107" s="66">
        <v>27.16</v>
      </c>
      <c r="M107" s="13"/>
    </row>
    <row r="108" spans="1:13" x14ac:dyDescent="0.4">
      <c r="A108" t="str">
        <f t="shared" si="4"/>
        <v>佐賀低</v>
      </c>
      <c r="B108" t="str">
        <f>+IF(A108="","",E108&amp;D108&amp;COUNTIF($A$2:A108,A108))</f>
        <v>佐賀低7</v>
      </c>
      <c r="C108" s="73">
        <v>43953</v>
      </c>
      <c r="D108" s="7" t="s">
        <v>137</v>
      </c>
      <c r="E108" s="7" t="s">
        <v>30</v>
      </c>
      <c r="F108" s="9">
        <v>0.33333333333333331</v>
      </c>
      <c r="G108" s="10">
        <v>0.66666666666666663</v>
      </c>
      <c r="H108" s="76">
        <v>21.37</v>
      </c>
      <c r="I108" s="77">
        <v>43956</v>
      </c>
      <c r="J108" s="12" t="str">
        <f t="shared" si="5"/>
        <v>火</v>
      </c>
      <c r="K108" s="65" t="s">
        <v>1055</v>
      </c>
      <c r="L108" s="76">
        <v>21.81</v>
      </c>
      <c r="M108" s="13"/>
    </row>
    <row r="109" spans="1:13" x14ac:dyDescent="0.4">
      <c r="A109" t="str">
        <f t="shared" si="4"/>
        <v>佐賀高</v>
      </c>
      <c r="B109" t="str">
        <f>+IF(A109="","",E109&amp;D109&amp;COUNTIF($A$2:A109,A109))</f>
        <v>佐賀高7</v>
      </c>
      <c r="C109" s="73">
        <v>43953</v>
      </c>
      <c r="D109" s="7" t="s">
        <v>139</v>
      </c>
      <c r="E109" s="7" t="s">
        <v>30</v>
      </c>
      <c r="F109" s="9">
        <v>0.33333333333333331</v>
      </c>
      <c r="G109" s="10">
        <v>0.66666666666666663</v>
      </c>
      <c r="H109" s="76">
        <v>21.37</v>
      </c>
      <c r="I109" s="77">
        <v>43956</v>
      </c>
      <c r="J109" s="12" t="str">
        <f t="shared" si="5"/>
        <v>火</v>
      </c>
      <c r="K109" s="65" t="s">
        <v>1055</v>
      </c>
      <c r="L109" s="76">
        <v>21.81</v>
      </c>
      <c r="M109" s="13"/>
    </row>
    <row r="110" spans="1:13" x14ac:dyDescent="0.4">
      <c r="A110" t="str">
        <f t="shared" si="4"/>
        <v>佐賀低</v>
      </c>
      <c r="B110" t="str">
        <f>+IF(A110="","",E110&amp;D110&amp;COUNTIF($A$2:A110,A110))</f>
        <v>佐賀低8</v>
      </c>
      <c r="C110" s="73">
        <v>43968</v>
      </c>
      <c r="D110" s="7" t="s">
        <v>137</v>
      </c>
      <c r="E110" s="7" t="s">
        <v>30</v>
      </c>
      <c r="F110" s="9">
        <v>0.33333333333333331</v>
      </c>
      <c r="G110" s="10">
        <v>0.66666666666666663</v>
      </c>
      <c r="H110" s="76">
        <v>19.309999999999999</v>
      </c>
      <c r="I110" s="77">
        <v>43978</v>
      </c>
      <c r="J110" s="12" t="str">
        <f t="shared" si="5"/>
        <v>水</v>
      </c>
      <c r="K110" s="65" t="s">
        <v>1055</v>
      </c>
      <c r="L110" s="76">
        <v>20.56</v>
      </c>
      <c r="M110" s="13"/>
    </row>
    <row r="111" spans="1:13" x14ac:dyDescent="0.4">
      <c r="A111" t="str">
        <f t="shared" si="4"/>
        <v>佐賀高</v>
      </c>
      <c r="B111" t="str">
        <f>+IF(A111="","",E111&amp;D111&amp;COUNTIF($A$2:A111,A111))</f>
        <v>佐賀高8</v>
      </c>
      <c r="C111" s="73">
        <v>43968</v>
      </c>
      <c r="D111" s="7" t="s">
        <v>139</v>
      </c>
      <c r="E111" s="7" t="s">
        <v>30</v>
      </c>
      <c r="F111" s="9">
        <v>0.33333333333333331</v>
      </c>
      <c r="G111" s="10">
        <v>0.66666666666666663</v>
      </c>
      <c r="H111" s="76">
        <v>19.309999999999999</v>
      </c>
      <c r="I111" s="77">
        <v>43978</v>
      </c>
      <c r="J111" s="12" t="str">
        <f t="shared" si="5"/>
        <v>水</v>
      </c>
      <c r="K111" s="65" t="s">
        <v>1055</v>
      </c>
      <c r="L111" s="76">
        <v>20.56</v>
      </c>
      <c r="M111" s="13"/>
    </row>
    <row r="112" spans="1:13" x14ac:dyDescent="0.4">
      <c r="A112" t="str">
        <f t="shared" si="4"/>
        <v>鹿児島低</v>
      </c>
      <c r="B112" t="str">
        <f>+IF(A112="","",E112&amp;D112&amp;COUNTIF($A$2:A112,A112))</f>
        <v>鹿児島低1</v>
      </c>
      <c r="C112" s="73">
        <v>43896</v>
      </c>
      <c r="D112" s="7" t="s">
        <v>137</v>
      </c>
      <c r="E112" s="7" t="s">
        <v>655</v>
      </c>
      <c r="F112" s="9">
        <v>0.33333333333333331</v>
      </c>
      <c r="G112" s="10">
        <v>0.66666666666666663</v>
      </c>
      <c r="H112" s="66">
        <v>18.39</v>
      </c>
      <c r="I112" s="73">
        <v>43895</v>
      </c>
      <c r="J112" s="12" t="str">
        <f>TEXT(I112,"aaa")</f>
        <v>木</v>
      </c>
      <c r="K112" s="65" t="s">
        <v>48</v>
      </c>
      <c r="L112" s="66">
        <v>18.670000000000002</v>
      </c>
      <c r="M112" s="13"/>
    </row>
    <row r="113" spans="1:13" x14ac:dyDescent="0.4">
      <c r="A113" t="str">
        <f t="shared" si="4"/>
        <v>鹿児島高</v>
      </c>
      <c r="B113" t="str">
        <f>+IF(A113="","",E113&amp;D113&amp;COUNTIF($A$2:A113,A113))</f>
        <v>鹿児島高1</v>
      </c>
      <c r="C113" s="73">
        <v>43896</v>
      </c>
      <c r="D113" s="7" t="s">
        <v>139</v>
      </c>
      <c r="E113" s="7" t="s">
        <v>655</v>
      </c>
      <c r="F113" s="9">
        <v>0.33333333333333331</v>
      </c>
      <c r="G113" s="10">
        <v>0.66666666666666663</v>
      </c>
      <c r="H113" s="66">
        <v>18.39</v>
      </c>
      <c r="I113" s="73">
        <v>43895</v>
      </c>
      <c r="J113" s="12" t="str">
        <f>TEXT(I113,"aaa")</f>
        <v>木</v>
      </c>
      <c r="K113" s="65" t="s">
        <v>48</v>
      </c>
      <c r="L113" s="66">
        <v>18.670000000000002</v>
      </c>
      <c r="M113" s="13"/>
    </row>
    <row r="114" spans="1:13" x14ac:dyDescent="0.4">
      <c r="A114" t="str">
        <f t="shared" si="4"/>
        <v>鹿児島高</v>
      </c>
      <c r="B114" t="str">
        <f>+IF(A114="","",E114&amp;D114&amp;COUNTIF($A$2:A114,A114))</f>
        <v>鹿児島高2</v>
      </c>
      <c r="C114" s="73">
        <v>43910</v>
      </c>
      <c r="D114" s="7" t="s">
        <v>139</v>
      </c>
      <c r="E114" s="7" t="s">
        <v>655</v>
      </c>
      <c r="F114" s="9">
        <v>0.33333333333333331</v>
      </c>
      <c r="G114" s="10">
        <v>0.66666666666666663</v>
      </c>
      <c r="H114" s="66">
        <v>24.38</v>
      </c>
      <c r="I114" s="73">
        <v>43927</v>
      </c>
      <c r="J114" s="12" t="str">
        <f>TEXT(I114,"aaa")</f>
        <v>月</v>
      </c>
      <c r="K114" s="65" t="s">
        <v>48</v>
      </c>
      <c r="L114" s="66">
        <v>24.41</v>
      </c>
      <c r="M114" s="13"/>
    </row>
    <row r="115" spans="1:13" x14ac:dyDescent="0.4">
      <c r="A115" t="str">
        <f t="shared" si="4"/>
        <v>鹿児島低</v>
      </c>
      <c r="B115" t="str">
        <f>+IF(A115="","",E115&amp;D115&amp;COUNTIF($A$2:A115,A115))</f>
        <v>鹿児島低2</v>
      </c>
      <c r="C115" s="73">
        <v>43911</v>
      </c>
      <c r="D115" s="7" t="s">
        <v>137</v>
      </c>
      <c r="E115" s="7" t="s">
        <v>655</v>
      </c>
      <c r="F115" s="9">
        <v>0.33333333333333331</v>
      </c>
      <c r="G115" s="10">
        <v>0.66666666666666663</v>
      </c>
      <c r="H115" s="66">
        <v>23.02</v>
      </c>
      <c r="I115" s="73">
        <v>43913</v>
      </c>
      <c r="J115" s="12" t="str">
        <f t="shared" ref="J115:J165" si="6">TEXT(I115,"aaa")</f>
        <v>月</v>
      </c>
      <c r="K115" s="65" t="s">
        <v>48</v>
      </c>
      <c r="L115" s="66">
        <v>23.47</v>
      </c>
      <c r="M115" s="13"/>
    </row>
    <row r="116" spans="1:13" x14ac:dyDescent="0.4">
      <c r="A116" t="str">
        <f t="shared" si="4"/>
        <v>鹿児島高</v>
      </c>
      <c r="B116" t="str">
        <f>+IF(A116="","",E116&amp;D116&amp;COUNTIF($A$2:A116,A116))</f>
        <v>鹿児島高3</v>
      </c>
      <c r="C116" s="73">
        <v>43914</v>
      </c>
      <c r="D116" s="7" t="s">
        <v>139</v>
      </c>
      <c r="E116" s="7" t="s">
        <v>655</v>
      </c>
      <c r="F116" s="9">
        <v>0.33333333333333331</v>
      </c>
      <c r="G116" s="10">
        <v>0.66666666666666663</v>
      </c>
      <c r="H116" s="66">
        <v>23.86</v>
      </c>
      <c r="I116" s="73">
        <v>43929</v>
      </c>
      <c r="J116" s="12" t="str">
        <f t="shared" si="6"/>
        <v>水</v>
      </c>
      <c r="K116" s="65" t="s">
        <v>48</v>
      </c>
      <c r="L116" s="66">
        <v>24.17</v>
      </c>
      <c r="M116" s="13"/>
    </row>
    <row r="117" spans="1:13" x14ac:dyDescent="0.4">
      <c r="A117" t="str">
        <f t="shared" si="4"/>
        <v>鹿児島低</v>
      </c>
      <c r="B117" t="str">
        <f>+IF(A117="","",E117&amp;D117&amp;COUNTIF($A$2:A117,A117))</f>
        <v>鹿児島低3</v>
      </c>
      <c r="C117" s="73">
        <v>43915</v>
      </c>
      <c r="D117" s="7" t="s">
        <v>137</v>
      </c>
      <c r="E117" s="7" t="s">
        <v>655</v>
      </c>
      <c r="F117" s="9">
        <v>0.33333333333333331</v>
      </c>
      <c r="G117" s="10">
        <v>0.66666666666666663</v>
      </c>
      <c r="H117" s="66">
        <v>23.22</v>
      </c>
      <c r="I117" s="73">
        <v>43928</v>
      </c>
      <c r="J117" s="12" t="str">
        <f t="shared" si="6"/>
        <v>火</v>
      </c>
      <c r="K117" s="65" t="s">
        <v>48</v>
      </c>
      <c r="L117" s="66">
        <v>23.64</v>
      </c>
      <c r="M117" s="13"/>
    </row>
    <row r="118" spans="1:13" x14ac:dyDescent="0.4">
      <c r="A118" t="str">
        <f t="shared" si="4"/>
        <v>鹿児島高</v>
      </c>
      <c r="B118" t="str">
        <f>+IF(A118="","",E118&amp;D118&amp;COUNTIF($A$2:A118,A118))</f>
        <v>鹿児島高4</v>
      </c>
      <c r="C118" s="73">
        <v>43925</v>
      </c>
      <c r="D118" s="7" t="s">
        <v>139</v>
      </c>
      <c r="E118" s="7" t="s">
        <v>655</v>
      </c>
      <c r="F118" s="9">
        <v>0.33333333333333331</v>
      </c>
      <c r="G118" s="10">
        <v>0.66666666666666663</v>
      </c>
      <c r="H118" s="66">
        <v>22.59</v>
      </c>
      <c r="I118" s="83">
        <v>43931</v>
      </c>
      <c r="J118" s="12" t="str">
        <f t="shared" si="6"/>
        <v>金</v>
      </c>
      <c r="K118" s="65" t="s">
        <v>48</v>
      </c>
      <c r="L118" s="66">
        <v>22.99</v>
      </c>
      <c r="M118" s="13"/>
    </row>
    <row r="119" spans="1:13" x14ac:dyDescent="0.4">
      <c r="A119" t="str">
        <f t="shared" si="4"/>
        <v>鹿児島低</v>
      </c>
      <c r="B119" t="str">
        <f>+IF(A119="","",E119&amp;D119&amp;COUNTIF($A$2:A119,A119))</f>
        <v>鹿児島低4</v>
      </c>
      <c r="C119" s="73">
        <v>43932</v>
      </c>
      <c r="D119" s="7" t="s">
        <v>137</v>
      </c>
      <c r="E119" s="7" t="s">
        <v>655</v>
      </c>
      <c r="F119" s="9">
        <v>0.33333333333333331</v>
      </c>
      <c r="G119" s="10">
        <v>0.66666666666666663</v>
      </c>
      <c r="H119" s="66">
        <v>20.2</v>
      </c>
      <c r="I119" s="73">
        <v>43955</v>
      </c>
      <c r="J119" s="12" t="str">
        <f t="shared" si="6"/>
        <v>月</v>
      </c>
      <c r="K119" s="65" t="s">
        <v>48</v>
      </c>
      <c r="L119" s="66">
        <v>20.76</v>
      </c>
      <c r="M119" s="13"/>
    </row>
    <row r="120" spans="1:13" x14ac:dyDescent="0.4">
      <c r="A120" t="str">
        <f t="shared" si="4"/>
        <v>鹿児島高</v>
      </c>
      <c r="B120" t="str">
        <f>+IF(A120="","",E120&amp;D120&amp;COUNTIF($A$2:A120,A120))</f>
        <v>鹿児島高5</v>
      </c>
      <c r="C120" s="73">
        <v>43935</v>
      </c>
      <c r="D120" s="7" t="s">
        <v>139</v>
      </c>
      <c r="E120" s="7" t="s">
        <v>655</v>
      </c>
      <c r="F120" s="9">
        <v>0.33333333333333331</v>
      </c>
      <c r="G120" s="10">
        <v>0.66666666666666663</v>
      </c>
      <c r="H120" s="66">
        <v>26.21</v>
      </c>
      <c r="I120" s="73">
        <v>43950</v>
      </c>
      <c r="J120" s="12" t="str">
        <f t="shared" si="6"/>
        <v>水</v>
      </c>
      <c r="K120" s="65" t="s">
        <v>48</v>
      </c>
      <c r="L120" s="66">
        <v>27.18</v>
      </c>
      <c r="M120" s="13"/>
    </row>
    <row r="121" spans="1:13" x14ac:dyDescent="0.4">
      <c r="A121" t="str">
        <f t="shared" si="4"/>
        <v>鹿児島低</v>
      </c>
      <c r="B121" t="str">
        <f>+IF(A121="","",E121&amp;D121&amp;COUNTIF($A$2:A121,A121))</f>
        <v>鹿児島低5</v>
      </c>
      <c r="C121" s="73">
        <v>43945</v>
      </c>
      <c r="D121" s="7" t="s">
        <v>137</v>
      </c>
      <c r="E121" s="7" t="s">
        <v>655</v>
      </c>
      <c r="F121" s="9">
        <v>0.33333333333333331</v>
      </c>
      <c r="G121" s="10">
        <v>0.66666666666666663</v>
      </c>
      <c r="H121" s="66">
        <v>27.5</v>
      </c>
      <c r="I121" s="73">
        <v>43951</v>
      </c>
      <c r="J121" s="12" t="str">
        <f t="shared" si="6"/>
        <v>木</v>
      </c>
      <c r="K121" s="65" t="s">
        <v>48</v>
      </c>
      <c r="L121" s="66">
        <v>27.86</v>
      </c>
      <c r="M121" s="13"/>
    </row>
    <row r="122" spans="1:13" x14ac:dyDescent="0.4">
      <c r="A122" t="str">
        <f t="shared" si="4"/>
        <v>鹿児島高</v>
      </c>
      <c r="B122" t="str">
        <f>+IF(A122="","",E122&amp;D122&amp;COUNTIF($A$2:A122,A122))</f>
        <v>鹿児島高6</v>
      </c>
      <c r="C122" s="73">
        <v>43945</v>
      </c>
      <c r="D122" s="7" t="s">
        <v>139</v>
      </c>
      <c r="E122" s="7" t="s">
        <v>655</v>
      </c>
      <c r="F122" s="9">
        <v>0.33333333333333331</v>
      </c>
      <c r="G122" s="10">
        <v>0.66666666666666663</v>
      </c>
      <c r="H122" s="76">
        <v>27.5</v>
      </c>
      <c r="I122" s="73">
        <v>43951</v>
      </c>
      <c r="J122" s="12" t="str">
        <f t="shared" si="6"/>
        <v>木</v>
      </c>
      <c r="K122" s="65" t="s">
        <v>48</v>
      </c>
      <c r="L122" s="76">
        <v>27.86</v>
      </c>
      <c r="M122" s="13"/>
    </row>
    <row r="123" spans="1:13" x14ac:dyDescent="0.4">
      <c r="A123" t="str">
        <f t="shared" si="4"/>
        <v>鹿児島低</v>
      </c>
      <c r="B123" t="str">
        <f>+IF(A123="","",E123&amp;D123&amp;COUNTIF($A$2:A123,A123))</f>
        <v>鹿児島低6</v>
      </c>
      <c r="C123" s="73">
        <v>43952</v>
      </c>
      <c r="D123" s="7" t="s">
        <v>137</v>
      </c>
      <c r="E123" s="7" t="s">
        <v>655</v>
      </c>
      <c r="F123" s="9">
        <v>0.33333333333333331</v>
      </c>
      <c r="G123" s="10">
        <v>0.66666666666666663</v>
      </c>
      <c r="H123" s="76">
        <v>24.93</v>
      </c>
      <c r="I123" s="77">
        <v>43959</v>
      </c>
      <c r="J123" s="12" t="str">
        <f t="shared" si="6"/>
        <v>金</v>
      </c>
      <c r="K123" s="65" t="s">
        <v>48</v>
      </c>
      <c r="L123" s="76">
        <v>25.38</v>
      </c>
      <c r="M123" s="13"/>
    </row>
    <row r="124" spans="1:13" x14ac:dyDescent="0.4">
      <c r="A124" t="str">
        <f t="shared" si="4"/>
        <v>鹿児島高</v>
      </c>
      <c r="B124" t="str">
        <f>+IF(A124="","",E124&amp;D124&amp;COUNTIF($A$2:A124,A124))</f>
        <v>鹿児島高7</v>
      </c>
      <c r="C124" s="73">
        <v>43962</v>
      </c>
      <c r="D124" s="7" t="s">
        <v>139</v>
      </c>
      <c r="E124" s="7" t="s">
        <v>655</v>
      </c>
      <c r="F124" s="9">
        <v>0.33333333333333331</v>
      </c>
      <c r="G124" s="10">
        <v>0.66666666666666663</v>
      </c>
      <c r="H124" s="76">
        <v>28.27</v>
      </c>
      <c r="I124" s="77">
        <v>43965</v>
      </c>
      <c r="J124" s="12" t="str">
        <f t="shared" si="6"/>
        <v>木</v>
      </c>
      <c r="K124" s="65" t="s">
        <v>48</v>
      </c>
      <c r="L124" s="76">
        <v>28.7</v>
      </c>
      <c r="M124" s="13"/>
    </row>
    <row r="125" spans="1:13" x14ac:dyDescent="0.4">
      <c r="A125" t="str">
        <f t="shared" si="4"/>
        <v>鹿児島低</v>
      </c>
      <c r="B125" t="str">
        <f>+IF(A125="","",E125&amp;D125&amp;COUNTIF($A$2:A125,A125))</f>
        <v>鹿児島低7</v>
      </c>
      <c r="C125" s="73">
        <v>43968</v>
      </c>
      <c r="D125" s="7" t="s">
        <v>137</v>
      </c>
      <c r="E125" s="7" t="s">
        <v>655</v>
      </c>
      <c r="F125" s="9">
        <v>0.33333333333333331</v>
      </c>
      <c r="G125" s="10">
        <v>0.66666666666666663</v>
      </c>
      <c r="H125" s="76">
        <v>11.01</v>
      </c>
      <c r="I125" s="77">
        <v>43983</v>
      </c>
      <c r="J125" s="12" t="str">
        <f t="shared" si="6"/>
        <v>月</v>
      </c>
      <c r="K125" s="65" t="s">
        <v>48</v>
      </c>
      <c r="L125" s="76">
        <v>11.73</v>
      </c>
      <c r="M125" s="13"/>
    </row>
    <row r="126" spans="1:13" x14ac:dyDescent="0.4">
      <c r="A126" t="str">
        <f t="shared" si="4"/>
        <v>鹿児島低</v>
      </c>
      <c r="B126" t="str">
        <f>+IF(A126="","",E126&amp;D126&amp;COUNTIF($A$2:A126,A126))</f>
        <v>鹿児島低8</v>
      </c>
      <c r="C126" s="73">
        <v>43989</v>
      </c>
      <c r="D126" s="7" t="s">
        <v>137</v>
      </c>
      <c r="E126" s="7" t="s">
        <v>655</v>
      </c>
      <c r="F126" s="9">
        <v>0.33333333333333331</v>
      </c>
      <c r="G126" s="10">
        <v>0.66666666666666663</v>
      </c>
      <c r="H126" s="66">
        <v>24.64</v>
      </c>
      <c r="I126" s="73">
        <v>44041</v>
      </c>
      <c r="J126" s="12" t="str">
        <f t="shared" si="6"/>
        <v>水</v>
      </c>
      <c r="K126" s="65" t="s">
        <v>48</v>
      </c>
      <c r="L126" s="66">
        <v>25.35</v>
      </c>
      <c r="M126" s="13"/>
    </row>
    <row r="127" spans="1:13" x14ac:dyDescent="0.4">
      <c r="A127" t="str">
        <f t="shared" si="4"/>
        <v>鹿児島高</v>
      </c>
      <c r="B127" t="str">
        <f>+IF(A127="","",E127&amp;D127&amp;COUNTIF($A$2:A127,A127))</f>
        <v>鹿児島高8</v>
      </c>
      <c r="C127" s="73">
        <v>43989</v>
      </c>
      <c r="D127" s="7" t="s">
        <v>139</v>
      </c>
      <c r="E127" s="7" t="s">
        <v>655</v>
      </c>
      <c r="F127" s="9">
        <v>0.33333333333333331</v>
      </c>
      <c r="G127" s="10">
        <v>0.66666666666666663</v>
      </c>
      <c r="H127" s="66">
        <v>24.64</v>
      </c>
      <c r="I127" s="73">
        <v>44041</v>
      </c>
      <c r="J127" s="12" t="str">
        <f t="shared" si="6"/>
        <v>水</v>
      </c>
      <c r="K127" s="65" t="s">
        <v>48</v>
      </c>
      <c r="L127" s="66">
        <v>25.35</v>
      </c>
      <c r="M127" s="13"/>
    </row>
    <row r="128" spans="1:13" x14ac:dyDescent="0.4">
      <c r="A128" t="str">
        <f t="shared" si="4"/>
        <v>北九州(旧)高</v>
      </c>
      <c r="B128" t="str">
        <f>+IF(A128="","",E128&amp;D128&amp;COUNTIF($A$2:A128,A128))</f>
        <v>北九州(旧)高1</v>
      </c>
      <c r="C128" s="77">
        <v>43892</v>
      </c>
      <c r="D128" s="8" t="s">
        <v>139</v>
      </c>
      <c r="E128" s="8" t="s">
        <v>1056</v>
      </c>
      <c r="F128" s="9">
        <v>0.33333333333333331</v>
      </c>
      <c r="G128" s="9">
        <v>0.66666666666666663</v>
      </c>
      <c r="H128" s="76">
        <v>18.28</v>
      </c>
      <c r="I128" s="77">
        <v>43987</v>
      </c>
      <c r="J128" s="12" t="str">
        <f t="shared" si="6"/>
        <v>金</v>
      </c>
      <c r="K128" s="65" t="s">
        <v>1044</v>
      </c>
      <c r="L128" s="66">
        <v>18.28</v>
      </c>
      <c r="M128" s="13"/>
    </row>
    <row r="129" spans="1:13" x14ac:dyDescent="0.4">
      <c r="A129" t="str">
        <f t="shared" si="4"/>
        <v>北九州(旧)高</v>
      </c>
      <c r="B129" t="str">
        <f>+IF(A129="","",E129&amp;D129&amp;COUNTIF($A$2:A129,A129))</f>
        <v>北九州(旧)高2</v>
      </c>
      <c r="C129" s="77">
        <v>43895</v>
      </c>
      <c r="D129" s="8" t="s">
        <v>139</v>
      </c>
      <c r="E129" s="8" t="s">
        <v>1056</v>
      </c>
      <c r="F129" s="9">
        <v>0.33333333333333331</v>
      </c>
      <c r="G129" s="9">
        <v>0.66666666666666663</v>
      </c>
      <c r="H129" s="76">
        <v>19.059999999999999</v>
      </c>
      <c r="I129" s="77">
        <v>44074</v>
      </c>
      <c r="J129" s="12" t="str">
        <f t="shared" si="6"/>
        <v>月</v>
      </c>
      <c r="K129" s="65" t="s">
        <v>1044</v>
      </c>
      <c r="L129" s="66">
        <v>19.32</v>
      </c>
      <c r="M129" s="13"/>
    </row>
    <row r="130" spans="1:13" x14ac:dyDescent="0.4">
      <c r="A130" t="str">
        <f t="shared" si="4"/>
        <v>北九州(旧)高</v>
      </c>
      <c r="B130" t="str">
        <f>+IF(A130="","",E130&amp;D130&amp;COUNTIF($A$2:A130,A130))</f>
        <v>北九州(旧)高3</v>
      </c>
      <c r="C130" s="77">
        <v>43896</v>
      </c>
      <c r="D130" s="8" t="s">
        <v>139</v>
      </c>
      <c r="E130" s="8" t="s">
        <v>1056</v>
      </c>
      <c r="F130" s="9">
        <v>0.33333333333333331</v>
      </c>
      <c r="G130" s="9">
        <v>0.66666666666666663</v>
      </c>
      <c r="H130" s="76">
        <v>21.21</v>
      </c>
      <c r="I130" s="77">
        <v>44014</v>
      </c>
      <c r="J130" s="78" t="str">
        <f t="shared" si="6"/>
        <v>木</v>
      </c>
      <c r="K130" s="65" t="s">
        <v>1044</v>
      </c>
      <c r="L130" s="76">
        <v>21.29</v>
      </c>
      <c r="M130" s="13"/>
    </row>
    <row r="131" spans="1:13" x14ac:dyDescent="0.4">
      <c r="A131" t="str">
        <f t="shared" ref="A131:A194" si="7">+E131&amp;D131</f>
        <v>北九州(旧)高</v>
      </c>
      <c r="B131" t="str">
        <f>+IF(A131="","",E131&amp;D131&amp;COUNTIF($A$2:A131,A131))</f>
        <v>北九州(旧)高4</v>
      </c>
      <c r="C131" s="77">
        <v>43898</v>
      </c>
      <c r="D131" s="8" t="s">
        <v>139</v>
      </c>
      <c r="E131" s="8" t="s">
        <v>1056</v>
      </c>
      <c r="F131" s="9">
        <v>0.33333333333333331</v>
      </c>
      <c r="G131" s="9">
        <v>0.66666666666666663</v>
      </c>
      <c r="H131" s="76">
        <v>16.809999999999999</v>
      </c>
      <c r="I131" s="77">
        <v>43909</v>
      </c>
      <c r="J131" s="78" t="str">
        <f t="shared" si="6"/>
        <v>木</v>
      </c>
      <c r="K131" s="65" t="s">
        <v>1044</v>
      </c>
      <c r="L131" s="76">
        <v>17.690000000000001</v>
      </c>
      <c r="M131" s="13"/>
    </row>
    <row r="132" spans="1:13" x14ac:dyDescent="0.4">
      <c r="A132" t="str">
        <f t="shared" si="7"/>
        <v>北九州(旧)高</v>
      </c>
      <c r="B132" t="str">
        <f>+IF(A132="","",E132&amp;D132&amp;COUNTIF($A$2:A132,A132))</f>
        <v>北九州(旧)高5</v>
      </c>
      <c r="C132" s="77">
        <v>43901</v>
      </c>
      <c r="D132" s="8" t="s">
        <v>139</v>
      </c>
      <c r="E132" s="8" t="s">
        <v>1056</v>
      </c>
      <c r="F132" s="9">
        <v>0.33333333333333331</v>
      </c>
      <c r="G132" s="9">
        <v>0.66666666666666663</v>
      </c>
      <c r="H132" s="76">
        <v>18.920000000000002</v>
      </c>
      <c r="I132" s="77">
        <v>44074</v>
      </c>
      <c r="J132" s="78" t="str">
        <f t="shared" si="6"/>
        <v>月</v>
      </c>
      <c r="K132" s="65" t="s">
        <v>1044</v>
      </c>
      <c r="L132" s="76">
        <v>19.32</v>
      </c>
      <c r="M132" s="13"/>
    </row>
    <row r="133" spans="1:13" x14ac:dyDescent="0.4">
      <c r="A133" t="str">
        <f t="shared" si="7"/>
        <v>北九州(旧)高</v>
      </c>
      <c r="B133" t="str">
        <f>+IF(A133="","",E133&amp;D133&amp;COUNTIF($A$2:A133,A133))</f>
        <v>北九州(旧)高6</v>
      </c>
      <c r="C133" s="77">
        <v>43902</v>
      </c>
      <c r="D133" s="8" t="s">
        <v>139</v>
      </c>
      <c r="E133" s="8" t="s">
        <v>1056</v>
      </c>
      <c r="F133" s="9">
        <v>0.33333333333333331</v>
      </c>
      <c r="G133" s="9">
        <v>0.66666666666666663</v>
      </c>
      <c r="H133" s="76">
        <v>21.8</v>
      </c>
      <c r="I133" s="77">
        <v>43986</v>
      </c>
      <c r="J133" s="78" t="str">
        <f t="shared" si="6"/>
        <v>木</v>
      </c>
      <c r="K133" s="65" t="s">
        <v>1044</v>
      </c>
      <c r="L133" s="76">
        <v>21.96</v>
      </c>
      <c r="M133" s="13"/>
    </row>
    <row r="134" spans="1:13" x14ac:dyDescent="0.4">
      <c r="A134" t="str">
        <f t="shared" si="7"/>
        <v>北九州(旧)高</v>
      </c>
      <c r="B134" t="str">
        <f>+IF(A134="","",E134&amp;D134&amp;COUNTIF($A$2:A134,A134))</f>
        <v>北九州(旧)高7</v>
      </c>
      <c r="C134" s="77">
        <v>43904</v>
      </c>
      <c r="D134" s="8" t="s">
        <v>139</v>
      </c>
      <c r="E134" s="8" t="s">
        <v>1056</v>
      </c>
      <c r="F134" s="9">
        <v>0.33333333333333331</v>
      </c>
      <c r="G134" s="9">
        <v>0.66666666666666663</v>
      </c>
      <c r="H134" s="76">
        <v>15.87</v>
      </c>
      <c r="I134" s="77">
        <v>44003</v>
      </c>
      <c r="J134" s="78" t="str">
        <f t="shared" si="6"/>
        <v>日</v>
      </c>
      <c r="K134" s="65" t="s">
        <v>1044</v>
      </c>
      <c r="L134" s="76">
        <v>16.77</v>
      </c>
      <c r="M134" s="13"/>
    </row>
    <row r="135" spans="1:13" x14ac:dyDescent="0.4">
      <c r="A135" t="str">
        <f t="shared" si="7"/>
        <v>北九州(旧)高</v>
      </c>
      <c r="B135" t="str">
        <f>+IF(A135="","",E135&amp;D135&amp;COUNTIF($A$2:A135,A135))</f>
        <v>北九州(旧)高8</v>
      </c>
      <c r="C135" s="77">
        <v>43905</v>
      </c>
      <c r="D135" s="8" t="s">
        <v>139</v>
      </c>
      <c r="E135" s="8" t="s">
        <v>1056</v>
      </c>
      <c r="F135" s="9">
        <v>0.33333333333333331</v>
      </c>
      <c r="G135" s="9">
        <v>0.66666666666666663</v>
      </c>
      <c r="H135" s="76">
        <v>17.579999999999998</v>
      </c>
      <c r="I135" s="77">
        <v>43909</v>
      </c>
      <c r="J135" s="78" t="str">
        <f t="shared" si="6"/>
        <v>木</v>
      </c>
      <c r="K135" s="65" t="s">
        <v>1044</v>
      </c>
      <c r="L135" s="76">
        <v>17.690000000000001</v>
      </c>
      <c r="M135" s="13"/>
    </row>
    <row r="136" spans="1:13" x14ac:dyDescent="0.4">
      <c r="A136" t="str">
        <f t="shared" si="7"/>
        <v>北九州(旧)高</v>
      </c>
      <c r="B136" t="str">
        <f>+IF(A136="","",E136&amp;D136&amp;COUNTIF($A$2:A136,A136))</f>
        <v>北九州(旧)高9</v>
      </c>
      <c r="C136" s="77">
        <v>43910</v>
      </c>
      <c r="D136" s="8" t="s">
        <v>139</v>
      </c>
      <c r="E136" s="8" t="s">
        <v>1056</v>
      </c>
      <c r="F136" s="9">
        <v>0.33333333333333331</v>
      </c>
      <c r="G136" s="9">
        <v>0.66666666666666663</v>
      </c>
      <c r="H136" s="76">
        <v>23.67</v>
      </c>
      <c r="I136" s="77">
        <v>43978</v>
      </c>
      <c r="J136" s="78" t="str">
        <f t="shared" si="6"/>
        <v>水</v>
      </c>
      <c r="K136" s="65" t="s">
        <v>1044</v>
      </c>
      <c r="L136" s="76">
        <v>23.91</v>
      </c>
      <c r="M136" s="13"/>
    </row>
    <row r="137" spans="1:13" x14ac:dyDescent="0.4">
      <c r="A137" t="str">
        <f t="shared" si="7"/>
        <v>北九州(旧)高</v>
      </c>
      <c r="B137" t="str">
        <f>+IF(A137="","",E137&amp;D137&amp;COUNTIF($A$2:A137,A137))</f>
        <v>北九州(旧)高10</v>
      </c>
      <c r="C137" s="77">
        <v>43911</v>
      </c>
      <c r="D137" s="8" t="s">
        <v>139</v>
      </c>
      <c r="E137" s="8" t="s">
        <v>1056</v>
      </c>
      <c r="F137" s="9">
        <v>0.33333333333333331</v>
      </c>
      <c r="G137" s="9">
        <v>0.66666666666666663</v>
      </c>
      <c r="H137" s="76">
        <v>21.31</v>
      </c>
      <c r="I137" s="77">
        <v>44043</v>
      </c>
      <c r="J137" s="78" t="str">
        <f t="shared" si="6"/>
        <v>金</v>
      </c>
      <c r="K137" s="65" t="s">
        <v>1044</v>
      </c>
      <c r="L137" s="76">
        <v>21.38</v>
      </c>
      <c r="M137" s="13"/>
    </row>
    <row r="138" spans="1:13" x14ac:dyDescent="0.4">
      <c r="A138" t="str">
        <f t="shared" si="7"/>
        <v>北九州(旧)高</v>
      </c>
      <c r="B138" t="str">
        <f>+IF(A138="","",E138&amp;D138&amp;COUNTIF($A$2:A138,A138))</f>
        <v>北九州(旧)高11</v>
      </c>
      <c r="C138" s="77">
        <v>43913</v>
      </c>
      <c r="D138" s="8" t="s">
        <v>139</v>
      </c>
      <c r="E138" s="8" t="s">
        <v>1056</v>
      </c>
      <c r="F138" s="75">
        <v>0.33333333333333331</v>
      </c>
      <c r="G138" s="75">
        <v>0.66666666666666663</v>
      </c>
      <c r="H138" s="76">
        <v>23.05</v>
      </c>
      <c r="I138" s="77">
        <v>44002</v>
      </c>
      <c r="J138" s="78" t="str">
        <f t="shared" si="6"/>
        <v>土</v>
      </c>
      <c r="K138" s="65" t="s">
        <v>1044</v>
      </c>
      <c r="L138" s="76">
        <v>23.49</v>
      </c>
      <c r="M138" s="13"/>
    </row>
    <row r="139" spans="1:13" x14ac:dyDescent="0.4">
      <c r="A139" t="str">
        <f t="shared" si="7"/>
        <v>北九州(旧)高</v>
      </c>
      <c r="B139" t="str">
        <f>+IF(A139="","",E139&amp;D139&amp;COUNTIF($A$2:A139,A139))</f>
        <v>北九州(旧)高12</v>
      </c>
      <c r="C139" s="77">
        <v>43914</v>
      </c>
      <c r="D139" s="8" t="s">
        <v>139</v>
      </c>
      <c r="E139" s="8" t="s">
        <v>1056</v>
      </c>
      <c r="F139" s="75">
        <v>0.33333333333333331</v>
      </c>
      <c r="G139" s="75">
        <v>0.66666666666666663</v>
      </c>
      <c r="H139" s="76">
        <v>22.76</v>
      </c>
      <c r="I139" s="77">
        <v>44029</v>
      </c>
      <c r="J139" s="78" t="str">
        <f t="shared" si="6"/>
        <v>金</v>
      </c>
      <c r="K139" s="65" t="s">
        <v>1044</v>
      </c>
      <c r="L139" s="76">
        <v>22.87</v>
      </c>
      <c r="M139" s="13"/>
    </row>
    <row r="140" spans="1:13" x14ac:dyDescent="0.4">
      <c r="A140" t="str">
        <f t="shared" si="7"/>
        <v>北九州(旧)高</v>
      </c>
      <c r="B140" t="str">
        <f>+IF(A140="","",E140&amp;D140&amp;COUNTIF($A$2:A140,A140))</f>
        <v>北九州(旧)高13</v>
      </c>
      <c r="C140" s="77">
        <v>43915</v>
      </c>
      <c r="D140" s="8" t="s">
        <v>139</v>
      </c>
      <c r="E140" s="8" t="s">
        <v>1056</v>
      </c>
      <c r="F140" s="75">
        <v>0.33333333333333331</v>
      </c>
      <c r="G140" s="75">
        <v>0.66666666666666663</v>
      </c>
      <c r="H140" s="76">
        <v>23.74</v>
      </c>
      <c r="I140" s="77">
        <v>43978</v>
      </c>
      <c r="J140" s="78" t="str">
        <f t="shared" si="6"/>
        <v>水</v>
      </c>
      <c r="K140" s="65" t="s">
        <v>1044</v>
      </c>
      <c r="L140" s="76">
        <v>23.91</v>
      </c>
      <c r="M140" s="13"/>
    </row>
    <row r="141" spans="1:13" x14ac:dyDescent="0.4">
      <c r="A141" t="str">
        <f t="shared" si="7"/>
        <v>北九州(旧)高</v>
      </c>
      <c r="B141" t="str">
        <f>+IF(A141="","",E141&amp;D141&amp;COUNTIF($A$2:A141,A141))</f>
        <v>北九州(旧)高14</v>
      </c>
      <c r="C141" s="77">
        <v>43919</v>
      </c>
      <c r="D141" s="8" t="s">
        <v>139</v>
      </c>
      <c r="E141" s="8" t="s">
        <v>1056</v>
      </c>
      <c r="F141" s="75">
        <v>0.33333333333333331</v>
      </c>
      <c r="G141" s="75">
        <v>0.66666666666666663</v>
      </c>
      <c r="H141" s="76">
        <v>21.52</v>
      </c>
      <c r="I141" s="77">
        <v>44064</v>
      </c>
      <c r="J141" s="78" t="str">
        <f t="shared" si="6"/>
        <v>金</v>
      </c>
      <c r="K141" s="65" t="s">
        <v>1044</v>
      </c>
      <c r="L141" s="76">
        <v>21.66</v>
      </c>
      <c r="M141" s="13"/>
    </row>
    <row r="142" spans="1:13" x14ac:dyDescent="0.4">
      <c r="A142" t="str">
        <f t="shared" si="7"/>
        <v>北九州(旧)高</v>
      </c>
      <c r="B142" t="str">
        <f>+IF(A142="","",E142&amp;D142&amp;COUNTIF($A$2:A142,A142))</f>
        <v>北九州(旧)高15</v>
      </c>
      <c r="C142" s="77">
        <v>43923</v>
      </c>
      <c r="D142" s="8" t="s">
        <v>139</v>
      </c>
      <c r="E142" s="8" t="s">
        <v>1056</v>
      </c>
      <c r="F142" s="75">
        <v>0.33333333333333331</v>
      </c>
      <c r="G142" s="75">
        <v>0.66666666666666663</v>
      </c>
      <c r="H142" s="76">
        <v>24.03</v>
      </c>
      <c r="I142" s="77">
        <v>44067</v>
      </c>
      <c r="J142" s="12" t="str">
        <f t="shared" si="6"/>
        <v>月</v>
      </c>
      <c r="K142" s="65" t="s">
        <v>1044</v>
      </c>
      <c r="L142" s="76">
        <v>24.06</v>
      </c>
      <c r="M142" s="13"/>
    </row>
    <row r="143" spans="1:13" x14ac:dyDescent="0.4">
      <c r="A143" t="str">
        <f t="shared" si="7"/>
        <v>北九州(旧)高</v>
      </c>
      <c r="B143" t="str">
        <f>+IF(A143="","",E143&amp;D143&amp;COUNTIF($A$2:A143,A143))</f>
        <v>北九州(旧)高16</v>
      </c>
      <c r="C143" s="77">
        <v>43924</v>
      </c>
      <c r="D143" s="8" t="s">
        <v>139</v>
      </c>
      <c r="E143" s="8" t="s">
        <v>1056</v>
      </c>
      <c r="F143" s="75">
        <v>0.33333333333333331</v>
      </c>
      <c r="G143" s="75">
        <v>0.66666666666666663</v>
      </c>
      <c r="H143" s="76">
        <v>20.38</v>
      </c>
      <c r="I143" s="77">
        <v>44055</v>
      </c>
      <c r="J143" s="12" t="str">
        <f t="shared" si="6"/>
        <v>水</v>
      </c>
      <c r="K143" s="65" t="s">
        <v>1044</v>
      </c>
      <c r="L143" s="76">
        <v>20.399999999999999</v>
      </c>
      <c r="M143" s="13"/>
    </row>
    <row r="144" spans="1:13" x14ac:dyDescent="0.4">
      <c r="A144" t="str">
        <f t="shared" si="7"/>
        <v>北九州(旧)高</v>
      </c>
      <c r="B144" t="str">
        <f>+IF(A144="","",E144&amp;D144&amp;COUNTIF($A$2:A144,A144))</f>
        <v>北九州(旧)高17</v>
      </c>
      <c r="C144" s="77">
        <v>43925</v>
      </c>
      <c r="D144" s="8" t="s">
        <v>139</v>
      </c>
      <c r="E144" s="8" t="s">
        <v>1056</v>
      </c>
      <c r="F144" s="75">
        <v>0.33333333333333331</v>
      </c>
      <c r="G144" s="75">
        <v>0.66666666666666663</v>
      </c>
      <c r="H144" s="76">
        <v>25.06</v>
      </c>
      <c r="I144" s="77">
        <v>44063</v>
      </c>
      <c r="J144" s="78" t="str">
        <f t="shared" si="6"/>
        <v>木</v>
      </c>
      <c r="K144" s="65" t="s">
        <v>1044</v>
      </c>
      <c r="L144" s="76">
        <v>25.15</v>
      </c>
      <c r="M144" s="13"/>
    </row>
    <row r="145" spans="1:13" x14ac:dyDescent="0.4">
      <c r="A145" t="str">
        <f t="shared" si="7"/>
        <v>北九州(旧)高</v>
      </c>
      <c r="B145" t="str">
        <f>+IF(A145="","",E145&amp;D145&amp;COUNTIF($A$2:A145,A145))</f>
        <v>北九州(旧)高18</v>
      </c>
      <c r="C145" s="77">
        <v>43926</v>
      </c>
      <c r="D145" s="8" t="s">
        <v>139</v>
      </c>
      <c r="E145" s="8" t="s">
        <v>1056</v>
      </c>
      <c r="F145" s="75">
        <v>0.33333333333333331</v>
      </c>
      <c r="G145" s="75">
        <v>0.66666666666666663</v>
      </c>
      <c r="H145" s="76">
        <v>24.89</v>
      </c>
      <c r="I145" s="77">
        <v>43974</v>
      </c>
      <c r="J145" s="78" t="str">
        <f t="shared" si="6"/>
        <v>土</v>
      </c>
      <c r="K145" s="65" t="s">
        <v>1044</v>
      </c>
      <c r="L145" s="76">
        <v>25.01</v>
      </c>
      <c r="M145" s="13"/>
    </row>
    <row r="146" spans="1:13" x14ac:dyDescent="0.4">
      <c r="A146" t="str">
        <f t="shared" si="7"/>
        <v>北九州(旧)高</v>
      </c>
      <c r="B146" t="str">
        <f>+IF(A146="","",E146&amp;D146&amp;COUNTIF($A$2:A146,A146))</f>
        <v>北九州(旧)高19</v>
      </c>
      <c r="C146" s="77">
        <v>43927</v>
      </c>
      <c r="D146" s="8" t="s">
        <v>139</v>
      </c>
      <c r="E146" s="8" t="s">
        <v>1056</v>
      </c>
      <c r="F146" s="75">
        <v>0.33333333333333331</v>
      </c>
      <c r="G146" s="75">
        <v>0.66666666666666663</v>
      </c>
      <c r="H146" s="76">
        <v>25.42</v>
      </c>
      <c r="I146" s="77">
        <v>44062</v>
      </c>
      <c r="J146" s="12" t="str">
        <f t="shared" si="6"/>
        <v>水</v>
      </c>
      <c r="K146" s="65" t="s">
        <v>1044</v>
      </c>
      <c r="L146" s="76">
        <v>25.45</v>
      </c>
      <c r="M146" s="13"/>
    </row>
    <row r="147" spans="1:13" x14ac:dyDescent="0.4">
      <c r="A147" t="str">
        <f t="shared" si="7"/>
        <v>北九州(旧)高</v>
      </c>
      <c r="B147" t="str">
        <f>+IF(A147="","",E147&amp;D147&amp;COUNTIF($A$2:A147,A147))</f>
        <v>北九州(旧)高20</v>
      </c>
      <c r="C147" s="77">
        <v>43928</v>
      </c>
      <c r="D147" s="8" t="s">
        <v>139</v>
      </c>
      <c r="E147" s="8" t="s">
        <v>1056</v>
      </c>
      <c r="F147" s="75">
        <v>0.33333333333333331</v>
      </c>
      <c r="G147" s="75">
        <v>0.66666666666666663</v>
      </c>
      <c r="H147" s="76">
        <v>24.55</v>
      </c>
      <c r="I147" s="77">
        <v>44072</v>
      </c>
      <c r="J147" s="12" t="str">
        <f t="shared" si="6"/>
        <v>土</v>
      </c>
      <c r="K147" s="65" t="s">
        <v>1044</v>
      </c>
      <c r="L147" s="66">
        <v>24.6</v>
      </c>
      <c r="M147" s="13"/>
    </row>
    <row r="148" spans="1:13" x14ac:dyDescent="0.4">
      <c r="A148" t="str">
        <f t="shared" si="7"/>
        <v>北九州(旧)高</v>
      </c>
      <c r="B148" t="str">
        <f>+IF(A148="","",E148&amp;D148&amp;COUNTIF($A$2:A148,A148))</f>
        <v>北九州(旧)高21</v>
      </c>
      <c r="C148" s="77">
        <v>43929</v>
      </c>
      <c r="D148" s="8" t="s">
        <v>139</v>
      </c>
      <c r="E148" s="8" t="s">
        <v>1056</v>
      </c>
      <c r="F148" s="75">
        <v>0.33333333333333331</v>
      </c>
      <c r="G148" s="75">
        <v>0.66666666666666663</v>
      </c>
      <c r="H148" s="76">
        <v>21.23</v>
      </c>
      <c r="I148" s="77">
        <v>44014</v>
      </c>
      <c r="J148" s="78" t="str">
        <f t="shared" si="6"/>
        <v>木</v>
      </c>
      <c r="K148" s="65" t="s">
        <v>1044</v>
      </c>
      <c r="L148" s="76">
        <v>21.29</v>
      </c>
      <c r="M148" s="13"/>
    </row>
    <row r="149" spans="1:13" x14ac:dyDescent="0.4">
      <c r="A149" t="str">
        <f t="shared" si="7"/>
        <v>北九州(旧)高</v>
      </c>
      <c r="B149" t="str">
        <f>+IF(A149="","",E149&amp;D149&amp;COUNTIF($A$2:A149,A149))</f>
        <v>北九州(旧)高22</v>
      </c>
      <c r="C149" s="77">
        <v>43930</v>
      </c>
      <c r="D149" s="8" t="s">
        <v>139</v>
      </c>
      <c r="E149" s="8" t="s">
        <v>1056</v>
      </c>
      <c r="F149" s="75">
        <v>0.33333333333333331</v>
      </c>
      <c r="G149" s="75">
        <v>0.66666666666666663</v>
      </c>
      <c r="H149" s="76">
        <v>23.33</v>
      </c>
      <c r="I149" s="77">
        <v>44002</v>
      </c>
      <c r="J149" s="78" t="str">
        <f t="shared" si="6"/>
        <v>土</v>
      </c>
      <c r="K149" s="65" t="s">
        <v>1044</v>
      </c>
      <c r="L149" s="76">
        <v>23.49</v>
      </c>
      <c r="M149" s="13"/>
    </row>
    <row r="150" spans="1:13" x14ac:dyDescent="0.4">
      <c r="A150" t="str">
        <f t="shared" si="7"/>
        <v>北九州(旧)高</v>
      </c>
      <c r="B150" t="str">
        <f>+IF(A150="","",E150&amp;D150&amp;COUNTIF($A$2:A150,A150))</f>
        <v>北九州(旧)高23</v>
      </c>
      <c r="C150" s="77">
        <v>43931</v>
      </c>
      <c r="D150" s="8" t="s">
        <v>139</v>
      </c>
      <c r="E150" s="8" t="s">
        <v>1056</v>
      </c>
      <c r="F150" s="75">
        <v>0.33333333333333331</v>
      </c>
      <c r="G150" s="75">
        <v>0.66666666666666663</v>
      </c>
      <c r="H150" s="76">
        <v>15.85</v>
      </c>
      <c r="I150" s="77">
        <v>44023</v>
      </c>
      <c r="J150" s="12" t="str">
        <f t="shared" si="6"/>
        <v>土</v>
      </c>
      <c r="K150" s="65" t="s">
        <v>1044</v>
      </c>
      <c r="L150" s="76">
        <v>16.07</v>
      </c>
      <c r="M150" s="13"/>
    </row>
    <row r="151" spans="1:13" x14ac:dyDescent="0.4">
      <c r="A151" t="str">
        <f t="shared" si="7"/>
        <v>北九州(旧)高</v>
      </c>
      <c r="B151" t="str">
        <f>+IF(A151="","",E151&amp;D151&amp;COUNTIF($A$2:A151,A151))</f>
        <v>北九州(旧)高24</v>
      </c>
      <c r="C151" s="77">
        <v>43935</v>
      </c>
      <c r="D151" s="8" t="s">
        <v>139</v>
      </c>
      <c r="E151" s="8" t="s">
        <v>1056</v>
      </c>
      <c r="F151" s="75">
        <v>0.33333333333333331</v>
      </c>
      <c r="G151" s="75">
        <v>0.66666666666666663</v>
      </c>
      <c r="H151" s="76">
        <v>26.48</v>
      </c>
      <c r="I151" s="77">
        <v>43979</v>
      </c>
      <c r="J151" s="12" t="str">
        <f t="shared" si="6"/>
        <v>木</v>
      </c>
      <c r="K151" s="65" t="s">
        <v>1044</v>
      </c>
      <c r="L151" s="66">
        <v>26.63</v>
      </c>
      <c r="M151" s="13"/>
    </row>
    <row r="152" spans="1:13" x14ac:dyDescent="0.4">
      <c r="A152" t="str">
        <f t="shared" si="7"/>
        <v>北九州(旧)高</v>
      </c>
      <c r="B152" t="str">
        <f>+IF(A152="","",E152&amp;D152&amp;COUNTIF($A$2:A152,A152))</f>
        <v>北九州(旧)高25</v>
      </c>
      <c r="C152" s="77">
        <v>43937</v>
      </c>
      <c r="D152" s="8" t="s">
        <v>139</v>
      </c>
      <c r="E152" s="8" t="s">
        <v>1056</v>
      </c>
      <c r="F152" s="75">
        <v>0.33333333333333331</v>
      </c>
      <c r="G152" s="75">
        <v>0.66666666666666663</v>
      </c>
      <c r="H152" s="76">
        <v>25.44</v>
      </c>
      <c r="I152" s="77">
        <v>44062</v>
      </c>
      <c r="J152" s="12" t="str">
        <f t="shared" si="6"/>
        <v>水</v>
      </c>
      <c r="K152" s="65" t="s">
        <v>1044</v>
      </c>
      <c r="L152" s="76">
        <v>25.45</v>
      </c>
      <c r="M152" s="13"/>
    </row>
    <row r="153" spans="1:13" x14ac:dyDescent="0.4">
      <c r="A153" t="str">
        <f t="shared" si="7"/>
        <v>北九州(旧)高</v>
      </c>
      <c r="B153" t="str">
        <f>+IF(A153="","",E153&amp;D153&amp;COUNTIF($A$2:A153,A153))</f>
        <v>北九州(旧)高26</v>
      </c>
      <c r="C153" s="73">
        <v>43939</v>
      </c>
      <c r="D153" s="7" t="s">
        <v>139</v>
      </c>
      <c r="E153" s="8" t="s">
        <v>1056</v>
      </c>
      <c r="F153" s="75">
        <v>0.33333333333333331</v>
      </c>
      <c r="G153" s="75">
        <v>0.66666666666666663</v>
      </c>
      <c r="H153" s="76">
        <v>22.77</v>
      </c>
      <c r="I153" s="77">
        <v>44029</v>
      </c>
      <c r="J153" s="12" t="str">
        <f t="shared" si="6"/>
        <v>金</v>
      </c>
      <c r="K153" s="65" t="s">
        <v>1044</v>
      </c>
      <c r="L153" s="76">
        <v>22.87</v>
      </c>
      <c r="M153" s="13"/>
    </row>
    <row r="154" spans="1:13" x14ac:dyDescent="0.4">
      <c r="A154" t="str">
        <f t="shared" si="7"/>
        <v>北九州(旧)高</v>
      </c>
      <c r="B154" t="str">
        <f>+IF(A154="","",E154&amp;D154&amp;COUNTIF($A$2:A154,A154))</f>
        <v>北九州(旧)高27</v>
      </c>
      <c r="C154" s="73">
        <v>43941</v>
      </c>
      <c r="D154" s="7" t="s">
        <v>139</v>
      </c>
      <c r="E154" s="8" t="s">
        <v>1056</v>
      </c>
      <c r="F154" s="75">
        <v>0.33333333333333331</v>
      </c>
      <c r="G154" s="75">
        <v>0.66666666666666663</v>
      </c>
      <c r="H154" s="76">
        <v>20.87</v>
      </c>
      <c r="I154" s="77">
        <v>44048</v>
      </c>
      <c r="J154" s="12" t="str">
        <f t="shared" si="6"/>
        <v>水</v>
      </c>
      <c r="K154" s="65" t="s">
        <v>1044</v>
      </c>
      <c r="L154" s="66">
        <v>21.09</v>
      </c>
      <c r="M154" s="13"/>
    </row>
    <row r="155" spans="1:13" x14ac:dyDescent="0.4">
      <c r="A155" t="str">
        <f t="shared" si="7"/>
        <v>北九州(旧)高</v>
      </c>
      <c r="B155" t="str">
        <f>+IF(A155="","",E155&amp;D155&amp;COUNTIF($A$2:A155,A155))</f>
        <v>北九州(旧)高28</v>
      </c>
      <c r="C155" s="73">
        <v>43943</v>
      </c>
      <c r="D155" s="7" t="s">
        <v>139</v>
      </c>
      <c r="E155" s="8" t="s">
        <v>1056</v>
      </c>
      <c r="F155" s="84">
        <v>0.33333333333333331</v>
      </c>
      <c r="G155" s="84">
        <v>0.66666666666666663</v>
      </c>
      <c r="H155" s="66">
        <v>24.36</v>
      </c>
      <c r="I155" s="73">
        <v>44057</v>
      </c>
      <c r="J155" s="12" t="str">
        <f t="shared" si="6"/>
        <v>金</v>
      </c>
      <c r="K155" s="65" t="s">
        <v>1044</v>
      </c>
      <c r="L155" s="66">
        <v>24.46</v>
      </c>
      <c r="M155" s="13"/>
    </row>
    <row r="156" spans="1:13" x14ac:dyDescent="0.4">
      <c r="A156" t="str">
        <f t="shared" si="7"/>
        <v>北九州(旧)高</v>
      </c>
      <c r="B156" t="str">
        <f>+IF(A156="","",E156&amp;D156&amp;COUNTIF($A$2:A156,A156))</f>
        <v>北九州(旧)高29</v>
      </c>
      <c r="C156" s="73">
        <v>43945</v>
      </c>
      <c r="D156" s="7" t="s">
        <v>139</v>
      </c>
      <c r="E156" s="8" t="s">
        <v>1056</v>
      </c>
      <c r="F156" s="84">
        <v>0.33333333333333331</v>
      </c>
      <c r="G156" s="84">
        <v>0.66666666666666663</v>
      </c>
      <c r="H156" s="66">
        <v>27.54</v>
      </c>
      <c r="I156" s="77">
        <v>43998</v>
      </c>
      <c r="J156" s="12" t="str">
        <f t="shared" si="6"/>
        <v>火</v>
      </c>
      <c r="K156" s="65" t="s">
        <v>1044</v>
      </c>
      <c r="L156" s="66">
        <v>28.5</v>
      </c>
      <c r="M156" s="13"/>
    </row>
    <row r="157" spans="1:13" x14ac:dyDescent="0.4">
      <c r="A157" t="str">
        <f t="shared" si="7"/>
        <v>北九州(旧)高</v>
      </c>
      <c r="B157" t="str">
        <f>+IF(A157="","",E157&amp;D157&amp;COUNTIF($A$2:A157,A157))</f>
        <v>北九州(旧)高30</v>
      </c>
      <c r="C157" s="73">
        <v>43946</v>
      </c>
      <c r="D157" s="7" t="s">
        <v>139</v>
      </c>
      <c r="E157" s="8" t="s">
        <v>1056</v>
      </c>
      <c r="F157" s="84">
        <v>0.33333333333333331</v>
      </c>
      <c r="G157" s="84">
        <v>0.66666666666666663</v>
      </c>
      <c r="H157" s="66">
        <v>26.51</v>
      </c>
      <c r="I157" s="77">
        <v>43979</v>
      </c>
      <c r="J157" s="12" t="str">
        <f t="shared" si="6"/>
        <v>木</v>
      </c>
      <c r="K157" s="65" t="s">
        <v>1044</v>
      </c>
      <c r="L157" s="66">
        <v>26.63</v>
      </c>
      <c r="M157" s="13"/>
    </row>
    <row r="158" spans="1:13" x14ac:dyDescent="0.4">
      <c r="A158" t="str">
        <f t="shared" si="7"/>
        <v>北九州(旧)高</v>
      </c>
      <c r="B158" t="str">
        <f>+IF(A158="","",E158&amp;D158&amp;COUNTIF($A$2:A158,A158))</f>
        <v>北九州(旧)高31</v>
      </c>
      <c r="C158" s="73">
        <v>43948</v>
      </c>
      <c r="D158" s="7" t="s">
        <v>139</v>
      </c>
      <c r="E158" s="8" t="s">
        <v>1056</v>
      </c>
      <c r="F158" s="84">
        <v>0.33333333333333331</v>
      </c>
      <c r="G158" s="84">
        <v>0.66666666666666663</v>
      </c>
      <c r="H158" s="66">
        <v>25.8</v>
      </c>
      <c r="I158" s="77">
        <v>44059</v>
      </c>
      <c r="J158" s="12" t="str">
        <f t="shared" si="6"/>
        <v>日</v>
      </c>
      <c r="K158" s="65" t="s">
        <v>1044</v>
      </c>
      <c r="L158" s="66">
        <v>26.23</v>
      </c>
      <c r="M158" s="13"/>
    </row>
    <row r="159" spans="1:13" x14ac:dyDescent="0.4">
      <c r="A159" t="str">
        <f t="shared" si="7"/>
        <v>北九州(旧)高</v>
      </c>
      <c r="B159" t="str">
        <f>+IF(A159="","",E159&amp;D159&amp;COUNTIF($A$2:A159,A159))</f>
        <v>北九州(旧)高32</v>
      </c>
      <c r="C159" s="73">
        <v>43949</v>
      </c>
      <c r="D159" s="7" t="s">
        <v>139</v>
      </c>
      <c r="E159" s="8" t="s">
        <v>1056</v>
      </c>
      <c r="F159" s="84">
        <v>0.33333333333333331</v>
      </c>
      <c r="G159" s="84">
        <v>0.66666666666666663</v>
      </c>
      <c r="H159" s="66">
        <v>27</v>
      </c>
      <c r="I159" s="73">
        <v>43973</v>
      </c>
      <c r="J159" s="12" t="str">
        <f t="shared" si="6"/>
        <v>金</v>
      </c>
      <c r="K159" s="65" t="s">
        <v>1044</v>
      </c>
      <c r="L159" s="66">
        <v>27.07</v>
      </c>
      <c r="M159" s="13"/>
    </row>
    <row r="160" spans="1:13" x14ac:dyDescent="0.4">
      <c r="A160" t="str">
        <f t="shared" si="7"/>
        <v>北九州(旧)高</v>
      </c>
      <c r="B160" t="str">
        <f>+IF(A160="","",E160&amp;D160&amp;COUNTIF($A$2:A160,A160))</f>
        <v>北九州(旧)高33</v>
      </c>
      <c r="C160" s="73">
        <v>43950</v>
      </c>
      <c r="D160" s="7" t="s">
        <v>139</v>
      </c>
      <c r="E160" s="8" t="s">
        <v>1056</v>
      </c>
      <c r="F160" s="84">
        <v>0.33333333333333331</v>
      </c>
      <c r="G160" s="84">
        <v>0.66666666666666663</v>
      </c>
      <c r="H160" s="66">
        <v>27.6</v>
      </c>
      <c r="I160" s="77">
        <v>43998</v>
      </c>
      <c r="J160" s="12" t="str">
        <f t="shared" si="6"/>
        <v>火</v>
      </c>
      <c r="K160" s="65" t="s">
        <v>1044</v>
      </c>
      <c r="L160" s="66">
        <v>28.5</v>
      </c>
      <c r="M160" s="13"/>
    </row>
    <row r="161" spans="1:14" x14ac:dyDescent="0.4">
      <c r="A161" t="str">
        <f t="shared" si="7"/>
        <v>北九州(旧)高</v>
      </c>
      <c r="B161" t="str">
        <f>+IF(A161="","",E161&amp;D161&amp;COUNTIF($A$2:A161,A161))</f>
        <v>北九州(旧)高34</v>
      </c>
      <c r="C161" s="73">
        <v>43951</v>
      </c>
      <c r="D161" s="7" t="s">
        <v>139</v>
      </c>
      <c r="E161" s="8" t="s">
        <v>1056</v>
      </c>
      <c r="F161" s="84">
        <v>0.33333333333333331</v>
      </c>
      <c r="G161" s="84">
        <v>0.66666666666666663</v>
      </c>
      <c r="H161" s="66">
        <v>27.9</v>
      </c>
      <c r="I161" s="73">
        <v>44005</v>
      </c>
      <c r="J161" s="12" t="str">
        <f t="shared" si="6"/>
        <v>火</v>
      </c>
      <c r="K161" s="65" t="s">
        <v>1044</v>
      </c>
      <c r="L161" s="66">
        <v>28.75</v>
      </c>
      <c r="M161" s="13"/>
    </row>
    <row r="162" spans="1:14" x14ac:dyDescent="0.4">
      <c r="A162" t="str">
        <f t="shared" si="7"/>
        <v>北九州(旧)高</v>
      </c>
      <c r="B162" t="str">
        <f>+IF(A162="","",E162&amp;D162&amp;COUNTIF($A$2:A162,A162))</f>
        <v>北九州(旧)高35</v>
      </c>
      <c r="C162" s="73">
        <v>43952</v>
      </c>
      <c r="D162" s="7" t="s">
        <v>139</v>
      </c>
      <c r="E162" s="8" t="s">
        <v>1056</v>
      </c>
      <c r="F162" s="84">
        <v>0.33333333333333331</v>
      </c>
      <c r="G162" s="84">
        <v>0.66666666666666663</v>
      </c>
      <c r="H162" s="66">
        <v>25.06</v>
      </c>
      <c r="I162" s="73">
        <v>44063</v>
      </c>
      <c r="J162" s="12" t="str">
        <f t="shared" si="6"/>
        <v>木</v>
      </c>
      <c r="K162" s="65" t="s">
        <v>1044</v>
      </c>
      <c r="L162" s="66">
        <v>25.15</v>
      </c>
      <c r="M162" s="13"/>
    </row>
    <row r="163" spans="1:14" x14ac:dyDescent="0.4">
      <c r="A163" t="str">
        <f t="shared" si="7"/>
        <v>北九州(旧)高</v>
      </c>
      <c r="B163" t="str">
        <f>+IF(A163="","",E163&amp;D163&amp;COUNTIF($A$2:A163,A163))</f>
        <v>北九州(旧)高36</v>
      </c>
      <c r="C163" s="73">
        <v>43955</v>
      </c>
      <c r="D163" s="7" t="s">
        <v>139</v>
      </c>
      <c r="E163" s="8" t="s">
        <v>1056</v>
      </c>
      <c r="F163" s="84">
        <v>0.33333333333333331</v>
      </c>
      <c r="G163" s="84">
        <v>0.66666666666666663</v>
      </c>
      <c r="H163" s="66">
        <v>16.54</v>
      </c>
      <c r="I163" s="73">
        <v>44003</v>
      </c>
      <c r="J163" s="12" t="str">
        <f t="shared" si="6"/>
        <v>日</v>
      </c>
      <c r="K163" s="65" t="s">
        <v>1044</v>
      </c>
      <c r="L163" s="66">
        <v>16.77</v>
      </c>
      <c r="M163" s="13"/>
    </row>
    <row r="164" spans="1:14" x14ac:dyDescent="0.4">
      <c r="A164" t="str">
        <f t="shared" si="7"/>
        <v>北九州(旧)高</v>
      </c>
      <c r="B164" t="str">
        <f>+IF(A164="","",E164&amp;D164&amp;COUNTIF($A$2:A164,A164))</f>
        <v>北九州(旧)高37</v>
      </c>
      <c r="C164" s="73">
        <v>43956</v>
      </c>
      <c r="D164" s="7" t="s">
        <v>139</v>
      </c>
      <c r="E164" s="8" t="s">
        <v>1056</v>
      </c>
      <c r="F164" s="84">
        <v>0.33333333333333331</v>
      </c>
      <c r="G164" s="84">
        <v>0.66666666666666663</v>
      </c>
      <c r="H164" s="66">
        <v>19.84</v>
      </c>
      <c r="I164" s="77">
        <v>44049</v>
      </c>
      <c r="J164" s="78" t="str">
        <f t="shared" si="6"/>
        <v>木</v>
      </c>
      <c r="K164" s="65" t="s">
        <v>1044</v>
      </c>
      <c r="L164" s="76">
        <v>19.97</v>
      </c>
      <c r="M164" s="13"/>
    </row>
    <row r="165" spans="1:14" x14ac:dyDescent="0.4">
      <c r="A165" t="str">
        <f t="shared" si="7"/>
        <v>北九州(旧)高</v>
      </c>
      <c r="B165" t="str">
        <f>+IF(A165="","",E165&amp;D165&amp;COUNTIF($A$2:A165,A165))</f>
        <v>北九州(旧)高38</v>
      </c>
      <c r="C165" s="73">
        <v>43957</v>
      </c>
      <c r="D165" s="7" t="s">
        <v>139</v>
      </c>
      <c r="E165" s="8" t="s">
        <v>1056</v>
      </c>
      <c r="F165" s="84">
        <v>0.33333333333333331</v>
      </c>
      <c r="G165" s="84">
        <v>0.66666666666666663</v>
      </c>
      <c r="H165" s="66">
        <v>22.27</v>
      </c>
      <c r="I165" s="77">
        <v>44010</v>
      </c>
      <c r="J165" s="78" t="str">
        <f t="shared" si="6"/>
        <v>日</v>
      </c>
      <c r="K165" s="65" t="s">
        <v>1044</v>
      </c>
      <c r="L165" s="76">
        <v>22.56</v>
      </c>
      <c r="M165" s="13"/>
    </row>
    <row r="166" spans="1:14" x14ac:dyDescent="0.4">
      <c r="A166" t="str">
        <f t="shared" si="7"/>
        <v>北九州(旧)高</v>
      </c>
      <c r="B166" t="str">
        <f>+IF(A166="","",E166&amp;D166&amp;COUNTIF($A$2:A166,A166))</f>
        <v>北九州(旧)高39</v>
      </c>
      <c r="C166" s="73">
        <v>43958</v>
      </c>
      <c r="D166" s="7" t="s">
        <v>139</v>
      </c>
      <c r="E166" s="8" t="s">
        <v>1056</v>
      </c>
      <c r="F166" s="84">
        <v>0.33333333333333331</v>
      </c>
      <c r="G166" s="84">
        <v>0.66666666666666663</v>
      </c>
      <c r="H166" s="66">
        <v>29.01</v>
      </c>
      <c r="I166" s="77">
        <v>43984</v>
      </c>
      <c r="J166" s="78" t="s">
        <v>694</v>
      </c>
      <c r="K166" s="65" t="s">
        <v>1044</v>
      </c>
      <c r="L166" s="76">
        <v>29.13</v>
      </c>
      <c r="M166" s="13"/>
    </row>
    <row r="167" spans="1:14" x14ac:dyDescent="0.4">
      <c r="A167" t="str">
        <f t="shared" si="7"/>
        <v>北九州(旧)高</v>
      </c>
      <c r="B167" t="str">
        <f>+IF(A167="","",E167&amp;D167&amp;COUNTIF($A$2:A167,A167))</f>
        <v>北九州(旧)高40</v>
      </c>
      <c r="C167" s="73">
        <v>43959</v>
      </c>
      <c r="D167" s="7" t="s">
        <v>139</v>
      </c>
      <c r="E167" s="8" t="s">
        <v>1056</v>
      </c>
      <c r="F167" s="84">
        <v>0.33333333333333331</v>
      </c>
      <c r="G167" s="84">
        <v>0.66666666666666663</v>
      </c>
      <c r="H167" s="66">
        <v>28.26</v>
      </c>
      <c r="I167" s="77">
        <v>44005</v>
      </c>
      <c r="J167" s="78" t="str">
        <f>TEXT(I167,"aaa")</f>
        <v>火</v>
      </c>
      <c r="K167" s="65" t="s">
        <v>1044</v>
      </c>
      <c r="L167" s="76">
        <v>28.75</v>
      </c>
      <c r="M167" s="13"/>
    </row>
    <row r="168" spans="1:14" x14ac:dyDescent="0.4">
      <c r="A168" t="str">
        <f t="shared" si="7"/>
        <v>北九州(旧)高</v>
      </c>
      <c r="B168" t="str">
        <f>+IF(A168="","",E168&amp;D168&amp;COUNTIF($A$2:A168,A168))</f>
        <v>北九州(旧)高41</v>
      </c>
      <c r="C168" s="73">
        <v>43962</v>
      </c>
      <c r="D168" s="7" t="s">
        <v>139</v>
      </c>
      <c r="E168" s="8" t="s">
        <v>1056</v>
      </c>
      <c r="F168" s="84">
        <v>0.33333333333333331</v>
      </c>
      <c r="G168" s="84">
        <v>0.66666666666666663</v>
      </c>
      <c r="H168" s="66">
        <v>29.22</v>
      </c>
      <c r="I168" s="77">
        <v>44004</v>
      </c>
      <c r="J168" s="78" t="str">
        <f>TEXT(I168,"aaa")</f>
        <v>月</v>
      </c>
      <c r="K168" s="65" t="s">
        <v>1044</v>
      </c>
      <c r="L168" s="76">
        <v>29.35</v>
      </c>
      <c r="M168" s="13"/>
    </row>
    <row r="169" spans="1:14" x14ac:dyDescent="0.4">
      <c r="A169" t="str">
        <f t="shared" si="7"/>
        <v>北九州(旧)高</v>
      </c>
      <c r="B169" t="str">
        <f>+IF(A169="","",E169&amp;D169&amp;COUNTIF($A$2:A169,A169))</f>
        <v>北九州(旧)高42</v>
      </c>
      <c r="C169" s="73">
        <v>43963</v>
      </c>
      <c r="D169" s="7" t="s">
        <v>139</v>
      </c>
      <c r="E169" s="8" t="s">
        <v>1056</v>
      </c>
      <c r="F169" s="84">
        <v>0.33333333333333331</v>
      </c>
      <c r="G169" s="84">
        <v>0.66666666666666663</v>
      </c>
      <c r="H169" s="66">
        <v>20.27</v>
      </c>
      <c r="I169" s="77">
        <v>44055</v>
      </c>
      <c r="J169" s="78" t="str">
        <f>TEXT(I169,"aaa")</f>
        <v>水</v>
      </c>
      <c r="K169" s="65" t="s">
        <v>1044</v>
      </c>
      <c r="L169" s="76">
        <v>20.399999999999999</v>
      </c>
      <c r="M169" s="13"/>
      <c r="N169" s="16"/>
    </row>
    <row r="170" spans="1:14" x14ac:dyDescent="0.4">
      <c r="A170" t="str">
        <f t="shared" si="7"/>
        <v>北九州(旧)高</v>
      </c>
      <c r="B170" t="str">
        <f>+IF(A170="","",E170&amp;D170&amp;COUNTIF($A$2:A170,A170))</f>
        <v>北九州(旧)高43</v>
      </c>
      <c r="C170" s="73">
        <v>43964</v>
      </c>
      <c r="D170" s="7" t="s">
        <v>139</v>
      </c>
      <c r="E170" s="8" t="s">
        <v>1056</v>
      </c>
      <c r="F170" s="84">
        <v>0.33333333333333331</v>
      </c>
      <c r="G170" s="84">
        <v>0.66666666666666663</v>
      </c>
      <c r="H170" s="66">
        <v>29.67</v>
      </c>
      <c r="I170" s="79">
        <v>44004</v>
      </c>
      <c r="J170" s="78" t="s">
        <v>694</v>
      </c>
      <c r="K170" s="65" t="s">
        <v>1044</v>
      </c>
      <c r="L170" s="80">
        <f>ROUNDDOWN(29.35*1.015,2)</f>
        <v>29.79</v>
      </c>
      <c r="M170" s="13"/>
    </row>
    <row r="171" spans="1:14" x14ac:dyDescent="0.4">
      <c r="A171" t="str">
        <f t="shared" si="7"/>
        <v>北九州(旧)高</v>
      </c>
      <c r="B171" t="str">
        <f>+IF(A171="","",E171&amp;D171&amp;COUNTIF($A$2:A171,A171))</f>
        <v>北九州(旧)高44</v>
      </c>
      <c r="C171" s="73">
        <v>43965</v>
      </c>
      <c r="D171" s="7" t="s">
        <v>139</v>
      </c>
      <c r="E171" s="8" t="s">
        <v>1056</v>
      </c>
      <c r="F171" s="84">
        <v>0.33333333333333331</v>
      </c>
      <c r="G171" s="84">
        <v>0.66666666666666663</v>
      </c>
      <c r="H171" s="66">
        <v>27.68</v>
      </c>
      <c r="I171" s="77">
        <v>43998</v>
      </c>
      <c r="J171" s="78" t="s">
        <v>694</v>
      </c>
      <c r="K171" s="65" t="s">
        <v>1044</v>
      </c>
      <c r="L171" s="76">
        <v>28.5</v>
      </c>
      <c r="M171" s="13"/>
    </row>
    <row r="172" spans="1:14" x14ac:dyDescent="0.4">
      <c r="A172" t="str">
        <f t="shared" si="7"/>
        <v>北九州(旧)高</v>
      </c>
      <c r="B172" t="str">
        <f>+IF(A172="","",E172&amp;D172&amp;COUNTIF($A$2:A172,A172))</f>
        <v>北九州(旧)高45</v>
      </c>
      <c r="C172" s="73">
        <v>43968</v>
      </c>
      <c r="D172" s="7" t="s">
        <v>139</v>
      </c>
      <c r="E172" s="8" t="s">
        <v>1056</v>
      </c>
      <c r="F172" s="84">
        <v>0.33333333333333331</v>
      </c>
      <c r="G172" s="84">
        <v>0.66666666666666663</v>
      </c>
      <c r="H172" s="66">
        <v>19.36</v>
      </c>
      <c r="I172" s="77">
        <v>44028</v>
      </c>
      <c r="J172" s="78" t="str">
        <f t="shared" ref="J172:J177" si="8">TEXT(I172,"aaa")</f>
        <v>木</v>
      </c>
      <c r="K172" s="65" t="s">
        <v>1044</v>
      </c>
      <c r="L172" s="76">
        <v>19.46</v>
      </c>
      <c r="M172" s="13"/>
    </row>
    <row r="173" spans="1:14" x14ac:dyDescent="0.4">
      <c r="A173" t="str">
        <f t="shared" si="7"/>
        <v>北九州(旧)高</v>
      </c>
      <c r="B173" t="str">
        <f>+IF(A173="","",E173&amp;D173&amp;COUNTIF($A$2:A173,A173))</f>
        <v>北九州(旧)高46</v>
      </c>
      <c r="C173" s="73">
        <v>43970</v>
      </c>
      <c r="D173" s="7" t="s">
        <v>139</v>
      </c>
      <c r="E173" s="8" t="s">
        <v>1056</v>
      </c>
      <c r="F173" s="84">
        <v>0.33333333333333331</v>
      </c>
      <c r="G173" s="84">
        <v>0.66666666666666663</v>
      </c>
      <c r="H173" s="66">
        <v>23.67</v>
      </c>
      <c r="I173" s="77">
        <v>43978</v>
      </c>
      <c r="J173" s="78" t="str">
        <f t="shared" si="8"/>
        <v>水</v>
      </c>
      <c r="K173" s="65" t="s">
        <v>1044</v>
      </c>
      <c r="L173" s="76">
        <v>23.91</v>
      </c>
      <c r="M173" s="13"/>
    </row>
    <row r="174" spans="1:14" x14ac:dyDescent="0.4">
      <c r="A174" t="str">
        <f t="shared" si="7"/>
        <v>北九州(旧)高</v>
      </c>
      <c r="B174" t="str">
        <f>+IF(A174="","",E174&amp;D174&amp;COUNTIF($A$2:A174,A174))</f>
        <v>北九州(旧)高47</v>
      </c>
      <c r="C174" s="73">
        <v>43971</v>
      </c>
      <c r="D174" s="7" t="s">
        <v>139</v>
      </c>
      <c r="E174" s="8" t="s">
        <v>1056</v>
      </c>
      <c r="F174" s="84">
        <v>0.33333333333333331</v>
      </c>
      <c r="G174" s="84">
        <v>0.66666666666666663</v>
      </c>
      <c r="H174" s="66">
        <v>27.87</v>
      </c>
      <c r="I174" s="77">
        <v>43998</v>
      </c>
      <c r="J174" s="12" t="str">
        <f t="shared" si="8"/>
        <v>火</v>
      </c>
      <c r="K174" s="65" t="s">
        <v>1044</v>
      </c>
      <c r="L174" s="66">
        <v>28.5</v>
      </c>
      <c r="M174" s="13"/>
    </row>
    <row r="175" spans="1:14" x14ac:dyDescent="0.4">
      <c r="A175" t="str">
        <f t="shared" si="7"/>
        <v>北九州(旧)高</v>
      </c>
      <c r="B175" t="str">
        <f>+IF(A175="","",E175&amp;D175&amp;COUNTIF($A$2:A175,A175))</f>
        <v>北九州(旧)高48</v>
      </c>
      <c r="C175" s="73">
        <v>43972</v>
      </c>
      <c r="D175" s="7" t="s">
        <v>139</v>
      </c>
      <c r="E175" s="8" t="s">
        <v>1056</v>
      </c>
      <c r="F175" s="84">
        <v>0.33333333333333331</v>
      </c>
      <c r="G175" s="84">
        <v>0.66666666666666663</v>
      </c>
      <c r="H175" s="66">
        <v>22.19</v>
      </c>
      <c r="I175" s="73">
        <v>44010</v>
      </c>
      <c r="J175" s="12" t="str">
        <f t="shared" si="8"/>
        <v>日</v>
      </c>
      <c r="K175" s="65" t="s">
        <v>1044</v>
      </c>
      <c r="L175" s="66">
        <v>22.56</v>
      </c>
      <c r="M175" s="13"/>
    </row>
    <row r="176" spans="1:14" x14ac:dyDescent="0.4">
      <c r="A176" t="str">
        <f t="shared" si="7"/>
        <v>北九州(旧)高</v>
      </c>
      <c r="B176" t="str">
        <f>+IF(A176="","",E176&amp;D176&amp;COUNTIF($A$2:A176,A176))</f>
        <v>北九州(旧)高49</v>
      </c>
      <c r="C176" s="73">
        <v>43975</v>
      </c>
      <c r="D176" s="7" t="s">
        <v>139</v>
      </c>
      <c r="E176" s="8" t="s">
        <v>1056</v>
      </c>
      <c r="F176" s="84">
        <v>0.33333333333333331</v>
      </c>
      <c r="G176" s="84">
        <v>0.66666666666666663</v>
      </c>
      <c r="H176" s="66">
        <v>26.78</v>
      </c>
      <c r="I176" s="73">
        <v>44042</v>
      </c>
      <c r="J176" s="12" t="str">
        <f t="shared" si="8"/>
        <v>木</v>
      </c>
      <c r="K176" s="65" t="s">
        <v>1044</v>
      </c>
      <c r="L176" s="66">
        <v>26.93</v>
      </c>
      <c r="M176" s="13"/>
    </row>
    <row r="177" spans="1:13" x14ac:dyDescent="0.4">
      <c r="A177" t="str">
        <f t="shared" si="7"/>
        <v>北九州(旧)高</v>
      </c>
      <c r="B177" t="str">
        <f>+IF(A177="","",E177&amp;D177&amp;COUNTIF($A$2:A177,A177))</f>
        <v>北九州(旧)高50</v>
      </c>
      <c r="C177" s="73">
        <v>43989</v>
      </c>
      <c r="D177" s="7" t="s">
        <v>139</v>
      </c>
      <c r="E177" s="8" t="s">
        <v>1056</v>
      </c>
      <c r="F177" s="84">
        <v>0.33333333333333331</v>
      </c>
      <c r="G177" s="84">
        <v>0.66666666666666663</v>
      </c>
      <c r="H177" s="66">
        <v>27.11</v>
      </c>
      <c r="I177" s="73">
        <v>43980</v>
      </c>
      <c r="J177" s="12" t="str">
        <f t="shared" si="8"/>
        <v>金</v>
      </c>
      <c r="K177" s="65" t="s">
        <v>1044</v>
      </c>
      <c r="L177" s="66">
        <v>27.39</v>
      </c>
      <c r="M177" s="13"/>
    </row>
    <row r="178" spans="1:13" x14ac:dyDescent="0.4">
      <c r="A178" t="str">
        <f t="shared" si="7"/>
        <v/>
      </c>
      <c r="B178" t="str">
        <f>+IF(A178="","",E178&amp;D178&amp;COUNTIF($A$2:A178,A178))</f>
        <v/>
      </c>
      <c r="C178" s="14"/>
      <c r="D178" s="7"/>
      <c r="E178" s="7"/>
      <c r="F178" s="9"/>
      <c r="G178" s="10"/>
      <c r="H178" s="11"/>
      <c r="I178" s="12"/>
      <c r="J178" s="12"/>
      <c r="K178" s="12"/>
      <c r="L178" s="11"/>
      <c r="M178" s="13"/>
    </row>
    <row r="179" spans="1:13" x14ac:dyDescent="0.4">
      <c r="A179" t="str">
        <f t="shared" si="7"/>
        <v/>
      </c>
      <c r="B179" t="str">
        <f>+IF(A179="","",E179&amp;D179&amp;COUNTIF($A$2:A179,A179))</f>
        <v/>
      </c>
      <c r="C179" s="14"/>
      <c r="D179" s="7"/>
      <c r="E179" s="7"/>
      <c r="F179" s="9"/>
      <c r="G179" s="10"/>
      <c r="H179" s="11"/>
      <c r="I179" s="12"/>
      <c r="J179" s="12"/>
      <c r="K179" s="12"/>
      <c r="L179" s="11"/>
      <c r="M179" s="13"/>
    </row>
    <row r="180" spans="1:13" x14ac:dyDescent="0.4">
      <c r="A180" t="str">
        <f t="shared" si="7"/>
        <v/>
      </c>
      <c r="B180" t="str">
        <f>+IF(A180="","",E180&amp;D180&amp;COUNTIF($A$2:A180,A180))</f>
        <v/>
      </c>
      <c r="C180" s="14"/>
      <c r="D180" s="7"/>
      <c r="E180" s="7"/>
      <c r="F180" s="9"/>
      <c r="G180" s="10"/>
      <c r="H180" s="11"/>
      <c r="I180" s="12"/>
      <c r="J180" s="12"/>
      <c r="K180" s="12"/>
      <c r="L180" s="11"/>
      <c r="M180" s="13"/>
    </row>
    <row r="181" spans="1:13" x14ac:dyDescent="0.4">
      <c r="A181" t="str">
        <f t="shared" si="7"/>
        <v/>
      </c>
      <c r="B181" t="str">
        <f>+IF(A181="","",E181&amp;D181&amp;COUNTIF($A$2:A181,A181))</f>
        <v/>
      </c>
      <c r="C181" s="14"/>
      <c r="D181" s="7"/>
      <c r="E181" s="7"/>
      <c r="F181" s="9"/>
      <c r="G181" s="10"/>
      <c r="H181" s="11"/>
      <c r="I181" s="12"/>
      <c r="J181" s="12"/>
      <c r="K181" s="12"/>
      <c r="L181" s="11"/>
      <c r="M181" s="13"/>
    </row>
    <row r="182" spans="1:13" x14ac:dyDescent="0.4">
      <c r="A182" t="str">
        <f t="shared" si="7"/>
        <v/>
      </c>
      <c r="B182" t="str">
        <f>+IF(A182="","",E182&amp;D182&amp;COUNTIF($A$2:A182,A182))</f>
        <v/>
      </c>
      <c r="C182" s="14"/>
      <c r="D182" s="7"/>
      <c r="E182" s="7"/>
      <c r="F182" s="9"/>
      <c r="G182" s="10"/>
      <c r="H182" s="11"/>
      <c r="I182" s="12"/>
      <c r="J182" s="12"/>
      <c r="K182" s="12"/>
      <c r="L182" s="11"/>
      <c r="M182" s="13"/>
    </row>
    <row r="183" spans="1:13" x14ac:dyDescent="0.4">
      <c r="A183" t="str">
        <f t="shared" si="7"/>
        <v/>
      </c>
      <c r="B183" t="str">
        <f>+IF(A183="","",E183&amp;D183&amp;COUNTIF($A$2:A183,A183))</f>
        <v/>
      </c>
      <c r="C183" s="14"/>
      <c r="D183" s="7"/>
      <c r="E183" s="7"/>
      <c r="F183" s="9"/>
      <c r="G183" s="10"/>
      <c r="H183" s="11"/>
      <c r="I183" s="12"/>
      <c r="J183" s="12"/>
      <c r="K183" s="12"/>
      <c r="L183" s="11"/>
      <c r="M183" s="13"/>
    </row>
    <row r="184" spans="1:13" x14ac:dyDescent="0.4">
      <c r="A184" t="str">
        <f t="shared" si="7"/>
        <v/>
      </c>
      <c r="B184" t="str">
        <f>+IF(A184="","",E184&amp;D184&amp;COUNTIF($A$2:A184,A184))</f>
        <v/>
      </c>
      <c r="C184" s="14"/>
      <c r="D184" s="7"/>
      <c r="E184" s="7"/>
      <c r="F184" s="9"/>
      <c r="G184" s="10"/>
      <c r="H184" s="11"/>
      <c r="I184" s="12"/>
      <c r="J184" s="12"/>
      <c r="K184" s="12"/>
      <c r="L184" s="11"/>
      <c r="M184" s="13"/>
    </row>
    <row r="185" spans="1:13" x14ac:dyDescent="0.4">
      <c r="A185" t="str">
        <f t="shared" si="7"/>
        <v/>
      </c>
      <c r="B185" t="str">
        <f>+IF(A185="","",E185&amp;D185&amp;COUNTIF($A$2:A185,A185))</f>
        <v/>
      </c>
      <c r="C185" s="14"/>
      <c r="D185" s="7"/>
      <c r="E185" s="7"/>
      <c r="F185" s="9"/>
      <c r="G185" s="10"/>
      <c r="H185" s="11"/>
      <c r="I185" s="12"/>
      <c r="J185" s="12"/>
      <c r="K185" s="12"/>
      <c r="L185" s="11"/>
      <c r="M185" s="13"/>
    </row>
    <row r="186" spans="1:13" x14ac:dyDescent="0.4">
      <c r="A186" t="str">
        <f t="shared" si="7"/>
        <v/>
      </c>
      <c r="B186" t="str">
        <f>+IF(A186="","",E186&amp;D186&amp;COUNTIF($A$2:A186,A186))</f>
        <v/>
      </c>
      <c r="C186" s="14"/>
      <c r="D186" s="7"/>
      <c r="E186" s="7"/>
      <c r="F186" s="9"/>
      <c r="G186" s="10"/>
      <c r="H186" s="11"/>
      <c r="I186" s="12"/>
      <c r="J186" s="12"/>
      <c r="K186" s="12"/>
      <c r="L186" s="11"/>
      <c r="M186" s="13"/>
    </row>
    <row r="187" spans="1:13" x14ac:dyDescent="0.4">
      <c r="A187" t="str">
        <f t="shared" si="7"/>
        <v/>
      </c>
      <c r="B187" t="str">
        <f>+IF(A187="","",E187&amp;D187&amp;COUNTIF($A$2:A187,A187))</f>
        <v/>
      </c>
      <c r="C187" s="14"/>
      <c r="D187" s="7"/>
      <c r="E187" s="7"/>
      <c r="F187" s="9"/>
      <c r="G187" s="10"/>
      <c r="H187" s="11"/>
      <c r="I187" s="12"/>
      <c r="J187" s="12"/>
      <c r="K187" s="12"/>
      <c r="L187" s="11"/>
      <c r="M187" s="13"/>
    </row>
    <row r="188" spans="1:13" x14ac:dyDescent="0.4">
      <c r="A188" t="str">
        <f t="shared" si="7"/>
        <v/>
      </c>
      <c r="B188" t="str">
        <f>+IF(A188="","",E188&amp;D188&amp;COUNTIF($A$2:A188,A188))</f>
        <v/>
      </c>
      <c r="C188" s="14"/>
      <c r="D188" s="7"/>
      <c r="E188" s="7"/>
      <c r="F188" s="9"/>
      <c r="G188" s="10"/>
      <c r="H188" s="11"/>
      <c r="I188" s="12"/>
      <c r="J188" s="12"/>
      <c r="K188" s="12"/>
      <c r="L188" s="11"/>
      <c r="M188" s="13"/>
    </row>
    <row r="189" spans="1:13" x14ac:dyDescent="0.4">
      <c r="A189" t="str">
        <f t="shared" si="7"/>
        <v/>
      </c>
      <c r="B189" t="str">
        <f>+IF(A189="","",E189&amp;D189&amp;COUNTIF($A$2:A189,A189))</f>
        <v/>
      </c>
      <c r="C189" s="14"/>
      <c r="D189" s="7"/>
      <c r="E189" s="7"/>
      <c r="F189" s="9"/>
      <c r="G189" s="10"/>
      <c r="H189" s="11"/>
      <c r="I189" s="12"/>
      <c r="J189" s="12"/>
      <c r="K189" s="12"/>
      <c r="L189" s="11"/>
      <c r="M189" s="13"/>
    </row>
    <row r="190" spans="1:13" x14ac:dyDescent="0.4">
      <c r="A190" t="str">
        <f t="shared" si="7"/>
        <v/>
      </c>
      <c r="B190" t="str">
        <f>+IF(A190="","",E190&amp;D190&amp;COUNTIF($A$2:A190,A190))</f>
        <v/>
      </c>
      <c r="C190" s="14"/>
      <c r="D190" s="7"/>
      <c r="E190" s="7"/>
      <c r="F190" s="9"/>
      <c r="G190" s="10"/>
      <c r="H190" s="11"/>
      <c r="I190" s="12"/>
      <c r="J190" s="12"/>
      <c r="K190" s="12"/>
      <c r="L190" s="11"/>
      <c r="M190" s="13"/>
    </row>
    <row r="191" spans="1:13" x14ac:dyDescent="0.4">
      <c r="A191" t="str">
        <f t="shared" si="7"/>
        <v/>
      </c>
      <c r="B191" t="str">
        <f>+IF(A191="","",E191&amp;D191&amp;COUNTIF($A$2:A191,A191))</f>
        <v/>
      </c>
      <c r="C191" s="14"/>
      <c r="D191" s="7"/>
      <c r="E191" s="7"/>
      <c r="F191" s="9"/>
      <c r="G191" s="10"/>
      <c r="H191" s="11"/>
      <c r="I191" s="12"/>
      <c r="J191" s="12"/>
      <c r="K191" s="12"/>
      <c r="L191" s="11"/>
      <c r="M191" s="13"/>
    </row>
    <row r="192" spans="1:13" x14ac:dyDescent="0.4">
      <c r="A192" t="str">
        <f t="shared" si="7"/>
        <v/>
      </c>
      <c r="B192" t="str">
        <f>+IF(A192="","",E192&amp;D192&amp;COUNTIF($A$2:A192,A192))</f>
        <v/>
      </c>
      <c r="C192" s="14"/>
      <c r="D192" s="7"/>
      <c r="E192" s="7"/>
      <c r="F192" s="9"/>
      <c r="G192" s="10"/>
      <c r="H192" s="11"/>
      <c r="I192" s="12"/>
      <c r="J192" s="12"/>
      <c r="K192" s="12"/>
      <c r="L192" s="11"/>
    </row>
    <row r="193" spans="1:12" x14ac:dyDescent="0.4">
      <c r="A193" t="str">
        <f t="shared" si="7"/>
        <v/>
      </c>
      <c r="B193" t="str">
        <f>+IF(A193="","",E193&amp;D193&amp;COUNTIF($A$2:A193,A193))</f>
        <v/>
      </c>
      <c r="C193" s="14"/>
      <c r="D193" s="7"/>
      <c r="E193" s="7"/>
      <c r="F193" s="9"/>
      <c r="G193" s="10"/>
      <c r="H193" s="11"/>
      <c r="I193" s="12"/>
      <c r="J193" s="12"/>
      <c r="K193" s="12"/>
      <c r="L193" s="11"/>
    </row>
    <row r="194" spans="1:12" x14ac:dyDescent="0.4">
      <c r="A194" t="str">
        <f t="shared" si="7"/>
        <v/>
      </c>
      <c r="B194" t="str">
        <f>+IF(A194="","",E194&amp;D194&amp;COUNTIF($A$2:A194,A194))</f>
        <v/>
      </c>
      <c r="C194" s="14"/>
      <c r="D194" s="7"/>
      <c r="E194" s="7"/>
      <c r="F194" s="9"/>
      <c r="G194" s="10"/>
      <c r="H194" s="11"/>
      <c r="I194" s="12"/>
      <c r="J194" s="12"/>
      <c r="K194" s="12"/>
      <c r="L194" s="11"/>
    </row>
    <row r="195" spans="1:12" x14ac:dyDescent="0.4">
      <c r="A195" t="str">
        <f t="shared" ref="A195:A229" si="9">+E195&amp;D195</f>
        <v/>
      </c>
      <c r="B195" t="str">
        <f>+IF(A195="","",E195&amp;D195&amp;COUNTIF($A$2:A195,A195))</f>
        <v/>
      </c>
      <c r="C195" s="14"/>
      <c r="D195" s="7"/>
      <c r="E195" s="7"/>
      <c r="F195" s="9"/>
      <c r="G195" s="10"/>
      <c r="H195" s="11"/>
      <c r="I195" s="12"/>
      <c r="J195" s="12"/>
      <c r="K195" s="12"/>
      <c r="L195" s="11"/>
    </row>
    <row r="196" spans="1:12" x14ac:dyDescent="0.4">
      <c r="A196" t="str">
        <f t="shared" si="9"/>
        <v/>
      </c>
      <c r="B196" t="str">
        <f>+IF(A196="","",E196&amp;D196&amp;COUNTIF($A$2:A196,A196))</f>
        <v/>
      </c>
      <c r="C196" s="14"/>
      <c r="D196" s="7"/>
      <c r="E196" s="7"/>
      <c r="F196" s="9"/>
      <c r="G196" s="10"/>
      <c r="H196" s="11"/>
      <c r="I196" s="12"/>
      <c r="J196" s="12"/>
      <c r="K196" s="12"/>
      <c r="L196" s="11"/>
    </row>
    <row r="197" spans="1:12" x14ac:dyDescent="0.4">
      <c r="A197" t="str">
        <f t="shared" si="9"/>
        <v/>
      </c>
      <c r="B197" t="str">
        <f>+IF(A197="","",E197&amp;D197&amp;COUNTIF($A$2:A197,A197))</f>
        <v/>
      </c>
      <c r="C197" s="14"/>
      <c r="D197" s="7"/>
      <c r="E197" s="7"/>
      <c r="F197" s="9"/>
      <c r="G197" s="10"/>
      <c r="H197" s="11"/>
      <c r="I197" s="12"/>
      <c r="J197" s="12"/>
      <c r="K197" s="12"/>
      <c r="L197" s="11"/>
    </row>
    <row r="198" spans="1:12" x14ac:dyDescent="0.4">
      <c r="A198" t="str">
        <f t="shared" si="9"/>
        <v/>
      </c>
      <c r="B198" t="str">
        <f>+IF(A198="","",E198&amp;D198&amp;COUNTIF($A$2:A198,A198))</f>
        <v/>
      </c>
      <c r="C198" s="14"/>
      <c r="D198" s="7"/>
      <c r="E198" s="7"/>
      <c r="F198" s="9"/>
      <c r="G198" s="10"/>
      <c r="H198" s="11"/>
      <c r="I198" s="12"/>
      <c r="J198" s="12"/>
      <c r="K198" s="12"/>
      <c r="L198" s="11"/>
    </row>
    <row r="199" spans="1:12" x14ac:dyDescent="0.4">
      <c r="A199" t="str">
        <f t="shared" si="9"/>
        <v/>
      </c>
      <c r="B199" t="str">
        <f>+IF(A199="","",E199&amp;D199&amp;COUNTIF($A$2:A199,A199))</f>
        <v/>
      </c>
      <c r="C199" s="14"/>
      <c r="D199" s="7"/>
      <c r="E199" s="7"/>
      <c r="F199" s="9"/>
      <c r="G199" s="10"/>
      <c r="H199" s="11"/>
      <c r="I199" s="12"/>
      <c r="J199" s="12"/>
      <c r="K199" s="12"/>
      <c r="L199" s="11"/>
    </row>
    <row r="200" spans="1:12" x14ac:dyDescent="0.4">
      <c r="A200" t="str">
        <f t="shared" si="9"/>
        <v/>
      </c>
      <c r="B200" t="str">
        <f>+IF(A200="","",E200&amp;D200&amp;COUNTIF($A$2:A200,A200))</f>
        <v/>
      </c>
      <c r="C200" s="14"/>
      <c r="D200" s="7"/>
      <c r="E200" s="7"/>
      <c r="F200" s="9"/>
      <c r="G200" s="10"/>
      <c r="H200" s="11"/>
      <c r="I200" s="12"/>
      <c r="J200" s="12"/>
      <c r="K200" s="12"/>
      <c r="L200" s="11"/>
    </row>
    <row r="201" spans="1:12" x14ac:dyDescent="0.4">
      <c r="A201" t="str">
        <f t="shared" si="9"/>
        <v/>
      </c>
      <c r="B201" t="str">
        <f>+IF(A201="","",E201&amp;D201&amp;COUNTIF($A$2:A201,A201))</f>
        <v/>
      </c>
      <c r="C201" s="14"/>
      <c r="D201" s="7"/>
      <c r="E201" s="7"/>
      <c r="F201" s="9"/>
      <c r="G201" s="10"/>
      <c r="H201" s="11"/>
      <c r="I201" s="12"/>
      <c r="J201" s="12"/>
      <c r="K201" s="12"/>
      <c r="L201" s="11"/>
    </row>
    <row r="202" spans="1:12" x14ac:dyDescent="0.4">
      <c r="A202" t="str">
        <f t="shared" si="9"/>
        <v/>
      </c>
      <c r="B202" t="str">
        <f>+IF(A202="","",E202&amp;D202&amp;COUNTIF($A$2:A202,A202))</f>
        <v/>
      </c>
      <c r="C202" s="14"/>
      <c r="D202" s="7"/>
      <c r="E202" s="7"/>
      <c r="F202" s="9"/>
      <c r="G202" s="10"/>
      <c r="H202" s="11"/>
      <c r="I202" s="12"/>
      <c r="J202" s="12"/>
      <c r="K202" s="12"/>
      <c r="L202" s="11"/>
    </row>
    <row r="203" spans="1:12" x14ac:dyDescent="0.4">
      <c r="A203" t="str">
        <f t="shared" si="9"/>
        <v/>
      </c>
      <c r="B203" t="str">
        <f>+IF(A203="","",E203&amp;D203&amp;COUNTIF($A$2:A203,A203))</f>
        <v/>
      </c>
      <c r="C203" s="14"/>
      <c r="D203" s="7"/>
      <c r="E203" s="7"/>
      <c r="F203" s="9"/>
      <c r="G203" s="10"/>
      <c r="H203" s="11"/>
      <c r="I203" s="12"/>
      <c r="J203" s="12"/>
      <c r="K203" s="12"/>
      <c r="L203" s="11"/>
    </row>
    <row r="204" spans="1:12" x14ac:dyDescent="0.4">
      <c r="A204" t="str">
        <f t="shared" si="9"/>
        <v/>
      </c>
      <c r="B204" t="str">
        <f>+IF(A204="","",E204&amp;D204&amp;COUNTIF($A$2:A204,A204))</f>
        <v/>
      </c>
      <c r="C204" s="14"/>
      <c r="D204" s="7"/>
      <c r="E204" s="7"/>
      <c r="F204" s="9"/>
      <c r="G204" s="10"/>
      <c r="H204" s="11"/>
      <c r="I204" s="12"/>
      <c r="J204" s="12"/>
      <c r="K204" s="12"/>
      <c r="L204" s="11"/>
    </row>
    <row r="205" spans="1:12" x14ac:dyDescent="0.4">
      <c r="A205" t="str">
        <f t="shared" si="9"/>
        <v/>
      </c>
      <c r="B205" t="str">
        <f>+IF(A205="","",E205&amp;D205&amp;COUNTIF($A$2:A205,A205))</f>
        <v/>
      </c>
      <c r="C205" s="14"/>
      <c r="D205" s="7"/>
      <c r="E205" s="7"/>
      <c r="F205" s="9"/>
      <c r="G205" s="10"/>
      <c r="H205" s="11"/>
      <c r="I205" s="12"/>
      <c r="J205" s="12"/>
      <c r="K205" s="12"/>
      <c r="L205" s="11"/>
    </row>
    <row r="206" spans="1:12" x14ac:dyDescent="0.4">
      <c r="A206" t="str">
        <f t="shared" si="9"/>
        <v/>
      </c>
      <c r="B206" t="str">
        <f>+IF(A206="","",E206&amp;D206&amp;COUNTIF($A$2:A206,A206))</f>
        <v/>
      </c>
      <c r="C206" s="14"/>
      <c r="D206" s="7"/>
      <c r="E206" s="7"/>
      <c r="F206" s="9"/>
      <c r="G206" s="10"/>
      <c r="H206" s="11"/>
      <c r="I206" s="12"/>
      <c r="J206" s="12"/>
      <c r="K206" s="12"/>
      <c r="L206" s="11"/>
    </row>
    <row r="207" spans="1:12" x14ac:dyDescent="0.4">
      <c r="A207" t="str">
        <f t="shared" si="9"/>
        <v/>
      </c>
      <c r="B207" t="str">
        <f>+IF(A207="","",E207&amp;D207&amp;COUNTIF($A$2:A207,A207))</f>
        <v/>
      </c>
      <c r="C207" s="14"/>
      <c r="D207" s="7"/>
      <c r="E207" s="7"/>
      <c r="F207" s="9"/>
      <c r="G207" s="10"/>
      <c r="H207" s="11"/>
      <c r="I207" s="12"/>
      <c r="J207" s="12"/>
      <c r="K207" s="12"/>
      <c r="L207" s="11"/>
    </row>
    <row r="208" spans="1:12" x14ac:dyDescent="0.4">
      <c r="A208" t="str">
        <f t="shared" si="9"/>
        <v/>
      </c>
      <c r="B208" t="str">
        <f>+IF(A208="","",E208&amp;D208&amp;COUNTIF($A$2:A208,A208))</f>
        <v/>
      </c>
      <c r="C208" s="14"/>
      <c r="D208" s="7"/>
      <c r="E208" s="7"/>
      <c r="F208" s="9"/>
      <c r="G208" s="10"/>
      <c r="H208" s="11"/>
      <c r="I208" s="12"/>
      <c r="J208" s="12"/>
      <c r="K208" s="12"/>
      <c r="L208" s="11"/>
    </row>
    <row r="209" spans="1:12" x14ac:dyDescent="0.4">
      <c r="A209" t="str">
        <f t="shared" si="9"/>
        <v/>
      </c>
      <c r="B209" t="str">
        <f>+IF(A209="","",E209&amp;D209&amp;COUNTIF($A$2:A209,A209))</f>
        <v/>
      </c>
      <c r="C209" s="14"/>
      <c r="D209" s="7"/>
      <c r="E209" s="7"/>
      <c r="F209" s="9"/>
      <c r="G209" s="10"/>
      <c r="H209" s="11"/>
      <c r="I209" s="12"/>
      <c r="J209" s="12"/>
      <c r="K209" s="12"/>
      <c r="L209" s="11"/>
    </row>
    <row r="210" spans="1:12" x14ac:dyDescent="0.4">
      <c r="A210" t="str">
        <f t="shared" si="9"/>
        <v/>
      </c>
      <c r="B210" t="str">
        <f>+IF(A210="","",E210&amp;D210&amp;COUNTIF($A$2:A210,A210))</f>
        <v/>
      </c>
      <c r="C210" s="14"/>
      <c r="D210" s="7"/>
      <c r="E210" s="7"/>
      <c r="F210" s="9"/>
      <c r="G210" s="10"/>
      <c r="H210" s="11"/>
      <c r="I210" s="12"/>
      <c r="J210" s="12"/>
      <c r="K210" s="12"/>
      <c r="L210" s="11"/>
    </row>
    <row r="211" spans="1:12" x14ac:dyDescent="0.4">
      <c r="A211" t="str">
        <f t="shared" si="9"/>
        <v/>
      </c>
      <c r="B211" t="str">
        <f>+IF(A211="","",E211&amp;D211&amp;COUNTIF($A$2:A211,A211))</f>
        <v/>
      </c>
      <c r="C211" s="14"/>
      <c r="D211" s="7"/>
      <c r="E211" s="7"/>
      <c r="F211" s="9"/>
      <c r="G211" s="10"/>
      <c r="H211" s="11"/>
      <c r="I211" s="12"/>
      <c r="J211" s="12"/>
      <c r="K211" s="12"/>
      <c r="L211" s="11"/>
    </row>
    <row r="212" spans="1:12" x14ac:dyDescent="0.4">
      <c r="A212" t="str">
        <f t="shared" si="9"/>
        <v/>
      </c>
      <c r="B212" t="str">
        <f>+IF(A212="","",E212&amp;D212&amp;COUNTIF($A$2:A212,A212))</f>
        <v/>
      </c>
      <c r="C212" s="14"/>
      <c r="D212" s="7"/>
      <c r="E212" s="7"/>
      <c r="F212" s="9"/>
      <c r="G212" s="10"/>
      <c r="H212" s="11"/>
      <c r="I212" s="12"/>
      <c r="J212" s="12"/>
      <c r="K212" s="12"/>
      <c r="L212" s="11"/>
    </row>
    <row r="213" spans="1:12" x14ac:dyDescent="0.4">
      <c r="A213" t="str">
        <f t="shared" si="9"/>
        <v/>
      </c>
      <c r="B213" t="str">
        <f>+IF(A213="","",E213&amp;D213&amp;COUNTIF($A$2:A213,A213))</f>
        <v/>
      </c>
      <c r="C213" s="14"/>
      <c r="D213" s="7"/>
      <c r="E213" s="7"/>
      <c r="F213" s="9"/>
      <c r="G213" s="10"/>
      <c r="H213" s="11"/>
      <c r="I213" s="12"/>
      <c r="J213" s="12"/>
      <c r="K213" s="12"/>
      <c r="L213" s="11"/>
    </row>
    <row r="214" spans="1:12" x14ac:dyDescent="0.4">
      <c r="A214" t="str">
        <f t="shared" si="9"/>
        <v/>
      </c>
      <c r="B214" t="str">
        <f>+IF(A214="","",E214&amp;D214&amp;COUNTIF($A$2:A214,A214))</f>
        <v/>
      </c>
      <c r="C214" s="14"/>
      <c r="D214" s="7"/>
      <c r="E214" s="7"/>
      <c r="F214" s="9"/>
      <c r="G214" s="10"/>
      <c r="H214" s="11"/>
      <c r="I214" s="12"/>
      <c r="J214" s="12"/>
      <c r="K214" s="12"/>
      <c r="L214" s="11"/>
    </row>
    <row r="215" spans="1:12" x14ac:dyDescent="0.4">
      <c r="A215" t="str">
        <f t="shared" si="9"/>
        <v/>
      </c>
      <c r="B215" t="str">
        <f>+IF(A215="","",E215&amp;D215&amp;COUNTIF($A$2:A215,A215))</f>
        <v/>
      </c>
      <c r="C215" s="14"/>
      <c r="D215" s="7"/>
      <c r="E215" s="7"/>
      <c r="F215" s="9"/>
      <c r="G215" s="10"/>
      <c r="H215" s="11"/>
      <c r="I215" s="12"/>
      <c r="J215" s="12"/>
      <c r="K215" s="12"/>
      <c r="L215" s="11"/>
    </row>
    <row r="216" spans="1:12" x14ac:dyDescent="0.4">
      <c r="A216" t="str">
        <f t="shared" si="9"/>
        <v/>
      </c>
      <c r="B216" t="str">
        <f>+IF(A216="","",E216&amp;D216&amp;COUNTIF($A$2:A216,A216))</f>
        <v/>
      </c>
      <c r="C216" s="14"/>
      <c r="D216" s="7"/>
      <c r="E216" s="7"/>
      <c r="F216" s="9"/>
      <c r="G216" s="10"/>
      <c r="H216" s="11"/>
      <c r="I216" s="12"/>
      <c r="J216" s="12"/>
      <c r="K216" s="12"/>
      <c r="L216" s="11"/>
    </row>
    <row r="217" spans="1:12" x14ac:dyDescent="0.4">
      <c r="A217" t="str">
        <f t="shared" si="9"/>
        <v/>
      </c>
      <c r="B217" t="str">
        <f>+IF(A217="","",E217&amp;D217&amp;COUNTIF($A$2:A217,A217))</f>
        <v/>
      </c>
      <c r="C217" s="14"/>
      <c r="D217" s="7"/>
      <c r="E217" s="7"/>
      <c r="F217" s="9"/>
      <c r="G217" s="10"/>
      <c r="H217" s="11"/>
      <c r="I217" s="12"/>
      <c r="J217" s="12"/>
      <c r="K217" s="12"/>
      <c r="L217" s="11"/>
    </row>
    <row r="218" spans="1:12" x14ac:dyDescent="0.4">
      <c r="A218" t="str">
        <f t="shared" si="9"/>
        <v/>
      </c>
      <c r="B218" t="str">
        <f>+IF(A218="","",E218&amp;D218&amp;COUNTIF($A$2:A218,A218))</f>
        <v/>
      </c>
      <c r="C218" s="14"/>
      <c r="D218" s="7"/>
      <c r="E218" s="7"/>
      <c r="F218" s="9"/>
      <c r="G218" s="10"/>
      <c r="H218" s="11"/>
      <c r="I218" s="12"/>
      <c r="J218" s="12"/>
      <c r="K218" s="12"/>
      <c r="L218" s="11"/>
    </row>
    <row r="219" spans="1:12" x14ac:dyDescent="0.4">
      <c r="A219" t="str">
        <f t="shared" si="9"/>
        <v/>
      </c>
      <c r="B219" t="str">
        <f>+IF(A219="","",E219&amp;D219&amp;COUNTIF($A$2:A219,A219))</f>
        <v/>
      </c>
      <c r="C219" s="14"/>
      <c r="D219" s="7"/>
      <c r="E219" s="7"/>
      <c r="F219" s="9"/>
      <c r="G219" s="10"/>
      <c r="H219" s="11"/>
      <c r="I219" s="12"/>
      <c r="J219" s="12"/>
      <c r="K219" s="12"/>
      <c r="L219" s="11"/>
    </row>
    <row r="220" spans="1:12" x14ac:dyDescent="0.4">
      <c r="A220" t="str">
        <f t="shared" si="9"/>
        <v/>
      </c>
      <c r="B220" t="str">
        <f>+IF(A220="","",E220&amp;D220&amp;COUNTIF($A$2:A220,A220))</f>
        <v/>
      </c>
      <c r="C220" s="14"/>
      <c r="D220" s="7"/>
      <c r="E220" s="7"/>
      <c r="F220" s="9"/>
      <c r="G220" s="10"/>
      <c r="H220" s="11"/>
      <c r="I220" s="12"/>
      <c r="J220" s="12"/>
      <c r="K220" s="12"/>
      <c r="L220" s="11"/>
    </row>
    <row r="221" spans="1:12" x14ac:dyDescent="0.4">
      <c r="A221" t="str">
        <f t="shared" si="9"/>
        <v/>
      </c>
      <c r="B221" t="str">
        <f>+IF(A221="","",E221&amp;D221&amp;COUNTIF($A$2:A221,A221))</f>
        <v/>
      </c>
      <c r="C221" s="14"/>
      <c r="D221" s="7"/>
      <c r="E221" s="7"/>
      <c r="F221" s="9"/>
      <c r="G221" s="10"/>
      <c r="H221" s="11"/>
      <c r="I221" s="12"/>
      <c r="J221" s="12"/>
      <c r="K221" s="12"/>
      <c r="L221" s="11"/>
    </row>
    <row r="222" spans="1:12" x14ac:dyDescent="0.4">
      <c r="A222" t="str">
        <f t="shared" si="9"/>
        <v/>
      </c>
      <c r="B222" t="str">
        <f>+IF(A222="","",E222&amp;D222&amp;COUNTIF($A$2:A222,A222))</f>
        <v/>
      </c>
      <c r="C222" s="14"/>
      <c r="D222" s="7"/>
      <c r="E222" s="7"/>
      <c r="F222" s="9"/>
      <c r="G222" s="10"/>
      <c r="H222" s="11"/>
      <c r="I222" s="12"/>
      <c r="J222" s="12"/>
      <c r="K222" s="12"/>
      <c r="L222" s="11"/>
    </row>
    <row r="223" spans="1:12" x14ac:dyDescent="0.4">
      <c r="A223" t="str">
        <f t="shared" si="9"/>
        <v/>
      </c>
      <c r="B223" t="str">
        <f>+IF(A223="","",E223&amp;D223&amp;COUNTIF($A$2:A223,A223))</f>
        <v/>
      </c>
      <c r="C223" s="14"/>
      <c r="D223" s="7"/>
      <c r="E223" s="7"/>
      <c r="F223" s="9"/>
      <c r="G223" s="10"/>
      <c r="H223" s="11"/>
      <c r="I223" s="12"/>
      <c r="J223" s="12"/>
      <c r="K223" s="12"/>
      <c r="L223" s="11"/>
    </row>
    <row r="224" spans="1:12" x14ac:dyDescent="0.4">
      <c r="A224" t="str">
        <f t="shared" si="9"/>
        <v/>
      </c>
      <c r="B224" t="str">
        <f>+IF(A224="","",E224&amp;D224&amp;COUNTIF($A$2:A224,A224))</f>
        <v/>
      </c>
      <c r="C224" s="14"/>
      <c r="D224" s="7"/>
      <c r="E224" s="7"/>
      <c r="F224" s="9"/>
      <c r="G224" s="10"/>
      <c r="H224" s="11"/>
      <c r="I224" s="12"/>
      <c r="J224" s="12"/>
      <c r="K224" s="12"/>
      <c r="L224" s="11"/>
    </row>
    <row r="225" spans="1:12" x14ac:dyDescent="0.4">
      <c r="A225" t="str">
        <f t="shared" si="9"/>
        <v/>
      </c>
      <c r="B225" t="str">
        <f>+IF(A225="","",E225&amp;D225&amp;COUNTIF($A$2:A225,A225))</f>
        <v/>
      </c>
      <c r="C225" s="14"/>
      <c r="D225" s="7"/>
      <c r="E225" s="7"/>
      <c r="F225" s="9"/>
      <c r="G225" s="10"/>
      <c r="H225" s="11"/>
      <c r="I225" s="12"/>
      <c r="J225" s="12"/>
      <c r="K225" s="12"/>
      <c r="L225" s="11"/>
    </row>
    <row r="226" spans="1:12" x14ac:dyDescent="0.4">
      <c r="A226" t="str">
        <f t="shared" si="9"/>
        <v/>
      </c>
      <c r="B226" t="str">
        <f>+IF(A226="","",E226&amp;D226&amp;COUNTIF($A$2:A226,A226))</f>
        <v/>
      </c>
      <c r="C226" s="14"/>
      <c r="D226" s="7"/>
      <c r="E226" s="7"/>
      <c r="F226" s="9"/>
      <c r="G226" s="10"/>
      <c r="H226" s="11"/>
      <c r="I226" s="12"/>
      <c r="J226" s="12"/>
      <c r="K226" s="12"/>
      <c r="L226" s="11"/>
    </row>
    <row r="227" spans="1:12" x14ac:dyDescent="0.4">
      <c r="A227" t="str">
        <f t="shared" si="9"/>
        <v/>
      </c>
      <c r="B227" t="str">
        <f>+IF(A227="","",E227&amp;D227&amp;COUNTIF($A$2:A227,A227))</f>
        <v/>
      </c>
      <c r="C227" s="14"/>
      <c r="D227" s="7"/>
      <c r="E227" s="7"/>
      <c r="F227" s="9"/>
      <c r="G227" s="10"/>
      <c r="H227" s="11"/>
      <c r="I227" s="12"/>
      <c r="J227" s="12"/>
      <c r="K227" s="12"/>
      <c r="L227" s="11"/>
    </row>
    <row r="228" spans="1:12" x14ac:dyDescent="0.4">
      <c r="A228" t="str">
        <f t="shared" si="9"/>
        <v/>
      </c>
      <c r="B228" t="str">
        <f>+IF(A228="","",E228&amp;D228&amp;COUNTIF($A$2:A228,A228))</f>
        <v/>
      </c>
      <c r="C228" s="14"/>
      <c r="D228" s="7"/>
      <c r="E228" s="7"/>
      <c r="F228" s="9"/>
      <c r="G228" s="10"/>
      <c r="H228" s="11"/>
      <c r="I228" s="12"/>
      <c r="J228" s="12"/>
      <c r="K228" s="12"/>
      <c r="L228" s="11"/>
    </row>
    <row r="229" spans="1:12" x14ac:dyDescent="0.4">
      <c r="A229" t="str">
        <f t="shared" si="9"/>
        <v/>
      </c>
      <c r="B229" t="str">
        <f>+IF(A229="","",E229&amp;D229&amp;COUNTIF($A$2:A229,A229))</f>
        <v/>
      </c>
      <c r="C229" s="14"/>
      <c r="D229" s="7"/>
      <c r="E229" s="7"/>
      <c r="F229" s="9"/>
      <c r="G229" s="10"/>
      <c r="H229" s="11"/>
      <c r="I229" s="12"/>
      <c r="J229" s="12"/>
      <c r="K229" s="12"/>
      <c r="L229" s="11"/>
    </row>
  </sheetData>
  <autoFilter ref="A1:L229"/>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九州_004</vt:lpstr>
      <vt:lpstr>Sheet5</vt:lpstr>
      <vt:lpstr>パスワード生成</vt:lpstr>
      <vt:lpstr>8県まとめ</vt:lpstr>
      <vt:lpstr>九州_004!Print_Area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昌弘</dc:creator>
  <cp:lastModifiedBy>阿部 昌弘</cp:lastModifiedBy>
  <cp:lastPrinted>2020-09-29T08:49:06Z</cp:lastPrinted>
  <dcterms:created xsi:type="dcterms:W3CDTF">2020-03-18T01:53:44Z</dcterms:created>
  <dcterms:modified xsi:type="dcterms:W3CDTF">2020-09-29T09:13:48Z</dcterms:modified>
</cp:coreProperties>
</file>