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2496\OneDrive - 株式会社　ウエストホールディングス\デスクトップ\"/>
    </mc:Choice>
  </mc:AlternateContent>
  <xr:revisionPtr revIDLastSave="0" documentId="13_ncr:1_{224DFB8E-719A-46E2-B896-52D0DA6D6A26}" xr6:coauthVersionLast="47" xr6:coauthVersionMax="47" xr10:uidLastSave="{00000000-0000-0000-0000-000000000000}"/>
  <workbookProtection workbookAlgorithmName="SHA-512" workbookHashValue="teWHPRZBKLhDyb5w9T2QYST4hsZQyemevLtny5WhfEDDjY5g8QqswysuSCVXJcDTeEG2LFVYPtwNhyYh1WLteg==" workbookSaltValue="FJur51hvGvjz0fGCPqLruQ==" workbookSpinCount="100000" lockStructure="1"/>
  <bookViews>
    <workbookView xWindow="28680" yWindow="-120" windowWidth="29040" windowHeight="15720" xr2:uid="{00000000-000D-0000-FFFF-FFFF00000000}"/>
  </bookViews>
  <sheets>
    <sheet name="九電_012" sheetId="11" r:id="rId1"/>
    <sheet name="Sheet5" sheetId="5" state="hidden" r:id="rId2"/>
    <sheet name="抑制申請管理表" sheetId="10" state="hidden" r:id="rId3"/>
    <sheet name="パスワード生成" sheetId="2" state="hidden" r:id="rId4"/>
    <sheet name="気象データ入力" sheetId="8" state="hidden" r:id="rId5"/>
    <sheet name="第12回気象データ" sheetId="12" state="hidden" r:id="rId6"/>
  </sheets>
  <definedNames>
    <definedName name="_xlnm._FilterDatabase" localSheetId="1" hidden="1">Sheet5!$A$2:$U$359</definedName>
    <definedName name="_xlnm._FilterDatabase" localSheetId="4" hidden="1">気象データ入力!$A$2:$H$34</definedName>
    <definedName name="_xlnm._FilterDatabase" localSheetId="0" hidden="1">九電_012!$B$11:$X$138</definedName>
    <definedName name="_xlnm._FilterDatabase" localSheetId="2" hidden="1">抑制申請管理表!$A$3:$CT$353</definedName>
    <definedName name="_xlnm.Print_Area" localSheetId="0">九電_012!$B$1:$X$160</definedName>
    <definedName name="_xlnm.Print_Area" localSheetId="2">抑制申請管理表!$A$2:$BE$353</definedName>
    <definedName name="_xlnm.Print_Titles" localSheetId="0">九電_012!$1:$12</definedName>
    <definedName name="_xlnm.Print_Titles" localSheetId="2">抑制申請管理表!$2:$3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11" l="1"/>
  <c r="O14" i="11"/>
  <c r="O15" i="11"/>
  <c r="O16" i="11"/>
  <c r="O17" i="11"/>
  <c r="O18" i="1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4" i="11"/>
  <c r="O115" i="11"/>
  <c r="O116" i="11"/>
  <c r="O117" i="11"/>
  <c r="O118" i="11"/>
  <c r="O119" i="11"/>
  <c r="O120" i="11"/>
  <c r="O121" i="11"/>
  <c r="O122" i="11"/>
  <c r="O123" i="11"/>
  <c r="O124" i="11"/>
  <c r="O125" i="11"/>
  <c r="O126" i="11"/>
  <c r="O127" i="11"/>
  <c r="O128" i="11"/>
  <c r="O129" i="11"/>
  <c r="O130" i="11"/>
  <c r="O131" i="11"/>
  <c r="O132" i="11"/>
  <c r="O133" i="11"/>
  <c r="O134" i="11"/>
  <c r="O135"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89" i="11"/>
  <c r="H90" i="11"/>
  <c r="H91" i="11"/>
  <c r="H92" i="11"/>
  <c r="H93" i="11"/>
  <c r="H94" i="11"/>
  <c r="H95" i="11"/>
  <c r="H96" i="11"/>
  <c r="H97" i="11"/>
  <c r="H98" i="11"/>
  <c r="H99" i="11"/>
  <c r="H100" i="11"/>
  <c r="H101" i="11"/>
  <c r="H102" i="11"/>
  <c r="H103" i="11"/>
  <c r="H104" i="11"/>
  <c r="H105" i="11"/>
  <c r="H106" i="11"/>
  <c r="H107" i="11"/>
  <c r="H108" i="11"/>
  <c r="H109" i="11"/>
  <c r="H110" i="11"/>
  <c r="H111" i="11"/>
  <c r="H112" i="11"/>
  <c r="H113" i="11"/>
  <c r="H114" i="11"/>
  <c r="H115" i="11"/>
  <c r="H116" i="11"/>
  <c r="H117" i="11"/>
  <c r="H118" i="11"/>
  <c r="H119" i="11"/>
  <c r="H120" i="11"/>
  <c r="H121" i="11"/>
  <c r="H122" i="11"/>
  <c r="H123" i="11"/>
  <c r="H124" i="11"/>
  <c r="H125" i="11"/>
  <c r="H126" i="11"/>
  <c r="H127" i="11"/>
  <c r="H128" i="11"/>
  <c r="H129" i="11"/>
  <c r="H130" i="11"/>
  <c r="H131" i="11"/>
  <c r="H132" i="11"/>
  <c r="H133" i="11"/>
  <c r="H134" i="11"/>
  <c r="H135" i="11"/>
  <c r="Q137" i="11" l="1"/>
  <c r="Q136" i="11"/>
  <c r="Q135" i="11"/>
  <c r="Q134" i="11"/>
  <c r="Q133" i="11"/>
  <c r="Q132" i="11"/>
  <c r="Q131" i="11"/>
  <c r="Q130" i="11"/>
  <c r="Q129" i="11"/>
  <c r="Q128" i="11"/>
  <c r="Q127" i="11"/>
  <c r="Q126" i="11"/>
  <c r="Q125" i="11"/>
  <c r="Q124" i="11"/>
  <c r="Q123" i="11"/>
  <c r="Q122" i="11"/>
  <c r="Q121" i="11"/>
  <c r="Q120" i="11"/>
  <c r="Q119" i="11"/>
  <c r="Q118" i="11"/>
  <c r="Q117" i="11"/>
  <c r="Q116" i="11"/>
  <c r="Q115" i="11"/>
  <c r="Q114" i="11"/>
  <c r="Q113" i="11"/>
  <c r="Q112" i="11"/>
  <c r="Q111" i="11"/>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5" i="11"/>
  <c r="Q74" i="11"/>
  <c r="Q73" i="11"/>
  <c r="Q72" i="11"/>
  <c r="Q71" i="11"/>
  <c r="Q70" i="11"/>
  <c r="Q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4" i="11"/>
  <c r="Q13" i="11"/>
  <c r="Q15" i="11"/>
  <c r="Q11" i="11"/>
  <c r="A36" i="8" l="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 r="A440" i="8" s="1"/>
  <c r="A441" i="8" s="1"/>
  <c r="A442" i="8" s="1"/>
  <c r="A443" i="8" s="1"/>
  <c r="A444" i="8" s="1"/>
  <c r="A445" i="8" s="1"/>
  <c r="A446" i="8" s="1"/>
  <c r="A447" i="8" s="1"/>
  <c r="A448" i="8" s="1"/>
  <c r="A449" i="8" s="1"/>
  <c r="A450" i="8" s="1"/>
  <c r="A451" i="8" s="1"/>
  <c r="A452" i="8" s="1"/>
  <c r="A453" i="8" s="1"/>
  <c r="A454" i="8" s="1"/>
  <c r="A455" i="8" s="1"/>
  <c r="A456" i="8" s="1"/>
  <c r="A457" i="8" s="1"/>
  <c r="A458" i="8" s="1"/>
  <c r="A459" i="8" s="1"/>
  <c r="A460" i="8" s="1"/>
  <c r="A461" i="8" s="1"/>
  <c r="A462" i="8" s="1"/>
  <c r="A463" i="8" s="1"/>
  <c r="A464" i="8" s="1"/>
  <c r="A465" i="8" s="1"/>
  <c r="A466" i="8" s="1"/>
  <c r="A467" i="8" s="1"/>
  <c r="A468" i="8" s="1"/>
  <c r="A469" i="8" s="1"/>
  <c r="A470" i="8" s="1"/>
  <c r="A471" i="8" s="1"/>
  <c r="A472" i="8" s="1"/>
  <c r="A473" i="8" s="1"/>
  <c r="A474" i="8" s="1"/>
  <c r="A475" i="8" s="1"/>
  <c r="A476" i="8" s="1"/>
  <c r="A477" i="8" s="1"/>
  <c r="A478" i="8" s="1"/>
  <c r="A479" i="8" s="1"/>
  <c r="A480" i="8" s="1"/>
  <c r="A481" i="8" s="1"/>
  <c r="A482" i="8" s="1"/>
  <c r="A483" i="8" s="1"/>
  <c r="A484" i="8" s="1"/>
  <c r="A485" i="8" s="1"/>
  <c r="A486" i="8" s="1"/>
  <c r="A487" i="8" s="1"/>
  <c r="A488" i="8" s="1"/>
  <c r="A489" i="8" s="1"/>
  <c r="A490" i="8" s="1"/>
  <c r="A491" i="8" s="1"/>
  <c r="A492" i="8" s="1"/>
  <c r="A493" i="8" s="1"/>
  <c r="A494" i="8" s="1"/>
  <c r="A495" i="8" s="1"/>
  <c r="A496" i="8" s="1"/>
  <c r="A497" i="8" s="1"/>
  <c r="A498" i="8" s="1"/>
  <c r="A499" i="8" s="1"/>
  <c r="A500" i="8" s="1"/>
  <c r="A501" i="8" s="1"/>
  <c r="A502" i="8" s="1"/>
  <c r="A503" i="8" s="1"/>
  <c r="A504" i="8" s="1"/>
  <c r="A505" i="8" s="1"/>
  <c r="A506" i="8" s="1"/>
  <c r="A507" i="8" s="1"/>
  <c r="A508" i="8" s="1"/>
  <c r="A509" i="8" s="1"/>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0" i="8" s="1"/>
  <c r="A531" i="8" s="1"/>
  <c r="A532" i="8" s="1"/>
  <c r="A533" i="8" s="1"/>
  <c r="A534" i="8" s="1"/>
  <c r="A535" i="8" s="1"/>
  <c r="A536" i="8" s="1"/>
  <c r="A537" i="8" s="1"/>
  <c r="A538" i="8" s="1"/>
  <c r="A539" i="8" s="1"/>
  <c r="A540" i="8" s="1"/>
  <c r="A541" i="8" s="1"/>
  <c r="A542" i="8" s="1"/>
  <c r="A543" i="8" s="1"/>
  <c r="A544" i="8" s="1"/>
  <c r="A545" i="8" s="1"/>
  <c r="A546" i="8" s="1"/>
  <c r="A547" i="8" s="1"/>
  <c r="A548" i="8" s="1"/>
  <c r="A549" i="8" s="1"/>
  <c r="A550" i="8" s="1"/>
  <c r="A551" i="8" s="1"/>
  <c r="A552" i="8" s="1"/>
  <c r="A553" i="8" s="1"/>
  <c r="A554" i="8" s="1"/>
  <c r="A555" i="8" s="1"/>
  <c r="A556" i="8" s="1"/>
  <c r="A557" i="8" s="1"/>
  <c r="A558" i="8" s="1"/>
  <c r="A559" i="8" s="1"/>
  <c r="A560" i="8" s="1"/>
  <c r="A561" i="8" s="1"/>
  <c r="A562" i="8" s="1"/>
  <c r="A563" i="8" s="1"/>
  <c r="A564" i="8" s="1"/>
  <c r="A565" i="8" s="1"/>
  <c r="A566" i="8" s="1"/>
  <c r="A567" i="8" s="1"/>
  <c r="A568" i="8" s="1"/>
  <c r="A569" i="8" s="1"/>
  <c r="A570" i="8" s="1"/>
  <c r="A571" i="8" s="1"/>
  <c r="A572" i="8" s="1"/>
  <c r="A573" i="8" s="1"/>
  <c r="A574" i="8" s="1"/>
  <c r="A575" i="8" s="1"/>
  <c r="A576" i="8" s="1"/>
  <c r="A577" i="8" s="1"/>
  <c r="A578" i="8" s="1"/>
  <c r="A579" i="8" s="1"/>
  <c r="A580" i="8" s="1"/>
  <c r="A581" i="8" s="1"/>
  <c r="A582" i="8" s="1"/>
  <c r="A583" i="8" s="1"/>
  <c r="A584" i="8" s="1"/>
  <c r="A585" i="8" s="1"/>
  <c r="A586" i="8" s="1"/>
  <c r="A587" i="8" s="1"/>
  <c r="A588" i="8" s="1"/>
  <c r="A589" i="8" s="1"/>
  <c r="A590" i="8" s="1"/>
  <c r="A591" i="8" s="1"/>
  <c r="A592" i="8" s="1"/>
  <c r="A593" i="8" s="1"/>
  <c r="A594" i="8" s="1"/>
  <c r="A595" i="8" s="1"/>
  <c r="A596" i="8" s="1"/>
  <c r="A597" i="8" s="1"/>
  <c r="A598" i="8" s="1"/>
  <c r="A599" i="8" s="1"/>
  <c r="A600" i="8" s="1"/>
  <c r="A601" i="8" s="1"/>
  <c r="A602" i="8" s="1"/>
  <c r="A603" i="8" s="1"/>
  <c r="A604" i="8" s="1"/>
  <c r="A605" i="8" s="1"/>
  <c r="A606" i="8" s="1"/>
  <c r="A607" i="8" s="1"/>
  <c r="A608" i="8" s="1"/>
  <c r="A609" i="8" s="1"/>
  <c r="A610" i="8" s="1"/>
  <c r="A611" i="8" s="1"/>
  <c r="A612" i="8" s="1"/>
  <c r="A613" i="8" s="1"/>
  <c r="A614" i="8" s="1"/>
  <c r="A615" i="8" s="1"/>
  <c r="A616" i="8" s="1"/>
  <c r="A617" i="8" s="1"/>
  <c r="A618" i="8" s="1"/>
  <c r="A619" i="8" s="1"/>
  <c r="A620" i="8" s="1"/>
  <c r="A621" i="8" s="1"/>
  <c r="A622" i="8" s="1"/>
  <c r="A623" i="8" s="1"/>
  <c r="A624" i="8" s="1"/>
  <c r="A625" i="8" s="1"/>
  <c r="A626" i="8" s="1"/>
  <c r="A627" i="8" s="1"/>
  <c r="A628" i="8" s="1"/>
  <c r="A629" i="8" s="1"/>
  <c r="A630" i="8" s="1"/>
  <c r="A631" i="8" s="1"/>
  <c r="A632" i="8" s="1"/>
  <c r="A633" i="8" s="1"/>
  <c r="A634" i="8" s="1"/>
  <c r="A635" i="8" s="1"/>
  <c r="A636" i="8" s="1"/>
  <c r="A637" i="8" s="1"/>
  <c r="A638" i="8" s="1"/>
  <c r="A639" i="8" s="1"/>
  <c r="A640" i="8" s="1"/>
  <c r="A641" i="8" s="1"/>
  <c r="A642" i="8" s="1"/>
  <c r="A643" i="8" s="1"/>
  <c r="A644" i="8" s="1"/>
  <c r="A645" i="8" s="1"/>
  <c r="A646" i="8" s="1"/>
  <c r="A647" i="8" s="1"/>
  <c r="A648" i="8" s="1"/>
  <c r="A649" i="8" s="1"/>
  <c r="A650" i="8" s="1"/>
  <c r="A651" i="8" s="1"/>
  <c r="A652" i="8" s="1"/>
  <c r="A653" i="8" s="1"/>
  <c r="A654" i="8" s="1"/>
  <c r="A655" i="8" s="1"/>
  <c r="A656" i="8" s="1"/>
  <c r="A657" i="8" s="1"/>
  <c r="A658" i="8" s="1"/>
  <c r="A659" i="8" s="1"/>
  <c r="A660" i="8" s="1"/>
  <c r="A661" i="8" s="1"/>
  <c r="A662" i="8" s="1"/>
  <c r="A663" i="8" s="1"/>
  <c r="A664" i="8" s="1"/>
  <c r="A665" i="8" s="1"/>
  <c r="A666" i="8" s="1"/>
  <c r="A667" i="8" s="1"/>
  <c r="A668" i="8" s="1"/>
  <c r="A669" i="8" s="1"/>
  <c r="A670" i="8" s="1"/>
  <c r="A671" i="8" s="1"/>
  <c r="A672" i="8" s="1"/>
  <c r="A673" i="8" s="1"/>
  <c r="A674" i="8" s="1"/>
  <c r="A675" i="8" s="1"/>
  <c r="A676" i="8" s="1"/>
  <c r="A677" i="8" s="1"/>
  <c r="A678" i="8" s="1"/>
  <c r="A679" i="8" s="1"/>
  <c r="A680" i="8" s="1"/>
  <c r="A681" i="8" s="1"/>
  <c r="A682" i="8" s="1"/>
  <c r="A683" i="8" s="1"/>
  <c r="A684" i="8" s="1"/>
  <c r="A685" i="8" s="1"/>
  <c r="A686" i="8" s="1"/>
  <c r="A687" i="8" s="1"/>
  <c r="A688" i="8" s="1"/>
  <c r="A689" i="8" s="1"/>
  <c r="A690" i="8" s="1"/>
  <c r="A691" i="8" s="1"/>
  <c r="A692" i="8" s="1"/>
  <c r="A693" i="8" s="1"/>
  <c r="A694" i="8" s="1"/>
  <c r="A695" i="8" s="1"/>
  <c r="A696" i="8" s="1"/>
  <c r="A697" i="8" s="1"/>
  <c r="A698" i="8" s="1"/>
  <c r="A699" i="8" s="1"/>
  <c r="A700" i="8" s="1"/>
  <c r="A701" i="8" s="1"/>
  <c r="A702" i="8" s="1"/>
  <c r="A703" i="8" s="1"/>
  <c r="A704" i="8" s="1"/>
  <c r="A705" i="8" s="1"/>
  <c r="A706" i="8" s="1"/>
  <c r="A707" i="8" s="1"/>
  <c r="A708" i="8" s="1"/>
  <c r="A709" i="8" s="1"/>
  <c r="A710" i="8" s="1"/>
  <c r="A711" i="8" s="1"/>
  <c r="A712" i="8" s="1"/>
  <c r="A713" i="8" s="1"/>
  <c r="A714" i="8" s="1"/>
  <c r="A715" i="8" s="1"/>
  <c r="A716" i="8" s="1"/>
  <c r="A717" i="8" s="1"/>
  <c r="A718" i="8" s="1"/>
  <c r="A719" i="8" s="1"/>
  <c r="A720" i="8" s="1"/>
  <c r="A721" i="8" s="1"/>
  <c r="A722" i="8" s="1"/>
  <c r="A723" i="8" s="1"/>
  <c r="A724" i="8" s="1"/>
  <c r="A725" i="8" s="1"/>
  <c r="A726" i="8" s="1"/>
  <c r="A727" i="8" s="1"/>
  <c r="A728" i="8" s="1"/>
  <c r="A729" i="8" s="1"/>
  <c r="A730" i="8" s="1"/>
  <c r="A731" i="8" s="1"/>
  <c r="A732" i="8" s="1"/>
  <c r="A733" i="8" s="1"/>
  <c r="A734" i="8" s="1"/>
  <c r="A735" i="8" s="1"/>
  <c r="A736" i="8" s="1"/>
  <c r="A737" i="8" s="1"/>
  <c r="A738" i="8" s="1"/>
  <c r="A739" i="8" s="1"/>
  <c r="A740" i="8" s="1"/>
  <c r="A741" i="8" s="1"/>
  <c r="A742" i="8" s="1"/>
  <c r="A743" i="8" s="1"/>
  <c r="A744" i="8" s="1"/>
  <c r="A745" i="8" s="1"/>
  <c r="A746" i="8" s="1"/>
  <c r="A747" i="8" s="1"/>
  <c r="A748" i="8" s="1"/>
  <c r="A749" i="8" s="1"/>
  <c r="A750" i="8" s="1"/>
  <c r="A751" i="8" s="1"/>
  <c r="A752" i="8" s="1"/>
  <c r="A753" i="8" s="1"/>
  <c r="A754" i="8" s="1"/>
  <c r="A755" i="8" s="1"/>
  <c r="A756" i="8" s="1"/>
  <c r="A757" i="8" s="1"/>
  <c r="A758" i="8" s="1"/>
  <c r="A759" i="8" s="1"/>
  <c r="A760" i="8" s="1"/>
  <c r="A761" i="8" s="1"/>
  <c r="A762" i="8" s="1"/>
  <c r="A763" i="8" s="1"/>
  <c r="A764" i="8" s="1"/>
  <c r="A765" i="8" s="1"/>
  <c r="A766" i="8" s="1"/>
  <c r="A767" i="8" s="1"/>
  <c r="A768" i="8" s="1"/>
  <c r="A769" i="8" s="1"/>
  <c r="A770" i="8" s="1"/>
  <c r="A771" i="8" s="1"/>
  <c r="A772" i="8" s="1"/>
  <c r="A773" i="8" s="1"/>
  <c r="A774" i="8" s="1"/>
  <c r="A775" i="8" s="1"/>
  <c r="A776" i="8" s="1"/>
  <c r="A777" i="8" s="1"/>
  <c r="A778" i="8" s="1"/>
  <c r="A779" i="8" s="1"/>
  <c r="A780" i="8" s="1"/>
  <c r="A781" i="8" s="1"/>
  <c r="A782" i="8" s="1"/>
  <c r="A783" i="8" s="1"/>
  <c r="A784" i="8" s="1"/>
  <c r="A785" i="8" s="1"/>
  <c r="A786" i="8" s="1"/>
  <c r="A787" i="8" s="1"/>
  <c r="A788" i="8" s="1"/>
  <c r="A789" i="8" s="1"/>
  <c r="A790" i="8" s="1"/>
  <c r="A791" i="8" s="1"/>
  <c r="A792" i="8" s="1"/>
  <c r="A793" i="8" s="1"/>
  <c r="A794" i="8" s="1"/>
  <c r="A795" i="8" s="1"/>
  <c r="A796" i="8" s="1"/>
  <c r="A797" i="8" s="1"/>
  <c r="A798" i="8" s="1"/>
  <c r="A799" i="8" s="1"/>
  <c r="A800" i="8" s="1"/>
  <c r="A801" i="8" s="1"/>
  <c r="A802" i="8" s="1"/>
  <c r="A803" i="8" s="1"/>
  <c r="A804" i="8" s="1"/>
  <c r="A805" i="8" s="1"/>
  <c r="A806" i="8" s="1"/>
  <c r="A807" i="8" s="1"/>
  <c r="A808" i="8" s="1"/>
  <c r="A809" i="8" s="1"/>
  <c r="A810" i="8" s="1"/>
  <c r="A811" i="8" s="1"/>
  <c r="A812" i="8" s="1"/>
  <c r="A813" i="8" s="1"/>
  <c r="A814" i="8" s="1"/>
  <c r="A815" i="8" s="1"/>
  <c r="A816" i="8" s="1"/>
  <c r="A817" i="8" s="1"/>
  <c r="A818" i="8" s="1"/>
  <c r="A819" i="8" s="1"/>
  <c r="A820" i="8" s="1"/>
  <c r="A821" i="8" s="1"/>
  <c r="A822" i="8" s="1"/>
  <c r="A823" i="8" s="1"/>
  <c r="A824" i="8" s="1"/>
  <c r="A825" i="8" s="1"/>
  <c r="A826" i="8" s="1"/>
  <c r="A827" i="8" s="1"/>
  <c r="A828" i="8" s="1"/>
  <c r="A829" i="8" s="1"/>
  <c r="A830" i="8" s="1"/>
  <c r="A831" i="8" s="1"/>
  <c r="A832" i="8" s="1"/>
  <c r="A833" i="8" s="1"/>
  <c r="A834" i="8" s="1"/>
  <c r="A835" i="8" s="1"/>
  <c r="A836" i="8" s="1"/>
  <c r="A837" i="8" s="1"/>
  <c r="A838" i="8" s="1"/>
  <c r="A839" i="8" s="1"/>
  <c r="A840" i="8" s="1"/>
  <c r="A841" i="8" s="1"/>
  <c r="A842" i="8" s="1"/>
  <c r="A843" i="8" s="1"/>
  <c r="A844" i="8" s="1"/>
  <c r="A845" i="8" s="1"/>
  <c r="A846" i="8" s="1"/>
  <c r="A847" i="8" s="1"/>
  <c r="A848" i="8" s="1"/>
  <c r="A849" i="8" s="1"/>
  <c r="A850" i="8" s="1"/>
  <c r="A851" i="8" s="1"/>
  <c r="A852" i="8" s="1"/>
  <c r="A853" i="8" s="1"/>
  <c r="A854" i="8" s="1"/>
  <c r="A855" i="8" s="1"/>
  <c r="A856" i="8" s="1"/>
  <c r="A857" i="8" s="1"/>
  <c r="A858" i="8" s="1"/>
  <c r="A859" i="8" s="1"/>
  <c r="A860" i="8" s="1"/>
  <c r="A861" i="8" s="1"/>
  <c r="A862" i="8" s="1"/>
  <c r="A863" i="8" s="1"/>
  <c r="A35" i="8"/>
  <c r="A5" i="8"/>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4" i="8"/>
  <c r="AC6" i="11"/>
  <c r="AC7" i="11" s="1"/>
  <c r="AG353" i="10"/>
  <c r="AE353" i="10"/>
  <c r="AH353" i="10" s="1"/>
  <c r="Q353" i="10"/>
  <c r="AG352" i="10"/>
  <c r="AE352" i="10"/>
  <c r="AF352" i="10" s="1"/>
  <c r="Q352" i="10"/>
  <c r="AG351" i="10"/>
  <c r="AE351" i="10"/>
  <c r="AH351" i="10" s="1"/>
  <c r="Q351" i="10"/>
  <c r="AG350" i="10"/>
  <c r="AE350" i="10"/>
  <c r="AF350" i="10" s="1"/>
  <c r="Q350" i="10"/>
  <c r="AG349" i="10"/>
  <c r="AE349" i="10"/>
  <c r="AH349" i="10" s="1"/>
  <c r="Q349" i="10"/>
  <c r="AG348" i="10"/>
  <c r="AE348" i="10"/>
  <c r="AF348" i="10" s="1"/>
  <c r="Q348" i="10"/>
  <c r="AG347" i="10"/>
  <c r="AE347" i="10"/>
  <c r="AH347" i="10" s="1"/>
  <c r="Q347" i="10"/>
  <c r="AG346" i="10"/>
  <c r="AE346" i="10"/>
  <c r="AF346" i="10" s="1"/>
  <c r="Q346" i="10"/>
  <c r="AG345" i="10"/>
  <c r="AE345" i="10"/>
  <c r="AH345" i="10" s="1"/>
  <c r="Q345" i="10"/>
  <c r="AG344" i="10"/>
  <c r="AE344" i="10"/>
  <c r="AF344" i="10" s="1"/>
  <c r="Q344" i="10"/>
  <c r="AG343" i="10"/>
  <c r="AE343" i="10"/>
  <c r="AH343" i="10" s="1"/>
  <c r="Q343" i="10"/>
  <c r="AG342" i="10"/>
  <c r="AE342" i="10"/>
  <c r="AF342" i="10" s="1"/>
  <c r="Q342" i="10"/>
  <c r="AG341" i="10"/>
  <c r="AE341" i="10"/>
  <c r="AH341" i="10" s="1"/>
  <c r="Q341" i="10"/>
  <c r="AG340" i="10"/>
  <c r="AE340" i="10"/>
  <c r="AF340" i="10" s="1"/>
  <c r="Q340" i="10"/>
  <c r="AG339" i="10"/>
  <c r="AE339" i="10"/>
  <c r="AH339" i="10" s="1"/>
  <c r="Q339" i="10"/>
  <c r="AG338" i="10"/>
  <c r="AE338" i="10"/>
  <c r="AF338" i="10" s="1"/>
  <c r="Q338" i="10"/>
  <c r="AG337" i="10"/>
  <c r="AE337" i="10"/>
  <c r="AH337" i="10" s="1"/>
  <c r="Q337" i="10"/>
  <c r="AG336" i="10"/>
  <c r="AE336" i="10"/>
  <c r="AF336" i="10" s="1"/>
  <c r="Q336" i="10"/>
  <c r="AG335" i="10"/>
  <c r="AE335" i="10"/>
  <c r="AH335" i="10" s="1"/>
  <c r="Q335" i="10"/>
  <c r="AG334" i="10"/>
  <c r="AE334" i="10"/>
  <c r="AF334" i="10" s="1"/>
  <c r="Q334" i="10"/>
  <c r="AG333" i="10"/>
  <c r="AE333" i="10"/>
  <c r="AH333" i="10" s="1"/>
  <c r="Q333" i="10"/>
  <c r="AG332" i="10"/>
  <c r="AE332" i="10"/>
  <c r="AF332" i="10" s="1"/>
  <c r="Q332" i="10"/>
  <c r="AG331" i="10"/>
  <c r="AE331" i="10"/>
  <c r="AH331" i="10" s="1"/>
  <c r="Q331" i="10"/>
  <c r="AG330" i="10"/>
  <c r="AE330" i="10"/>
  <c r="AF330" i="10" s="1"/>
  <c r="Q330" i="10"/>
  <c r="AG329" i="10"/>
  <c r="AE329" i="10"/>
  <c r="AH329" i="10" s="1"/>
  <c r="Q329" i="10"/>
  <c r="AG328" i="10"/>
  <c r="AE328" i="10"/>
  <c r="AF328" i="10" s="1"/>
  <c r="Q328" i="10"/>
  <c r="AG327" i="10"/>
  <c r="AE327" i="10"/>
  <c r="AH327" i="10" s="1"/>
  <c r="Q327" i="10"/>
  <c r="AG326" i="10"/>
  <c r="AE326" i="10"/>
  <c r="AF326" i="10" s="1"/>
  <c r="Q326" i="10"/>
  <c r="AG325" i="10"/>
  <c r="AE325" i="10"/>
  <c r="AH325" i="10" s="1"/>
  <c r="Q325" i="10"/>
  <c r="AG324" i="10"/>
  <c r="AE324" i="10"/>
  <c r="AF324" i="10" s="1"/>
  <c r="Q324" i="10"/>
  <c r="AG323" i="10"/>
  <c r="AE323" i="10"/>
  <c r="AH323" i="10" s="1"/>
  <c r="Q323" i="10"/>
  <c r="AG322" i="10"/>
  <c r="AE322" i="10"/>
  <c r="AF322" i="10" s="1"/>
  <c r="Q322" i="10"/>
  <c r="AG321" i="10"/>
  <c r="AE321" i="10"/>
  <c r="AH321" i="10" s="1"/>
  <c r="Q321" i="10"/>
  <c r="AG320" i="10"/>
  <c r="AE320" i="10"/>
  <c r="AF320" i="10" s="1"/>
  <c r="Q320" i="10"/>
  <c r="AG319" i="10"/>
  <c r="AE319" i="10"/>
  <c r="AH319" i="10" s="1"/>
  <c r="Q319" i="10"/>
  <c r="AG318" i="10"/>
  <c r="AE318" i="10"/>
  <c r="AF318" i="10" s="1"/>
  <c r="Q318" i="10"/>
  <c r="AG317" i="10"/>
  <c r="AE317" i="10"/>
  <c r="AH317" i="10" s="1"/>
  <c r="Q317" i="10"/>
  <c r="AG316" i="10"/>
  <c r="AE316" i="10"/>
  <c r="AF316" i="10" s="1"/>
  <c r="Q316" i="10"/>
  <c r="AG315" i="10"/>
  <c r="AE315" i="10"/>
  <c r="AH315" i="10" s="1"/>
  <c r="Q315" i="10"/>
  <c r="AG314" i="10"/>
  <c r="AE314" i="10"/>
  <c r="AF314" i="10" s="1"/>
  <c r="Q314" i="10"/>
  <c r="AG313" i="10"/>
  <c r="AE313" i="10"/>
  <c r="AH313" i="10" s="1"/>
  <c r="Q313" i="10"/>
  <c r="AG312" i="10"/>
  <c r="AE312" i="10"/>
  <c r="AF312" i="10" s="1"/>
  <c r="Q312" i="10"/>
  <c r="AG311" i="10"/>
  <c r="AE311" i="10"/>
  <c r="AH311" i="10" s="1"/>
  <c r="Q311" i="10"/>
  <c r="AG310" i="10"/>
  <c r="AE310" i="10"/>
  <c r="AF310" i="10" s="1"/>
  <c r="Q310" i="10"/>
  <c r="AG309" i="10"/>
  <c r="AE309" i="10"/>
  <c r="AH309" i="10" s="1"/>
  <c r="Q309" i="10"/>
  <c r="AG308" i="10"/>
  <c r="AE308" i="10"/>
  <c r="AF308" i="10" s="1"/>
  <c r="Q308" i="10"/>
  <c r="AG307" i="10"/>
  <c r="AE307" i="10"/>
  <c r="AH307" i="10" s="1"/>
  <c r="Q307" i="10"/>
  <c r="AG306" i="10"/>
  <c r="AE306" i="10"/>
  <c r="AF306" i="10" s="1"/>
  <c r="Q306" i="10"/>
  <c r="AG305" i="10"/>
  <c r="AE305" i="10"/>
  <c r="AH305" i="10" s="1"/>
  <c r="Q305" i="10"/>
  <c r="AG304" i="10"/>
  <c r="AE304" i="10"/>
  <c r="AF304" i="10" s="1"/>
  <c r="Q304" i="10"/>
  <c r="AG303" i="10"/>
  <c r="AE303" i="10"/>
  <c r="AH303" i="10" s="1"/>
  <c r="Q303" i="10"/>
  <c r="AG302" i="10"/>
  <c r="AE302" i="10"/>
  <c r="AF302" i="10" s="1"/>
  <c r="Q302" i="10"/>
  <c r="AG301" i="10"/>
  <c r="AE301" i="10"/>
  <c r="AH301" i="10" s="1"/>
  <c r="Q301" i="10"/>
  <c r="AG300" i="10"/>
  <c r="AE300" i="10"/>
  <c r="AF300" i="10" s="1"/>
  <c r="Q300" i="10"/>
  <c r="AG299" i="10"/>
  <c r="AE299" i="10"/>
  <c r="AH299" i="10" s="1"/>
  <c r="Q299" i="10"/>
  <c r="AG298" i="10"/>
  <c r="AE298" i="10"/>
  <c r="AF298" i="10" s="1"/>
  <c r="Q298" i="10"/>
  <c r="AG297" i="10"/>
  <c r="AE297" i="10"/>
  <c r="AH297" i="10" s="1"/>
  <c r="Q297" i="10"/>
  <c r="AG296" i="10"/>
  <c r="AE296" i="10"/>
  <c r="AF296" i="10" s="1"/>
  <c r="Q296" i="10"/>
  <c r="AG295" i="10"/>
  <c r="AE295" i="10"/>
  <c r="AH295" i="10" s="1"/>
  <c r="Q295" i="10"/>
  <c r="AG294" i="10"/>
  <c r="AE294" i="10"/>
  <c r="AF294" i="10" s="1"/>
  <c r="Q294" i="10"/>
  <c r="AG293" i="10"/>
  <c r="AE293" i="10"/>
  <c r="AH293" i="10" s="1"/>
  <c r="Q293" i="10"/>
  <c r="AG292" i="10"/>
  <c r="AE292" i="10"/>
  <c r="AF292" i="10" s="1"/>
  <c r="Q292" i="10"/>
  <c r="AG291" i="10"/>
  <c r="AE291" i="10"/>
  <c r="AH291" i="10" s="1"/>
  <c r="Q291" i="10"/>
  <c r="AG290" i="10"/>
  <c r="AE290" i="10"/>
  <c r="AF290" i="10" s="1"/>
  <c r="Q290" i="10"/>
  <c r="AG289" i="10"/>
  <c r="AE289" i="10"/>
  <c r="AH289" i="10" s="1"/>
  <c r="Q289" i="10"/>
  <c r="AG288" i="10"/>
  <c r="AE288" i="10"/>
  <c r="AF288" i="10" s="1"/>
  <c r="Q288" i="10"/>
  <c r="AG287" i="10"/>
  <c r="AE287" i="10"/>
  <c r="AH287" i="10" s="1"/>
  <c r="Q287" i="10"/>
  <c r="AG286" i="10"/>
  <c r="AE286" i="10"/>
  <c r="AF286" i="10" s="1"/>
  <c r="Q286" i="10"/>
  <c r="AG285" i="10"/>
  <c r="AE285" i="10"/>
  <c r="AH285" i="10" s="1"/>
  <c r="Q285" i="10"/>
  <c r="AG284" i="10"/>
  <c r="AE284" i="10"/>
  <c r="AF284" i="10" s="1"/>
  <c r="Q284" i="10"/>
  <c r="AG283" i="10"/>
  <c r="AE283" i="10"/>
  <c r="AH283" i="10" s="1"/>
  <c r="Q283" i="10"/>
  <c r="AG282" i="10"/>
  <c r="AE282" i="10"/>
  <c r="AF282" i="10" s="1"/>
  <c r="Q282" i="10"/>
  <c r="AG281" i="10"/>
  <c r="AE281" i="10"/>
  <c r="AH281" i="10" s="1"/>
  <c r="Q281" i="10"/>
  <c r="AG280" i="10"/>
  <c r="AE280" i="10"/>
  <c r="AF280" i="10" s="1"/>
  <c r="Q280" i="10"/>
  <c r="AG279" i="10"/>
  <c r="AE279" i="10"/>
  <c r="AH279" i="10" s="1"/>
  <c r="Q279" i="10"/>
  <c r="AB278" i="10"/>
  <c r="AA278" i="10"/>
  <c r="Z278" i="10"/>
  <c r="Y278" i="10"/>
  <c r="W278" i="10"/>
  <c r="V278" i="10"/>
  <c r="T278" i="10"/>
  <c r="S278" i="10"/>
  <c r="R278" i="10"/>
  <c r="AG278" i="10" s="1"/>
  <c r="Q278" i="10"/>
  <c r="AG277" i="10"/>
  <c r="AE277" i="10"/>
  <c r="AH277" i="10" s="1"/>
  <c r="Q277" i="10"/>
  <c r="AG276" i="10"/>
  <c r="AE276" i="10"/>
  <c r="AH276" i="10" s="1"/>
  <c r="Q276" i="10"/>
  <c r="AG275" i="10"/>
  <c r="AE275" i="10"/>
  <c r="AF275" i="10" s="1"/>
  <c r="Q275" i="10"/>
  <c r="AG274" i="10"/>
  <c r="AE274" i="10"/>
  <c r="Q274" i="10"/>
  <c r="AG273" i="10"/>
  <c r="AE273" i="10"/>
  <c r="AH273" i="10" s="1"/>
  <c r="Q273" i="10"/>
  <c r="AG272" i="10"/>
  <c r="AE272" i="10"/>
  <c r="AH272" i="10" s="1"/>
  <c r="Q272" i="10"/>
  <c r="AG271" i="10"/>
  <c r="AE271" i="10"/>
  <c r="AF271" i="10" s="1"/>
  <c r="Q271" i="10"/>
  <c r="AG270" i="10"/>
  <c r="AE270" i="10"/>
  <c r="Q270" i="10"/>
  <c r="AG269" i="10"/>
  <c r="AE269" i="10"/>
  <c r="AH269" i="10" s="1"/>
  <c r="Q269" i="10"/>
  <c r="AG268" i="10"/>
  <c r="AE268" i="10"/>
  <c r="AH268" i="10" s="1"/>
  <c r="Q268" i="10"/>
  <c r="AG267" i="10"/>
  <c r="AE267" i="10"/>
  <c r="AF267" i="10" s="1"/>
  <c r="Q267" i="10"/>
  <c r="AG266" i="10"/>
  <c r="AE266" i="10"/>
  <c r="Q266" i="10"/>
  <c r="AG265" i="10"/>
  <c r="AE265" i="10"/>
  <c r="AH265" i="10" s="1"/>
  <c r="Q265" i="10"/>
  <c r="AG264" i="10"/>
  <c r="AE264" i="10"/>
  <c r="AH264" i="10" s="1"/>
  <c r="Q264" i="10"/>
  <c r="AG263" i="10"/>
  <c r="AE263" i="10"/>
  <c r="AF263" i="10" s="1"/>
  <c r="Q263" i="10"/>
  <c r="AG262" i="10"/>
  <c r="AE262" i="10"/>
  <c r="Q262" i="10"/>
  <c r="AG261" i="10"/>
  <c r="AE261" i="10"/>
  <c r="AH261" i="10" s="1"/>
  <c r="Q261" i="10"/>
  <c r="AG260" i="10"/>
  <c r="AE260" i="10"/>
  <c r="AH260" i="10" s="1"/>
  <c r="AI260" i="10" s="1"/>
  <c r="Q260" i="10"/>
  <c r="AG259" i="10"/>
  <c r="AE259" i="10"/>
  <c r="AF259" i="10" s="1"/>
  <c r="Q259" i="10"/>
  <c r="AG258" i="10"/>
  <c r="AE258" i="10"/>
  <c r="Q258" i="10"/>
  <c r="AG257" i="10"/>
  <c r="AE257" i="10"/>
  <c r="AH257" i="10" s="1"/>
  <c r="Q257" i="10"/>
  <c r="AG256" i="10"/>
  <c r="AE256" i="10"/>
  <c r="AH256" i="10" s="1"/>
  <c r="Q256" i="10"/>
  <c r="AG255" i="10"/>
  <c r="AE255" i="10"/>
  <c r="AF255" i="10" s="1"/>
  <c r="Q255" i="10"/>
  <c r="AG254" i="10"/>
  <c r="AE254" i="10"/>
  <c r="Q254" i="10"/>
  <c r="AG253" i="10"/>
  <c r="AE253" i="10"/>
  <c r="AH253" i="10" s="1"/>
  <c r="Q253" i="10"/>
  <c r="AG252" i="10"/>
  <c r="AE252" i="10"/>
  <c r="AH252" i="10" s="1"/>
  <c r="Q252" i="10"/>
  <c r="AG251" i="10"/>
  <c r="AE251" i="10"/>
  <c r="AF251" i="10" s="1"/>
  <c r="Q251" i="10"/>
  <c r="AG250" i="10"/>
  <c r="AE250" i="10"/>
  <c r="Q250" i="10"/>
  <c r="AG249" i="10"/>
  <c r="AE249" i="10"/>
  <c r="AH249" i="10" s="1"/>
  <c r="Q249" i="10"/>
  <c r="AG248" i="10"/>
  <c r="AE248" i="10"/>
  <c r="AH248" i="10" s="1"/>
  <c r="Q248" i="10"/>
  <c r="AG247" i="10"/>
  <c r="AE247" i="10"/>
  <c r="AF247" i="10" s="1"/>
  <c r="Q247" i="10"/>
  <c r="AG246" i="10"/>
  <c r="AE246" i="10"/>
  <c r="Q246" i="10"/>
  <c r="AG245" i="10"/>
  <c r="AE245" i="10"/>
  <c r="AH245" i="10" s="1"/>
  <c r="Q245" i="10"/>
  <c r="AG244" i="10"/>
  <c r="AE244" i="10"/>
  <c r="AH244" i="10" s="1"/>
  <c r="Q244" i="10"/>
  <c r="AG243" i="10"/>
  <c r="AE243" i="10"/>
  <c r="AF243" i="10" s="1"/>
  <c r="Q243" i="10"/>
  <c r="AG242" i="10"/>
  <c r="AE242" i="10"/>
  <c r="Q242" i="10"/>
  <c r="AG241" i="10"/>
  <c r="AE241" i="10"/>
  <c r="AH241" i="10" s="1"/>
  <c r="Q241" i="10"/>
  <c r="AG240" i="10"/>
  <c r="AE240" i="10"/>
  <c r="AH240" i="10" s="1"/>
  <c r="Q240" i="10"/>
  <c r="AG239" i="10"/>
  <c r="AE239" i="10"/>
  <c r="AF239" i="10" s="1"/>
  <c r="Q239" i="10"/>
  <c r="AG238" i="10"/>
  <c r="AE238" i="10"/>
  <c r="Q238" i="10"/>
  <c r="AG237" i="10"/>
  <c r="AE237" i="10"/>
  <c r="AH237" i="10" s="1"/>
  <c r="Q237" i="10"/>
  <c r="AG236" i="10"/>
  <c r="AE236" i="10"/>
  <c r="AH236" i="10" s="1"/>
  <c r="Q236" i="10"/>
  <c r="AG235" i="10"/>
  <c r="AE235" i="10"/>
  <c r="AF235" i="10" s="1"/>
  <c r="Q235" i="10"/>
  <c r="AG234" i="10"/>
  <c r="AE234" i="10"/>
  <c r="Q234" i="10"/>
  <c r="AG233" i="10"/>
  <c r="AE233" i="10"/>
  <c r="AH233" i="10" s="1"/>
  <c r="Q233" i="10"/>
  <c r="AG232" i="10"/>
  <c r="AE232" i="10"/>
  <c r="AH232" i="10" s="1"/>
  <c r="Q232" i="10"/>
  <c r="AG231" i="10"/>
  <c r="AE231" i="10"/>
  <c r="AF231" i="10" s="1"/>
  <c r="Q231" i="10"/>
  <c r="AG230" i="10"/>
  <c r="AE230" i="10"/>
  <c r="Q230" i="10"/>
  <c r="AG229" i="10"/>
  <c r="AE229" i="10"/>
  <c r="AH229" i="10" s="1"/>
  <c r="Q229" i="10"/>
  <c r="AG228" i="10"/>
  <c r="AE228" i="10"/>
  <c r="AH228" i="10" s="1"/>
  <c r="Q228" i="10"/>
  <c r="AG227" i="10"/>
  <c r="AE227" i="10"/>
  <c r="AF227" i="10" s="1"/>
  <c r="Q227" i="10"/>
  <c r="AG226" i="10"/>
  <c r="AE226" i="10"/>
  <c r="Q226" i="10"/>
  <c r="AG225" i="10"/>
  <c r="AE225" i="10"/>
  <c r="AH225" i="10" s="1"/>
  <c r="Q225" i="10"/>
  <c r="AG224" i="10"/>
  <c r="AE224" i="10"/>
  <c r="AH224" i="10" s="1"/>
  <c r="Q224" i="10"/>
  <c r="AG223" i="10"/>
  <c r="AE223" i="10"/>
  <c r="AF223" i="10" s="1"/>
  <c r="Q223" i="10"/>
  <c r="AG222" i="10"/>
  <c r="AE222" i="10"/>
  <c r="Q222" i="10"/>
  <c r="AG221" i="10"/>
  <c r="AE221" i="10"/>
  <c r="AH221" i="10" s="1"/>
  <c r="Q221" i="10"/>
  <c r="AG220" i="10"/>
  <c r="AE220" i="10"/>
  <c r="AH220" i="10" s="1"/>
  <c r="AI220" i="10" s="1"/>
  <c r="Q220" i="10"/>
  <c r="AG219" i="10"/>
  <c r="AE219" i="10"/>
  <c r="AF219" i="10" s="1"/>
  <c r="Q219" i="10"/>
  <c r="AG218" i="10"/>
  <c r="AE218" i="10"/>
  <c r="Q218" i="10"/>
  <c r="AG217" i="10"/>
  <c r="AE217" i="10"/>
  <c r="AH217" i="10" s="1"/>
  <c r="Q217" i="10"/>
  <c r="AG216" i="10"/>
  <c r="AE216" i="10"/>
  <c r="AH216" i="10" s="1"/>
  <c r="Q216" i="10"/>
  <c r="AG215" i="10"/>
  <c r="AE215" i="10"/>
  <c r="AF215" i="10" s="1"/>
  <c r="Q215" i="10"/>
  <c r="AG214" i="10"/>
  <c r="AE214" i="10"/>
  <c r="Q214" i="10"/>
  <c r="AG213" i="10"/>
  <c r="AE213" i="10"/>
  <c r="AH213" i="10" s="1"/>
  <c r="Q213" i="10"/>
  <c r="AG212" i="10"/>
  <c r="AE212" i="10"/>
  <c r="AH212" i="10" s="1"/>
  <c r="AI212" i="10" s="1"/>
  <c r="Q212" i="10"/>
  <c r="AG211" i="10"/>
  <c r="AE211" i="10"/>
  <c r="AF211" i="10" s="1"/>
  <c r="Q211" i="10"/>
  <c r="AG210" i="10"/>
  <c r="AE210" i="10"/>
  <c r="Q210" i="10"/>
  <c r="AG209" i="10"/>
  <c r="AE209" i="10"/>
  <c r="AH209" i="10" s="1"/>
  <c r="Q209" i="10"/>
  <c r="AG208" i="10"/>
  <c r="AE208" i="10"/>
  <c r="AH208" i="10" s="1"/>
  <c r="Q208" i="10"/>
  <c r="AG207" i="10"/>
  <c r="AE207" i="10"/>
  <c r="AF207" i="10" s="1"/>
  <c r="Q207" i="10"/>
  <c r="AG206" i="10"/>
  <c r="AE206" i="10"/>
  <c r="Q206" i="10"/>
  <c r="AG205" i="10"/>
  <c r="AE205" i="10"/>
  <c r="AH205" i="10" s="1"/>
  <c r="Q205" i="10"/>
  <c r="AG204" i="10"/>
  <c r="AE204" i="10"/>
  <c r="AH204" i="10" s="1"/>
  <c r="Q204" i="10"/>
  <c r="AG203" i="10"/>
  <c r="AE203" i="10"/>
  <c r="AF203" i="10" s="1"/>
  <c r="Q203" i="10"/>
  <c r="AG202" i="10"/>
  <c r="AE202" i="10"/>
  <c r="Q202" i="10"/>
  <c r="AG201" i="10"/>
  <c r="AE201" i="10"/>
  <c r="AH201" i="10" s="1"/>
  <c r="Q201" i="10"/>
  <c r="AG200" i="10"/>
  <c r="AE200" i="10"/>
  <c r="AH200" i="10" s="1"/>
  <c r="Q200" i="10"/>
  <c r="AG199" i="10"/>
  <c r="AE199" i="10"/>
  <c r="AF199" i="10" s="1"/>
  <c r="Q199" i="10"/>
  <c r="AG198" i="10"/>
  <c r="AE198" i="10"/>
  <c r="Q198" i="10"/>
  <c r="AG197" i="10"/>
  <c r="AE197" i="10"/>
  <c r="AH197" i="10" s="1"/>
  <c r="Q197" i="10"/>
  <c r="AG196" i="10"/>
  <c r="AE196" i="10"/>
  <c r="AH196" i="10" s="1"/>
  <c r="AI196" i="10" s="1"/>
  <c r="Q196" i="10"/>
  <c r="AG195" i="10"/>
  <c r="AE195" i="10"/>
  <c r="AF195" i="10" s="1"/>
  <c r="Q195" i="10"/>
  <c r="AG194" i="10"/>
  <c r="AE194" i="10"/>
  <c r="Q194" i="10"/>
  <c r="AG193" i="10"/>
  <c r="AE193" i="10"/>
  <c r="AH193" i="10" s="1"/>
  <c r="Q193" i="10"/>
  <c r="AG192" i="10"/>
  <c r="AE192" i="10"/>
  <c r="AH192" i="10" s="1"/>
  <c r="Q192" i="10"/>
  <c r="AG191" i="10"/>
  <c r="AE191" i="10"/>
  <c r="AF191" i="10" s="1"/>
  <c r="Q191" i="10"/>
  <c r="AG190" i="10"/>
  <c r="AE190" i="10"/>
  <c r="Q190" i="10"/>
  <c r="AG189" i="10"/>
  <c r="AE189" i="10"/>
  <c r="AH189" i="10" s="1"/>
  <c r="Q189" i="10"/>
  <c r="AG188" i="10"/>
  <c r="AE188" i="10"/>
  <c r="AH188" i="10" s="1"/>
  <c r="AI188" i="10" s="1"/>
  <c r="Q188" i="10"/>
  <c r="AG187" i="10"/>
  <c r="AE187" i="10"/>
  <c r="AF187" i="10" s="1"/>
  <c r="Q187" i="10"/>
  <c r="AG186" i="10"/>
  <c r="AE186" i="10"/>
  <c r="Q186" i="10"/>
  <c r="AG185" i="10"/>
  <c r="AE185" i="10"/>
  <c r="AH185" i="10" s="1"/>
  <c r="Q185" i="10"/>
  <c r="AG184" i="10"/>
  <c r="AE184" i="10"/>
  <c r="AH184" i="10" s="1"/>
  <c r="Q184" i="10"/>
  <c r="AG183" i="10"/>
  <c r="AE183" i="10"/>
  <c r="AF183" i="10" s="1"/>
  <c r="Q183" i="10"/>
  <c r="AG182" i="10"/>
  <c r="AE182" i="10"/>
  <c r="Q182" i="10"/>
  <c r="AG181" i="10"/>
  <c r="AE181" i="10"/>
  <c r="AH181" i="10" s="1"/>
  <c r="Q181" i="10"/>
  <c r="AG180" i="10"/>
  <c r="AE180" i="10"/>
  <c r="AH180" i="10" s="1"/>
  <c r="AI180" i="10" s="1"/>
  <c r="Q180" i="10"/>
  <c r="AG179" i="10"/>
  <c r="AE179" i="10"/>
  <c r="AF179" i="10" s="1"/>
  <c r="Q179" i="10"/>
  <c r="AG178" i="10"/>
  <c r="AE178" i="10"/>
  <c r="Q178" i="10"/>
  <c r="AG177" i="10"/>
  <c r="AE177" i="10"/>
  <c r="AH177" i="10" s="1"/>
  <c r="Q177" i="10"/>
  <c r="AG176" i="10"/>
  <c r="AE176" i="10"/>
  <c r="AH176" i="10" s="1"/>
  <c r="Q176" i="10"/>
  <c r="AG175" i="10"/>
  <c r="AE175" i="10"/>
  <c r="AF175" i="10" s="1"/>
  <c r="Q175" i="10"/>
  <c r="AG174" i="10"/>
  <c r="AE174" i="10"/>
  <c r="Q174" i="10"/>
  <c r="AG173" i="10"/>
  <c r="AE173" i="10"/>
  <c r="AH173" i="10" s="1"/>
  <c r="Q173" i="10"/>
  <c r="AG172" i="10"/>
  <c r="AE172" i="10"/>
  <c r="AH172" i="10" s="1"/>
  <c r="Q172" i="10"/>
  <c r="AG171" i="10"/>
  <c r="AE171" i="10"/>
  <c r="AF171" i="10" s="1"/>
  <c r="Q171" i="10"/>
  <c r="AG170" i="10"/>
  <c r="AE170" i="10"/>
  <c r="Q170" i="10"/>
  <c r="AG169" i="10"/>
  <c r="AE169" i="10"/>
  <c r="AH169" i="10" s="1"/>
  <c r="Q169" i="10"/>
  <c r="AG168" i="10"/>
  <c r="AE168" i="10"/>
  <c r="AH168" i="10" s="1"/>
  <c r="Q168" i="10"/>
  <c r="AG167" i="10"/>
  <c r="AE167" i="10"/>
  <c r="AF167" i="10" s="1"/>
  <c r="Q167" i="10"/>
  <c r="AG166" i="10"/>
  <c r="AE166" i="10"/>
  <c r="Q166" i="10"/>
  <c r="AG165" i="10"/>
  <c r="AE165" i="10"/>
  <c r="AH165" i="10" s="1"/>
  <c r="Q165" i="10"/>
  <c r="AG164" i="10"/>
  <c r="AE164" i="10"/>
  <c r="AH164" i="10" s="1"/>
  <c r="Q164" i="10"/>
  <c r="AG163" i="10"/>
  <c r="AE163" i="10"/>
  <c r="AF163" i="10" s="1"/>
  <c r="Q163" i="10"/>
  <c r="AG162" i="10"/>
  <c r="AE162" i="10"/>
  <c r="Q162" i="10"/>
  <c r="AG161" i="10"/>
  <c r="AE161" i="10"/>
  <c r="AH161" i="10" s="1"/>
  <c r="Q161" i="10"/>
  <c r="AG160" i="10"/>
  <c r="AE160" i="10"/>
  <c r="AH160" i="10" s="1"/>
  <c r="Q160" i="10"/>
  <c r="AG159" i="10"/>
  <c r="AE159" i="10"/>
  <c r="AF159" i="10" s="1"/>
  <c r="Q159" i="10"/>
  <c r="AG158" i="10"/>
  <c r="AE158" i="10"/>
  <c r="Q158" i="10"/>
  <c r="AG157" i="10"/>
  <c r="AE157" i="10"/>
  <c r="AH157" i="10" s="1"/>
  <c r="Q157" i="10"/>
  <c r="AG156" i="10"/>
  <c r="AE156" i="10"/>
  <c r="AH156" i="10" s="1"/>
  <c r="AI156" i="10" s="1"/>
  <c r="Q156" i="10"/>
  <c r="AG155" i="10"/>
  <c r="AE155" i="10"/>
  <c r="AF155" i="10" s="1"/>
  <c r="Q155" i="10"/>
  <c r="AG154" i="10"/>
  <c r="AE154" i="10"/>
  <c r="Q154" i="10"/>
  <c r="AG153" i="10"/>
  <c r="AE153" i="10"/>
  <c r="AH153" i="10" s="1"/>
  <c r="Q153" i="10"/>
  <c r="AG152" i="10"/>
  <c r="AE152" i="10"/>
  <c r="AH152" i="10" s="1"/>
  <c r="Q152" i="10"/>
  <c r="AG151" i="10"/>
  <c r="AE151" i="10"/>
  <c r="AF151" i="10" s="1"/>
  <c r="Q151" i="10"/>
  <c r="AG150" i="10"/>
  <c r="AE150" i="10"/>
  <c r="Q150" i="10"/>
  <c r="AG149" i="10"/>
  <c r="AE149" i="10"/>
  <c r="AH149" i="10" s="1"/>
  <c r="Q149" i="10"/>
  <c r="AG148" i="10"/>
  <c r="AE148" i="10"/>
  <c r="AH148" i="10" s="1"/>
  <c r="AI148" i="10" s="1"/>
  <c r="Q148" i="10"/>
  <c r="AG147" i="10"/>
  <c r="AE147" i="10"/>
  <c r="AF147" i="10" s="1"/>
  <c r="Q147" i="10"/>
  <c r="AG146" i="10"/>
  <c r="AE146" i="10"/>
  <c r="AH146" i="10" s="1"/>
  <c r="Q146" i="10"/>
  <c r="AG145" i="10"/>
  <c r="AE145" i="10"/>
  <c r="AF145" i="10" s="1"/>
  <c r="Q145" i="10"/>
  <c r="AG144" i="10"/>
  <c r="AE144" i="10"/>
  <c r="AH144" i="10" s="1"/>
  <c r="Q144" i="10"/>
  <c r="AG143" i="10"/>
  <c r="AE143" i="10"/>
  <c r="AH143" i="10" s="1"/>
  <c r="Q143" i="10"/>
  <c r="AG142" i="10"/>
  <c r="AE142" i="10"/>
  <c r="AH142" i="10" s="1"/>
  <c r="Q142" i="10"/>
  <c r="AG141" i="10"/>
  <c r="AE141" i="10"/>
  <c r="AF141" i="10" s="1"/>
  <c r="Q141" i="10"/>
  <c r="AG140" i="10"/>
  <c r="AE140" i="10"/>
  <c r="AH140" i="10" s="1"/>
  <c r="Q140" i="10"/>
  <c r="AG139" i="10"/>
  <c r="AE139" i="10"/>
  <c r="AH139" i="10" s="1"/>
  <c r="Q139" i="10"/>
  <c r="AG138" i="10"/>
  <c r="AE138" i="10"/>
  <c r="AH138" i="10" s="1"/>
  <c r="Q138" i="10"/>
  <c r="AG137" i="10"/>
  <c r="AE137" i="10"/>
  <c r="AF137" i="10" s="1"/>
  <c r="Q137" i="10"/>
  <c r="AG136" i="10"/>
  <c r="AE136" i="10"/>
  <c r="AH136" i="10" s="1"/>
  <c r="Q136" i="10"/>
  <c r="AG135" i="10"/>
  <c r="AE135" i="10"/>
  <c r="AH135" i="10" s="1"/>
  <c r="Q135" i="10"/>
  <c r="AG134" i="10"/>
  <c r="AE134" i="10"/>
  <c r="AH134" i="10" s="1"/>
  <c r="Q134" i="10"/>
  <c r="AG133" i="10"/>
  <c r="AE133" i="10"/>
  <c r="AF133" i="10" s="1"/>
  <c r="Q133" i="10"/>
  <c r="AG132" i="10"/>
  <c r="AE132" i="10"/>
  <c r="AH132" i="10" s="1"/>
  <c r="Q132" i="10"/>
  <c r="AG131" i="10"/>
  <c r="AE131" i="10"/>
  <c r="AH131" i="10" s="1"/>
  <c r="Q131" i="10"/>
  <c r="AG130" i="10"/>
  <c r="AE130" i="10"/>
  <c r="AH130" i="10" s="1"/>
  <c r="Q130" i="10"/>
  <c r="AG129" i="10"/>
  <c r="AE129" i="10"/>
  <c r="AF129" i="10" s="1"/>
  <c r="Q129" i="10"/>
  <c r="AG128" i="10"/>
  <c r="AE128" i="10"/>
  <c r="AH128" i="10" s="1"/>
  <c r="Q128" i="10"/>
  <c r="AG127" i="10"/>
  <c r="AE127" i="10"/>
  <c r="AH127" i="10" s="1"/>
  <c r="Q127" i="10"/>
  <c r="AG126" i="10"/>
  <c r="AE126" i="10"/>
  <c r="AH126" i="10" s="1"/>
  <c r="Q126" i="10"/>
  <c r="AG125" i="10"/>
  <c r="AE125" i="10"/>
  <c r="AF125" i="10" s="1"/>
  <c r="Q125" i="10"/>
  <c r="AG124" i="10"/>
  <c r="AE124" i="10"/>
  <c r="AH124" i="10" s="1"/>
  <c r="Q124" i="10"/>
  <c r="AG123" i="10"/>
  <c r="AE123" i="10"/>
  <c r="AH123" i="10" s="1"/>
  <c r="Q123" i="10"/>
  <c r="AG122" i="10"/>
  <c r="AE122" i="10"/>
  <c r="AH122" i="10" s="1"/>
  <c r="Q122" i="10"/>
  <c r="AG121" i="10"/>
  <c r="AE121" i="10"/>
  <c r="AF121" i="10" s="1"/>
  <c r="Q121" i="10"/>
  <c r="AG120" i="10"/>
  <c r="AE120" i="10"/>
  <c r="AH120" i="10" s="1"/>
  <c r="Q120" i="10"/>
  <c r="AG119" i="10"/>
  <c r="AE119" i="10"/>
  <c r="AH119" i="10" s="1"/>
  <c r="Q119" i="10"/>
  <c r="AG118" i="10"/>
  <c r="AE118" i="10"/>
  <c r="AH118" i="10" s="1"/>
  <c r="Q118" i="10"/>
  <c r="AG117" i="10"/>
  <c r="AE117" i="10"/>
  <c r="AF117" i="10" s="1"/>
  <c r="Q117" i="10"/>
  <c r="AG116" i="10"/>
  <c r="AE116" i="10"/>
  <c r="AH116" i="10" s="1"/>
  <c r="Q116" i="10"/>
  <c r="AG115" i="10"/>
  <c r="AE115" i="10"/>
  <c r="AH115" i="10" s="1"/>
  <c r="Q115" i="10"/>
  <c r="AG114" i="10"/>
  <c r="AE114" i="10"/>
  <c r="AH114" i="10" s="1"/>
  <c r="Q114" i="10"/>
  <c r="AG113" i="10"/>
  <c r="AE113" i="10"/>
  <c r="AF113" i="10" s="1"/>
  <c r="Q113" i="10"/>
  <c r="AG112" i="10"/>
  <c r="AE112" i="10"/>
  <c r="AF112" i="10" s="1"/>
  <c r="Q112" i="10"/>
  <c r="AG111" i="10"/>
  <c r="AE111" i="10"/>
  <c r="AH111" i="10" s="1"/>
  <c r="Q111" i="10"/>
  <c r="AG110" i="10"/>
  <c r="AE110" i="10"/>
  <c r="AH110" i="10" s="1"/>
  <c r="Q110" i="10"/>
  <c r="AG109" i="10"/>
  <c r="AE109" i="10"/>
  <c r="AF109" i="10" s="1"/>
  <c r="Q109" i="10"/>
  <c r="AG108" i="10"/>
  <c r="AE108" i="10"/>
  <c r="AH108" i="10" s="1"/>
  <c r="Q108" i="10"/>
  <c r="AG107" i="10"/>
  <c r="AE107" i="10"/>
  <c r="AH107" i="10" s="1"/>
  <c r="Q107" i="10"/>
  <c r="AG106" i="10"/>
  <c r="AE106" i="10"/>
  <c r="AH106" i="10" s="1"/>
  <c r="Q106" i="10"/>
  <c r="AG105" i="10"/>
  <c r="AE105" i="10"/>
  <c r="AF105" i="10" s="1"/>
  <c r="Q105" i="10"/>
  <c r="AG104" i="10"/>
  <c r="AE104" i="10"/>
  <c r="AH104" i="10" s="1"/>
  <c r="Q104" i="10"/>
  <c r="AG103" i="10"/>
  <c r="AE103" i="10"/>
  <c r="AH103" i="10" s="1"/>
  <c r="Q103" i="10"/>
  <c r="AG102" i="10"/>
  <c r="AE102" i="10"/>
  <c r="AH102" i="10" s="1"/>
  <c r="Q102" i="10"/>
  <c r="AG101" i="10"/>
  <c r="AE101" i="10"/>
  <c r="AF101" i="10" s="1"/>
  <c r="Q101" i="10"/>
  <c r="AG100" i="10"/>
  <c r="AE100" i="10"/>
  <c r="AH100" i="10" s="1"/>
  <c r="Q100" i="10"/>
  <c r="AG99" i="10"/>
  <c r="AE99" i="10"/>
  <c r="AH99" i="10" s="1"/>
  <c r="Q99" i="10"/>
  <c r="AG98" i="10"/>
  <c r="AE98" i="10"/>
  <c r="AH98" i="10" s="1"/>
  <c r="Q98" i="10"/>
  <c r="AG97" i="10"/>
  <c r="AE97" i="10"/>
  <c r="AF97" i="10" s="1"/>
  <c r="Q97" i="10"/>
  <c r="AG96" i="10"/>
  <c r="AE96" i="10"/>
  <c r="AH96" i="10" s="1"/>
  <c r="Q96" i="10"/>
  <c r="AG95" i="10"/>
  <c r="AE95" i="10"/>
  <c r="AH95" i="10" s="1"/>
  <c r="Q95" i="10"/>
  <c r="AG94" i="10"/>
  <c r="AE94" i="10"/>
  <c r="AH94" i="10" s="1"/>
  <c r="Q94" i="10"/>
  <c r="AG93" i="10"/>
  <c r="AE93" i="10"/>
  <c r="AF93" i="10" s="1"/>
  <c r="Q93" i="10"/>
  <c r="AG92" i="10"/>
  <c r="AE92" i="10"/>
  <c r="AH92" i="10" s="1"/>
  <c r="Q92" i="10"/>
  <c r="AG91" i="10"/>
  <c r="AE91" i="10"/>
  <c r="AH91" i="10" s="1"/>
  <c r="Q91" i="10"/>
  <c r="AG90" i="10"/>
  <c r="AE90" i="10"/>
  <c r="AH90" i="10" s="1"/>
  <c r="Q90" i="10"/>
  <c r="AG89" i="10"/>
  <c r="AE89" i="10"/>
  <c r="AF89" i="10" s="1"/>
  <c r="Q89" i="10"/>
  <c r="AG88" i="10"/>
  <c r="AE88" i="10"/>
  <c r="AH88" i="10" s="1"/>
  <c r="Q88" i="10"/>
  <c r="AG87" i="10"/>
  <c r="AE87" i="10"/>
  <c r="AH87" i="10" s="1"/>
  <c r="Q87" i="10"/>
  <c r="AG86" i="10"/>
  <c r="AE86" i="10"/>
  <c r="AH86" i="10" s="1"/>
  <c r="Q86" i="10"/>
  <c r="AG85" i="10"/>
  <c r="AE85" i="10"/>
  <c r="AF85" i="10" s="1"/>
  <c r="Q85" i="10"/>
  <c r="AG84" i="10"/>
  <c r="AE84" i="10"/>
  <c r="AH84" i="10" s="1"/>
  <c r="Q84" i="10"/>
  <c r="AG83" i="10"/>
  <c r="AE83" i="10"/>
  <c r="AH83" i="10" s="1"/>
  <c r="Q83" i="10"/>
  <c r="AG82" i="10"/>
  <c r="AE82" i="10"/>
  <c r="AH82" i="10" s="1"/>
  <c r="Q82" i="10"/>
  <c r="AG81" i="10"/>
  <c r="AE81" i="10"/>
  <c r="AF81" i="10" s="1"/>
  <c r="Q81" i="10"/>
  <c r="AG80" i="10"/>
  <c r="AE80" i="10"/>
  <c r="AH80" i="10" s="1"/>
  <c r="Q80" i="10"/>
  <c r="AG79" i="10"/>
  <c r="AE79" i="10"/>
  <c r="AH79" i="10" s="1"/>
  <c r="Q79" i="10"/>
  <c r="AG78" i="10"/>
  <c r="AE78" i="10"/>
  <c r="AH78" i="10" s="1"/>
  <c r="Q78" i="10"/>
  <c r="AG77" i="10"/>
  <c r="AE77" i="10"/>
  <c r="AF77" i="10" s="1"/>
  <c r="Q77" i="10"/>
  <c r="AG76" i="10"/>
  <c r="AE76" i="10"/>
  <c r="AH76" i="10" s="1"/>
  <c r="Q76" i="10"/>
  <c r="AG75" i="10"/>
  <c r="AE75" i="10"/>
  <c r="AH75" i="10" s="1"/>
  <c r="Q75" i="10"/>
  <c r="AG74" i="10"/>
  <c r="AE74" i="10"/>
  <c r="AH74" i="10" s="1"/>
  <c r="Q74" i="10"/>
  <c r="AG73" i="10"/>
  <c r="AE73" i="10"/>
  <c r="AF73" i="10" s="1"/>
  <c r="Q73" i="10"/>
  <c r="AG72" i="10"/>
  <c r="AE72" i="10"/>
  <c r="AH72" i="10" s="1"/>
  <c r="Q72" i="10"/>
  <c r="AG71" i="10"/>
  <c r="AE71" i="10"/>
  <c r="AH71" i="10" s="1"/>
  <c r="Q71" i="10"/>
  <c r="AG70" i="10"/>
  <c r="AE70" i="10"/>
  <c r="AH70" i="10" s="1"/>
  <c r="Q70" i="10"/>
  <c r="AG69" i="10"/>
  <c r="AE69" i="10"/>
  <c r="AF69" i="10" s="1"/>
  <c r="Q69" i="10"/>
  <c r="AG68" i="10"/>
  <c r="AE68" i="10"/>
  <c r="AH68" i="10" s="1"/>
  <c r="Q68" i="10"/>
  <c r="AG67" i="10"/>
  <c r="AE67" i="10"/>
  <c r="AH67" i="10" s="1"/>
  <c r="Q67" i="10"/>
  <c r="AG66" i="10"/>
  <c r="AE66" i="10"/>
  <c r="AH66" i="10" s="1"/>
  <c r="Q66" i="10"/>
  <c r="AG65" i="10"/>
  <c r="AE65" i="10"/>
  <c r="AF65" i="10" s="1"/>
  <c r="Q65" i="10"/>
  <c r="AG64" i="10"/>
  <c r="AE64" i="10"/>
  <c r="AH64" i="10" s="1"/>
  <c r="Q64" i="10"/>
  <c r="AG63" i="10"/>
  <c r="AE63" i="10"/>
  <c r="Q63" i="10"/>
  <c r="AG62" i="10"/>
  <c r="AE62" i="10"/>
  <c r="AH62" i="10" s="1"/>
  <c r="Q62" i="10"/>
  <c r="AG61" i="10"/>
  <c r="AE61" i="10"/>
  <c r="AF61" i="10" s="1"/>
  <c r="Q61" i="10"/>
  <c r="AG60" i="10"/>
  <c r="AE60" i="10"/>
  <c r="AH60" i="10" s="1"/>
  <c r="Q60" i="10"/>
  <c r="AG59" i="10"/>
  <c r="AE59" i="10"/>
  <c r="Q59" i="10"/>
  <c r="AG58" i="10"/>
  <c r="AE58" i="10"/>
  <c r="AH58" i="10" s="1"/>
  <c r="Q58" i="10"/>
  <c r="AG57" i="10"/>
  <c r="AE57" i="10"/>
  <c r="AF57" i="10" s="1"/>
  <c r="Q57" i="10"/>
  <c r="AG56" i="10"/>
  <c r="AE56" i="10"/>
  <c r="AH56" i="10" s="1"/>
  <c r="Q56" i="10"/>
  <c r="AG55" i="10"/>
  <c r="AE55" i="10"/>
  <c r="Q55" i="10"/>
  <c r="AG54" i="10"/>
  <c r="AE54" i="10"/>
  <c r="AH54" i="10" s="1"/>
  <c r="Q54" i="10"/>
  <c r="AG53" i="10"/>
  <c r="AE53" i="10"/>
  <c r="AF53" i="10" s="1"/>
  <c r="Q53" i="10"/>
  <c r="AG52" i="10"/>
  <c r="AE52" i="10"/>
  <c r="AH52" i="10" s="1"/>
  <c r="Q52" i="10"/>
  <c r="AG51" i="10"/>
  <c r="AE51" i="10"/>
  <c r="Q51" i="10"/>
  <c r="AG50" i="10"/>
  <c r="AE50" i="10"/>
  <c r="AH50" i="10" s="1"/>
  <c r="Q50" i="10"/>
  <c r="AG49" i="10"/>
  <c r="AE49" i="10"/>
  <c r="AF49" i="10" s="1"/>
  <c r="Q49" i="10"/>
  <c r="AG48" i="10"/>
  <c r="AE48" i="10"/>
  <c r="AH48" i="10" s="1"/>
  <c r="Q48" i="10"/>
  <c r="AG47" i="10"/>
  <c r="AE47" i="10"/>
  <c r="Q47" i="10"/>
  <c r="AG46" i="10"/>
  <c r="AE46" i="10"/>
  <c r="AH46" i="10" s="1"/>
  <c r="Q46" i="10"/>
  <c r="AG45" i="10"/>
  <c r="AE45" i="10"/>
  <c r="AF45" i="10" s="1"/>
  <c r="Q45" i="10"/>
  <c r="AG44" i="10"/>
  <c r="AE44" i="10"/>
  <c r="AH44" i="10" s="1"/>
  <c r="Q44" i="10"/>
  <c r="AG43" i="10"/>
  <c r="AE43" i="10"/>
  <c r="Q43" i="10"/>
  <c r="AG42" i="10"/>
  <c r="AE42" i="10"/>
  <c r="AH42" i="10" s="1"/>
  <c r="Q42" i="10"/>
  <c r="AG41" i="10"/>
  <c r="AE41" i="10"/>
  <c r="AF41" i="10" s="1"/>
  <c r="Q41" i="10"/>
  <c r="AG40" i="10"/>
  <c r="AE40" i="10"/>
  <c r="AH40" i="10" s="1"/>
  <c r="Q40" i="10"/>
  <c r="AG39" i="10"/>
  <c r="AE39" i="10"/>
  <c r="Q39" i="10"/>
  <c r="AG38" i="10"/>
  <c r="AE38" i="10"/>
  <c r="AH38" i="10" s="1"/>
  <c r="Q38" i="10"/>
  <c r="AG37" i="10"/>
  <c r="AE37" i="10"/>
  <c r="AF37" i="10" s="1"/>
  <c r="Q37" i="10"/>
  <c r="AG36" i="10"/>
  <c r="AE36" i="10"/>
  <c r="AH36" i="10" s="1"/>
  <c r="Q36" i="10"/>
  <c r="AG35" i="10"/>
  <c r="AE35" i="10"/>
  <c r="Q35" i="10"/>
  <c r="AG34" i="10"/>
  <c r="AE34" i="10"/>
  <c r="AH34" i="10" s="1"/>
  <c r="Q34" i="10"/>
  <c r="AG33" i="10"/>
  <c r="AE33" i="10"/>
  <c r="AF33" i="10" s="1"/>
  <c r="Q33" i="10"/>
  <c r="AG32" i="10"/>
  <c r="AE32" i="10"/>
  <c r="AH32" i="10" s="1"/>
  <c r="Q32" i="10"/>
  <c r="AG31" i="10"/>
  <c r="AE31" i="10"/>
  <c r="Q31" i="10"/>
  <c r="AG30" i="10"/>
  <c r="AE30" i="10"/>
  <c r="AH30" i="10" s="1"/>
  <c r="Q30" i="10"/>
  <c r="AG29" i="10"/>
  <c r="AE29" i="10"/>
  <c r="AF29" i="10" s="1"/>
  <c r="Q29" i="10"/>
  <c r="AG28" i="10"/>
  <c r="AE28" i="10"/>
  <c r="AH28" i="10" s="1"/>
  <c r="Q28" i="10"/>
  <c r="AG27" i="10"/>
  <c r="AE27" i="10"/>
  <c r="Q27" i="10"/>
  <c r="AG26" i="10"/>
  <c r="AE26" i="10"/>
  <c r="AH26" i="10" s="1"/>
  <c r="Q26" i="10"/>
  <c r="AG25" i="10"/>
  <c r="AE25" i="10"/>
  <c r="AF25" i="10" s="1"/>
  <c r="Q25" i="10"/>
  <c r="AG24" i="10"/>
  <c r="AE24" i="10"/>
  <c r="AH24" i="10" s="1"/>
  <c r="Q24" i="10"/>
  <c r="AG23" i="10"/>
  <c r="AE23" i="10"/>
  <c r="Q23" i="10"/>
  <c r="AG22" i="10"/>
  <c r="AE22" i="10"/>
  <c r="AH22" i="10" s="1"/>
  <c r="Q22" i="10"/>
  <c r="AG21" i="10"/>
  <c r="AE21" i="10"/>
  <c r="AF21" i="10" s="1"/>
  <c r="Q21" i="10"/>
  <c r="AG20" i="10"/>
  <c r="AE20" i="10"/>
  <c r="AH20" i="10" s="1"/>
  <c r="AI20" i="10" s="1"/>
  <c r="Q20" i="10"/>
  <c r="AG19" i="10"/>
  <c r="AE19" i="10"/>
  <c r="Q19" i="10"/>
  <c r="AG18" i="10"/>
  <c r="AE18" i="10"/>
  <c r="AH18" i="10" s="1"/>
  <c r="Q18" i="10"/>
  <c r="AG17" i="10"/>
  <c r="AE17" i="10"/>
  <c r="AF17" i="10" s="1"/>
  <c r="Q17" i="10"/>
  <c r="AG16" i="10"/>
  <c r="AE16" i="10"/>
  <c r="AH16" i="10" s="1"/>
  <c r="Q16" i="10"/>
  <c r="AG15" i="10"/>
  <c r="AE15" i="10"/>
  <c r="Q15" i="10"/>
  <c r="AG14" i="10"/>
  <c r="AE14" i="10"/>
  <c r="AH14" i="10" s="1"/>
  <c r="Q14" i="10"/>
  <c r="AG13" i="10"/>
  <c r="AE13" i="10"/>
  <c r="AF13" i="10" s="1"/>
  <c r="Q13" i="10"/>
  <c r="AG12" i="10"/>
  <c r="AE12" i="10"/>
  <c r="AH12" i="10" s="1"/>
  <c r="Q12" i="10"/>
  <c r="AG11" i="10"/>
  <c r="AE11" i="10"/>
  <c r="Q11" i="10"/>
  <c r="AG10" i="10"/>
  <c r="AE10" i="10"/>
  <c r="AH10" i="10" s="1"/>
  <c r="Q10" i="10"/>
  <c r="AG9" i="10"/>
  <c r="AE9" i="10"/>
  <c r="AF9" i="10" s="1"/>
  <c r="Q9" i="10"/>
  <c r="AG8" i="10"/>
  <c r="AE8" i="10"/>
  <c r="AH8" i="10" s="1"/>
  <c r="Q8" i="10"/>
  <c r="AG7" i="10"/>
  <c r="AE7" i="10"/>
  <c r="Q7" i="10"/>
  <c r="AG6" i="10"/>
  <c r="AE6" i="10"/>
  <c r="AH6" i="10" s="1"/>
  <c r="Q6" i="10"/>
  <c r="AG5" i="10"/>
  <c r="AE5" i="10"/>
  <c r="AF5" i="10" s="1"/>
  <c r="Q5" i="10"/>
  <c r="AG4" i="10"/>
  <c r="AE4" i="10"/>
  <c r="AH4" i="10" s="1"/>
  <c r="Q4" i="10"/>
  <c r="T139" i="11"/>
  <c r="AI14" i="10" l="1"/>
  <c r="AI22" i="10"/>
  <c r="AI38" i="10"/>
  <c r="AI86" i="10"/>
  <c r="AI118" i="10"/>
  <c r="AI126" i="10"/>
  <c r="AI134" i="10"/>
  <c r="AI276" i="10"/>
  <c r="AI279" i="10"/>
  <c r="AI149" i="10"/>
  <c r="AI165" i="10"/>
  <c r="AI189" i="10"/>
  <c r="AI197" i="10"/>
  <c r="AI205" i="10"/>
  <c r="AI221" i="10"/>
  <c r="AI229" i="10"/>
  <c r="AI237" i="10"/>
  <c r="AI253" i="10"/>
  <c r="AI261" i="10"/>
  <c r="AI269" i="10"/>
  <c r="AI152" i="10"/>
  <c r="AI160" i="10"/>
  <c r="AI176" i="10"/>
  <c r="AI291" i="10"/>
  <c r="AI299" i="10"/>
  <c r="AI307" i="10"/>
  <c r="AI315" i="10"/>
  <c r="AI323" i="10"/>
  <c r="AI104" i="10"/>
  <c r="AI184" i="10"/>
  <c r="AI192" i="10"/>
  <c r="AI216" i="10"/>
  <c r="AI224" i="10"/>
  <c r="AI232" i="10"/>
  <c r="AI240" i="10"/>
  <c r="AI248" i="10"/>
  <c r="AI256" i="10"/>
  <c r="AI283" i="10"/>
  <c r="AI331" i="10"/>
  <c r="AI107" i="10"/>
  <c r="AI295" i="10"/>
  <c r="AI303" i="10"/>
  <c r="AI311" i="10"/>
  <c r="AI319" i="10"/>
  <c r="AI327" i="10"/>
  <c r="AI335" i="10"/>
  <c r="AI343" i="10"/>
  <c r="AI351" i="10"/>
  <c r="AI135" i="10"/>
  <c r="AI90" i="10"/>
  <c r="AH89" i="10"/>
  <c r="AI89" i="10" s="1"/>
  <c r="AH129" i="10"/>
  <c r="AI129" i="10" s="1"/>
  <c r="AI131" i="10"/>
  <c r="AI68" i="10"/>
  <c r="AI92" i="10"/>
  <c r="AI26" i="10"/>
  <c r="AI34" i="10"/>
  <c r="AI111" i="10"/>
  <c r="AI287" i="10"/>
  <c r="AI143" i="10"/>
  <c r="AI48" i="10"/>
  <c r="AI277" i="10"/>
  <c r="AI339" i="10"/>
  <c r="AH53" i="10"/>
  <c r="AI53" i="10" s="1"/>
  <c r="AI46" i="10"/>
  <c r="AH93" i="10"/>
  <c r="AI93" i="10" s="1"/>
  <c r="AI173" i="10"/>
  <c r="AI213" i="10"/>
  <c r="AH33" i="10"/>
  <c r="AI33" i="10" s="1"/>
  <c r="AI347" i="10"/>
  <c r="AI50" i="10"/>
  <c r="AI32" i="10"/>
  <c r="AI74" i="10"/>
  <c r="AI100" i="10"/>
  <c r="AI108" i="10"/>
  <c r="AI116" i="10"/>
  <c r="AH57" i="10"/>
  <c r="AH13" i="10"/>
  <c r="AI13" i="10" s="1"/>
  <c r="AH73" i="10"/>
  <c r="AI73" i="10" s="1"/>
  <c r="AI102" i="10"/>
  <c r="AI110" i="10"/>
  <c r="AI115" i="10"/>
  <c r="AF128" i="10"/>
  <c r="AI285" i="10"/>
  <c r="AI293" i="10"/>
  <c r="AI301" i="10"/>
  <c r="AI309" i="10"/>
  <c r="AI317" i="10"/>
  <c r="AI325" i="10"/>
  <c r="AI341" i="10"/>
  <c r="AI349" i="10"/>
  <c r="AI30" i="10"/>
  <c r="AF144" i="10"/>
  <c r="AH113" i="10"/>
  <c r="AI113" i="10" s="1"/>
  <c r="AI88" i="10"/>
  <c r="AI106" i="10"/>
  <c r="AI119" i="10"/>
  <c r="AI281" i="10"/>
  <c r="AI289" i="10"/>
  <c r="AI297" i="10"/>
  <c r="AI305" i="10"/>
  <c r="AI313" i="10"/>
  <c r="AI321" i="10"/>
  <c r="AI329" i="10"/>
  <c r="AI337" i="10"/>
  <c r="AI353" i="10"/>
  <c r="AI10" i="10"/>
  <c r="AI52" i="10"/>
  <c r="AI62" i="10"/>
  <c r="AI70" i="10"/>
  <c r="AI153" i="10"/>
  <c r="AI169" i="10"/>
  <c r="AI193" i="10"/>
  <c r="AI225" i="10"/>
  <c r="AI233" i="10"/>
  <c r="AF32" i="10"/>
  <c r="AI42" i="10"/>
  <c r="AF52" i="10"/>
  <c r="AI82" i="10"/>
  <c r="AF120" i="10"/>
  <c r="AF4" i="10"/>
  <c r="AH97" i="10"/>
  <c r="AI97" i="10" s="1"/>
  <c r="AH125" i="10"/>
  <c r="AI125" i="10" s="1"/>
  <c r="AI130" i="10"/>
  <c r="AF140" i="10"/>
  <c r="AI333" i="10"/>
  <c r="AH37" i="10"/>
  <c r="AI37" i="10" s="1"/>
  <c r="AH105" i="10"/>
  <c r="AI105" i="10" s="1"/>
  <c r="AI138" i="10"/>
  <c r="AI208" i="10"/>
  <c r="AH25" i="10"/>
  <c r="AI25" i="10" s="1"/>
  <c r="AH45" i="10"/>
  <c r="AI45" i="10" s="1"/>
  <c r="AF60" i="10"/>
  <c r="AI78" i="10"/>
  <c r="AI98" i="10"/>
  <c r="AI185" i="10"/>
  <c r="AI18" i="10"/>
  <c r="AH65" i="10"/>
  <c r="AI65" i="10" s="1"/>
  <c r="AF136" i="10"/>
  <c r="AI272" i="10"/>
  <c r="AI76" i="10"/>
  <c r="AI249" i="10"/>
  <c r="AI345" i="10"/>
  <c r="AI16" i="10"/>
  <c r="AI66" i="10"/>
  <c r="AH81" i="10"/>
  <c r="AI81" i="10" s="1"/>
  <c r="AI84" i="10"/>
  <c r="AI94" i="10"/>
  <c r="AI99" i="10"/>
  <c r="AI122" i="10"/>
  <c r="AI127" i="10"/>
  <c r="AH141" i="10"/>
  <c r="AI141" i="10" s="1"/>
  <c r="AI146" i="10"/>
  <c r="AI244" i="10"/>
  <c r="AI252" i="10"/>
  <c r="AF20" i="10"/>
  <c r="AF40" i="10"/>
  <c r="AI58" i="10"/>
  <c r="AI67" i="10"/>
  <c r="AF76" i="10"/>
  <c r="AI83" i="10"/>
  <c r="AF92" i="10"/>
  <c r="AF108" i="10"/>
  <c r="AH112" i="10"/>
  <c r="AI112" i="10" s="1"/>
  <c r="AF132" i="10"/>
  <c r="AI136" i="10"/>
  <c r="AI157" i="10"/>
  <c r="AF16" i="10"/>
  <c r="AH29" i="10"/>
  <c r="AI29" i="10" s="1"/>
  <c r="AH49" i="10"/>
  <c r="AI49" i="10" s="1"/>
  <c r="AF56" i="10"/>
  <c r="AH69" i="10"/>
  <c r="AI69" i="10" s="1"/>
  <c r="AI72" i="10"/>
  <c r="AH85" i="10"/>
  <c r="AI85" i="10" s="1"/>
  <c r="AH101" i="10"/>
  <c r="AI101" i="10" s="1"/>
  <c r="AH121" i="10"/>
  <c r="AI121" i="10" s="1"/>
  <c r="AI132" i="10"/>
  <c r="AI201" i="10"/>
  <c r="AI257" i="10"/>
  <c r="AI265" i="10"/>
  <c r="AH9" i="10"/>
  <c r="AI9" i="10" s="1"/>
  <c r="AF36" i="10"/>
  <c r="AI54" i="10"/>
  <c r="AF72" i="10"/>
  <c r="AI79" i="10"/>
  <c r="AF88" i="10"/>
  <c r="AI95" i="10"/>
  <c r="AF104" i="10"/>
  <c r="AH117" i="10"/>
  <c r="AI117" i="10" s="1"/>
  <c r="AF124" i="10"/>
  <c r="AI128" i="10"/>
  <c r="AI139" i="10"/>
  <c r="AI168" i="10"/>
  <c r="AI204" i="10"/>
  <c r="AI209" i="10"/>
  <c r="AI268" i="10"/>
  <c r="AI273" i="10"/>
  <c r="AH280" i="10"/>
  <c r="AI280" i="10" s="1"/>
  <c r="AH282" i="10"/>
  <c r="AI282" i="10" s="1"/>
  <c r="AH284" i="10"/>
  <c r="AI284" i="10" s="1"/>
  <c r="AH286" i="10"/>
  <c r="AI286" i="10" s="1"/>
  <c r="AH288" i="10"/>
  <c r="AI288" i="10" s="1"/>
  <c r="AH290" i="10"/>
  <c r="AI290" i="10" s="1"/>
  <c r="AH292" i="10"/>
  <c r="AI292" i="10" s="1"/>
  <c r="AH294" i="10"/>
  <c r="AI294" i="10" s="1"/>
  <c r="AH296" i="10"/>
  <c r="AI296" i="10" s="1"/>
  <c r="AH298" i="10"/>
  <c r="AI298" i="10" s="1"/>
  <c r="AH300" i="10"/>
  <c r="AI300" i="10" s="1"/>
  <c r="AH302" i="10"/>
  <c r="AI302" i="10" s="1"/>
  <c r="AH304" i="10"/>
  <c r="AI304" i="10" s="1"/>
  <c r="AH306" i="10"/>
  <c r="AI306" i="10" s="1"/>
  <c r="AH308" i="10"/>
  <c r="AI308" i="10" s="1"/>
  <c r="AH310" i="10"/>
  <c r="AI310" i="10" s="1"/>
  <c r="AH312" i="10"/>
  <c r="AI312" i="10" s="1"/>
  <c r="AH314" i="10"/>
  <c r="AI314" i="10" s="1"/>
  <c r="AH316" i="10"/>
  <c r="AI316" i="10" s="1"/>
  <c r="AH318" i="10"/>
  <c r="AI318" i="10" s="1"/>
  <c r="AH320" i="10"/>
  <c r="AI320" i="10" s="1"/>
  <c r="AH322" i="10"/>
  <c r="AI322" i="10" s="1"/>
  <c r="AH324" i="10"/>
  <c r="AI324" i="10" s="1"/>
  <c r="AH326" i="10"/>
  <c r="AI326" i="10" s="1"/>
  <c r="AH328" i="10"/>
  <c r="AI328" i="10" s="1"/>
  <c r="AH330" i="10"/>
  <c r="AI330" i="10" s="1"/>
  <c r="AH332" i="10"/>
  <c r="AI332" i="10" s="1"/>
  <c r="AH334" i="10"/>
  <c r="AI334" i="10" s="1"/>
  <c r="AH336" i="10"/>
  <c r="AI336" i="10" s="1"/>
  <c r="AH338" i="10"/>
  <c r="AI338" i="10" s="1"/>
  <c r="AH340" i="10"/>
  <c r="AI340" i="10" s="1"/>
  <c r="AH342" i="10"/>
  <c r="AI342" i="10" s="1"/>
  <c r="AH344" i="10"/>
  <c r="AI344" i="10" s="1"/>
  <c r="AH346" i="10"/>
  <c r="AI346" i="10" s="1"/>
  <c r="AH348" i="10"/>
  <c r="AI348" i="10" s="1"/>
  <c r="AH350" i="10"/>
  <c r="AI350" i="10" s="1"/>
  <c r="AH352" i="10"/>
  <c r="AI352" i="10" s="1"/>
  <c r="AF12" i="10"/>
  <c r="AI124" i="10"/>
  <c r="AH145" i="10"/>
  <c r="AI145" i="10" s="1"/>
  <c r="AI181" i="10"/>
  <c r="AI217" i="10"/>
  <c r="AI245" i="10"/>
  <c r="AI140" i="10"/>
  <c r="AH5" i="10"/>
  <c r="AI5" i="10" s="1"/>
  <c r="AF28" i="10"/>
  <c r="AF48" i="10"/>
  <c r="AH61" i="10"/>
  <c r="AI61" i="10" s="1"/>
  <c r="AF68" i="10"/>
  <c r="AI75" i="10"/>
  <c r="AF84" i="10"/>
  <c r="AI91" i="10"/>
  <c r="AF100" i="10"/>
  <c r="AI120" i="10"/>
  <c r="AF8" i="10"/>
  <c r="AH21" i="10"/>
  <c r="AI21" i="10" s="1"/>
  <c r="AH41" i="10"/>
  <c r="AI41" i="10" s="1"/>
  <c r="AI44" i="10"/>
  <c r="AI64" i="10"/>
  <c r="AH77" i="10"/>
  <c r="AI77" i="10" s="1"/>
  <c r="AI80" i="10"/>
  <c r="AI96" i="10"/>
  <c r="AH109" i="10"/>
  <c r="AI109" i="10" s="1"/>
  <c r="AF116" i="10"/>
  <c r="AH137" i="10"/>
  <c r="AI137" i="10" s="1"/>
  <c r="AI161" i="10"/>
  <c r="AF279" i="10"/>
  <c r="AF281" i="10"/>
  <c r="AF283" i="10"/>
  <c r="AF285" i="10"/>
  <c r="AF287" i="10"/>
  <c r="AF289" i="10"/>
  <c r="AF291" i="10"/>
  <c r="AF293" i="10"/>
  <c r="AF295" i="10"/>
  <c r="AF297" i="10"/>
  <c r="AF299" i="10"/>
  <c r="AF301" i="10"/>
  <c r="AF303" i="10"/>
  <c r="AF305" i="10"/>
  <c r="AF307" i="10"/>
  <c r="AF309" i="10"/>
  <c r="AF311" i="10"/>
  <c r="AF313" i="10"/>
  <c r="AF315" i="10"/>
  <c r="AF317" i="10"/>
  <c r="AF319" i="10"/>
  <c r="AF321" i="10"/>
  <c r="AF323" i="10"/>
  <c r="AF325" i="10"/>
  <c r="AF327" i="10"/>
  <c r="AF329" i="10"/>
  <c r="AF331" i="10"/>
  <c r="AF333" i="10"/>
  <c r="AF335" i="10"/>
  <c r="AF337" i="10"/>
  <c r="AF339" i="10"/>
  <c r="AF341" i="10"/>
  <c r="AF343" i="10"/>
  <c r="AF345" i="10"/>
  <c r="AF347" i="10"/>
  <c r="AF349" i="10"/>
  <c r="AF351" i="10"/>
  <c r="AF353" i="10"/>
  <c r="AI6" i="10"/>
  <c r="AH17" i="10"/>
  <c r="AI17" i="10" s="1"/>
  <c r="AF24" i="10"/>
  <c r="AF44" i="10"/>
  <c r="AI57" i="10"/>
  <c r="AF64" i="10"/>
  <c r="AI71" i="10"/>
  <c r="AF80" i="10"/>
  <c r="AI87" i="10"/>
  <c r="AF96" i="10"/>
  <c r="AI103" i="10"/>
  <c r="AI114" i="10"/>
  <c r="AI123" i="10"/>
  <c r="AH133" i="10"/>
  <c r="AI133" i="10" s="1"/>
  <c r="AI142" i="10"/>
  <c r="AI144" i="10"/>
  <c r="AI164" i="10"/>
  <c r="AI172" i="10"/>
  <c r="AI177" i="10"/>
  <c r="AI200" i="10"/>
  <c r="AI228" i="10"/>
  <c r="AI236" i="10"/>
  <c r="AI241" i="10"/>
  <c r="AI264" i="10"/>
  <c r="AH15" i="10"/>
  <c r="AI15" i="10" s="1"/>
  <c r="AF15" i="10"/>
  <c r="AI28" i="10"/>
  <c r="AH47" i="10"/>
  <c r="AI47" i="10" s="1"/>
  <c r="AF47" i="10"/>
  <c r="AI60" i="10"/>
  <c r="AH154" i="10"/>
  <c r="AI154" i="10" s="1"/>
  <c r="AF154" i="10"/>
  <c r="AH218" i="10"/>
  <c r="AI218" i="10" s="1"/>
  <c r="AF218" i="10"/>
  <c r="AH11" i="10"/>
  <c r="AI11" i="10" s="1"/>
  <c r="AF11" i="10"/>
  <c r="AI24" i="10"/>
  <c r="AH43" i="10"/>
  <c r="AI43" i="10" s="1"/>
  <c r="AF43" i="10"/>
  <c r="AI56" i="10"/>
  <c r="AH31" i="10"/>
  <c r="AI31" i="10" s="1"/>
  <c r="AF31" i="10"/>
  <c r="AH63" i="10"/>
  <c r="AI63" i="10" s="1"/>
  <c r="AF63" i="10"/>
  <c r="AH186" i="10"/>
  <c r="AI186" i="10" s="1"/>
  <c r="AF186" i="10"/>
  <c r="AH250" i="10"/>
  <c r="AI250" i="10" s="1"/>
  <c r="AF250" i="10"/>
  <c r="AH19" i="10"/>
  <c r="AI19" i="10" s="1"/>
  <c r="AF19" i="10"/>
  <c r="AH39" i="10"/>
  <c r="AI39" i="10" s="1"/>
  <c r="AF39" i="10"/>
  <c r="AH35" i="10"/>
  <c r="AI35" i="10" s="1"/>
  <c r="AF35" i="10"/>
  <c r="AI12" i="10"/>
  <c r="AI8" i="10"/>
  <c r="AH27" i="10"/>
  <c r="AI27" i="10" s="1"/>
  <c r="AF27" i="10"/>
  <c r="AI40" i="10"/>
  <c r="AH59" i="10"/>
  <c r="AI59" i="10" s="1"/>
  <c r="AF59" i="10"/>
  <c r="AH7" i="10"/>
  <c r="AI7" i="10" s="1"/>
  <c r="AF7" i="10"/>
  <c r="AI4" i="10"/>
  <c r="AH23" i="10"/>
  <c r="AI23" i="10" s="1"/>
  <c r="AF23" i="10"/>
  <c r="AI36" i="10"/>
  <c r="AH55" i="10"/>
  <c r="AI55" i="10" s="1"/>
  <c r="AF55" i="10"/>
  <c r="AH51" i="10"/>
  <c r="AI51" i="10" s="1"/>
  <c r="AF51" i="10"/>
  <c r="AH238" i="10"/>
  <c r="AI238" i="10" s="1"/>
  <c r="AF238" i="10"/>
  <c r="AH270" i="10"/>
  <c r="AI270" i="10" s="1"/>
  <c r="AF270" i="10"/>
  <c r="AF67" i="10"/>
  <c r="AF71" i="10"/>
  <c r="AF75" i="10"/>
  <c r="AF79" i="10"/>
  <c r="AF83" i="10"/>
  <c r="AF87" i="10"/>
  <c r="AF91" i="10"/>
  <c r="AF95" i="10"/>
  <c r="AF99" i="10"/>
  <c r="AF103" i="10"/>
  <c r="AF107" i="10"/>
  <c r="AF111" i="10"/>
  <c r="AF115" i="10"/>
  <c r="AF119" i="10"/>
  <c r="AF123" i="10"/>
  <c r="AF127" i="10"/>
  <c r="AF131" i="10"/>
  <c r="AF135" i="10"/>
  <c r="AF139" i="10"/>
  <c r="AF143" i="10"/>
  <c r="AH162" i="10"/>
  <c r="AI162" i="10" s="1"/>
  <c r="AF162" i="10"/>
  <c r="AH194" i="10"/>
  <c r="AI194" i="10" s="1"/>
  <c r="AF194" i="10"/>
  <c r="AH226" i="10"/>
  <c r="AI226" i="10" s="1"/>
  <c r="AF226" i="10"/>
  <c r="AH258" i="10"/>
  <c r="AI258" i="10" s="1"/>
  <c r="AF258" i="10"/>
  <c r="AH150" i="10"/>
  <c r="AI150" i="10" s="1"/>
  <c r="AF150" i="10"/>
  <c r="AH182" i="10"/>
  <c r="AI182" i="10" s="1"/>
  <c r="AF182" i="10"/>
  <c r="AH214" i="10"/>
  <c r="AI214" i="10" s="1"/>
  <c r="AF214" i="10"/>
  <c r="AH246" i="10"/>
  <c r="AI246" i="10" s="1"/>
  <c r="AF246" i="10"/>
  <c r="AH174" i="10"/>
  <c r="AI174" i="10" s="1"/>
  <c r="AF174" i="10"/>
  <c r="AF6" i="10"/>
  <c r="AF10" i="10"/>
  <c r="AF14" i="10"/>
  <c r="AF18" i="10"/>
  <c r="AF22" i="10"/>
  <c r="AF26" i="10"/>
  <c r="AF30" i="10"/>
  <c r="AF34" i="10"/>
  <c r="AF38" i="10"/>
  <c r="AF42" i="10"/>
  <c r="AF46" i="10"/>
  <c r="AF50" i="10"/>
  <c r="AF54" i="10"/>
  <c r="AF58" i="10"/>
  <c r="AF62" i="10"/>
  <c r="AF66" i="10"/>
  <c r="AF70" i="10"/>
  <c r="AF74" i="10"/>
  <c r="AF78" i="10"/>
  <c r="AF82" i="10"/>
  <c r="AF86" i="10"/>
  <c r="AF90" i="10"/>
  <c r="AF94" i="10"/>
  <c r="AF98" i="10"/>
  <c r="AF102" i="10"/>
  <c r="AF106" i="10"/>
  <c r="AF110" i="10"/>
  <c r="AF114" i="10"/>
  <c r="AF118" i="10"/>
  <c r="AF122" i="10"/>
  <c r="AF126" i="10"/>
  <c r="AF130" i="10"/>
  <c r="AF134" i="10"/>
  <c r="AF138" i="10"/>
  <c r="AF142" i="10"/>
  <c r="AF146" i="10"/>
  <c r="AH170" i="10"/>
  <c r="AI170" i="10" s="1"/>
  <c r="AF170" i="10"/>
  <c r="AH202" i="10"/>
  <c r="AI202" i="10" s="1"/>
  <c r="AF202" i="10"/>
  <c r="AH234" i="10"/>
  <c r="AI234" i="10" s="1"/>
  <c r="AF234" i="10"/>
  <c r="AH266" i="10"/>
  <c r="AI266" i="10" s="1"/>
  <c r="AF266" i="10"/>
  <c r="AE278" i="10"/>
  <c r="AH206" i="10"/>
  <c r="AI206" i="10" s="1"/>
  <c r="AF206" i="10"/>
  <c r="AH158" i="10"/>
  <c r="AI158" i="10" s="1"/>
  <c r="AF158" i="10"/>
  <c r="AH190" i="10"/>
  <c r="AI190" i="10" s="1"/>
  <c r="AF190" i="10"/>
  <c r="AH222" i="10"/>
  <c r="AI222" i="10" s="1"/>
  <c r="AF222" i="10"/>
  <c r="AH254" i="10"/>
  <c r="AI254" i="10" s="1"/>
  <c r="AF254" i="10"/>
  <c r="AH178" i="10"/>
  <c r="AI178" i="10" s="1"/>
  <c r="AF178" i="10"/>
  <c r="AH210" i="10"/>
  <c r="AI210" i="10" s="1"/>
  <c r="AF210" i="10"/>
  <c r="AH242" i="10"/>
  <c r="AI242" i="10" s="1"/>
  <c r="AF242" i="10"/>
  <c r="AH274" i="10"/>
  <c r="AI274" i="10" s="1"/>
  <c r="AF274" i="10"/>
  <c r="AH166" i="10"/>
  <c r="AI166" i="10" s="1"/>
  <c r="AF166" i="10"/>
  <c r="AH198" i="10"/>
  <c r="AI198" i="10" s="1"/>
  <c r="AF198" i="10"/>
  <c r="AH230" i="10"/>
  <c r="AI230" i="10" s="1"/>
  <c r="AF230" i="10"/>
  <c r="AH262" i="10"/>
  <c r="AI262" i="10" s="1"/>
  <c r="AF262" i="10"/>
  <c r="AH147" i="10"/>
  <c r="AI147" i="10" s="1"/>
  <c r="AH151" i="10"/>
  <c r="AI151" i="10" s="1"/>
  <c r="AH155" i="10"/>
  <c r="AI155" i="10" s="1"/>
  <c r="AH159" i="10"/>
  <c r="AI159" i="10" s="1"/>
  <c r="AH163" i="10"/>
  <c r="AI163" i="10" s="1"/>
  <c r="AH167" i="10"/>
  <c r="AI167" i="10" s="1"/>
  <c r="AH171" i="10"/>
  <c r="AI171" i="10" s="1"/>
  <c r="AH175" i="10"/>
  <c r="AI175" i="10" s="1"/>
  <c r="AH179" i="10"/>
  <c r="AI179" i="10" s="1"/>
  <c r="AH183" i="10"/>
  <c r="AI183" i="10" s="1"/>
  <c r="AH187" i="10"/>
  <c r="AI187" i="10" s="1"/>
  <c r="AH191" i="10"/>
  <c r="AI191" i="10" s="1"/>
  <c r="AH195" i="10"/>
  <c r="AI195" i="10" s="1"/>
  <c r="AH199" i="10"/>
  <c r="AI199" i="10" s="1"/>
  <c r="AH203" i="10"/>
  <c r="AI203" i="10" s="1"/>
  <c r="AH207" i="10"/>
  <c r="AI207" i="10" s="1"/>
  <c r="AH211" i="10"/>
  <c r="AI211" i="10" s="1"/>
  <c r="AH215" i="10"/>
  <c r="AI215" i="10" s="1"/>
  <c r="AH219" i="10"/>
  <c r="AI219" i="10" s="1"/>
  <c r="AH223" i="10"/>
  <c r="AI223" i="10" s="1"/>
  <c r="AH227" i="10"/>
  <c r="AI227" i="10" s="1"/>
  <c r="AH231" i="10"/>
  <c r="AI231" i="10" s="1"/>
  <c r="AH235" i="10"/>
  <c r="AI235" i="10" s="1"/>
  <c r="AH239" i="10"/>
  <c r="AI239" i="10" s="1"/>
  <c r="AH243" i="10"/>
  <c r="AI243" i="10" s="1"/>
  <c r="AH247" i="10"/>
  <c r="AI247" i="10" s="1"/>
  <c r="AH251" i="10"/>
  <c r="AI251" i="10" s="1"/>
  <c r="AH255" i="10"/>
  <c r="AI255" i="10" s="1"/>
  <c r="AH259" i="10"/>
  <c r="AI259" i="10" s="1"/>
  <c r="AH263" i="10"/>
  <c r="AI263" i="10" s="1"/>
  <c r="AH267" i="10"/>
  <c r="AI267" i="10" s="1"/>
  <c r="AH271" i="10"/>
  <c r="AI271" i="10" s="1"/>
  <c r="AH275" i="10"/>
  <c r="AI275" i="10" s="1"/>
  <c r="AF149" i="10"/>
  <c r="AF153" i="10"/>
  <c r="AF157" i="10"/>
  <c r="AF161" i="10"/>
  <c r="AF165" i="10"/>
  <c r="AF169" i="10"/>
  <c r="AF173" i="10"/>
  <c r="AF177" i="10"/>
  <c r="AF181" i="10"/>
  <c r="AF185" i="10"/>
  <c r="AF189" i="10"/>
  <c r="AF193" i="10"/>
  <c r="AF197" i="10"/>
  <c r="AF201" i="10"/>
  <c r="AF205" i="10"/>
  <c r="AF209" i="10"/>
  <c r="AF213" i="10"/>
  <c r="AF217" i="10"/>
  <c r="AF221" i="10"/>
  <c r="AF225" i="10"/>
  <c r="AF229" i="10"/>
  <c r="AF233" i="10"/>
  <c r="AF237" i="10"/>
  <c r="AF241" i="10"/>
  <c r="AF245" i="10"/>
  <c r="AF249" i="10"/>
  <c r="AF253" i="10"/>
  <c r="AF257" i="10"/>
  <c r="AF261" i="10"/>
  <c r="AF265" i="10"/>
  <c r="AF269" i="10"/>
  <c r="AF273" i="10"/>
  <c r="AF277" i="10"/>
  <c r="AF148" i="10"/>
  <c r="AF152" i="10"/>
  <c r="AF156" i="10"/>
  <c r="AF160" i="10"/>
  <c r="AF164" i="10"/>
  <c r="AF168" i="10"/>
  <c r="AF172" i="10"/>
  <c r="AF176" i="10"/>
  <c r="AF180" i="10"/>
  <c r="AF184" i="10"/>
  <c r="AF188" i="10"/>
  <c r="AF192" i="10"/>
  <c r="AF196" i="10"/>
  <c r="AF200" i="10"/>
  <c r="AF204" i="10"/>
  <c r="AF208" i="10"/>
  <c r="AF212" i="10"/>
  <c r="AF216" i="10"/>
  <c r="AF220" i="10"/>
  <c r="AF224" i="10"/>
  <c r="AF228" i="10"/>
  <c r="AF232" i="10"/>
  <c r="AF236" i="10"/>
  <c r="AF240" i="10"/>
  <c r="AF244" i="10"/>
  <c r="AF248" i="10"/>
  <c r="AF252" i="10"/>
  <c r="AF256" i="10"/>
  <c r="AF260" i="10"/>
  <c r="AF264" i="10"/>
  <c r="AF268" i="10"/>
  <c r="AF272" i="10"/>
  <c r="AF276" i="10"/>
  <c r="AH278" i="10" l="1"/>
  <c r="AI278" i="10" s="1"/>
  <c r="AF278" i="10"/>
  <c r="C137" i="11" l="1"/>
  <c r="C136" i="11"/>
  <c r="C135" i="11"/>
  <c r="C134" i="11"/>
  <c r="C133" i="11"/>
  <c r="C132" i="11"/>
  <c r="C131" i="11"/>
  <c r="C130" i="11"/>
  <c r="C129" i="11"/>
  <c r="C128" i="11"/>
  <c r="C127" i="11"/>
  <c r="C126" i="11"/>
  <c r="C125" i="11"/>
  <c r="C124" i="11"/>
  <c r="C123" i="11"/>
  <c r="C122" i="11"/>
  <c r="C121" i="11"/>
  <c r="C120" i="11"/>
  <c r="C119" i="11"/>
  <c r="C118" i="11"/>
  <c r="C117" i="11"/>
  <c r="C116" i="11"/>
  <c r="C115" i="11"/>
  <c r="C114" i="11"/>
  <c r="C113" i="11"/>
  <c r="C112" i="11"/>
  <c r="C111" i="11"/>
  <c r="C110" i="11"/>
  <c r="C109" i="11"/>
  <c r="C108" i="11"/>
  <c r="C107" i="11"/>
  <c r="C106" i="11"/>
  <c r="C105" i="11"/>
  <c r="C104" i="11"/>
  <c r="C103" i="11"/>
  <c r="C102" i="11"/>
  <c r="C101" i="11"/>
  <c r="C100" i="11"/>
  <c r="C99" i="11"/>
  <c r="C98" i="11"/>
  <c r="C97" i="11"/>
  <c r="C96" i="11"/>
  <c r="C95" i="11"/>
  <c r="C94" i="11"/>
  <c r="C93" i="11"/>
  <c r="C92" i="11"/>
  <c r="C91" i="11"/>
  <c r="C90" i="11"/>
  <c r="C89" i="11"/>
  <c r="C88" i="11"/>
  <c r="C87" i="11"/>
  <c r="C86" i="11"/>
  <c r="C85" i="11"/>
  <c r="C84" i="11"/>
  <c r="C83" i="11"/>
  <c r="C82" i="11"/>
  <c r="C81" i="11"/>
  <c r="C80" i="11"/>
  <c r="C79" i="11"/>
  <c r="C78" i="11"/>
  <c r="C77" i="11"/>
  <c r="C76" i="11"/>
  <c r="C75" i="11"/>
  <c r="C74" i="11"/>
  <c r="C73" i="11"/>
  <c r="C72" i="11"/>
  <c r="C71" i="11"/>
  <c r="C70" i="11"/>
  <c r="C69" i="11"/>
  <c r="C68" i="11"/>
  <c r="C67" i="11"/>
  <c r="C66" i="11"/>
  <c r="C65" i="11"/>
  <c r="C64" i="11"/>
  <c r="C63" i="11"/>
  <c r="C62" i="11"/>
  <c r="C61" i="11"/>
  <c r="C60" i="11"/>
  <c r="C59" i="11"/>
  <c r="C58" i="11"/>
  <c r="C57" i="11"/>
  <c r="C56" i="11"/>
  <c r="C55" i="11"/>
  <c r="C54" i="11"/>
  <c r="C53" i="11"/>
  <c r="C52" i="11"/>
  <c r="C51" i="11"/>
  <c r="C50" i="11"/>
  <c r="C49" i="11"/>
  <c r="C48" i="11"/>
  <c r="C47" i="11"/>
  <c r="C46" i="11"/>
  <c r="C45" i="11"/>
  <c r="C44" i="11"/>
  <c r="C43" i="11"/>
  <c r="C42" i="11"/>
  <c r="C41" i="11"/>
  <c r="C40" i="11"/>
  <c r="C39" i="11"/>
  <c r="C38" i="11"/>
  <c r="C37" i="11"/>
  <c r="C36" i="11"/>
  <c r="C35" i="11"/>
  <c r="C34" i="11"/>
  <c r="C33" i="11"/>
  <c r="C32" i="11"/>
  <c r="C31" i="11"/>
  <c r="C30" i="11"/>
  <c r="C29" i="11"/>
  <c r="C28" i="11"/>
  <c r="C27" i="11"/>
  <c r="C26" i="11"/>
  <c r="C25" i="11"/>
  <c r="C24" i="11"/>
  <c r="C23" i="11"/>
  <c r="C22" i="11"/>
  <c r="C21" i="11"/>
  <c r="C20" i="11"/>
  <c r="C19" i="11"/>
  <c r="C18" i="11"/>
  <c r="C17" i="11"/>
  <c r="C16" i="11"/>
  <c r="C15" i="11"/>
  <c r="C14" i="11"/>
  <c r="C13" i="11"/>
  <c r="P138" i="11" l="1"/>
  <c r="BX78" i="10" l="1"/>
  <c r="D60" i="10" l="1"/>
  <c r="BV327" i="10" l="1"/>
  <c r="BX273" i="10"/>
  <c r="D186" i="10"/>
  <c r="D332" i="10"/>
  <c r="D306" i="10"/>
  <c r="D280" i="10"/>
  <c r="BH290" i="10"/>
  <c r="BX4" i="10"/>
  <c r="BV351" i="10"/>
  <c r="BV352" i="10"/>
  <c r="BY352" i="10" s="1"/>
  <c r="BV353" i="10"/>
  <c r="BY353" i="10" s="1"/>
  <c r="BV4" i="10"/>
  <c r="BY4" i="10" s="1"/>
  <c r="BW4" i="10" l="1"/>
  <c r="BW353" i="10"/>
  <c r="BW352" i="10"/>
  <c r="BY351" i="10"/>
  <c r="BW351" i="10"/>
  <c r="BX247" i="10"/>
  <c r="BX248" i="10"/>
  <c r="BX249" i="10"/>
  <c r="BX250" i="10"/>
  <c r="BX251" i="10"/>
  <c r="BX252" i="10"/>
  <c r="BX253" i="10"/>
  <c r="BX254" i="10"/>
  <c r="BX255" i="10"/>
  <c r="BX256" i="10"/>
  <c r="BX257" i="10"/>
  <c r="BX258" i="10"/>
  <c r="BX259" i="10"/>
  <c r="BX260" i="10"/>
  <c r="BX261" i="10"/>
  <c r="BX262" i="10"/>
  <c r="BX263" i="10"/>
  <c r="BX264" i="10"/>
  <c r="BX265" i="10"/>
  <c r="BX266" i="10"/>
  <c r="BX267" i="10"/>
  <c r="BX268" i="10"/>
  <c r="BX269" i="10"/>
  <c r="BX270" i="10"/>
  <c r="BX271" i="10"/>
  <c r="BX272" i="10"/>
  <c r="BX274" i="10"/>
  <c r="BX275" i="10"/>
  <c r="BX276" i="10"/>
  <c r="BX277" i="10"/>
  <c r="BX278" i="10"/>
  <c r="BX279" i="10"/>
  <c r="BX280" i="10"/>
  <c r="BX281" i="10"/>
  <c r="BX282" i="10"/>
  <c r="BX283" i="10"/>
  <c r="BX284" i="10"/>
  <c r="BX285" i="10"/>
  <c r="BX286" i="10"/>
  <c r="BX287" i="10"/>
  <c r="BX288" i="10"/>
  <c r="BX289" i="10"/>
  <c r="BX290" i="10"/>
  <c r="BX291" i="10"/>
  <c r="BX292" i="10"/>
  <c r="BX293" i="10"/>
  <c r="BX294" i="10"/>
  <c r="BX295" i="10"/>
  <c r="BX296" i="10"/>
  <c r="BX297" i="10"/>
  <c r="BX298" i="10"/>
  <c r="BX299" i="10"/>
  <c r="BX300" i="10"/>
  <c r="BX301" i="10"/>
  <c r="BX302" i="10"/>
  <c r="BX303" i="10"/>
  <c r="BX304" i="10"/>
  <c r="BX305" i="10"/>
  <c r="BX306" i="10"/>
  <c r="BX307" i="10"/>
  <c r="BX308" i="10"/>
  <c r="BX309" i="10"/>
  <c r="BX310" i="10"/>
  <c r="BX311" i="10"/>
  <c r="BX312" i="10"/>
  <c r="BX313" i="10"/>
  <c r="BX314" i="10"/>
  <c r="BX315" i="10"/>
  <c r="BX316" i="10"/>
  <c r="BX317" i="10"/>
  <c r="BX318" i="10"/>
  <c r="BX319" i="10"/>
  <c r="BX320" i="10"/>
  <c r="BX321" i="10"/>
  <c r="BX322" i="10"/>
  <c r="BX323" i="10"/>
  <c r="BX324" i="10"/>
  <c r="BX325" i="10"/>
  <c r="BX326" i="10"/>
  <c r="BX327" i="10"/>
  <c r="BX328" i="10"/>
  <c r="BX329" i="10"/>
  <c r="BX330" i="10"/>
  <c r="BX331" i="10"/>
  <c r="BX332" i="10"/>
  <c r="BX333" i="10"/>
  <c r="BX334" i="10"/>
  <c r="BX335" i="10"/>
  <c r="BX336" i="10"/>
  <c r="BX337" i="10"/>
  <c r="BX338" i="10"/>
  <c r="BX339" i="10"/>
  <c r="BX340" i="10"/>
  <c r="BX341" i="10"/>
  <c r="BX342" i="10"/>
  <c r="BX343" i="10"/>
  <c r="BX344" i="10"/>
  <c r="BX345" i="10"/>
  <c r="BX346" i="10"/>
  <c r="BX347" i="10"/>
  <c r="BX348" i="10"/>
  <c r="BX349" i="10"/>
  <c r="BX350" i="10"/>
  <c r="BX351" i="10"/>
  <c r="BX352" i="10"/>
  <c r="BX353" i="10"/>
  <c r="BX5" i="10"/>
  <c r="BX6" i="10"/>
  <c r="BX7" i="10"/>
  <c r="BX8" i="10"/>
  <c r="BX9" i="10"/>
  <c r="BX10" i="10"/>
  <c r="BX11" i="10"/>
  <c r="BX12" i="10"/>
  <c r="BX13" i="10"/>
  <c r="BX14" i="10"/>
  <c r="BX15" i="10"/>
  <c r="BX16" i="10"/>
  <c r="BX17" i="10"/>
  <c r="BX18" i="10"/>
  <c r="BX19" i="10"/>
  <c r="BX20" i="10"/>
  <c r="BX21" i="10"/>
  <c r="BX22" i="10"/>
  <c r="BX23" i="10"/>
  <c r="BX24" i="10"/>
  <c r="BX25" i="10"/>
  <c r="BX26" i="10"/>
  <c r="BX27" i="10"/>
  <c r="BX28" i="10"/>
  <c r="BX29" i="10"/>
  <c r="BX30" i="10"/>
  <c r="BX31" i="10"/>
  <c r="BX32" i="10"/>
  <c r="BX33" i="10"/>
  <c r="BX34" i="10"/>
  <c r="BX35" i="10"/>
  <c r="BX36" i="10"/>
  <c r="BX37" i="10"/>
  <c r="BX38" i="10"/>
  <c r="BX39" i="10"/>
  <c r="BX40" i="10"/>
  <c r="BX41" i="10"/>
  <c r="BX42" i="10"/>
  <c r="BX43" i="10"/>
  <c r="BX44" i="10"/>
  <c r="BX45" i="10"/>
  <c r="BX46" i="10"/>
  <c r="BX47" i="10"/>
  <c r="BX48" i="10"/>
  <c r="BX49" i="10"/>
  <c r="BX50" i="10"/>
  <c r="BX51" i="10"/>
  <c r="BX52" i="10"/>
  <c r="BX53" i="10"/>
  <c r="BX54" i="10"/>
  <c r="BX55" i="10"/>
  <c r="BX56" i="10"/>
  <c r="BX57" i="10"/>
  <c r="BX58" i="10"/>
  <c r="BX59" i="10"/>
  <c r="BX60" i="10"/>
  <c r="BX61" i="10"/>
  <c r="BX62" i="10"/>
  <c r="BX63" i="10"/>
  <c r="BX64" i="10"/>
  <c r="BX65" i="10"/>
  <c r="BX66" i="10"/>
  <c r="BX67" i="10"/>
  <c r="BX68" i="10"/>
  <c r="BX69" i="10"/>
  <c r="BX70" i="10"/>
  <c r="BX71" i="10"/>
  <c r="BX72" i="10"/>
  <c r="BX73" i="10"/>
  <c r="BX74" i="10"/>
  <c r="BX75" i="10"/>
  <c r="BX76" i="10"/>
  <c r="BX77" i="10"/>
  <c r="BX79" i="10"/>
  <c r="BX80" i="10"/>
  <c r="BX81" i="10"/>
  <c r="BX82" i="10"/>
  <c r="BX83" i="10"/>
  <c r="BX84" i="10"/>
  <c r="BX85" i="10"/>
  <c r="BX86" i="10"/>
  <c r="BX87" i="10"/>
  <c r="BX88" i="10"/>
  <c r="BX89" i="10"/>
  <c r="BX90" i="10"/>
  <c r="BX91" i="10"/>
  <c r="BX92" i="10"/>
  <c r="BX93" i="10"/>
  <c r="BX94" i="10"/>
  <c r="BX95" i="10"/>
  <c r="BX96" i="10"/>
  <c r="BX97" i="10"/>
  <c r="BX98" i="10"/>
  <c r="BX99" i="10"/>
  <c r="BX100" i="10"/>
  <c r="BX101" i="10"/>
  <c r="BX102" i="10"/>
  <c r="BX103" i="10"/>
  <c r="BX104" i="10"/>
  <c r="BX105" i="10"/>
  <c r="BX106" i="10"/>
  <c r="BX107" i="10"/>
  <c r="BX108" i="10"/>
  <c r="BX109" i="10"/>
  <c r="BX110" i="10"/>
  <c r="BX111" i="10"/>
  <c r="BX112" i="10"/>
  <c r="BX113" i="10"/>
  <c r="BX114" i="10"/>
  <c r="BX115" i="10"/>
  <c r="BX116" i="10"/>
  <c r="BX117" i="10"/>
  <c r="BX118" i="10"/>
  <c r="BX119" i="10"/>
  <c r="BX120" i="10"/>
  <c r="BX121" i="10"/>
  <c r="BX122" i="10"/>
  <c r="BX123" i="10"/>
  <c r="BX124" i="10"/>
  <c r="BX125" i="10"/>
  <c r="BX126" i="10"/>
  <c r="BX127" i="10"/>
  <c r="BX128" i="10"/>
  <c r="BX129" i="10"/>
  <c r="BX130" i="10"/>
  <c r="BX131" i="10"/>
  <c r="BX132" i="10"/>
  <c r="BX133" i="10"/>
  <c r="BX134" i="10"/>
  <c r="BX135" i="10"/>
  <c r="BX136" i="10"/>
  <c r="BX137" i="10"/>
  <c r="BX138" i="10"/>
  <c r="BX139" i="10"/>
  <c r="BX140" i="10"/>
  <c r="BX141" i="10"/>
  <c r="BX142" i="10"/>
  <c r="BX143" i="10"/>
  <c r="BX144" i="10"/>
  <c r="BX145" i="10"/>
  <c r="BX146" i="10"/>
  <c r="BX147" i="10"/>
  <c r="BX148" i="10"/>
  <c r="BX149" i="10"/>
  <c r="BX150" i="10"/>
  <c r="BX151" i="10"/>
  <c r="BX152" i="10"/>
  <c r="BX153" i="10"/>
  <c r="BX154" i="10"/>
  <c r="BX155" i="10"/>
  <c r="BX156" i="10"/>
  <c r="BX157" i="10"/>
  <c r="BX158" i="10"/>
  <c r="BX159" i="10"/>
  <c r="BX160" i="10"/>
  <c r="BX161" i="10"/>
  <c r="BX162" i="10"/>
  <c r="BX163" i="10"/>
  <c r="BX164" i="10"/>
  <c r="BX165" i="10"/>
  <c r="BX166" i="10"/>
  <c r="BX167" i="10"/>
  <c r="BX168" i="10"/>
  <c r="BX169" i="10"/>
  <c r="BX170" i="10"/>
  <c r="BX171" i="10"/>
  <c r="BX172" i="10"/>
  <c r="BX173" i="10"/>
  <c r="BX174" i="10"/>
  <c r="BX175" i="10"/>
  <c r="BX176" i="10"/>
  <c r="BX177" i="10"/>
  <c r="BX178" i="10"/>
  <c r="BX179" i="10"/>
  <c r="BX180" i="10"/>
  <c r="BX181" i="10"/>
  <c r="BX182" i="10"/>
  <c r="BX183" i="10"/>
  <c r="BX184" i="10"/>
  <c r="BX185" i="10"/>
  <c r="BX186" i="10"/>
  <c r="BX187" i="10"/>
  <c r="BX188" i="10"/>
  <c r="BX189" i="10"/>
  <c r="BX190" i="10"/>
  <c r="BX191" i="10"/>
  <c r="BX192" i="10"/>
  <c r="BX193" i="10"/>
  <c r="BX194" i="10"/>
  <c r="BX195" i="10"/>
  <c r="BX196" i="10"/>
  <c r="BX197" i="10"/>
  <c r="BX198" i="10"/>
  <c r="BX199" i="10"/>
  <c r="BX200" i="10"/>
  <c r="BX201" i="10"/>
  <c r="BX202" i="10"/>
  <c r="BX203" i="10"/>
  <c r="BX204" i="10"/>
  <c r="BX205" i="10"/>
  <c r="BX206" i="10"/>
  <c r="BX207" i="10"/>
  <c r="BX208" i="10"/>
  <c r="BX209" i="10"/>
  <c r="BX210" i="10"/>
  <c r="BX211" i="10"/>
  <c r="BX212" i="10"/>
  <c r="BX213" i="10"/>
  <c r="BX214" i="10"/>
  <c r="BX215" i="10"/>
  <c r="BX216" i="10"/>
  <c r="BX217" i="10"/>
  <c r="BX218" i="10"/>
  <c r="BX219" i="10"/>
  <c r="BX220" i="10"/>
  <c r="BX221" i="10"/>
  <c r="BX222" i="10"/>
  <c r="BX223" i="10"/>
  <c r="BX224" i="10"/>
  <c r="BX225" i="10"/>
  <c r="BX226" i="10"/>
  <c r="BX227" i="10"/>
  <c r="BX228" i="10"/>
  <c r="BX229" i="10"/>
  <c r="BX230" i="10"/>
  <c r="BX231" i="10"/>
  <c r="BX232" i="10"/>
  <c r="BX233" i="10"/>
  <c r="BX234" i="10"/>
  <c r="BX235" i="10"/>
  <c r="BX236" i="10"/>
  <c r="BX237" i="10"/>
  <c r="BX238" i="10"/>
  <c r="BX239" i="10"/>
  <c r="BX240" i="10"/>
  <c r="BX241" i="10"/>
  <c r="BX242" i="10"/>
  <c r="BX243" i="10"/>
  <c r="BX244" i="10"/>
  <c r="BX245" i="10"/>
  <c r="BX246" i="10"/>
  <c r="BH270" i="10"/>
  <c r="BH38" i="10"/>
  <c r="BH168" i="10"/>
  <c r="BH169" i="10"/>
  <c r="BH222" i="10"/>
  <c r="BH86" i="10"/>
  <c r="BH300" i="10"/>
  <c r="BH349" i="10"/>
  <c r="BH350" i="10"/>
  <c r="BH346" i="10"/>
  <c r="BH299" i="10"/>
  <c r="BH41" i="10"/>
  <c r="BH284" i="10"/>
  <c r="BH317" i="10"/>
  <c r="BH32" i="10"/>
  <c r="BH33" i="10"/>
  <c r="BH34" i="10"/>
  <c r="BH35" i="10"/>
  <c r="BH69" i="10"/>
  <c r="BH72" i="10"/>
  <c r="BH39" i="10"/>
  <c r="BH146" i="10"/>
  <c r="BH112" i="10"/>
  <c r="BH200" i="10"/>
  <c r="BH176" i="10"/>
  <c r="BH187" i="10"/>
  <c r="BH273" i="10"/>
  <c r="BH148" i="10"/>
  <c r="BH182" i="10"/>
  <c r="BH241" i="10"/>
  <c r="BH84" i="10"/>
  <c r="BH228" i="10"/>
  <c r="BH229" i="10"/>
  <c r="BH46" i="10"/>
  <c r="BH16" i="10"/>
  <c r="BH75" i="10"/>
  <c r="BH258" i="10"/>
  <c r="BH259" i="10"/>
  <c r="BH283" i="10"/>
  <c r="BH289" i="10"/>
  <c r="BH63" i="10"/>
  <c r="BH287" i="10"/>
  <c r="BH91" i="10"/>
  <c r="BH82" i="10"/>
  <c r="BH49" i="10"/>
  <c r="BH291" i="10"/>
  <c r="BH281" i="10"/>
  <c r="BH282" i="10"/>
  <c r="BH288" i="10"/>
  <c r="BH295" i="10"/>
  <c r="BH122" i="10"/>
  <c r="BH28" i="10"/>
  <c r="BH29" i="10"/>
  <c r="BH47" i="10"/>
  <c r="BH5" i="10"/>
  <c r="BH223" i="10"/>
  <c r="BH77" i="10"/>
  <c r="BH204" i="10"/>
  <c r="BH36" i="10"/>
  <c r="BH248" i="10"/>
  <c r="BH261" i="10"/>
  <c r="BH257" i="10"/>
  <c r="BH271" i="10"/>
  <c r="BH96" i="10"/>
  <c r="BH264" i="10"/>
  <c r="BH88" i="10"/>
  <c r="BH89" i="10"/>
  <c r="BH90" i="10"/>
  <c r="BH179" i="10"/>
  <c r="BH312" i="10"/>
  <c r="BH266" i="10"/>
  <c r="BH117" i="10"/>
  <c r="BH30" i="10"/>
  <c r="BH31" i="10"/>
  <c r="BH256" i="10"/>
  <c r="BH348" i="10"/>
  <c r="BH277" i="10"/>
  <c r="BH230" i="10"/>
  <c r="BH175" i="10"/>
  <c r="BH188" i="10"/>
  <c r="BH8" i="10"/>
  <c r="BH239" i="10"/>
  <c r="BH198" i="10"/>
  <c r="BH247" i="10"/>
  <c r="BH303" i="10"/>
  <c r="BH221" i="10"/>
  <c r="BH231" i="10"/>
  <c r="BH253" i="10"/>
  <c r="BH254" i="10"/>
  <c r="BH129" i="10"/>
  <c r="BH132" i="10"/>
  <c r="BH213" i="10"/>
  <c r="BH214" i="10"/>
  <c r="BH246" i="10"/>
  <c r="BH48" i="10"/>
  <c r="BH85" i="10"/>
  <c r="BH61" i="10"/>
  <c r="BH65" i="10"/>
  <c r="BH136" i="10"/>
  <c r="BH226" i="10"/>
  <c r="BH227" i="10"/>
  <c r="BH192" i="10"/>
  <c r="BH201" i="10"/>
  <c r="BH74" i="10"/>
  <c r="BH92" i="10"/>
  <c r="BH126" i="10"/>
  <c r="BH12" i="10"/>
  <c r="BH190" i="10"/>
  <c r="BH298" i="10"/>
  <c r="BH101" i="10"/>
  <c r="BH149" i="10"/>
  <c r="BH9" i="10"/>
  <c r="BH166" i="10"/>
  <c r="BH167" i="10"/>
  <c r="BH170" i="10"/>
  <c r="BH97" i="10"/>
  <c r="BH98" i="10"/>
  <c r="BH87" i="10"/>
  <c r="BH304" i="10"/>
  <c r="BH262" i="10"/>
  <c r="BH185" i="10"/>
  <c r="BH121" i="10"/>
  <c r="BH10" i="10"/>
  <c r="BH11" i="10"/>
  <c r="BH191" i="10"/>
  <c r="BH233" i="10"/>
  <c r="BH20" i="10"/>
  <c r="BH21" i="10"/>
  <c r="BH157" i="10"/>
  <c r="BH51" i="10"/>
  <c r="BH22" i="10"/>
  <c r="BH143" i="10"/>
  <c r="BH144" i="10"/>
  <c r="BH79" i="10"/>
  <c r="BH4" i="10"/>
  <c r="BH308" i="10"/>
  <c r="BH19" i="10"/>
  <c r="BH67" i="10"/>
  <c r="BH83" i="10"/>
  <c r="BH220" i="10"/>
  <c r="BH272" i="10"/>
  <c r="BH296" i="10"/>
  <c r="BH123" i="10"/>
  <c r="BH174" i="10"/>
  <c r="BH118" i="10"/>
  <c r="BH276" i="10"/>
  <c r="BH43" i="10"/>
  <c r="BH13" i="10"/>
  <c r="BH14" i="10"/>
  <c r="BH252" i="10"/>
  <c r="BH255" i="10"/>
  <c r="BH56" i="10"/>
  <c r="BH331" i="10"/>
  <c r="BH150" i="10"/>
  <c r="BH151" i="10"/>
  <c r="BH152" i="10"/>
  <c r="BH153" i="10"/>
  <c r="BH313" i="10"/>
  <c r="BH294" i="10"/>
  <c r="BH242" i="10"/>
  <c r="BH195" i="10"/>
  <c r="BH196" i="10"/>
  <c r="BH197" i="10"/>
  <c r="BH17" i="10"/>
  <c r="BH279" i="10"/>
  <c r="BH142" i="10"/>
  <c r="BH172" i="10"/>
  <c r="BH177" i="10"/>
  <c r="BH138" i="10"/>
  <c r="BH321" i="10"/>
  <c r="BH165" i="10"/>
  <c r="BH307" i="10"/>
  <c r="BH158" i="10"/>
  <c r="BH159" i="10"/>
  <c r="BH186" i="10"/>
  <c r="BH269" i="10"/>
  <c r="BH161" i="10"/>
  <c r="BH66" i="10"/>
  <c r="BH319" i="10"/>
  <c r="BH320" i="10"/>
  <c r="BH310" i="10"/>
  <c r="BH311" i="10"/>
  <c r="BH305" i="10"/>
  <c r="BH306" i="10"/>
  <c r="BH338" i="10"/>
  <c r="BH339" i="10"/>
  <c r="BH340" i="10"/>
  <c r="BH341" i="10"/>
  <c r="BH342" i="10"/>
  <c r="BH343" i="10"/>
  <c r="BH344" i="10"/>
  <c r="BH345" i="10"/>
  <c r="BH309" i="10"/>
  <c r="BH318" i="10"/>
  <c r="BH332" i="10"/>
  <c r="BH314" i="10"/>
  <c r="BH347" i="10"/>
  <c r="BH301" i="10"/>
  <c r="BH315" i="10"/>
  <c r="BH333" i="10"/>
  <c r="BH104" i="10"/>
  <c r="BH95" i="10"/>
  <c r="BH99" i="10"/>
  <c r="BH113" i="10"/>
  <c r="BH114" i="10"/>
  <c r="BH140" i="10"/>
  <c r="BH202" i="10"/>
  <c r="BH203" i="10"/>
  <c r="BH206" i="10"/>
  <c r="BH207" i="10"/>
  <c r="BH208" i="10"/>
  <c r="BH52" i="10"/>
  <c r="BH199" i="10"/>
  <c r="BH250" i="10"/>
  <c r="BH53" i="10"/>
  <c r="BH212" i="10"/>
  <c r="BH238" i="10"/>
  <c r="BH155" i="10"/>
  <c r="BH68" i="10"/>
  <c r="BH137" i="10"/>
  <c r="BH184" i="10"/>
  <c r="BH55" i="10"/>
  <c r="BH111" i="10"/>
  <c r="BH171" i="10"/>
  <c r="BH125" i="10"/>
  <c r="BH105" i="10"/>
  <c r="BH107" i="10"/>
  <c r="BH263" i="10"/>
  <c r="BH120" i="10"/>
  <c r="BH15" i="10"/>
  <c r="BH23" i="10"/>
  <c r="BH24" i="10"/>
  <c r="BH25" i="10"/>
  <c r="BH27" i="10"/>
  <c r="BH147" i="10"/>
  <c r="BH26" i="10"/>
  <c r="BH265" i="10"/>
  <c r="BH110" i="10"/>
  <c r="BH37" i="10"/>
  <c r="BH164" i="10"/>
  <c r="BH141" i="10"/>
  <c r="BH268" i="10"/>
  <c r="BH280" i="10"/>
  <c r="BH40" i="10"/>
  <c r="BH44" i="10"/>
  <c r="BH45" i="10"/>
  <c r="BH54" i="10"/>
  <c r="BH59" i="10"/>
  <c r="BH106" i="10"/>
  <c r="BH116" i="10"/>
  <c r="BH60" i="10"/>
  <c r="BH133" i="10"/>
  <c r="BH102" i="10"/>
  <c r="BH235" i="10"/>
  <c r="BH236" i="10"/>
  <c r="BH93" i="10"/>
  <c r="BH94" i="10"/>
  <c r="BH78" i="10"/>
  <c r="BH134" i="10"/>
  <c r="BH183" i="10"/>
  <c r="BH163" i="10"/>
  <c r="BH73" i="10"/>
  <c r="BH124" i="10"/>
  <c r="BH130" i="10"/>
  <c r="BH145" i="10"/>
  <c r="BH50" i="10"/>
  <c r="BH6" i="10"/>
  <c r="BH7" i="10"/>
  <c r="BH42" i="10"/>
  <c r="BH57" i="10"/>
  <c r="BH58" i="10"/>
  <c r="BH245" i="10"/>
  <c r="BH139" i="10"/>
  <c r="BH244" i="10"/>
  <c r="BH81" i="10"/>
  <c r="BH131" i="10"/>
  <c r="BH80" i="10"/>
  <c r="BH160" i="10"/>
  <c r="BH76" i="10"/>
  <c r="BH260" i="10"/>
  <c r="BH210" i="10"/>
  <c r="BH211" i="10"/>
  <c r="BH267" i="10"/>
  <c r="BH225" i="10"/>
  <c r="BH237" i="10"/>
  <c r="BH71" i="10"/>
  <c r="BH193" i="10"/>
  <c r="BH135" i="10"/>
  <c r="BH108" i="10"/>
  <c r="BH109" i="10"/>
  <c r="BH189" i="10"/>
  <c r="BH251" i="10"/>
  <c r="BH209" i="10"/>
  <c r="BH327" i="10"/>
  <c r="BH328" i="10"/>
  <c r="BH240" i="10"/>
  <c r="BH249" i="10"/>
  <c r="BH205" i="10"/>
  <c r="BH128" i="10"/>
  <c r="BH103" i="10"/>
  <c r="BH181" i="10"/>
  <c r="BH194" i="10"/>
  <c r="BH154" i="10"/>
  <c r="BH322" i="10"/>
  <c r="BH70" i="10"/>
  <c r="BH329" i="10"/>
  <c r="BH100" i="10"/>
  <c r="BH115" i="10"/>
  <c r="BH243" i="10"/>
  <c r="BH119" i="10"/>
  <c r="BH173" i="10"/>
  <c r="BH293" i="10"/>
  <c r="BH162" i="10"/>
  <c r="BH325" i="10"/>
  <c r="BH326" i="10"/>
  <c r="BH334" i="10"/>
  <c r="BH335" i="10"/>
  <c r="BH336" i="10"/>
  <c r="BH337" i="10"/>
  <c r="BH292" i="10"/>
  <c r="BH275" i="10"/>
  <c r="BH285" i="10"/>
  <c r="BH224" i="10"/>
  <c r="BH215" i="10"/>
  <c r="BH216" i="10"/>
  <c r="BH217" i="10"/>
  <c r="BH218" i="10"/>
  <c r="BH219" i="10"/>
  <c r="BH180" i="10"/>
  <c r="BH302" i="10"/>
  <c r="BH234" i="10"/>
  <c r="BH286" i="10"/>
  <c r="BH323" i="10"/>
  <c r="BH274" i="10"/>
  <c r="BH232" i="10"/>
  <c r="BH330" i="10"/>
  <c r="BH18" i="10"/>
  <c r="BH316" i="10"/>
  <c r="BH324" i="10"/>
  <c r="BH127" i="10"/>
  <c r="BH62" i="10"/>
  <c r="BH64" i="10"/>
  <c r="BH156" i="10"/>
  <c r="BH297" i="10"/>
  <c r="BH178" i="10"/>
  <c r="BH351" i="10"/>
  <c r="BH352" i="10"/>
  <c r="BH353" i="10"/>
  <c r="BH278" i="10"/>
  <c r="D177" i="10"/>
  <c r="D205" i="10"/>
  <c r="D245" i="10"/>
  <c r="D104" i="10"/>
  <c r="D314" i="10"/>
  <c r="D110" i="10"/>
  <c r="D70" i="10"/>
  <c r="D18" i="10"/>
  <c r="D329" i="10"/>
  <c r="D13" i="10"/>
  <c r="D113" i="10"/>
  <c r="BV5" i="10"/>
  <c r="BV6" i="10"/>
  <c r="BV7" i="10"/>
  <c r="BV8" i="10"/>
  <c r="BV9" i="10"/>
  <c r="BV10" i="10"/>
  <c r="BV11" i="10"/>
  <c r="BV12" i="10"/>
  <c r="BV13" i="10"/>
  <c r="BV14" i="10"/>
  <c r="BV15" i="10"/>
  <c r="BV16" i="10"/>
  <c r="BV17" i="10"/>
  <c r="BV18" i="10"/>
  <c r="BV19" i="10"/>
  <c r="BV20" i="10"/>
  <c r="BV21" i="10"/>
  <c r="BV22" i="10"/>
  <c r="BV23" i="10"/>
  <c r="BV24" i="10"/>
  <c r="BV25" i="10"/>
  <c r="BV26" i="10"/>
  <c r="BV27" i="10"/>
  <c r="BV28" i="10"/>
  <c r="BV29" i="10"/>
  <c r="BV30" i="10"/>
  <c r="BV31" i="10"/>
  <c r="BV32" i="10"/>
  <c r="BV33" i="10"/>
  <c r="BV34" i="10"/>
  <c r="BV35" i="10"/>
  <c r="BV36" i="10"/>
  <c r="BV37" i="10"/>
  <c r="BV38" i="10"/>
  <c r="BV39" i="10"/>
  <c r="BV40" i="10"/>
  <c r="BV41" i="10"/>
  <c r="BV42" i="10"/>
  <c r="BV43" i="10"/>
  <c r="BV44" i="10"/>
  <c r="BV45" i="10"/>
  <c r="BV46" i="10"/>
  <c r="BV47" i="10"/>
  <c r="BV48" i="10"/>
  <c r="BV49" i="10"/>
  <c r="BV50" i="10"/>
  <c r="BV51" i="10"/>
  <c r="BV52" i="10"/>
  <c r="BV53" i="10"/>
  <c r="BV54" i="10"/>
  <c r="BV55" i="10"/>
  <c r="BV56" i="10"/>
  <c r="BV57" i="10"/>
  <c r="BV58" i="10"/>
  <c r="BV59" i="10"/>
  <c r="BV60" i="10"/>
  <c r="BV61" i="10"/>
  <c r="BV62" i="10"/>
  <c r="BV63" i="10"/>
  <c r="BV64" i="10"/>
  <c r="BV65" i="10"/>
  <c r="BV66" i="10"/>
  <c r="BV67" i="10"/>
  <c r="BV68" i="10"/>
  <c r="BV69" i="10"/>
  <c r="BV70" i="10"/>
  <c r="BV71" i="10"/>
  <c r="BV72" i="10"/>
  <c r="BV73" i="10"/>
  <c r="BV74" i="10"/>
  <c r="BV75" i="10"/>
  <c r="BV76" i="10"/>
  <c r="BV77" i="10"/>
  <c r="BV78" i="10"/>
  <c r="BV79" i="10"/>
  <c r="BV80" i="10"/>
  <c r="BV81" i="10"/>
  <c r="BV82" i="10"/>
  <c r="BV83" i="10"/>
  <c r="BV84" i="10"/>
  <c r="BV85" i="10"/>
  <c r="BV86" i="10"/>
  <c r="BV87" i="10"/>
  <c r="BV88" i="10"/>
  <c r="BV89" i="10"/>
  <c r="BV90" i="10"/>
  <c r="BV91" i="10"/>
  <c r="BV92" i="10"/>
  <c r="BV93" i="10"/>
  <c r="BV94" i="10"/>
  <c r="BV95" i="10"/>
  <c r="BV96" i="10"/>
  <c r="BV97" i="10"/>
  <c r="BV98" i="10"/>
  <c r="BV99" i="10"/>
  <c r="BV100" i="10"/>
  <c r="BV101" i="10"/>
  <c r="BV102" i="10"/>
  <c r="BV103" i="10"/>
  <c r="BV104" i="10"/>
  <c r="BV105" i="10"/>
  <c r="BV106" i="10"/>
  <c r="BV107" i="10"/>
  <c r="BV108" i="10"/>
  <c r="BV109" i="10"/>
  <c r="BV110" i="10"/>
  <c r="BV111" i="10"/>
  <c r="BV112" i="10"/>
  <c r="BV113" i="10"/>
  <c r="BV114" i="10"/>
  <c r="BV115" i="10"/>
  <c r="BV116" i="10"/>
  <c r="BV117" i="10"/>
  <c r="BV118" i="10"/>
  <c r="BV119" i="10"/>
  <c r="BV120" i="10"/>
  <c r="BV121" i="10"/>
  <c r="BV122" i="10"/>
  <c r="BV123" i="10"/>
  <c r="BV124" i="10"/>
  <c r="BV125" i="10"/>
  <c r="BV126" i="10"/>
  <c r="BV127" i="10"/>
  <c r="BV128" i="10"/>
  <c r="BV129" i="10"/>
  <c r="BV130" i="10"/>
  <c r="BV131" i="10"/>
  <c r="BV132" i="10"/>
  <c r="BV133" i="10"/>
  <c r="BV134" i="10"/>
  <c r="BV135" i="10"/>
  <c r="BV136" i="10"/>
  <c r="BV137" i="10"/>
  <c r="BV138" i="10"/>
  <c r="BV139" i="10"/>
  <c r="BV140" i="10"/>
  <c r="BV141" i="10"/>
  <c r="BV142" i="10"/>
  <c r="BV143" i="10"/>
  <c r="BV144" i="10"/>
  <c r="BV145" i="10"/>
  <c r="BV146" i="10"/>
  <c r="BV147" i="10"/>
  <c r="BV148" i="10"/>
  <c r="BV149" i="10"/>
  <c r="BV150" i="10"/>
  <c r="BV151" i="10"/>
  <c r="BV152" i="10"/>
  <c r="BV153" i="10"/>
  <c r="BV154" i="10"/>
  <c r="BV155" i="10"/>
  <c r="BV156" i="10"/>
  <c r="BV157" i="10"/>
  <c r="BV158" i="10"/>
  <c r="BV159" i="10"/>
  <c r="BV160" i="10"/>
  <c r="BV161" i="10"/>
  <c r="BV162" i="10"/>
  <c r="BV163" i="10"/>
  <c r="BV164" i="10"/>
  <c r="BV165" i="10"/>
  <c r="BV166" i="10"/>
  <c r="BV167" i="10"/>
  <c r="BV168" i="10"/>
  <c r="BV169" i="10"/>
  <c r="BV170" i="10"/>
  <c r="BV171" i="10"/>
  <c r="BV172" i="10"/>
  <c r="BV173" i="10"/>
  <c r="BV174" i="10"/>
  <c r="BV175" i="10"/>
  <c r="BV176" i="10"/>
  <c r="BV177" i="10"/>
  <c r="BV178" i="10"/>
  <c r="BV179" i="10"/>
  <c r="BV180" i="10"/>
  <c r="BV181" i="10"/>
  <c r="BV182" i="10"/>
  <c r="BV183" i="10"/>
  <c r="BV184" i="10"/>
  <c r="BV185" i="10"/>
  <c r="BV186" i="10"/>
  <c r="BV187" i="10"/>
  <c r="BV188" i="10"/>
  <c r="BV189" i="10"/>
  <c r="BV190" i="10"/>
  <c r="BV191" i="10"/>
  <c r="BY191" i="10" s="1"/>
  <c r="BV192" i="10"/>
  <c r="BV193" i="10"/>
  <c r="BV194" i="10"/>
  <c r="BV195" i="10"/>
  <c r="BV196" i="10"/>
  <c r="BV197" i="10"/>
  <c r="BV198" i="10"/>
  <c r="BV199" i="10"/>
  <c r="BV200" i="10"/>
  <c r="BV201" i="10"/>
  <c r="BV202" i="10"/>
  <c r="BV203" i="10"/>
  <c r="BV204" i="10"/>
  <c r="BV205" i="10"/>
  <c r="BV206" i="10"/>
  <c r="BV207" i="10"/>
  <c r="BV208" i="10"/>
  <c r="BV209" i="10"/>
  <c r="BV210" i="10"/>
  <c r="BV211" i="10"/>
  <c r="BV212" i="10"/>
  <c r="BV213" i="10"/>
  <c r="BV214" i="10"/>
  <c r="BV215" i="10"/>
  <c r="BV216" i="10"/>
  <c r="BV217" i="10"/>
  <c r="BV218" i="10"/>
  <c r="BV219" i="10"/>
  <c r="BV220" i="10"/>
  <c r="BV221" i="10"/>
  <c r="BY221" i="10" s="1"/>
  <c r="BV222" i="10"/>
  <c r="BV223" i="10"/>
  <c r="BV224" i="10"/>
  <c r="BV225" i="10"/>
  <c r="BV226" i="10"/>
  <c r="BV227" i="10"/>
  <c r="BV228" i="10"/>
  <c r="BV229" i="10"/>
  <c r="BV230" i="10"/>
  <c r="BV231" i="10"/>
  <c r="BV232" i="10"/>
  <c r="BV233" i="10"/>
  <c r="BV234" i="10"/>
  <c r="BV235" i="10"/>
  <c r="BV236" i="10"/>
  <c r="BV237" i="10"/>
  <c r="BV238" i="10"/>
  <c r="BV239" i="10"/>
  <c r="BV240" i="10"/>
  <c r="BV241" i="10"/>
  <c r="BV242" i="10"/>
  <c r="BV243" i="10"/>
  <c r="BV244" i="10"/>
  <c r="BV245" i="10"/>
  <c r="BV246" i="10"/>
  <c r="BV247" i="10"/>
  <c r="BV248" i="10"/>
  <c r="BV249" i="10"/>
  <c r="BV250" i="10"/>
  <c r="BV251" i="10"/>
  <c r="BV252" i="10"/>
  <c r="BV253" i="10"/>
  <c r="BV254" i="10"/>
  <c r="BV255" i="10"/>
  <c r="BV256" i="10"/>
  <c r="BV257" i="10"/>
  <c r="BV258" i="10"/>
  <c r="BV259" i="10"/>
  <c r="BV260" i="10"/>
  <c r="BV261" i="10"/>
  <c r="BV262" i="10"/>
  <c r="BV263" i="10"/>
  <c r="BV264" i="10"/>
  <c r="BV265" i="10"/>
  <c r="BV266" i="10"/>
  <c r="BV267" i="10"/>
  <c r="BV268" i="10"/>
  <c r="BV269" i="10"/>
  <c r="BV270" i="10"/>
  <c r="BV271" i="10"/>
  <c r="BV272" i="10"/>
  <c r="BV273" i="10"/>
  <c r="BY273" i="10" s="1"/>
  <c r="BZ273" i="10" s="1"/>
  <c r="BV274" i="10"/>
  <c r="BV275" i="10"/>
  <c r="BV276" i="10"/>
  <c r="BV277" i="10"/>
  <c r="BV278" i="10"/>
  <c r="BV279" i="10"/>
  <c r="BV280" i="10"/>
  <c r="BV281" i="10"/>
  <c r="BV282" i="10"/>
  <c r="BV283" i="10"/>
  <c r="BV284" i="10"/>
  <c r="BV285" i="10"/>
  <c r="BV286" i="10"/>
  <c r="BV287" i="10"/>
  <c r="BV288" i="10"/>
  <c r="BV289" i="10"/>
  <c r="BV290" i="10"/>
  <c r="BV291" i="10"/>
  <c r="BV292" i="10"/>
  <c r="BV293" i="10"/>
  <c r="BV294" i="10"/>
  <c r="BV295" i="10"/>
  <c r="BV296" i="10"/>
  <c r="BV297" i="10"/>
  <c r="BV298" i="10"/>
  <c r="BV299" i="10"/>
  <c r="BV300" i="10"/>
  <c r="BV301" i="10"/>
  <c r="BV302" i="10"/>
  <c r="BV303" i="10"/>
  <c r="BV304" i="10"/>
  <c r="BV305" i="10"/>
  <c r="BV306" i="10"/>
  <c r="BV307" i="10"/>
  <c r="BV308" i="10"/>
  <c r="BV309" i="10"/>
  <c r="BV310" i="10"/>
  <c r="BY310" i="10" s="1"/>
  <c r="BV311" i="10"/>
  <c r="BV312" i="10"/>
  <c r="BV313" i="10"/>
  <c r="BV314" i="10"/>
  <c r="BV315" i="10"/>
  <c r="BV316" i="10"/>
  <c r="BV317" i="10"/>
  <c r="BV318" i="10"/>
  <c r="BV319" i="10"/>
  <c r="BV320" i="10"/>
  <c r="BV321" i="10"/>
  <c r="BV322" i="10"/>
  <c r="BV323" i="10"/>
  <c r="BV324" i="10"/>
  <c r="BV325" i="10"/>
  <c r="BV326" i="10"/>
  <c r="BV328" i="10"/>
  <c r="BV329" i="10"/>
  <c r="BV330" i="10"/>
  <c r="BV331" i="10"/>
  <c r="BV332" i="10"/>
  <c r="BV333" i="10"/>
  <c r="BV334" i="10"/>
  <c r="BV335" i="10"/>
  <c r="BV336" i="10"/>
  <c r="BV337" i="10"/>
  <c r="BV338" i="10"/>
  <c r="BV339" i="10"/>
  <c r="BV340" i="10"/>
  <c r="BV341" i="10"/>
  <c r="BV342" i="10"/>
  <c r="BV343" i="10"/>
  <c r="BV344" i="10"/>
  <c r="BV345" i="10"/>
  <c r="BV346" i="10"/>
  <c r="BV347" i="10"/>
  <c r="BV348" i="10"/>
  <c r="BV349" i="10"/>
  <c r="BV350" i="10"/>
  <c r="D5" i="10"/>
  <c r="D6" i="10"/>
  <c r="D7" i="10"/>
  <c r="D8" i="10"/>
  <c r="D9" i="10"/>
  <c r="D10" i="10"/>
  <c r="D11" i="10"/>
  <c r="D12" i="10"/>
  <c r="D14" i="10"/>
  <c r="D15" i="10"/>
  <c r="D16" i="10"/>
  <c r="D17"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1" i="10"/>
  <c r="D62" i="10"/>
  <c r="D63" i="10"/>
  <c r="D64" i="10"/>
  <c r="D65" i="10"/>
  <c r="D66" i="10"/>
  <c r="D67" i="10"/>
  <c r="D68" i="10"/>
  <c r="D69"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5" i="10"/>
  <c r="D106" i="10"/>
  <c r="D107" i="10"/>
  <c r="D108" i="10"/>
  <c r="D109" i="10"/>
  <c r="D111" i="10"/>
  <c r="D112" i="10"/>
  <c r="D114" i="10"/>
  <c r="D115" i="10"/>
  <c r="D116" i="10"/>
  <c r="D117" i="10"/>
  <c r="D118" i="10"/>
  <c r="D119" i="10"/>
  <c r="D120" i="10"/>
  <c r="D121" i="10"/>
  <c r="D122" i="10"/>
  <c r="D123" i="10"/>
  <c r="D124" i="10"/>
  <c r="D125" i="10"/>
  <c r="D126" i="10"/>
  <c r="D127" i="10"/>
  <c r="D128" i="10"/>
  <c r="D129" i="10"/>
  <c r="D130" i="10"/>
  <c r="D131" i="10"/>
  <c r="D132" i="10"/>
  <c r="D133" i="10"/>
  <c r="D134" i="10"/>
  <c r="D135" i="10"/>
  <c r="D136" i="10"/>
  <c r="D137" i="10"/>
  <c r="D138" i="10"/>
  <c r="D139" i="10"/>
  <c r="D140" i="10"/>
  <c r="D141" i="10"/>
  <c r="D142" i="10"/>
  <c r="D143" i="10"/>
  <c r="D144" i="10"/>
  <c r="D145" i="10"/>
  <c r="D146" i="10"/>
  <c r="D147" i="10"/>
  <c r="D148" i="10"/>
  <c r="D149" i="10"/>
  <c r="D150" i="10"/>
  <c r="D151" i="10"/>
  <c r="D152" i="10"/>
  <c r="D153" i="10"/>
  <c r="D154" i="10"/>
  <c r="D155" i="10"/>
  <c r="D156" i="10"/>
  <c r="D157" i="10"/>
  <c r="D158" i="10"/>
  <c r="D159" i="10"/>
  <c r="D160" i="10"/>
  <c r="D161" i="10"/>
  <c r="D162" i="10"/>
  <c r="D163" i="10"/>
  <c r="D164" i="10"/>
  <c r="D165" i="10"/>
  <c r="D166" i="10"/>
  <c r="D167" i="10"/>
  <c r="D168" i="10"/>
  <c r="D169" i="10"/>
  <c r="D170" i="10"/>
  <c r="D171" i="10"/>
  <c r="D172" i="10"/>
  <c r="D173" i="10"/>
  <c r="D174" i="10"/>
  <c r="D175" i="10"/>
  <c r="D176" i="10"/>
  <c r="D178" i="10"/>
  <c r="D179" i="10"/>
  <c r="D180" i="10"/>
  <c r="D181" i="10"/>
  <c r="D182" i="10"/>
  <c r="D183" i="10"/>
  <c r="D184" i="10"/>
  <c r="D185" i="10"/>
  <c r="D187" i="10"/>
  <c r="D188" i="10"/>
  <c r="D189" i="10"/>
  <c r="D190" i="10"/>
  <c r="D191" i="10"/>
  <c r="D192" i="10"/>
  <c r="D193" i="10"/>
  <c r="D194" i="10"/>
  <c r="D195" i="10"/>
  <c r="D196" i="10"/>
  <c r="D197" i="10"/>
  <c r="D198" i="10"/>
  <c r="D199" i="10"/>
  <c r="D200" i="10"/>
  <c r="D201" i="10"/>
  <c r="D202" i="10"/>
  <c r="D203" i="10"/>
  <c r="D204" i="10"/>
  <c r="D206" i="10"/>
  <c r="D207" i="10"/>
  <c r="D208" i="10"/>
  <c r="D209" i="10"/>
  <c r="D210" i="10"/>
  <c r="D211" i="10"/>
  <c r="D212" i="10"/>
  <c r="D213" i="10"/>
  <c r="D214" i="10"/>
  <c r="D215" i="10"/>
  <c r="D216" i="10"/>
  <c r="D217" i="10"/>
  <c r="D218" i="10"/>
  <c r="D219" i="10"/>
  <c r="D220" i="10"/>
  <c r="D221" i="10"/>
  <c r="D222" i="10"/>
  <c r="D223" i="10"/>
  <c r="D224" i="10"/>
  <c r="D225" i="10"/>
  <c r="D226" i="10"/>
  <c r="D227" i="10"/>
  <c r="D228" i="10"/>
  <c r="D229" i="10"/>
  <c r="D230" i="10"/>
  <c r="D231" i="10"/>
  <c r="D232" i="10"/>
  <c r="D233" i="10"/>
  <c r="D234" i="10"/>
  <c r="D235" i="10"/>
  <c r="D236" i="10"/>
  <c r="D237" i="10"/>
  <c r="D238" i="10"/>
  <c r="D239" i="10"/>
  <c r="D240" i="10"/>
  <c r="D241" i="10"/>
  <c r="D242" i="10"/>
  <c r="D243" i="10"/>
  <c r="D244" i="10"/>
  <c r="D246" i="10"/>
  <c r="D247" i="10"/>
  <c r="D248" i="10"/>
  <c r="D249" i="10"/>
  <c r="D250" i="10"/>
  <c r="D251" i="10"/>
  <c r="D252" i="10"/>
  <c r="D253" i="10"/>
  <c r="D254" i="10"/>
  <c r="D255" i="10"/>
  <c r="D256" i="10"/>
  <c r="D257" i="10"/>
  <c r="D258" i="10"/>
  <c r="D259" i="10"/>
  <c r="D260" i="10"/>
  <c r="D261" i="10"/>
  <c r="D262" i="10"/>
  <c r="D263" i="10"/>
  <c r="D264" i="10"/>
  <c r="D265" i="10"/>
  <c r="D266" i="10"/>
  <c r="D267" i="10"/>
  <c r="D268" i="10"/>
  <c r="D269" i="10"/>
  <c r="D270" i="10"/>
  <c r="D271" i="10"/>
  <c r="D272" i="10"/>
  <c r="D273" i="10"/>
  <c r="D274" i="10"/>
  <c r="D275" i="10"/>
  <c r="D276" i="10"/>
  <c r="D277" i="10"/>
  <c r="D278" i="10"/>
  <c r="D279" i="10"/>
  <c r="D281" i="10"/>
  <c r="D282" i="10"/>
  <c r="D283" i="10"/>
  <c r="D284" i="10"/>
  <c r="D285" i="10"/>
  <c r="D286" i="10"/>
  <c r="D287" i="10"/>
  <c r="D288" i="10"/>
  <c r="D289" i="10"/>
  <c r="D290" i="10"/>
  <c r="D291" i="10"/>
  <c r="D292" i="10"/>
  <c r="D293" i="10"/>
  <c r="D294" i="10"/>
  <c r="D295" i="10"/>
  <c r="D296" i="10"/>
  <c r="D297" i="10"/>
  <c r="D298" i="10"/>
  <c r="D299" i="10"/>
  <c r="D300" i="10"/>
  <c r="D301" i="10"/>
  <c r="D302" i="10"/>
  <c r="D303" i="10"/>
  <c r="D304" i="10"/>
  <c r="D305" i="10"/>
  <c r="D307" i="10"/>
  <c r="D308" i="10"/>
  <c r="D309" i="10"/>
  <c r="D310" i="10"/>
  <c r="D311" i="10"/>
  <c r="D312" i="10"/>
  <c r="D313" i="10"/>
  <c r="D315" i="10"/>
  <c r="D316" i="10"/>
  <c r="D317" i="10"/>
  <c r="D318" i="10"/>
  <c r="D319" i="10"/>
  <c r="D320" i="10"/>
  <c r="D321" i="10"/>
  <c r="D322" i="10"/>
  <c r="D323" i="10"/>
  <c r="D324" i="10"/>
  <c r="D325" i="10"/>
  <c r="D326" i="10"/>
  <c r="D327" i="10"/>
  <c r="D328" i="10"/>
  <c r="D330" i="10"/>
  <c r="D331" i="10"/>
  <c r="D333" i="10"/>
  <c r="D334" i="10"/>
  <c r="D335" i="10"/>
  <c r="D336" i="10"/>
  <c r="D337" i="10"/>
  <c r="D338" i="10"/>
  <c r="D339" i="10"/>
  <c r="D340" i="10"/>
  <c r="D341" i="10"/>
  <c r="D342" i="10"/>
  <c r="D343" i="10"/>
  <c r="D344" i="10"/>
  <c r="D345" i="10"/>
  <c r="D346" i="10"/>
  <c r="D347" i="10"/>
  <c r="D348" i="10"/>
  <c r="D349" i="10"/>
  <c r="D350" i="10"/>
  <c r="D351" i="10"/>
  <c r="D352" i="10"/>
  <c r="D353" i="10"/>
  <c r="D4" i="10"/>
  <c r="BZ351" i="10" l="1"/>
  <c r="BY332" i="10"/>
  <c r="BW332" i="10"/>
  <c r="BW308" i="10"/>
  <c r="BY308" i="10"/>
  <c r="BZ308" i="10" s="1"/>
  <c r="BY252" i="10"/>
  <c r="BZ252" i="10" s="1"/>
  <c r="BW252" i="10"/>
  <c r="BW204" i="10"/>
  <c r="BY204" i="10"/>
  <c r="BY156" i="10"/>
  <c r="BZ156" i="10" s="1"/>
  <c r="BW156" i="10"/>
  <c r="BY92" i="10"/>
  <c r="BZ92" i="10" s="1"/>
  <c r="BW92" i="10"/>
  <c r="BY347" i="10"/>
  <c r="BZ347" i="10" s="1"/>
  <c r="BW347" i="10"/>
  <c r="BY339" i="10"/>
  <c r="BZ339" i="10" s="1"/>
  <c r="BW339" i="10"/>
  <c r="BY331" i="10"/>
  <c r="BZ331" i="10" s="1"/>
  <c r="BW331" i="10"/>
  <c r="BW323" i="10"/>
  <c r="BY323" i="10"/>
  <c r="BZ323" i="10" s="1"/>
  <c r="BY315" i="10"/>
  <c r="BZ315" i="10" s="1"/>
  <c r="BW315" i="10"/>
  <c r="BW307" i="10"/>
  <c r="BY307" i="10"/>
  <c r="BZ307" i="10" s="1"/>
  <c r="BY299" i="10"/>
  <c r="BZ299" i="10" s="1"/>
  <c r="BW299" i="10"/>
  <c r="BW291" i="10"/>
  <c r="BY291" i="10"/>
  <c r="BZ291" i="10" s="1"/>
  <c r="BY283" i="10"/>
  <c r="BW283" i="10"/>
  <c r="BW275" i="10"/>
  <c r="BY275" i="10"/>
  <c r="BY267" i="10"/>
  <c r="BZ267" i="10" s="1"/>
  <c r="BW267" i="10"/>
  <c r="BW259" i="10"/>
  <c r="BY259" i="10"/>
  <c r="BZ259" i="10" s="1"/>
  <c r="BY251" i="10"/>
  <c r="BZ251" i="10" s="1"/>
  <c r="BW251" i="10"/>
  <c r="BW243" i="10"/>
  <c r="BY243" i="10"/>
  <c r="BZ243" i="10" s="1"/>
  <c r="BY235" i="10"/>
  <c r="BZ235" i="10" s="1"/>
  <c r="BW235" i="10"/>
  <c r="BW227" i="10"/>
  <c r="BY227" i="10"/>
  <c r="BZ227" i="10" s="1"/>
  <c r="BY219" i="10"/>
  <c r="BZ219" i="10" s="1"/>
  <c r="BW219" i="10"/>
  <c r="BW211" i="10"/>
  <c r="BY211" i="10"/>
  <c r="BZ211" i="10" s="1"/>
  <c r="BW203" i="10"/>
  <c r="BY203" i="10"/>
  <c r="BY195" i="10"/>
  <c r="BZ195" i="10" s="1"/>
  <c r="BW195" i="10"/>
  <c r="BW187" i="10"/>
  <c r="BY187" i="10"/>
  <c r="BZ187" i="10" s="1"/>
  <c r="BW179" i="10"/>
  <c r="BY179" i="10"/>
  <c r="BZ179" i="10" s="1"/>
  <c r="BY171" i="10"/>
  <c r="BW171" i="10"/>
  <c r="BW163" i="10"/>
  <c r="BY163" i="10"/>
  <c r="BZ163" i="10" s="1"/>
  <c r="BY155" i="10"/>
  <c r="BZ155" i="10" s="1"/>
  <c r="BW155" i="10"/>
  <c r="BW147" i="10"/>
  <c r="BY147" i="10"/>
  <c r="BZ147" i="10" s="1"/>
  <c r="BW139" i="10"/>
  <c r="BY139" i="10"/>
  <c r="BZ139" i="10" s="1"/>
  <c r="BY131" i="10"/>
  <c r="BZ131" i="10" s="1"/>
  <c r="BW131" i="10"/>
  <c r="BW123" i="10"/>
  <c r="BY123" i="10"/>
  <c r="BW115" i="10"/>
  <c r="BY115" i="10"/>
  <c r="BY107" i="10"/>
  <c r="BZ107" i="10" s="1"/>
  <c r="BW107" i="10"/>
  <c r="BW99" i="10"/>
  <c r="BY99" i="10"/>
  <c r="BZ99" i="10" s="1"/>
  <c r="BY91" i="10"/>
  <c r="BW91" i="10"/>
  <c r="BW83" i="10"/>
  <c r="BY83" i="10"/>
  <c r="BW75" i="10"/>
  <c r="BY75" i="10"/>
  <c r="BY67" i="10"/>
  <c r="BZ67" i="10" s="1"/>
  <c r="BW67" i="10"/>
  <c r="BW59" i="10"/>
  <c r="BY59" i="10"/>
  <c r="BZ59" i="10" s="1"/>
  <c r="BW51" i="10"/>
  <c r="BY51" i="10"/>
  <c r="BZ51" i="10" s="1"/>
  <c r="BY43" i="10"/>
  <c r="BW43" i="10"/>
  <c r="BW35" i="10"/>
  <c r="BY35" i="10"/>
  <c r="BZ35" i="10" s="1"/>
  <c r="BY27" i="10"/>
  <c r="BZ27" i="10" s="1"/>
  <c r="BW27" i="10"/>
  <c r="BW19" i="10"/>
  <c r="BY19" i="10"/>
  <c r="BZ19" i="10" s="1"/>
  <c r="BW11" i="10"/>
  <c r="BY11" i="10"/>
  <c r="BZ11" i="10" s="1"/>
  <c r="BY340" i="10"/>
  <c r="BW340" i="10"/>
  <c r="BW276" i="10"/>
  <c r="BY276" i="10"/>
  <c r="BZ276" i="10" s="1"/>
  <c r="BY220" i="10"/>
  <c r="BZ220" i="10" s="1"/>
  <c r="BW220" i="10"/>
  <c r="BY172" i="10"/>
  <c r="BW172" i="10"/>
  <c r="BY108" i="10"/>
  <c r="BW108" i="10"/>
  <c r="BW60" i="10"/>
  <c r="BY60" i="10"/>
  <c r="BZ60" i="10" s="1"/>
  <c r="BY20" i="10"/>
  <c r="BZ20" i="10" s="1"/>
  <c r="BW20" i="10"/>
  <c r="BY346" i="10"/>
  <c r="BW346" i="10"/>
  <c r="BY338" i="10"/>
  <c r="BZ338" i="10" s="1"/>
  <c r="BW338" i="10"/>
  <c r="BY330" i="10"/>
  <c r="BZ330" i="10" s="1"/>
  <c r="BW330" i="10"/>
  <c r="BY322" i="10"/>
  <c r="BW322" i="10"/>
  <c r="BY314" i="10"/>
  <c r="BW314" i="10"/>
  <c r="BY306" i="10"/>
  <c r="BZ306" i="10" s="1"/>
  <c r="BW306" i="10"/>
  <c r="BY298" i="10"/>
  <c r="BZ298" i="10" s="1"/>
  <c r="BW298" i="10"/>
  <c r="BY290" i="10"/>
  <c r="BW290" i="10"/>
  <c r="BY282" i="10"/>
  <c r="BZ282" i="10" s="1"/>
  <c r="BW282" i="10"/>
  <c r="BY274" i="10"/>
  <c r="BW274" i="10"/>
  <c r="BY266" i="10"/>
  <c r="BW266" i="10"/>
  <c r="BY258" i="10"/>
  <c r="BZ258" i="10" s="1"/>
  <c r="BW258" i="10"/>
  <c r="BY250" i="10"/>
  <c r="BW250" i="10"/>
  <c r="BY242" i="10"/>
  <c r="BW242" i="10"/>
  <c r="BY234" i="10"/>
  <c r="BW234" i="10"/>
  <c r="BY226" i="10"/>
  <c r="BZ226" i="10" s="1"/>
  <c r="BW226" i="10"/>
  <c r="BY218" i="10"/>
  <c r="BZ218" i="10" s="1"/>
  <c r="BW218" i="10"/>
  <c r="BY210" i="10"/>
  <c r="BW210" i="10"/>
  <c r="BY202" i="10"/>
  <c r="BW202" i="10"/>
  <c r="BY194" i="10"/>
  <c r="BW194" i="10"/>
  <c r="BY186" i="10"/>
  <c r="BW186" i="10"/>
  <c r="BY178" i="10"/>
  <c r="BW178" i="10"/>
  <c r="BY170" i="10"/>
  <c r="BW170" i="10"/>
  <c r="BY162" i="10"/>
  <c r="BW162" i="10"/>
  <c r="BY154" i="10"/>
  <c r="BZ154" i="10" s="1"/>
  <c r="BW154" i="10"/>
  <c r="BY146" i="10"/>
  <c r="BW146" i="10"/>
  <c r="BY138" i="10"/>
  <c r="BW138" i="10"/>
  <c r="BY130" i="10"/>
  <c r="BW130" i="10"/>
  <c r="BY122" i="10"/>
  <c r="BZ122" i="10" s="1"/>
  <c r="BW122" i="10"/>
  <c r="BY114" i="10"/>
  <c r="BW114" i="10"/>
  <c r="BY106" i="10"/>
  <c r="BW106" i="10"/>
  <c r="BY98" i="10"/>
  <c r="BW98" i="10"/>
  <c r="BY90" i="10"/>
  <c r="BW90" i="10"/>
  <c r="BY82" i="10"/>
  <c r="BW82" i="10"/>
  <c r="BY74" i="10"/>
  <c r="BW74" i="10"/>
  <c r="BY66" i="10"/>
  <c r="BW66" i="10"/>
  <c r="BY58" i="10"/>
  <c r="BZ58" i="10" s="1"/>
  <c r="BW58" i="10"/>
  <c r="BY50" i="10"/>
  <c r="BW50" i="10"/>
  <c r="BY42" i="10"/>
  <c r="BZ42" i="10" s="1"/>
  <c r="BW42" i="10"/>
  <c r="BY34" i="10"/>
  <c r="BW34" i="10"/>
  <c r="BY26" i="10"/>
  <c r="BZ26" i="10" s="1"/>
  <c r="BW26" i="10"/>
  <c r="BY18" i="10"/>
  <c r="BZ18" i="10" s="1"/>
  <c r="BW18" i="10"/>
  <c r="BY10" i="10"/>
  <c r="BZ10" i="10" s="1"/>
  <c r="BW10" i="10"/>
  <c r="BY348" i="10"/>
  <c r="BZ348" i="10" s="1"/>
  <c r="BW348" i="10"/>
  <c r="BY284" i="10"/>
  <c r="BZ284" i="10" s="1"/>
  <c r="BW284" i="10"/>
  <c r="BW228" i="10"/>
  <c r="BY228" i="10"/>
  <c r="BW164" i="10"/>
  <c r="BY164" i="10"/>
  <c r="BW124" i="10"/>
  <c r="BY124" i="10"/>
  <c r="BZ124" i="10" s="1"/>
  <c r="BY68" i="10"/>
  <c r="BZ68" i="10" s="1"/>
  <c r="BW68" i="10"/>
  <c r="BW12" i="10"/>
  <c r="BY12" i="10"/>
  <c r="BW345" i="10"/>
  <c r="BY345" i="10"/>
  <c r="BW337" i="10"/>
  <c r="BY337" i="10"/>
  <c r="BZ337" i="10" s="1"/>
  <c r="BY329" i="10"/>
  <c r="BZ329" i="10" s="1"/>
  <c r="BW329" i="10"/>
  <c r="BY321" i="10"/>
  <c r="BZ321" i="10" s="1"/>
  <c r="BW321" i="10"/>
  <c r="BY313" i="10"/>
  <c r="BW313" i="10"/>
  <c r="BY305" i="10"/>
  <c r="BW305" i="10"/>
  <c r="BY297" i="10"/>
  <c r="BW297" i="10"/>
  <c r="BY289" i="10"/>
  <c r="BZ289" i="10" s="1"/>
  <c r="BW289" i="10"/>
  <c r="BY281" i="10"/>
  <c r="BZ281" i="10" s="1"/>
  <c r="BW281" i="10"/>
  <c r="BW273" i="10"/>
  <c r="BY265" i="10"/>
  <c r="BZ265" i="10" s="1"/>
  <c r="BW265" i="10"/>
  <c r="BY257" i="10"/>
  <c r="BZ257" i="10" s="1"/>
  <c r="BW257" i="10"/>
  <c r="BY249" i="10"/>
  <c r="BW249" i="10"/>
  <c r="BY241" i="10"/>
  <c r="BW241" i="10"/>
  <c r="BY233" i="10"/>
  <c r="BW233" i="10"/>
  <c r="BY225" i="10"/>
  <c r="BZ225" i="10" s="1"/>
  <c r="BW225" i="10"/>
  <c r="BY217" i="10"/>
  <c r="BZ217" i="10" s="1"/>
  <c r="BW217" i="10"/>
  <c r="BY209" i="10"/>
  <c r="BW209" i="10"/>
  <c r="BY201" i="10"/>
  <c r="BW201" i="10"/>
  <c r="BY193" i="10"/>
  <c r="BZ193" i="10" s="1"/>
  <c r="BW193" i="10"/>
  <c r="BY185" i="10"/>
  <c r="BZ185" i="10" s="1"/>
  <c r="BW185" i="10"/>
  <c r="BY177" i="10"/>
  <c r="BW177" i="10"/>
  <c r="BY169" i="10"/>
  <c r="BW169" i="10"/>
  <c r="BY161" i="10"/>
  <c r="BW161" i="10"/>
  <c r="BY153" i="10"/>
  <c r="BZ153" i="10" s="1"/>
  <c r="BW153" i="10"/>
  <c r="BY145" i="10"/>
  <c r="BW145" i="10"/>
  <c r="BY137" i="10"/>
  <c r="BW137" i="10"/>
  <c r="BY129" i="10"/>
  <c r="BZ129" i="10" s="1"/>
  <c r="BW129" i="10"/>
  <c r="BY121" i="10"/>
  <c r="BZ121" i="10" s="1"/>
  <c r="BW121" i="10"/>
  <c r="BY113" i="10"/>
  <c r="BW113" i="10"/>
  <c r="BY105" i="10"/>
  <c r="BW105" i="10"/>
  <c r="BY97" i="10"/>
  <c r="BZ97" i="10" s="1"/>
  <c r="BW97" i="10"/>
  <c r="BY89" i="10"/>
  <c r="BZ89" i="10" s="1"/>
  <c r="BW89" i="10"/>
  <c r="BY81" i="10"/>
  <c r="BW81" i="10"/>
  <c r="BY73" i="10"/>
  <c r="BZ73" i="10" s="1"/>
  <c r="BW73" i="10"/>
  <c r="BY65" i="10"/>
  <c r="BW65" i="10"/>
  <c r="BY57" i="10"/>
  <c r="BW57" i="10"/>
  <c r="BY49" i="10"/>
  <c r="BZ49" i="10" s="1"/>
  <c r="BW49" i="10"/>
  <c r="BY41" i="10"/>
  <c r="BZ41" i="10" s="1"/>
  <c r="BW41" i="10"/>
  <c r="BY33" i="10"/>
  <c r="BW33" i="10"/>
  <c r="BY25" i="10"/>
  <c r="BW25" i="10"/>
  <c r="BY17" i="10"/>
  <c r="BW17" i="10"/>
  <c r="BY9" i="10"/>
  <c r="BW9" i="10"/>
  <c r="BY316" i="10"/>
  <c r="BW316" i="10"/>
  <c r="BY268" i="10"/>
  <c r="BW268" i="10"/>
  <c r="BY212" i="10"/>
  <c r="BZ212" i="10" s="1"/>
  <c r="BW212" i="10"/>
  <c r="BY148" i="10"/>
  <c r="BZ148" i="10" s="1"/>
  <c r="BW148" i="10"/>
  <c r="BW100" i="10"/>
  <c r="BY100" i="10"/>
  <c r="BZ100" i="10" s="1"/>
  <c r="BW52" i="10"/>
  <c r="BY52" i="10"/>
  <c r="BY344" i="10"/>
  <c r="BZ344" i="10" s="1"/>
  <c r="BW344" i="10"/>
  <c r="BY336" i="10"/>
  <c r="BZ336" i="10" s="1"/>
  <c r="BW336" i="10"/>
  <c r="BY328" i="10"/>
  <c r="BZ328" i="10" s="1"/>
  <c r="BW328" i="10"/>
  <c r="BY320" i="10"/>
  <c r="BZ320" i="10" s="1"/>
  <c r="BW320" i="10"/>
  <c r="BW312" i="10"/>
  <c r="BY312" i="10"/>
  <c r="BZ312" i="10" s="1"/>
  <c r="BY304" i="10"/>
  <c r="BZ304" i="10" s="1"/>
  <c r="BW304" i="10"/>
  <c r="BW296" i="10"/>
  <c r="BY296" i="10"/>
  <c r="BY288" i="10"/>
  <c r="BW288" i="10"/>
  <c r="BW280" i="10"/>
  <c r="BY280" i="10"/>
  <c r="BZ280" i="10" s="1"/>
  <c r="BY272" i="10"/>
  <c r="BW272" i="10"/>
  <c r="BW264" i="10"/>
  <c r="BY264" i="10"/>
  <c r="BZ264" i="10" s="1"/>
  <c r="BY256" i="10"/>
  <c r="BZ256" i="10" s="1"/>
  <c r="BW256" i="10"/>
  <c r="BY248" i="10"/>
  <c r="BZ248" i="10" s="1"/>
  <c r="BW248" i="10"/>
  <c r="BY240" i="10"/>
  <c r="BZ240" i="10" s="1"/>
  <c r="BW240" i="10"/>
  <c r="BY232" i="10"/>
  <c r="BZ232" i="10" s="1"/>
  <c r="BW232" i="10"/>
  <c r="BY224" i="10"/>
  <c r="BW224" i="10"/>
  <c r="BY216" i="10"/>
  <c r="BZ216" i="10" s="1"/>
  <c r="BW216" i="10"/>
  <c r="BY208" i="10"/>
  <c r="BZ208" i="10" s="1"/>
  <c r="BW208" i="10"/>
  <c r="BY200" i="10"/>
  <c r="BZ200" i="10" s="1"/>
  <c r="BW200" i="10"/>
  <c r="BY192" i="10"/>
  <c r="BZ192" i="10" s="1"/>
  <c r="BW192" i="10"/>
  <c r="BY184" i="10"/>
  <c r="BZ184" i="10" s="1"/>
  <c r="BW184" i="10"/>
  <c r="BY176" i="10"/>
  <c r="BZ176" i="10" s="1"/>
  <c r="BW176" i="10"/>
  <c r="BY168" i="10"/>
  <c r="BZ168" i="10" s="1"/>
  <c r="BW168" i="10"/>
  <c r="BY160" i="10"/>
  <c r="BW160" i="10"/>
  <c r="BY152" i="10"/>
  <c r="BZ152" i="10" s="1"/>
  <c r="BW152" i="10"/>
  <c r="BY144" i="10"/>
  <c r="BZ144" i="10" s="1"/>
  <c r="BW144" i="10"/>
  <c r="BY136" i="10"/>
  <c r="BZ136" i="10" s="1"/>
  <c r="BW136" i="10"/>
  <c r="BY128" i="10"/>
  <c r="BZ128" i="10" s="1"/>
  <c r="BW128" i="10"/>
  <c r="BY120" i="10"/>
  <c r="BZ120" i="10" s="1"/>
  <c r="BW120" i="10"/>
  <c r="BY112" i="10"/>
  <c r="BZ112" i="10" s="1"/>
  <c r="BW112" i="10"/>
  <c r="BY104" i="10"/>
  <c r="BZ104" i="10" s="1"/>
  <c r="BW104" i="10"/>
  <c r="BY96" i="10"/>
  <c r="BZ96" i="10" s="1"/>
  <c r="BW96" i="10"/>
  <c r="BY88" i="10"/>
  <c r="BZ88" i="10" s="1"/>
  <c r="BW88" i="10"/>
  <c r="BY80" i="10"/>
  <c r="BZ80" i="10" s="1"/>
  <c r="BW80" i="10"/>
  <c r="BY72" i="10"/>
  <c r="BZ72" i="10" s="1"/>
  <c r="BW72" i="10"/>
  <c r="BY64" i="10"/>
  <c r="BZ64" i="10" s="1"/>
  <c r="BW64" i="10"/>
  <c r="BY56" i="10"/>
  <c r="BZ56" i="10" s="1"/>
  <c r="BW56" i="10"/>
  <c r="BY48" i="10"/>
  <c r="BZ48" i="10" s="1"/>
  <c r="BW48" i="10"/>
  <c r="BY40" i="10"/>
  <c r="BZ40" i="10" s="1"/>
  <c r="BW40" i="10"/>
  <c r="BY32" i="10"/>
  <c r="BW32" i="10"/>
  <c r="BY24" i="10"/>
  <c r="BZ24" i="10" s="1"/>
  <c r="BW24" i="10"/>
  <c r="BY16" i="10"/>
  <c r="BZ16" i="10" s="1"/>
  <c r="BW16" i="10"/>
  <c r="BY8" i="10"/>
  <c r="BW8" i="10"/>
  <c r="BW292" i="10"/>
  <c r="BY292" i="10"/>
  <c r="BZ292" i="10" s="1"/>
  <c r="BY236" i="10"/>
  <c r="BW236" i="10"/>
  <c r="BW180" i="10"/>
  <c r="BY180" i="10"/>
  <c r="BZ180" i="10" s="1"/>
  <c r="BW116" i="10"/>
  <c r="BY116" i="10"/>
  <c r="BZ116" i="10" s="1"/>
  <c r="BY44" i="10"/>
  <c r="BW44" i="10"/>
  <c r="BY343" i="10"/>
  <c r="BZ343" i="10" s="1"/>
  <c r="BW343" i="10"/>
  <c r="BY335" i="10"/>
  <c r="BZ335" i="10" s="1"/>
  <c r="BW335" i="10"/>
  <c r="BY327" i="10"/>
  <c r="BW327" i="10"/>
  <c r="BY319" i="10"/>
  <c r="BZ319" i="10" s="1"/>
  <c r="BW319" i="10"/>
  <c r="BY311" i="10"/>
  <c r="BW311" i="10"/>
  <c r="BY303" i="10"/>
  <c r="BW303" i="10"/>
  <c r="BY295" i="10"/>
  <c r="BZ295" i="10" s="1"/>
  <c r="BW295" i="10"/>
  <c r="BY287" i="10"/>
  <c r="BZ287" i="10" s="1"/>
  <c r="BW287" i="10"/>
  <c r="BY279" i="10"/>
  <c r="BW279" i="10"/>
  <c r="BY271" i="10"/>
  <c r="BZ271" i="10" s="1"/>
  <c r="BW271" i="10"/>
  <c r="BY263" i="10"/>
  <c r="BZ263" i="10" s="1"/>
  <c r="BW263" i="10"/>
  <c r="BY255" i="10"/>
  <c r="BZ255" i="10" s="1"/>
  <c r="BW255" i="10"/>
  <c r="BY247" i="10"/>
  <c r="BW247" i="10"/>
  <c r="BY239" i="10"/>
  <c r="BW239" i="10"/>
  <c r="BY231" i="10"/>
  <c r="BZ231" i="10" s="1"/>
  <c r="BW231" i="10"/>
  <c r="BY223" i="10"/>
  <c r="BZ223" i="10" s="1"/>
  <c r="BW223" i="10"/>
  <c r="BY215" i="10"/>
  <c r="BZ215" i="10" s="1"/>
  <c r="BW215" i="10"/>
  <c r="BY207" i="10"/>
  <c r="BW207" i="10"/>
  <c r="BY199" i="10"/>
  <c r="BZ199" i="10" s="1"/>
  <c r="BW199" i="10"/>
  <c r="BZ191" i="10"/>
  <c r="BW191" i="10"/>
  <c r="BY183" i="10"/>
  <c r="BZ183" i="10" s="1"/>
  <c r="BW183" i="10"/>
  <c r="BY175" i="10"/>
  <c r="BW175" i="10"/>
  <c r="BY167" i="10"/>
  <c r="BZ167" i="10" s="1"/>
  <c r="BW167" i="10"/>
  <c r="BY159" i="10"/>
  <c r="BZ159" i="10" s="1"/>
  <c r="BW159" i="10"/>
  <c r="BY151" i="10"/>
  <c r="BW151" i="10"/>
  <c r="BY143" i="10"/>
  <c r="BW143" i="10"/>
  <c r="BY135" i="10"/>
  <c r="BZ135" i="10" s="1"/>
  <c r="BW135" i="10"/>
  <c r="BY127" i="10"/>
  <c r="BW127" i="10"/>
  <c r="BY119" i="10"/>
  <c r="BW119" i="10"/>
  <c r="BY111" i="10"/>
  <c r="BW111" i="10"/>
  <c r="BY103" i="10"/>
  <c r="BZ103" i="10" s="1"/>
  <c r="BW103" i="10"/>
  <c r="BY95" i="10"/>
  <c r="BW95" i="10"/>
  <c r="BY87" i="10"/>
  <c r="BW87" i="10"/>
  <c r="BY79" i="10"/>
  <c r="BW79" i="10"/>
  <c r="BY71" i="10"/>
  <c r="BZ71" i="10" s="1"/>
  <c r="BW71" i="10"/>
  <c r="BY63" i="10"/>
  <c r="BZ63" i="10" s="1"/>
  <c r="BW63" i="10"/>
  <c r="BY55" i="10"/>
  <c r="BZ55" i="10" s="1"/>
  <c r="BW55" i="10"/>
  <c r="BY47" i="10"/>
  <c r="BW47" i="10"/>
  <c r="BY39" i="10"/>
  <c r="BZ39" i="10" s="1"/>
  <c r="BW39" i="10"/>
  <c r="BY31" i="10"/>
  <c r="BZ31" i="10" s="1"/>
  <c r="BW31" i="10"/>
  <c r="BY23" i="10"/>
  <c r="BW23" i="10"/>
  <c r="BY15" i="10"/>
  <c r="BW15" i="10"/>
  <c r="BY7" i="10"/>
  <c r="BZ7" i="10" s="1"/>
  <c r="BW7" i="10"/>
  <c r="BW324" i="10"/>
  <c r="BY324" i="10"/>
  <c r="BZ324" i="10" s="1"/>
  <c r="BW260" i="10"/>
  <c r="BY260" i="10"/>
  <c r="BY196" i="10"/>
  <c r="BW196" i="10"/>
  <c r="BW140" i="10"/>
  <c r="BY140" i="10"/>
  <c r="BW76" i="10"/>
  <c r="BY76" i="10"/>
  <c r="BZ76" i="10" s="1"/>
  <c r="BW36" i="10"/>
  <c r="BY36" i="10"/>
  <c r="BY350" i="10"/>
  <c r="BW350" i="10"/>
  <c r="BY342" i="10"/>
  <c r="BZ342" i="10" s="1"/>
  <c r="BW342" i="10"/>
  <c r="BY334" i="10"/>
  <c r="BW334" i="10"/>
  <c r="BW326" i="10"/>
  <c r="BY326" i="10"/>
  <c r="BZ326" i="10" s="1"/>
  <c r="BY318" i="10"/>
  <c r="BZ318" i="10" s="1"/>
  <c r="BW318" i="10"/>
  <c r="BW310" i="10"/>
  <c r="BY302" i="10"/>
  <c r="BW302" i="10"/>
  <c r="BW294" i="10"/>
  <c r="BY294" i="10"/>
  <c r="BZ294" i="10" s="1"/>
  <c r="BY286" i="10"/>
  <c r="BZ286" i="10" s="1"/>
  <c r="BW286" i="10"/>
  <c r="BW278" i="10"/>
  <c r="BY278" i="10"/>
  <c r="BZ278" i="10" s="1"/>
  <c r="BY270" i="10"/>
  <c r="BW270" i="10"/>
  <c r="BW262" i="10"/>
  <c r="BY262" i="10"/>
  <c r="BY254" i="10"/>
  <c r="BW254" i="10"/>
  <c r="BW246" i="10"/>
  <c r="BY246" i="10"/>
  <c r="BY238" i="10"/>
  <c r="BZ238" i="10" s="1"/>
  <c r="BW238" i="10"/>
  <c r="BW230" i="10"/>
  <c r="BY230" i="10"/>
  <c r="BY222" i="10"/>
  <c r="BZ222" i="10" s="1"/>
  <c r="BW222" i="10"/>
  <c r="BY214" i="10"/>
  <c r="BZ214" i="10" s="1"/>
  <c r="BW214" i="10"/>
  <c r="BW206" i="10"/>
  <c r="BY206" i="10"/>
  <c r="BZ206" i="10" s="1"/>
  <c r="BY198" i="10"/>
  <c r="BW198" i="10"/>
  <c r="BY190" i="10"/>
  <c r="BZ190" i="10" s="1"/>
  <c r="BW190" i="10"/>
  <c r="BY182" i="10"/>
  <c r="BZ182" i="10" s="1"/>
  <c r="BW182" i="10"/>
  <c r="BY174" i="10"/>
  <c r="BW174" i="10"/>
  <c r="BW166" i="10"/>
  <c r="BY166" i="10"/>
  <c r="BZ166" i="10" s="1"/>
  <c r="BY158" i="10"/>
  <c r="BW158" i="10"/>
  <c r="BY150" i="10"/>
  <c r="BW150" i="10"/>
  <c r="BW142" i="10"/>
  <c r="BY142" i="10"/>
  <c r="BZ142" i="10" s="1"/>
  <c r="BY134" i="10"/>
  <c r="BW134" i="10"/>
  <c r="BY126" i="10"/>
  <c r="BW126" i="10"/>
  <c r="BY118" i="10"/>
  <c r="BW118" i="10"/>
  <c r="BY110" i="10"/>
  <c r="BW110" i="10"/>
  <c r="BW102" i="10"/>
  <c r="BY102" i="10"/>
  <c r="BY94" i="10"/>
  <c r="BZ94" i="10" s="1"/>
  <c r="BW94" i="10"/>
  <c r="BY86" i="10"/>
  <c r="BZ86" i="10" s="1"/>
  <c r="BW86" i="10"/>
  <c r="BW78" i="10"/>
  <c r="BY78" i="10"/>
  <c r="BZ78" i="10" s="1"/>
  <c r="BY70" i="10"/>
  <c r="BW70" i="10"/>
  <c r="BY62" i="10"/>
  <c r="BZ62" i="10" s="1"/>
  <c r="BW62" i="10"/>
  <c r="BY54" i="10"/>
  <c r="BZ54" i="10" s="1"/>
  <c r="BW54" i="10"/>
  <c r="BY46" i="10"/>
  <c r="BZ46" i="10" s="1"/>
  <c r="BW46" i="10"/>
  <c r="BW38" i="10"/>
  <c r="BY38" i="10"/>
  <c r="BZ38" i="10" s="1"/>
  <c r="BY30" i="10"/>
  <c r="BW30" i="10"/>
  <c r="BY22" i="10"/>
  <c r="BW22" i="10"/>
  <c r="BW14" i="10"/>
  <c r="BY14" i="10"/>
  <c r="BY6" i="10"/>
  <c r="BW6" i="10"/>
  <c r="BY300" i="10"/>
  <c r="BW300" i="10"/>
  <c r="BW244" i="10"/>
  <c r="BY244" i="10"/>
  <c r="BZ244" i="10" s="1"/>
  <c r="BW188" i="10"/>
  <c r="BY188" i="10"/>
  <c r="BZ188" i="10" s="1"/>
  <c r="BY132" i="10"/>
  <c r="BW132" i="10"/>
  <c r="BY84" i="10"/>
  <c r="BW84" i="10"/>
  <c r="BY28" i="10"/>
  <c r="BZ28" i="10" s="1"/>
  <c r="BW28" i="10"/>
  <c r="BY349" i="10"/>
  <c r="BZ349" i="10" s="1"/>
  <c r="BW349" i="10"/>
  <c r="BY341" i="10"/>
  <c r="BW341" i="10"/>
  <c r="BW333" i="10"/>
  <c r="BY333" i="10"/>
  <c r="BW325" i="10"/>
  <c r="BY325" i="10"/>
  <c r="BZ325" i="10" s="1"/>
  <c r="BY317" i="10"/>
  <c r="BW317" i="10"/>
  <c r="BY309" i="10"/>
  <c r="BZ309" i="10" s="1"/>
  <c r="BW309" i="10"/>
  <c r="BY301" i="10"/>
  <c r="BZ301" i="10" s="1"/>
  <c r="BW301" i="10"/>
  <c r="BY293" i="10"/>
  <c r="BW293" i="10"/>
  <c r="BY285" i="10"/>
  <c r="BZ285" i="10" s="1"/>
  <c r="BW285" i="10"/>
  <c r="BY277" i="10"/>
  <c r="BZ277" i="10" s="1"/>
  <c r="BW277" i="10"/>
  <c r="BY269" i="10"/>
  <c r="BW269" i="10"/>
  <c r="BY261" i="10"/>
  <c r="BW261" i="10"/>
  <c r="BY253" i="10"/>
  <c r="BW253" i="10"/>
  <c r="BY245" i="10"/>
  <c r="BZ245" i="10" s="1"/>
  <c r="BW245" i="10"/>
  <c r="BY237" i="10"/>
  <c r="BW237" i="10"/>
  <c r="BY229" i="10"/>
  <c r="BW229" i="10"/>
  <c r="BZ221" i="10"/>
  <c r="BW221" i="10"/>
  <c r="BY213" i="10"/>
  <c r="BZ213" i="10" s="1"/>
  <c r="BW213" i="10"/>
  <c r="BY205" i="10"/>
  <c r="BW205" i="10"/>
  <c r="BY197" i="10"/>
  <c r="BW197" i="10"/>
  <c r="BY189" i="10"/>
  <c r="BZ189" i="10" s="1"/>
  <c r="BW189" i="10"/>
  <c r="BY181" i="10"/>
  <c r="BZ181" i="10" s="1"/>
  <c r="BW181" i="10"/>
  <c r="BY173" i="10"/>
  <c r="BW173" i="10"/>
  <c r="BY165" i="10"/>
  <c r="BW165" i="10"/>
  <c r="BY157" i="10"/>
  <c r="BZ157" i="10" s="1"/>
  <c r="BW157" i="10"/>
  <c r="BY149" i="10"/>
  <c r="BZ149" i="10" s="1"/>
  <c r="BW149" i="10"/>
  <c r="BY141" i="10"/>
  <c r="BW141" i="10"/>
  <c r="BY133" i="10"/>
  <c r="BW133" i="10"/>
  <c r="BY125" i="10"/>
  <c r="BZ125" i="10" s="1"/>
  <c r="BW125" i="10"/>
  <c r="BY117" i="10"/>
  <c r="BZ117" i="10" s="1"/>
  <c r="BW117" i="10"/>
  <c r="BY109" i="10"/>
  <c r="BW109" i="10"/>
  <c r="BY101" i="10"/>
  <c r="BW101" i="10"/>
  <c r="BY93" i="10"/>
  <c r="BZ93" i="10" s="1"/>
  <c r="BW93" i="10"/>
  <c r="BY85" i="10"/>
  <c r="BZ85" i="10" s="1"/>
  <c r="BW85" i="10"/>
  <c r="BY77" i="10"/>
  <c r="BZ77" i="10" s="1"/>
  <c r="BW77" i="10"/>
  <c r="BY69" i="10"/>
  <c r="BZ69" i="10" s="1"/>
  <c r="BW69" i="10"/>
  <c r="BY61" i="10"/>
  <c r="BW61" i="10"/>
  <c r="BY53" i="10"/>
  <c r="BZ53" i="10" s="1"/>
  <c r="BW53" i="10"/>
  <c r="BY45" i="10"/>
  <c r="BW45" i="10"/>
  <c r="BY37" i="10"/>
  <c r="BZ37" i="10" s="1"/>
  <c r="BW37" i="10"/>
  <c r="BY29" i="10"/>
  <c r="BW29" i="10"/>
  <c r="BY21" i="10"/>
  <c r="BZ21" i="10" s="1"/>
  <c r="BW21" i="10"/>
  <c r="BY13" i="10"/>
  <c r="BW13" i="10"/>
  <c r="BY5" i="10"/>
  <c r="BW5" i="10"/>
  <c r="BZ4" i="10"/>
  <c r="BZ353" i="10"/>
  <c r="BZ352" i="10"/>
  <c r="BZ13" i="10" l="1"/>
  <c r="BZ109" i="10"/>
  <c r="BZ141" i="10"/>
  <c r="BZ173" i="10"/>
  <c r="BZ205" i="10"/>
  <c r="BZ237" i="10"/>
  <c r="BZ269" i="10"/>
  <c r="BZ296" i="10"/>
  <c r="BZ345" i="10"/>
  <c r="BZ164" i="10"/>
  <c r="BZ32" i="10"/>
  <c r="BZ84" i="10"/>
  <c r="BZ300" i="10"/>
  <c r="BZ270" i="10"/>
  <c r="BZ334" i="10"/>
  <c r="BZ87" i="10"/>
  <c r="BZ119" i="10"/>
  <c r="BZ247" i="10"/>
  <c r="BZ279" i="10"/>
  <c r="BZ236" i="10"/>
  <c r="BZ8" i="10"/>
  <c r="BZ25" i="10"/>
  <c r="BZ57" i="10"/>
  <c r="BZ249" i="10"/>
  <c r="BZ313" i="10"/>
  <c r="BZ250" i="10"/>
  <c r="BZ314" i="10"/>
  <c r="BZ172" i="10"/>
  <c r="BZ246" i="10"/>
  <c r="BZ111" i="10"/>
  <c r="BZ15" i="10"/>
  <c r="BZ143" i="10"/>
  <c r="BZ23" i="10"/>
  <c r="BZ341" i="10"/>
  <c r="BZ310" i="10"/>
  <c r="BZ140" i="10"/>
  <c r="BZ12" i="10"/>
  <c r="BZ228" i="10"/>
  <c r="BZ90" i="10"/>
  <c r="BZ75" i="10"/>
  <c r="BZ203" i="10"/>
  <c r="BZ340" i="10"/>
  <c r="BZ132" i="10"/>
  <c r="BZ22" i="10"/>
  <c r="BZ118" i="10"/>
  <c r="BZ150" i="10"/>
  <c r="BZ316" i="10"/>
  <c r="BZ95" i="10"/>
  <c r="BZ127" i="10"/>
  <c r="BZ44" i="10"/>
  <c r="BZ272" i="10"/>
  <c r="BZ33" i="10"/>
  <c r="BZ65" i="10"/>
  <c r="BZ161" i="10"/>
  <c r="BZ186" i="10"/>
  <c r="BZ34" i="10"/>
  <c r="BZ66" i="10"/>
  <c r="BZ130" i="10"/>
  <c r="BZ162" i="10"/>
  <c r="BZ194" i="10"/>
  <c r="BZ290" i="10"/>
  <c r="BZ322" i="10"/>
  <c r="BZ43" i="10"/>
  <c r="BZ171" i="10"/>
  <c r="BZ346" i="10"/>
  <c r="BZ110" i="10"/>
  <c r="BZ45" i="10"/>
  <c r="BZ151" i="10"/>
  <c r="BZ29" i="10"/>
  <c r="BZ61" i="10"/>
  <c r="BZ253" i="10"/>
  <c r="BZ317" i="10"/>
  <c r="BZ83" i="10"/>
  <c r="BZ115" i="10"/>
  <c r="BZ275" i="10"/>
  <c r="BZ204" i="10"/>
  <c r="BZ98" i="10"/>
  <c r="BZ6" i="10"/>
  <c r="BZ14" i="10"/>
  <c r="BZ302" i="10"/>
  <c r="BZ239" i="10"/>
  <c r="BZ303" i="10"/>
  <c r="BZ160" i="10"/>
  <c r="BZ30" i="10"/>
  <c r="BZ126" i="10"/>
  <c r="BZ158" i="10"/>
  <c r="BZ254" i="10"/>
  <c r="BZ350" i="10"/>
  <c r="BZ196" i="10"/>
  <c r="BZ327" i="10"/>
  <c r="BZ311" i="10"/>
  <c r="BZ9" i="10"/>
  <c r="BZ105" i="10"/>
  <c r="BZ137" i="10"/>
  <c r="BZ169" i="10"/>
  <c r="BZ201" i="10"/>
  <c r="BZ233" i="10"/>
  <c r="BZ297" i="10"/>
  <c r="BZ74" i="10"/>
  <c r="BZ106" i="10"/>
  <c r="BZ138" i="10"/>
  <c r="BZ170" i="10"/>
  <c r="BZ202" i="10"/>
  <c r="BZ234" i="10"/>
  <c r="BZ266" i="10"/>
  <c r="BZ224" i="10"/>
  <c r="BZ174" i="10"/>
  <c r="BZ333" i="10"/>
  <c r="BZ5" i="10"/>
  <c r="BZ101" i="10"/>
  <c r="BZ133" i="10"/>
  <c r="BZ165" i="10"/>
  <c r="BZ197" i="10"/>
  <c r="BZ229" i="10"/>
  <c r="BZ261" i="10"/>
  <c r="BZ293" i="10"/>
  <c r="BZ102" i="10"/>
  <c r="BZ230" i="10"/>
  <c r="BZ262" i="10"/>
  <c r="BZ36" i="10"/>
  <c r="BZ260" i="10"/>
  <c r="BZ52" i="10"/>
  <c r="BZ123" i="10"/>
  <c r="BZ70" i="10"/>
  <c r="BZ134" i="10"/>
  <c r="BZ198" i="10"/>
  <c r="BZ47" i="10"/>
  <c r="BZ79" i="10"/>
  <c r="BZ175" i="10"/>
  <c r="BZ207" i="10"/>
  <c r="BZ288" i="10"/>
  <c r="BZ268" i="10"/>
  <c r="BZ17" i="10"/>
  <c r="BZ81" i="10"/>
  <c r="BZ113" i="10"/>
  <c r="BZ145" i="10"/>
  <c r="BZ177" i="10"/>
  <c r="BZ209" i="10"/>
  <c r="BZ241" i="10"/>
  <c r="BZ305" i="10"/>
  <c r="BZ50" i="10"/>
  <c r="BZ82" i="10"/>
  <c r="BZ114" i="10"/>
  <c r="BZ146" i="10"/>
  <c r="BZ178" i="10"/>
  <c r="BZ210" i="10"/>
  <c r="BZ242" i="10"/>
  <c r="BZ274" i="10"/>
  <c r="BZ108" i="10"/>
  <c r="BZ91" i="10"/>
  <c r="BZ283" i="10"/>
  <c r="BZ332" i="10"/>
  <c r="I299" i="2"/>
  <c r="I300" i="2"/>
  <c r="I298" i="2"/>
  <c r="L348" i="5"/>
  <c r="L349" i="5"/>
  <c r="K348" i="5"/>
  <c r="K349" i="5"/>
  <c r="N347" i="5" l="1"/>
  <c r="L347" i="5"/>
  <c r="K347" i="5"/>
  <c r="O348" i="5" l="1"/>
  <c r="A348" i="5"/>
  <c r="O347" i="5"/>
  <c r="A347" i="5"/>
  <c r="O346" i="5"/>
  <c r="N346" i="5"/>
  <c r="L346" i="5"/>
  <c r="K346" i="5"/>
  <c r="A346" i="5"/>
  <c r="O345" i="5"/>
  <c r="N345" i="5"/>
  <c r="L345" i="5"/>
  <c r="K345" i="5"/>
  <c r="A345" i="5"/>
  <c r="O344" i="5"/>
  <c r="N344" i="5"/>
  <c r="L344" i="5"/>
  <c r="K344" i="5"/>
  <c r="A344" i="5"/>
  <c r="O343" i="5"/>
  <c r="N343" i="5"/>
  <c r="L343" i="5"/>
  <c r="K343" i="5"/>
  <c r="A343" i="5"/>
  <c r="O342" i="5"/>
  <c r="N342" i="5"/>
  <c r="L342" i="5"/>
  <c r="K342" i="5"/>
  <c r="A342" i="5"/>
  <c r="O341" i="5"/>
  <c r="N341" i="5"/>
  <c r="L341" i="5"/>
  <c r="K341" i="5"/>
  <c r="A341" i="5"/>
  <c r="O340" i="5"/>
  <c r="N340" i="5"/>
  <c r="L340" i="5"/>
  <c r="K340" i="5"/>
  <c r="A340" i="5"/>
  <c r="O339" i="5"/>
  <c r="N339" i="5"/>
  <c r="L339" i="5"/>
  <c r="K339" i="5"/>
  <c r="A339" i="5"/>
  <c r="O338" i="5"/>
  <c r="N338" i="5"/>
  <c r="L338" i="5"/>
  <c r="K338" i="5"/>
  <c r="A338" i="5"/>
  <c r="O337" i="5"/>
  <c r="N337" i="5"/>
  <c r="L337" i="5"/>
  <c r="K337" i="5"/>
  <c r="A337" i="5"/>
  <c r="O336" i="5"/>
  <c r="N336" i="5"/>
  <c r="L336" i="5"/>
  <c r="K336" i="5"/>
  <c r="A336" i="5"/>
  <c r="O335" i="5"/>
  <c r="N335" i="5"/>
  <c r="L335" i="5"/>
  <c r="K335" i="5"/>
  <c r="A335" i="5"/>
  <c r="O334" i="5"/>
  <c r="N334" i="5"/>
  <c r="L334" i="5"/>
  <c r="K334" i="5"/>
  <c r="A334" i="5"/>
  <c r="O333" i="5"/>
  <c r="N333" i="5"/>
  <c r="L333" i="5"/>
  <c r="K333" i="5"/>
  <c r="A333" i="5"/>
  <c r="O332" i="5"/>
  <c r="N332" i="5"/>
  <c r="L332" i="5"/>
  <c r="K332" i="5"/>
  <c r="A332" i="5"/>
  <c r="O350" i="5"/>
  <c r="A350" i="5"/>
  <c r="O349" i="5"/>
  <c r="A349" i="5"/>
  <c r="O4" i="5"/>
  <c r="O5" i="5"/>
  <c r="O6" i="5"/>
  <c r="O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216" i="5"/>
  <c r="O217" i="5"/>
  <c r="O218" i="5"/>
  <c r="O219" i="5"/>
  <c r="O220" i="5"/>
  <c r="O221" i="5"/>
  <c r="O222" i="5"/>
  <c r="O223" i="5"/>
  <c r="O224" i="5"/>
  <c r="O225" i="5"/>
  <c r="O226" i="5"/>
  <c r="O227" i="5"/>
  <c r="O228" i="5"/>
  <c r="O229" i="5"/>
  <c r="O230" i="5"/>
  <c r="O231" i="5"/>
  <c r="O232" i="5"/>
  <c r="O233" i="5"/>
  <c r="O234" i="5"/>
  <c r="O235" i="5"/>
  <c r="O236" i="5"/>
  <c r="O237" i="5"/>
  <c r="O238" i="5"/>
  <c r="O239" i="5"/>
  <c r="O240" i="5"/>
  <c r="O241" i="5"/>
  <c r="O242" i="5"/>
  <c r="O243" i="5"/>
  <c r="O244" i="5"/>
  <c r="O245" i="5"/>
  <c r="O246" i="5"/>
  <c r="O247" i="5"/>
  <c r="O248" i="5"/>
  <c r="O249" i="5"/>
  <c r="O250" i="5"/>
  <c r="O251" i="5"/>
  <c r="O252" i="5"/>
  <c r="O253" i="5"/>
  <c r="O254" i="5"/>
  <c r="O255" i="5"/>
  <c r="O256" i="5"/>
  <c r="O257" i="5"/>
  <c r="O258" i="5"/>
  <c r="O259" i="5"/>
  <c r="O260" i="5"/>
  <c r="O261" i="5"/>
  <c r="O262" i="5"/>
  <c r="O263" i="5"/>
  <c r="O264" i="5"/>
  <c r="O265" i="5"/>
  <c r="O266" i="5"/>
  <c r="O267" i="5"/>
  <c r="O268" i="5"/>
  <c r="O269" i="5"/>
  <c r="O270" i="5"/>
  <c r="O271" i="5"/>
  <c r="O272" i="5"/>
  <c r="O273" i="5"/>
  <c r="O274" i="5"/>
  <c r="O275" i="5"/>
  <c r="O276" i="5"/>
  <c r="O277" i="5"/>
  <c r="O278" i="5"/>
  <c r="O279" i="5"/>
  <c r="O280" i="5"/>
  <c r="O281" i="5"/>
  <c r="O282" i="5"/>
  <c r="O283" i="5"/>
  <c r="O284" i="5"/>
  <c r="O285" i="5"/>
  <c r="O286" i="5"/>
  <c r="O287" i="5"/>
  <c r="O288" i="5"/>
  <c r="O289" i="5"/>
  <c r="O290" i="5"/>
  <c r="O291" i="5"/>
  <c r="O292" i="5"/>
  <c r="O293" i="5"/>
  <c r="O294" i="5"/>
  <c r="O295" i="5"/>
  <c r="O296" i="5"/>
  <c r="O297" i="5"/>
  <c r="O298" i="5"/>
  <c r="O299" i="5"/>
  <c r="O300" i="5"/>
  <c r="O301" i="5"/>
  <c r="O302" i="5"/>
  <c r="O303" i="5"/>
  <c r="O304" i="5"/>
  <c r="O305" i="5"/>
  <c r="O306" i="5"/>
  <c r="O307" i="5"/>
  <c r="O308" i="5"/>
  <c r="O309" i="5"/>
  <c r="O310" i="5"/>
  <c r="O311" i="5"/>
  <c r="O312" i="5"/>
  <c r="O313" i="5"/>
  <c r="O314" i="5"/>
  <c r="O315" i="5"/>
  <c r="O316" i="5"/>
  <c r="O317" i="5"/>
  <c r="O318" i="5"/>
  <c r="O319" i="5"/>
  <c r="O320" i="5"/>
  <c r="O321" i="5"/>
  <c r="O322" i="5"/>
  <c r="O323" i="5"/>
  <c r="O324" i="5"/>
  <c r="O325" i="5"/>
  <c r="O326" i="5"/>
  <c r="O327" i="5"/>
  <c r="O328" i="5"/>
  <c r="O329" i="5"/>
  <c r="O330" i="5"/>
  <c r="O331" i="5"/>
  <c r="O351" i="5"/>
  <c r="O352" i="5"/>
  <c r="O353" i="5"/>
  <c r="O354" i="5"/>
  <c r="O355" i="5"/>
  <c r="O356" i="5"/>
  <c r="O357" i="5"/>
  <c r="O358" i="5"/>
  <c r="O359" i="5"/>
  <c r="O3" i="5"/>
  <c r="N3" i="5"/>
  <c r="N331" i="5" l="1"/>
  <c r="L331" i="5"/>
  <c r="K331" i="5"/>
  <c r="N330" i="5"/>
  <c r="L330" i="5"/>
  <c r="K330" i="5"/>
  <c r="N329" i="5"/>
  <c r="L329" i="5"/>
  <c r="K329" i="5"/>
  <c r="N328" i="5"/>
  <c r="L328" i="5"/>
  <c r="K328" i="5"/>
  <c r="N327" i="5"/>
  <c r="L327" i="5"/>
  <c r="K327" i="5"/>
  <c r="N326" i="5"/>
  <c r="L326" i="5"/>
  <c r="K326" i="5"/>
  <c r="N325" i="5"/>
  <c r="L325" i="5"/>
  <c r="K325" i="5"/>
  <c r="N324" i="5"/>
  <c r="L324" i="5"/>
  <c r="K324" i="5"/>
  <c r="N323" i="5"/>
  <c r="L323" i="5"/>
  <c r="K323" i="5"/>
  <c r="N322" i="5"/>
  <c r="L322" i="5"/>
  <c r="K322" i="5"/>
  <c r="N321" i="5"/>
  <c r="L321" i="5"/>
  <c r="K321" i="5"/>
  <c r="N320" i="5" l="1"/>
  <c r="L320" i="5"/>
  <c r="K320" i="5"/>
  <c r="N319" i="5"/>
  <c r="L319" i="5"/>
  <c r="K319" i="5"/>
  <c r="N318" i="5"/>
  <c r="L318" i="5"/>
  <c r="K318" i="5"/>
  <c r="N317" i="5"/>
  <c r="L317" i="5"/>
  <c r="K317" i="5"/>
  <c r="N316" i="5"/>
  <c r="L316" i="5"/>
  <c r="K316" i="5"/>
  <c r="N315" i="5"/>
  <c r="L315" i="5"/>
  <c r="K315" i="5"/>
  <c r="N314" i="5"/>
  <c r="L314" i="5"/>
  <c r="K314" i="5"/>
  <c r="N313" i="5"/>
  <c r="L313" i="5"/>
  <c r="K313" i="5"/>
  <c r="N312" i="5"/>
  <c r="L312" i="5"/>
  <c r="K312" i="5"/>
  <c r="N311" i="5"/>
  <c r="L311" i="5"/>
  <c r="K311" i="5"/>
  <c r="N310" i="5"/>
  <c r="L310" i="5"/>
  <c r="K310" i="5"/>
  <c r="N309" i="5"/>
  <c r="L309" i="5"/>
  <c r="K309" i="5"/>
  <c r="N308" i="5"/>
  <c r="L308" i="5"/>
  <c r="K308" i="5"/>
  <c r="N307" i="5"/>
  <c r="L307" i="5"/>
  <c r="K307" i="5"/>
  <c r="N306" i="5"/>
  <c r="L306" i="5"/>
  <c r="K306" i="5"/>
  <c r="N305" i="5"/>
  <c r="L305" i="5"/>
  <c r="K305" i="5"/>
  <c r="N304" i="5"/>
  <c r="L304" i="5"/>
  <c r="K304" i="5"/>
  <c r="N303" i="5"/>
  <c r="L303" i="5"/>
  <c r="K303" i="5"/>
  <c r="N302" i="5"/>
  <c r="L302" i="5"/>
  <c r="K302" i="5"/>
  <c r="N301" i="5"/>
  <c r="L301" i="5"/>
  <c r="K301" i="5"/>
  <c r="N300" i="5"/>
  <c r="L300" i="5"/>
  <c r="K300" i="5"/>
  <c r="N299" i="5"/>
  <c r="L299" i="5"/>
  <c r="K299" i="5"/>
  <c r="N298" i="5"/>
  <c r="L298" i="5"/>
  <c r="K298" i="5"/>
  <c r="N297" i="5"/>
  <c r="L297" i="5"/>
  <c r="K297" i="5"/>
  <c r="N296" i="5"/>
  <c r="L296" i="5"/>
  <c r="K296" i="5"/>
  <c r="N295" i="5"/>
  <c r="L295" i="5"/>
  <c r="K295" i="5"/>
  <c r="N294" i="5"/>
  <c r="L294" i="5"/>
  <c r="K294" i="5"/>
  <c r="N293" i="5"/>
  <c r="L293" i="5"/>
  <c r="K293" i="5"/>
  <c r="N292" i="5"/>
  <c r="L292" i="5"/>
  <c r="K292" i="5"/>
  <c r="N291" i="5"/>
  <c r="L291" i="5"/>
  <c r="K291" i="5"/>
  <c r="N290" i="5"/>
  <c r="L290" i="5"/>
  <c r="K290" i="5"/>
  <c r="N289" i="5"/>
  <c r="L289" i="5"/>
  <c r="K289" i="5"/>
  <c r="N288" i="5"/>
  <c r="L288" i="5"/>
  <c r="K288" i="5"/>
  <c r="N287" i="5"/>
  <c r="L287" i="5"/>
  <c r="K287" i="5"/>
  <c r="N286" i="5"/>
  <c r="L286" i="5"/>
  <c r="K286" i="5"/>
  <c r="N285" i="5"/>
  <c r="L285" i="5"/>
  <c r="K285" i="5"/>
  <c r="N284" i="5"/>
  <c r="L284" i="5"/>
  <c r="K284" i="5"/>
  <c r="N283" i="5"/>
  <c r="L283" i="5"/>
  <c r="K283" i="5"/>
  <c r="N282" i="5"/>
  <c r="L282" i="5"/>
  <c r="K282" i="5"/>
  <c r="N281" i="5"/>
  <c r="L281" i="5"/>
  <c r="K281" i="5"/>
  <c r="N280" i="5"/>
  <c r="L280" i="5"/>
  <c r="K280" i="5"/>
  <c r="N279" i="5"/>
  <c r="L279" i="5"/>
  <c r="K279" i="5"/>
  <c r="N278" i="5"/>
  <c r="L278" i="5"/>
  <c r="K278" i="5"/>
  <c r="N277" i="5"/>
  <c r="L277" i="5"/>
  <c r="K277" i="5"/>
  <c r="N276" i="5"/>
  <c r="L276" i="5"/>
  <c r="K276" i="5"/>
  <c r="N275" i="5"/>
  <c r="L275" i="5"/>
  <c r="K275" i="5"/>
  <c r="N274" i="5"/>
  <c r="L274" i="5"/>
  <c r="K274" i="5"/>
  <c r="N273" i="5"/>
  <c r="L273" i="5"/>
  <c r="K273" i="5"/>
  <c r="N272" i="5"/>
  <c r="L272" i="5"/>
  <c r="K272" i="5"/>
  <c r="N271" i="5"/>
  <c r="L271" i="5"/>
  <c r="K271" i="5"/>
  <c r="N270" i="5"/>
  <c r="L270" i="5"/>
  <c r="K270" i="5"/>
  <c r="N269" i="5"/>
  <c r="L269" i="5"/>
  <c r="K269" i="5"/>
  <c r="N268" i="5"/>
  <c r="L268" i="5"/>
  <c r="K268" i="5"/>
  <c r="N267" i="5"/>
  <c r="L267" i="5"/>
  <c r="K267" i="5"/>
  <c r="N266" i="5"/>
  <c r="L266" i="5"/>
  <c r="K266" i="5"/>
  <c r="N265" i="5"/>
  <c r="L265" i="5"/>
  <c r="K265" i="5"/>
  <c r="N264" i="5"/>
  <c r="L264" i="5"/>
  <c r="K264" i="5"/>
  <c r="N263" i="5"/>
  <c r="L263" i="5"/>
  <c r="K263" i="5"/>
  <c r="N262" i="5"/>
  <c r="L262" i="5"/>
  <c r="K262" i="5"/>
  <c r="N261" i="5"/>
  <c r="L261" i="5"/>
  <c r="K261" i="5"/>
  <c r="N260" i="5"/>
  <c r="L260" i="5"/>
  <c r="K260" i="5"/>
  <c r="N259" i="5"/>
  <c r="L259" i="5"/>
  <c r="K259" i="5"/>
  <c r="N258" i="5"/>
  <c r="L258" i="5"/>
  <c r="K258" i="5"/>
  <c r="N257" i="5"/>
  <c r="L257" i="5"/>
  <c r="K257" i="5"/>
  <c r="N256" i="5"/>
  <c r="L256" i="5"/>
  <c r="K256" i="5"/>
  <c r="N255" i="5"/>
  <c r="L255" i="5"/>
  <c r="K255" i="5"/>
  <c r="N254" i="5"/>
  <c r="L254" i="5"/>
  <c r="K254" i="5"/>
  <c r="N253" i="5"/>
  <c r="L253" i="5"/>
  <c r="K253" i="5"/>
  <c r="N252" i="5"/>
  <c r="L252" i="5"/>
  <c r="K252" i="5"/>
  <c r="N251" i="5"/>
  <c r="L251" i="5"/>
  <c r="K251" i="5"/>
  <c r="N250" i="5"/>
  <c r="L250" i="5"/>
  <c r="K250" i="5"/>
  <c r="N249" i="5"/>
  <c r="L249" i="5"/>
  <c r="K249" i="5"/>
  <c r="N248" i="5"/>
  <c r="L248" i="5"/>
  <c r="K248" i="5"/>
  <c r="N247" i="5"/>
  <c r="L247" i="5"/>
  <c r="K247" i="5"/>
  <c r="N246" i="5"/>
  <c r="L246" i="5"/>
  <c r="K246" i="5"/>
  <c r="I1" i="2" l="1"/>
  <c r="A351" i="5" l="1"/>
  <c r="A352" i="5"/>
  <c r="A353" i="5"/>
  <c r="A354" i="5"/>
  <c r="A355" i="5"/>
  <c r="A356" i="5"/>
  <c r="A357" i="5"/>
  <c r="A358" i="5"/>
  <c r="A359" i="5"/>
  <c r="L4" i="5" l="1"/>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3" i="5" l="1"/>
  <c r="A301" i="5" l="1"/>
  <c r="A302" i="5"/>
  <c r="A303" i="5"/>
  <c r="A304" i="5"/>
  <c r="A305" i="5"/>
  <c r="A306" i="5"/>
  <c r="A307" i="5"/>
  <c r="A308" i="5"/>
  <c r="A309" i="5"/>
  <c r="A310" i="5"/>
  <c r="A311" i="5"/>
  <c r="A313" i="5"/>
  <c r="A314" i="5"/>
  <c r="A315" i="5"/>
  <c r="A316" i="5"/>
  <c r="A317" i="5"/>
  <c r="A318" i="5"/>
  <c r="A319" i="5"/>
  <c r="A320" i="5"/>
  <c r="A321" i="5"/>
  <c r="A322" i="5"/>
  <c r="A323" i="5"/>
  <c r="A324" i="5"/>
  <c r="A325" i="5"/>
  <c r="A326" i="5"/>
  <c r="A327" i="5"/>
  <c r="A328" i="5"/>
  <c r="A329" i="5"/>
  <c r="A330" i="5"/>
  <c r="A331" i="5"/>
  <c r="N245" i="5"/>
  <c r="K245" i="5"/>
  <c r="N244" i="5"/>
  <c r="K244" i="5"/>
  <c r="N243" i="5"/>
  <c r="K243" i="5"/>
  <c r="N242" i="5"/>
  <c r="K242" i="5"/>
  <c r="N241" i="5"/>
  <c r="K241" i="5"/>
  <c r="N240" i="5"/>
  <c r="K240" i="5"/>
  <c r="N239" i="5"/>
  <c r="K239" i="5"/>
  <c r="N238" i="5"/>
  <c r="K238" i="5"/>
  <c r="N237" i="5"/>
  <c r="K237" i="5"/>
  <c r="N236" i="5"/>
  <c r="K236" i="5"/>
  <c r="N235" i="5"/>
  <c r="K235" i="5"/>
  <c r="N234" i="5"/>
  <c r="K234" i="5"/>
  <c r="N233" i="5"/>
  <c r="K233" i="5"/>
  <c r="N232" i="5"/>
  <c r="K232" i="5"/>
  <c r="N231" i="5"/>
  <c r="K231" i="5"/>
  <c r="N230" i="5"/>
  <c r="K230" i="5"/>
  <c r="N229" i="5"/>
  <c r="K229" i="5"/>
  <c r="N228" i="5"/>
  <c r="K228" i="5"/>
  <c r="N227" i="5"/>
  <c r="K227" i="5"/>
  <c r="N226" i="5"/>
  <c r="K226" i="5"/>
  <c r="N225" i="5"/>
  <c r="K225" i="5"/>
  <c r="N224" i="5"/>
  <c r="K224" i="5"/>
  <c r="N223" i="5"/>
  <c r="K223" i="5"/>
  <c r="N222" i="5"/>
  <c r="K222" i="5"/>
  <c r="N221" i="5"/>
  <c r="K221" i="5"/>
  <c r="N220" i="5"/>
  <c r="K220" i="5"/>
  <c r="N219" i="5"/>
  <c r="K219" i="5"/>
  <c r="N218" i="5"/>
  <c r="K218" i="5"/>
  <c r="N217" i="5"/>
  <c r="K217" i="5"/>
  <c r="N216" i="5"/>
  <c r="K216" i="5"/>
  <c r="N215" i="5"/>
  <c r="K215" i="5"/>
  <c r="N214" i="5"/>
  <c r="K214" i="5"/>
  <c r="N213" i="5"/>
  <c r="K213" i="5"/>
  <c r="N212" i="5"/>
  <c r="K212" i="5"/>
  <c r="N211" i="5"/>
  <c r="K211" i="5"/>
  <c r="N210" i="5"/>
  <c r="K210" i="5"/>
  <c r="N209" i="5"/>
  <c r="K209" i="5"/>
  <c r="N208" i="5"/>
  <c r="K208" i="5"/>
  <c r="N207" i="5"/>
  <c r="K207" i="5"/>
  <c r="N206" i="5"/>
  <c r="K206" i="5"/>
  <c r="N205" i="5"/>
  <c r="K205" i="5"/>
  <c r="N204" i="5"/>
  <c r="K204" i="5"/>
  <c r="N203" i="5"/>
  <c r="K203" i="5"/>
  <c r="N202" i="5"/>
  <c r="K202" i="5"/>
  <c r="N201" i="5"/>
  <c r="K201" i="5"/>
  <c r="N200" i="5"/>
  <c r="K200" i="5"/>
  <c r="N199" i="5"/>
  <c r="K199" i="5"/>
  <c r="N198" i="5"/>
  <c r="K198" i="5"/>
  <c r="N197" i="5"/>
  <c r="K197" i="5"/>
  <c r="N196" i="5"/>
  <c r="K196" i="5"/>
  <c r="N195" i="5"/>
  <c r="K195" i="5"/>
  <c r="N194" i="5"/>
  <c r="K194" i="5"/>
  <c r="N193" i="5"/>
  <c r="K193" i="5"/>
  <c r="N192" i="5"/>
  <c r="K192" i="5"/>
  <c r="N191" i="5"/>
  <c r="K191" i="5"/>
  <c r="N190" i="5"/>
  <c r="K190" i="5"/>
  <c r="N189" i="5"/>
  <c r="K189" i="5"/>
  <c r="N188" i="5"/>
  <c r="K188" i="5"/>
  <c r="N187" i="5"/>
  <c r="K187" i="5"/>
  <c r="N186" i="5"/>
  <c r="K186" i="5"/>
  <c r="N185" i="5"/>
  <c r="K185" i="5"/>
  <c r="N184" i="5"/>
  <c r="K184" i="5"/>
  <c r="N183" i="5"/>
  <c r="K183" i="5"/>
  <c r="N182" i="5"/>
  <c r="K182" i="5"/>
  <c r="N181" i="5"/>
  <c r="K181" i="5"/>
  <c r="N180" i="5"/>
  <c r="K180" i="5"/>
  <c r="N179" i="5"/>
  <c r="K179" i="5"/>
  <c r="N178" i="5"/>
  <c r="K178" i="5"/>
  <c r="N177" i="5"/>
  <c r="K177" i="5"/>
  <c r="N176" i="5"/>
  <c r="K176" i="5"/>
  <c r="N175" i="5"/>
  <c r="K175" i="5"/>
  <c r="N174" i="5"/>
  <c r="K174" i="5"/>
  <c r="N173" i="5"/>
  <c r="K173" i="5"/>
  <c r="N172" i="5"/>
  <c r="K172" i="5"/>
  <c r="N171" i="5"/>
  <c r="K171" i="5"/>
  <c r="N170" i="5"/>
  <c r="K170" i="5"/>
  <c r="N169" i="5"/>
  <c r="K169" i="5"/>
  <c r="N168" i="5"/>
  <c r="K168" i="5"/>
  <c r="N167" i="5"/>
  <c r="K167" i="5"/>
  <c r="N166" i="5"/>
  <c r="K166" i="5"/>
  <c r="N165" i="5"/>
  <c r="K165" i="5"/>
  <c r="N164" i="5"/>
  <c r="K164" i="5"/>
  <c r="N163" i="5"/>
  <c r="K163" i="5"/>
  <c r="N162" i="5"/>
  <c r="K162" i="5"/>
  <c r="N161" i="5"/>
  <c r="K161" i="5"/>
  <c r="N160" i="5"/>
  <c r="K160" i="5"/>
  <c r="N159" i="5"/>
  <c r="K159" i="5"/>
  <c r="N158" i="5"/>
  <c r="K158" i="5"/>
  <c r="N157" i="5"/>
  <c r="K157" i="5"/>
  <c r="N156" i="5"/>
  <c r="K156" i="5"/>
  <c r="N155" i="5"/>
  <c r="K155" i="5"/>
  <c r="N154" i="5"/>
  <c r="K154" i="5"/>
  <c r="N153" i="5"/>
  <c r="K153" i="5"/>
  <c r="N152" i="5"/>
  <c r="K152" i="5"/>
  <c r="N151" i="5"/>
  <c r="K151" i="5"/>
  <c r="N150" i="5"/>
  <c r="K150" i="5"/>
  <c r="N149" i="5"/>
  <c r="K149" i="5"/>
  <c r="N148" i="5"/>
  <c r="K148" i="5"/>
  <c r="N147" i="5"/>
  <c r="K147" i="5"/>
  <c r="N146" i="5"/>
  <c r="K146" i="5"/>
  <c r="N145" i="5"/>
  <c r="K145" i="5"/>
  <c r="N144" i="5"/>
  <c r="K144" i="5"/>
  <c r="N143" i="5"/>
  <c r="K143" i="5"/>
  <c r="N142" i="5"/>
  <c r="K142" i="5"/>
  <c r="N141" i="5"/>
  <c r="K141" i="5"/>
  <c r="N140" i="5"/>
  <c r="K140" i="5"/>
  <c r="N139" i="5"/>
  <c r="K139" i="5"/>
  <c r="N138" i="5"/>
  <c r="K138" i="5"/>
  <c r="N137" i="5"/>
  <c r="K137" i="5"/>
  <c r="N136" i="5"/>
  <c r="K136" i="5"/>
  <c r="N135" i="5"/>
  <c r="K135" i="5"/>
  <c r="N134" i="5"/>
  <c r="K134" i="5"/>
  <c r="N133" i="5"/>
  <c r="K133" i="5"/>
  <c r="N132" i="5"/>
  <c r="K132" i="5"/>
  <c r="N131" i="5"/>
  <c r="K131" i="5"/>
  <c r="N130" i="5"/>
  <c r="K130" i="5"/>
  <c r="N129" i="5"/>
  <c r="K129" i="5"/>
  <c r="N128" i="5"/>
  <c r="K128" i="5"/>
  <c r="N127" i="5"/>
  <c r="K127" i="5"/>
  <c r="N126" i="5"/>
  <c r="K126" i="5"/>
  <c r="N125" i="5"/>
  <c r="K125" i="5"/>
  <c r="N124" i="5"/>
  <c r="K124" i="5"/>
  <c r="N123" i="5"/>
  <c r="K123" i="5"/>
  <c r="N122" i="5"/>
  <c r="K122" i="5"/>
  <c r="N121" i="5"/>
  <c r="K121" i="5"/>
  <c r="N120" i="5"/>
  <c r="K120" i="5"/>
  <c r="N119" i="5"/>
  <c r="K119" i="5"/>
  <c r="N118" i="5"/>
  <c r="K118" i="5"/>
  <c r="N117" i="5"/>
  <c r="K117" i="5"/>
  <c r="N116" i="5"/>
  <c r="K116" i="5"/>
  <c r="N115" i="5"/>
  <c r="K115" i="5"/>
  <c r="N114" i="5"/>
  <c r="K114" i="5"/>
  <c r="N113" i="5"/>
  <c r="K113" i="5"/>
  <c r="N112" i="5"/>
  <c r="K112" i="5"/>
  <c r="N111" i="5"/>
  <c r="K111" i="5"/>
  <c r="N110" i="5"/>
  <c r="K110" i="5"/>
  <c r="N109" i="5"/>
  <c r="K109" i="5"/>
  <c r="N108" i="5"/>
  <c r="K108" i="5"/>
  <c r="N107" i="5"/>
  <c r="K107" i="5"/>
  <c r="N106" i="5"/>
  <c r="K106" i="5"/>
  <c r="N105" i="5"/>
  <c r="K105" i="5"/>
  <c r="N104" i="5"/>
  <c r="K104" i="5"/>
  <c r="N103" i="5"/>
  <c r="K103" i="5"/>
  <c r="N102" i="5"/>
  <c r="K102" i="5"/>
  <c r="N101" i="5"/>
  <c r="K101" i="5"/>
  <c r="N100" i="5"/>
  <c r="K100" i="5"/>
  <c r="N99" i="5"/>
  <c r="K99" i="5"/>
  <c r="N98" i="5"/>
  <c r="K98" i="5"/>
  <c r="N97" i="5"/>
  <c r="K97" i="5"/>
  <c r="N96" i="5"/>
  <c r="K96" i="5"/>
  <c r="N95" i="5"/>
  <c r="K95" i="5"/>
  <c r="N94" i="5"/>
  <c r="K94" i="5"/>
  <c r="N93" i="5"/>
  <c r="K93" i="5"/>
  <c r="N92" i="5"/>
  <c r="K92" i="5"/>
  <c r="N91" i="5"/>
  <c r="K91" i="5"/>
  <c r="N90" i="5"/>
  <c r="K90" i="5"/>
  <c r="N89" i="5"/>
  <c r="K89" i="5"/>
  <c r="N88" i="5"/>
  <c r="K88" i="5"/>
  <c r="N87" i="5"/>
  <c r="K87" i="5"/>
  <c r="N86" i="5"/>
  <c r="K86" i="5"/>
  <c r="N85" i="5"/>
  <c r="K85" i="5"/>
  <c r="N84" i="5"/>
  <c r="K84" i="5"/>
  <c r="N83" i="5"/>
  <c r="K83" i="5"/>
  <c r="N82" i="5"/>
  <c r="K82" i="5"/>
  <c r="N81" i="5"/>
  <c r="K81" i="5"/>
  <c r="N80" i="5"/>
  <c r="K80" i="5"/>
  <c r="N79" i="5"/>
  <c r="K79" i="5"/>
  <c r="N78" i="5"/>
  <c r="K78" i="5"/>
  <c r="N77" i="5"/>
  <c r="K77" i="5"/>
  <c r="N76" i="5"/>
  <c r="K76" i="5"/>
  <c r="N75" i="5"/>
  <c r="K75" i="5"/>
  <c r="N74" i="5"/>
  <c r="K74" i="5"/>
  <c r="N73" i="5"/>
  <c r="K73" i="5"/>
  <c r="N72" i="5"/>
  <c r="K72" i="5"/>
  <c r="N71" i="5"/>
  <c r="K71" i="5"/>
  <c r="N70" i="5"/>
  <c r="K70" i="5"/>
  <c r="N69" i="5"/>
  <c r="K69" i="5"/>
  <c r="N68" i="5"/>
  <c r="K68" i="5"/>
  <c r="N67" i="5"/>
  <c r="K67" i="5"/>
  <c r="N66" i="5"/>
  <c r="K66" i="5"/>
  <c r="N65" i="5"/>
  <c r="K65" i="5"/>
  <c r="N64" i="5"/>
  <c r="K64" i="5"/>
  <c r="N63" i="5"/>
  <c r="K63" i="5"/>
  <c r="N62" i="5"/>
  <c r="K62" i="5"/>
  <c r="N61" i="5"/>
  <c r="K61" i="5"/>
  <c r="N60" i="5"/>
  <c r="K60" i="5"/>
  <c r="N59" i="5"/>
  <c r="K59" i="5"/>
  <c r="N58" i="5"/>
  <c r="K58" i="5"/>
  <c r="N57" i="5"/>
  <c r="K57" i="5"/>
  <c r="N56" i="5"/>
  <c r="K56" i="5"/>
  <c r="N55" i="5"/>
  <c r="K55" i="5"/>
  <c r="N54" i="5"/>
  <c r="K54" i="5"/>
  <c r="N53" i="5"/>
  <c r="K53" i="5"/>
  <c r="N52" i="5"/>
  <c r="K52" i="5"/>
  <c r="N51" i="5"/>
  <c r="K51" i="5"/>
  <c r="N50" i="5"/>
  <c r="K50" i="5"/>
  <c r="N49" i="5"/>
  <c r="K49" i="5"/>
  <c r="N48" i="5"/>
  <c r="K48" i="5"/>
  <c r="N47" i="5"/>
  <c r="K47" i="5"/>
  <c r="N46" i="5"/>
  <c r="K46" i="5"/>
  <c r="N45" i="5"/>
  <c r="K45" i="5"/>
  <c r="N44" i="5"/>
  <c r="K44" i="5"/>
  <c r="N43" i="5"/>
  <c r="K43" i="5"/>
  <c r="N42" i="5"/>
  <c r="K42" i="5"/>
  <c r="N41" i="5"/>
  <c r="K41" i="5"/>
  <c r="N40" i="5"/>
  <c r="K40" i="5"/>
  <c r="N39" i="5"/>
  <c r="K39" i="5"/>
  <c r="N38" i="5"/>
  <c r="K38" i="5"/>
  <c r="N37" i="5"/>
  <c r="K37" i="5"/>
  <c r="N36" i="5"/>
  <c r="K36" i="5"/>
  <c r="N35" i="5"/>
  <c r="K35" i="5"/>
  <c r="N34" i="5"/>
  <c r="K34" i="5"/>
  <c r="N33" i="5"/>
  <c r="K33" i="5"/>
  <c r="N32" i="5"/>
  <c r="K32" i="5"/>
  <c r="N31" i="5"/>
  <c r="K31" i="5"/>
  <c r="N30" i="5"/>
  <c r="K30" i="5"/>
  <c r="N29" i="5"/>
  <c r="K29" i="5"/>
  <c r="N28" i="5"/>
  <c r="K28" i="5"/>
  <c r="N27" i="5"/>
  <c r="K27" i="5"/>
  <c r="N26" i="5"/>
  <c r="K26" i="5"/>
  <c r="N25" i="5"/>
  <c r="K25" i="5"/>
  <c r="N24" i="5"/>
  <c r="K24" i="5"/>
  <c r="N23" i="5"/>
  <c r="K23" i="5"/>
  <c r="N22" i="5"/>
  <c r="K22" i="5"/>
  <c r="N21" i="5"/>
  <c r="K21" i="5"/>
  <c r="N20" i="5"/>
  <c r="K20" i="5"/>
  <c r="N19" i="5"/>
  <c r="K19" i="5"/>
  <c r="N18" i="5"/>
  <c r="K18" i="5"/>
  <c r="N17" i="5"/>
  <c r="K17" i="5"/>
  <c r="N16" i="5"/>
  <c r="K16" i="5"/>
  <c r="N15" i="5"/>
  <c r="K15" i="5"/>
  <c r="N14" i="5"/>
  <c r="K14" i="5"/>
  <c r="N13" i="5"/>
  <c r="K13" i="5"/>
  <c r="N12" i="5"/>
  <c r="K12" i="5"/>
  <c r="N11" i="5"/>
  <c r="K11" i="5"/>
  <c r="N10" i="5"/>
  <c r="K10" i="5"/>
  <c r="N9" i="5"/>
  <c r="K9" i="5"/>
  <c r="N8" i="5"/>
  <c r="K8" i="5"/>
  <c r="N7" i="5"/>
  <c r="K7" i="5"/>
  <c r="N6" i="5"/>
  <c r="K6" i="5"/>
  <c r="N5" i="5"/>
  <c r="K5" i="5"/>
  <c r="N4" i="5"/>
  <c r="K4" i="5"/>
  <c r="K3" i="5"/>
  <c r="A300" i="5" l="1"/>
  <c r="A13" i="5" l="1"/>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27" i="2" l="1"/>
  <c r="I28" i="2"/>
  <c r="I29" i="2"/>
  <c r="I30" i="2"/>
  <c r="I31" i="2"/>
  <c r="I32" i="2"/>
  <c r="I33" i="2"/>
  <c r="I34" i="2"/>
  <c r="I35" i="2"/>
  <c r="I36" i="2"/>
  <c r="I37" i="2"/>
  <c r="I38" i="2"/>
  <c r="I39" i="2"/>
  <c r="I40" i="2"/>
  <c r="I41" i="2"/>
  <c r="I42" i="2"/>
  <c r="I43" i="2"/>
  <c r="I44" i="2"/>
  <c r="I45" i="2"/>
  <c r="I46" i="2"/>
  <c r="I47" i="2"/>
  <c r="I48" i="2"/>
  <c r="I49" i="2"/>
  <c r="I50" i="2"/>
  <c r="I51" i="2"/>
  <c r="A4" i="5" l="1"/>
  <c r="A5" i="5"/>
  <c r="A6" i="5"/>
  <c r="A7" i="5"/>
  <c r="A8" i="5"/>
  <c r="A9" i="5"/>
  <c r="A10" i="5"/>
  <c r="A11" i="5"/>
  <c r="A12" i="5"/>
  <c r="A3" i="5"/>
  <c r="AL6" i="11" l="1"/>
  <c r="M8" i="11" s="1"/>
  <c r="AG6" i="11"/>
  <c r="Q6" i="11" s="1"/>
  <c r="AF6" i="11"/>
  <c r="G6" i="11" s="1"/>
  <c r="AD6" i="11"/>
  <c r="K4" i="11" s="1"/>
  <c r="AA1" i="11"/>
  <c r="AJ6" i="11"/>
  <c r="AN6" i="11"/>
  <c r="AE6" i="11"/>
  <c r="K5" i="11" s="1"/>
  <c r="AH6" i="11"/>
  <c r="AK6" i="11"/>
  <c r="T8" i="11" s="1"/>
  <c r="T15" i="11" s="1"/>
  <c r="AI6" i="11"/>
  <c r="G8" i="11" s="1"/>
  <c r="I18" i="2"/>
  <c r="I19" i="2"/>
  <c r="I20" i="2"/>
  <c r="I21" i="2"/>
  <c r="I22" i="2"/>
  <c r="I23" i="2"/>
  <c r="I24" i="2"/>
  <c r="I25" i="2"/>
  <c r="I26" i="2"/>
  <c r="I2" i="2"/>
  <c r="I3" i="2"/>
  <c r="I4" i="2"/>
  <c r="I5" i="2"/>
  <c r="I6" i="2"/>
  <c r="I7" i="2"/>
  <c r="I8" i="2"/>
  <c r="I9" i="2"/>
  <c r="I10" i="2"/>
  <c r="I11" i="2"/>
  <c r="I12" i="2"/>
  <c r="I13" i="2"/>
  <c r="I14" i="2"/>
  <c r="I15" i="2"/>
  <c r="I16" i="2"/>
  <c r="I17" i="2"/>
  <c r="F10" i="2"/>
  <c r="F9" i="2"/>
  <c r="F8" i="2"/>
  <c r="F7" i="2"/>
  <c r="F6" i="2"/>
  <c r="F5" i="2"/>
  <c r="F4" i="2"/>
  <c r="F3" i="2"/>
  <c r="F2" i="2"/>
  <c r="D1" i="2"/>
  <c r="D2" i="2"/>
  <c r="D3" i="2"/>
  <c r="D4" i="2"/>
  <c r="D5" i="2"/>
  <c r="D6" i="2"/>
  <c r="D7" i="2"/>
  <c r="D8" i="2"/>
  <c r="D10" i="2"/>
  <c r="D11" i="2"/>
  <c r="D12" i="2"/>
  <c r="D13" i="2"/>
  <c r="D14" i="2"/>
  <c r="D16" i="2"/>
  <c r="D17" i="2"/>
  <c r="D18" i="2"/>
  <c r="D19" i="2"/>
  <c r="D20" i="2"/>
  <c r="D21" i="2"/>
  <c r="D22" i="2"/>
  <c r="D23" i="2"/>
  <c r="D24" i="2"/>
  <c r="D25" i="2"/>
  <c r="D26" i="2"/>
  <c r="B26" i="2"/>
  <c r="B25" i="2"/>
  <c r="B24" i="2"/>
  <c r="B23" i="2"/>
  <c r="B22" i="2"/>
  <c r="B21" i="2"/>
  <c r="B20" i="2"/>
  <c r="B19" i="2"/>
  <c r="B18" i="2"/>
  <c r="B17" i="2"/>
  <c r="B16" i="2"/>
  <c r="B15" i="2"/>
  <c r="B14" i="2"/>
  <c r="B13" i="2"/>
  <c r="B11" i="2"/>
  <c r="B10" i="2"/>
  <c r="B9" i="2"/>
  <c r="B8" i="2"/>
  <c r="B7" i="2"/>
  <c r="B6" i="2"/>
  <c r="B5" i="2"/>
  <c r="B4" i="2"/>
  <c r="B3" i="2"/>
  <c r="B2" i="2"/>
  <c r="B1" i="2"/>
  <c r="AD13" i="11" l="1"/>
  <c r="AD15" i="11"/>
  <c r="AD45" i="11"/>
  <c r="AD29" i="11"/>
  <c r="AD118" i="11"/>
  <c r="AD132" i="11"/>
  <c r="AD68" i="11"/>
  <c r="AD123" i="11"/>
  <c r="AD59" i="11"/>
  <c r="AD114" i="11"/>
  <c r="AD50" i="11"/>
  <c r="AD105" i="11"/>
  <c r="AD41" i="11"/>
  <c r="AD96" i="11"/>
  <c r="AD32" i="11"/>
  <c r="AD95" i="11"/>
  <c r="AD31" i="11"/>
  <c r="AD67" i="11"/>
  <c r="AD58" i="11"/>
  <c r="AD49" i="11"/>
  <c r="AD39" i="11"/>
  <c r="AD117" i="11"/>
  <c r="AD93" i="11"/>
  <c r="AD125" i="11"/>
  <c r="AD86" i="11"/>
  <c r="AD124" i="11"/>
  <c r="AD60" i="11"/>
  <c r="AD115" i="11"/>
  <c r="AD51" i="11"/>
  <c r="AD106" i="11"/>
  <c r="AD42" i="11"/>
  <c r="AD97" i="11"/>
  <c r="AD33" i="11"/>
  <c r="AD88" i="11"/>
  <c r="AD24" i="11"/>
  <c r="AD87" i="11"/>
  <c r="AD23" i="11"/>
  <c r="AD76" i="11"/>
  <c r="AD40" i="11"/>
  <c r="AD109" i="11"/>
  <c r="AD37" i="11"/>
  <c r="AD69" i="11"/>
  <c r="AD54" i="11"/>
  <c r="AD116" i="11"/>
  <c r="AD52" i="11"/>
  <c r="AD107" i="11"/>
  <c r="AD43" i="11"/>
  <c r="AD98" i="11"/>
  <c r="AD34" i="11"/>
  <c r="AD89" i="11"/>
  <c r="AD25" i="11"/>
  <c r="AD80" i="11"/>
  <c r="AD16" i="11"/>
  <c r="AD79" i="11"/>
  <c r="AD14" i="11"/>
  <c r="AD62" i="11"/>
  <c r="AD133" i="11"/>
  <c r="AD21" i="11"/>
  <c r="AD22" i="11"/>
  <c r="AD108" i="11"/>
  <c r="AD44" i="11"/>
  <c r="AD99" i="11"/>
  <c r="AD35" i="11"/>
  <c r="AD90" i="11"/>
  <c r="AD26" i="11"/>
  <c r="AD81" i="11"/>
  <c r="AD17" i="11"/>
  <c r="AD72" i="11"/>
  <c r="AD135" i="11"/>
  <c r="AD71" i="11"/>
  <c r="AD131" i="11"/>
  <c r="AD122" i="11"/>
  <c r="AD113" i="11"/>
  <c r="AD104" i="11"/>
  <c r="AD103" i="11"/>
  <c r="AD61" i="11"/>
  <c r="AD85" i="11"/>
  <c r="AD134" i="11"/>
  <c r="AD110" i="11"/>
  <c r="AD100" i="11"/>
  <c r="F100" i="11" s="1"/>
  <c r="AD36" i="11"/>
  <c r="AD91" i="11"/>
  <c r="AD27" i="11"/>
  <c r="AD82" i="11"/>
  <c r="AD18" i="11"/>
  <c r="AD73" i="11"/>
  <c r="AD128" i="11"/>
  <c r="AD64" i="11"/>
  <c r="AD127" i="11"/>
  <c r="AD63" i="11"/>
  <c r="AD38" i="11"/>
  <c r="AD101" i="11"/>
  <c r="AD30" i="11"/>
  <c r="AD102" i="11"/>
  <c r="AD78" i="11"/>
  <c r="AD92" i="11"/>
  <c r="F92" i="11" s="1"/>
  <c r="AD28" i="11"/>
  <c r="AD83" i="11"/>
  <c r="AD19" i="11"/>
  <c r="AD74" i="11"/>
  <c r="AD129" i="11"/>
  <c r="AD65" i="11"/>
  <c r="AD120" i="11"/>
  <c r="AD56" i="11"/>
  <c r="AD119" i="11"/>
  <c r="AD55" i="11"/>
  <c r="AD77" i="11"/>
  <c r="AD53" i="11"/>
  <c r="AD126" i="11"/>
  <c r="AD70" i="11"/>
  <c r="AD46" i="11"/>
  <c r="AD84" i="11"/>
  <c r="F84" i="11" s="1"/>
  <c r="AD20" i="11"/>
  <c r="AD75" i="11"/>
  <c r="F75" i="11" s="1"/>
  <c r="AD130" i="11"/>
  <c r="AD66" i="11"/>
  <c r="AD121" i="11"/>
  <c r="AD57" i="11"/>
  <c r="AD112" i="11"/>
  <c r="AD48" i="11"/>
  <c r="F48" i="11" s="1"/>
  <c r="AD111" i="11"/>
  <c r="F111" i="11" s="1"/>
  <c r="AD47" i="11"/>
  <c r="F47" i="11" s="1"/>
  <c r="AD94" i="11"/>
  <c r="F94" i="11" s="1"/>
  <c r="A13" i="11"/>
  <c r="F13" i="11"/>
  <c r="T19" i="11"/>
  <c r="T27" i="11"/>
  <c r="T36" i="11"/>
  <c r="T44" i="11"/>
  <c r="T52" i="11"/>
  <c r="T60" i="11"/>
  <c r="T68" i="11"/>
  <c r="T76" i="11"/>
  <c r="T84" i="11"/>
  <c r="T92" i="11"/>
  <c r="T100" i="11"/>
  <c r="T108" i="11"/>
  <c r="T116" i="11"/>
  <c r="T124" i="11"/>
  <c r="T132" i="11"/>
  <c r="T37" i="11"/>
  <c r="T69" i="11"/>
  <c r="T85" i="11"/>
  <c r="T101" i="11"/>
  <c r="T117" i="11"/>
  <c r="T133" i="11"/>
  <c r="T119" i="11"/>
  <c r="T58" i="11"/>
  <c r="T122" i="11"/>
  <c r="T20" i="11"/>
  <c r="T66" i="11"/>
  <c r="T21" i="11"/>
  <c r="T30" i="11"/>
  <c r="T38" i="11"/>
  <c r="T46" i="11"/>
  <c r="T54" i="11"/>
  <c r="T62" i="11"/>
  <c r="T70" i="11"/>
  <c r="T78" i="11"/>
  <c r="T86" i="11"/>
  <c r="T94" i="11"/>
  <c r="T102" i="11"/>
  <c r="T110" i="11"/>
  <c r="T118" i="11"/>
  <c r="T126" i="11"/>
  <c r="T134" i="11"/>
  <c r="T22" i="11"/>
  <c r="T31" i="11"/>
  <c r="T39" i="11"/>
  <c r="T47" i="11"/>
  <c r="T55" i="11"/>
  <c r="T63" i="11"/>
  <c r="T71" i="11"/>
  <c r="T79" i="11"/>
  <c r="T87" i="11"/>
  <c r="T95" i="11"/>
  <c r="T103" i="11"/>
  <c r="T135" i="11"/>
  <c r="T25" i="11"/>
  <c r="T74" i="11"/>
  <c r="T106" i="11"/>
  <c r="T14" i="11"/>
  <c r="T111" i="11"/>
  <c r="T50" i="11"/>
  <c r="T90" i="11"/>
  <c r="T23" i="11"/>
  <c r="T32" i="11"/>
  <c r="T40" i="11"/>
  <c r="T48" i="11"/>
  <c r="T56" i="11"/>
  <c r="T64" i="11"/>
  <c r="T72" i="11"/>
  <c r="T80" i="11"/>
  <c r="T88" i="11"/>
  <c r="T96" i="11"/>
  <c r="T104" i="11"/>
  <c r="T112" i="11"/>
  <c r="T120" i="11"/>
  <c r="T128" i="11"/>
  <c r="T136" i="11"/>
  <c r="T42" i="11"/>
  <c r="T130" i="11"/>
  <c r="T16" i="11"/>
  <c r="T24" i="11"/>
  <c r="T33" i="11"/>
  <c r="T41" i="11"/>
  <c r="T49" i="11"/>
  <c r="T57" i="11"/>
  <c r="T65" i="11"/>
  <c r="T73" i="11"/>
  <c r="T81" i="11"/>
  <c r="T89" i="11"/>
  <c r="T97" i="11"/>
  <c r="T105" i="11"/>
  <c r="T113" i="11"/>
  <c r="T121" i="11"/>
  <c r="T129" i="11"/>
  <c r="T137" i="11"/>
  <c r="T17" i="11"/>
  <c r="T82" i="11"/>
  <c r="T114" i="11"/>
  <c r="T18" i="11"/>
  <c r="T26" i="11"/>
  <c r="T35" i="11"/>
  <c r="T43" i="11"/>
  <c r="T51" i="11"/>
  <c r="T59" i="11"/>
  <c r="T67" i="11"/>
  <c r="T75" i="11"/>
  <c r="T83" i="11"/>
  <c r="T91" i="11"/>
  <c r="T99" i="11"/>
  <c r="T107" i="11"/>
  <c r="T115" i="11"/>
  <c r="T123" i="11"/>
  <c r="T131" i="11"/>
  <c r="T28" i="11"/>
  <c r="T45" i="11"/>
  <c r="T53" i="11"/>
  <c r="T61" i="11"/>
  <c r="T77" i="11"/>
  <c r="T93" i="11"/>
  <c r="T109" i="11"/>
  <c r="T125" i="11"/>
  <c r="T127" i="11"/>
  <c r="T34" i="11"/>
  <c r="T98" i="11"/>
  <c r="T29" i="11"/>
  <c r="A23" i="11"/>
  <c r="A19" i="11"/>
  <c r="A16" i="11"/>
  <c r="A42" i="11"/>
  <c r="A33" i="11"/>
  <c r="A27" i="11"/>
  <c r="A31" i="11"/>
  <c r="A43" i="11"/>
  <c r="A21" i="11"/>
  <c r="A45" i="11"/>
  <c r="A32" i="11"/>
  <c r="T13" i="11"/>
  <c r="A29" i="11"/>
  <c r="A24" i="11"/>
  <c r="A38" i="11"/>
  <c r="A40" i="11"/>
  <c r="A20" i="11"/>
  <c r="A44" i="11"/>
  <c r="A17" i="11"/>
  <c r="A15" i="11"/>
  <c r="A39" i="11"/>
  <c r="A18" i="11"/>
  <c r="A41" i="11"/>
  <c r="A46" i="11"/>
  <c r="A25" i="11"/>
  <c r="A35" i="11"/>
  <c r="A14" i="11"/>
  <c r="A30" i="11"/>
  <c r="A37" i="11"/>
  <c r="A28" i="11"/>
  <c r="A36" i="11"/>
  <c r="A26" i="11"/>
  <c r="AE130" i="11"/>
  <c r="J130" i="11" s="1"/>
  <c r="F107" i="11"/>
  <c r="AF89" i="11"/>
  <c r="M89" i="11" s="1"/>
  <c r="AE66" i="11"/>
  <c r="J66" i="11" s="1"/>
  <c r="J136" i="11"/>
  <c r="F113" i="11"/>
  <c r="AF95" i="11"/>
  <c r="M95" i="11" s="1"/>
  <c r="AE72" i="11"/>
  <c r="J72" i="11" s="1"/>
  <c r="AF125" i="11"/>
  <c r="M125" i="11" s="1"/>
  <c r="AE102" i="11"/>
  <c r="J102" i="11" s="1"/>
  <c r="F79" i="11"/>
  <c r="AF61" i="11"/>
  <c r="M61" i="11" s="1"/>
  <c r="AE133" i="11"/>
  <c r="J133" i="11" s="1"/>
  <c r="F110" i="11"/>
  <c r="AF92" i="11"/>
  <c r="M92" i="11" s="1"/>
  <c r="AE69" i="11"/>
  <c r="J69" i="11" s="1"/>
  <c r="AE116" i="11"/>
  <c r="J116" i="11" s="1"/>
  <c r="F93" i="11"/>
  <c r="AF75" i="11"/>
  <c r="M75" i="11" s="1"/>
  <c r="AE52" i="11"/>
  <c r="J52" i="11" s="1"/>
  <c r="AF50" i="11"/>
  <c r="M50" i="11" s="1"/>
  <c r="AF26" i="11"/>
  <c r="M26" i="11" s="1"/>
  <c r="AE26" i="11"/>
  <c r="AE91" i="11"/>
  <c r="J91" i="11" s="1"/>
  <c r="F51" i="11"/>
  <c r="F136" i="11"/>
  <c r="AE39" i="11"/>
  <c r="F18" i="11"/>
  <c r="AF134" i="11"/>
  <c r="M134" i="11" s="1"/>
  <c r="AE75" i="11"/>
  <c r="J75" i="11" s="1"/>
  <c r="AF41" i="11"/>
  <c r="M41" i="11" s="1"/>
  <c r="AE99" i="11"/>
  <c r="J99" i="11" s="1"/>
  <c r="AF30" i="11"/>
  <c r="M30" i="11" s="1"/>
  <c r="F41" i="11"/>
  <c r="AF19" i="11"/>
  <c r="M19" i="11" s="1"/>
  <c r="F130" i="11"/>
  <c r="AE71" i="11"/>
  <c r="J71" i="11" s="1"/>
  <c r="AE35" i="11"/>
  <c r="F14" i="11"/>
  <c r="F76" i="11"/>
  <c r="AF13" i="11"/>
  <c r="M13" i="11" s="1"/>
  <c r="AE18" i="11"/>
  <c r="AF94" i="11"/>
  <c r="M94" i="11" s="1"/>
  <c r="AE47" i="11"/>
  <c r="J47" i="11" s="1"/>
  <c r="F28" i="11"/>
  <c r="AF130" i="11"/>
  <c r="M130" i="11" s="1"/>
  <c r="F80" i="11"/>
  <c r="AE38" i="11"/>
  <c r="F17" i="11"/>
  <c r="AF128" i="11"/>
  <c r="M128" i="11" s="1"/>
  <c r="F66" i="11"/>
  <c r="AF32" i="11"/>
  <c r="M32" i="11" s="1"/>
  <c r="F128" i="11"/>
  <c r="AF51" i="11"/>
  <c r="M51" i="11" s="1"/>
  <c r="AF45" i="11"/>
  <c r="M45" i="11" s="1"/>
  <c r="AF15" i="11"/>
  <c r="M15" i="11" s="1"/>
  <c r="AF129" i="11"/>
  <c r="M129" i="11" s="1"/>
  <c r="AE106" i="11"/>
  <c r="J106" i="11" s="1"/>
  <c r="F83" i="11"/>
  <c r="AF65" i="11"/>
  <c r="M65" i="11" s="1"/>
  <c r="AF135" i="11"/>
  <c r="M135" i="11" s="1"/>
  <c r="AE112" i="11"/>
  <c r="J112" i="11" s="1"/>
  <c r="F89" i="11"/>
  <c r="AF71" i="11"/>
  <c r="M71" i="11" s="1"/>
  <c r="F119" i="11"/>
  <c r="AF101" i="11"/>
  <c r="M101" i="11" s="1"/>
  <c r="AE78" i="11"/>
  <c r="J78" i="11" s="1"/>
  <c r="F55" i="11"/>
  <c r="AF132" i="11"/>
  <c r="M132" i="11" s="1"/>
  <c r="AE109" i="11"/>
  <c r="J109" i="11" s="1"/>
  <c r="F86" i="11"/>
  <c r="AF68" i="11"/>
  <c r="M68" i="11" s="1"/>
  <c r="F133" i="11"/>
  <c r="AF115" i="11"/>
  <c r="M115" i="11" s="1"/>
  <c r="AE92" i="11"/>
  <c r="J92" i="11" s="1"/>
  <c r="F69" i="11"/>
  <c r="F88" i="11"/>
  <c r="AE45" i="11"/>
  <c r="F24" i="11"/>
  <c r="AF86" i="11"/>
  <c r="M86" i="11" s="1"/>
  <c r="AE50" i="11"/>
  <c r="J50" i="11" s="1"/>
  <c r="AF122" i="11"/>
  <c r="M122" i="11" s="1"/>
  <c r="F72" i="11"/>
  <c r="AF36" i="11"/>
  <c r="M36" i="11" s="1"/>
  <c r="AE15" i="11"/>
  <c r="AE127" i="11"/>
  <c r="J127" i="11" s="1"/>
  <c r="AF70" i="11"/>
  <c r="M70" i="11" s="1"/>
  <c r="F123" i="11"/>
  <c r="AF105" i="11"/>
  <c r="M105" i="11" s="1"/>
  <c r="AE82" i="11"/>
  <c r="J82" i="11" s="1"/>
  <c r="F59" i="11"/>
  <c r="F129" i="11"/>
  <c r="AF111" i="11"/>
  <c r="M111" i="11" s="1"/>
  <c r="AE88" i="11"/>
  <c r="J88" i="11" s="1"/>
  <c r="F65" i="11"/>
  <c r="AE118" i="11"/>
  <c r="J118" i="11" s="1"/>
  <c r="F95" i="11"/>
  <c r="AF77" i="11"/>
  <c r="M77" i="11" s="1"/>
  <c r="AE54" i="11"/>
  <c r="J54" i="11" s="1"/>
  <c r="F126" i="11"/>
  <c r="AF108" i="11"/>
  <c r="M108" i="11" s="1"/>
  <c r="AE85" i="11"/>
  <c r="J85" i="11" s="1"/>
  <c r="F62" i="11"/>
  <c r="AE132" i="11"/>
  <c r="J132" i="11" s="1"/>
  <c r="F109" i="11"/>
  <c r="AF91" i="11"/>
  <c r="M91" i="11" s="1"/>
  <c r="AE68" i="11"/>
  <c r="J68" i="11" s="1"/>
  <c r="AE131" i="11"/>
  <c r="J131" i="11" s="1"/>
  <c r="AF74" i="11"/>
  <c r="M74" i="11" s="1"/>
  <c r="AF42" i="11"/>
  <c r="M42" i="11" s="1"/>
  <c r="AE21" i="11"/>
  <c r="AE79" i="11"/>
  <c r="J79" i="11" s="1"/>
  <c r="F45" i="11"/>
  <c r="AE115" i="11"/>
  <c r="J115" i="11" s="1"/>
  <c r="AF58" i="11"/>
  <c r="M58" i="11" s="1"/>
  <c r="F34" i="11"/>
  <c r="AF47" i="11"/>
  <c r="M47" i="11" s="1"/>
  <c r="F122" i="11"/>
  <c r="AE63" i="11"/>
  <c r="J63" i="11" s="1"/>
  <c r="AF33" i="11"/>
  <c r="M33" i="11" s="1"/>
  <c r="AE87" i="11"/>
  <c r="J87" i="11" s="1"/>
  <c r="AF46" i="11"/>
  <c r="M46" i="11" s="1"/>
  <c r="AE25" i="11"/>
  <c r="AE123" i="11"/>
  <c r="J123" i="11" s="1"/>
  <c r="AF66" i="11"/>
  <c r="M66" i="11" s="1"/>
  <c r="AF35" i="11"/>
  <c r="M35" i="11" s="1"/>
  <c r="AE14" i="11"/>
  <c r="AE121" i="11"/>
  <c r="J121" i="11" s="1"/>
  <c r="AF64" i="11"/>
  <c r="M64" i="11" s="1"/>
  <c r="F30" i="11"/>
  <c r="AF114" i="11"/>
  <c r="M114" i="11" s="1"/>
  <c r="AE40" i="11"/>
  <c r="F43" i="11"/>
  <c r="F21" i="11"/>
  <c r="AE108" i="11"/>
  <c r="J108" i="11" s="1"/>
  <c r="F85" i="11"/>
  <c r="AF67" i="11"/>
  <c r="M67" i="11" s="1"/>
  <c r="AF126" i="11"/>
  <c r="M126" i="11" s="1"/>
  <c r="AE67" i="11"/>
  <c r="J67" i="11" s="1"/>
  <c r="F40" i="11"/>
  <c r="AF18" i="11"/>
  <c r="M18" i="11" s="1"/>
  <c r="M136" i="11"/>
  <c r="F74" i="11"/>
  <c r="AE42" i="11"/>
  <c r="AF110" i="11"/>
  <c r="M110" i="11" s="1"/>
  <c r="AE122" i="11"/>
  <c r="J122" i="11" s="1"/>
  <c r="F99" i="11"/>
  <c r="AF81" i="11"/>
  <c r="M81" i="11" s="1"/>
  <c r="AE58" i="11"/>
  <c r="J58" i="11" s="1"/>
  <c r="AE128" i="11"/>
  <c r="J128" i="11" s="1"/>
  <c r="F105" i="11"/>
  <c r="AF87" i="11"/>
  <c r="M87" i="11" s="1"/>
  <c r="AE64" i="11"/>
  <c r="J64" i="11" s="1"/>
  <c r="F135" i="11"/>
  <c r="AF117" i="11"/>
  <c r="M117" i="11" s="1"/>
  <c r="AE94" i="11"/>
  <c r="J94" i="11" s="1"/>
  <c r="F71" i="11"/>
  <c r="AF53" i="11"/>
  <c r="M53" i="11" s="1"/>
  <c r="AE125" i="11"/>
  <c r="J125" i="11" s="1"/>
  <c r="F102" i="11"/>
  <c r="AF84" i="11"/>
  <c r="M84" i="11" s="1"/>
  <c r="AE61" i="11"/>
  <c r="J61" i="11" s="1"/>
  <c r="AF131" i="11"/>
  <c r="M131" i="11" s="1"/>
  <c r="AF121" i="11"/>
  <c r="M121" i="11" s="1"/>
  <c r="AE98" i="11"/>
  <c r="J98" i="11" s="1"/>
  <c r="AF57" i="11"/>
  <c r="M57" i="11" s="1"/>
  <c r="AF127" i="11"/>
  <c r="M127" i="11" s="1"/>
  <c r="AE104" i="11"/>
  <c r="J104" i="11" s="1"/>
  <c r="F81" i="11"/>
  <c r="AF63" i="11"/>
  <c r="M63" i="11" s="1"/>
  <c r="AE134" i="11"/>
  <c r="J134" i="11" s="1"/>
  <c r="AF93" i="11"/>
  <c r="M93" i="11" s="1"/>
  <c r="AE70" i="11"/>
  <c r="J70" i="11" s="1"/>
  <c r="AF124" i="11"/>
  <c r="M124" i="11" s="1"/>
  <c r="AE101" i="11"/>
  <c r="J101" i="11" s="1"/>
  <c r="F78" i="11"/>
  <c r="AF60" i="11"/>
  <c r="M60" i="11" s="1"/>
  <c r="F125" i="11"/>
  <c r="AF107" i="11"/>
  <c r="M107" i="11" s="1"/>
  <c r="AE84" i="11"/>
  <c r="J84" i="11" s="1"/>
  <c r="F61" i="11"/>
  <c r="AE119" i="11"/>
  <c r="J119" i="11" s="1"/>
  <c r="AF62" i="11"/>
  <c r="M62" i="11" s="1"/>
  <c r="AE37" i="11"/>
  <c r="F16" i="11"/>
  <c r="AE129" i="11"/>
  <c r="J129" i="11" s="1"/>
  <c r="AF72" i="11"/>
  <c r="M72" i="11" s="1"/>
  <c r="AF39" i="11"/>
  <c r="M39" i="11" s="1"/>
  <c r="AE103" i="11"/>
  <c r="J103" i="11" s="1"/>
  <c r="AE49" i="11"/>
  <c r="J49" i="11" s="1"/>
  <c r="AF28" i="11"/>
  <c r="M28" i="11" s="1"/>
  <c r="F31" i="11"/>
  <c r="AE113" i="11"/>
  <c r="J113" i="11" s="1"/>
  <c r="AF56" i="11"/>
  <c r="M56" i="11" s="1"/>
  <c r="J137" i="11"/>
  <c r="AF80" i="11"/>
  <c r="M80" i="11" s="1"/>
  <c r="AE41" i="11"/>
  <c r="F20" i="11"/>
  <c r="AE111" i="11"/>
  <c r="J111" i="11" s="1"/>
  <c r="AF54" i="11"/>
  <c r="M54" i="11" s="1"/>
  <c r="AE30" i="11"/>
  <c r="F64" i="11"/>
  <c r="F104" i="11"/>
  <c r="F46" i="11"/>
  <c r="AF24" i="11"/>
  <c r="M24" i="11" s="1"/>
  <c r="AF102" i="11"/>
  <c r="M102" i="11" s="1"/>
  <c r="AE24" i="11"/>
  <c r="F35" i="11"/>
  <c r="F19" i="11"/>
  <c r="F131" i="11"/>
  <c r="F67" i="11"/>
  <c r="F137" i="11"/>
  <c r="AF119" i="11"/>
  <c r="M119" i="11" s="1"/>
  <c r="F115" i="11"/>
  <c r="AF97" i="11"/>
  <c r="M97" i="11" s="1"/>
  <c r="AE74" i="11"/>
  <c r="J74" i="11" s="1"/>
  <c r="F121" i="11"/>
  <c r="AF103" i="11"/>
  <c r="M103" i="11" s="1"/>
  <c r="AE80" i="11"/>
  <c r="J80" i="11" s="1"/>
  <c r="F57" i="11"/>
  <c r="AF133" i="11"/>
  <c r="M133" i="11" s="1"/>
  <c r="AE110" i="11"/>
  <c r="J110" i="11" s="1"/>
  <c r="F87" i="11"/>
  <c r="AF69" i="11"/>
  <c r="M69" i="11" s="1"/>
  <c r="F118" i="11"/>
  <c r="AF100" i="11"/>
  <c r="M100" i="11" s="1"/>
  <c r="AE77" i="11"/>
  <c r="J77" i="11" s="1"/>
  <c r="F54" i="11"/>
  <c r="AE124" i="11"/>
  <c r="J124" i="11" s="1"/>
  <c r="F101" i="11"/>
  <c r="AF83" i="11"/>
  <c r="M83" i="11" s="1"/>
  <c r="AE60" i="11"/>
  <c r="J60" i="11" s="1"/>
  <c r="F114" i="11"/>
  <c r="AE55" i="11"/>
  <c r="J55" i="11" s="1"/>
  <c r="AF34" i="11"/>
  <c r="M34" i="11" s="1"/>
  <c r="AE13" i="11"/>
  <c r="J13" i="11" s="1"/>
  <c r="F124" i="11"/>
  <c r="AE65" i="11"/>
  <c r="J65" i="11" s="1"/>
  <c r="F37" i="11"/>
  <c r="F98" i="11"/>
  <c r="AF48" i="11"/>
  <c r="M48" i="11" s="1"/>
  <c r="F26" i="11"/>
  <c r="AE28" i="11"/>
  <c r="F108" i="11"/>
  <c r="F49" i="11"/>
  <c r="F132" i="11"/>
  <c r="AE73" i="11"/>
  <c r="J73" i="11" s="1"/>
  <c r="AF38" i="11"/>
  <c r="M38" i="11" s="1"/>
  <c r="AE17" i="11"/>
  <c r="F106" i="11"/>
  <c r="AF27" i="11"/>
  <c r="M27" i="11" s="1"/>
  <c r="AF52" i="11"/>
  <c r="M52" i="11" s="1"/>
  <c r="AF90" i="11"/>
  <c r="M90" i="11" s="1"/>
  <c r="AE43" i="11"/>
  <c r="F22" i="11"/>
  <c r="AE95" i="11"/>
  <c r="J95" i="11" s="1"/>
  <c r="AF21" i="11"/>
  <c r="M21" i="11" s="1"/>
  <c r="AF29" i="11"/>
  <c r="M29" i="11" s="1"/>
  <c r="F15" i="11"/>
  <c r="AF113" i="11"/>
  <c r="M113" i="11" s="1"/>
  <c r="M137" i="11"/>
  <c r="AE114" i="11"/>
  <c r="J114" i="11" s="1"/>
  <c r="F91" i="11"/>
  <c r="AF73" i="11"/>
  <c r="M73" i="11" s="1"/>
  <c r="AE120" i="11"/>
  <c r="J120" i="11" s="1"/>
  <c r="F97" i="11"/>
  <c r="AF79" i="11"/>
  <c r="M79" i="11" s="1"/>
  <c r="AE56" i="11"/>
  <c r="J56" i="11" s="1"/>
  <c r="F127" i="11"/>
  <c r="AF109" i="11"/>
  <c r="M109" i="11" s="1"/>
  <c r="AE86" i="11"/>
  <c r="J86" i="11" s="1"/>
  <c r="F63" i="11"/>
  <c r="AE117" i="11"/>
  <c r="J117" i="11" s="1"/>
  <c r="AF76" i="11"/>
  <c r="M76" i="11" s="1"/>
  <c r="AF123" i="11"/>
  <c r="M123" i="11" s="1"/>
  <c r="AE100" i="11"/>
  <c r="J100" i="11" s="1"/>
  <c r="F77" i="11"/>
  <c r="AF59" i="11"/>
  <c r="M59" i="11" s="1"/>
  <c r="AF112" i="11"/>
  <c r="M112" i="11" s="1"/>
  <c r="F52" i="11"/>
  <c r="F32" i="11"/>
  <c r="AF49" i="11"/>
  <c r="M49" i="11" s="1"/>
  <c r="F112" i="11"/>
  <c r="F60" i="11"/>
  <c r="AE34" i="11"/>
  <c r="AF96" i="11"/>
  <c r="M96" i="11" s="1"/>
  <c r="AF44" i="11"/>
  <c r="M44" i="11" s="1"/>
  <c r="AE23" i="11"/>
  <c r="AF25" i="11"/>
  <c r="M25" i="11" s="1"/>
  <c r="F96" i="11"/>
  <c r="AE48" i="11"/>
  <c r="J48" i="11" s="1"/>
  <c r="F120" i="11"/>
  <c r="F68" i="11"/>
  <c r="F36" i="11"/>
  <c r="AF14" i="11"/>
  <c r="M14" i="11" s="1"/>
  <c r="AF104" i="11"/>
  <c r="M104" i="11" s="1"/>
  <c r="AE46" i="11"/>
  <c r="F25" i="11"/>
  <c r="AE83" i="11"/>
  <c r="J83" i="11" s="1"/>
  <c r="AF40" i="11"/>
  <c r="M40" i="11" s="1"/>
  <c r="AE19" i="11"/>
  <c r="F90" i="11"/>
  <c r="AE20" i="11"/>
  <c r="F27" i="11"/>
  <c r="AF17" i="11"/>
  <c r="M17" i="11" s="1"/>
  <c r="AE90" i="11"/>
  <c r="J90" i="11" s="1"/>
  <c r="AE96" i="11"/>
  <c r="J96" i="11" s="1"/>
  <c r="AF116" i="11"/>
  <c r="M116" i="11" s="1"/>
  <c r="AE105" i="11"/>
  <c r="J105" i="11" s="1"/>
  <c r="F50" i="11"/>
  <c r="F58" i="11"/>
  <c r="AE33" i="11"/>
  <c r="AE22" i="11"/>
  <c r="AF16" i="11"/>
  <c r="M16" i="11" s="1"/>
  <c r="AF99" i="11"/>
  <c r="M99" i="11" s="1"/>
  <c r="AF120" i="11"/>
  <c r="M120" i="11" s="1"/>
  <c r="AF43" i="11"/>
  <c r="M43" i="11" s="1"/>
  <c r="AE89" i="11"/>
  <c r="J89" i="11" s="1"/>
  <c r="AE27" i="11"/>
  <c r="F73" i="11"/>
  <c r="AE93" i="11"/>
  <c r="J93" i="11" s="1"/>
  <c r="AE51" i="11"/>
  <c r="J51" i="11" s="1"/>
  <c r="F42" i="11"/>
  <c r="AE44" i="11"/>
  <c r="AF22" i="11"/>
  <c r="M22" i="11" s="1"/>
  <c r="AF88" i="11"/>
  <c r="M88" i="11" s="1"/>
  <c r="AE107" i="11"/>
  <c r="J107" i="11" s="1"/>
  <c r="AE53" i="11"/>
  <c r="J53" i="11" s="1"/>
  <c r="AF37" i="11"/>
  <c r="M37" i="11" s="1"/>
  <c r="F56" i="11"/>
  <c r="F44" i="11"/>
  <c r="AF55" i="11"/>
  <c r="M55" i="11" s="1"/>
  <c r="F70" i="11"/>
  <c r="AE29" i="11"/>
  <c r="AE31" i="11"/>
  <c r="AE36" i="11"/>
  <c r="AE135" i="11"/>
  <c r="J135" i="11" s="1"/>
  <c r="AE81" i="11"/>
  <c r="J81" i="11" s="1"/>
  <c r="AF31" i="11"/>
  <c r="M31" i="11" s="1"/>
  <c r="AF23" i="11"/>
  <c r="M23" i="11" s="1"/>
  <c r="F134" i="11"/>
  <c r="AE126" i="11"/>
  <c r="J126" i="11" s="1"/>
  <c r="F29" i="11"/>
  <c r="AF20" i="11"/>
  <c r="M20" i="11" s="1"/>
  <c r="AF118" i="11"/>
  <c r="M118" i="11" s="1"/>
  <c r="F116" i="11"/>
  <c r="AE32" i="11"/>
  <c r="AE59" i="11"/>
  <c r="J59" i="11" s="1"/>
  <c r="AE62" i="11"/>
  <c r="J62" i="11" s="1"/>
  <c r="AF82" i="11"/>
  <c r="M82" i="11" s="1"/>
  <c r="F33" i="11"/>
  <c r="F103" i="11"/>
  <c r="F117" i="11"/>
  <c r="AF98" i="11"/>
  <c r="M98" i="11" s="1"/>
  <c r="F39" i="11"/>
  <c r="AF106" i="11"/>
  <c r="M106" i="11" s="1"/>
  <c r="AE97" i="11"/>
  <c r="J97" i="11" s="1"/>
  <c r="AF78" i="11"/>
  <c r="M78" i="11" s="1"/>
  <c r="AE16" i="11"/>
  <c r="AF85" i="11"/>
  <c r="M85" i="11" s="1"/>
  <c r="F82" i="11"/>
  <c r="AE57" i="11"/>
  <c r="J57" i="11" s="1"/>
  <c r="AE76" i="11"/>
  <c r="J76" i="11" s="1"/>
  <c r="F38" i="11"/>
  <c r="F53" i="11"/>
  <c r="F23" i="11"/>
  <c r="A22" i="11"/>
  <c r="A34" i="11"/>
  <c r="J300" i="2"/>
  <c r="K300" i="2" s="1"/>
  <c r="J299" i="2"/>
  <c r="K299" i="2" s="1"/>
  <c r="J235" i="2"/>
  <c r="K235" i="2" s="1"/>
  <c r="J239" i="2"/>
  <c r="K239" i="2" s="1"/>
  <c r="J243" i="2"/>
  <c r="K243" i="2" s="1"/>
  <c r="J247" i="2"/>
  <c r="K247" i="2" s="1"/>
  <c r="J251" i="2"/>
  <c r="K251" i="2" s="1"/>
  <c r="J255" i="2"/>
  <c r="K255" i="2" s="1"/>
  <c r="J259" i="2"/>
  <c r="K259" i="2" s="1"/>
  <c r="J118" i="2"/>
  <c r="K118" i="2" s="1"/>
  <c r="J126" i="2"/>
  <c r="K126" i="2" s="1"/>
  <c r="J134" i="2"/>
  <c r="K134" i="2" s="1"/>
  <c r="J142" i="2"/>
  <c r="K142" i="2" s="1"/>
  <c r="J150" i="2"/>
  <c r="K150" i="2" s="1"/>
  <c r="J158" i="2"/>
  <c r="K158" i="2" s="1"/>
  <c r="J166" i="2"/>
  <c r="K166" i="2" s="1"/>
  <c r="J174" i="2"/>
  <c r="K174" i="2" s="1"/>
  <c r="J182" i="2"/>
  <c r="K182" i="2" s="1"/>
  <c r="J190" i="2"/>
  <c r="K190" i="2" s="1"/>
  <c r="J198" i="2"/>
  <c r="K198" i="2" s="1"/>
  <c r="J206" i="2"/>
  <c r="K206" i="2" s="1"/>
  <c r="J214" i="2"/>
  <c r="K214" i="2" s="1"/>
  <c r="J222" i="2"/>
  <c r="K222" i="2" s="1"/>
  <c r="J230" i="2"/>
  <c r="K230" i="2" s="1"/>
  <c r="J238" i="2"/>
  <c r="K238" i="2" s="1"/>
  <c r="J246" i="2"/>
  <c r="K246" i="2" s="1"/>
  <c r="J254" i="2"/>
  <c r="K254" i="2" s="1"/>
  <c r="J262" i="2"/>
  <c r="K262" i="2" s="1"/>
  <c r="J266" i="2"/>
  <c r="K266" i="2" s="1"/>
  <c r="J270" i="2"/>
  <c r="K270" i="2" s="1"/>
  <c r="J274" i="2"/>
  <c r="K274" i="2" s="1"/>
  <c r="J278" i="2"/>
  <c r="K278" i="2" s="1"/>
  <c r="J284" i="2"/>
  <c r="K284" i="2" s="1"/>
  <c r="J288" i="2"/>
  <c r="K288" i="2" s="1"/>
  <c r="J292" i="2"/>
  <c r="K292" i="2" s="1"/>
  <c r="J296" i="2"/>
  <c r="K296" i="2" s="1"/>
  <c r="J114" i="2"/>
  <c r="K114" i="2" s="1"/>
  <c r="J122" i="2"/>
  <c r="K122" i="2" s="1"/>
  <c r="J130" i="2"/>
  <c r="K130" i="2" s="1"/>
  <c r="J138" i="2"/>
  <c r="K138" i="2" s="1"/>
  <c r="J146" i="2"/>
  <c r="K146" i="2" s="1"/>
  <c r="J154" i="2"/>
  <c r="K154" i="2" s="1"/>
  <c r="J162" i="2"/>
  <c r="K162" i="2" s="1"/>
  <c r="J170" i="2"/>
  <c r="K170" i="2" s="1"/>
  <c r="J178" i="2"/>
  <c r="K178" i="2" s="1"/>
  <c r="J186" i="2"/>
  <c r="K186" i="2" s="1"/>
  <c r="J194" i="2"/>
  <c r="K194" i="2" s="1"/>
  <c r="J202" i="2"/>
  <c r="K202" i="2" s="1"/>
  <c r="J210" i="2"/>
  <c r="K210" i="2" s="1"/>
  <c r="J218" i="2"/>
  <c r="K218" i="2" s="1"/>
  <c r="J234" i="2"/>
  <c r="K234" i="2" s="1"/>
  <c r="J250" i="2"/>
  <c r="K250" i="2" s="1"/>
  <c r="J263" i="2"/>
  <c r="K263" i="2" s="1"/>
  <c r="J279" i="2"/>
  <c r="K279" i="2" s="1"/>
  <c r="J282" i="2"/>
  <c r="K282" i="2" s="1"/>
  <c r="J290" i="2"/>
  <c r="K290" i="2" s="1"/>
  <c r="J298" i="2"/>
  <c r="K298" i="2" s="1"/>
  <c r="J267" i="2"/>
  <c r="K267" i="2" s="1"/>
  <c r="J226" i="2"/>
  <c r="K226" i="2" s="1"/>
  <c r="J242" i="2"/>
  <c r="K242" i="2" s="1"/>
  <c r="J258" i="2"/>
  <c r="K258" i="2" s="1"/>
  <c r="J271" i="2"/>
  <c r="K271" i="2" s="1"/>
  <c r="J286" i="2"/>
  <c r="K286" i="2" s="1"/>
  <c r="J294" i="2"/>
  <c r="K294" i="2" s="1"/>
  <c r="J275" i="2"/>
  <c r="K275" i="2" s="1"/>
  <c r="J287" i="2"/>
  <c r="K287" i="2" s="1"/>
  <c r="J269" i="2"/>
  <c r="K269" i="2" s="1"/>
  <c r="J281" i="2"/>
  <c r="K281" i="2" s="1"/>
  <c r="J277" i="2"/>
  <c r="K277" i="2" s="1"/>
  <c r="J293" i="2"/>
  <c r="K293" i="2" s="1"/>
  <c r="J205" i="2"/>
  <c r="K205" i="2" s="1"/>
  <c r="J173" i="2"/>
  <c r="K173" i="2" s="1"/>
  <c r="J141" i="2"/>
  <c r="K141" i="2" s="1"/>
  <c r="J260" i="2"/>
  <c r="K260" i="2" s="1"/>
  <c r="J231" i="2"/>
  <c r="K231" i="2" s="1"/>
  <c r="J215" i="2"/>
  <c r="K215" i="2" s="1"/>
  <c r="J199" i="2"/>
  <c r="K199" i="2" s="1"/>
  <c r="J183" i="2"/>
  <c r="K183" i="2" s="1"/>
  <c r="J167" i="2"/>
  <c r="K167" i="2" s="1"/>
  <c r="J151" i="2"/>
  <c r="K151" i="2" s="1"/>
  <c r="J135" i="2"/>
  <c r="K135" i="2" s="1"/>
  <c r="J119" i="2"/>
  <c r="K119" i="2" s="1"/>
  <c r="J272" i="2"/>
  <c r="K272" i="2" s="1"/>
  <c r="J249" i="2"/>
  <c r="K249" i="2" s="1"/>
  <c r="J217" i="2"/>
  <c r="K217" i="2" s="1"/>
  <c r="J185" i="2"/>
  <c r="K185" i="2" s="1"/>
  <c r="J153" i="2"/>
  <c r="K153" i="2" s="1"/>
  <c r="J219" i="2"/>
  <c r="K219" i="2" s="1"/>
  <c r="J187" i="2"/>
  <c r="K187" i="2" s="1"/>
  <c r="J171" i="2"/>
  <c r="K171" i="2" s="1"/>
  <c r="J120" i="2"/>
  <c r="K120" i="2" s="1"/>
  <c r="J253" i="2"/>
  <c r="K253" i="2" s="1"/>
  <c r="J237" i="2"/>
  <c r="K237" i="2" s="1"/>
  <c r="J265" i="2"/>
  <c r="K265" i="2" s="1"/>
  <c r="J261" i="2"/>
  <c r="K261" i="2" s="1"/>
  <c r="J285" i="2"/>
  <c r="K285" i="2" s="1"/>
  <c r="J197" i="2"/>
  <c r="K197" i="2" s="1"/>
  <c r="J165" i="2"/>
  <c r="K165" i="2" s="1"/>
  <c r="J133" i="2"/>
  <c r="K133" i="2" s="1"/>
  <c r="J252" i="2"/>
  <c r="K252" i="2" s="1"/>
  <c r="J228" i="2"/>
  <c r="K228" i="2" s="1"/>
  <c r="J212" i="2"/>
  <c r="K212" i="2" s="1"/>
  <c r="J196" i="2"/>
  <c r="K196" i="2" s="1"/>
  <c r="J180" i="2"/>
  <c r="K180" i="2" s="1"/>
  <c r="J164" i="2"/>
  <c r="K164" i="2" s="1"/>
  <c r="J148" i="2"/>
  <c r="K148" i="2" s="1"/>
  <c r="J132" i="2"/>
  <c r="K132" i="2" s="1"/>
  <c r="J116" i="2"/>
  <c r="K116" i="2" s="1"/>
  <c r="J268" i="2"/>
  <c r="K268" i="2" s="1"/>
  <c r="J241" i="2"/>
  <c r="K241" i="2" s="1"/>
  <c r="J209" i="2"/>
  <c r="K209" i="2" s="1"/>
  <c r="J177" i="2"/>
  <c r="K177" i="2" s="1"/>
  <c r="J145" i="2"/>
  <c r="K145" i="2" s="1"/>
  <c r="J113" i="2"/>
  <c r="K113" i="2" s="1"/>
  <c r="J232" i="2"/>
  <c r="K232" i="2" s="1"/>
  <c r="J216" i="2"/>
  <c r="K216" i="2" s="1"/>
  <c r="J200" i="2"/>
  <c r="K200" i="2" s="1"/>
  <c r="J184" i="2"/>
  <c r="K184" i="2" s="1"/>
  <c r="J168" i="2"/>
  <c r="K168" i="2" s="1"/>
  <c r="J152" i="2"/>
  <c r="K152" i="2" s="1"/>
  <c r="J136" i="2"/>
  <c r="K136" i="2" s="1"/>
  <c r="J221" i="2"/>
  <c r="K221" i="2" s="1"/>
  <c r="J297" i="2"/>
  <c r="K297" i="2" s="1"/>
  <c r="J291" i="2"/>
  <c r="K291" i="2" s="1"/>
  <c r="J245" i="2"/>
  <c r="K245" i="2" s="1"/>
  <c r="J273" i="2"/>
  <c r="K273" i="2" s="1"/>
  <c r="J189" i="2"/>
  <c r="K189" i="2" s="1"/>
  <c r="J157" i="2"/>
  <c r="K157" i="2" s="1"/>
  <c r="J125" i="2"/>
  <c r="K125" i="2" s="1"/>
  <c r="J244" i="2"/>
  <c r="K244" i="2" s="1"/>
  <c r="J223" i="2"/>
  <c r="K223" i="2" s="1"/>
  <c r="J207" i="2"/>
  <c r="K207" i="2" s="1"/>
  <c r="J191" i="2"/>
  <c r="K191" i="2" s="1"/>
  <c r="J175" i="2"/>
  <c r="K175" i="2" s="1"/>
  <c r="J159" i="2"/>
  <c r="K159" i="2" s="1"/>
  <c r="J143" i="2"/>
  <c r="K143" i="2" s="1"/>
  <c r="J127" i="2"/>
  <c r="K127" i="2" s="1"/>
  <c r="J280" i="2"/>
  <c r="K280" i="2" s="1"/>
  <c r="J264" i="2"/>
  <c r="K264" i="2" s="1"/>
  <c r="J233" i="2"/>
  <c r="K233" i="2" s="1"/>
  <c r="J201" i="2"/>
  <c r="K201" i="2" s="1"/>
  <c r="J169" i="2"/>
  <c r="K169" i="2" s="1"/>
  <c r="J137" i="2"/>
  <c r="K137" i="2" s="1"/>
  <c r="J256" i="2"/>
  <c r="K256" i="2" s="1"/>
  <c r="J227" i="2"/>
  <c r="K227" i="2" s="1"/>
  <c r="J211" i="2"/>
  <c r="K211" i="2" s="1"/>
  <c r="J195" i="2"/>
  <c r="K195" i="2" s="1"/>
  <c r="J179" i="2"/>
  <c r="K179" i="2" s="1"/>
  <c r="J163" i="2"/>
  <c r="K163" i="2" s="1"/>
  <c r="J147" i="2"/>
  <c r="K147" i="2" s="1"/>
  <c r="J131" i="2"/>
  <c r="K131" i="2" s="1"/>
  <c r="J115" i="2"/>
  <c r="K115" i="2" s="1"/>
  <c r="J155" i="2"/>
  <c r="K155" i="2" s="1"/>
  <c r="J139" i="2"/>
  <c r="K139" i="2" s="1"/>
  <c r="J295" i="2"/>
  <c r="K295" i="2" s="1"/>
  <c r="J289" i="2"/>
  <c r="K289" i="2" s="1"/>
  <c r="J283" i="2"/>
  <c r="K283" i="2" s="1"/>
  <c r="J229" i="2"/>
  <c r="K229" i="2" s="1"/>
  <c r="J213" i="2"/>
  <c r="K213" i="2" s="1"/>
  <c r="J181" i="2"/>
  <c r="K181" i="2" s="1"/>
  <c r="J149" i="2"/>
  <c r="K149" i="2" s="1"/>
  <c r="J117" i="2"/>
  <c r="K117" i="2" s="1"/>
  <c r="J236" i="2"/>
  <c r="K236" i="2" s="1"/>
  <c r="J220" i="2"/>
  <c r="K220" i="2" s="1"/>
  <c r="J204" i="2"/>
  <c r="K204" i="2" s="1"/>
  <c r="J188" i="2"/>
  <c r="K188" i="2" s="1"/>
  <c r="J172" i="2"/>
  <c r="K172" i="2" s="1"/>
  <c r="J156" i="2"/>
  <c r="K156" i="2" s="1"/>
  <c r="J140" i="2"/>
  <c r="K140" i="2" s="1"/>
  <c r="J124" i="2"/>
  <c r="K124" i="2" s="1"/>
  <c r="J276" i="2"/>
  <c r="K276" i="2" s="1"/>
  <c r="J257" i="2"/>
  <c r="K257" i="2" s="1"/>
  <c r="J225" i="2"/>
  <c r="K225" i="2" s="1"/>
  <c r="J193" i="2"/>
  <c r="K193" i="2" s="1"/>
  <c r="J161" i="2"/>
  <c r="K161" i="2" s="1"/>
  <c r="J129" i="2"/>
  <c r="K129" i="2" s="1"/>
  <c r="J248" i="2"/>
  <c r="K248" i="2" s="1"/>
  <c r="J224" i="2"/>
  <c r="K224" i="2" s="1"/>
  <c r="J208" i="2"/>
  <c r="K208" i="2" s="1"/>
  <c r="J192" i="2"/>
  <c r="K192" i="2" s="1"/>
  <c r="J176" i="2"/>
  <c r="K176" i="2" s="1"/>
  <c r="J160" i="2"/>
  <c r="K160" i="2" s="1"/>
  <c r="J144" i="2"/>
  <c r="K144" i="2" s="1"/>
  <c r="J128" i="2"/>
  <c r="K128" i="2" s="1"/>
  <c r="J112" i="2"/>
  <c r="K112" i="2" s="1"/>
  <c r="J121" i="2"/>
  <c r="K121" i="2" s="1"/>
  <c r="J240" i="2"/>
  <c r="K240" i="2" s="1"/>
  <c r="J203" i="2"/>
  <c r="K203" i="2" s="1"/>
  <c r="J123" i="2"/>
  <c r="K123" i="2" s="1"/>
  <c r="J95" i="2"/>
  <c r="K95" i="2" s="1"/>
  <c r="J103" i="2"/>
  <c r="K103" i="2" s="1"/>
  <c r="J62" i="2"/>
  <c r="K62" i="2" s="1"/>
  <c r="J90" i="2"/>
  <c r="K90" i="2" s="1"/>
  <c r="J102" i="2"/>
  <c r="K102" i="2" s="1"/>
  <c r="J106" i="2"/>
  <c r="K106" i="2" s="1"/>
  <c r="J110" i="2"/>
  <c r="K110" i="2" s="1"/>
  <c r="J99" i="2"/>
  <c r="K99" i="2" s="1"/>
  <c r="J107" i="2"/>
  <c r="K107" i="2" s="1"/>
  <c r="J111" i="2"/>
  <c r="K111" i="2" s="1"/>
  <c r="J54" i="2"/>
  <c r="K54" i="2" s="1"/>
  <c r="J66" i="2"/>
  <c r="K66" i="2" s="1"/>
  <c r="J78" i="2"/>
  <c r="K78" i="2" s="1"/>
  <c r="J82" i="2"/>
  <c r="K82" i="2" s="1"/>
  <c r="J94" i="2"/>
  <c r="K94" i="2" s="1"/>
  <c r="J55" i="2"/>
  <c r="K55" i="2" s="1"/>
  <c r="J59" i="2"/>
  <c r="K59" i="2" s="1"/>
  <c r="J63" i="2"/>
  <c r="K63" i="2" s="1"/>
  <c r="J67" i="2"/>
  <c r="K67" i="2" s="1"/>
  <c r="J71" i="2"/>
  <c r="K71" i="2" s="1"/>
  <c r="J75" i="2"/>
  <c r="K75" i="2" s="1"/>
  <c r="J79" i="2"/>
  <c r="K79" i="2" s="1"/>
  <c r="J83" i="2"/>
  <c r="K83" i="2" s="1"/>
  <c r="J87" i="2"/>
  <c r="K87" i="2" s="1"/>
  <c r="J91" i="2"/>
  <c r="K91" i="2" s="1"/>
  <c r="J58" i="2"/>
  <c r="K58" i="2" s="1"/>
  <c r="J70" i="2"/>
  <c r="K70" i="2" s="1"/>
  <c r="J74" i="2"/>
  <c r="K74" i="2" s="1"/>
  <c r="J86" i="2"/>
  <c r="K86" i="2" s="1"/>
  <c r="J98" i="2"/>
  <c r="K98" i="2" s="1"/>
  <c r="J97" i="2"/>
  <c r="K97" i="2" s="1"/>
  <c r="J100" i="2"/>
  <c r="K100" i="2" s="1"/>
  <c r="J68" i="2"/>
  <c r="K68" i="2" s="1"/>
  <c r="J77" i="2"/>
  <c r="K77" i="2" s="1"/>
  <c r="J61" i="2"/>
  <c r="K61" i="2" s="1"/>
  <c r="J105" i="2"/>
  <c r="K105" i="2" s="1"/>
  <c r="J88" i="2"/>
  <c r="K88" i="2" s="1"/>
  <c r="J60" i="2"/>
  <c r="K60" i="2" s="1"/>
  <c r="J52" i="2"/>
  <c r="K52" i="2" s="1"/>
  <c r="J108" i="2"/>
  <c r="K108" i="2" s="1"/>
  <c r="J65" i="2"/>
  <c r="K65" i="2" s="1"/>
  <c r="J64" i="2"/>
  <c r="K64" i="2" s="1"/>
  <c r="J93" i="2"/>
  <c r="K93" i="2" s="1"/>
  <c r="J92" i="2"/>
  <c r="K92" i="2" s="1"/>
  <c r="J56" i="2"/>
  <c r="K56" i="2" s="1"/>
  <c r="J73" i="2"/>
  <c r="K73" i="2" s="1"/>
  <c r="J57" i="2"/>
  <c r="K57" i="2" s="1"/>
  <c r="J89" i="2"/>
  <c r="K89" i="2" s="1"/>
  <c r="J80" i="2"/>
  <c r="K80" i="2" s="1"/>
  <c r="J76" i="2"/>
  <c r="K76" i="2" s="1"/>
  <c r="J109" i="2"/>
  <c r="K109" i="2" s="1"/>
  <c r="J81" i="2"/>
  <c r="K81" i="2" s="1"/>
  <c r="J84" i="2"/>
  <c r="K84" i="2" s="1"/>
  <c r="J101" i="2"/>
  <c r="K101" i="2" s="1"/>
  <c r="J69" i="2"/>
  <c r="K69" i="2" s="1"/>
  <c r="J53" i="2"/>
  <c r="K53" i="2" s="1"/>
  <c r="J104" i="2"/>
  <c r="K104" i="2" s="1"/>
  <c r="J72" i="2"/>
  <c r="K72" i="2" s="1"/>
  <c r="J85" i="2"/>
  <c r="K85" i="2" s="1"/>
  <c r="J96" i="2"/>
  <c r="K96" i="2" s="1"/>
  <c r="J1" i="2"/>
  <c r="K1" i="2" s="1"/>
  <c r="J37" i="2"/>
  <c r="K37" i="2" s="1"/>
  <c r="J45" i="2"/>
  <c r="K45" i="2" s="1"/>
  <c r="J49" i="2"/>
  <c r="K49" i="2" s="1"/>
  <c r="J29" i="2"/>
  <c r="K29" i="2" s="1"/>
  <c r="J33" i="2"/>
  <c r="K33" i="2" s="1"/>
  <c r="J41" i="2"/>
  <c r="K41" i="2" s="1"/>
  <c r="J34" i="2"/>
  <c r="K34" i="2" s="1"/>
  <c r="J48" i="2"/>
  <c r="K48" i="2" s="1"/>
  <c r="J47" i="2"/>
  <c r="K47" i="2" s="1"/>
  <c r="J46" i="2"/>
  <c r="K46" i="2" s="1"/>
  <c r="J31" i="2"/>
  <c r="K31" i="2" s="1"/>
  <c r="J39" i="2"/>
  <c r="K39" i="2" s="1"/>
  <c r="J42" i="2"/>
  <c r="K42" i="2" s="1"/>
  <c r="J36" i="2"/>
  <c r="K36" i="2" s="1"/>
  <c r="J44" i="2"/>
  <c r="K44" i="2" s="1"/>
  <c r="J27" i="2"/>
  <c r="K27" i="2" s="1"/>
  <c r="J35" i="2"/>
  <c r="K35" i="2" s="1"/>
  <c r="J38" i="2"/>
  <c r="K38" i="2" s="1"/>
  <c r="J32" i="2"/>
  <c r="K32" i="2" s="1"/>
  <c r="J51" i="2"/>
  <c r="K51" i="2" s="1"/>
  <c r="J40" i="2"/>
  <c r="K40" i="2" s="1"/>
  <c r="J50" i="2"/>
  <c r="K50" i="2" s="1"/>
  <c r="J28" i="2"/>
  <c r="K28" i="2" s="1"/>
  <c r="J43" i="2"/>
  <c r="K43" i="2" s="1"/>
  <c r="J30" i="2"/>
  <c r="K30" i="2" s="1"/>
  <c r="J15" i="2"/>
  <c r="K15" i="2" s="1"/>
  <c r="J7" i="2"/>
  <c r="K7" i="2" s="1"/>
  <c r="J24" i="2"/>
  <c r="K24" i="2" s="1"/>
  <c r="J20" i="2"/>
  <c r="K20" i="2" s="1"/>
  <c r="J8" i="2"/>
  <c r="K8" i="2" s="1"/>
  <c r="J14" i="2"/>
  <c r="K14" i="2" s="1"/>
  <c r="J10" i="2"/>
  <c r="K10" i="2" s="1"/>
  <c r="J6" i="2"/>
  <c r="K6" i="2" s="1"/>
  <c r="J2" i="2"/>
  <c r="K2" i="2" s="1"/>
  <c r="J23" i="2"/>
  <c r="K23" i="2" s="1"/>
  <c r="J19" i="2"/>
  <c r="K19" i="2" s="1"/>
  <c r="J11" i="2"/>
  <c r="K11" i="2" s="1"/>
  <c r="J17" i="2"/>
  <c r="K17" i="2" s="1"/>
  <c r="J26" i="2"/>
  <c r="K26" i="2" s="1"/>
  <c r="J22" i="2"/>
  <c r="K22" i="2" s="1"/>
  <c r="J18" i="2"/>
  <c r="K18" i="2" s="1"/>
  <c r="J25" i="2"/>
  <c r="K25" i="2" s="1"/>
  <c r="J21" i="2"/>
  <c r="K21" i="2" s="1"/>
  <c r="J13" i="2"/>
  <c r="K13" i="2" s="1"/>
  <c r="J9" i="2"/>
  <c r="K9" i="2" s="1"/>
  <c r="J5" i="2"/>
  <c r="K5" i="2" s="1"/>
  <c r="J12" i="2"/>
  <c r="K12" i="2" s="1"/>
  <c r="J3" i="2"/>
  <c r="K3" i="2" s="1"/>
  <c r="J16" i="2"/>
  <c r="K16" i="2" s="1"/>
  <c r="J4" i="2"/>
  <c r="K4" i="2" s="1"/>
  <c r="T138" i="11" l="1"/>
  <c r="T140" i="11" s="1"/>
  <c r="J32" i="11"/>
  <c r="Y32" i="11"/>
  <c r="J41" i="11"/>
  <c r="Y41" i="11"/>
  <c r="J21" i="11"/>
  <c r="Y21" i="11"/>
  <c r="J45" i="11"/>
  <c r="Y45" i="11"/>
  <c r="J35" i="11"/>
  <c r="Y35" i="11"/>
  <c r="J22" i="11"/>
  <c r="Y22" i="11"/>
  <c r="J46" i="11"/>
  <c r="Y46" i="11"/>
  <c r="J28" i="11"/>
  <c r="Y28" i="11"/>
  <c r="J15" i="11"/>
  <c r="Y15" i="11"/>
  <c r="J36" i="11"/>
  <c r="Y36" i="11"/>
  <c r="J33" i="11"/>
  <c r="Y33" i="11"/>
  <c r="J23" i="11"/>
  <c r="Y23" i="11"/>
  <c r="J40" i="11"/>
  <c r="Y40" i="11"/>
  <c r="J26" i="11"/>
  <c r="Y26" i="11"/>
  <c r="J16" i="11"/>
  <c r="Y16" i="11"/>
  <c r="J31" i="11"/>
  <c r="Y31" i="11"/>
  <c r="J27" i="11"/>
  <c r="Y27" i="11"/>
  <c r="J20" i="11"/>
  <c r="Y20" i="11"/>
  <c r="J17" i="11"/>
  <c r="Y17" i="11"/>
  <c r="J30" i="11"/>
  <c r="Y30" i="11"/>
  <c r="J25" i="11"/>
  <c r="Y25" i="11"/>
  <c r="J29" i="11"/>
  <c r="Y29" i="11"/>
  <c r="J37" i="11"/>
  <c r="Y37" i="11"/>
  <c r="J18" i="11"/>
  <c r="Y18" i="11"/>
  <c r="J19" i="11"/>
  <c r="Y19" i="11"/>
  <c r="J34" i="11"/>
  <c r="Y34" i="11"/>
  <c r="J43" i="11"/>
  <c r="Y43" i="11"/>
  <c r="J24" i="11"/>
  <c r="Y24" i="11"/>
  <c r="J39" i="11"/>
  <c r="Y39" i="11"/>
  <c r="J44" i="11"/>
  <c r="Y44" i="11"/>
  <c r="J42" i="11"/>
  <c r="Y42" i="11"/>
  <c r="J38" i="11"/>
  <c r="Y38" i="11"/>
  <c r="Y13" i="11"/>
  <c r="J14" i="11"/>
  <c r="Y14" i="11"/>
  <c r="AF13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tc={3CADB6E8-1AD6-47B2-9CA2-4C5773309C28}</author>
    <author>tc={3619D419-C038-4394-8CC8-546A04C721E4}</author>
    <author>tc={AD61EA03-5EA2-45DE-855C-F3EA21D01B89}</author>
    <author>tc={28E7D39B-02F9-43C9-91FE-6F447D1D1769}</author>
  </authors>
  <commentList>
    <comment ref="D5" authorId="0" shapeId="0" xr:uid="{3CADB6E8-1AD6-47B2-9CA2-4C5773309C2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WES買戻し済み⇒次回対象（第9回）から外す</t>
      </text>
    </comment>
    <comment ref="D6" authorId="1" shapeId="0" xr:uid="{3619D419-C038-4394-8CC8-546A04C721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WES買戻し済み⇒次回対象（第9回）から外す</t>
      </text>
    </comment>
    <comment ref="D311" authorId="2" shapeId="0" xr:uid="{AD61EA03-5EA2-45DE-855C-F3EA21D01B8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2021年9月30日保証解約済み⇒次回対象（第9回）から外す</t>
      </text>
    </comment>
    <comment ref="D312" authorId="3" shapeId="0" xr:uid="{28E7D39B-02F9-43C9-91FE-6F447D1D176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2024/02/28椎野次長より保守解約合意書締結中との連絡有。出力抑制保証対象外・DM対象外</t>
      </text>
    </comment>
  </commentList>
</comments>
</file>

<file path=xl/sharedStrings.xml><?xml version="1.0" encoding="utf-8"?>
<sst xmlns="http://schemas.openxmlformats.org/spreadsheetml/2006/main" count="8268" uniqueCount="3133">
  <si>
    <t>出力抑制保証規定第３条に基づき、出力抑制に関する報告を致します。</t>
  </si>
  <si>
    <t>購 入 設 置 者</t>
  </si>
  <si>
    <t>加 入 番 号</t>
    <phoneticPr fontId="4"/>
  </si>
  <si>
    <t>印</t>
    <rPh sb="0" eb="1">
      <t>イン</t>
    </rPh>
    <phoneticPr fontId="4"/>
  </si>
  <si>
    <t>設 置 容 量</t>
    <rPh sb="0" eb="1">
      <t>セツ</t>
    </rPh>
    <rPh sb="2" eb="3">
      <t>チ</t>
    </rPh>
    <rPh sb="4" eb="5">
      <t>カタチ</t>
    </rPh>
    <rPh sb="6" eb="7">
      <t>リョウ</t>
    </rPh>
    <phoneticPr fontId="4"/>
  </si>
  <si>
    <t>エリア</t>
    <phoneticPr fontId="4"/>
  </si>
  <si>
    <t>観測地点</t>
    <rPh sb="0" eb="2">
      <t>カンソク</t>
    </rPh>
    <rPh sb="2" eb="4">
      <t>チテン</t>
    </rPh>
    <phoneticPr fontId="4"/>
  </si>
  <si>
    <t>【抑制エリア】</t>
  </si>
  <si>
    <t>【観測地点】</t>
    <phoneticPr fontId="4"/>
  </si>
  <si>
    <t>【保証単価(A)】</t>
    <rPh sb="1" eb="3">
      <t>ホショウ</t>
    </rPh>
    <rPh sb="3" eb="5">
      <t>タンカ</t>
    </rPh>
    <phoneticPr fontId="4"/>
  </si>
  <si>
    <t>福岡</t>
    <rPh sb="0" eb="2">
      <t>フクオカ</t>
    </rPh>
    <phoneticPr fontId="4"/>
  </si>
  <si>
    <t>福岡市</t>
    <rPh sb="0" eb="2">
      <t>フクオカ</t>
    </rPh>
    <rPh sb="2" eb="3">
      <t>シ</t>
    </rPh>
    <phoneticPr fontId="4"/>
  </si>
  <si>
    <t>(ｲ)</t>
    <phoneticPr fontId="4"/>
  </si>
  <si>
    <t>北九州</t>
    <rPh sb="0" eb="3">
      <t>キタキュウシュウ</t>
    </rPh>
    <phoneticPr fontId="4"/>
  </si>
  <si>
    <t>日付</t>
    <phoneticPr fontId="4"/>
  </si>
  <si>
    <t>発電量</t>
  </si>
  <si>
    <t>佐賀</t>
    <rPh sb="0" eb="2">
      <t>サガ</t>
    </rPh>
    <phoneticPr fontId="4"/>
  </si>
  <si>
    <t>佐賀市</t>
    <rPh sb="0" eb="2">
      <t>サガ</t>
    </rPh>
    <rPh sb="2" eb="3">
      <t>シ</t>
    </rPh>
    <phoneticPr fontId="4"/>
  </si>
  <si>
    <t>【例】</t>
  </si>
  <si>
    <t>kWh</t>
    <phoneticPr fontId="4"/>
  </si>
  <si>
    <t>例（32円×133.87kWh）*1.10＝4,712円</t>
    <rPh sb="0" eb="1">
      <t>レイ</t>
    </rPh>
    <rPh sb="4" eb="5">
      <t>エン</t>
    </rPh>
    <rPh sb="27" eb="28">
      <t>エン</t>
    </rPh>
    <phoneticPr fontId="4"/>
  </si>
  <si>
    <t>長崎</t>
    <rPh sb="0" eb="2">
      <t>ナガサキ</t>
    </rPh>
    <phoneticPr fontId="4"/>
  </si>
  <si>
    <t>長崎市</t>
    <rPh sb="0" eb="2">
      <t>ナガサキ</t>
    </rPh>
    <rPh sb="2" eb="3">
      <t>シ</t>
    </rPh>
    <phoneticPr fontId="4"/>
  </si>
  <si>
    <t>大分</t>
    <rPh sb="0" eb="2">
      <t>オオイタ</t>
    </rPh>
    <phoneticPr fontId="4"/>
  </si>
  <si>
    <t>大分市</t>
    <rPh sb="0" eb="2">
      <t>オオイタ</t>
    </rPh>
    <rPh sb="2" eb="3">
      <t>シ</t>
    </rPh>
    <phoneticPr fontId="4"/>
  </si>
  <si>
    <t>円</t>
    <rPh sb="0" eb="1">
      <t>エン</t>
    </rPh>
    <phoneticPr fontId="4"/>
  </si>
  <si>
    <t>熊本</t>
    <phoneticPr fontId="4"/>
  </si>
  <si>
    <t>熊本市</t>
    <rPh sb="0" eb="2">
      <t>クマモト</t>
    </rPh>
    <rPh sb="2" eb="3">
      <t>シ</t>
    </rPh>
    <phoneticPr fontId="4"/>
  </si>
  <si>
    <t>宮崎</t>
    <rPh sb="0" eb="2">
      <t>ミヤザキ</t>
    </rPh>
    <phoneticPr fontId="4"/>
  </si>
  <si>
    <t>宮崎市</t>
    <rPh sb="0" eb="2">
      <t>ミヤザキ</t>
    </rPh>
    <rPh sb="2" eb="3">
      <t>シ</t>
    </rPh>
    <phoneticPr fontId="4"/>
  </si>
  <si>
    <t>鹿児島</t>
    <rPh sb="0" eb="3">
      <t>カゴシマ</t>
    </rPh>
    <phoneticPr fontId="4"/>
  </si>
  <si>
    <t>鹿児島市</t>
    <rPh sb="0" eb="3">
      <t>カゴシマ</t>
    </rPh>
    <rPh sb="3" eb="4">
      <t>シ</t>
    </rPh>
    <phoneticPr fontId="4"/>
  </si>
  <si>
    <t>金融機関</t>
    <rPh sb="0" eb="4">
      <t>キンユウキカン</t>
    </rPh>
    <phoneticPr fontId="4"/>
  </si>
  <si>
    <t>銀行</t>
  </si>
  <si>
    <t>信用金庫</t>
  </si>
  <si>
    <t>支店</t>
    <rPh sb="0" eb="2">
      <t>シテン</t>
    </rPh>
    <phoneticPr fontId="4"/>
  </si>
  <si>
    <t>店番</t>
    <phoneticPr fontId="4"/>
  </si>
  <si>
    <t>ゆうちょ銀行</t>
  </si>
  <si>
    <t>受付</t>
    <rPh sb="0" eb="2">
      <t>ウケツケ</t>
    </rPh>
    <phoneticPr fontId="4"/>
  </si>
  <si>
    <t>承認</t>
    <rPh sb="0" eb="2">
      <t>ショウニン</t>
    </rPh>
    <phoneticPr fontId="4"/>
  </si>
  <si>
    <t>【対象期間】</t>
    <rPh sb="1" eb="3">
      <t>タイショウ</t>
    </rPh>
    <rPh sb="3" eb="5">
      <t>キカン</t>
    </rPh>
    <phoneticPr fontId="4"/>
  </si>
  <si>
    <t>【報告期限】</t>
    <rPh sb="1" eb="3">
      <t>ホウコク</t>
    </rPh>
    <rPh sb="3" eb="5">
      <t>キゲン</t>
    </rPh>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</si>
  <si>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</si>
  <si>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</si>
  <si>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</si>
  <si>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</si>
  <si>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</si>
  <si>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</si>
  <si>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</si>
  <si>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</si>
  <si>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</si>
  <si>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</si>
  <si>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</si>
  <si>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</si>
  <si>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</si>
  <si>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</si>
  <si>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</si>
  <si>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</si>
  <si>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</si>
  <si>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</si>
  <si>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s</t>
    <phoneticPr fontId="4"/>
  </si>
  <si>
    <t>t</t>
    <phoneticPr fontId="4"/>
  </si>
  <si>
    <t>u</t>
    <phoneticPr fontId="4"/>
  </si>
  <si>
    <t>v</t>
    <phoneticPr fontId="4"/>
  </si>
  <si>
    <t>w</t>
    <phoneticPr fontId="4"/>
  </si>
  <si>
    <t>x</t>
    <phoneticPr fontId="4"/>
  </si>
  <si>
    <t>y</t>
    <phoneticPr fontId="4"/>
  </si>
  <si>
    <t>z</t>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</si>
  <si>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</si>
  <si>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</si>
  <si>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</si>
  <si>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</si>
  <si>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</si>
  <si>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</si>
  <si>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</si>
  <si>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</si>
  <si>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</si>
  <si>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</si>
  <si>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</si>
  <si>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</si>
  <si>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</si>
  <si>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</si>
  <si>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</si>
  <si>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</si>
  <si>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</si>
  <si>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</si>
  <si>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S</t>
    <phoneticPr fontId="4"/>
  </si>
  <si>
    <t>T</t>
    <phoneticPr fontId="4"/>
  </si>
  <si>
    <t>U</t>
    <phoneticPr fontId="4"/>
  </si>
  <si>
    <t>V</t>
    <phoneticPr fontId="4"/>
  </si>
  <si>
    <t>W</t>
    <phoneticPr fontId="4"/>
  </si>
  <si>
    <t>X</t>
    <phoneticPr fontId="4"/>
  </si>
  <si>
    <t>Y</t>
    <phoneticPr fontId="4"/>
  </si>
  <si>
    <t>Z</t>
    <phoneticPr fontId="4"/>
  </si>
  <si>
    <t>×</t>
    <phoneticPr fontId="4"/>
  </si>
  <si>
    <t>加入番号</t>
    <rPh sb="0" eb="2">
      <t>カニュウ</t>
    </rPh>
    <rPh sb="2" eb="4">
      <t>バンゴウ</t>
    </rPh>
    <phoneticPr fontId="4"/>
  </si>
  <si>
    <t>低</t>
    <rPh sb="0" eb="1">
      <t>テイ</t>
    </rPh>
    <phoneticPr fontId="4"/>
  </si>
  <si>
    <t>高</t>
    <rPh sb="0" eb="1">
      <t>コウ</t>
    </rPh>
    <phoneticPr fontId="4"/>
  </si>
  <si>
    <t>50～2000</t>
  </si>
  <si>
    <t>低・高</t>
    <rPh sb="0" eb="1">
      <t>テイ</t>
    </rPh>
    <rPh sb="2" eb="3">
      <t>コウ</t>
    </rPh>
    <phoneticPr fontId="4"/>
  </si>
  <si>
    <t>10～50KW</t>
    <phoneticPr fontId="4"/>
  </si>
  <si>
    <t>50～2000</t>
    <phoneticPr fontId="4"/>
  </si>
  <si>
    <t>kW区分</t>
    <phoneticPr fontId="4"/>
  </si>
  <si>
    <t>低・高</t>
    <phoneticPr fontId="4"/>
  </si>
  <si>
    <t>PASS</t>
    <phoneticPr fontId="4"/>
  </si>
  <si>
    <t>コード</t>
    <phoneticPr fontId="4"/>
  </si>
  <si>
    <t>　すべて半角で入力してください。</t>
    <rPh sb="4" eb="6">
      <t>ハンカク</t>
    </rPh>
    <rPh sb="7" eb="9">
      <t>ニュウリョク</t>
    </rPh>
    <phoneticPr fontId="4"/>
  </si>
  <si>
    <t>旧ルール</t>
    <rPh sb="0" eb="1">
      <t>キュウ</t>
    </rPh>
    <phoneticPr fontId="2"/>
  </si>
  <si>
    <t>北九州</t>
    <rPh sb="0" eb="3">
      <t>キタキュウシュウ</t>
    </rPh>
    <phoneticPr fontId="2"/>
  </si>
  <si>
    <t>三福海運有限会社</t>
  </si>
  <si>
    <t>2019ES0072</t>
  </si>
  <si>
    <t>加入番号</t>
    <rPh sb="0" eb="2">
      <t>カニュウ</t>
    </rPh>
    <rPh sb="2" eb="4">
      <t>バンゴウ</t>
    </rPh>
    <phoneticPr fontId="2"/>
  </si>
  <si>
    <t>PASS</t>
  </si>
  <si>
    <t>名称</t>
    <rPh sb="0" eb="2">
      <t>メイショウ</t>
    </rPh>
    <phoneticPr fontId="2"/>
  </si>
  <si>
    <t>連系日</t>
    <rPh sb="0" eb="2">
      <t>レンケイ</t>
    </rPh>
    <rPh sb="2" eb="3">
      <t>ビ</t>
    </rPh>
    <phoneticPr fontId="2"/>
  </si>
  <si>
    <t>容量</t>
    <rPh sb="0" eb="2">
      <t>ヨウリョウ</t>
    </rPh>
    <phoneticPr fontId="2"/>
  </si>
  <si>
    <t>kW区分</t>
    <rPh sb="2" eb="4">
      <t>クブン</t>
    </rPh>
    <phoneticPr fontId="5"/>
  </si>
  <si>
    <t>エリア</t>
  </si>
  <si>
    <t>対象ルール</t>
    <rPh sb="0" eb="2">
      <t>タイショウ</t>
    </rPh>
    <phoneticPr fontId="2"/>
  </si>
  <si>
    <t>単価</t>
    <rPh sb="0" eb="2">
      <t>タンカ</t>
    </rPh>
    <phoneticPr fontId="2"/>
  </si>
  <si>
    <t>FmNWBk</t>
  </si>
  <si>
    <t>PASSダブリ</t>
    <phoneticPr fontId="4"/>
  </si>
  <si>
    <t>保証開始日</t>
    <rPh sb="0" eb="2">
      <t>ホショウ</t>
    </rPh>
    <rPh sb="2" eb="5">
      <t>カイシビ</t>
    </rPh>
    <phoneticPr fontId="4"/>
  </si>
  <si>
    <t>㈱ウエストホールディングス　出力抑制保証係　担当者宛</t>
    <rPh sb="20" eb="21">
      <t>カカリ</t>
    </rPh>
    <rPh sb="22" eb="25">
      <t>タントウシャ</t>
    </rPh>
    <rPh sb="25" eb="26">
      <t>アテ</t>
    </rPh>
    <phoneticPr fontId="4"/>
  </si>
  <si>
    <t>氏 名・名 称</t>
    <phoneticPr fontId="4"/>
  </si>
  <si>
    <t>系 統 連 系 日</t>
    <phoneticPr fontId="4"/>
  </si>
  <si>
    <t>kW</t>
    <phoneticPr fontId="4"/>
  </si>
  <si>
    <t>出力抑制指示日</t>
    <phoneticPr fontId="4"/>
  </si>
  <si>
    <t>(ｱ)</t>
    <phoneticPr fontId="4"/>
  </si>
  <si>
    <t>比較対象日　</t>
    <phoneticPr fontId="4"/>
  </si>
  <si>
    <t>日射量</t>
    <phoneticPr fontId="4"/>
  </si>
  <si>
    <t>002015ｻ612AU</t>
  </si>
  <si>
    <t>YGCuUn</t>
  </si>
  <si>
    <t>柴田　俊久</t>
  </si>
  <si>
    <t>10～50KW</t>
  </si>
  <si>
    <t>熊本</t>
    <rPh sb="0" eb="2">
      <t>クマモト</t>
    </rPh>
    <phoneticPr fontId="2"/>
  </si>
  <si>
    <t>指定ルール</t>
    <rPh sb="0" eb="2">
      <t>シテイ</t>
    </rPh>
    <phoneticPr fontId="2"/>
  </si>
  <si>
    <t xml:space="preserve"> 32</t>
  </si>
  <si>
    <t>002015ｻ609Aｱ</t>
  </si>
  <si>
    <t>D5AiF9</t>
  </si>
  <si>
    <t>大分</t>
    <rPh sb="0" eb="2">
      <t>オオイタ</t>
    </rPh>
    <phoneticPr fontId="2"/>
  </si>
  <si>
    <t>002014J60407</t>
  </si>
  <si>
    <t>株式会社コンゴーエネルギー</t>
  </si>
  <si>
    <t xml:space="preserve"> 36</t>
  </si>
  <si>
    <t>002014J60807</t>
  </si>
  <si>
    <t>島　和彦</t>
  </si>
  <si>
    <t>002015ｻ706BB</t>
  </si>
  <si>
    <t>o3XkBv</t>
  </si>
  <si>
    <t>瀬崎　圭司</t>
  </si>
  <si>
    <t xml:space="preserve"> 27</t>
  </si>
  <si>
    <t>002015ｻ612AV</t>
  </si>
  <si>
    <t>4tFjaN</t>
  </si>
  <si>
    <t>松本　武史</t>
  </si>
  <si>
    <t>002015ｻ609Aｳ</t>
  </si>
  <si>
    <t>1BgP5N</t>
  </si>
  <si>
    <t>松村　美奈子</t>
  </si>
  <si>
    <t>002015ｻ709CA</t>
  </si>
  <si>
    <t>SBRJtK</t>
  </si>
  <si>
    <t>前濱　隆幸</t>
  </si>
  <si>
    <t>002015U00044</t>
  </si>
  <si>
    <t>Y8q92R</t>
  </si>
  <si>
    <t>合同会社ブロッサム</t>
  </si>
  <si>
    <t>002015U00045</t>
  </si>
  <si>
    <t>p3yT2K</t>
  </si>
  <si>
    <t>002015U00046</t>
  </si>
  <si>
    <t>tpikNX</t>
  </si>
  <si>
    <t>株式会社荒井鉄筋工業所</t>
  </si>
  <si>
    <t>002015U00047</t>
  </si>
  <si>
    <t>KZ5xFM</t>
  </si>
  <si>
    <t>有限会社永井庭園</t>
  </si>
  <si>
    <t>002015U00048</t>
  </si>
  <si>
    <t>9SM2EK</t>
  </si>
  <si>
    <t>高山　康浩</t>
  </si>
  <si>
    <t>002015U00049</t>
  </si>
  <si>
    <t>KMV5Kj</t>
  </si>
  <si>
    <t>Ｋ．クローバー株式会社</t>
  </si>
  <si>
    <t>002015U00050</t>
  </si>
  <si>
    <t>WnYq8P</t>
  </si>
  <si>
    <t>山口　正雄</t>
  </si>
  <si>
    <t>002015U00051</t>
  </si>
  <si>
    <t>c4xULq</t>
  </si>
  <si>
    <t>松井　けい子</t>
  </si>
  <si>
    <t>002015U00052</t>
  </si>
  <si>
    <t>PYocLC</t>
  </si>
  <si>
    <t>002015U00053</t>
  </si>
  <si>
    <t>m5FenL</t>
  </si>
  <si>
    <t>小池　隆考</t>
  </si>
  <si>
    <t>002015U00054</t>
  </si>
  <si>
    <t>5s3xXM</t>
  </si>
  <si>
    <t>002015U00055</t>
  </si>
  <si>
    <t>kfu6X3</t>
  </si>
  <si>
    <t>002015U00056</t>
  </si>
  <si>
    <t>KuMKEM</t>
  </si>
  <si>
    <t>002015U00058</t>
  </si>
  <si>
    <t>PRgLxw</t>
  </si>
  <si>
    <t>株式会社京英</t>
  </si>
  <si>
    <t>002015U00059</t>
  </si>
  <si>
    <t>c36Nxz</t>
  </si>
  <si>
    <t>002015U00060</t>
  </si>
  <si>
    <t>3yaRTc</t>
  </si>
  <si>
    <t>野中　周二</t>
  </si>
  <si>
    <t>002015U00061</t>
  </si>
  <si>
    <t>tYjLGa</t>
  </si>
  <si>
    <t>002015U00062</t>
  </si>
  <si>
    <t>HbZzM2</t>
  </si>
  <si>
    <t>泊　雄一郎</t>
  </si>
  <si>
    <t>002015U00063</t>
  </si>
  <si>
    <t>2QoFY9</t>
  </si>
  <si>
    <t>002015ｻ710CB</t>
  </si>
  <si>
    <t>2j8gLQ</t>
  </si>
  <si>
    <t>有限会社福伸</t>
  </si>
  <si>
    <t>002015ｻ710CC</t>
  </si>
  <si>
    <t>d26kBK</t>
  </si>
  <si>
    <t>002015ｻ710CD</t>
  </si>
  <si>
    <t>AiEH27</t>
  </si>
  <si>
    <t>002015ｻ710CA</t>
  </si>
  <si>
    <t>wEZj6e</t>
  </si>
  <si>
    <t>002015ｻ710CE</t>
  </si>
  <si>
    <t>KNF5Kp</t>
  </si>
  <si>
    <t>北九ドレージ株式会社</t>
  </si>
  <si>
    <t>002015ｻ710CJ</t>
  </si>
  <si>
    <t>deHpWX</t>
  </si>
  <si>
    <t>株式会社栄信建設</t>
  </si>
  <si>
    <t>002015ｻ710CH</t>
  </si>
  <si>
    <t>2gUysv</t>
  </si>
  <si>
    <t>臨海商事有限会社</t>
  </si>
  <si>
    <t>002015U00057</t>
  </si>
  <si>
    <t>75od5h</t>
  </si>
  <si>
    <t>有限会社福の里</t>
  </si>
  <si>
    <t>002015ｻ711CH</t>
  </si>
  <si>
    <t>uuKM5Q</t>
  </si>
  <si>
    <t>株式会社ベル・カルム</t>
  </si>
  <si>
    <t>福岡</t>
    <rPh sb="0" eb="2">
      <t>フクオカ</t>
    </rPh>
    <phoneticPr fontId="2"/>
  </si>
  <si>
    <t>002015ｻ712CA</t>
  </si>
  <si>
    <t>NSLsbp</t>
  </si>
  <si>
    <t>有限会社旙山建工</t>
  </si>
  <si>
    <t>002015ｻ710CF</t>
  </si>
  <si>
    <t>kQYJDf</t>
  </si>
  <si>
    <t>株式会社クロマ</t>
  </si>
  <si>
    <t>宮崎</t>
    <rPh sb="0" eb="2">
      <t>ミヤザキ</t>
    </rPh>
    <phoneticPr fontId="2"/>
  </si>
  <si>
    <t>002016ｻ801CB</t>
  </si>
  <si>
    <t>RJSJCA</t>
  </si>
  <si>
    <t>合同会社甲斐企画</t>
  </si>
  <si>
    <t>002015ｻ711CJ</t>
  </si>
  <si>
    <t>j3K4rB</t>
  </si>
  <si>
    <t>002016ｻ710CK</t>
  </si>
  <si>
    <t>7qJAAP</t>
  </si>
  <si>
    <t>002015ｻ711CM</t>
  </si>
  <si>
    <t>XyNzsx</t>
  </si>
  <si>
    <t>有限会社花六</t>
  </si>
  <si>
    <t>002016ｻ711CN</t>
  </si>
  <si>
    <t>PLV6zh</t>
  </si>
  <si>
    <t>木村　政明</t>
  </si>
  <si>
    <t>002015ｻ712CB</t>
  </si>
  <si>
    <t>GFMtLE</t>
  </si>
  <si>
    <t>中竹　哲也</t>
  </si>
  <si>
    <t>002015ｻ712CD</t>
  </si>
  <si>
    <t>GwPkZD</t>
  </si>
  <si>
    <t>有限会社ナカムラ</t>
  </si>
  <si>
    <t>002015ｻ712CC</t>
  </si>
  <si>
    <t>FuDYdJ</t>
  </si>
  <si>
    <t>株式会社サンモト</t>
  </si>
  <si>
    <t>002015ｻ711CB</t>
  </si>
  <si>
    <t>LHvqE7</t>
  </si>
  <si>
    <t>小野　嘉之</t>
  </si>
  <si>
    <t>002016ｻ801CC</t>
  </si>
  <si>
    <t>B5xbwb</t>
  </si>
  <si>
    <t>株式会社日研稲吉</t>
  </si>
  <si>
    <t>002016ｻ801CD</t>
  </si>
  <si>
    <t>KY76M3</t>
  </si>
  <si>
    <t>株式会社東亜工業所</t>
  </si>
  <si>
    <t>002016ｻ711CP</t>
  </si>
  <si>
    <t>1AG9L5</t>
  </si>
  <si>
    <t>002016ｻ801CE</t>
  </si>
  <si>
    <t>9NLFfJ</t>
  </si>
  <si>
    <t>株式会社西興運輸</t>
  </si>
  <si>
    <t>002016ｻ801CA</t>
  </si>
  <si>
    <t>jR6E1h</t>
  </si>
  <si>
    <t>合同会社ステイゴ－ルド</t>
  </si>
  <si>
    <t>002016ｻ801CI</t>
  </si>
  <si>
    <t>FQzRkY</t>
  </si>
  <si>
    <t>002016ｻ801CJ</t>
  </si>
  <si>
    <t>oUdudz</t>
  </si>
  <si>
    <t>002016ｻ711CO</t>
  </si>
  <si>
    <t>4NN7CJ</t>
  </si>
  <si>
    <t>002016ｻ803BA</t>
  </si>
  <si>
    <t>mfgejM</t>
  </si>
  <si>
    <t>株式会社ブリスクエスト</t>
  </si>
  <si>
    <t>佐賀</t>
    <rPh sb="0" eb="2">
      <t>サガ</t>
    </rPh>
    <phoneticPr fontId="2"/>
  </si>
  <si>
    <t>002016ｻ803BD</t>
  </si>
  <si>
    <t>cyDBud</t>
  </si>
  <si>
    <t>大田　恒平</t>
  </si>
  <si>
    <t>002016ｻ803BE</t>
  </si>
  <si>
    <t>5EFwBh</t>
  </si>
  <si>
    <t>ａｘｉｓ合同会社</t>
  </si>
  <si>
    <t>002016ｻ803CA</t>
  </si>
  <si>
    <t>iANFtB</t>
  </si>
  <si>
    <t>有限会社プラント・エム</t>
  </si>
  <si>
    <t>002016ｻ803CB</t>
  </si>
  <si>
    <t>nmhDGU</t>
  </si>
  <si>
    <t>ＡＲＣＢＬＩＳＳ合同会社</t>
  </si>
  <si>
    <t>002016ｻ803CC</t>
  </si>
  <si>
    <t>1uPf2n</t>
  </si>
  <si>
    <t>002016ｻ803CE</t>
  </si>
  <si>
    <t>5xLHPp</t>
  </si>
  <si>
    <t>蒲原　慎一</t>
  </si>
  <si>
    <t>002016ｻ804CF</t>
  </si>
  <si>
    <t>tYuzQ3</t>
  </si>
  <si>
    <t>山下　晃弘</t>
  </si>
  <si>
    <t>長崎</t>
    <rPh sb="0" eb="2">
      <t>ナガサキ</t>
    </rPh>
    <phoneticPr fontId="2"/>
  </si>
  <si>
    <t xml:space="preserve"> 24</t>
  </si>
  <si>
    <t>002016ｻ804CB</t>
  </si>
  <si>
    <t>oVeNqW</t>
  </si>
  <si>
    <t>株式会社谷口組</t>
  </si>
  <si>
    <t>002015ｻ711CD</t>
  </si>
  <si>
    <t>8KYFHF</t>
  </si>
  <si>
    <t>002015ｻ711CC</t>
  </si>
  <si>
    <t>1kh4N7</t>
  </si>
  <si>
    <t>すえまつ興産株式会社</t>
  </si>
  <si>
    <t>002016ｻ806CA</t>
  </si>
  <si>
    <t>LWvkhE</t>
  </si>
  <si>
    <t>梶原産業株式会社</t>
  </si>
  <si>
    <t>002015ｻ710CG</t>
  </si>
  <si>
    <t>58GFof</t>
  </si>
  <si>
    <t>002016ｻ801CG</t>
  </si>
  <si>
    <t>JyELgK</t>
  </si>
  <si>
    <t>株式会社シン・空間研究所</t>
  </si>
  <si>
    <t>002016ｻ805BA</t>
  </si>
  <si>
    <t>Tg2ch9</t>
  </si>
  <si>
    <t>太新工業株式会社</t>
  </si>
  <si>
    <t>002016ｻ806CB</t>
  </si>
  <si>
    <t>KQRDfG</t>
  </si>
  <si>
    <t>有限会社旭計装</t>
  </si>
  <si>
    <t>002016ｻ806CD</t>
  </si>
  <si>
    <t>F57jxd</t>
  </si>
  <si>
    <t>株式会社ＳＣカンパニー</t>
  </si>
  <si>
    <t>002016ｻ804CE</t>
  </si>
  <si>
    <t>eST8kw</t>
  </si>
  <si>
    <t>北洋海産株式会社</t>
  </si>
  <si>
    <t>002016ｻ806BA</t>
  </si>
  <si>
    <t>3hA1MH</t>
  </si>
  <si>
    <t>株式会社ツメマル・コンストラクション</t>
  </si>
  <si>
    <t>002016ｻ807CB</t>
  </si>
  <si>
    <t>YQJVxG</t>
  </si>
  <si>
    <t>宗像観光株式会社</t>
  </si>
  <si>
    <t>002016ｻ807BH</t>
  </si>
  <si>
    <t>7Am7pH</t>
  </si>
  <si>
    <t>株式会社あうる</t>
  </si>
  <si>
    <t>002016ｻ806BF</t>
  </si>
  <si>
    <t>vekAGX</t>
  </si>
  <si>
    <t>株式会社アッセン</t>
  </si>
  <si>
    <t>002016ｻ807CG</t>
  </si>
  <si>
    <t>JjmQYk</t>
  </si>
  <si>
    <t>有限会社にしき建設</t>
  </si>
  <si>
    <t>002016ｻ804CH</t>
  </si>
  <si>
    <t>AXQEYj</t>
  </si>
  <si>
    <t>002016ｻ809CA</t>
  </si>
  <si>
    <t>rJE7qD</t>
  </si>
  <si>
    <t>有限会社宮野段ボール</t>
  </si>
  <si>
    <t>002016ｻ808CB</t>
  </si>
  <si>
    <t>TJLDsF</t>
  </si>
  <si>
    <t>谷　紀代子</t>
  </si>
  <si>
    <t>002016ｻ810CA</t>
  </si>
  <si>
    <t>oZq1af</t>
  </si>
  <si>
    <t>林田　あゆみ</t>
  </si>
  <si>
    <t>002016ｻ808CA</t>
  </si>
  <si>
    <t>3pSMKK</t>
  </si>
  <si>
    <t>須藤　亘</t>
  </si>
  <si>
    <t>002016ｻ810CG</t>
  </si>
  <si>
    <t>LgtLBN</t>
  </si>
  <si>
    <t>福岡　美恵</t>
  </si>
  <si>
    <t>002016ｻ810CD</t>
  </si>
  <si>
    <t>3QB2PK</t>
  </si>
  <si>
    <t>福岡　剛</t>
  </si>
  <si>
    <t>002016ｻ810CF</t>
  </si>
  <si>
    <t>v4jK2e</t>
  </si>
  <si>
    <t>002016ｻ810CL</t>
  </si>
  <si>
    <t>QnZFKo</t>
  </si>
  <si>
    <t>有限会社ハウスメード企画</t>
  </si>
  <si>
    <t>002016ｻ811CG</t>
  </si>
  <si>
    <t>2f4YFN</t>
  </si>
  <si>
    <t>村井　孝</t>
  </si>
  <si>
    <t>002016ｻ810CC</t>
  </si>
  <si>
    <t>BHNEgY</t>
  </si>
  <si>
    <t>株式会社ニッショウテクノス</t>
  </si>
  <si>
    <t>002016ｻ811CI</t>
  </si>
  <si>
    <t>hsmASc</t>
  </si>
  <si>
    <t>002016ｻ810CP</t>
  </si>
  <si>
    <t>2kVHdM</t>
  </si>
  <si>
    <t>株式会社佑宏ハウス</t>
  </si>
  <si>
    <t>002016ｻ812CG</t>
  </si>
  <si>
    <t>txeLae</t>
  </si>
  <si>
    <t>福原　惠子</t>
  </si>
  <si>
    <t>002016ｻ808CD</t>
  </si>
  <si>
    <t>ciT27F</t>
  </si>
  <si>
    <t>水岡　俊介</t>
  </si>
  <si>
    <t>002016ｻ808CE</t>
  </si>
  <si>
    <t>9CsSSX</t>
  </si>
  <si>
    <t>002016ｻ810CO</t>
  </si>
  <si>
    <t>JSGM7e</t>
  </si>
  <si>
    <t>002016ｻ809CE</t>
  </si>
  <si>
    <t>5zdzW5</t>
  </si>
  <si>
    <t>合同会社サニーフィールド</t>
    <rPh sb="0" eb="2">
      <t>ゴウドウ</t>
    </rPh>
    <rPh sb="2" eb="4">
      <t>ガイシャ</t>
    </rPh>
    <phoneticPr fontId="2"/>
  </si>
  <si>
    <t>002016ｻ811CC</t>
  </si>
  <si>
    <t>eAXLNZ</t>
  </si>
  <si>
    <t>正岡　孝司</t>
  </si>
  <si>
    <t>002016ｻ812CH</t>
  </si>
  <si>
    <t>RTJo7f</t>
  </si>
  <si>
    <t>株式会社プライム福岡</t>
  </si>
  <si>
    <t>002016ｻ806CE</t>
  </si>
  <si>
    <t>y3aFfa</t>
  </si>
  <si>
    <t>パースペクティブ・アール・イー合同会社</t>
    <rPh sb="15" eb="17">
      <t>ゴウドウ</t>
    </rPh>
    <rPh sb="17" eb="19">
      <t>ガイシャ</t>
    </rPh>
    <phoneticPr fontId="2"/>
  </si>
  <si>
    <t>002016ｻ811CP</t>
  </si>
  <si>
    <t>mhRAJn</t>
  </si>
  <si>
    <t>株式会社陽和</t>
  </si>
  <si>
    <t>002016ｻ811CO</t>
  </si>
  <si>
    <t>2g8VKJ</t>
  </si>
  <si>
    <t>株式会社新輝建設</t>
  </si>
  <si>
    <t>002016ｻ812CL</t>
  </si>
  <si>
    <t>J72nxo</t>
  </si>
  <si>
    <t>株式会社へのへのもへじ</t>
  </si>
  <si>
    <t>002016ｻ812CB</t>
  </si>
  <si>
    <t>FCNhCa</t>
  </si>
  <si>
    <t>株式会社上塩精工</t>
  </si>
  <si>
    <t>002016ｻ806BG</t>
  </si>
  <si>
    <t>SV9E12</t>
  </si>
  <si>
    <t>永末　公正</t>
  </si>
  <si>
    <t>002016ｻ806BH</t>
  </si>
  <si>
    <t>WCMkxD</t>
  </si>
  <si>
    <t>002016ｻ806BI</t>
  </si>
  <si>
    <t>JEWSAv</t>
  </si>
  <si>
    <t>株式会社永末組</t>
  </si>
  <si>
    <t>002016ｻ811CN</t>
  </si>
  <si>
    <t>JcTqSc</t>
  </si>
  <si>
    <t>株式会社森若商会</t>
  </si>
  <si>
    <t>002016ｻ810CS</t>
  </si>
  <si>
    <t>QZdfDJ</t>
  </si>
  <si>
    <t>有限会社内本開発</t>
  </si>
  <si>
    <t>002017ｻ901CR</t>
  </si>
  <si>
    <t>ko1E9k</t>
  </si>
  <si>
    <t>株式会社明善住宅</t>
  </si>
  <si>
    <t>002017ｻ901CS</t>
  </si>
  <si>
    <t>RJZT6C</t>
  </si>
  <si>
    <t>002016ｻ812CC</t>
  </si>
  <si>
    <t>6BXGfs</t>
  </si>
  <si>
    <t>合同会社ケイエスカンパニー</t>
    <rPh sb="0" eb="4">
      <t>ゴウドウガイシャ</t>
    </rPh>
    <phoneticPr fontId="2"/>
  </si>
  <si>
    <t>002016ｻ812CK</t>
  </si>
  <si>
    <t>hUV2t7</t>
  </si>
  <si>
    <t>002017ｻ901CG</t>
  </si>
  <si>
    <t>MK1k9p</t>
  </si>
  <si>
    <t>飯塚ゴム工業株式会社</t>
  </si>
  <si>
    <t>002017ｻ811CW</t>
  </si>
  <si>
    <t>PMbL2N</t>
  </si>
  <si>
    <t>坂野　純一</t>
  </si>
  <si>
    <t>002017ｻ901CK</t>
  </si>
  <si>
    <t>AJVJL1</t>
  </si>
  <si>
    <t>合同会社ＳｉＭ　Ｗｏｒｋｓ</t>
    <rPh sb="0" eb="4">
      <t>ゴウドウガイシャ</t>
    </rPh>
    <phoneticPr fontId="2"/>
  </si>
  <si>
    <t>002016ｻ811CD</t>
  </si>
  <si>
    <t>sxJ4ZL</t>
  </si>
  <si>
    <t>株式会社松江</t>
  </si>
  <si>
    <t>002016ｻ812CE</t>
  </si>
  <si>
    <t>97NZJV</t>
  </si>
  <si>
    <t>上嘉穂食糧販売株式会社</t>
  </si>
  <si>
    <t>002016ｻ809CC</t>
  </si>
  <si>
    <t>71jwNN</t>
  </si>
  <si>
    <t>野中　律子</t>
  </si>
  <si>
    <t>002017ｻ901CQ</t>
  </si>
  <si>
    <t>eGQAiM</t>
  </si>
  <si>
    <t>三村建設株式会社</t>
  </si>
  <si>
    <t>002016ｻ807BK</t>
  </si>
  <si>
    <t>MaZMMB</t>
  </si>
  <si>
    <t>株式会社ジーエスシー</t>
  </si>
  <si>
    <t>002016ｻ810CQ</t>
  </si>
  <si>
    <t>6BDEUE</t>
  </si>
  <si>
    <t>株式会社新居商店</t>
  </si>
  <si>
    <t>002017ｻ901CL</t>
  </si>
  <si>
    <t>GLrMfN</t>
  </si>
  <si>
    <t>002017ｻ811CX</t>
  </si>
  <si>
    <t>2wwBPJ</t>
  </si>
  <si>
    <t>Ｉｒｒｅｐｌａｃｅａｂｌｅ合同会社</t>
  </si>
  <si>
    <t>002016ｻ812CF</t>
  </si>
  <si>
    <t>5Fb5tC</t>
  </si>
  <si>
    <t>パースペクティブ・アジリティ合同会社</t>
  </si>
  <si>
    <t>002016ｻ810CB</t>
  </si>
  <si>
    <t>6GwZ6J</t>
  </si>
  <si>
    <t>中尾　拓矢</t>
  </si>
  <si>
    <t>002016ｻ807BI</t>
  </si>
  <si>
    <t>sPeTUU</t>
  </si>
  <si>
    <t>002017ｻ905CO</t>
  </si>
  <si>
    <t>FBYBHf</t>
  </si>
  <si>
    <t>002016ｻ808CF</t>
  </si>
  <si>
    <t>wyXZJd</t>
  </si>
  <si>
    <t>中尾　泰治</t>
  </si>
  <si>
    <t>002017ｻ812CQ</t>
  </si>
  <si>
    <t>AMtUji</t>
  </si>
  <si>
    <t>002017ｻ902CB</t>
  </si>
  <si>
    <t>5HfpwX</t>
  </si>
  <si>
    <t>株式会社タカナワ</t>
  </si>
  <si>
    <t xml:space="preserve"> 21</t>
  </si>
  <si>
    <t>002017ｻ904CH</t>
  </si>
  <si>
    <t>bus56K</t>
  </si>
  <si>
    <t>横山　富美子</t>
  </si>
  <si>
    <t>002017ｻ904CJ</t>
  </si>
  <si>
    <t>kmr9Me</t>
  </si>
  <si>
    <t>大谷鉄工株式会社</t>
  </si>
  <si>
    <t>002017ｻ904CI</t>
  </si>
  <si>
    <t>qBLPrt</t>
  </si>
  <si>
    <t>株式会社聡月ハウス</t>
  </si>
  <si>
    <t>002017ｻ905BB</t>
  </si>
  <si>
    <t>TgrNye</t>
  </si>
  <si>
    <t>古賀　千恵子</t>
  </si>
  <si>
    <t>002017ｻ907CC</t>
  </si>
  <si>
    <t>KwHLNT</t>
  </si>
  <si>
    <t>株式会社エヌ・ティ・エム</t>
  </si>
  <si>
    <t>002017ｻ906BD</t>
  </si>
  <si>
    <t>dK1KfK</t>
  </si>
  <si>
    <t>株式会社毎日介護タクシー</t>
  </si>
  <si>
    <t>002017ｻ907CB</t>
  </si>
  <si>
    <t>5RhNiT</t>
  </si>
  <si>
    <t>株式会社よしむら自動車ガラス</t>
  </si>
  <si>
    <t>002017ｻ906BB</t>
  </si>
  <si>
    <t>aYGbzv</t>
  </si>
  <si>
    <t>江渕設備株式会社</t>
  </si>
  <si>
    <t>002016ｻ812CN</t>
  </si>
  <si>
    <t>z7a8JY</t>
  </si>
  <si>
    <t>舟越　俊茂</t>
  </si>
  <si>
    <t>002016ｻ812CO</t>
  </si>
  <si>
    <t>kKABo1</t>
  </si>
  <si>
    <t>002017ｻ906BA</t>
  </si>
  <si>
    <t>y5bC9T</t>
  </si>
  <si>
    <t>株式会社サンライズ</t>
  </si>
  <si>
    <t>002016ｻ810CH</t>
  </si>
  <si>
    <t>jC13ww</t>
  </si>
  <si>
    <t>有限会社冨貴茶園</t>
  </si>
  <si>
    <t>002017ｻ910BB</t>
  </si>
  <si>
    <t>FEBV5D</t>
  </si>
  <si>
    <t>株式会社古野食品</t>
  </si>
  <si>
    <t>002017ｻ909BH</t>
  </si>
  <si>
    <t>AcjLAe</t>
  </si>
  <si>
    <t>有限会社九州国土開発</t>
  </si>
  <si>
    <t>002017ｻ904CC</t>
  </si>
  <si>
    <t>Hg2CvN</t>
  </si>
  <si>
    <t>002017ｻ912BG</t>
  </si>
  <si>
    <t>K1pWX5</t>
  </si>
  <si>
    <t>合同会社クラッセ</t>
  </si>
  <si>
    <t>002017ｻ912BI</t>
  </si>
  <si>
    <t>NiV5me</t>
  </si>
  <si>
    <t>002017ｻ912BH</t>
  </si>
  <si>
    <t>ABWdLS</t>
  </si>
  <si>
    <t>002017ｻ912BJ</t>
  </si>
  <si>
    <t>Qsomwu</t>
  </si>
  <si>
    <t>002017ｻ909CB</t>
  </si>
  <si>
    <t>CgfdKV</t>
  </si>
  <si>
    <t>タカ食品工業株式会社</t>
  </si>
  <si>
    <t>002017ｻ911BF</t>
  </si>
  <si>
    <t>3CdXqS</t>
  </si>
  <si>
    <t>株式会社竹嶋繊維</t>
  </si>
  <si>
    <t>002017ｻ908CE</t>
  </si>
  <si>
    <t>357YNk</t>
  </si>
  <si>
    <t>（福）援助会　聖ヨゼフの園</t>
  </si>
  <si>
    <t>002017ｻ902CC</t>
  </si>
  <si>
    <t>C3L5ZM</t>
  </si>
  <si>
    <t>小路石油株式会社</t>
  </si>
  <si>
    <t>002017ｻ911BC</t>
  </si>
  <si>
    <t>168Q7f</t>
  </si>
  <si>
    <t>協業組合朝倉浄水</t>
  </si>
  <si>
    <t>002017ｻ911BD</t>
  </si>
  <si>
    <t>EbqQxU</t>
  </si>
  <si>
    <t>002017ｻ911BG</t>
  </si>
  <si>
    <t>KFmt1F</t>
  </si>
  <si>
    <t>株式会社アイアンワークスナカムラ</t>
  </si>
  <si>
    <t>002017ｻ908CB</t>
  </si>
  <si>
    <t>1GNaGu</t>
  </si>
  <si>
    <t>丸健ロジスティクス株式会社</t>
  </si>
  <si>
    <t>鹿児島</t>
    <rPh sb="0" eb="3">
      <t>カゴシマ</t>
    </rPh>
    <phoneticPr fontId="2"/>
  </si>
  <si>
    <t>002016ｻ807CA</t>
  </si>
  <si>
    <t>HbGNDY</t>
  </si>
  <si>
    <t>株式会社ベル・カルム</t>
    <rPh sb="0" eb="4">
      <t>カブシキガイシャ</t>
    </rPh>
    <phoneticPr fontId="2"/>
  </si>
  <si>
    <t>002017ｻ912BE</t>
  </si>
  <si>
    <t>fRAkji</t>
  </si>
  <si>
    <t>株式会社しんこう</t>
  </si>
  <si>
    <t>002017ｻ912BA</t>
  </si>
  <si>
    <t>279P8M</t>
  </si>
  <si>
    <t>株式会社ワークス</t>
  </si>
  <si>
    <t>002018ｻ001BA</t>
  </si>
  <si>
    <t>WQtYGF</t>
  </si>
  <si>
    <t>九州池上金型株式会社</t>
  </si>
  <si>
    <t>002017ｻ909BC</t>
  </si>
  <si>
    <t>t6Gke6</t>
  </si>
  <si>
    <t>杉園　泰明</t>
  </si>
  <si>
    <t>002017ｻ909BD</t>
  </si>
  <si>
    <t>4fBGXC</t>
  </si>
  <si>
    <t>002017ｻ911BL</t>
  </si>
  <si>
    <t>ybZHWK</t>
  </si>
  <si>
    <t>002017ｻ911BM</t>
  </si>
  <si>
    <t>1mC34M</t>
  </si>
  <si>
    <t>002017ｻ909BE</t>
  </si>
  <si>
    <t>pf3EL5</t>
  </si>
  <si>
    <t>002017ｻ907BF</t>
  </si>
  <si>
    <t>igZMHa</t>
  </si>
  <si>
    <t>002017ｻ907CD</t>
  </si>
  <si>
    <t>JPswbQ</t>
  </si>
  <si>
    <t>江内谷　康春</t>
  </si>
  <si>
    <t>002017ｻ912BK</t>
  </si>
  <si>
    <t>bEkZvL</t>
  </si>
  <si>
    <t>ケイシン工業株式会社</t>
  </si>
  <si>
    <t>002017ｻ912BN</t>
  </si>
  <si>
    <t>rLT4i9</t>
  </si>
  <si>
    <t>三栄機工株式会社</t>
  </si>
  <si>
    <t>002017ｻ910BC</t>
  </si>
  <si>
    <t>yc6bSM</t>
  </si>
  <si>
    <t>嶋田　俊雄</t>
  </si>
  <si>
    <t>002017ｻ912BF</t>
  </si>
  <si>
    <t>CPP6JS</t>
  </si>
  <si>
    <t>002018ｻ002BL</t>
  </si>
  <si>
    <t>JDzohf</t>
  </si>
  <si>
    <t>古賀　繁子</t>
  </si>
  <si>
    <t>002018ｻ911BN</t>
  </si>
  <si>
    <t>UeaKpp</t>
  </si>
  <si>
    <t>（一社）ＡＪＵＮＯ</t>
  </si>
  <si>
    <t>002017ｻ912BD</t>
  </si>
  <si>
    <t>QsfWLe</t>
  </si>
  <si>
    <t>武藤　敏幸</t>
  </si>
  <si>
    <t>002018ｻ911BO</t>
  </si>
  <si>
    <t>dc79hK</t>
  </si>
  <si>
    <t>一般社団法人ＡＪＵＮＯ</t>
    <rPh sb="0" eb="6">
      <t>イッパンシャダンホウジン</t>
    </rPh>
    <phoneticPr fontId="2"/>
  </si>
  <si>
    <t>002017ｻ908BA</t>
  </si>
  <si>
    <t>pjpJvd</t>
  </si>
  <si>
    <t>髙田　誠</t>
    <rPh sb="0" eb="1">
      <t>タカ</t>
    </rPh>
    <phoneticPr fontId="2"/>
  </si>
  <si>
    <t>002017ｻ909BG</t>
  </si>
  <si>
    <t>oT2LFt</t>
  </si>
  <si>
    <t>002018ｻ002BD</t>
  </si>
  <si>
    <t>EMXuRL</t>
  </si>
  <si>
    <t>株式会社ダイシン工建</t>
  </si>
  <si>
    <t>002018ｻ004BC</t>
  </si>
  <si>
    <t>B9GbJs</t>
  </si>
  <si>
    <t>株式会社占部組</t>
  </si>
  <si>
    <t>002017ｻ909BA</t>
  </si>
  <si>
    <t>JbdGMH</t>
  </si>
  <si>
    <t>植山土建株式会社</t>
  </si>
  <si>
    <t>002017ｻ910BD</t>
  </si>
  <si>
    <t>W89CxU</t>
  </si>
  <si>
    <t>002017ｻ911BA</t>
  </si>
  <si>
    <t>LiGS3c</t>
  </si>
  <si>
    <t>有限会社三進建設</t>
  </si>
  <si>
    <t>002017ｻ910BA</t>
  </si>
  <si>
    <t>2ncj7L</t>
  </si>
  <si>
    <t>嶋田　岳人</t>
  </si>
  <si>
    <t>002017ｻ912BB</t>
  </si>
  <si>
    <t>nyL2UN</t>
  </si>
  <si>
    <t>伊藤　寧</t>
  </si>
  <si>
    <t>002018ｻ003BA</t>
  </si>
  <si>
    <t>HCrSW1</t>
  </si>
  <si>
    <t>川内　正金</t>
  </si>
  <si>
    <t>002018ｻ006BC</t>
  </si>
  <si>
    <t>MSC26D</t>
  </si>
  <si>
    <t>松吉　初夫</t>
  </si>
  <si>
    <t>002018ｻ002BF</t>
  </si>
  <si>
    <t>cNhHNK</t>
  </si>
  <si>
    <t>大成運輸株式会社</t>
  </si>
  <si>
    <t xml:space="preserve"> 18</t>
  </si>
  <si>
    <t>002018ｻ002BN</t>
  </si>
  <si>
    <t>9K76KU</t>
  </si>
  <si>
    <t>貝原　雄二</t>
  </si>
  <si>
    <t>002018ｻ002BO</t>
  </si>
  <si>
    <t>KPkaDJ</t>
  </si>
  <si>
    <t>002018ｻ003BS</t>
  </si>
  <si>
    <t>Qdt2gx</t>
  </si>
  <si>
    <t>合同会社Ｂｅａｒｓ　ｆａｍｉｌｙ</t>
  </si>
  <si>
    <t>002018ｻ003BT</t>
  </si>
  <si>
    <t>1WqQFJ</t>
  </si>
  <si>
    <t>002018ｻ003BU</t>
  </si>
  <si>
    <t>toJogV</t>
  </si>
  <si>
    <t>002018ｻ004BE</t>
  </si>
  <si>
    <t>1nXwFT</t>
  </si>
  <si>
    <t>田村運輸株式会社</t>
  </si>
  <si>
    <t>002017ｻ911BH</t>
  </si>
  <si>
    <t>hxiNLP</t>
  </si>
  <si>
    <t>株式会社日興製作所</t>
  </si>
  <si>
    <t>002018ｻ003BR</t>
  </si>
  <si>
    <t>T49DGS</t>
  </si>
  <si>
    <t>有限会社第一環境整備事業所</t>
  </si>
  <si>
    <t>002018ｻ004BB</t>
  </si>
  <si>
    <t>JHDNM6</t>
  </si>
  <si>
    <t>太田　亮也</t>
  </si>
  <si>
    <t>002018ｻ003BF</t>
  </si>
  <si>
    <t>1Jnscp</t>
  </si>
  <si>
    <t>株式会社博多不動産</t>
  </si>
  <si>
    <t>002018ｻ003BG</t>
  </si>
  <si>
    <t>ZHD5JZ</t>
  </si>
  <si>
    <t>002018ｻ005BA</t>
  </si>
  <si>
    <t>NC7wJ6</t>
  </si>
  <si>
    <t>北九炊飯株式会社</t>
  </si>
  <si>
    <t>002017ｻ905CC</t>
  </si>
  <si>
    <t>E6XiRF</t>
  </si>
  <si>
    <t>002018ｻ003BI</t>
  </si>
  <si>
    <t>1DGQRD</t>
  </si>
  <si>
    <t>002018ｻ003BJ</t>
  </si>
  <si>
    <t>9eKYCu</t>
  </si>
  <si>
    <t>002018ｻ003BK</t>
  </si>
  <si>
    <t>GCUE3q</t>
  </si>
  <si>
    <t>002018ｻ006BA</t>
  </si>
  <si>
    <t>96e87V</t>
  </si>
  <si>
    <t>有限会社ヨシモリ</t>
    <rPh sb="0" eb="4">
      <t>ユウゲンガイシャ</t>
    </rPh>
    <phoneticPr fontId="2"/>
  </si>
  <si>
    <t>002018ｻ009BG</t>
  </si>
  <si>
    <t>bNLDFw</t>
  </si>
  <si>
    <t>株式会社Ｎプランニング</t>
  </si>
  <si>
    <t>002018ｻ009BH</t>
  </si>
  <si>
    <t>cSuLSH</t>
  </si>
  <si>
    <t>002018ｻ009BK</t>
  </si>
  <si>
    <t>vDKhiL</t>
  </si>
  <si>
    <t>株式会社朝日商事</t>
  </si>
  <si>
    <t>002018ｻ011BE</t>
  </si>
  <si>
    <t>E1c82k</t>
  </si>
  <si>
    <t>中島　勇一</t>
  </si>
  <si>
    <t>002018ｻ011BF</t>
  </si>
  <si>
    <t>xNaUi2</t>
  </si>
  <si>
    <t>002018ｻ011BH</t>
  </si>
  <si>
    <t>f6P2sL</t>
  </si>
  <si>
    <t>ウィル合同会社</t>
  </si>
  <si>
    <t>002018ｻ011BI</t>
  </si>
  <si>
    <t>Ff5MpR</t>
  </si>
  <si>
    <t>002018ｻ011BJ</t>
  </si>
  <si>
    <t>6Z35tu</t>
  </si>
  <si>
    <t>002018ｻ011BK</t>
  </si>
  <si>
    <t>RNY772</t>
  </si>
  <si>
    <t>002018ｻ012BC</t>
  </si>
  <si>
    <t>m4M8qF</t>
  </si>
  <si>
    <t>いづみやコーヒーロースターズ株式会社</t>
  </si>
  <si>
    <t>002018ｻ006BB</t>
  </si>
  <si>
    <t>gxJBNh</t>
  </si>
  <si>
    <t>山﨑　拓</t>
    <rPh sb="1" eb="2">
      <t>サキ</t>
    </rPh>
    <phoneticPr fontId="2"/>
  </si>
  <si>
    <t>002018ｻ007BD</t>
  </si>
  <si>
    <t>ivbC3v</t>
  </si>
  <si>
    <t>鋳山　大佳史</t>
  </si>
  <si>
    <t>002018ｻ007BF</t>
  </si>
  <si>
    <t>85L7bA</t>
  </si>
  <si>
    <t>002018ｻ007BH</t>
  </si>
  <si>
    <t>JMG7DD</t>
  </si>
  <si>
    <t>堀本　貢</t>
  </si>
  <si>
    <t>002018ｻ008BC</t>
  </si>
  <si>
    <t>b1LCiW</t>
  </si>
  <si>
    <t>エレクトロ通商株式会社</t>
  </si>
  <si>
    <t>002018ｻ008BE</t>
  </si>
  <si>
    <t>SNerJN</t>
  </si>
  <si>
    <t>株式会社Ｍ＆Ｋ　Ｇｒｏｕｐ</t>
  </si>
  <si>
    <t>002018ｻ009BE</t>
  </si>
  <si>
    <t>MWJij7</t>
  </si>
  <si>
    <t>大谷　邦治</t>
  </si>
  <si>
    <t>002018ｻ009BF</t>
  </si>
  <si>
    <t>FVeU6A</t>
  </si>
  <si>
    <t>002018ｻ010BH</t>
  </si>
  <si>
    <t>GGRGSF</t>
  </si>
  <si>
    <t>有限会社菊前</t>
  </si>
  <si>
    <t>002018ｻ010BI</t>
  </si>
  <si>
    <t>7XDp1N</t>
  </si>
  <si>
    <t>002018ｻ012BD</t>
  </si>
  <si>
    <t>SbgbGn</t>
  </si>
  <si>
    <t>藤松　一也</t>
  </si>
  <si>
    <t>002018ｻ007BC</t>
  </si>
  <si>
    <t>NNErK5</t>
  </si>
  <si>
    <t>002018ｻ007BE</t>
  </si>
  <si>
    <t>38uQNK</t>
  </si>
  <si>
    <t>ＹＴグロース合同会社</t>
    <rPh sb="6" eb="10">
      <t>ゴウドウガイシャ</t>
    </rPh>
    <phoneticPr fontId="2"/>
  </si>
  <si>
    <t>002018ｻ008BH</t>
  </si>
  <si>
    <t>C3ySNy</t>
  </si>
  <si>
    <t>松永　博文</t>
  </si>
  <si>
    <t>002018ｻ011BA</t>
  </si>
  <si>
    <t>Y58Cqq</t>
  </si>
  <si>
    <t>いちごインベストメント株式会社</t>
  </si>
  <si>
    <t>002019ｻ003BY</t>
  </si>
  <si>
    <t>8WJKLX</t>
  </si>
  <si>
    <t>株式会社バンプオン</t>
  </si>
  <si>
    <t>002019ｻ003BZ</t>
  </si>
  <si>
    <t>8ptTdV</t>
  </si>
  <si>
    <t>002018ｻ008BA</t>
  </si>
  <si>
    <t>AzME7N</t>
  </si>
  <si>
    <t>株式会社ＫＲ　ＢＲＯＳ．</t>
  </si>
  <si>
    <t>002018ｻ009BJ</t>
  </si>
  <si>
    <t>RaMg2c</t>
  </si>
  <si>
    <t>002018ｻ010BC</t>
  </si>
  <si>
    <t>MkNX8S</t>
  </si>
  <si>
    <t>田中　正一</t>
  </si>
  <si>
    <t>002018ｻ012BB</t>
  </si>
  <si>
    <t>Y1oMCD</t>
  </si>
  <si>
    <t>ユアーズ工芸株式会社</t>
  </si>
  <si>
    <t>002018ｻ012BE</t>
  </si>
  <si>
    <t>qoEFLL</t>
  </si>
  <si>
    <t>有限会社共成工業</t>
  </si>
  <si>
    <t>002017ｻ901CN</t>
  </si>
  <si>
    <t>x7x5m9</t>
  </si>
  <si>
    <t>合同会社Ｉ　ＷＩＬＬ</t>
  </si>
  <si>
    <t>002017ｻ902CD</t>
  </si>
  <si>
    <t>yALMJF</t>
  </si>
  <si>
    <t>合同会社カーサコネクト</t>
    <rPh sb="0" eb="4">
      <t>ゴウドウガイシャ</t>
    </rPh>
    <phoneticPr fontId="2"/>
  </si>
  <si>
    <t>002018ｵ010AS</t>
  </si>
  <si>
    <t>FAN2PN</t>
  </si>
  <si>
    <t>株式会社アンスコ</t>
  </si>
  <si>
    <t>002018ｻ009BB</t>
  </si>
  <si>
    <t>Nag3Kw</t>
  </si>
  <si>
    <t>株式会社エヌアールイー</t>
  </si>
  <si>
    <t>002019ｻ009BL</t>
  </si>
  <si>
    <t>TAALuL</t>
  </si>
  <si>
    <t>002019ｻ011BO</t>
  </si>
  <si>
    <t>DP2H2g</t>
  </si>
  <si>
    <t>鶴　恵美子</t>
  </si>
  <si>
    <t>002019ｻ102BA</t>
  </si>
  <si>
    <t>wGBKW1</t>
  </si>
  <si>
    <t>片江　美枝子</t>
  </si>
  <si>
    <t xml:space="preserve"> 14</t>
  </si>
  <si>
    <t>002019ｻ103BC</t>
  </si>
  <si>
    <t>gLaMKK</t>
  </si>
  <si>
    <t>ヤマグチ電機株式会社</t>
  </si>
  <si>
    <t>002017ｻ911BI</t>
  </si>
  <si>
    <t>fJgoCk</t>
  </si>
  <si>
    <t>002017ｻ912BC</t>
  </si>
  <si>
    <t>qv15NS</t>
  </si>
  <si>
    <t>002018ｻ011BC</t>
  </si>
  <si>
    <t>qJ5KNK</t>
  </si>
  <si>
    <t>合同会社つたや</t>
  </si>
  <si>
    <t>002017ｻ911BB</t>
  </si>
  <si>
    <t>HP3VvP</t>
  </si>
  <si>
    <t>中尾　雄太</t>
  </si>
  <si>
    <t>002017ｻ911BE</t>
  </si>
  <si>
    <t>s4VubV</t>
  </si>
  <si>
    <t>002018ｻ011BD</t>
  </si>
  <si>
    <t>KCxNSK</t>
  </si>
  <si>
    <t>002019ｻ103BA</t>
  </si>
  <si>
    <t>sab8ZK</t>
  </si>
  <si>
    <t>納戸　勝浩</t>
  </si>
  <si>
    <t>002019ｻ104BC</t>
  </si>
  <si>
    <t>e9QmYX</t>
  </si>
  <si>
    <t>米倉　義勝</t>
  </si>
  <si>
    <t>002019ｻ105BB</t>
  </si>
  <si>
    <t>SNrtne</t>
  </si>
  <si>
    <t>有限会社リトルデン</t>
  </si>
  <si>
    <t>002019ｻ105BC</t>
  </si>
  <si>
    <t>fZm23L</t>
  </si>
  <si>
    <t>002019ｻ104BB</t>
  </si>
  <si>
    <t>vbH56m</t>
  </si>
  <si>
    <t>株式会社ＯＬＤ　ＨＯＲＳＥ</t>
  </si>
  <si>
    <t>002019ｻ105BF</t>
  </si>
  <si>
    <t>FMaAAe</t>
  </si>
  <si>
    <t>米倉　和男</t>
  </si>
  <si>
    <t>002018ｻ012BI</t>
  </si>
  <si>
    <t>AKqYd5</t>
  </si>
  <si>
    <t>森　周藏</t>
  </si>
  <si>
    <t>002019N106BD</t>
  </si>
  <si>
    <t>3ykLXU</t>
  </si>
  <si>
    <t>株式会社賞美堂本店</t>
  </si>
  <si>
    <t>002019N107BI</t>
  </si>
  <si>
    <t>cpxpsy</t>
  </si>
  <si>
    <t>福丸建設株式会社</t>
  </si>
  <si>
    <t>002019N108BH</t>
  </si>
  <si>
    <t>PLKpQp</t>
  </si>
  <si>
    <t>株式会社丸山商店</t>
  </si>
  <si>
    <t>002019N107BF</t>
  </si>
  <si>
    <t>oMH3bb</t>
  </si>
  <si>
    <t>富永スチール工業株式会社</t>
  </si>
  <si>
    <t>002019N109BD</t>
  </si>
  <si>
    <t>ccovNV</t>
  </si>
  <si>
    <t>株式会社ＮＡＣ</t>
  </si>
  <si>
    <t>002019N109BP</t>
  </si>
  <si>
    <t>bAK233</t>
  </si>
  <si>
    <t>株式会社ユニオンワークス</t>
  </si>
  <si>
    <t>002019N110BE</t>
  </si>
  <si>
    <t>XM4hK3</t>
  </si>
  <si>
    <t>岩切　とみ子</t>
  </si>
  <si>
    <t>002019N112BA</t>
  </si>
  <si>
    <t>5bc5jx</t>
  </si>
  <si>
    <t>實松　英樹</t>
  </si>
  <si>
    <t>2018ES0037</t>
  </si>
  <si>
    <t>gMgPev</t>
  </si>
  <si>
    <t>平井海運有限会社</t>
  </si>
  <si>
    <t>2018ES0036</t>
  </si>
  <si>
    <t>DmUh8c</t>
  </si>
  <si>
    <t>2018ES0035</t>
  </si>
  <si>
    <t>zjWg18</t>
  </si>
  <si>
    <t>有限会社幸宝海運</t>
  </si>
  <si>
    <t>2018ES0033</t>
  </si>
  <si>
    <t>nGEyvN</t>
  </si>
  <si>
    <t>2018ES0032</t>
  </si>
  <si>
    <t>ENUSXw</t>
  </si>
  <si>
    <t>株式会社SGTコンサルティング</t>
    <rPh sb="0" eb="4">
      <t>カブシキガイシャ</t>
    </rPh>
    <phoneticPr fontId="2"/>
  </si>
  <si>
    <t>2018ES0034</t>
  </si>
  <si>
    <t>VYB7CP</t>
  </si>
  <si>
    <t>佐賀　守</t>
  </si>
  <si>
    <t>2018ES0031</t>
  </si>
  <si>
    <t>gKeYFK</t>
  </si>
  <si>
    <t>徳島急送株式会社</t>
  </si>
  <si>
    <t>2018ES0030</t>
  </si>
  <si>
    <t>F5vFP3</t>
  </si>
  <si>
    <t>濵口海運有限会社</t>
  </si>
  <si>
    <t>2018ES0029</t>
  </si>
  <si>
    <t>FtvuoC</t>
  </si>
  <si>
    <t>香川船渠株式会社</t>
  </si>
  <si>
    <t>2019ES0040</t>
  </si>
  <si>
    <t>7J9uNr</t>
  </si>
  <si>
    <t>株式会社マスエージェント</t>
  </si>
  <si>
    <t>鹿児島</t>
  </si>
  <si>
    <t>2019ES0046</t>
  </si>
  <si>
    <t>vhUfG6</t>
  </si>
  <si>
    <t>有限会社お元気ですかショップ山下</t>
    <rPh sb="5" eb="7">
      <t>ゲンキ</t>
    </rPh>
    <rPh sb="14" eb="16">
      <t>ヤマシタ</t>
    </rPh>
    <phoneticPr fontId="2"/>
  </si>
  <si>
    <t>2019ES0049</t>
  </si>
  <si>
    <t>T2rjEN</t>
  </si>
  <si>
    <t>有限会社天野精機</t>
    <rPh sb="4" eb="8">
      <t>アマノセイキ</t>
    </rPh>
    <phoneticPr fontId="2"/>
  </si>
  <si>
    <t>2019ES0048</t>
  </si>
  <si>
    <t>4fFa59</t>
  </si>
  <si>
    <t>有限会社山下運送</t>
    <rPh sb="4" eb="8">
      <t>ヤマシタウンソウ</t>
    </rPh>
    <phoneticPr fontId="2"/>
  </si>
  <si>
    <t>2019ES0047</t>
  </si>
  <si>
    <t>W7QN8B</t>
  </si>
  <si>
    <t>2019ES0050</t>
  </si>
  <si>
    <t>jqkS2W</t>
  </si>
  <si>
    <t>岡　清香</t>
    <rPh sb="0" eb="1">
      <t>オカ</t>
    </rPh>
    <rPh sb="2" eb="4">
      <t>キヨカ</t>
    </rPh>
    <phoneticPr fontId="2"/>
  </si>
  <si>
    <t>2019ES0053</t>
  </si>
  <si>
    <t>HyGhQB</t>
  </si>
  <si>
    <t>伊勢　孝之</t>
    <rPh sb="0" eb="2">
      <t>イセ</t>
    </rPh>
    <rPh sb="3" eb="5">
      <t>タカユキ</t>
    </rPh>
    <phoneticPr fontId="2"/>
  </si>
  <si>
    <t>2019ES0054</t>
  </si>
  <si>
    <t>6WQ6zc</t>
  </si>
  <si>
    <t>有限会社ファイブセキュリティシステム</t>
  </si>
  <si>
    <t>2019ES0052</t>
  </si>
  <si>
    <t>FtfiJp</t>
  </si>
  <si>
    <t>2019ES0051</t>
  </si>
  <si>
    <t>1s4Mpg</t>
  </si>
  <si>
    <t>有限会社山下運送</t>
    <rPh sb="4" eb="6">
      <t>ヤマシタ</t>
    </rPh>
    <rPh sb="6" eb="8">
      <t>ウンソウ</t>
    </rPh>
    <phoneticPr fontId="2"/>
  </si>
  <si>
    <t>2019ES0066</t>
  </si>
  <si>
    <t>6cNNiD</t>
  </si>
  <si>
    <t>2019ES0067</t>
  </si>
  <si>
    <t>8e9NcF</t>
  </si>
  <si>
    <t>有限会社幸宝海運</t>
    <rPh sb="4" eb="5">
      <t>サチ</t>
    </rPh>
    <rPh sb="5" eb="6">
      <t>タカラ</t>
    </rPh>
    <rPh sb="6" eb="8">
      <t>カイウン</t>
    </rPh>
    <phoneticPr fontId="1"/>
  </si>
  <si>
    <t>2019ES0068</t>
  </si>
  <si>
    <t>株式会社ソニック</t>
    <rPh sb="0" eb="4">
      <t>カブシキカイシャ</t>
    </rPh>
    <phoneticPr fontId="2"/>
  </si>
  <si>
    <t>2019ES0069</t>
  </si>
  <si>
    <t>EuFHfM</t>
  </si>
  <si>
    <t>株式会社マスエージェント</t>
    <rPh sb="0" eb="4">
      <t>カブシキカイシャ</t>
    </rPh>
    <phoneticPr fontId="2"/>
  </si>
  <si>
    <t>2019ES0070</t>
  </si>
  <si>
    <t>ZHW1Jx</t>
  </si>
  <si>
    <t>合同会社SASUKET</t>
  </si>
  <si>
    <t>2019ES0071</t>
  </si>
  <si>
    <t>18MRz8</t>
  </si>
  <si>
    <t>有限会社天野精機</t>
    <rPh sb="4" eb="8">
      <t>アマノセイキ</t>
    </rPh>
    <phoneticPr fontId="1"/>
  </si>
  <si>
    <t>佐賀</t>
    <rPh sb="0" eb="2">
      <t>サガ</t>
    </rPh>
    <phoneticPr fontId="3"/>
  </si>
  <si>
    <t>指定ルール</t>
    <rPh sb="0" eb="2">
      <t>シテイ</t>
    </rPh>
    <phoneticPr fontId="3"/>
  </si>
  <si>
    <t>長崎</t>
    <rPh sb="0" eb="2">
      <t>ナガサキ</t>
    </rPh>
    <phoneticPr fontId="3"/>
  </si>
  <si>
    <t>002019N107BA</t>
  </si>
  <si>
    <t>GeN4tc</t>
  </si>
  <si>
    <t>（同）九安不動産リース</t>
  </si>
  <si>
    <t>002019N108BB</t>
  </si>
  <si>
    <t>53Mt7C</t>
  </si>
  <si>
    <t>西依　裕子</t>
  </si>
  <si>
    <t>002019N108BG</t>
  </si>
  <si>
    <t>GBBSUk</t>
  </si>
  <si>
    <t>㈲クリーンライフ福島</t>
  </si>
  <si>
    <t>002019N107BB</t>
  </si>
  <si>
    <t>1imvL4</t>
  </si>
  <si>
    <t>梁井　雅伸</t>
  </si>
  <si>
    <t>002019N106BC</t>
  </si>
  <si>
    <t>NftTEF</t>
  </si>
  <si>
    <t>㈱ＪＴＳ</t>
  </si>
  <si>
    <t>002020N101BA</t>
  </si>
  <si>
    <t>3r1PGL</t>
  </si>
  <si>
    <t>いちごインベストメント㈱</t>
  </si>
  <si>
    <t>002019N109B1</t>
  </si>
  <si>
    <t>DNvbfJ</t>
  </si>
  <si>
    <t>津田　俊彦</t>
  </si>
  <si>
    <t>002019N106BB</t>
  </si>
  <si>
    <t>M43KES</t>
  </si>
  <si>
    <t>森　誠二郎</t>
  </si>
  <si>
    <t>002019N109B4</t>
  </si>
  <si>
    <t>hgH43W</t>
  </si>
  <si>
    <t>㈱みやざき</t>
  </si>
  <si>
    <t>002019N109B5</t>
  </si>
  <si>
    <t>bDKsK6</t>
  </si>
  <si>
    <t>002019N111BJ</t>
  </si>
  <si>
    <t>JJQP9Y</t>
  </si>
  <si>
    <t>金屋　恭次</t>
  </si>
  <si>
    <t>002019N108BE</t>
  </si>
  <si>
    <t>rKwyDu</t>
  </si>
  <si>
    <t>山崎　清徳</t>
  </si>
  <si>
    <t>大分</t>
    <rPh sb="0" eb="2">
      <t>オオイタ</t>
    </rPh>
    <phoneticPr fontId="3"/>
  </si>
  <si>
    <t>002019N108BI</t>
  </si>
  <si>
    <t>JNcA3i</t>
  </si>
  <si>
    <t>㈱コガ食品</t>
  </si>
  <si>
    <t>002020U00087</t>
  </si>
  <si>
    <t>AjNNLV</t>
  </si>
  <si>
    <t>㈱弘洋</t>
  </si>
  <si>
    <t>熊本</t>
    <rPh sb="0" eb="2">
      <t>クマモト</t>
    </rPh>
    <phoneticPr fontId="3"/>
  </si>
  <si>
    <t>002020U00088</t>
  </si>
  <si>
    <t>EEMHwJ</t>
  </si>
  <si>
    <t>002020U00079</t>
  </si>
  <si>
    <t>布川産業㈱</t>
  </si>
  <si>
    <t>合同会社ＳＡＴＯＳＨＩ</t>
  </si>
  <si>
    <t>宮崎</t>
    <rPh sb="0" eb="2">
      <t>ミヤザキ</t>
    </rPh>
    <phoneticPr fontId="3"/>
  </si>
  <si>
    <t>002020U00085</t>
  </si>
  <si>
    <t>K11jxx</t>
  </si>
  <si>
    <t>㈱アール・ケアクルーズ</t>
  </si>
  <si>
    <t>鹿児島</t>
    <rPh sb="0" eb="3">
      <t>カゴシマ</t>
    </rPh>
    <phoneticPr fontId="3"/>
  </si>
  <si>
    <t>002020U00091</t>
  </si>
  <si>
    <t>i5kK16</t>
  </si>
  <si>
    <t>㈱ＩＮＧ</t>
  </si>
  <si>
    <t>2020ES0076</t>
  </si>
  <si>
    <t>iaxLFH</t>
  </si>
  <si>
    <t>K&amp;H合同会社</t>
    <rPh sb="3" eb="5">
      <t>ゴウドウ</t>
    </rPh>
    <rPh sb="5" eb="7">
      <t>ガイシャ</t>
    </rPh>
    <phoneticPr fontId="1"/>
  </si>
  <si>
    <t>2020ES0079</t>
  </si>
  <si>
    <t>LZAC3D</t>
  </si>
  <si>
    <t>㈱エトワルミエ</t>
  </si>
  <si>
    <t>㈱中里製網所</t>
  </si>
  <si>
    <t>原口　正智</t>
  </si>
  <si>
    <t>002020N201BP</t>
  </si>
  <si>
    <t>PLELhZ</t>
  </si>
  <si>
    <t>002020N901BA</t>
  </si>
  <si>
    <t>DdHLRw</t>
  </si>
  <si>
    <t>002020N901BB</t>
  </si>
  <si>
    <t>LGHuzu</t>
  </si>
  <si>
    <t>002020U00093</t>
  </si>
  <si>
    <t>gXLu9J</t>
  </si>
  <si>
    <t>スリーアールインベストメント株式会社</t>
  </si>
  <si>
    <t>002021MS0423</t>
  </si>
  <si>
    <t>C1QN3M</t>
  </si>
  <si>
    <t>イーリス合同会社</t>
  </si>
  <si>
    <t>2020ES0080</t>
  </si>
  <si>
    <t>CHr9Lf</t>
  </si>
  <si>
    <t>株式会社花由</t>
    <rPh sb="0" eb="2">
      <t>カブシキ</t>
    </rPh>
    <rPh sb="2" eb="4">
      <t>ガイシャ</t>
    </rPh>
    <rPh sb="4" eb="5">
      <t>ハナ</t>
    </rPh>
    <rPh sb="5" eb="6">
      <t>ヨシ</t>
    </rPh>
    <phoneticPr fontId="1"/>
  </si>
  <si>
    <t>2020ES0081</t>
  </si>
  <si>
    <t>2021ES0087</t>
  </si>
  <si>
    <t>有限会社こんど履物店</t>
    <rPh sb="0" eb="4">
      <t>ユウゲンガイシャ</t>
    </rPh>
    <rPh sb="7" eb="9">
      <t>ハキモノ</t>
    </rPh>
    <rPh sb="9" eb="10">
      <t>テン</t>
    </rPh>
    <phoneticPr fontId="1"/>
  </si>
  <si>
    <t>2021ES0088</t>
  </si>
  <si>
    <t>2021ES0089</t>
  </si>
  <si>
    <t>子安　賢治郎</t>
    <rPh sb="0" eb="2">
      <t>コヤス</t>
    </rPh>
    <rPh sb="3" eb="5">
      <t>ケンジ</t>
    </rPh>
    <rPh sb="5" eb="6">
      <t>ロウ</t>
    </rPh>
    <phoneticPr fontId="1"/>
  </si>
  <si>
    <t>ＳＵＮ合同会社</t>
    <rPh sb="3" eb="5">
      <t>ゴウドウ</t>
    </rPh>
    <rPh sb="5" eb="7">
      <t>ガイシャ</t>
    </rPh>
    <phoneticPr fontId="1"/>
  </si>
  <si>
    <t>2021ES0086</t>
  </si>
  <si>
    <t>合同会社サニー・セッション</t>
  </si>
  <si>
    <t>002020N112BQ</t>
  </si>
  <si>
    <t>HT3wzT</t>
  </si>
  <si>
    <t>qkE48F</t>
  </si>
  <si>
    <t>f6dN5h</t>
  </si>
  <si>
    <t>Tc4pnV</t>
  </si>
  <si>
    <t>B1WLwA</t>
  </si>
  <si>
    <t>TGYGDu</t>
  </si>
  <si>
    <t>Hnh4NU</t>
  </si>
  <si>
    <t>002012U00069</t>
  </si>
  <si>
    <t>2020ES0082</t>
  </si>
  <si>
    <t>M47yJM</t>
  </si>
  <si>
    <t>K&amp;Hグリーン合同会社</t>
    <rPh sb="7" eb="9">
      <t>ゴウドウ</t>
    </rPh>
    <rPh sb="9" eb="11">
      <t>ガイシャ</t>
    </rPh>
    <phoneticPr fontId="1"/>
  </si>
  <si>
    <t>002020N201BO</t>
  </si>
  <si>
    <t>002022SW0035</t>
  </si>
  <si>
    <t>2021ES0091</t>
  </si>
  <si>
    <t>2021ES0092</t>
  </si>
  <si>
    <t>2021ES0090</t>
  </si>
  <si>
    <t>2021ES0094</t>
  </si>
  <si>
    <t>㈱ＢＯＳＳ　ＪＡＰＡＮ</t>
  </si>
  <si>
    <t>㈲バースト</t>
  </si>
  <si>
    <t>㈱ＮＪ企画</t>
  </si>
  <si>
    <t>株式会社花由</t>
    <rPh sb="0" eb="4">
      <t>カブシキガイシャ</t>
    </rPh>
    <rPh sb="4" eb="5">
      <t>ハナ</t>
    </rPh>
    <rPh sb="5" eb="6">
      <t>ユウ</t>
    </rPh>
    <phoneticPr fontId="1"/>
  </si>
  <si>
    <t>X2aBWY</t>
  </si>
  <si>
    <t>dKU5wu</t>
  </si>
  <si>
    <t>yjzJDA</t>
  </si>
  <si>
    <t>Q4PdFH</t>
  </si>
  <si>
    <t>AUBQnM</t>
  </si>
  <si>
    <t>LLMSRb</t>
  </si>
  <si>
    <t>福岡</t>
    <rPh sb="0" eb="2">
      <t>フクオカ</t>
    </rPh>
    <phoneticPr fontId="3"/>
  </si>
  <si>
    <t>002019N112BF</t>
  </si>
  <si>
    <t>002019N112BG</t>
  </si>
  <si>
    <t>002019N112BH</t>
  </si>
  <si>
    <t>002019N112BI</t>
  </si>
  <si>
    <t>002019N112BJ</t>
  </si>
  <si>
    <t>002019N112BK</t>
  </si>
  <si>
    <t>002019N112BL</t>
  </si>
  <si>
    <t>002019N112BM</t>
  </si>
  <si>
    <t>002012SW0037</t>
  </si>
  <si>
    <t>002012SE0016</t>
  </si>
  <si>
    <t>㈱シミズ</t>
  </si>
  <si>
    <t>工番ダブり</t>
    <rPh sb="0" eb="2">
      <t>コウバン</t>
    </rPh>
    <phoneticPr fontId="3"/>
  </si>
  <si>
    <t>GH9kDk</t>
  </si>
  <si>
    <t>E5SCaH</t>
  </si>
  <si>
    <t>Ra8h8C</t>
  </si>
  <si>
    <t>NAJA6X</t>
  </si>
  <si>
    <t>J7bXtF</t>
  </si>
  <si>
    <t>HoZ9hy</t>
  </si>
  <si>
    <t>pM2bj2</t>
  </si>
  <si>
    <t>1N26Tb</t>
  </si>
  <si>
    <t>tPFEiu</t>
  </si>
  <si>
    <t>ZHUjwQ</t>
  </si>
  <si>
    <t>002021N201BQ</t>
  </si>
  <si>
    <t>FHqN4p</t>
  </si>
  <si>
    <t>南里　哲也</t>
  </si>
  <si>
    <t>【報告書郵送先】〒100-0005　東京都千代田区丸の内1-6-5　丸の内北口ビルディング20階</t>
    <rPh sb="1" eb="4">
      <t>ホウコクショ</t>
    </rPh>
    <rPh sb="4" eb="6">
      <t>ユウソウ</t>
    </rPh>
    <rPh sb="6" eb="7">
      <t>サキ</t>
    </rPh>
    <rPh sb="21" eb="25">
      <t>チヨダク</t>
    </rPh>
    <rPh sb="25" eb="26">
      <t>マル</t>
    </rPh>
    <rPh sb="27" eb="28">
      <t>ウチ</t>
    </rPh>
    <rPh sb="34" eb="35">
      <t>マル</t>
    </rPh>
    <rPh sb="36" eb="37">
      <t>ウチ</t>
    </rPh>
    <rPh sb="37" eb="39">
      <t>キタグチ</t>
    </rPh>
    <rPh sb="47" eb="48">
      <t>カイ</t>
    </rPh>
    <phoneticPr fontId="4"/>
  </si>
  <si>
    <t>年月日</t>
  </si>
  <si>
    <t>㈲ミズノ</t>
  </si>
  <si>
    <t>002014ｻ609AW</t>
  </si>
  <si>
    <t>K54pyv</t>
  </si>
  <si>
    <t>002014ｻ609AX</t>
    <phoneticPr fontId="3"/>
  </si>
  <si>
    <t>ZYBRte</t>
    <phoneticPr fontId="3"/>
  </si>
  <si>
    <t>預金種目</t>
    <rPh sb="0" eb="2">
      <t>ヨキン</t>
    </rPh>
    <rPh sb="2" eb="4">
      <t>シュモク</t>
    </rPh>
    <phoneticPr fontId="4"/>
  </si>
  <si>
    <t>口座番号</t>
    <phoneticPr fontId="4"/>
  </si>
  <si>
    <t>普通口座</t>
    <rPh sb="2" eb="4">
      <t>コウザ</t>
    </rPh>
    <phoneticPr fontId="4"/>
  </si>
  <si>
    <t>通帳記号</t>
    <phoneticPr fontId="4"/>
  </si>
  <si>
    <t>通帳番号</t>
    <phoneticPr fontId="4"/>
  </si>
  <si>
    <t>ﾌﾘｶﾞﾅ</t>
    <phoneticPr fontId="4"/>
  </si>
  <si>
    <t>口座名義人</t>
    <phoneticPr fontId="4"/>
  </si>
  <si>
    <t>代理抑制合計金額</t>
    <phoneticPr fontId="4"/>
  </si>
  <si>
    <t>請求総合計金額</t>
    <rPh sb="0" eb="2">
      <t>セイキュウ</t>
    </rPh>
    <rPh sb="2" eb="3">
      <t>ソウ</t>
    </rPh>
    <rPh sb="3" eb="5">
      <t>ゴウケイ</t>
    </rPh>
    <rPh sb="5" eb="7">
      <t>キンガク</t>
    </rPh>
    <phoneticPr fontId="4"/>
  </si>
  <si>
    <t>　購入電力料金のお知らせ”代理制御調整金”</t>
    <rPh sb="1" eb="3">
      <t>コウニュウ</t>
    </rPh>
    <rPh sb="3" eb="5">
      <t>デンリョク</t>
    </rPh>
    <rPh sb="5" eb="7">
      <t>リョウキン</t>
    </rPh>
    <rPh sb="9" eb="10">
      <t>シ</t>
    </rPh>
    <rPh sb="13" eb="15">
      <t>ダイリ</t>
    </rPh>
    <rPh sb="15" eb="17">
      <t>セイギョ</t>
    </rPh>
    <rPh sb="17" eb="19">
      <t>チョウセイ</t>
    </rPh>
    <rPh sb="19" eb="20">
      <t>キン</t>
    </rPh>
    <phoneticPr fontId="4"/>
  </si>
  <si>
    <t>ｳｴｽﾄﾎｰﾙﾃﾞｨﾝｸﾞｽ使用欄</t>
    <rPh sb="14" eb="16">
      <t>シヨウ</t>
    </rPh>
    <rPh sb="16" eb="17">
      <t>ラン</t>
    </rPh>
    <phoneticPr fontId="4"/>
  </si>
  <si>
    <t>　※代理抑制された２ヶ月後検針分に反映される為、下記期間にてご入力下さい</t>
    <rPh sb="22" eb="23">
      <t>タメ</t>
    </rPh>
    <rPh sb="24" eb="26">
      <t>カキ</t>
    </rPh>
    <rPh sb="26" eb="28">
      <t>キカン</t>
    </rPh>
    <rPh sb="31" eb="33">
      <t>ニュウリョク</t>
    </rPh>
    <rPh sb="33" eb="34">
      <t>クダ</t>
    </rPh>
    <phoneticPr fontId="4"/>
  </si>
  <si>
    <t xml:space="preserve">出 力 抑 制 報 告 書 </t>
    <phoneticPr fontId="4"/>
  </si>
  <si>
    <t>002020U00081</t>
    <phoneticPr fontId="3"/>
  </si>
  <si>
    <t>YNyM5A</t>
    <phoneticPr fontId="3"/>
  </si>
  <si>
    <t>抑制日</t>
    <rPh sb="0" eb="3">
      <t>ヨクセイビ</t>
    </rPh>
    <phoneticPr fontId="10"/>
  </si>
  <si>
    <t>比較
対象日</t>
    <rPh sb="0" eb="2">
      <t>ヒカク</t>
    </rPh>
    <rPh sb="3" eb="5">
      <t>タイショウ</t>
    </rPh>
    <rPh sb="5" eb="6">
      <t>ビ</t>
    </rPh>
    <phoneticPr fontId="10"/>
  </si>
  <si>
    <t>№</t>
  </si>
  <si>
    <t>合計全天
日射量
(MJ/㎡)</t>
  </si>
  <si>
    <t>合計全天
日射量
(kW/㎡)</t>
  </si>
  <si>
    <t>・太枠部分に系統連系日以降の出力抑制指示日の発電量をご入力下さい。
・下記枠内へ「購入電力料金のお知らせ」の”代理制御調整金”をご入力下さい。
・報告書のご提出時には「出力制御指示日」「比較対象日」の全日分の発電量
　が確認出来る資料、電力会社が発行の購入電力料金明細書を同封して下さい。
　※発電事業者様自らが作成された発電実績の転記一覧表等は該当致しません。
　　監視画面やモニター等の画面を写した写真や印刷物を同封して下さい。</t>
    <rPh sb="6" eb="10">
      <t>ケイトウレンケイ</t>
    </rPh>
    <rPh sb="10" eb="11">
      <t>ビ</t>
    </rPh>
    <rPh sb="11" eb="13">
      <t>イコウ</t>
    </rPh>
    <rPh sb="14" eb="16">
      <t>シュツリョク</t>
    </rPh>
    <rPh sb="16" eb="18">
      <t>ヨクセイ</t>
    </rPh>
    <rPh sb="18" eb="20">
      <t>シジ</t>
    </rPh>
    <rPh sb="20" eb="21">
      <t>ビ</t>
    </rPh>
    <rPh sb="22" eb="24">
      <t>ハツデン</t>
    </rPh>
    <rPh sb="24" eb="25">
      <t>リョウ</t>
    </rPh>
    <rPh sb="27" eb="29">
      <t>ニュウリョク</t>
    </rPh>
    <rPh sb="29" eb="30">
      <t>クダ</t>
    </rPh>
    <rPh sb="35" eb="37">
      <t>カキ</t>
    </rPh>
    <rPh sb="37" eb="39">
      <t>ワクナイ</t>
    </rPh>
    <rPh sb="41" eb="43">
      <t>コウニュウ</t>
    </rPh>
    <rPh sb="43" eb="45">
      <t>デンリョク</t>
    </rPh>
    <rPh sb="45" eb="47">
      <t>リョウキン</t>
    </rPh>
    <rPh sb="49" eb="50">
      <t>シ</t>
    </rPh>
    <rPh sb="55" eb="57">
      <t>ダイリ</t>
    </rPh>
    <rPh sb="57" eb="59">
      <t>セイギョ</t>
    </rPh>
    <rPh sb="59" eb="61">
      <t>チョウセイ</t>
    </rPh>
    <rPh sb="61" eb="62">
      <t>キン</t>
    </rPh>
    <rPh sb="65" eb="67">
      <t>ニュウリョク</t>
    </rPh>
    <rPh sb="67" eb="68">
      <t>クダ</t>
    </rPh>
    <rPh sb="73" eb="75">
      <t>ホウコク</t>
    </rPh>
    <rPh sb="75" eb="76">
      <t>ショ</t>
    </rPh>
    <rPh sb="78" eb="80">
      <t>テイシュツ</t>
    </rPh>
    <rPh sb="80" eb="81">
      <t>ジ</t>
    </rPh>
    <rPh sb="84" eb="86">
      <t>シュツリョク</t>
    </rPh>
    <rPh sb="86" eb="88">
      <t>セイギョ</t>
    </rPh>
    <rPh sb="88" eb="90">
      <t>シジ</t>
    </rPh>
    <rPh sb="90" eb="91">
      <t>ヒ</t>
    </rPh>
    <rPh sb="93" eb="95">
      <t>ヒカク</t>
    </rPh>
    <rPh sb="95" eb="97">
      <t>タイショウ</t>
    </rPh>
    <rPh sb="97" eb="98">
      <t>ビ</t>
    </rPh>
    <rPh sb="105" eb="106">
      <t>デン</t>
    </rPh>
    <rPh sb="106" eb="107">
      <t>リョウ</t>
    </rPh>
    <rPh sb="111" eb="113">
      <t>カクニン</t>
    </rPh>
    <rPh sb="113" eb="115">
      <t>デキ</t>
    </rPh>
    <rPh sb="116" eb="118">
      <t>シリョウ</t>
    </rPh>
    <rPh sb="119" eb="123">
      <t>デンリョクガイシャ</t>
    </rPh>
    <rPh sb="137" eb="139">
      <t>ドウフウ</t>
    </rPh>
    <rPh sb="141" eb="142">
      <t>クダ</t>
    </rPh>
    <rPh sb="148" eb="150">
      <t>ハツデン</t>
    </rPh>
    <rPh sb="150" eb="153">
      <t>ジギョウシャ</t>
    </rPh>
    <rPh sb="153" eb="154">
      <t>サマ</t>
    </rPh>
    <rPh sb="154" eb="155">
      <t>ミズカ</t>
    </rPh>
    <rPh sb="157" eb="159">
      <t>サクセイ</t>
    </rPh>
    <rPh sb="162" eb="164">
      <t>ハツデン</t>
    </rPh>
    <rPh sb="164" eb="166">
      <t>ジッセキ</t>
    </rPh>
    <rPh sb="167" eb="169">
      <t>テンキ</t>
    </rPh>
    <rPh sb="169" eb="172">
      <t>イチランヒョウ</t>
    </rPh>
    <rPh sb="172" eb="173">
      <t>ナド</t>
    </rPh>
    <rPh sb="174" eb="176">
      <t>ガイトウ</t>
    </rPh>
    <rPh sb="176" eb="177">
      <t>イタ</t>
    </rPh>
    <rPh sb="184" eb="186">
      <t>カンシ</t>
    </rPh>
    <rPh sb="186" eb="188">
      <t>ガメン</t>
    </rPh>
    <rPh sb="194" eb="195">
      <t>ナド</t>
    </rPh>
    <rPh sb="196" eb="198">
      <t>ガメン</t>
    </rPh>
    <rPh sb="199" eb="200">
      <t>ウツ</t>
    </rPh>
    <rPh sb="202" eb="204">
      <t>シャシン</t>
    </rPh>
    <rPh sb="205" eb="208">
      <t>インサツブツ</t>
    </rPh>
    <rPh sb="209" eb="211">
      <t>ドウフウ</t>
    </rPh>
    <rPh sb="213" eb="214">
      <t>クダ</t>
    </rPh>
    <phoneticPr fontId="4"/>
  </si>
  <si>
    <t>002015ｻ609Aｲ</t>
    <phoneticPr fontId="3"/>
  </si>
  <si>
    <t>CHx5hJ</t>
    <phoneticPr fontId="3"/>
  </si>
  <si>
    <t>ウエストHD　CSチェック</t>
    <phoneticPr fontId="4"/>
  </si>
  <si>
    <t>外注先チェック</t>
    <rPh sb="0" eb="3">
      <t>ガイチュウサキ</t>
    </rPh>
    <phoneticPr fontId="4"/>
  </si>
  <si>
    <t>ウエストHD経理チェック</t>
    <rPh sb="6" eb="8">
      <t>ケイリ</t>
    </rPh>
    <phoneticPr fontId="4"/>
  </si>
  <si>
    <t>振込先金融機関情報</t>
    <rPh sb="0" eb="3">
      <t>フリコミサキ</t>
    </rPh>
    <rPh sb="3" eb="5">
      <t>キンユウ</t>
    </rPh>
    <rPh sb="5" eb="7">
      <t>キカン</t>
    </rPh>
    <rPh sb="7" eb="9">
      <t>ジョウホウ</t>
    </rPh>
    <phoneticPr fontId="4"/>
  </si>
  <si>
    <t>管理番号</t>
    <rPh sb="0" eb="2">
      <t>カンリ</t>
    </rPh>
    <rPh sb="2" eb="4">
      <t>バンゴウ</t>
    </rPh>
    <phoneticPr fontId="4"/>
  </si>
  <si>
    <t>工番</t>
    <rPh sb="0" eb="2">
      <t>コウバン</t>
    </rPh>
    <phoneticPr fontId="2"/>
  </si>
  <si>
    <t>連系日</t>
    <rPh sb="0" eb="1">
      <t>フチ</t>
    </rPh>
    <phoneticPr fontId="2"/>
  </si>
  <si>
    <t>手書き/入力</t>
    <rPh sb="0" eb="2">
      <t>テガ</t>
    </rPh>
    <rPh sb="4" eb="6">
      <t>ニュウリョク</t>
    </rPh>
    <phoneticPr fontId="3"/>
  </si>
  <si>
    <t>代入データ</t>
    <rPh sb="0" eb="2">
      <t>ダイニュウ</t>
    </rPh>
    <phoneticPr fontId="3"/>
  </si>
  <si>
    <t>備考</t>
    <rPh sb="0" eb="2">
      <t>ビコウ</t>
    </rPh>
    <phoneticPr fontId="3"/>
  </si>
  <si>
    <t>請求総合計</t>
    <rPh sb="0" eb="2">
      <t>セイキュウ</t>
    </rPh>
    <rPh sb="2" eb="3">
      <t>ソウ</t>
    </rPh>
    <rPh sb="3" eb="5">
      <t>ゴウケイ</t>
    </rPh>
    <phoneticPr fontId="4"/>
  </si>
  <si>
    <t>金融機関名</t>
    <rPh sb="0" eb="2">
      <t>キンユウ</t>
    </rPh>
    <rPh sb="2" eb="4">
      <t>キカン</t>
    </rPh>
    <rPh sb="4" eb="5">
      <t>メイ</t>
    </rPh>
    <phoneticPr fontId="3"/>
  </si>
  <si>
    <t>支店名</t>
    <rPh sb="0" eb="3">
      <t>シテンメイ</t>
    </rPh>
    <phoneticPr fontId="3"/>
  </si>
  <si>
    <t>預金項目</t>
    <rPh sb="0" eb="2">
      <t>ヨキン</t>
    </rPh>
    <rPh sb="2" eb="4">
      <t>コウモク</t>
    </rPh>
    <phoneticPr fontId="3"/>
  </si>
  <si>
    <t>金融機関コード</t>
    <rPh sb="0" eb="2">
      <t>キンユウ</t>
    </rPh>
    <rPh sb="2" eb="4">
      <t>キカン</t>
    </rPh>
    <phoneticPr fontId="3"/>
  </si>
  <si>
    <t>店番</t>
    <rPh sb="0" eb="1">
      <t>ミセ</t>
    </rPh>
    <rPh sb="1" eb="2">
      <t>バン</t>
    </rPh>
    <phoneticPr fontId="3"/>
  </si>
  <si>
    <t>口座番号</t>
    <rPh sb="0" eb="2">
      <t>コウザ</t>
    </rPh>
    <rPh sb="2" eb="4">
      <t>バンゴウ</t>
    </rPh>
    <phoneticPr fontId="3"/>
  </si>
  <si>
    <t>口座名義人</t>
    <rPh sb="0" eb="2">
      <t>コウザ</t>
    </rPh>
    <rPh sb="2" eb="4">
      <t>メイギ</t>
    </rPh>
    <rPh sb="4" eb="5">
      <t>ニン</t>
    </rPh>
    <phoneticPr fontId="3"/>
  </si>
  <si>
    <t>ﾌﾘｶﾞﾅ</t>
    <phoneticPr fontId="3"/>
  </si>
  <si>
    <t>支払計上</t>
    <rPh sb="0" eb="2">
      <t>シハラ</t>
    </rPh>
    <rPh sb="2" eb="4">
      <t>ケイジョウ</t>
    </rPh>
    <phoneticPr fontId="3"/>
  </si>
  <si>
    <t>経理チェック</t>
    <rPh sb="0" eb="2">
      <t>ケイリ</t>
    </rPh>
    <phoneticPr fontId="3"/>
  </si>
  <si>
    <t>CS確認</t>
    <rPh sb="2" eb="4">
      <t>カクニン</t>
    </rPh>
    <phoneticPr fontId="3"/>
  </si>
  <si>
    <t>002015ｻ609Aｲ</t>
  </si>
  <si>
    <t>002020U00081</t>
  </si>
  <si>
    <t>002014ｻ609AX</t>
  </si>
  <si>
    <t>CHx5hJ</t>
  </si>
  <si>
    <t>YNyM5A</t>
  </si>
  <si>
    <t>ZYBRte</t>
  </si>
  <si>
    <t>書類着日</t>
    <rPh sb="0" eb="2">
      <t>ショルイ</t>
    </rPh>
    <rPh sb="2" eb="3">
      <t>チャク</t>
    </rPh>
    <rPh sb="3" eb="4">
      <t>ヒ</t>
    </rPh>
    <phoneticPr fontId="3"/>
  </si>
  <si>
    <t>発電エビデンス</t>
    <rPh sb="0" eb="2">
      <t>ハツデン</t>
    </rPh>
    <phoneticPr fontId="3"/>
  </si>
  <si>
    <t>代理制御請求合計</t>
    <rPh sb="0" eb="2">
      <t>ダイリ</t>
    </rPh>
    <rPh sb="2" eb="4">
      <t>セイギョ</t>
    </rPh>
    <rPh sb="4" eb="6">
      <t>セイキュウ</t>
    </rPh>
    <rPh sb="6" eb="8">
      <t>ゴウケイ</t>
    </rPh>
    <phoneticPr fontId="4"/>
  </si>
  <si>
    <t>Excel入力</t>
    <rPh sb="5" eb="7">
      <t>ニュウリョク</t>
    </rPh>
    <phoneticPr fontId="4"/>
  </si>
  <si>
    <t>手書き</t>
    <rPh sb="0" eb="2">
      <t>テガ</t>
    </rPh>
    <phoneticPr fontId="4"/>
  </si>
  <si>
    <t>平井海運有限会社</t>
    <phoneticPr fontId="4"/>
  </si>
  <si>
    <t>株式会社明善住宅</t>
    <phoneticPr fontId="4"/>
  </si>
  <si>
    <t>㈱コガ食品</t>
    <phoneticPr fontId="4"/>
  </si>
  <si>
    <t>永末　公正</t>
    <phoneticPr fontId="4"/>
  </si>
  <si>
    <t>株式会社陽和</t>
    <phoneticPr fontId="4"/>
  </si>
  <si>
    <t>スリーアールインベストメント株式会社</t>
    <phoneticPr fontId="4"/>
  </si>
  <si>
    <t>株式会社西興運輸</t>
    <phoneticPr fontId="4"/>
  </si>
  <si>
    <t>岩切　とみ子</t>
    <phoneticPr fontId="4"/>
  </si>
  <si>
    <t>小池　隆考</t>
    <phoneticPr fontId="4"/>
  </si>
  <si>
    <t>協業組合朝倉浄水</t>
    <phoneticPr fontId="4"/>
  </si>
  <si>
    <t>株式会社エヌアールイー</t>
    <phoneticPr fontId="4"/>
  </si>
  <si>
    <t>小路石油株式会社</t>
    <phoneticPr fontId="4"/>
  </si>
  <si>
    <t>古賀　繁子</t>
    <phoneticPr fontId="4"/>
  </si>
  <si>
    <t>中島　勇一</t>
    <phoneticPr fontId="4"/>
  </si>
  <si>
    <t>登録は「ハ」だが、環境依存文字「羽」の為口座情報一致</t>
    <rPh sb="0" eb="2">
      <t>トウロク</t>
    </rPh>
    <rPh sb="9" eb="15">
      <t>カンキョウイゾンモジ</t>
    </rPh>
    <rPh sb="16" eb="17">
      <t>ハネ</t>
    </rPh>
    <rPh sb="19" eb="20">
      <t>タメ</t>
    </rPh>
    <rPh sb="20" eb="24">
      <t>コウザジョウホウ</t>
    </rPh>
    <rPh sb="24" eb="26">
      <t>イッチ</t>
    </rPh>
    <phoneticPr fontId="4"/>
  </si>
  <si>
    <t>申請請求金額</t>
    <rPh sb="0" eb="2">
      <t>シンセイ</t>
    </rPh>
    <rPh sb="2" eb="4">
      <t>セイキュウ</t>
    </rPh>
    <rPh sb="4" eb="6">
      <t>キンガク</t>
    </rPh>
    <phoneticPr fontId="4"/>
  </si>
  <si>
    <t>請求金額チェック</t>
    <rPh sb="0" eb="4">
      <t>セイキュウキンガク</t>
    </rPh>
    <phoneticPr fontId="4"/>
  </si>
  <si>
    <t>差異</t>
    <rPh sb="0" eb="2">
      <t>サイ</t>
    </rPh>
    <phoneticPr fontId="4"/>
  </si>
  <si>
    <t>総合計チェック</t>
    <rPh sb="0" eb="1">
      <t>ソウ</t>
    </rPh>
    <rPh sb="1" eb="3">
      <t>ゴウケイ</t>
    </rPh>
    <phoneticPr fontId="4"/>
  </si>
  <si>
    <t>備考１</t>
    <rPh sb="0" eb="2">
      <t>ビコウ</t>
    </rPh>
    <phoneticPr fontId="4"/>
  </si>
  <si>
    <t>備考２</t>
    <rPh sb="0" eb="2">
      <t>ビコウ</t>
    </rPh>
    <phoneticPr fontId="4"/>
  </si>
  <si>
    <t>出力抑制指示136回</t>
    <rPh sb="0" eb="2">
      <t>シュツリョク</t>
    </rPh>
    <rPh sb="2" eb="4">
      <t>ヨクセイ</t>
    </rPh>
    <rPh sb="4" eb="6">
      <t>シジ</t>
    </rPh>
    <rPh sb="9" eb="10">
      <t>カイ</t>
    </rPh>
    <phoneticPr fontId="4"/>
  </si>
  <si>
    <t>代理制御12ヶ月分</t>
    <rPh sb="0" eb="2">
      <t>ダイリ</t>
    </rPh>
    <rPh sb="2" eb="4">
      <t>セイギョ</t>
    </rPh>
    <rPh sb="7" eb="8">
      <t>ゲツ</t>
    </rPh>
    <rPh sb="8" eb="9">
      <t>フン</t>
    </rPh>
    <phoneticPr fontId="4"/>
  </si>
  <si>
    <t>申請代理抑制金額</t>
    <rPh sb="0" eb="2">
      <t>シンセイ</t>
    </rPh>
    <rPh sb="2" eb="4">
      <t>ダイリ</t>
    </rPh>
    <rPh sb="4" eb="6">
      <t>ヨクセイ</t>
    </rPh>
    <rPh sb="6" eb="8">
      <t>キンガク</t>
    </rPh>
    <phoneticPr fontId="4"/>
  </si>
  <si>
    <t>備考３</t>
    <rPh sb="0" eb="2">
      <t>ビコウ</t>
    </rPh>
    <phoneticPr fontId="3"/>
  </si>
  <si>
    <t>備考４</t>
    <rPh sb="0" eb="2">
      <t>ビコウ</t>
    </rPh>
    <phoneticPr fontId="3"/>
  </si>
  <si>
    <t>備考５</t>
    <rPh sb="0" eb="2">
      <t>ビコウ</t>
    </rPh>
    <phoneticPr fontId="3"/>
  </si>
  <si>
    <t>十八親和</t>
    <rPh sb="0" eb="2">
      <t>ジュウハチ</t>
    </rPh>
    <rPh sb="2" eb="4">
      <t>シンワ</t>
    </rPh>
    <phoneticPr fontId="4"/>
  </si>
  <si>
    <t>武雄</t>
    <rPh sb="0" eb="2">
      <t>タケオ</t>
    </rPh>
    <phoneticPr fontId="4"/>
  </si>
  <si>
    <t>普通</t>
    <rPh sb="0" eb="2">
      <t>フツウ</t>
    </rPh>
    <phoneticPr fontId="4"/>
  </si>
  <si>
    <t>0181</t>
    <phoneticPr fontId="4"/>
  </si>
  <si>
    <t>761</t>
    <phoneticPr fontId="4"/>
  </si>
  <si>
    <t>3019921</t>
    <phoneticPr fontId="4"/>
  </si>
  <si>
    <t>中島　勇一</t>
    <rPh sb="0" eb="2">
      <t>ナカシマ</t>
    </rPh>
    <rPh sb="3" eb="5">
      <t>ユウイチ</t>
    </rPh>
    <phoneticPr fontId="4"/>
  </si>
  <si>
    <t>ﾅｶｼﾏ　ﾕｳｲﾁ</t>
    <phoneticPr fontId="4"/>
  </si>
  <si>
    <t>支払予定</t>
    <rPh sb="0" eb="2">
      <t>シハラ</t>
    </rPh>
    <rPh sb="2" eb="4">
      <t>ヨテイ</t>
    </rPh>
    <phoneticPr fontId="4"/>
  </si>
  <si>
    <t>蒲原　慎一</t>
    <phoneticPr fontId="4"/>
  </si>
  <si>
    <t>大田　恒平</t>
    <phoneticPr fontId="4"/>
  </si>
  <si>
    <t>豊和銀行</t>
    <rPh sb="0" eb="1">
      <t>ユタカ</t>
    </rPh>
    <rPh sb="1" eb="2">
      <t>カズ</t>
    </rPh>
    <rPh sb="2" eb="4">
      <t>ギンコウ</t>
    </rPh>
    <phoneticPr fontId="4"/>
  </si>
  <si>
    <t>中津</t>
    <rPh sb="0" eb="2">
      <t>ナカツ</t>
    </rPh>
    <phoneticPr fontId="4"/>
  </si>
  <si>
    <t>0590</t>
    <phoneticPr fontId="4"/>
  </si>
  <si>
    <t>042</t>
    <phoneticPr fontId="4"/>
  </si>
  <si>
    <t>1208357</t>
    <phoneticPr fontId="4"/>
  </si>
  <si>
    <t>杉園　泰明</t>
    <rPh sb="0" eb="2">
      <t>スギゾノ</t>
    </rPh>
    <rPh sb="3" eb="5">
      <t>ヤスアキ</t>
    </rPh>
    <phoneticPr fontId="4"/>
  </si>
  <si>
    <t>ｽｷﾞｿﾞﾉ　ﾔｽｱｷ</t>
    <phoneticPr fontId="4"/>
  </si>
  <si>
    <t>北九州銀行</t>
    <rPh sb="0" eb="3">
      <t>キタキュウシュウ</t>
    </rPh>
    <rPh sb="3" eb="5">
      <t>ギンコウ</t>
    </rPh>
    <phoneticPr fontId="4"/>
  </si>
  <si>
    <t>行橋</t>
    <rPh sb="0" eb="2">
      <t>ギョウバシ</t>
    </rPh>
    <phoneticPr fontId="4"/>
  </si>
  <si>
    <t>0191</t>
    <phoneticPr fontId="4"/>
  </si>
  <si>
    <t>156</t>
    <phoneticPr fontId="4"/>
  </si>
  <si>
    <t>0083535</t>
    <phoneticPr fontId="4"/>
  </si>
  <si>
    <t>すえまつ興産株式会社　代表取締役　末松孝一</t>
    <rPh sb="4" eb="6">
      <t>コウサン</t>
    </rPh>
    <rPh sb="6" eb="10">
      <t>カブシキガイシャ</t>
    </rPh>
    <rPh sb="11" eb="16">
      <t>ダイヒョウトリシマリヤク</t>
    </rPh>
    <rPh sb="17" eb="19">
      <t>スエマツ</t>
    </rPh>
    <rPh sb="19" eb="21">
      <t>コウイチ</t>
    </rPh>
    <phoneticPr fontId="4"/>
  </si>
  <si>
    <t>ｽｴﾏﾂｺｳｻﾝｶﾌﾞｼｷｶﾞｲｼｬ　ﾀﾞｲﾋｮｳﾄﾘｼﾏﾘﾔｸ　ｽｴﾏﾂｺｳｲﾁ</t>
    <phoneticPr fontId="4"/>
  </si>
  <si>
    <t>1314548</t>
    <phoneticPr fontId="4"/>
  </si>
  <si>
    <t>有限会社九州国土開発　代表取締役　杉園由美子</t>
    <rPh sb="0" eb="4">
      <t>ユウゲンガイシャ</t>
    </rPh>
    <rPh sb="4" eb="6">
      <t>キュウシュウ</t>
    </rPh>
    <rPh sb="6" eb="8">
      <t>コクド</t>
    </rPh>
    <rPh sb="8" eb="10">
      <t>カイハツ</t>
    </rPh>
    <rPh sb="11" eb="16">
      <t>ダイヒョウトリシマリヤク</t>
    </rPh>
    <rPh sb="17" eb="19">
      <t>スギゾノ</t>
    </rPh>
    <rPh sb="19" eb="22">
      <t>ユミコ</t>
    </rPh>
    <phoneticPr fontId="4"/>
  </si>
  <si>
    <t>ﾕ）ｷｭｳｼｭｳｺｸﾄﾞｶｲﾊﾂ　ﾀﾞ）ｽｷﾞｿﾞﾉﾕﾐｺ</t>
    <phoneticPr fontId="4"/>
  </si>
  <si>
    <t>百十四銀行</t>
    <rPh sb="0" eb="1">
      <t>ヒャク</t>
    </rPh>
    <rPh sb="1" eb="3">
      <t>ジュウヨン</t>
    </rPh>
    <rPh sb="3" eb="5">
      <t>ギンコウ</t>
    </rPh>
    <phoneticPr fontId="4"/>
  </si>
  <si>
    <t>徳島</t>
    <rPh sb="0" eb="2">
      <t>トクシマ</t>
    </rPh>
    <phoneticPr fontId="4"/>
  </si>
  <si>
    <t>0173</t>
    <phoneticPr fontId="4"/>
  </si>
  <si>
    <t>661</t>
    <phoneticPr fontId="4"/>
  </si>
  <si>
    <t>0633422</t>
    <phoneticPr fontId="4"/>
  </si>
  <si>
    <t>有限会社こんど履物店</t>
    <rPh sb="0" eb="4">
      <t>ユウゲンガイシャ</t>
    </rPh>
    <rPh sb="7" eb="9">
      <t>ハキモノ</t>
    </rPh>
    <rPh sb="9" eb="10">
      <t>テン</t>
    </rPh>
    <phoneticPr fontId="4"/>
  </si>
  <si>
    <t>ﾕｳｹﾞﾝｶﾞｲｼｬｺﾝﾄﾞﾊｷﾓﾉﾃﾝ</t>
    <phoneticPr fontId="4"/>
  </si>
  <si>
    <t>熊本銀行</t>
    <rPh sb="0" eb="4">
      <t>クマモトギンコウ</t>
    </rPh>
    <phoneticPr fontId="4"/>
  </si>
  <si>
    <t>五名</t>
    <rPh sb="0" eb="2">
      <t>ゴメイ</t>
    </rPh>
    <phoneticPr fontId="4"/>
  </si>
  <si>
    <t>6587</t>
    <phoneticPr fontId="4"/>
  </si>
  <si>
    <t>012</t>
    <phoneticPr fontId="4"/>
  </si>
  <si>
    <t>3125179</t>
    <phoneticPr fontId="4"/>
  </si>
  <si>
    <t>太田　亮也</t>
    <rPh sb="0" eb="2">
      <t>オオタ</t>
    </rPh>
    <rPh sb="3" eb="5">
      <t>リョウヤ</t>
    </rPh>
    <phoneticPr fontId="4"/>
  </si>
  <si>
    <t>ｵｵﾀ　ｶﾂﾔ</t>
    <phoneticPr fontId="4"/>
  </si>
  <si>
    <t>西日本シティ銀行</t>
    <rPh sb="0" eb="1">
      <t>ニシ</t>
    </rPh>
    <rPh sb="1" eb="3">
      <t>ニホン</t>
    </rPh>
    <rPh sb="6" eb="8">
      <t>ギンコウ</t>
    </rPh>
    <phoneticPr fontId="4"/>
  </si>
  <si>
    <t>糸島</t>
    <rPh sb="0" eb="2">
      <t>イトシマ</t>
    </rPh>
    <phoneticPr fontId="4"/>
  </si>
  <si>
    <t>0190</t>
    <phoneticPr fontId="4"/>
  </si>
  <si>
    <t>213</t>
    <phoneticPr fontId="4"/>
  </si>
  <si>
    <t>1285102</t>
    <phoneticPr fontId="4"/>
  </si>
  <si>
    <t>九州池上金型株式会社</t>
    <rPh sb="0" eb="2">
      <t>キュウシュウ</t>
    </rPh>
    <rPh sb="2" eb="4">
      <t>イケガミ</t>
    </rPh>
    <rPh sb="4" eb="6">
      <t>カナガタ</t>
    </rPh>
    <rPh sb="6" eb="10">
      <t>カブシキガイシャ</t>
    </rPh>
    <phoneticPr fontId="4"/>
  </si>
  <si>
    <t>ｷｭｳｼｭｳｲｹｶﾞﾐｶﾅｶﾞﾀ（ｶ</t>
    <phoneticPr fontId="4"/>
  </si>
  <si>
    <t>トマト銀行</t>
    <rPh sb="3" eb="5">
      <t>ギンコウ</t>
    </rPh>
    <phoneticPr fontId="4"/>
  </si>
  <si>
    <t>玉野</t>
    <rPh sb="0" eb="2">
      <t>タマノ</t>
    </rPh>
    <phoneticPr fontId="4"/>
  </si>
  <si>
    <t>0566</t>
    <phoneticPr fontId="4"/>
  </si>
  <si>
    <t>029</t>
    <phoneticPr fontId="4"/>
  </si>
  <si>
    <t>1640672</t>
    <phoneticPr fontId="4"/>
  </si>
  <si>
    <t>株式会社アール・ケアクルーズ　代表取締役　山根一人</t>
    <rPh sb="0" eb="4">
      <t>カブシキガイシャ</t>
    </rPh>
    <rPh sb="15" eb="20">
      <t>ダイヒョウトリシマリヤク</t>
    </rPh>
    <rPh sb="21" eb="23">
      <t>ヤマネ</t>
    </rPh>
    <rPh sb="23" eb="25">
      <t>カズト</t>
    </rPh>
    <phoneticPr fontId="4"/>
  </si>
  <si>
    <t>ｶ）ｱｰﾙ･ｹｱｸﾙｰｽﾞ　ﾀﾞｲﾋｮｳﾄﾘｼﾏﾘﾔｸ　ﾔﾏﾈｶｽﾞﾄ</t>
    <phoneticPr fontId="4"/>
  </si>
  <si>
    <t>四国銀行</t>
    <rPh sb="0" eb="2">
      <t>シコク</t>
    </rPh>
    <rPh sb="2" eb="4">
      <t>ギンコウ</t>
    </rPh>
    <phoneticPr fontId="4"/>
  </si>
  <si>
    <t>徳島営業部</t>
    <rPh sb="0" eb="2">
      <t>トクシマ</t>
    </rPh>
    <rPh sb="2" eb="5">
      <t>エイギョウブ</t>
    </rPh>
    <phoneticPr fontId="4"/>
  </si>
  <si>
    <t>0175</t>
    <phoneticPr fontId="4"/>
  </si>
  <si>
    <t>301</t>
    <phoneticPr fontId="4"/>
  </si>
  <si>
    <t>5152959</t>
    <phoneticPr fontId="4"/>
  </si>
  <si>
    <t>子安　賢治郎</t>
    <rPh sb="0" eb="2">
      <t>コヤス</t>
    </rPh>
    <rPh sb="3" eb="6">
      <t>ケンジロウ</t>
    </rPh>
    <phoneticPr fontId="4"/>
  </si>
  <si>
    <t>ｺﾔｽ　ｹﾝｼﾞﾛｳ</t>
    <phoneticPr fontId="4"/>
  </si>
  <si>
    <t>阿波銀行</t>
    <rPh sb="0" eb="1">
      <t>ア</t>
    </rPh>
    <rPh sb="1" eb="2">
      <t>ナミ</t>
    </rPh>
    <rPh sb="2" eb="4">
      <t>ギンコウ</t>
    </rPh>
    <phoneticPr fontId="4"/>
  </si>
  <si>
    <t>高松</t>
    <rPh sb="0" eb="2">
      <t>タカマツ</t>
    </rPh>
    <phoneticPr fontId="4"/>
  </si>
  <si>
    <t>0172</t>
    <phoneticPr fontId="4"/>
  </si>
  <si>
    <t>501</t>
    <phoneticPr fontId="4"/>
  </si>
  <si>
    <t>1089183</t>
    <phoneticPr fontId="4"/>
  </si>
  <si>
    <t>平井海運有限会社　代表取締役　平井昭彦</t>
    <rPh sb="0" eb="2">
      <t>ヒライ</t>
    </rPh>
    <rPh sb="2" eb="4">
      <t>カイウン</t>
    </rPh>
    <rPh sb="4" eb="8">
      <t>ユウゲンガイシャ</t>
    </rPh>
    <rPh sb="9" eb="14">
      <t>ダイヒョウトリシマリヤク</t>
    </rPh>
    <rPh sb="15" eb="17">
      <t>ヒライ</t>
    </rPh>
    <rPh sb="17" eb="19">
      <t>アキヒコ</t>
    </rPh>
    <phoneticPr fontId="4"/>
  </si>
  <si>
    <t>ﾋﾗｲｶｲｳﾝﾕｳｹﾞﾝｶﾞｲｼｬ　ﾀﾞｲﾋｮｳﾄﾘｼﾏﾘﾔｸ　ﾋﾗｲｱｷﾋｺ</t>
    <phoneticPr fontId="4"/>
  </si>
  <si>
    <t>北九州銀行</t>
    <rPh sb="0" eb="5">
      <t>キタキュウシュウギンコウ</t>
    </rPh>
    <phoneticPr fontId="4"/>
  </si>
  <si>
    <t>苅田</t>
    <rPh sb="0" eb="2">
      <t>カリタ</t>
    </rPh>
    <phoneticPr fontId="4"/>
  </si>
  <si>
    <t>166</t>
    <phoneticPr fontId="4"/>
  </si>
  <si>
    <t>0003491</t>
    <phoneticPr fontId="4"/>
  </si>
  <si>
    <t>永末公正</t>
    <rPh sb="0" eb="2">
      <t>ナガスエ</t>
    </rPh>
    <rPh sb="2" eb="3">
      <t>コウ</t>
    </rPh>
    <rPh sb="3" eb="4">
      <t>セイ</t>
    </rPh>
    <phoneticPr fontId="4"/>
  </si>
  <si>
    <t>ﾅｶﾞｽｴｺｳｾｲ</t>
    <phoneticPr fontId="4"/>
  </si>
  <si>
    <t>0040795</t>
    <phoneticPr fontId="4"/>
  </si>
  <si>
    <t>株式会社永末組　代表取締役　永末公正</t>
    <rPh sb="0" eb="4">
      <t>カブシキガイシャ</t>
    </rPh>
    <rPh sb="4" eb="6">
      <t>ナガスエ</t>
    </rPh>
    <rPh sb="6" eb="7">
      <t>クミ</t>
    </rPh>
    <rPh sb="8" eb="13">
      <t>ダイヒョウトリシマリヤク</t>
    </rPh>
    <rPh sb="14" eb="16">
      <t>ナガスエ</t>
    </rPh>
    <rPh sb="16" eb="17">
      <t>コウ</t>
    </rPh>
    <rPh sb="17" eb="18">
      <t>セイ</t>
    </rPh>
    <phoneticPr fontId="4"/>
  </si>
  <si>
    <t>ｶﾌﾞｼｷｶﾞｲｼｬ　ﾅｶﾞｽｴｸﾞﾐ　ﾀﾞｲﾋｮｳﾄﾘｼﾏﾘﾔｸ　ﾅｶﾞｽｴｺｳｾｲ</t>
    <phoneticPr fontId="4"/>
  </si>
  <si>
    <t>久留米</t>
    <rPh sb="0" eb="3">
      <t>クルメ</t>
    </rPh>
    <phoneticPr fontId="4"/>
  </si>
  <si>
    <t>137</t>
    <phoneticPr fontId="4"/>
  </si>
  <si>
    <t>5008224</t>
    <phoneticPr fontId="4"/>
  </si>
  <si>
    <t>株式会社コガ食品　代表取締役　古賀千浩</t>
    <rPh sb="0" eb="4">
      <t>カブシキガイシャ</t>
    </rPh>
    <rPh sb="6" eb="8">
      <t>ショクヒン</t>
    </rPh>
    <rPh sb="9" eb="14">
      <t>ダイヒョウトリシマリヤク</t>
    </rPh>
    <rPh sb="15" eb="17">
      <t>コガ</t>
    </rPh>
    <rPh sb="17" eb="19">
      <t>チヒロ</t>
    </rPh>
    <phoneticPr fontId="4"/>
  </si>
  <si>
    <t>ｶﾌﾞｼｷｶﾞｲｼｬｺｶﾞｼｮｸﾋﾝ　ﾀﾞｲﾋｮｳﾄﾘｼﾏﾘﾔｸ　ｺｶﾞﾁﾋﾛ</t>
    <phoneticPr fontId="4"/>
  </si>
  <si>
    <t>西日本シティ銀行</t>
    <rPh sb="0" eb="3">
      <t>ニシニホン</t>
    </rPh>
    <rPh sb="6" eb="8">
      <t>ギンコウ</t>
    </rPh>
    <phoneticPr fontId="4"/>
  </si>
  <si>
    <t>082</t>
    <phoneticPr fontId="4"/>
  </si>
  <si>
    <t>1423285</t>
    <phoneticPr fontId="4"/>
  </si>
  <si>
    <t>株式会社明善住宅　代表取締役　岩松寛</t>
    <rPh sb="0" eb="4">
      <t>カブシキガイシャ</t>
    </rPh>
    <rPh sb="4" eb="6">
      <t>ミョウゼン</t>
    </rPh>
    <rPh sb="6" eb="8">
      <t>ジュウタク</t>
    </rPh>
    <rPh sb="9" eb="14">
      <t>ダイヒョウトリシマリヤク</t>
    </rPh>
    <rPh sb="15" eb="17">
      <t>イワマツ</t>
    </rPh>
    <rPh sb="17" eb="18">
      <t>ヒロシ</t>
    </rPh>
    <phoneticPr fontId="4"/>
  </si>
  <si>
    <t>ｶﾌﾞｼｷｶﾞｲｼｬﾐｮｳｾﾞﾝｼﾞｭｳﾀｸ　ﾀﾞｲﾋｮｳﾄﾘｼﾏﾘﾔｸ　ｲﾜﾏﾂﾋﾛｼ</t>
    <phoneticPr fontId="4"/>
  </si>
  <si>
    <t>350</t>
    <phoneticPr fontId="4"/>
  </si>
  <si>
    <t>1081801</t>
    <phoneticPr fontId="4"/>
  </si>
  <si>
    <t>南里　哲也</t>
    <rPh sb="0" eb="2">
      <t>ナンリ</t>
    </rPh>
    <rPh sb="3" eb="5">
      <t>テツヤ</t>
    </rPh>
    <phoneticPr fontId="4"/>
  </si>
  <si>
    <t>ﾅﾝﾘ　ﾃﾂﾔ</t>
    <phoneticPr fontId="4"/>
  </si>
  <si>
    <t>十八親和銀行</t>
    <rPh sb="0" eb="2">
      <t>ジュウハチ</t>
    </rPh>
    <rPh sb="2" eb="4">
      <t>シンワ</t>
    </rPh>
    <rPh sb="4" eb="6">
      <t>ギンコウ</t>
    </rPh>
    <phoneticPr fontId="4"/>
  </si>
  <si>
    <t>大野城</t>
    <rPh sb="0" eb="3">
      <t>オオノシロ</t>
    </rPh>
    <phoneticPr fontId="4"/>
  </si>
  <si>
    <t>833</t>
    <phoneticPr fontId="4"/>
  </si>
  <si>
    <t>1014834</t>
    <phoneticPr fontId="4"/>
  </si>
  <si>
    <t>合同会社ブロッサム</t>
    <rPh sb="0" eb="4">
      <t>ゴウドウガイシャ</t>
    </rPh>
    <phoneticPr fontId="4"/>
  </si>
  <si>
    <t>ﾄﾞ）ブロッサム</t>
    <phoneticPr fontId="4"/>
  </si>
  <si>
    <t>山梨中央銀行</t>
    <rPh sb="0" eb="2">
      <t>ヤマナシ</t>
    </rPh>
    <rPh sb="2" eb="4">
      <t>チュウオウ</t>
    </rPh>
    <rPh sb="4" eb="6">
      <t>ギンコウ</t>
    </rPh>
    <phoneticPr fontId="4"/>
  </si>
  <si>
    <t>甲西</t>
    <rPh sb="0" eb="1">
      <t>コウ</t>
    </rPh>
    <rPh sb="1" eb="2">
      <t>ニシ</t>
    </rPh>
    <phoneticPr fontId="4"/>
  </si>
  <si>
    <t>0142</t>
    <phoneticPr fontId="4"/>
  </si>
  <si>
    <t>407</t>
    <phoneticPr fontId="4"/>
  </si>
  <si>
    <t>K,クローバー(株)</t>
    <rPh sb="7" eb="10">
      <t>カブシキガイシャ</t>
    </rPh>
    <phoneticPr fontId="4"/>
  </si>
  <si>
    <t>ｹｲ　ｸﾛｰﾊﾞｰ（ｶ</t>
    <phoneticPr fontId="4"/>
  </si>
  <si>
    <t>福島</t>
    <rPh sb="0" eb="2">
      <t>フクシマ</t>
    </rPh>
    <phoneticPr fontId="4"/>
  </si>
  <si>
    <t>106</t>
    <phoneticPr fontId="4"/>
  </si>
  <si>
    <t>1214627</t>
    <phoneticPr fontId="4"/>
  </si>
  <si>
    <t>株式会社寶泉堂　代表取締役　和泉佳宏</t>
    <rPh sb="0" eb="4">
      <t>カブシキガイシャ</t>
    </rPh>
    <rPh sb="4" eb="5">
      <t>タカラ</t>
    </rPh>
    <rPh sb="5" eb="6">
      <t>イズミ</t>
    </rPh>
    <rPh sb="6" eb="7">
      <t>ドウ</t>
    </rPh>
    <rPh sb="8" eb="13">
      <t>ダイヒョウトリシマリヤク</t>
    </rPh>
    <rPh sb="14" eb="15">
      <t>ワ</t>
    </rPh>
    <rPh sb="15" eb="16">
      <t>イズミ</t>
    </rPh>
    <rPh sb="16" eb="17">
      <t>カ</t>
    </rPh>
    <rPh sb="17" eb="18">
      <t>ヒロ</t>
    </rPh>
    <phoneticPr fontId="4"/>
  </si>
  <si>
    <t>ｶ）ﾎｳｾﾝﾄﾞｳ　ﾀﾞｲﾋｮｳﾄﾘｼﾏﾘﾔｸ　ｲｽﾞﾐﾖｼﾋﾛ</t>
    <phoneticPr fontId="4"/>
  </si>
  <si>
    <t>ゆうちょ銀行</t>
    <rPh sb="4" eb="6">
      <t>ギンコウ</t>
    </rPh>
    <phoneticPr fontId="4"/>
  </si>
  <si>
    <t>9900</t>
    <phoneticPr fontId="4"/>
  </si>
  <si>
    <t>山崎　拓</t>
    <rPh sb="0" eb="2">
      <t>ヤマサキ</t>
    </rPh>
    <rPh sb="3" eb="4">
      <t>タク</t>
    </rPh>
    <phoneticPr fontId="4"/>
  </si>
  <si>
    <t>ﾔﾏｻｷ　ﾀｸ</t>
    <phoneticPr fontId="4"/>
  </si>
  <si>
    <t>1309480</t>
    <phoneticPr fontId="4"/>
  </si>
  <si>
    <t>ｶ）ｴﾇｱｰﾙｲｰ　ﾀﾞ）ﾅｶﾞﾉｵｻﾑ</t>
    <phoneticPr fontId="4"/>
  </si>
  <si>
    <t>株式会社エヌアールイー　代表取締役　長野修士</t>
    <rPh sb="0" eb="4">
      <t>カブシキガイシャ</t>
    </rPh>
    <rPh sb="12" eb="17">
      <t>ダイヒョウトリシマリヤク</t>
    </rPh>
    <rPh sb="18" eb="20">
      <t>ナガノ</t>
    </rPh>
    <rPh sb="20" eb="21">
      <t>オサム</t>
    </rPh>
    <rPh sb="21" eb="22">
      <t>シ</t>
    </rPh>
    <phoneticPr fontId="4"/>
  </si>
  <si>
    <t>0583</t>
    <phoneticPr fontId="4"/>
  </si>
  <si>
    <t>佐賀共栄銀行</t>
    <rPh sb="0" eb="2">
      <t>サガ</t>
    </rPh>
    <rPh sb="2" eb="4">
      <t>キョウエイ</t>
    </rPh>
    <rPh sb="4" eb="6">
      <t>ギンコウ</t>
    </rPh>
    <phoneticPr fontId="4"/>
  </si>
  <si>
    <t>020</t>
    <phoneticPr fontId="4"/>
  </si>
  <si>
    <t>1095500</t>
    <phoneticPr fontId="4"/>
  </si>
  <si>
    <t>スリーアールインベストメント株式会社</t>
    <rPh sb="14" eb="18">
      <t>カブシキガイシャ</t>
    </rPh>
    <phoneticPr fontId="4"/>
  </si>
  <si>
    <t>スリーアールインベストメント（ｶ</t>
    <phoneticPr fontId="4"/>
  </si>
  <si>
    <t>三井住友銀行</t>
    <rPh sb="0" eb="6">
      <t>ミツイスミトモギンコウ</t>
    </rPh>
    <phoneticPr fontId="4"/>
  </si>
  <si>
    <t>0009</t>
    <phoneticPr fontId="4"/>
  </si>
  <si>
    <t>719</t>
    <phoneticPr fontId="4"/>
  </si>
  <si>
    <t>0690116</t>
    <phoneticPr fontId="4"/>
  </si>
  <si>
    <t>原口　正智</t>
    <rPh sb="0" eb="2">
      <t>ハラグチ</t>
    </rPh>
    <rPh sb="3" eb="4">
      <t>マサ</t>
    </rPh>
    <rPh sb="4" eb="5">
      <t>トモ</t>
    </rPh>
    <phoneticPr fontId="4"/>
  </si>
  <si>
    <t>ﾊﾗｸﾞﾁ　ﾏｻﾄﾓ</t>
    <phoneticPr fontId="4"/>
  </si>
  <si>
    <t>山口銀行</t>
    <rPh sb="0" eb="2">
      <t>ヤマグチ</t>
    </rPh>
    <rPh sb="2" eb="4">
      <t>ギンコウ</t>
    </rPh>
    <phoneticPr fontId="4"/>
  </si>
  <si>
    <t>西宇部</t>
    <rPh sb="0" eb="1">
      <t>ニシ</t>
    </rPh>
    <rPh sb="1" eb="3">
      <t>ウベ</t>
    </rPh>
    <phoneticPr fontId="4"/>
  </si>
  <si>
    <t>0170</t>
    <phoneticPr fontId="4"/>
  </si>
  <si>
    <t>030</t>
    <phoneticPr fontId="4"/>
  </si>
  <si>
    <t>5041892</t>
    <phoneticPr fontId="4"/>
  </si>
  <si>
    <t>松井　けい子</t>
    <rPh sb="0" eb="2">
      <t>マツイ</t>
    </rPh>
    <rPh sb="5" eb="6">
      <t>コ</t>
    </rPh>
    <phoneticPr fontId="4"/>
  </si>
  <si>
    <t>ﾏﾂｲ　ｹｲｺ</t>
    <phoneticPr fontId="4"/>
  </si>
  <si>
    <t>梶原産業株式会社</t>
    <phoneticPr fontId="4"/>
  </si>
  <si>
    <t>徳島大正銀行</t>
    <rPh sb="0" eb="2">
      <t>トクシマ</t>
    </rPh>
    <rPh sb="2" eb="4">
      <t>タイショウ</t>
    </rPh>
    <rPh sb="4" eb="6">
      <t>ギンコウ</t>
    </rPh>
    <phoneticPr fontId="4"/>
  </si>
  <si>
    <t>0572</t>
    <phoneticPr fontId="4"/>
  </si>
  <si>
    <t>南昭和町</t>
    <rPh sb="0" eb="1">
      <t>ミナミ</t>
    </rPh>
    <rPh sb="1" eb="3">
      <t>ショウワ</t>
    </rPh>
    <rPh sb="3" eb="4">
      <t>マチ</t>
    </rPh>
    <phoneticPr fontId="4"/>
  </si>
  <si>
    <t>046</t>
    <phoneticPr fontId="4"/>
  </si>
  <si>
    <t>8500737</t>
    <phoneticPr fontId="4"/>
  </si>
  <si>
    <t>株式会社ソニック　代表取締役　黒田和徳</t>
    <rPh sb="0" eb="4">
      <t>カブシキガイシャ</t>
    </rPh>
    <rPh sb="9" eb="14">
      <t>ダイヒョウトリシマリヤク</t>
    </rPh>
    <rPh sb="15" eb="17">
      <t>クロダ</t>
    </rPh>
    <rPh sb="17" eb="18">
      <t>カズ</t>
    </rPh>
    <rPh sb="18" eb="19">
      <t>ノリ</t>
    </rPh>
    <phoneticPr fontId="4"/>
  </si>
  <si>
    <t>ｶﾌﾞｼｷｶﾞｲｼｬｿﾆｯｸ　ﾀﾞｲﾋｮｳﾄﾘｼﾏﾘﾔｸ　ｸﾛﾀﾞｶｽﾞﾉﾘ</t>
    <phoneticPr fontId="4"/>
  </si>
  <si>
    <t>福岡銀行</t>
    <rPh sb="0" eb="2">
      <t>フクオカ</t>
    </rPh>
    <rPh sb="2" eb="4">
      <t>ギンコウ</t>
    </rPh>
    <phoneticPr fontId="4"/>
  </si>
  <si>
    <t>後藤寺</t>
    <rPh sb="0" eb="2">
      <t>ゴトウ</t>
    </rPh>
    <rPh sb="2" eb="3">
      <t>テラ</t>
    </rPh>
    <phoneticPr fontId="4"/>
  </si>
  <si>
    <t>0177</t>
    <phoneticPr fontId="4"/>
  </si>
  <si>
    <t>531</t>
    <phoneticPr fontId="4"/>
  </si>
  <si>
    <t>1351020</t>
    <phoneticPr fontId="4"/>
  </si>
  <si>
    <t>梶原産業株式会社　代表取締役　梶原　義勝</t>
    <rPh sb="0" eb="2">
      <t>カジワラ</t>
    </rPh>
    <rPh sb="2" eb="4">
      <t>サンギョウ</t>
    </rPh>
    <rPh sb="4" eb="8">
      <t>カブシキガイシャ</t>
    </rPh>
    <rPh sb="9" eb="14">
      <t>ダイヒョウトリシマリヤク</t>
    </rPh>
    <rPh sb="15" eb="17">
      <t>カジワラ</t>
    </rPh>
    <rPh sb="18" eb="20">
      <t>ヨシカツ</t>
    </rPh>
    <phoneticPr fontId="4"/>
  </si>
  <si>
    <t>ｶｼﾞﾜﾗｻﾝｷﾞｮｳｶﾌﾞｼｷｶﾞｲｼｬ　ﾀﾞｲﾋｮｳﾄﾘｼﾏﾘﾔｸ　ｶｼﾞﾜﾗﾖｼｶﾂ</t>
    <phoneticPr fontId="4"/>
  </si>
  <si>
    <t>直方</t>
    <rPh sb="0" eb="1">
      <t>ナオ</t>
    </rPh>
    <rPh sb="1" eb="2">
      <t>カタ</t>
    </rPh>
    <phoneticPr fontId="4"/>
  </si>
  <si>
    <t>511</t>
    <phoneticPr fontId="4"/>
  </si>
  <si>
    <t>大谷鉄工株式会社</t>
    <phoneticPr fontId="4"/>
  </si>
  <si>
    <t>池田</t>
    <rPh sb="0" eb="2">
      <t>イケダ</t>
    </rPh>
    <phoneticPr fontId="4"/>
  </si>
  <si>
    <t>413</t>
    <phoneticPr fontId="4"/>
  </si>
  <si>
    <t>1258187</t>
    <phoneticPr fontId="4"/>
  </si>
  <si>
    <t>岡　清香</t>
    <rPh sb="0" eb="1">
      <t>オカ</t>
    </rPh>
    <rPh sb="2" eb="3">
      <t>キヨ</t>
    </rPh>
    <rPh sb="3" eb="4">
      <t>カ</t>
    </rPh>
    <phoneticPr fontId="4"/>
  </si>
  <si>
    <t>ｵｶ　ｾｲｶ</t>
    <phoneticPr fontId="4"/>
  </si>
  <si>
    <t>百十四銀行</t>
    <rPh sb="0" eb="1">
      <t>ヒャク</t>
    </rPh>
    <rPh sb="1" eb="2">
      <t>ジュウ</t>
    </rPh>
    <rPh sb="2" eb="3">
      <t>ヨン</t>
    </rPh>
    <rPh sb="3" eb="5">
      <t>ギンコウ</t>
    </rPh>
    <phoneticPr fontId="4"/>
  </si>
  <si>
    <t>詫間</t>
    <rPh sb="0" eb="1">
      <t>タ</t>
    </rPh>
    <rPh sb="1" eb="2">
      <t>マ</t>
    </rPh>
    <phoneticPr fontId="4"/>
  </si>
  <si>
    <t>281</t>
    <phoneticPr fontId="4"/>
  </si>
  <si>
    <t>0523042</t>
    <phoneticPr fontId="4"/>
  </si>
  <si>
    <t>株式会社SGTコンサルティング</t>
    <rPh sb="0" eb="4">
      <t>カブシキガイシャ</t>
    </rPh>
    <phoneticPr fontId="4"/>
  </si>
  <si>
    <t>ｶﾌﾞｼｷｶﾞｲｼｬ　ｴｽｼﾞｰﾃｨｺﾝｻﾙﾃｨﾝｸﾞ</t>
    <phoneticPr fontId="4"/>
  </si>
  <si>
    <t>関西みらい銀行</t>
    <rPh sb="0" eb="2">
      <t>カンサイ</t>
    </rPh>
    <rPh sb="5" eb="7">
      <t>ギンコウ</t>
    </rPh>
    <phoneticPr fontId="4"/>
  </si>
  <si>
    <t>八尾</t>
    <rPh sb="0" eb="2">
      <t>ヤオ</t>
    </rPh>
    <phoneticPr fontId="4"/>
  </si>
  <si>
    <t>0159</t>
    <phoneticPr fontId="4"/>
  </si>
  <si>
    <t>038</t>
    <phoneticPr fontId="4"/>
  </si>
  <si>
    <t>0969322</t>
    <phoneticPr fontId="4"/>
  </si>
  <si>
    <t>株式会社BOSS　JAPAN</t>
    <rPh sb="0" eb="4">
      <t>カブシキガイシャ</t>
    </rPh>
    <phoneticPr fontId="4"/>
  </si>
  <si>
    <t>ｶﾌﾞｼｷｶﾞｲｼｬﾎﾞｽｼﾞｬﾊﾟﾝ</t>
    <phoneticPr fontId="4"/>
  </si>
  <si>
    <t>甘木</t>
    <rPh sb="0" eb="1">
      <t>アマ</t>
    </rPh>
    <rPh sb="1" eb="2">
      <t>キ</t>
    </rPh>
    <phoneticPr fontId="4"/>
  </si>
  <si>
    <t>054</t>
    <phoneticPr fontId="4"/>
  </si>
  <si>
    <t>協業組合朝倉浄水　代表理事　三浦正史</t>
    <rPh sb="0" eb="2">
      <t>キョウギョウ</t>
    </rPh>
    <rPh sb="2" eb="4">
      <t>クミアイ</t>
    </rPh>
    <rPh sb="4" eb="6">
      <t>アサクラ</t>
    </rPh>
    <rPh sb="6" eb="8">
      <t>ジョウスイ</t>
    </rPh>
    <rPh sb="9" eb="11">
      <t>ダイヒョウ</t>
    </rPh>
    <rPh sb="11" eb="13">
      <t>リジ</t>
    </rPh>
    <rPh sb="14" eb="16">
      <t>ミウラ</t>
    </rPh>
    <rPh sb="16" eb="18">
      <t>セイシ</t>
    </rPh>
    <phoneticPr fontId="4"/>
  </si>
  <si>
    <t>ｷｮｳｷﾞｮｳｸﾐｱｲｱｻｸﾗｼﾞｮｳｽｲ　ﾀﾞｲﾋｮｳﾘｼﾞ　ﾐｳﾗﾏｻﾌﾐ</t>
    <phoneticPr fontId="4"/>
  </si>
  <si>
    <t>三菱UFJ銀行</t>
    <rPh sb="0" eb="2">
      <t>ミツビシ</t>
    </rPh>
    <rPh sb="5" eb="7">
      <t>ギンコウ</t>
    </rPh>
    <phoneticPr fontId="4"/>
  </si>
  <si>
    <t>久我山</t>
    <rPh sb="0" eb="3">
      <t>クガヤマ</t>
    </rPh>
    <phoneticPr fontId="4"/>
  </si>
  <si>
    <t>0005</t>
    <phoneticPr fontId="4"/>
  </si>
  <si>
    <t>567</t>
    <phoneticPr fontId="4"/>
  </si>
  <si>
    <t>3826760</t>
    <phoneticPr fontId="4"/>
  </si>
  <si>
    <t>山口　正雄</t>
    <rPh sb="0" eb="2">
      <t>ヤマグチ</t>
    </rPh>
    <rPh sb="3" eb="5">
      <t>マサオ</t>
    </rPh>
    <phoneticPr fontId="4"/>
  </si>
  <si>
    <t>ﾔﾏｸﾞﾁ　ﾏｻｵ</t>
    <phoneticPr fontId="4"/>
  </si>
  <si>
    <t>宮田</t>
    <rPh sb="0" eb="2">
      <t>ミヤタ</t>
    </rPh>
    <phoneticPr fontId="4"/>
  </si>
  <si>
    <t>515</t>
    <phoneticPr fontId="4"/>
  </si>
  <si>
    <t>1204784</t>
    <phoneticPr fontId="4"/>
  </si>
  <si>
    <t>株式会社　新輝建設　代表取締役　友永英輝</t>
    <rPh sb="0" eb="4">
      <t>カブシキガイシャ</t>
    </rPh>
    <rPh sb="5" eb="7">
      <t>シンキ</t>
    </rPh>
    <rPh sb="7" eb="9">
      <t>ケンセツ</t>
    </rPh>
    <rPh sb="10" eb="12">
      <t>ダイヒョウ</t>
    </rPh>
    <rPh sb="12" eb="15">
      <t>トリシマリヤク</t>
    </rPh>
    <rPh sb="16" eb="18">
      <t>トモナガ</t>
    </rPh>
    <rPh sb="18" eb="20">
      <t>ヒデキ</t>
    </rPh>
    <phoneticPr fontId="4"/>
  </si>
  <si>
    <t>ｶﾌﾞｼｷｶﾞｲｼｬ　ｼﾝｷｹﾝｾﾂ　ﾀﾞｲﾋｮｳﾄﾘｼﾏﾘﾔｸ　ﾄﾓﾅｶﾞﾋﾃﾞｷ</t>
    <phoneticPr fontId="4"/>
  </si>
  <si>
    <t>大分県農業協同組合</t>
    <rPh sb="0" eb="2">
      <t>オオイタ</t>
    </rPh>
    <rPh sb="2" eb="3">
      <t>ケン</t>
    </rPh>
    <rPh sb="3" eb="5">
      <t>ノウギョウ</t>
    </rPh>
    <rPh sb="5" eb="7">
      <t>キョウドウ</t>
    </rPh>
    <rPh sb="7" eb="9">
      <t>クミアイ</t>
    </rPh>
    <phoneticPr fontId="4"/>
  </si>
  <si>
    <t>宇佐</t>
    <rPh sb="0" eb="2">
      <t>ウサ</t>
    </rPh>
    <phoneticPr fontId="4"/>
  </si>
  <si>
    <t>9104</t>
    <phoneticPr fontId="4"/>
  </si>
  <si>
    <t>670</t>
    <phoneticPr fontId="4"/>
  </si>
  <si>
    <t>0280760</t>
    <phoneticPr fontId="4"/>
  </si>
  <si>
    <t>山崎　清徳</t>
    <rPh sb="0" eb="2">
      <t>ヤマサキ</t>
    </rPh>
    <rPh sb="3" eb="5">
      <t>キヨノリ</t>
    </rPh>
    <phoneticPr fontId="4"/>
  </si>
  <si>
    <t>ﾔﾏｻｷ　ｷﾖﾉﾘ</t>
    <phoneticPr fontId="4"/>
  </si>
  <si>
    <t>721</t>
    <phoneticPr fontId="4"/>
  </si>
  <si>
    <t>1389171</t>
    <phoneticPr fontId="4"/>
  </si>
  <si>
    <t>有限会社宮野段ボール　取締役　宮野良充</t>
    <rPh sb="0" eb="4">
      <t>ユウゲンガイシャ</t>
    </rPh>
    <rPh sb="4" eb="6">
      <t>ミヤノ</t>
    </rPh>
    <rPh sb="6" eb="7">
      <t>ダン</t>
    </rPh>
    <rPh sb="11" eb="14">
      <t>トリシマリヤク</t>
    </rPh>
    <rPh sb="15" eb="17">
      <t>ミヤノ</t>
    </rPh>
    <rPh sb="17" eb="19">
      <t>ヨシミツ</t>
    </rPh>
    <phoneticPr fontId="4"/>
  </si>
  <si>
    <t>ﾕｳｹﾞﾝｶﾞｲｼｬ　ﾐﾔﾉﾀﾞﾝﾎﾞｰﾙ　ﾄﾘｼﾏﾘﾔｸ　ﾐﾔﾉﾖｼﾐﾂ</t>
    <phoneticPr fontId="4"/>
  </si>
  <si>
    <t>3027738</t>
    <phoneticPr fontId="4"/>
  </si>
  <si>
    <t>本店営業部</t>
    <rPh sb="0" eb="2">
      <t>ホンテン</t>
    </rPh>
    <rPh sb="2" eb="5">
      <t>エイギョウブ</t>
    </rPh>
    <phoneticPr fontId="4"/>
  </si>
  <si>
    <t>001</t>
    <phoneticPr fontId="4"/>
  </si>
  <si>
    <t>1289194</t>
    <phoneticPr fontId="4"/>
  </si>
  <si>
    <t>株式会社　Nプランニング　代表取締役　中島敦子</t>
    <rPh sb="0" eb="4">
      <t>カブシキガイシャ</t>
    </rPh>
    <rPh sb="13" eb="18">
      <t>ダイヒョウトリシマリヤク</t>
    </rPh>
    <rPh sb="19" eb="21">
      <t>ナカシマ</t>
    </rPh>
    <rPh sb="21" eb="23">
      <t>アツコ</t>
    </rPh>
    <phoneticPr fontId="4"/>
  </si>
  <si>
    <t>ｶ）ｴﾇﾌﾟﾗﾝﾆﾝｸﾞ　ﾀﾞｲﾋｮｳﾄﾘｼﾏﾘﾔｸ　ﾅｶｼﾏｱﾂｺ</t>
    <phoneticPr fontId="4"/>
  </si>
  <si>
    <t>大成運輸株式会社</t>
    <phoneticPr fontId="4"/>
  </si>
  <si>
    <t>タカ食品工業株式会社</t>
    <phoneticPr fontId="4"/>
  </si>
  <si>
    <t>佐賀銀行</t>
    <rPh sb="0" eb="2">
      <t>サガ</t>
    </rPh>
    <rPh sb="2" eb="4">
      <t>ギンコウ</t>
    </rPh>
    <phoneticPr fontId="4"/>
  </si>
  <si>
    <t>有田</t>
    <rPh sb="0" eb="2">
      <t>アリタ</t>
    </rPh>
    <phoneticPr fontId="4"/>
  </si>
  <si>
    <t>0179</t>
    <phoneticPr fontId="4"/>
  </si>
  <si>
    <t>685</t>
    <phoneticPr fontId="4"/>
  </si>
  <si>
    <t>株式会社　賞美堂本店</t>
    <rPh sb="0" eb="4">
      <t>カブシキガイシャ</t>
    </rPh>
    <rPh sb="5" eb="6">
      <t>ショウ</t>
    </rPh>
    <rPh sb="6" eb="7">
      <t>ミ</t>
    </rPh>
    <rPh sb="7" eb="8">
      <t>ドウ</t>
    </rPh>
    <rPh sb="8" eb="10">
      <t>ホンテン</t>
    </rPh>
    <phoneticPr fontId="4"/>
  </si>
  <si>
    <t>ｶ）ｼｮｳﾋﾞﾄﾞｳﾎﾝﾃﾝ</t>
    <phoneticPr fontId="4"/>
  </si>
  <si>
    <t>0755256</t>
    <phoneticPr fontId="4"/>
  </si>
  <si>
    <t>エネコ株式会社　代表取締役　和泉佳宏</t>
    <rPh sb="3" eb="7">
      <t>カブシキガイシャ</t>
    </rPh>
    <rPh sb="8" eb="13">
      <t>ダイヒョウトリシマリヤク</t>
    </rPh>
    <rPh sb="14" eb="15">
      <t>ワ</t>
    </rPh>
    <rPh sb="15" eb="16">
      <t>イズミ</t>
    </rPh>
    <rPh sb="16" eb="18">
      <t>ヨシヒロ</t>
    </rPh>
    <phoneticPr fontId="4"/>
  </si>
  <si>
    <t>ｴﾈｺｶﾌﾞｼｷｶﾞｲｼｬ　ﾀﾞｲﾋｮｳﾄﾘｼﾏﾘﾔｸ　ｲｽﾞﾐﾖｼﾋﾛ</t>
    <phoneticPr fontId="4"/>
  </si>
  <si>
    <t>肥後銀行</t>
    <rPh sb="0" eb="2">
      <t>ヒゴ</t>
    </rPh>
    <rPh sb="2" eb="4">
      <t>ギンコウ</t>
    </rPh>
    <phoneticPr fontId="4"/>
  </si>
  <si>
    <t>0182</t>
    <phoneticPr fontId="4"/>
  </si>
  <si>
    <t>菊水</t>
    <rPh sb="0" eb="2">
      <t>キクスイ</t>
    </rPh>
    <phoneticPr fontId="4"/>
  </si>
  <si>
    <t>207</t>
    <phoneticPr fontId="4"/>
  </si>
  <si>
    <t>武藤敏幸</t>
    <rPh sb="0" eb="2">
      <t>ムトウ</t>
    </rPh>
    <rPh sb="2" eb="4">
      <t>トシユキ</t>
    </rPh>
    <phoneticPr fontId="4"/>
  </si>
  <si>
    <t>ﾑﾄｳﾄｼﾕｷ</t>
    <phoneticPr fontId="4"/>
  </si>
  <si>
    <t>十八親和銀行</t>
    <rPh sb="0" eb="1">
      <t>ジュウ</t>
    </rPh>
    <rPh sb="1" eb="2">
      <t>ハチ</t>
    </rPh>
    <rPh sb="2" eb="3">
      <t>オヤ</t>
    </rPh>
    <rPh sb="3" eb="4">
      <t>ワ</t>
    </rPh>
    <rPh sb="4" eb="6">
      <t>ギンコウ</t>
    </rPh>
    <phoneticPr fontId="4"/>
  </si>
  <si>
    <t>佐世保中央</t>
    <rPh sb="0" eb="3">
      <t>サセボ</t>
    </rPh>
    <rPh sb="3" eb="5">
      <t>チュウオウ</t>
    </rPh>
    <phoneticPr fontId="4"/>
  </si>
  <si>
    <t>400</t>
    <phoneticPr fontId="4"/>
  </si>
  <si>
    <t>0190794</t>
    <phoneticPr fontId="4"/>
  </si>
  <si>
    <t>福丸建設株式会社</t>
    <rPh sb="0" eb="2">
      <t>フクマル</t>
    </rPh>
    <rPh sb="2" eb="4">
      <t>ケンセツ</t>
    </rPh>
    <rPh sb="4" eb="8">
      <t>カブシキガイシャ</t>
    </rPh>
    <phoneticPr fontId="4"/>
  </si>
  <si>
    <t>ﾌｸﾏﾙｹﾝｾﾂｶﾌﾞｼｷｶﾞｲｼｬ</t>
    <phoneticPr fontId="4"/>
  </si>
  <si>
    <t>小倉東</t>
    <rPh sb="0" eb="2">
      <t>オグラ</t>
    </rPh>
    <rPh sb="2" eb="3">
      <t>ヒガシ</t>
    </rPh>
    <phoneticPr fontId="4"/>
  </si>
  <si>
    <t>140</t>
    <phoneticPr fontId="4"/>
  </si>
  <si>
    <t>00780049</t>
    <phoneticPr fontId="4"/>
  </si>
  <si>
    <t>株式会社陽和　代表取締役　越出理隆</t>
    <rPh sb="0" eb="4">
      <t>カブシキガイシャ</t>
    </rPh>
    <rPh sb="4" eb="6">
      <t>ヨウワ</t>
    </rPh>
    <rPh sb="7" eb="12">
      <t>ダイヒョウトリシマリヤク</t>
    </rPh>
    <rPh sb="13" eb="14">
      <t>コシ</t>
    </rPh>
    <rPh sb="14" eb="15">
      <t>デ</t>
    </rPh>
    <rPh sb="15" eb="16">
      <t>リ</t>
    </rPh>
    <rPh sb="16" eb="17">
      <t>タカ</t>
    </rPh>
    <phoneticPr fontId="4"/>
  </si>
  <si>
    <t>ｶﾌﾞｼｷｶﾞｲｼｬﾖｳﾜ　ﾀﾞｲﾋｮｳﾄﾘｼﾏﾘﾔｸ　ｺｼﾃﾞﾉﾘﾀｶ</t>
    <phoneticPr fontId="4"/>
  </si>
  <si>
    <t>西京銀行</t>
    <rPh sb="0" eb="1">
      <t>ニシ</t>
    </rPh>
    <rPh sb="1" eb="2">
      <t>キョウ</t>
    </rPh>
    <rPh sb="2" eb="4">
      <t>ギンコウ</t>
    </rPh>
    <phoneticPr fontId="4"/>
  </si>
  <si>
    <t>0570</t>
    <phoneticPr fontId="4"/>
  </si>
  <si>
    <t>33</t>
    <phoneticPr fontId="4"/>
  </si>
  <si>
    <t>2033147</t>
    <phoneticPr fontId="4"/>
  </si>
  <si>
    <t>山下　晃弘</t>
    <rPh sb="0" eb="2">
      <t>ヤマシタ</t>
    </rPh>
    <rPh sb="3" eb="5">
      <t>アキヒロ</t>
    </rPh>
    <phoneticPr fontId="4"/>
  </si>
  <si>
    <t>ﾔﾏｼﾀ　ｱｷﾋﾛ</t>
    <phoneticPr fontId="4"/>
  </si>
  <si>
    <t>石井</t>
    <rPh sb="0" eb="2">
      <t>イシイ</t>
    </rPh>
    <phoneticPr fontId="4"/>
  </si>
  <si>
    <t>402</t>
    <phoneticPr fontId="4"/>
  </si>
  <si>
    <t>1276750</t>
    <phoneticPr fontId="4"/>
  </si>
  <si>
    <t>有限会社　山下運送　代表取締役　山下裕司</t>
    <rPh sb="0" eb="4">
      <t>ユウゲンガイシャ</t>
    </rPh>
    <rPh sb="5" eb="7">
      <t>ヤマシタ</t>
    </rPh>
    <rPh sb="7" eb="9">
      <t>ウンソウ</t>
    </rPh>
    <rPh sb="10" eb="15">
      <t>ダイヒョウトリシマリヤク</t>
    </rPh>
    <rPh sb="16" eb="18">
      <t>ヤマシタ</t>
    </rPh>
    <rPh sb="18" eb="20">
      <t>ユウジ</t>
    </rPh>
    <phoneticPr fontId="4"/>
  </si>
  <si>
    <t>ユ）ﾔﾏｼﾀｳﾝｿｳ　ﾀﾞｲﾋｮｳﾄﾘｼﾏﾘﾔｸ　ﾔﾏｼﾀﾕｳｼﾞ</t>
    <phoneticPr fontId="4"/>
  </si>
  <si>
    <t>曽根</t>
    <rPh sb="0" eb="2">
      <t>ソネ</t>
    </rPh>
    <phoneticPr fontId="4"/>
  </si>
  <si>
    <t>443</t>
    <phoneticPr fontId="4"/>
  </si>
  <si>
    <t>468151</t>
    <phoneticPr fontId="4"/>
  </si>
  <si>
    <t>株式会社西興運輸</t>
    <rPh sb="0" eb="4">
      <t>カブシキガイシャ</t>
    </rPh>
    <rPh sb="4" eb="5">
      <t>ニシ</t>
    </rPh>
    <rPh sb="5" eb="6">
      <t>コウ</t>
    </rPh>
    <rPh sb="6" eb="8">
      <t>ウンユ</t>
    </rPh>
    <phoneticPr fontId="4"/>
  </si>
  <si>
    <t>ｶ）ﾆｼｺｳｳﾝﾕ</t>
    <phoneticPr fontId="4"/>
  </si>
  <si>
    <t>1272299</t>
    <phoneticPr fontId="4"/>
  </si>
  <si>
    <t>well－Richリライリング株式会社　代表取締役　和泉佳宏</t>
    <rPh sb="15" eb="19">
      <t>カブシキガイシャ</t>
    </rPh>
    <rPh sb="20" eb="25">
      <t>ダイヒョウトリシマリヤク</t>
    </rPh>
    <rPh sb="26" eb="28">
      <t>ワイズミ</t>
    </rPh>
    <rPh sb="28" eb="30">
      <t>ヨシヒロ</t>
    </rPh>
    <phoneticPr fontId="4"/>
  </si>
  <si>
    <t>ｳｪﾙﾘｯﾁﾘﾗｲﾘﾝｸﾞ（ｶﾀﾞｲﾋｮｳﾄﾘｼﾏﾘﾔｸ　ｲｽﾞﾐﾖｼﾋﾛ</t>
    <phoneticPr fontId="4"/>
  </si>
  <si>
    <t>宗像</t>
    <rPh sb="0" eb="2">
      <t>ムナカタ</t>
    </rPh>
    <phoneticPr fontId="4"/>
  </si>
  <si>
    <t>162</t>
    <phoneticPr fontId="4"/>
  </si>
  <si>
    <t>0000421</t>
    <phoneticPr fontId="4"/>
  </si>
  <si>
    <t>大成運輸株式会社</t>
    <rPh sb="0" eb="2">
      <t>タイセイ</t>
    </rPh>
    <rPh sb="2" eb="4">
      <t>ウンユ</t>
    </rPh>
    <rPh sb="4" eb="8">
      <t>カブシキガイシャ</t>
    </rPh>
    <phoneticPr fontId="4"/>
  </si>
  <si>
    <t>ﾀｲｾｲｳﾝﾕｶﾌﾞｼｷｶﾞｲｼｬ</t>
    <phoneticPr fontId="4"/>
  </si>
  <si>
    <t>発電量確認できる資料が入っていなかった為チェックできず。</t>
    <rPh sb="0" eb="3">
      <t>ハツデンリョウ</t>
    </rPh>
    <rPh sb="3" eb="5">
      <t>カクニン</t>
    </rPh>
    <rPh sb="8" eb="10">
      <t>シリョウ</t>
    </rPh>
    <rPh sb="11" eb="12">
      <t>ハイ</t>
    </rPh>
    <rPh sb="19" eb="20">
      <t>タメ</t>
    </rPh>
    <phoneticPr fontId="4"/>
  </si>
  <si>
    <t>福岡銀行</t>
    <rPh sb="0" eb="4">
      <t>フクオカギンコウ</t>
    </rPh>
    <phoneticPr fontId="4"/>
  </si>
  <si>
    <t>瀬高</t>
    <rPh sb="0" eb="1">
      <t>セ</t>
    </rPh>
    <phoneticPr fontId="4"/>
  </si>
  <si>
    <t>当座</t>
    <rPh sb="0" eb="2">
      <t>トウザ</t>
    </rPh>
    <phoneticPr fontId="4"/>
  </si>
  <si>
    <t>678</t>
    <phoneticPr fontId="4"/>
  </si>
  <si>
    <t>タカ食品工業株式会社代表取締役　大塚直</t>
    <rPh sb="2" eb="4">
      <t>ショクヒン</t>
    </rPh>
    <rPh sb="4" eb="6">
      <t>コウギョウ</t>
    </rPh>
    <rPh sb="6" eb="10">
      <t>カブシキガイシャ</t>
    </rPh>
    <rPh sb="10" eb="15">
      <t>ダイヒョウトリシマリヤク</t>
    </rPh>
    <rPh sb="16" eb="18">
      <t>オオツカ</t>
    </rPh>
    <rPh sb="18" eb="19">
      <t>ナオ</t>
    </rPh>
    <phoneticPr fontId="4"/>
  </si>
  <si>
    <t>ﾀｶｼｮｸﾋﾝｺｳｷﾞｮｳ（ｶﾀﾞｲﾋｮｳﾄﾘｼﾏﾘﾔｸ　ｵｵﾂｶﾀﾀﾞｼ</t>
    <phoneticPr fontId="4"/>
  </si>
  <si>
    <t>有限会社三進建設</t>
    <phoneticPr fontId="4"/>
  </si>
  <si>
    <t>髙田</t>
    <rPh sb="0" eb="2">
      <t>タカダ</t>
    </rPh>
    <phoneticPr fontId="4"/>
  </si>
  <si>
    <t>1087136</t>
    <phoneticPr fontId="4"/>
  </si>
  <si>
    <t>有限会社三進建設　代表取締役　弓長　起哲</t>
    <rPh sb="0" eb="4">
      <t>ユウゲンガイシャ</t>
    </rPh>
    <rPh sb="4" eb="6">
      <t>サンシン</t>
    </rPh>
    <rPh sb="6" eb="8">
      <t>ケンセツ</t>
    </rPh>
    <rPh sb="9" eb="14">
      <t>ダイヒョウトリシマリヤク</t>
    </rPh>
    <rPh sb="15" eb="17">
      <t>ユミナガ</t>
    </rPh>
    <rPh sb="18" eb="19">
      <t>オ</t>
    </rPh>
    <rPh sb="19" eb="20">
      <t>テツ</t>
    </rPh>
    <phoneticPr fontId="4"/>
  </si>
  <si>
    <t>ﾕ）ｻﾝｼﾝｹﾝｾﾂ　ﾀﾞｲﾋｮｳﾄﾘｼﾏﾘﾔｸ　ﾕﾐﾅｶﾞ　ｷﾃﾂ</t>
    <phoneticPr fontId="4"/>
  </si>
  <si>
    <t>5150014</t>
    <phoneticPr fontId="4"/>
  </si>
  <si>
    <t>K＆H合同会社　代表社員　和泉佳宏</t>
    <rPh sb="3" eb="7">
      <t>ゴウドウガイシャ</t>
    </rPh>
    <rPh sb="8" eb="10">
      <t>ダイヒョウ</t>
    </rPh>
    <rPh sb="10" eb="12">
      <t>シャイン</t>
    </rPh>
    <rPh sb="13" eb="15">
      <t>イズミ</t>
    </rPh>
    <rPh sb="15" eb="17">
      <t>ヨシヒロ</t>
    </rPh>
    <phoneticPr fontId="4"/>
  </si>
  <si>
    <t>ｹｲｱﾝﾄﾞｴｲﾁ（ﾄﾞ　ﾀﾞｲﾋｮｳｼｬｲﾝ　ｲｽﾞﾐﾖｼﾋﾛ</t>
    <phoneticPr fontId="4"/>
  </si>
  <si>
    <t>5150023</t>
    <phoneticPr fontId="4"/>
  </si>
  <si>
    <t>K＆Hグリーン合同会社　代表社員　和泉佳宏</t>
    <rPh sb="7" eb="11">
      <t>ゴウドウガイシャ</t>
    </rPh>
    <rPh sb="12" eb="14">
      <t>ダイヒョウ</t>
    </rPh>
    <rPh sb="14" eb="16">
      <t>シャイン</t>
    </rPh>
    <rPh sb="17" eb="19">
      <t>イズミ</t>
    </rPh>
    <rPh sb="19" eb="21">
      <t>ヨシヒロ</t>
    </rPh>
    <phoneticPr fontId="4"/>
  </si>
  <si>
    <t>ｹｲｱﾝﾄﾞｴｲﾁｸﾞﾘｰﾝ（ﾄﾞ　ﾀﾞｲﾋｮｳｼｬｲﾝ　ｲｽﾞﾐﾖｼﾋﾛ</t>
    <phoneticPr fontId="4"/>
  </si>
  <si>
    <t>熊本中央信用金庫</t>
    <rPh sb="0" eb="2">
      <t>クマモト</t>
    </rPh>
    <rPh sb="2" eb="4">
      <t>チュウオウ</t>
    </rPh>
    <rPh sb="4" eb="6">
      <t>シンヨウ</t>
    </rPh>
    <rPh sb="6" eb="8">
      <t>キンコ</t>
    </rPh>
    <phoneticPr fontId="4"/>
  </si>
  <si>
    <t>西部</t>
    <rPh sb="0" eb="2">
      <t>ニシブ</t>
    </rPh>
    <phoneticPr fontId="4"/>
  </si>
  <si>
    <t>1954</t>
    <phoneticPr fontId="4"/>
  </si>
  <si>
    <t>011</t>
    <phoneticPr fontId="4"/>
  </si>
  <si>
    <t>0063836</t>
    <phoneticPr fontId="4"/>
  </si>
  <si>
    <t>中尾　泰治</t>
    <rPh sb="0" eb="2">
      <t>ナカオ</t>
    </rPh>
    <rPh sb="3" eb="5">
      <t>ヤスハル</t>
    </rPh>
    <phoneticPr fontId="4"/>
  </si>
  <si>
    <t>ﾅｶｵ　ﾔｽﾊﾙ</t>
    <phoneticPr fontId="4"/>
  </si>
  <si>
    <t>八代</t>
    <rPh sb="0" eb="2">
      <t>ヤシロ</t>
    </rPh>
    <phoneticPr fontId="4"/>
  </si>
  <si>
    <t>0587</t>
    <phoneticPr fontId="4"/>
  </si>
  <si>
    <t>201</t>
    <phoneticPr fontId="4"/>
  </si>
  <si>
    <t>3083798</t>
    <phoneticPr fontId="4"/>
  </si>
  <si>
    <t>島　和彦</t>
    <rPh sb="0" eb="1">
      <t>シマ</t>
    </rPh>
    <rPh sb="2" eb="4">
      <t>カズヒコ</t>
    </rPh>
    <phoneticPr fontId="4"/>
  </si>
  <si>
    <t>ｼﾏ　ｶｽﾞﾋｺ</t>
    <phoneticPr fontId="4"/>
  </si>
  <si>
    <t>16563271</t>
    <phoneticPr fontId="4"/>
  </si>
  <si>
    <t>小池　隆考</t>
    <rPh sb="0" eb="2">
      <t>コイケ</t>
    </rPh>
    <rPh sb="3" eb="4">
      <t>タカ</t>
    </rPh>
    <rPh sb="4" eb="5">
      <t>コウ</t>
    </rPh>
    <phoneticPr fontId="4"/>
  </si>
  <si>
    <t>ｺｲｹ　ﾀｶﾅﾙ</t>
    <phoneticPr fontId="4"/>
  </si>
  <si>
    <t>浜町</t>
    <rPh sb="0" eb="2">
      <t>ハマチョウ</t>
    </rPh>
    <phoneticPr fontId="4"/>
  </si>
  <si>
    <t>103</t>
    <phoneticPr fontId="4"/>
  </si>
  <si>
    <t>4036455</t>
    <phoneticPr fontId="4"/>
  </si>
  <si>
    <t>川内　正金</t>
    <rPh sb="0" eb="2">
      <t>カワウチ</t>
    </rPh>
    <rPh sb="3" eb="4">
      <t>マサ</t>
    </rPh>
    <rPh sb="4" eb="5">
      <t>キン</t>
    </rPh>
    <phoneticPr fontId="4"/>
  </si>
  <si>
    <t>ｶﾜｳﾁ　ﾏｻｶﾈ</t>
    <phoneticPr fontId="4"/>
  </si>
  <si>
    <t>3178141</t>
    <phoneticPr fontId="4"/>
  </si>
  <si>
    <t>岩切　とみ子</t>
    <rPh sb="0" eb="2">
      <t>イワキリ</t>
    </rPh>
    <rPh sb="5" eb="6">
      <t>コ</t>
    </rPh>
    <phoneticPr fontId="4"/>
  </si>
  <si>
    <t>ｲﾜｻｷ　ﾄﾐｺ</t>
    <phoneticPr fontId="4"/>
  </si>
  <si>
    <t>玉名</t>
    <rPh sb="0" eb="1">
      <t>タマ</t>
    </rPh>
    <rPh sb="1" eb="2">
      <t>ナ</t>
    </rPh>
    <phoneticPr fontId="4"/>
  </si>
  <si>
    <t>中尾　拓矢</t>
    <rPh sb="0" eb="2">
      <t>ナカオ</t>
    </rPh>
    <rPh sb="3" eb="4">
      <t>タク</t>
    </rPh>
    <rPh sb="4" eb="5">
      <t>ヤ</t>
    </rPh>
    <phoneticPr fontId="4"/>
  </si>
  <si>
    <t>ﾅｶｵ　ﾀｸﾔ</t>
    <phoneticPr fontId="4"/>
  </si>
  <si>
    <t>玉名駅前</t>
    <rPh sb="0" eb="2">
      <t>タマナ</t>
    </rPh>
    <rPh sb="2" eb="4">
      <t>エキマエ</t>
    </rPh>
    <phoneticPr fontId="4"/>
  </si>
  <si>
    <t>202</t>
    <phoneticPr fontId="4"/>
  </si>
  <si>
    <t>中尾　壮治郎</t>
    <rPh sb="0" eb="2">
      <t>ナカオ</t>
    </rPh>
    <rPh sb="3" eb="4">
      <t>ソウ</t>
    </rPh>
    <rPh sb="4" eb="6">
      <t>ジロウ</t>
    </rPh>
    <phoneticPr fontId="4"/>
  </si>
  <si>
    <t>ﾅｶｵ　ｿｳｼﾞﾛｳ</t>
    <phoneticPr fontId="4"/>
  </si>
  <si>
    <t>舟越　俊茂</t>
    <phoneticPr fontId="4"/>
  </si>
  <si>
    <t>佐賀銀行</t>
    <rPh sb="0" eb="4">
      <t>サガギンコウ</t>
    </rPh>
    <phoneticPr fontId="4"/>
  </si>
  <si>
    <t>神崎</t>
    <rPh sb="0" eb="2">
      <t>カミサキ</t>
    </rPh>
    <phoneticPr fontId="4"/>
  </si>
  <si>
    <t>623</t>
    <phoneticPr fontId="4"/>
  </si>
  <si>
    <t>1414989</t>
    <phoneticPr fontId="4"/>
  </si>
  <si>
    <t>金屋　恭次</t>
    <rPh sb="0" eb="2">
      <t>カナヤ</t>
    </rPh>
    <rPh sb="3" eb="5">
      <t>キョウジ</t>
    </rPh>
    <phoneticPr fontId="4"/>
  </si>
  <si>
    <t>ｶﾅﾔ　ｷｮｳｼﾞ</t>
    <phoneticPr fontId="4"/>
  </si>
  <si>
    <t>代理制御調整金の資料不足の為確認できず</t>
  </si>
  <si>
    <t>代理制御調整金の資料不足の為確認できず</t>
    <rPh sb="0" eb="7">
      <t>ダイリセイギョチョウセイキン</t>
    </rPh>
    <rPh sb="8" eb="12">
      <t>シリョウブソク</t>
    </rPh>
    <rPh sb="13" eb="14">
      <t>タメ</t>
    </rPh>
    <rPh sb="14" eb="16">
      <t>カクニン</t>
    </rPh>
    <phoneticPr fontId="4"/>
  </si>
  <si>
    <t>290</t>
    <phoneticPr fontId="4"/>
  </si>
  <si>
    <t>3010579</t>
    <phoneticPr fontId="4"/>
  </si>
  <si>
    <t>船越　俊茂</t>
    <rPh sb="0" eb="2">
      <t>フナコシ</t>
    </rPh>
    <rPh sb="3" eb="5">
      <t>トシシゲ</t>
    </rPh>
    <phoneticPr fontId="4"/>
  </si>
  <si>
    <t>ﾌﾅｺｼ　ﾄｼｼｹﾞ</t>
    <phoneticPr fontId="4"/>
  </si>
  <si>
    <t>257</t>
    <phoneticPr fontId="4"/>
  </si>
  <si>
    <t>田村運輸株式会社　代表取締役　永尾　弘</t>
    <rPh sb="0" eb="2">
      <t>タムラ</t>
    </rPh>
    <rPh sb="2" eb="4">
      <t>ウンユ</t>
    </rPh>
    <rPh sb="4" eb="8">
      <t>カブシキガイシャ</t>
    </rPh>
    <rPh sb="9" eb="14">
      <t>ダイヒョウトリシマリヤク</t>
    </rPh>
    <rPh sb="15" eb="17">
      <t>ナガオ</t>
    </rPh>
    <rPh sb="18" eb="19">
      <t>ヒロシ</t>
    </rPh>
    <phoneticPr fontId="4"/>
  </si>
  <si>
    <t>ﾀﾑﾗｳﾝﾕｶﾌﾞｼｷｶﾞｲｼｬ</t>
    <phoneticPr fontId="4"/>
  </si>
  <si>
    <t>福岡県信用組合</t>
    <rPh sb="0" eb="2">
      <t>フクオカ</t>
    </rPh>
    <rPh sb="2" eb="3">
      <t>ケン</t>
    </rPh>
    <rPh sb="3" eb="7">
      <t>シンヨウクミアイ</t>
    </rPh>
    <phoneticPr fontId="4"/>
  </si>
  <si>
    <t>清川</t>
    <rPh sb="0" eb="2">
      <t>キヨカワ</t>
    </rPh>
    <phoneticPr fontId="4"/>
  </si>
  <si>
    <t>2773</t>
    <phoneticPr fontId="4"/>
  </si>
  <si>
    <t>0483395</t>
    <phoneticPr fontId="4"/>
  </si>
  <si>
    <t>合同会社サニーフィールド　代表社員　原田俊一</t>
    <rPh sb="0" eb="4">
      <t>ゴウドウガイシャ</t>
    </rPh>
    <rPh sb="13" eb="17">
      <t>ダイヒョウシャイン</t>
    </rPh>
    <rPh sb="18" eb="20">
      <t>ハラダ</t>
    </rPh>
    <rPh sb="20" eb="22">
      <t>シュンイチ</t>
    </rPh>
    <phoneticPr fontId="4"/>
  </si>
  <si>
    <t>ﾄﾞ）ｻﾆｰﾌｨｰﾙﾄﾞ　ﾀﾞｲﾋｮｳｼｬｲﾝ　ﾊﾗﾀﾞｼｭﾝｲﾁ</t>
    <phoneticPr fontId="4"/>
  </si>
  <si>
    <t>香川銀行</t>
    <rPh sb="0" eb="2">
      <t>カガワ</t>
    </rPh>
    <rPh sb="2" eb="4">
      <t>ギンコウ</t>
    </rPh>
    <phoneticPr fontId="4"/>
  </si>
  <si>
    <t>内海</t>
    <rPh sb="0" eb="2">
      <t>ウチカイ</t>
    </rPh>
    <phoneticPr fontId="4"/>
  </si>
  <si>
    <t>0573</t>
    <phoneticPr fontId="4"/>
  </si>
  <si>
    <t>3534654</t>
    <phoneticPr fontId="4"/>
  </si>
  <si>
    <t>(有)お元気ですかショップ山下代表取締役　山下太一</t>
    <rPh sb="0" eb="3">
      <t>ユウ</t>
    </rPh>
    <rPh sb="4" eb="6">
      <t>ゲンキ</t>
    </rPh>
    <rPh sb="13" eb="15">
      <t>ヤマシタ</t>
    </rPh>
    <rPh sb="15" eb="17">
      <t>ダイヒョウ</t>
    </rPh>
    <rPh sb="17" eb="20">
      <t>トリシマリヤク</t>
    </rPh>
    <rPh sb="21" eb="23">
      <t>ヤマシタ</t>
    </rPh>
    <rPh sb="23" eb="25">
      <t>タイチ</t>
    </rPh>
    <phoneticPr fontId="4"/>
  </si>
  <si>
    <t>ｵｹﾞﾝｷﾃﾞｽｶｼｮｯﾌﾟﾔﾏｼﾀ　ﾀﾞｲﾋｮｳﾄﾘｼﾏﾘﾔｸﾔﾏｼﾀﾀｲﾁ</t>
    <phoneticPr fontId="4"/>
  </si>
  <si>
    <t>佐賀北</t>
    <rPh sb="0" eb="2">
      <t>サガ</t>
    </rPh>
    <rPh sb="2" eb="3">
      <t>キタ</t>
    </rPh>
    <phoneticPr fontId="4"/>
  </si>
  <si>
    <t>025</t>
    <phoneticPr fontId="4"/>
  </si>
  <si>
    <t>1088032</t>
    <phoneticPr fontId="4"/>
  </si>
  <si>
    <t>エレクトロ通商株式会社</t>
    <rPh sb="5" eb="11">
      <t>ツウショウカブシキガイシャ</t>
    </rPh>
    <phoneticPr fontId="4"/>
  </si>
  <si>
    <t>ｴﾚｸﾄﾛﾂｳｼｮｳｶﾌﾞｼｷｶﾞｲｼｬ</t>
    <phoneticPr fontId="4"/>
  </si>
  <si>
    <t>阿波銀行</t>
    <rPh sb="0" eb="2">
      <t>アナミ</t>
    </rPh>
    <rPh sb="2" eb="4">
      <t>ギンコウ</t>
    </rPh>
    <phoneticPr fontId="4"/>
  </si>
  <si>
    <t>蔵本</t>
    <rPh sb="0" eb="2">
      <t>クラモト</t>
    </rPh>
    <phoneticPr fontId="4"/>
  </si>
  <si>
    <t>117</t>
    <phoneticPr fontId="4"/>
  </si>
  <si>
    <t>1188150</t>
    <phoneticPr fontId="4"/>
  </si>
  <si>
    <t>株式会社マスエージェント　代表取締役　伊勢　文郎</t>
    <rPh sb="0" eb="4">
      <t>カブシキガイシャ</t>
    </rPh>
    <rPh sb="13" eb="15">
      <t>ダイヒョウ</t>
    </rPh>
    <rPh sb="15" eb="18">
      <t>トリシマリヤク</t>
    </rPh>
    <rPh sb="19" eb="21">
      <t>イセ</t>
    </rPh>
    <rPh sb="22" eb="24">
      <t>フミオ</t>
    </rPh>
    <phoneticPr fontId="4"/>
  </si>
  <si>
    <t>ｶﾌﾞｼｷｶﾞｲｼｬﾏｽｴｰｼﾞｪﾝﾄ　ﾀﾞｲﾋｮｳﾄﾘｼﾏﾘﾔｸ　ｲｾ　ﾌﾐｵ</t>
    <phoneticPr fontId="4"/>
  </si>
  <si>
    <t>甲府信用金庫</t>
    <rPh sb="0" eb="2">
      <t>コウフ</t>
    </rPh>
    <rPh sb="2" eb="6">
      <t>シンヨウキンコ</t>
    </rPh>
    <phoneticPr fontId="4"/>
  </si>
  <si>
    <t>櫛形</t>
    <rPh sb="0" eb="2">
      <t>クシガタ</t>
    </rPh>
    <phoneticPr fontId="4"/>
  </si>
  <si>
    <t>1385</t>
    <phoneticPr fontId="4"/>
  </si>
  <si>
    <t>076</t>
    <phoneticPr fontId="4"/>
  </si>
  <si>
    <t>0163139</t>
    <phoneticPr fontId="4"/>
  </si>
  <si>
    <t>有限会社永井庭園　代表取締役　永井三善</t>
    <rPh sb="0" eb="4">
      <t>ユウゲンガイシャ</t>
    </rPh>
    <rPh sb="4" eb="6">
      <t>ナガイ</t>
    </rPh>
    <rPh sb="6" eb="8">
      <t>テイエン</t>
    </rPh>
    <rPh sb="9" eb="14">
      <t>ダイヒョウトリシマリヤク</t>
    </rPh>
    <rPh sb="15" eb="17">
      <t>ナガイ</t>
    </rPh>
    <rPh sb="17" eb="19">
      <t>ミツヨシ</t>
    </rPh>
    <phoneticPr fontId="4"/>
  </si>
  <si>
    <t>ﾕｳｹﾞﾝｶﾞｲｼｬﾅｶﾞｲﾃｲｴﾝ　ﾀﾞｲﾋｮｳﾄﾘｼﾏﾘﾔｸ　ﾅｶﾞｲ　ﾐﾂﾖｼ</t>
    <phoneticPr fontId="4"/>
  </si>
  <si>
    <t>㈱ＩＮＧ</t>
    <phoneticPr fontId="4"/>
  </si>
  <si>
    <t>兵庫</t>
    <rPh sb="0" eb="2">
      <t>ヒョウゴ</t>
    </rPh>
    <phoneticPr fontId="4"/>
  </si>
  <si>
    <t>037</t>
    <phoneticPr fontId="4"/>
  </si>
  <si>
    <t>1117644</t>
    <phoneticPr fontId="4"/>
  </si>
  <si>
    <t>大分銀行</t>
    <rPh sb="0" eb="2">
      <t>オオイタ</t>
    </rPh>
    <rPh sb="2" eb="4">
      <t>ギンコウ</t>
    </rPh>
    <phoneticPr fontId="4"/>
  </si>
  <si>
    <t>佐伯</t>
    <rPh sb="0" eb="2">
      <t>サエキ</t>
    </rPh>
    <phoneticPr fontId="4"/>
  </si>
  <si>
    <t>0183</t>
    <phoneticPr fontId="4"/>
  </si>
  <si>
    <t>027</t>
    <phoneticPr fontId="4"/>
  </si>
  <si>
    <t>1091596</t>
    <phoneticPr fontId="4"/>
  </si>
  <si>
    <t>株式会社朝日商事　代表取締役　木下哲二</t>
    <rPh sb="0" eb="4">
      <t>カブシキガイシャ</t>
    </rPh>
    <rPh sb="4" eb="8">
      <t>アサヒショウジ</t>
    </rPh>
    <rPh sb="9" eb="14">
      <t>ダイヒョウトリシマリヤク</t>
    </rPh>
    <rPh sb="15" eb="17">
      <t>キノシタ</t>
    </rPh>
    <rPh sb="17" eb="19">
      <t>テツジ</t>
    </rPh>
    <phoneticPr fontId="4"/>
  </si>
  <si>
    <t>ｶ）ｱｻﾋｼｮｳｼﾞ</t>
    <phoneticPr fontId="4"/>
  </si>
  <si>
    <t>10915961</t>
    <phoneticPr fontId="4"/>
  </si>
  <si>
    <t>内海</t>
    <rPh sb="0" eb="2">
      <t>ウチウミ</t>
    </rPh>
    <phoneticPr fontId="4"/>
  </si>
  <si>
    <t>3533177</t>
    <phoneticPr fontId="4"/>
  </si>
  <si>
    <t>浜口海運有限会社　代表取締役　浜口博文</t>
    <rPh sb="0" eb="2">
      <t>ハマグチ</t>
    </rPh>
    <rPh sb="2" eb="4">
      <t>カイウン</t>
    </rPh>
    <rPh sb="4" eb="8">
      <t>ユウゲンガイシャ</t>
    </rPh>
    <rPh sb="9" eb="14">
      <t>ダイヒョウトリシマリヤク</t>
    </rPh>
    <rPh sb="15" eb="17">
      <t>ハマグチ</t>
    </rPh>
    <rPh sb="17" eb="19">
      <t>ヒロフミ</t>
    </rPh>
    <phoneticPr fontId="4"/>
  </si>
  <si>
    <t>ﾊﾏｸﾞﾁｶｲｳﾝﾕｳｹﾞﾝｶﾞｲｼｬ　ﾀﾞｲﾋｮｳﾄﾘｼﾏﾘﾔｸ　ﾊﾏｸﾞﾁﾋﾛﾌﾐ</t>
    <phoneticPr fontId="4"/>
  </si>
  <si>
    <t>十八親和銀行</t>
    <rPh sb="0" eb="6">
      <t>ジュウハチオヤワギンコウ</t>
    </rPh>
    <phoneticPr fontId="4"/>
  </si>
  <si>
    <t>長崎営業部</t>
    <rPh sb="0" eb="2">
      <t>ナガサキ</t>
    </rPh>
    <rPh sb="2" eb="5">
      <t>エイギョウブ</t>
    </rPh>
    <phoneticPr fontId="4"/>
  </si>
  <si>
    <t>101</t>
    <phoneticPr fontId="4"/>
  </si>
  <si>
    <t>6146929</t>
    <phoneticPr fontId="4"/>
  </si>
  <si>
    <t>古賀　繁子</t>
    <rPh sb="0" eb="2">
      <t>コガ</t>
    </rPh>
    <rPh sb="3" eb="5">
      <t>シゲコ</t>
    </rPh>
    <phoneticPr fontId="4"/>
  </si>
  <si>
    <t>ｺｶﾞ　ｼｹﾞｺ</t>
    <phoneticPr fontId="4"/>
  </si>
  <si>
    <t>笹丘</t>
    <rPh sb="0" eb="2">
      <t>ササオカ</t>
    </rPh>
    <phoneticPr fontId="4"/>
  </si>
  <si>
    <t>1214203</t>
    <phoneticPr fontId="4"/>
  </si>
  <si>
    <t>前濱　隆幸</t>
    <rPh sb="0" eb="2">
      <t>マエハマ</t>
    </rPh>
    <rPh sb="3" eb="5">
      <t>タカユキ</t>
    </rPh>
    <phoneticPr fontId="4"/>
  </si>
  <si>
    <t>ﾏｴﾊﾏ　ﾀｶﾕｷ</t>
    <phoneticPr fontId="4"/>
  </si>
  <si>
    <t>沼</t>
    <rPh sb="0" eb="1">
      <t>ヌマ</t>
    </rPh>
    <phoneticPr fontId="4"/>
  </si>
  <si>
    <t>147</t>
    <phoneticPr fontId="4"/>
  </si>
  <si>
    <t>5000700</t>
    <phoneticPr fontId="4"/>
  </si>
  <si>
    <t>3022124</t>
    <phoneticPr fontId="4"/>
  </si>
  <si>
    <t>ウィル合同会社代表社員中島京子</t>
    <rPh sb="3" eb="7">
      <t>ゴウドウガイシャ</t>
    </rPh>
    <rPh sb="7" eb="9">
      <t>ダイヒョウ</t>
    </rPh>
    <rPh sb="9" eb="11">
      <t>シャイン</t>
    </rPh>
    <rPh sb="11" eb="13">
      <t>ナカジマ</t>
    </rPh>
    <rPh sb="13" eb="15">
      <t>キョウコ</t>
    </rPh>
    <phoneticPr fontId="4"/>
  </si>
  <si>
    <t>ｳｨﾙｺﾞｳﾄﾞｳｶﾞｲｼｬﾀﾞｲﾋｮｳｼｬｲﾝﾅｶｼﾏｷｮｳｺ</t>
    <phoneticPr fontId="4"/>
  </si>
  <si>
    <t>長崎銀行</t>
    <rPh sb="0" eb="2">
      <t>ナガサキ</t>
    </rPh>
    <rPh sb="2" eb="4">
      <t>ギンコウ</t>
    </rPh>
    <phoneticPr fontId="4"/>
  </si>
  <si>
    <t>口之津</t>
    <rPh sb="0" eb="1">
      <t>クチ</t>
    </rPh>
    <rPh sb="1" eb="2">
      <t>ノ</t>
    </rPh>
    <rPh sb="2" eb="3">
      <t>ツ</t>
    </rPh>
    <phoneticPr fontId="4"/>
  </si>
  <si>
    <t>0585</t>
    <phoneticPr fontId="4"/>
  </si>
  <si>
    <t>330</t>
    <phoneticPr fontId="4"/>
  </si>
  <si>
    <t>2091310</t>
    <phoneticPr fontId="4"/>
  </si>
  <si>
    <t>伊藤　寧</t>
    <rPh sb="0" eb="2">
      <t>イトウ</t>
    </rPh>
    <rPh sb="3" eb="4">
      <t>ヤスシ</t>
    </rPh>
    <phoneticPr fontId="4"/>
  </si>
  <si>
    <t>ｲﾄｳ　ﾔｽｼ</t>
    <phoneticPr fontId="4"/>
  </si>
  <si>
    <t>筑邦銀行</t>
    <rPh sb="0" eb="1">
      <t>ツク</t>
    </rPh>
    <rPh sb="1" eb="2">
      <t>ホウ</t>
    </rPh>
    <rPh sb="2" eb="4">
      <t>ギンコウ</t>
    </rPh>
    <phoneticPr fontId="4"/>
  </si>
  <si>
    <t>0178</t>
    <phoneticPr fontId="4"/>
  </si>
  <si>
    <t>鳥栖</t>
    <rPh sb="0" eb="2">
      <t>トリス</t>
    </rPh>
    <phoneticPr fontId="4"/>
  </si>
  <si>
    <t>006</t>
    <phoneticPr fontId="4"/>
  </si>
  <si>
    <t>3048880</t>
    <phoneticPr fontId="4"/>
  </si>
  <si>
    <t>株式会社みやざき　代表取締役　宮崎智康</t>
    <rPh sb="0" eb="4">
      <t>カブシキガイシャ</t>
    </rPh>
    <rPh sb="9" eb="11">
      <t>ダイヒョウ</t>
    </rPh>
    <rPh sb="11" eb="14">
      <t>トリシマリヤク</t>
    </rPh>
    <rPh sb="15" eb="17">
      <t>ミヤザキ</t>
    </rPh>
    <rPh sb="17" eb="19">
      <t>トモヤス</t>
    </rPh>
    <phoneticPr fontId="4"/>
  </si>
  <si>
    <t>ｶﾌﾞｼｷｶﾞｲｼｬﾐﾔｻﾞｷ　ﾀﾞｲﾋｮｳﾄﾘｼﾏﾘﾔｸ　ﾐﾔｻﾞｷﾄﾓﾔｽ</t>
    <phoneticPr fontId="4"/>
  </si>
  <si>
    <t>佐賀医大前</t>
    <rPh sb="0" eb="2">
      <t>サガ</t>
    </rPh>
    <rPh sb="2" eb="5">
      <t>イダイマエ</t>
    </rPh>
    <phoneticPr fontId="4"/>
  </si>
  <si>
    <t>592</t>
    <phoneticPr fontId="4"/>
  </si>
  <si>
    <t>103540</t>
    <phoneticPr fontId="4"/>
  </si>
  <si>
    <t>田中　正一</t>
    <rPh sb="0" eb="2">
      <t>タナカ</t>
    </rPh>
    <rPh sb="3" eb="5">
      <t>ショウイチ</t>
    </rPh>
    <phoneticPr fontId="4"/>
  </si>
  <si>
    <t>ﾀﾅｶ　ｼｮｳｲﾁ</t>
    <phoneticPr fontId="4"/>
  </si>
  <si>
    <t>阿波銀行</t>
    <rPh sb="0" eb="4">
      <t>アナミギンコウ</t>
    </rPh>
    <phoneticPr fontId="4"/>
  </si>
  <si>
    <t>1157929</t>
    <phoneticPr fontId="4"/>
  </si>
  <si>
    <t>伊勢　孝之</t>
    <rPh sb="0" eb="2">
      <t>イセ</t>
    </rPh>
    <rPh sb="3" eb="5">
      <t>タカユキ</t>
    </rPh>
    <phoneticPr fontId="4"/>
  </si>
  <si>
    <t>ｲｾ　ﾀｶﾕｷ</t>
    <phoneticPr fontId="4"/>
  </si>
  <si>
    <t>納戸　勝浩</t>
    <phoneticPr fontId="4"/>
  </si>
  <si>
    <t>千代田</t>
    <rPh sb="0" eb="3">
      <t>チヨダ</t>
    </rPh>
    <phoneticPr fontId="4"/>
  </si>
  <si>
    <t>1036630</t>
    <phoneticPr fontId="4"/>
  </si>
  <si>
    <t>納戸　勝浩</t>
    <rPh sb="0" eb="2">
      <t>ノト</t>
    </rPh>
    <rPh sb="3" eb="5">
      <t>カツヒロ</t>
    </rPh>
    <phoneticPr fontId="4"/>
  </si>
  <si>
    <t>ﾉﾄ　ｶﾂﾋﾛ</t>
    <phoneticPr fontId="4"/>
  </si>
  <si>
    <t>百十四銀行</t>
    <rPh sb="0" eb="1">
      <t>ヒャク</t>
    </rPh>
    <rPh sb="3" eb="5">
      <t>ギンコウ</t>
    </rPh>
    <phoneticPr fontId="4"/>
  </si>
  <si>
    <t>241</t>
    <phoneticPr fontId="4"/>
  </si>
  <si>
    <t>0000267</t>
    <phoneticPr fontId="4"/>
  </si>
  <si>
    <t>香川船渠　株式会社</t>
    <rPh sb="0" eb="2">
      <t>カガワ</t>
    </rPh>
    <rPh sb="2" eb="4">
      <t>センキョ</t>
    </rPh>
    <rPh sb="5" eb="9">
      <t>カブシキガイシャ</t>
    </rPh>
    <phoneticPr fontId="4"/>
  </si>
  <si>
    <t>ｶｶﾞﾜｾﾝｷｮ　ｶﾌﾞｼｷｶﾞｲｼｬ</t>
    <phoneticPr fontId="4"/>
  </si>
  <si>
    <t>博多駅東</t>
    <rPh sb="0" eb="2">
      <t>ハカタ</t>
    </rPh>
    <rPh sb="2" eb="3">
      <t>エキ</t>
    </rPh>
    <rPh sb="3" eb="4">
      <t>ヒガシ</t>
    </rPh>
    <phoneticPr fontId="4"/>
  </si>
  <si>
    <t>236</t>
    <phoneticPr fontId="4"/>
  </si>
  <si>
    <t>3054309</t>
    <phoneticPr fontId="4"/>
  </si>
  <si>
    <t>(株)京英</t>
    <rPh sb="0" eb="3">
      <t>カブシキガイシャ</t>
    </rPh>
    <rPh sb="3" eb="4">
      <t>キョウ</t>
    </rPh>
    <rPh sb="4" eb="5">
      <t>ヒデ</t>
    </rPh>
    <phoneticPr fontId="4"/>
  </si>
  <si>
    <t>ｶ）ｷｮｳｴｲ</t>
    <phoneticPr fontId="4"/>
  </si>
  <si>
    <t>折尾</t>
    <rPh sb="0" eb="1">
      <t>オ</t>
    </rPh>
    <rPh sb="1" eb="2">
      <t>オ</t>
    </rPh>
    <phoneticPr fontId="4"/>
  </si>
  <si>
    <t>143</t>
    <phoneticPr fontId="4"/>
  </si>
  <si>
    <t>6107404</t>
    <phoneticPr fontId="4"/>
  </si>
  <si>
    <t>株式会社上塩精工</t>
    <rPh sb="0" eb="4">
      <t>カブシキガイシャ</t>
    </rPh>
    <rPh sb="4" eb="5">
      <t>カミ</t>
    </rPh>
    <rPh sb="5" eb="6">
      <t>シオ</t>
    </rPh>
    <rPh sb="6" eb="8">
      <t>セイコウ</t>
    </rPh>
    <phoneticPr fontId="4"/>
  </si>
  <si>
    <t>ｶﾌﾞｼｷｶﾞｲｼｬｶﾐｼｵｾｲｺｳ</t>
    <phoneticPr fontId="4"/>
  </si>
  <si>
    <t>伊田</t>
    <rPh sb="0" eb="2">
      <t>イダ</t>
    </rPh>
    <phoneticPr fontId="4"/>
  </si>
  <si>
    <t>532</t>
    <phoneticPr fontId="4"/>
  </si>
  <si>
    <t>2198791</t>
    <phoneticPr fontId="4"/>
  </si>
  <si>
    <t>水岡　俊介</t>
    <rPh sb="0" eb="2">
      <t>ミズオカ</t>
    </rPh>
    <rPh sb="3" eb="5">
      <t>シュンスケ</t>
    </rPh>
    <phoneticPr fontId="4"/>
  </si>
  <si>
    <t>ﾐｽﾞｵｶ　ｼｭﾝｽｹ</t>
    <phoneticPr fontId="4"/>
  </si>
  <si>
    <t>株式会社クロマ</t>
    <phoneticPr fontId="4"/>
  </si>
  <si>
    <t>西新中央</t>
    <rPh sb="0" eb="1">
      <t>ニシ</t>
    </rPh>
    <rPh sb="1" eb="2">
      <t>シン</t>
    </rPh>
    <rPh sb="2" eb="4">
      <t>チュウオウ</t>
    </rPh>
    <phoneticPr fontId="4"/>
  </si>
  <si>
    <t>1490102</t>
    <phoneticPr fontId="4"/>
  </si>
  <si>
    <t>株式会社　プライム福岡</t>
    <rPh sb="0" eb="4">
      <t>カブシキガイシャ</t>
    </rPh>
    <rPh sb="9" eb="11">
      <t>フクオカ</t>
    </rPh>
    <phoneticPr fontId="4"/>
  </si>
  <si>
    <t>ｶ）ﾌﾟﾗｲﾑﾌｸｵｶ</t>
    <phoneticPr fontId="4"/>
  </si>
  <si>
    <t>もみじ銀行</t>
    <rPh sb="3" eb="5">
      <t>ギンコウ</t>
    </rPh>
    <phoneticPr fontId="4"/>
  </si>
  <si>
    <t>沼田</t>
    <rPh sb="0" eb="2">
      <t>ヌマタ</t>
    </rPh>
    <phoneticPr fontId="4"/>
  </si>
  <si>
    <t>0569</t>
    <phoneticPr fontId="4"/>
  </si>
  <si>
    <t>192</t>
    <phoneticPr fontId="4"/>
  </si>
  <si>
    <t>3029251</t>
    <phoneticPr fontId="4"/>
  </si>
  <si>
    <t>株式会社クロマ　代表取締役社長　伊藤英彦</t>
    <rPh sb="0" eb="4">
      <t>カブシキガイシャ</t>
    </rPh>
    <rPh sb="8" eb="13">
      <t>ダイヒョウトリシマリヤク</t>
    </rPh>
    <rPh sb="13" eb="15">
      <t>シャチョウ</t>
    </rPh>
    <rPh sb="16" eb="18">
      <t>イトウ</t>
    </rPh>
    <rPh sb="18" eb="20">
      <t>ヒデヒコ</t>
    </rPh>
    <phoneticPr fontId="4"/>
  </si>
  <si>
    <t>ｶ）ｸﾛﾏﾀﾞｲﾋｮｳﾄﾘｼﾏﾘﾔｸｼｬﾁｮｳ　ｲﾄｳﾋﾃﾞﾋｺ</t>
    <phoneticPr fontId="4"/>
  </si>
  <si>
    <t>福岡ひびき信用金庫</t>
    <rPh sb="0" eb="2">
      <t>フクオカ</t>
    </rPh>
    <rPh sb="5" eb="9">
      <t>シンヨウキンコ</t>
    </rPh>
    <phoneticPr fontId="4"/>
  </si>
  <si>
    <t>木屋瀬</t>
    <rPh sb="0" eb="1">
      <t>キ</t>
    </rPh>
    <rPh sb="1" eb="2">
      <t>ヤ</t>
    </rPh>
    <rPh sb="2" eb="3">
      <t>セ</t>
    </rPh>
    <phoneticPr fontId="4"/>
  </si>
  <si>
    <t>1903</t>
    <phoneticPr fontId="4"/>
  </si>
  <si>
    <t>0070357</t>
    <phoneticPr fontId="4"/>
  </si>
  <si>
    <t>株式会社日研稲吉　代表取締役　稲吉研一</t>
    <rPh sb="0" eb="4">
      <t>カブシキガイシャ</t>
    </rPh>
    <rPh sb="4" eb="6">
      <t>ニッケン</t>
    </rPh>
    <rPh sb="6" eb="8">
      <t>イナヨシ</t>
    </rPh>
    <rPh sb="9" eb="14">
      <t>ダイヒョウトリシマリヤク</t>
    </rPh>
    <rPh sb="15" eb="17">
      <t>イナヨシ</t>
    </rPh>
    <rPh sb="17" eb="19">
      <t>ケンイチ</t>
    </rPh>
    <phoneticPr fontId="4"/>
  </si>
  <si>
    <t>ｶ）ﾆｯｹﾝｲﾅﾖｼ　ﾀﾞｲ）ｲﾅﾖｼ ｹﾝｲﾁ</t>
    <phoneticPr fontId="4"/>
  </si>
  <si>
    <t>㈱エトワルミエ</t>
    <phoneticPr fontId="4"/>
  </si>
  <si>
    <t>佐世保</t>
    <rPh sb="0" eb="3">
      <t>サセボ</t>
    </rPh>
    <phoneticPr fontId="4"/>
  </si>
  <si>
    <t>703</t>
    <phoneticPr fontId="4"/>
  </si>
  <si>
    <t>3040366</t>
    <phoneticPr fontId="4"/>
  </si>
  <si>
    <t>株式会社エトワルミエ</t>
    <rPh sb="0" eb="4">
      <t>カブシキガイシャ</t>
    </rPh>
    <phoneticPr fontId="4"/>
  </si>
  <si>
    <t>ｶﾌﾞｼｷｶﾞｲｼｬｴﾄﾜﾙﾐｴ</t>
    <phoneticPr fontId="4"/>
  </si>
  <si>
    <t>ウィル合同会社</t>
    <phoneticPr fontId="4"/>
  </si>
  <si>
    <t>353</t>
    <phoneticPr fontId="4"/>
  </si>
  <si>
    <t>有限会社　第一環境整備事業所</t>
    <rPh sb="0" eb="4">
      <t>ユウゲンガイシャ</t>
    </rPh>
    <rPh sb="5" eb="7">
      <t>ダイイチ</t>
    </rPh>
    <rPh sb="7" eb="9">
      <t>カンキョウ</t>
    </rPh>
    <rPh sb="9" eb="11">
      <t>セイビ</t>
    </rPh>
    <rPh sb="11" eb="14">
      <t>ジギョウショ</t>
    </rPh>
    <phoneticPr fontId="4"/>
  </si>
  <si>
    <t>ﾕｳｹﾞﾝｶﾞｲｼｬ　ﾀﾞｲｲﾁｶﾝｷｮｳｾｲﾋﾞｼﾞｷﾞｮｳｼｮ</t>
    <phoneticPr fontId="4"/>
  </si>
  <si>
    <t>名称</t>
  </si>
  <si>
    <t>豊前</t>
    <rPh sb="0" eb="1">
      <t>ユタカ</t>
    </rPh>
    <rPh sb="1" eb="2">
      <t>マエ</t>
    </rPh>
    <phoneticPr fontId="4"/>
  </si>
  <si>
    <t>250</t>
    <phoneticPr fontId="4"/>
  </si>
  <si>
    <t>株式会社ツメマル・コンストラクション</t>
    <rPh sb="0" eb="4">
      <t>カブシキガイシャ</t>
    </rPh>
    <phoneticPr fontId="4"/>
  </si>
  <si>
    <t>ｶ）ﾂﾒﾏﾙ・ｺﾝｽﾄﾗｸｼｮﾝ</t>
    <phoneticPr fontId="4"/>
  </si>
  <si>
    <t>0747842</t>
    <phoneticPr fontId="4"/>
  </si>
  <si>
    <t>株式会社　花由</t>
    <rPh sb="0" eb="4">
      <t>カブシキガイシャ</t>
    </rPh>
    <rPh sb="5" eb="6">
      <t>ハナ</t>
    </rPh>
    <rPh sb="6" eb="7">
      <t>ヨシ</t>
    </rPh>
    <phoneticPr fontId="4"/>
  </si>
  <si>
    <t>ｶﾌﾞｼｷｶﾞｲｼｬ　ﾊﾅﾖｼ</t>
    <phoneticPr fontId="4"/>
  </si>
  <si>
    <t>100</t>
    <phoneticPr fontId="4"/>
  </si>
  <si>
    <t>1416790</t>
    <phoneticPr fontId="4"/>
  </si>
  <si>
    <t>二日市</t>
    <rPh sb="0" eb="1">
      <t>ニ</t>
    </rPh>
    <rPh sb="1" eb="2">
      <t>ヒ</t>
    </rPh>
    <rPh sb="2" eb="3">
      <t>イチ</t>
    </rPh>
    <phoneticPr fontId="4"/>
  </si>
  <si>
    <t>212</t>
    <phoneticPr fontId="4"/>
  </si>
  <si>
    <t>3360699</t>
    <phoneticPr fontId="4"/>
  </si>
  <si>
    <t>(株)占部組　代表取締役　矢野充一</t>
    <rPh sb="0" eb="3">
      <t>カブシキガイシャ</t>
    </rPh>
    <rPh sb="3" eb="4">
      <t>ウラナ</t>
    </rPh>
    <rPh sb="4" eb="5">
      <t>ブ</t>
    </rPh>
    <rPh sb="5" eb="6">
      <t>クミ</t>
    </rPh>
    <rPh sb="7" eb="12">
      <t>ダイヒョウトリシマリヤク</t>
    </rPh>
    <rPh sb="13" eb="15">
      <t>ヤノ</t>
    </rPh>
    <rPh sb="15" eb="17">
      <t>ジュウイチ</t>
    </rPh>
    <phoneticPr fontId="4"/>
  </si>
  <si>
    <t>ｶ）ｳﾗﾍﾞｸﾞﾐ　ﾀﾞｲﾋｮｳﾄﾘｼﾏﾘﾔｸ　ﾔﾉｼﾞｭｳｲﾁ</t>
    <phoneticPr fontId="4"/>
  </si>
  <si>
    <t>株式会社占部組</t>
    <phoneticPr fontId="4"/>
  </si>
  <si>
    <t>株式会社永末組</t>
    <phoneticPr fontId="4"/>
  </si>
  <si>
    <t>千葉興業銀行</t>
    <rPh sb="0" eb="2">
      <t>チバ</t>
    </rPh>
    <rPh sb="2" eb="4">
      <t>コウギョウ</t>
    </rPh>
    <rPh sb="4" eb="6">
      <t>ギンコウ</t>
    </rPh>
    <phoneticPr fontId="4"/>
  </si>
  <si>
    <t>柏</t>
    <rPh sb="0" eb="1">
      <t>カシワ</t>
    </rPh>
    <phoneticPr fontId="4"/>
  </si>
  <si>
    <t>0135</t>
    <phoneticPr fontId="4"/>
  </si>
  <si>
    <t>220</t>
    <phoneticPr fontId="4"/>
  </si>
  <si>
    <t>1192188</t>
    <phoneticPr fontId="4"/>
  </si>
  <si>
    <t>株式会社　弘洋</t>
    <rPh sb="0" eb="4">
      <t>カブシキガイシャ</t>
    </rPh>
    <rPh sb="5" eb="6">
      <t>ヒロシ</t>
    </rPh>
    <rPh sb="6" eb="7">
      <t>ヒロシ</t>
    </rPh>
    <phoneticPr fontId="4"/>
  </si>
  <si>
    <t>ｶ）ｺｳﾖｳ</t>
    <phoneticPr fontId="4"/>
  </si>
  <si>
    <t>小松島</t>
    <rPh sb="0" eb="3">
      <t>コマツジマ</t>
    </rPh>
    <phoneticPr fontId="4"/>
  </si>
  <si>
    <t>1182614</t>
    <phoneticPr fontId="4"/>
  </si>
  <si>
    <t>(有)幸宝海運</t>
    <rPh sb="0" eb="3">
      <t>ユウ</t>
    </rPh>
    <rPh sb="3" eb="4">
      <t>シアワ</t>
    </rPh>
    <rPh sb="4" eb="5">
      <t>タカラ</t>
    </rPh>
    <rPh sb="5" eb="7">
      <t>カイウン</t>
    </rPh>
    <phoneticPr fontId="4"/>
  </si>
  <si>
    <t>ユ）コウホウカイウン</t>
    <phoneticPr fontId="4"/>
  </si>
  <si>
    <t>有限会社幸宝海運</t>
    <phoneticPr fontId="4"/>
  </si>
  <si>
    <t>小松島</t>
    <rPh sb="0" eb="3">
      <t>コマツシマ</t>
    </rPh>
    <phoneticPr fontId="4"/>
  </si>
  <si>
    <t>Ｉｒｒｅｐｌａｃｅａｂｌｅ合同会社</t>
    <phoneticPr fontId="4"/>
  </si>
  <si>
    <t>福岡県信用組合</t>
    <rPh sb="0" eb="3">
      <t>フクオカケン</t>
    </rPh>
    <rPh sb="3" eb="7">
      <t>シンヨウクミアイ</t>
    </rPh>
    <phoneticPr fontId="4"/>
  </si>
  <si>
    <t>0484650</t>
    <phoneticPr fontId="4"/>
  </si>
  <si>
    <t>Ｉｒｒｅｐｌａｃｅａｂｌｅ合同会社　代表社員　村井孝</t>
    <rPh sb="18" eb="22">
      <t>ダイヒョウシャイン</t>
    </rPh>
    <rPh sb="23" eb="25">
      <t>ムライ</t>
    </rPh>
    <rPh sb="25" eb="26">
      <t>コウ</t>
    </rPh>
    <phoneticPr fontId="4"/>
  </si>
  <si>
    <t>ｲﾚﾌﾟﾚｲｼﾌﾞﾙｺﾞｳﾄﾞｳｶﾞｲｼｬﾀﾞｲﾋｮｳｼｬｲﾝ　ﾑﾗｲｺｳ</t>
    <phoneticPr fontId="4"/>
  </si>
  <si>
    <t>村井　孝</t>
    <phoneticPr fontId="4"/>
  </si>
  <si>
    <t>天神</t>
    <rPh sb="0" eb="2">
      <t>テンジン</t>
    </rPh>
    <phoneticPr fontId="4"/>
  </si>
  <si>
    <t>3102943</t>
    <phoneticPr fontId="4"/>
  </si>
  <si>
    <t>村井　孝</t>
    <rPh sb="0" eb="2">
      <t>ムライ</t>
    </rPh>
    <rPh sb="3" eb="4">
      <t>コウ</t>
    </rPh>
    <phoneticPr fontId="4"/>
  </si>
  <si>
    <t>ﾑﾗｲ　ｺｳ</t>
    <phoneticPr fontId="4"/>
  </si>
  <si>
    <t>代理制御調整金2024年1月分11029→11028に訂正し、代理制御調整合計金額236432→236428に訂正、差異が-4円</t>
    <rPh sb="11" eb="12">
      <t>ネン</t>
    </rPh>
    <rPh sb="13" eb="15">
      <t>ガツブン</t>
    </rPh>
    <rPh sb="27" eb="29">
      <t>テイセイ</t>
    </rPh>
    <rPh sb="31" eb="33">
      <t>ダイリ</t>
    </rPh>
    <rPh sb="33" eb="35">
      <t>セイギョ</t>
    </rPh>
    <rPh sb="35" eb="37">
      <t>チョウセイ</t>
    </rPh>
    <rPh sb="37" eb="39">
      <t>ゴウケイ</t>
    </rPh>
    <rPh sb="39" eb="41">
      <t>キンガク</t>
    </rPh>
    <rPh sb="55" eb="57">
      <t>テイセイ</t>
    </rPh>
    <rPh sb="58" eb="60">
      <t>サイ</t>
    </rPh>
    <rPh sb="63" eb="64">
      <t>エン</t>
    </rPh>
    <phoneticPr fontId="4"/>
  </si>
  <si>
    <t>2022/3/25の比較対象日発電量が1779.160が間違いだったので正しい1770.160に訂正した為請求金額が2116940→2116762に変更、-178円の差異。代理制御調整金2023年6月分78923→78922に訂正、2023年11月分1525→1524に訂正した為代理制御調整金合計金額が359073→359070に変更、－3円の差異。総合差異が-175。</t>
    <rPh sb="10" eb="15">
      <t>ヒカクタイショウビ</t>
    </rPh>
    <rPh sb="15" eb="18">
      <t>ハツデンリョウ</t>
    </rPh>
    <rPh sb="28" eb="30">
      <t>マチガ</t>
    </rPh>
    <rPh sb="36" eb="37">
      <t>タダ</t>
    </rPh>
    <rPh sb="48" eb="50">
      <t>テイセイ</t>
    </rPh>
    <rPh sb="52" eb="53">
      <t>タメ</t>
    </rPh>
    <rPh sb="53" eb="57">
      <t>セイキュウキンガク</t>
    </rPh>
    <rPh sb="74" eb="76">
      <t>ヘンコウ</t>
    </rPh>
    <rPh sb="81" eb="82">
      <t>エン</t>
    </rPh>
    <rPh sb="86" eb="93">
      <t>ダイリセイギョチョウセイキン</t>
    </rPh>
    <rPh sb="97" eb="98">
      <t>ネン</t>
    </rPh>
    <rPh sb="99" eb="101">
      <t>ガツブン</t>
    </rPh>
    <rPh sb="113" eb="115">
      <t>テイセイ</t>
    </rPh>
    <rPh sb="120" eb="121">
      <t>ネン</t>
    </rPh>
    <rPh sb="123" eb="124">
      <t>ガツ</t>
    </rPh>
    <rPh sb="124" eb="125">
      <t>ブン</t>
    </rPh>
    <rPh sb="135" eb="137">
      <t>テイセイ</t>
    </rPh>
    <rPh sb="139" eb="140">
      <t>タメ</t>
    </rPh>
    <rPh sb="140" eb="147">
      <t>ダイリセイギョチョウセイキン</t>
    </rPh>
    <rPh sb="147" eb="151">
      <t>ゴウケイキンガク</t>
    </rPh>
    <rPh sb="166" eb="168">
      <t>ヘンコウ</t>
    </rPh>
    <rPh sb="171" eb="172">
      <t>エン</t>
    </rPh>
    <rPh sb="176" eb="178">
      <t>ソウゴウ</t>
    </rPh>
    <phoneticPr fontId="4"/>
  </si>
  <si>
    <t>発電量2023/3/3分1858.140→2093.140　2023/3/18分992.680→992.620　2023/3/31分2249.720→2249.190　2023/4/2分1578.560→778.56　2023/4/23分332.010→335.010　2023/5/2分874.251→874.250　2023/5/9分906.890→896.890　2022/4/7分2804.250→2010.010　2022/10/5分2144.900→1882.380　2022/10/3分3001.300→2629.460　2022/10/31分2564.040→2245.350　2022/10/4分1815.070→1591.590　2022/10/29分2616.180→2291.160　2022/10/12分2799.550→2452.480　2022/10/3分3001.300→2629.460　2022/10/21分2732.550→2393.810　2022/10/26分2813.740→2463.980　2022/10/15分2840.740→2489.930　2022/10/12分2799.550→2452.480　2022/10/28分2397.620→2101.380　2022/10/29分2616.180→2291.160　2023/10/19分1958.180→1798.180　2022/10/18分2231.190→1955.610　2022/10/24分2239.190→1961.390　2022/10/28分2397.620→2101.380　2022/10/26分2813.740→2463.980　2022/7/31分2238.110→2609.720　2024/2/10分1368.595→1542.970　2022/2/14分2546.280→2863.320　2022/2/21分2538.420→2855.890　2022/2/25分3020.210→3397.680　2022/2/18分2634.560→2962.400　2022/2/26分2866.560→3224.140に訂正、請求金額が6331.340→6145.240に変更の為差異が－186.100</t>
    <rPh sb="0" eb="3">
      <t>ハツデンリョウ</t>
    </rPh>
    <rPh sb="11" eb="12">
      <t>ブン</t>
    </rPh>
    <rPh sb="39" eb="40">
      <t>ブン</t>
    </rPh>
    <rPh sb="65" eb="66">
      <t>ブン</t>
    </rPh>
    <rPh sb="92" eb="93">
      <t>ブン</t>
    </rPh>
    <rPh sb="118" eb="119">
      <t>ブン</t>
    </rPh>
    <rPh sb="143" eb="144">
      <t>ブン</t>
    </rPh>
    <rPh sb="168" eb="169">
      <t>ブン</t>
    </rPh>
    <rPh sb="193" eb="194">
      <t>ブン</t>
    </rPh>
    <rPh sb="221" eb="222">
      <t>ブン</t>
    </rPh>
    <rPh sb="249" eb="250">
      <t>ブン</t>
    </rPh>
    <rPh sb="278" eb="279">
      <t>ブン</t>
    </rPh>
    <rPh sb="306" eb="307">
      <t>ブン</t>
    </rPh>
    <rPh sb="335" eb="336">
      <t>ブン</t>
    </rPh>
    <rPh sb="364" eb="365">
      <t>ブン</t>
    </rPh>
    <rPh sb="392" eb="393">
      <t>ブン</t>
    </rPh>
    <rPh sb="421" eb="422">
      <t>ブン</t>
    </rPh>
    <rPh sb="450" eb="451">
      <t>ブン</t>
    </rPh>
    <rPh sb="479" eb="480">
      <t>ブン</t>
    </rPh>
    <rPh sb="508" eb="509">
      <t>ブン</t>
    </rPh>
    <rPh sb="537" eb="538">
      <t>ブン</t>
    </rPh>
    <rPh sb="566" eb="567">
      <t>ブン</t>
    </rPh>
    <rPh sb="595" eb="596">
      <t>ブン</t>
    </rPh>
    <rPh sb="624" eb="625">
      <t>ブン</t>
    </rPh>
    <rPh sb="653" eb="654">
      <t>ブン</t>
    </rPh>
    <rPh sb="682" eb="683">
      <t>ブン</t>
    </rPh>
    <rPh sb="711" eb="712">
      <t>ブン</t>
    </rPh>
    <rPh sb="739" eb="740">
      <t>ブン</t>
    </rPh>
    <rPh sb="767" eb="768">
      <t>ブン</t>
    </rPh>
    <rPh sb="795" eb="796">
      <t>ブン</t>
    </rPh>
    <rPh sb="823" eb="824">
      <t>ブン</t>
    </rPh>
    <rPh sb="851" eb="852">
      <t>ブン</t>
    </rPh>
    <rPh sb="879" eb="880">
      <t>ブン</t>
    </rPh>
    <rPh sb="907" eb="908">
      <t>ブン</t>
    </rPh>
    <rPh sb="926" eb="928">
      <t>テイセイ</t>
    </rPh>
    <rPh sb="929" eb="933">
      <t>セイキュウキンガク</t>
    </rPh>
    <rPh sb="952" eb="954">
      <t>ヘンコウ</t>
    </rPh>
    <rPh sb="955" eb="956">
      <t>タメ</t>
    </rPh>
    <phoneticPr fontId="4"/>
  </si>
  <si>
    <t>発電量2023/3/28分75.800→76.800に訂正の為請求金額99.710→99.690の変更、差異-20</t>
    <rPh sb="0" eb="3">
      <t>ハツデンリョウ</t>
    </rPh>
    <rPh sb="12" eb="13">
      <t>ブン</t>
    </rPh>
    <rPh sb="27" eb="29">
      <t>テイセイ</t>
    </rPh>
    <rPh sb="30" eb="31">
      <t>タメ</t>
    </rPh>
    <rPh sb="31" eb="35">
      <t>セイキュウキンガク</t>
    </rPh>
    <rPh sb="49" eb="51">
      <t>ヘンコウ</t>
    </rPh>
    <rPh sb="52" eb="54">
      <t>サイ</t>
    </rPh>
    <phoneticPr fontId="4"/>
  </si>
  <si>
    <t>発電量2022/3/5分184.276→181.600に訂正の為請求金額244.370→244.304に変更、差異-66</t>
    <rPh sb="0" eb="3">
      <t>ハツデンリョウ</t>
    </rPh>
    <rPh sb="11" eb="12">
      <t>ブン</t>
    </rPh>
    <rPh sb="28" eb="30">
      <t>テイセイ</t>
    </rPh>
    <rPh sb="31" eb="32">
      <t>タメ</t>
    </rPh>
    <rPh sb="32" eb="36">
      <t>セイキュウキンガク</t>
    </rPh>
    <rPh sb="52" eb="54">
      <t>ヘンコウ</t>
    </rPh>
    <rPh sb="55" eb="57">
      <t>サイ</t>
    </rPh>
    <phoneticPr fontId="4"/>
  </si>
  <si>
    <t>代理制御調整金2023/11分0→1266　2023/12分0→5702　2024/1分0→18689　2024/2分0→3207に訂正した為、代理制御合計金額198.114→226978に変更。差異28864。</t>
    <phoneticPr fontId="4"/>
  </si>
  <si>
    <t>代理制御合計金額申請上0円と記載されてますが450084円に変更した為差異-450084</t>
    <rPh sb="0" eb="4">
      <t>ダイリセイギョ</t>
    </rPh>
    <rPh sb="4" eb="8">
      <t>ゴウケイキンガク</t>
    </rPh>
    <rPh sb="8" eb="10">
      <t>シンセイ</t>
    </rPh>
    <rPh sb="10" eb="11">
      <t>ジョウ</t>
    </rPh>
    <rPh sb="12" eb="13">
      <t>エン</t>
    </rPh>
    <rPh sb="14" eb="16">
      <t>キサイ</t>
    </rPh>
    <rPh sb="28" eb="29">
      <t>エン</t>
    </rPh>
    <rPh sb="30" eb="32">
      <t>ヘンコウ</t>
    </rPh>
    <rPh sb="34" eb="35">
      <t>タメ</t>
    </rPh>
    <rPh sb="35" eb="37">
      <t>サイ</t>
    </rPh>
    <phoneticPr fontId="4"/>
  </si>
  <si>
    <t>発電量2023/3/20分152.200→155.200　2022/3/3分283.100→383.100　2023/10/6分291.700→149.800　2022/11/5分316.800→347.200に訂正した為、請求金額が465.860→469.642に変更　差異3782円</t>
    <rPh sb="0" eb="3">
      <t>ハツデンリョウ</t>
    </rPh>
    <rPh sb="12" eb="13">
      <t>ブン</t>
    </rPh>
    <rPh sb="37" eb="38">
      <t>ブン</t>
    </rPh>
    <rPh sb="63" eb="64">
      <t>ブン</t>
    </rPh>
    <rPh sb="89" eb="90">
      <t>ブン</t>
    </rPh>
    <rPh sb="106" eb="108">
      <t>テイセイ</t>
    </rPh>
    <rPh sb="110" eb="111">
      <t>タメ</t>
    </rPh>
    <rPh sb="112" eb="116">
      <t>セイキュウキンガク</t>
    </rPh>
    <rPh sb="133" eb="135">
      <t>ヘンコウ</t>
    </rPh>
    <rPh sb="136" eb="137">
      <t>サ</t>
    </rPh>
    <rPh sb="137" eb="138">
      <t>イ</t>
    </rPh>
    <rPh sb="142" eb="143">
      <t>エン</t>
    </rPh>
    <phoneticPr fontId="4"/>
  </si>
  <si>
    <t>代理制御調整金2023年5月分224056→43124　2023年6月分330422→224056　2023年7月分310899→330422　2023年8月分60073→310899　2023年9月分0→60073　2023年10月分4356→0　2023年11月分17978→4356　2023年12月56113→17978　2024年1月分7761→56113　2024年2月分0→7761　2024年4月分5346→0に訂正した為、代理制御合計金額1017004→1054782に変更　差異37778</t>
    <rPh sb="0" eb="4">
      <t>ダイリセイギョ</t>
    </rPh>
    <rPh sb="4" eb="7">
      <t>チョウセイキン</t>
    </rPh>
    <rPh sb="11" eb="12">
      <t>ネン</t>
    </rPh>
    <rPh sb="13" eb="15">
      <t>ガツブン</t>
    </rPh>
    <rPh sb="32" eb="33">
      <t>ネン</t>
    </rPh>
    <rPh sb="34" eb="36">
      <t>ガツブン</t>
    </rPh>
    <rPh sb="54" eb="55">
      <t>ネン</t>
    </rPh>
    <rPh sb="56" eb="57">
      <t>ガツ</t>
    </rPh>
    <rPh sb="57" eb="58">
      <t>ブン</t>
    </rPh>
    <rPh sb="76" eb="77">
      <t>ネン</t>
    </rPh>
    <rPh sb="78" eb="80">
      <t>ガツブン</t>
    </rPh>
    <rPh sb="97" eb="98">
      <t>ネン</t>
    </rPh>
    <rPh sb="99" eb="101">
      <t>ガツブン</t>
    </rPh>
    <rPh sb="113" eb="114">
      <t>ネン</t>
    </rPh>
    <rPh sb="116" eb="117">
      <t>ガツ</t>
    </rPh>
    <rPh sb="117" eb="118">
      <t>ブン</t>
    </rPh>
    <rPh sb="129" eb="130">
      <t>ネン</t>
    </rPh>
    <rPh sb="132" eb="133">
      <t>ガツ</t>
    </rPh>
    <rPh sb="133" eb="134">
      <t>ブン</t>
    </rPh>
    <rPh sb="149" eb="150">
      <t>ネン</t>
    </rPh>
    <rPh sb="152" eb="153">
      <t>ガツ</t>
    </rPh>
    <rPh sb="169" eb="170">
      <t>ネン</t>
    </rPh>
    <rPh sb="171" eb="173">
      <t>ガツブン</t>
    </rPh>
    <rPh sb="188" eb="189">
      <t>ネン</t>
    </rPh>
    <rPh sb="190" eb="192">
      <t>ガツブン</t>
    </rPh>
    <rPh sb="203" eb="204">
      <t>ネン</t>
    </rPh>
    <rPh sb="205" eb="206">
      <t>ガツ</t>
    </rPh>
    <rPh sb="206" eb="207">
      <t>ブン</t>
    </rPh>
    <rPh sb="214" eb="216">
      <t>テイセイ</t>
    </rPh>
    <rPh sb="218" eb="219">
      <t>タメ</t>
    </rPh>
    <phoneticPr fontId="4"/>
  </si>
  <si>
    <t>代理制御調整金2023年5月分144183→27878　2023年6月分213998→144183　2023年7月分200970→213998　2023年8月分39560→200970　2023年9月分0→39560　2023年10月分2851→0　2023年11月分11800→2851　2023年12月分36075→11800　2024年1月分4950→36075　2024年2月分0→4950　2024年4月分3484→0に訂正した為、代理制御合計金額が657871→682265に変更　差異24394</t>
    <rPh sb="0" eb="7">
      <t>ダイリセイギョチョウセイキン</t>
    </rPh>
    <rPh sb="11" eb="12">
      <t>ネン</t>
    </rPh>
    <rPh sb="13" eb="15">
      <t>ガツブン</t>
    </rPh>
    <rPh sb="32" eb="33">
      <t>ネン</t>
    </rPh>
    <rPh sb="34" eb="36">
      <t>ガツブン</t>
    </rPh>
    <rPh sb="54" eb="55">
      <t>ネン</t>
    </rPh>
    <rPh sb="56" eb="58">
      <t>ガツブン</t>
    </rPh>
    <rPh sb="76" eb="77">
      <t>ネン</t>
    </rPh>
    <rPh sb="78" eb="80">
      <t>ガツブン</t>
    </rPh>
    <rPh sb="97" eb="98">
      <t>ネン</t>
    </rPh>
    <rPh sb="99" eb="100">
      <t>ガツ</t>
    </rPh>
    <rPh sb="100" eb="101">
      <t>ブン</t>
    </rPh>
    <rPh sb="113" eb="114">
      <t>ネン</t>
    </rPh>
    <rPh sb="116" eb="118">
      <t>ガツブン</t>
    </rPh>
    <rPh sb="129" eb="130">
      <t>ネン</t>
    </rPh>
    <rPh sb="132" eb="134">
      <t>ガツブン</t>
    </rPh>
    <rPh sb="149" eb="150">
      <t>ネン</t>
    </rPh>
    <rPh sb="152" eb="154">
      <t>ガツブン</t>
    </rPh>
    <rPh sb="170" eb="171">
      <t>ネン</t>
    </rPh>
    <rPh sb="172" eb="174">
      <t>ガツブン</t>
    </rPh>
    <rPh sb="189" eb="190">
      <t>ネン</t>
    </rPh>
    <rPh sb="191" eb="193">
      <t>ガツブン</t>
    </rPh>
    <rPh sb="204" eb="205">
      <t>ネン</t>
    </rPh>
    <rPh sb="206" eb="208">
      <t>ガツブン</t>
    </rPh>
    <rPh sb="215" eb="217">
      <t>テイセイ</t>
    </rPh>
    <rPh sb="219" eb="220">
      <t>タメ</t>
    </rPh>
    <phoneticPr fontId="4"/>
  </si>
  <si>
    <t>発電量2023/3/8分181.100→181.800　2023/4/1分115.800→115.700　2023/10/1分168.400→158.400　2022/10/8分222.800→222.900　2022/2/12分3059.000→305.900に訂正した為、請求金額が511.780→512.323に変更　差異543</t>
    <rPh sb="0" eb="3">
      <t>ハツデンリョウ</t>
    </rPh>
    <rPh sb="11" eb="12">
      <t>ブン</t>
    </rPh>
    <rPh sb="36" eb="37">
      <t>ブン</t>
    </rPh>
    <rPh sb="62" eb="63">
      <t>ブン</t>
    </rPh>
    <rPh sb="88" eb="89">
      <t>ブン</t>
    </rPh>
    <rPh sb="114" eb="115">
      <t>ブン</t>
    </rPh>
    <rPh sb="132" eb="134">
      <t>テイセイ</t>
    </rPh>
    <rPh sb="136" eb="137">
      <t>タメ</t>
    </rPh>
    <phoneticPr fontId="4"/>
  </si>
  <si>
    <t>発電量2023/3/19分42.406→62.406に訂正した為、請求金額が835.610→834.820に変更　差異-790</t>
    <rPh sb="0" eb="3">
      <t>ハツデンリョウ</t>
    </rPh>
    <rPh sb="12" eb="13">
      <t>ブン</t>
    </rPh>
    <rPh sb="27" eb="29">
      <t>テイセイ</t>
    </rPh>
    <rPh sb="31" eb="32">
      <t>タメ</t>
    </rPh>
    <rPh sb="33" eb="37">
      <t>セイキュウキンガク</t>
    </rPh>
    <rPh sb="54" eb="56">
      <t>ヘンコウ</t>
    </rPh>
    <rPh sb="57" eb="59">
      <t>サイ</t>
    </rPh>
    <phoneticPr fontId="4"/>
  </si>
  <si>
    <t>出力抑制報告書の代理制御調整金の欄が空白で代理制御合計金額が0になっていた為代理制御調整金を記入、代理制御合計金額を0→69812に訂正した為、差異－69812</t>
    <rPh sb="0" eb="7">
      <t>シュツリョクヨクセイホウコクショ</t>
    </rPh>
    <rPh sb="8" eb="15">
      <t>ダイリセイギョチョウセイキン</t>
    </rPh>
    <rPh sb="16" eb="17">
      <t>ラン</t>
    </rPh>
    <rPh sb="18" eb="20">
      <t>クウハク</t>
    </rPh>
    <rPh sb="21" eb="23">
      <t>ダイリ</t>
    </rPh>
    <rPh sb="23" eb="25">
      <t>セイギョ</t>
    </rPh>
    <rPh sb="25" eb="27">
      <t>ゴウケイ</t>
    </rPh>
    <rPh sb="27" eb="29">
      <t>キンガク</t>
    </rPh>
    <rPh sb="37" eb="38">
      <t>タメ</t>
    </rPh>
    <rPh sb="38" eb="40">
      <t>ダイリ</t>
    </rPh>
    <rPh sb="40" eb="42">
      <t>セイギョ</t>
    </rPh>
    <rPh sb="42" eb="44">
      <t>チョウセイ</t>
    </rPh>
    <rPh sb="44" eb="45">
      <t>キン</t>
    </rPh>
    <rPh sb="46" eb="48">
      <t>キニュウ</t>
    </rPh>
    <rPh sb="49" eb="51">
      <t>ダイリ</t>
    </rPh>
    <rPh sb="51" eb="53">
      <t>セイギョ</t>
    </rPh>
    <rPh sb="53" eb="55">
      <t>ゴウケイ</t>
    </rPh>
    <rPh sb="55" eb="57">
      <t>キンガク</t>
    </rPh>
    <rPh sb="66" eb="68">
      <t>テイセイ</t>
    </rPh>
    <rPh sb="70" eb="71">
      <t>タメ</t>
    </rPh>
    <rPh sb="72" eb="74">
      <t>サイ</t>
    </rPh>
    <phoneticPr fontId="4"/>
  </si>
  <si>
    <t>発電量2022/4/1分433.350→433.335　2022/4/10分436.647→436.674に訂正した為、請求金額が320.200→320.224に変更　差異24</t>
    <rPh sb="0" eb="3">
      <t>ハツデンリョウ</t>
    </rPh>
    <rPh sb="11" eb="12">
      <t>ブン</t>
    </rPh>
    <rPh sb="37" eb="38">
      <t>ブン</t>
    </rPh>
    <rPh sb="54" eb="56">
      <t>テイセイ</t>
    </rPh>
    <rPh sb="58" eb="59">
      <t>タメ</t>
    </rPh>
    <rPh sb="60" eb="64">
      <t>セイキュウキンガク</t>
    </rPh>
    <rPh sb="81" eb="83">
      <t>ヘンコウ</t>
    </rPh>
    <rPh sb="84" eb="86">
      <t>サイ</t>
    </rPh>
    <phoneticPr fontId="4"/>
  </si>
  <si>
    <t>発電量2022/10/20分157.440→157.740に訂正した為、請求金額が234.570→234.581に変更　差異+11</t>
    <rPh sb="0" eb="3">
      <t>ハツデンリョウ</t>
    </rPh>
    <rPh sb="13" eb="14">
      <t>ブン</t>
    </rPh>
    <rPh sb="30" eb="32">
      <t>テイセイ</t>
    </rPh>
    <rPh sb="34" eb="35">
      <t>タメ</t>
    </rPh>
    <rPh sb="36" eb="40">
      <t>セイキュウキンガク</t>
    </rPh>
    <rPh sb="57" eb="59">
      <t>ヘンコウ</t>
    </rPh>
    <rPh sb="60" eb="62">
      <t>サイ</t>
    </rPh>
    <phoneticPr fontId="4"/>
  </si>
  <si>
    <t>名古屋</t>
    <rPh sb="0" eb="3">
      <t>ナゴヤ</t>
    </rPh>
    <phoneticPr fontId="4"/>
  </si>
  <si>
    <t>0294</t>
    <phoneticPr fontId="4"/>
  </si>
  <si>
    <t>481</t>
    <phoneticPr fontId="4"/>
  </si>
  <si>
    <t>8082573</t>
    <phoneticPr fontId="4"/>
  </si>
  <si>
    <t>アドワー株式会社</t>
    <rPh sb="4" eb="8">
      <t>カブシキガイシャ</t>
    </rPh>
    <phoneticPr fontId="4"/>
  </si>
  <si>
    <t>ｱﾄﾞﾜｰ（ｶ</t>
    <phoneticPr fontId="4"/>
  </si>
  <si>
    <t>株式会社古野食品</t>
    <phoneticPr fontId="4"/>
  </si>
  <si>
    <t>発電量2022/10/25分240.200→249.200に訂正した為、請求金額が378.810→379.052に変更　差異+242</t>
    <rPh sb="0" eb="3">
      <t>ハツデンリョウ</t>
    </rPh>
    <rPh sb="13" eb="14">
      <t>ブン</t>
    </rPh>
    <rPh sb="30" eb="32">
      <t>テイセイ</t>
    </rPh>
    <rPh sb="34" eb="35">
      <t>タメ</t>
    </rPh>
    <rPh sb="36" eb="40">
      <t>セイキュウキンガク</t>
    </rPh>
    <rPh sb="57" eb="59">
      <t>ヘンコウ</t>
    </rPh>
    <rPh sb="60" eb="62">
      <t>サイ</t>
    </rPh>
    <phoneticPr fontId="4"/>
  </si>
  <si>
    <t>発電量2022/10/23分281.300→281.800に訂正した為、請求金額が471080→471100に変更　差異+20</t>
    <rPh sb="0" eb="3">
      <t>ハツデンリョウ</t>
    </rPh>
    <rPh sb="13" eb="14">
      <t>ブン</t>
    </rPh>
    <rPh sb="30" eb="32">
      <t>テイセイ</t>
    </rPh>
    <rPh sb="34" eb="35">
      <t>タメ</t>
    </rPh>
    <rPh sb="36" eb="40">
      <t>セイキュウキンガク</t>
    </rPh>
    <rPh sb="55" eb="57">
      <t>ヘンコウ</t>
    </rPh>
    <rPh sb="58" eb="60">
      <t>サイ</t>
    </rPh>
    <phoneticPr fontId="4"/>
  </si>
  <si>
    <t>発電量2022/3/22分39.600→39.900に訂正した為、請求金額が31460→31469に変更　差異+9</t>
    <rPh sb="0" eb="3">
      <t>ハツデンリョウ</t>
    </rPh>
    <rPh sb="12" eb="13">
      <t>ブン</t>
    </rPh>
    <rPh sb="27" eb="29">
      <t>テイセイ</t>
    </rPh>
    <rPh sb="31" eb="32">
      <t>タメ</t>
    </rPh>
    <rPh sb="33" eb="37">
      <t>セイキュウキンガク</t>
    </rPh>
    <rPh sb="50" eb="52">
      <t>ヘンコウ</t>
    </rPh>
    <rPh sb="53" eb="55">
      <t>サイ</t>
    </rPh>
    <phoneticPr fontId="4"/>
  </si>
  <si>
    <t>発電量2023/4/2分860.000→19.788.299に訂正した為、請求金額が2346740→2346990に変更　代理制御調整金2023/5分17202→17201　2023/6分105321→105320　2023/７分157419→157418　2023/8分137430→137429　2023/11分2218→2217　2024/2分2242→3341に訂正　差異+255</t>
    <rPh sb="0" eb="3">
      <t>ハツデンリョウ</t>
    </rPh>
    <rPh sb="11" eb="12">
      <t>ブン</t>
    </rPh>
    <rPh sb="31" eb="33">
      <t>テイセイ</t>
    </rPh>
    <rPh sb="35" eb="36">
      <t>タメ</t>
    </rPh>
    <rPh sb="37" eb="41">
      <t>セイキュウキンガク</t>
    </rPh>
    <rPh sb="58" eb="60">
      <t>ヘンコウ</t>
    </rPh>
    <rPh sb="61" eb="68">
      <t>ダイリセイギョチョウセイキン</t>
    </rPh>
    <rPh sb="74" eb="75">
      <t>ブン</t>
    </rPh>
    <rPh sb="93" eb="94">
      <t>ブン</t>
    </rPh>
    <rPh sb="114" eb="115">
      <t>ブン</t>
    </rPh>
    <rPh sb="135" eb="136">
      <t>ブン</t>
    </rPh>
    <rPh sb="157" eb="158">
      <t>ブン</t>
    </rPh>
    <rPh sb="174" eb="175">
      <t>ブン</t>
    </rPh>
    <rPh sb="185" eb="187">
      <t>テイセイ</t>
    </rPh>
    <rPh sb="188" eb="190">
      <t>サイ</t>
    </rPh>
    <phoneticPr fontId="4"/>
  </si>
  <si>
    <t>発電量2022/10/19分1857.600→2668.600　202/10/5分2574.200→1604.900に訂正した為、請求金額が5145530→5194775に変更　差異+49245</t>
    <rPh sb="0" eb="3">
      <t>ハツデンリョウ</t>
    </rPh>
    <rPh sb="13" eb="14">
      <t>ブン</t>
    </rPh>
    <rPh sb="40" eb="41">
      <t>ブン</t>
    </rPh>
    <rPh sb="59" eb="61">
      <t>テイセイ</t>
    </rPh>
    <rPh sb="63" eb="64">
      <t>タメ</t>
    </rPh>
    <rPh sb="65" eb="69">
      <t>セイキュウキンガク</t>
    </rPh>
    <rPh sb="86" eb="88">
      <t>ヘンコウ</t>
    </rPh>
    <rPh sb="89" eb="91">
      <t>サイ</t>
    </rPh>
    <phoneticPr fontId="4"/>
  </si>
  <si>
    <t>発電量2023/11/7分54.600→32.200に訂正した為、請求金額が94680→95277に変更　差異+597</t>
    <rPh sb="0" eb="3">
      <t>ハツデンリョウ</t>
    </rPh>
    <rPh sb="12" eb="13">
      <t>ブン</t>
    </rPh>
    <rPh sb="27" eb="29">
      <t>テイセイ</t>
    </rPh>
    <rPh sb="31" eb="32">
      <t>タメ</t>
    </rPh>
    <rPh sb="33" eb="37">
      <t>セイキュウキンガク</t>
    </rPh>
    <rPh sb="50" eb="52">
      <t>ヘンコウ</t>
    </rPh>
    <rPh sb="53" eb="55">
      <t>サイ</t>
    </rPh>
    <phoneticPr fontId="4"/>
  </si>
  <si>
    <t>発電量2023/5/8分708.130→705.130　2023/10/7分775.860→775.760に訂正した為、請求金額が1513900→1513971に変更　差異+71</t>
    <rPh sb="0" eb="3">
      <t>ハツデンリョウ</t>
    </rPh>
    <rPh sb="11" eb="12">
      <t>ブン</t>
    </rPh>
    <rPh sb="37" eb="38">
      <t>ブン</t>
    </rPh>
    <rPh sb="54" eb="56">
      <t>テイセイ</t>
    </rPh>
    <rPh sb="58" eb="59">
      <t>タメ</t>
    </rPh>
    <rPh sb="60" eb="64">
      <t>セイキュウキンガク</t>
    </rPh>
    <rPh sb="81" eb="83">
      <t>ヘンコウ</t>
    </rPh>
    <rPh sb="84" eb="86">
      <t>サイ</t>
    </rPh>
    <phoneticPr fontId="4"/>
  </si>
  <si>
    <t>発電量2024/1/13分259.400→254.900に訂正した為、請求金額が818930→819113に変更　差異+183</t>
    <rPh sb="0" eb="3">
      <t>ハツデンリョウ</t>
    </rPh>
    <rPh sb="12" eb="13">
      <t>ブン</t>
    </rPh>
    <rPh sb="29" eb="31">
      <t>テイセイ</t>
    </rPh>
    <rPh sb="33" eb="34">
      <t>タメ</t>
    </rPh>
    <rPh sb="35" eb="39">
      <t>セイキュウキンガク</t>
    </rPh>
    <rPh sb="54" eb="56">
      <t>ヘンコウ</t>
    </rPh>
    <rPh sb="57" eb="59">
      <t>サイ</t>
    </rPh>
    <phoneticPr fontId="4"/>
  </si>
  <si>
    <t>発電量2022/4/4分1626.278→1667.276　2022/2/16分1485.325→1424.002　2022/2/17分1056.949→1381.074に訂正した為、請求金額が3260.480→3272.518に変更　差異+13515</t>
    <rPh sb="0" eb="3">
      <t>ハツデンリョウ</t>
    </rPh>
    <rPh sb="11" eb="12">
      <t>ブン</t>
    </rPh>
    <rPh sb="39" eb="40">
      <t>ブン</t>
    </rPh>
    <rPh sb="67" eb="68">
      <t>ブン</t>
    </rPh>
    <rPh sb="86" eb="88">
      <t>テイセイ</t>
    </rPh>
    <rPh sb="90" eb="91">
      <t>タメ</t>
    </rPh>
    <rPh sb="92" eb="96">
      <t>セイキュウキンガク</t>
    </rPh>
    <rPh sb="115" eb="117">
      <t>ヘンコウ</t>
    </rPh>
    <rPh sb="118" eb="120">
      <t>サイ</t>
    </rPh>
    <phoneticPr fontId="4"/>
  </si>
  <si>
    <t>嶋田　岳人</t>
    <phoneticPr fontId="4"/>
  </si>
  <si>
    <t>発電量2022/4/1分194.584→194.600　2024/2/10分95.900→106.500　2024/2/11分95.920→95.900に訂正した為、請求金額が209.480→209.260に変更　差異-220</t>
    <rPh sb="0" eb="3">
      <t>ハツデンリョウ</t>
    </rPh>
    <rPh sb="11" eb="12">
      <t>ブン</t>
    </rPh>
    <rPh sb="37" eb="38">
      <t>ブン</t>
    </rPh>
    <rPh sb="62" eb="63">
      <t>ブン</t>
    </rPh>
    <rPh sb="77" eb="79">
      <t>テイセイ</t>
    </rPh>
    <rPh sb="81" eb="82">
      <t>タメ</t>
    </rPh>
    <rPh sb="83" eb="87">
      <t>セイキュウキンガク</t>
    </rPh>
    <rPh sb="104" eb="106">
      <t>ヘンコウ</t>
    </rPh>
    <rPh sb="107" eb="109">
      <t>サイ</t>
    </rPh>
    <phoneticPr fontId="4"/>
  </si>
  <si>
    <t>PayPay銀行</t>
    <rPh sb="6" eb="8">
      <t>ギンコウ</t>
    </rPh>
    <phoneticPr fontId="4"/>
  </si>
  <si>
    <t>本店営業部（ホンテン）</t>
    <rPh sb="0" eb="2">
      <t>ホンテン</t>
    </rPh>
    <rPh sb="2" eb="5">
      <t>エイギョウブ</t>
    </rPh>
    <phoneticPr fontId="4"/>
  </si>
  <si>
    <t>0033</t>
    <phoneticPr fontId="4"/>
  </si>
  <si>
    <t>2951016</t>
    <phoneticPr fontId="4"/>
  </si>
  <si>
    <t>嶋田　岳人</t>
    <rPh sb="0" eb="2">
      <t>シマダ</t>
    </rPh>
    <rPh sb="3" eb="5">
      <t>タケト</t>
    </rPh>
    <phoneticPr fontId="4"/>
  </si>
  <si>
    <t>ｼﾏﾀﾞ　ﾀｹﾋﾄ</t>
    <phoneticPr fontId="4"/>
  </si>
  <si>
    <t>発電量2022/10/19分3187.120→3137.120に訂正した為、請求金額が4114.040→4113.059に変更　差異-981</t>
    <rPh sb="0" eb="3">
      <t>ハツデンリョウ</t>
    </rPh>
    <rPh sb="13" eb="14">
      <t>ブン</t>
    </rPh>
    <rPh sb="32" eb="34">
      <t>テイセイ</t>
    </rPh>
    <rPh sb="36" eb="37">
      <t>タメ</t>
    </rPh>
    <rPh sb="38" eb="42">
      <t>セイキュウキンガク</t>
    </rPh>
    <rPh sb="61" eb="63">
      <t>ヘンコウ</t>
    </rPh>
    <rPh sb="64" eb="66">
      <t>サイ</t>
    </rPh>
    <phoneticPr fontId="4"/>
  </si>
  <si>
    <t>江内谷　康春</t>
    <phoneticPr fontId="4"/>
  </si>
  <si>
    <t>2297757</t>
    <phoneticPr fontId="4"/>
  </si>
  <si>
    <t>江内谷　康春</t>
    <rPh sb="0" eb="1">
      <t>エ</t>
    </rPh>
    <rPh sb="1" eb="3">
      <t>ウチヤ</t>
    </rPh>
    <rPh sb="4" eb="5">
      <t>コウ</t>
    </rPh>
    <rPh sb="5" eb="6">
      <t>ハル</t>
    </rPh>
    <phoneticPr fontId="4"/>
  </si>
  <si>
    <t>ｴｳﾁﾀﾞﾆ　ﾔｽﾊﾙ</t>
    <phoneticPr fontId="4"/>
  </si>
  <si>
    <t>株式会社ユニオンワークス</t>
    <phoneticPr fontId="4"/>
  </si>
  <si>
    <t>018</t>
    <phoneticPr fontId="4"/>
  </si>
  <si>
    <t>1092631</t>
    <phoneticPr fontId="4"/>
  </si>
  <si>
    <t>小倉東</t>
    <rPh sb="0" eb="2">
      <t>コグラ</t>
    </rPh>
    <rPh sb="2" eb="3">
      <t>ヒガシ</t>
    </rPh>
    <phoneticPr fontId="4"/>
  </si>
  <si>
    <t>0300027</t>
    <phoneticPr fontId="4"/>
  </si>
  <si>
    <t>太新工業株式会社</t>
    <rPh sb="0" eb="2">
      <t>タアタラ</t>
    </rPh>
    <rPh sb="2" eb="4">
      <t>コウギョウ</t>
    </rPh>
    <rPh sb="4" eb="8">
      <t>カブシキガイシャ</t>
    </rPh>
    <phoneticPr fontId="4"/>
  </si>
  <si>
    <t>ﾀｲｼﾝｺｳｷﾞｮｳ（ｶ</t>
    <phoneticPr fontId="4"/>
  </si>
  <si>
    <t>発電量2022/2/11分214.000→225.000に訂正した為、請求金額が407.510→407.737に変更　差異+227。申請書のフリガナがｱｻﾋｼｮｳｼﾞ以降の記載無し</t>
    <rPh sb="0" eb="3">
      <t>ハツデンリョウ</t>
    </rPh>
    <rPh sb="12" eb="13">
      <t>ブン</t>
    </rPh>
    <rPh sb="29" eb="31">
      <t>テイセイ</t>
    </rPh>
    <rPh sb="33" eb="34">
      <t>タメ</t>
    </rPh>
    <rPh sb="35" eb="39">
      <t>セイキュウキンガク</t>
    </rPh>
    <rPh sb="56" eb="58">
      <t>ヘンコウ</t>
    </rPh>
    <rPh sb="59" eb="61">
      <t>サイ</t>
    </rPh>
    <phoneticPr fontId="4"/>
  </si>
  <si>
    <t>加入番号申請書上はｻ009BKと記載されてますが顧客管理システム確認したところｻ009BJでした。発電量63.200→163.200に訂正した為、請求金額が315700→313726に変更　差異-1974。申請書のフリガナがｱｻﾋｼｮｳｼﾞ以降の記載無し　口座番号申請書が8桁</t>
    <rPh sb="0" eb="4">
      <t>カニュウバンゴウ</t>
    </rPh>
    <rPh sb="4" eb="7">
      <t>シンセイショ</t>
    </rPh>
    <rPh sb="7" eb="8">
      <t>ジョウ</t>
    </rPh>
    <rPh sb="16" eb="18">
      <t>キサイ</t>
    </rPh>
    <rPh sb="24" eb="26">
      <t>コキャク</t>
    </rPh>
    <rPh sb="26" eb="28">
      <t>カンリ</t>
    </rPh>
    <rPh sb="32" eb="34">
      <t>カクニン</t>
    </rPh>
    <phoneticPr fontId="4"/>
  </si>
  <si>
    <t>代理制御調整金2023/7分27423→22374に訂正した為、代理制御合計金額が79139→74090に変更　差異－5049。口座名義　フリガナ記載無し</t>
    <rPh sb="0" eb="7">
      <t>ダイリセイギョチョウセイキン</t>
    </rPh>
    <rPh sb="13" eb="14">
      <t>ブン</t>
    </rPh>
    <rPh sb="26" eb="28">
      <t>テイセイ</t>
    </rPh>
    <rPh sb="30" eb="31">
      <t>タメ</t>
    </rPh>
    <rPh sb="32" eb="36">
      <t>ダイリセイギョ</t>
    </rPh>
    <rPh sb="36" eb="40">
      <t>ゴウケイキンガク</t>
    </rPh>
    <rPh sb="53" eb="55">
      <t>ヘンコウ</t>
    </rPh>
    <rPh sb="56" eb="58">
      <t>サイ</t>
    </rPh>
    <phoneticPr fontId="4"/>
  </si>
  <si>
    <t>発電量2023/3/18分839.430→696.450　2023/3/19分696.450→328.670　2023/3/20分328.670→799.350　2022/9/8分1951.370→2062.900　2022/4/13分2478.410→1538.500に訂正した為、請求金額が2333740→2315938に変更　差異－17802。口座名義の名前の漢字が字が汚すぎてこの漢字であってるか微妙です。</t>
    <rPh sb="0" eb="3">
      <t>ハツデンリョウ</t>
    </rPh>
    <rPh sb="12" eb="13">
      <t>ブン</t>
    </rPh>
    <rPh sb="38" eb="39">
      <t>ブン</t>
    </rPh>
    <rPh sb="64" eb="65">
      <t>ブン</t>
    </rPh>
    <rPh sb="89" eb="90">
      <t>ブン</t>
    </rPh>
    <rPh sb="117" eb="118">
      <t>ブン</t>
    </rPh>
    <rPh sb="136" eb="138">
      <t>テイセイ</t>
    </rPh>
    <rPh sb="140" eb="141">
      <t>タメ</t>
    </rPh>
    <rPh sb="142" eb="146">
      <t>セイキュウキンガク</t>
    </rPh>
    <rPh sb="163" eb="165">
      <t>ヘンコウ</t>
    </rPh>
    <rPh sb="166" eb="168">
      <t>サイ</t>
    </rPh>
    <phoneticPr fontId="4"/>
  </si>
  <si>
    <t>合同会社Ｉ　ＷＩＬＬ</t>
    <phoneticPr fontId="4"/>
  </si>
  <si>
    <t>大分みらい信用金庫</t>
    <rPh sb="0" eb="2">
      <t>オオイタ</t>
    </rPh>
    <rPh sb="5" eb="9">
      <t>シンヨウキンコ</t>
    </rPh>
    <phoneticPr fontId="4"/>
  </si>
  <si>
    <t>中津中央</t>
    <rPh sb="0" eb="2">
      <t>ナカツ</t>
    </rPh>
    <rPh sb="2" eb="4">
      <t>チュウオウ</t>
    </rPh>
    <phoneticPr fontId="4"/>
  </si>
  <si>
    <t>1962</t>
    <phoneticPr fontId="4"/>
  </si>
  <si>
    <t>050</t>
    <phoneticPr fontId="4"/>
  </si>
  <si>
    <t>1154567</t>
    <phoneticPr fontId="4"/>
  </si>
  <si>
    <t>合同会社Ｉ　ＷＩＬＬ　代表社員　中家章智</t>
    <rPh sb="0" eb="4">
      <t>ゴウドウガイシャ</t>
    </rPh>
    <rPh sb="11" eb="15">
      <t>ダイヒョウシャイン</t>
    </rPh>
    <rPh sb="16" eb="18">
      <t>ナカイエ</t>
    </rPh>
    <rPh sb="18" eb="19">
      <t>ショウ</t>
    </rPh>
    <rPh sb="19" eb="20">
      <t>トモ</t>
    </rPh>
    <phoneticPr fontId="4"/>
  </si>
  <si>
    <t>ｺﾞｳﾄﾞｳｶﾞｲｼｬｱｲｳｪﾙﾀﾞｲﾋｮｳｼｬｲﾝ　ﾅｶｲｴｱｷﾄﾓ</t>
    <phoneticPr fontId="4"/>
  </si>
  <si>
    <t>㈱中里製網所</t>
    <phoneticPr fontId="4"/>
  </si>
  <si>
    <t>0990929</t>
    <phoneticPr fontId="4"/>
  </si>
  <si>
    <t>株式会社　中里製網所　代表取締役　中家章智</t>
    <rPh sb="0" eb="4">
      <t>カブシキガイシャ</t>
    </rPh>
    <rPh sb="5" eb="7">
      <t>ナカザト</t>
    </rPh>
    <rPh sb="7" eb="8">
      <t>セイ</t>
    </rPh>
    <rPh sb="8" eb="9">
      <t>モウ</t>
    </rPh>
    <rPh sb="9" eb="10">
      <t>ショ</t>
    </rPh>
    <rPh sb="11" eb="13">
      <t>ダイヒョウ</t>
    </rPh>
    <rPh sb="13" eb="16">
      <t>トリシマリヤク</t>
    </rPh>
    <rPh sb="17" eb="19">
      <t>ナカイエ</t>
    </rPh>
    <rPh sb="19" eb="20">
      <t>ショウ</t>
    </rPh>
    <rPh sb="20" eb="21">
      <t>トモ</t>
    </rPh>
    <phoneticPr fontId="4"/>
  </si>
  <si>
    <t>ｶﾌﾞｼｷｶﾞｲｼｬ　ﾅｶｻﾞﾄｾｲﾓｳｼｮ　ﾀﾞｲﾋｮｳﾄﾘｼﾏﾘﾔｸ　ﾅｶｲｴｱｷﾄﾓ</t>
    <phoneticPr fontId="4"/>
  </si>
  <si>
    <t>3月から８月までの発電量確認できる資料不足の為チェックできず。代理制御調整金空白から2023年5月2890　2023年6月14335　2023年7月22235　2023年8月26908　2023年9月3603　203年11月257　2023年12月950　2024年1月3366　2024年2月457に訂正した為、差異-75019</t>
    <rPh sb="1" eb="2">
      <t>ガツ</t>
    </rPh>
    <rPh sb="5" eb="6">
      <t>ガツ</t>
    </rPh>
    <rPh sb="9" eb="12">
      <t>ハツデンリョウ</t>
    </rPh>
    <rPh sb="12" eb="14">
      <t>カクニン</t>
    </rPh>
    <rPh sb="17" eb="21">
      <t>シリョウブソク</t>
    </rPh>
    <rPh sb="22" eb="23">
      <t>タメ</t>
    </rPh>
    <rPh sb="38" eb="40">
      <t>クウハク</t>
    </rPh>
    <rPh sb="46" eb="47">
      <t>ネン</t>
    </rPh>
    <rPh sb="48" eb="49">
      <t>ガツ</t>
    </rPh>
    <rPh sb="58" eb="59">
      <t>ネン</t>
    </rPh>
    <rPh sb="60" eb="61">
      <t>ガツ</t>
    </rPh>
    <rPh sb="71" eb="72">
      <t>ネン</t>
    </rPh>
    <rPh sb="73" eb="74">
      <t>ガツ</t>
    </rPh>
    <rPh sb="84" eb="85">
      <t>ネン</t>
    </rPh>
    <phoneticPr fontId="4"/>
  </si>
  <si>
    <t>㈲ミズノ</t>
    <phoneticPr fontId="4"/>
  </si>
  <si>
    <t>有限会社福の里</t>
    <phoneticPr fontId="4"/>
  </si>
  <si>
    <t>比較対象日発電量の資料が入っていなかった為確認できず。</t>
    <rPh sb="0" eb="8">
      <t>ヒカクタイショウビハツデンリョウ</t>
    </rPh>
    <rPh sb="9" eb="11">
      <t>シリョウ</t>
    </rPh>
    <phoneticPr fontId="4"/>
  </si>
  <si>
    <t>三ケ森</t>
    <rPh sb="0" eb="1">
      <t>サン</t>
    </rPh>
    <rPh sb="2" eb="3">
      <t>モリ</t>
    </rPh>
    <phoneticPr fontId="4"/>
  </si>
  <si>
    <t>254</t>
    <phoneticPr fontId="4"/>
  </si>
  <si>
    <t>1091827</t>
    <phoneticPr fontId="4"/>
  </si>
  <si>
    <t>有限会社　福の里　代表取締役　堀尾　吉征</t>
    <rPh sb="0" eb="4">
      <t>ユウゲンガイシャ</t>
    </rPh>
    <rPh sb="5" eb="6">
      <t>フク</t>
    </rPh>
    <rPh sb="7" eb="8">
      <t>サト</t>
    </rPh>
    <rPh sb="9" eb="14">
      <t>ダイヒョウトリシマリヤク</t>
    </rPh>
    <rPh sb="15" eb="17">
      <t>ホリオ</t>
    </rPh>
    <rPh sb="18" eb="19">
      <t>ヨシ</t>
    </rPh>
    <rPh sb="19" eb="20">
      <t>セイ</t>
    </rPh>
    <phoneticPr fontId="4"/>
  </si>
  <si>
    <t>ﾕｳｹﾞﾝｶﾞｲｼｬ　ﾌｸﾉｻﾄ　ﾀﾞｲﾋｮｳﾄﾘｼﾏﾘﾔｸ　ﾎﾘｵ　ﾖｼﾕｷ</t>
    <phoneticPr fontId="4"/>
  </si>
  <si>
    <t>鋳山　大佳史</t>
    <phoneticPr fontId="4"/>
  </si>
  <si>
    <t>鋳山　大佳史</t>
    <rPh sb="0" eb="2">
      <t>イヤマ</t>
    </rPh>
    <rPh sb="3" eb="4">
      <t>ダイ</t>
    </rPh>
    <rPh sb="4" eb="6">
      <t>ヨシフミ</t>
    </rPh>
    <phoneticPr fontId="4"/>
  </si>
  <si>
    <t>ｲﾔﾏ　ﾀｶﾌﾐ</t>
    <phoneticPr fontId="4"/>
  </si>
  <si>
    <t>発電量2023/6/7分2063.190→2036.190に訂正した為、請求金額が3355890→3356425に変更　差異+535</t>
    <rPh sb="11" eb="12">
      <t>ブン</t>
    </rPh>
    <rPh sb="30" eb="32">
      <t>テイセイ</t>
    </rPh>
    <rPh sb="34" eb="35">
      <t>タメ</t>
    </rPh>
    <rPh sb="36" eb="40">
      <t>セイキュウキンガク</t>
    </rPh>
    <rPh sb="57" eb="59">
      <t>ヘンコウ</t>
    </rPh>
    <rPh sb="60" eb="62">
      <t>サイ</t>
    </rPh>
    <phoneticPr fontId="4"/>
  </si>
  <si>
    <t>株式会社栄信建設</t>
    <phoneticPr fontId="4"/>
  </si>
  <si>
    <t>168</t>
    <phoneticPr fontId="4"/>
  </si>
  <si>
    <t>築上町</t>
    <rPh sb="0" eb="1">
      <t>キズ</t>
    </rPh>
    <rPh sb="1" eb="2">
      <t>ウエ</t>
    </rPh>
    <rPh sb="2" eb="3">
      <t>マチ</t>
    </rPh>
    <phoneticPr fontId="4"/>
  </si>
  <si>
    <t>0193605</t>
    <phoneticPr fontId="4"/>
  </si>
  <si>
    <t>株式会社　栄信建設</t>
    <rPh sb="0" eb="4">
      <t>カブシキガイシャ</t>
    </rPh>
    <rPh sb="5" eb="6">
      <t>サカエ</t>
    </rPh>
    <rPh sb="6" eb="7">
      <t>シン</t>
    </rPh>
    <rPh sb="7" eb="9">
      <t>ケンセツ</t>
    </rPh>
    <phoneticPr fontId="4"/>
  </si>
  <si>
    <t>合同会社SASUKET</t>
    <phoneticPr fontId="4"/>
  </si>
  <si>
    <t>佐古</t>
    <rPh sb="0" eb="2">
      <t>サコ</t>
    </rPh>
    <phoneticPr fontId="4"/>
  </si>
  <si>
    <t>8565060</t>
    <phoneticPr fontId="4"/>
  </si>
  <si>
    <t>合同会社SASUKET　代表社員　佐伯真理</t>
    <rPh sb="0" eb="4">
      <t>ゴウドウガイシャ</t>
    </rPh>
    <rPh sb="12" eb="16">
      <t>ダイヒョウシャイン</t>
    </rPh>
    <rPh sb="17" eb="19">
      <t>サエキ</t>
    </rPh>
    <rPh sb="19" eb="21">
      <t>マリ</t>
    </rPh>
    <phoneticPr fontId="4"/>
  </si>
  <si>
    <t>ｺﾞｳﾄﾞｳｶﾞｲｼｬｻｽｹｯﾄ　ﾀﾞｲﾋｮｳｼｬｲﾝ　ｻｴｷﾏﾘ</t>
    <phoneticPr fontId="4"/>
  </si>
  <si>
    <t>発電量2022/4/22分249.800→249.600に訂正した為、請求金額が360610→360604に変更　差異-6。</t>
    <rPh sb="0" eb="3">
      <t>ハツデンリョウ</t>
    </rPh>
    <rPh sb="12" eb="13">
      <t>ブン</t>
    </rPh>
    <rPh sb="29" eb="31">
      <t>テイセイ</t>
    </rPh>
    <rPh sb="33" eb="34">
      <t>タメ</t>
    </rPh>
    <rPh sb="35" eb="39">
      <t>セイキュウキンガク</t>
    </rPh>
    <rPh sb="54" eb="56">
      <t>ヘンコウ</t>
    </rPh>
    <rPh sb="57" eb="59">
      <t>サイ</t>
    </rPh>
    <phoneticPr fontId="4"/>
  </si>
  <si>
    <t>六本松</t>
    <rPh sb="0" eb="1">
      <t>ロク</t>
    </rPh>
    <rPh sb="1" eb="2">
      <t>ホン</t>
    </rPh>
    <phoneticPr fontId="4"/>
  </si>
  <si>
    <t>210</t>
    <phoneticPr fontId="4"/>
  </si>
  <si>
    <t>3087438</t>
    <phoneticPr fontId="4"/>
  </si>
  <si>
    <t>合同会社カーサコネクト　代表社員　正岡孝司</t>
    <rPh sb="0" eb="4">
      <t>ゴウドウガイシャ</t>
    </rPh>
    <rPh sb="12" eb="16">
      <t>ダイヒョウシャイン</t>
    </rPh>
    <rPh sb="17" eb="19">
      <t>マサオカ</t>
    </rPh>
    <rPh sb="19" eb="20">
      <t>タカシ</t>
    </rPh>
    <rPh sb="20" eb="21">
      <t>シ</t>
    </rPh>
    <phoneticPr fontId="4"/>
  </si>
  <si>
    <t>ｺﾞｳﾄﾞｳｶﾞｲｼｬｶｰｻｺﾈｸﾄ　ﾀﾞｲﾋｮｳｼｬｲﾝ　ﾏｻｵｶﾀｶｼ</t>
    <phoneticPr fontId="4"/>
  </si>
  <si>
    <t>中尾　雄太</t>
    <phoneticPr fontId="4"/>
  </si>
  <si>
    <t>出力抑制報告書手書きで送られてきたので代入データ制作後差異-1424。</t>
    <rPh sb="0" eb="7">
      <t>シュツリョクヨクセイホウコクショ</t>
    </rPh>
    <rPh sb="7" eb="9">
      <t>テガ</t>
    </rPh>
    <rPh sb="11" eb="12">
      <t>オク</t>
    </rPh>
    <rPh sb="19" eb="21">
      <t>ダイニュウ</t>
    </rPh>
    <rPh sb="24" eb="27">
      <t>セイサクゴ</t>
    </rPh>
    <rPh sb="27" eb="29">
      <t>サイ</t>
    </rPh>
    <phoneticPr fontId="4"/>
  </si>
  <si>
    <t>27658451</t>
    <phoneticPr fontId="4"/>
  </si>
  <si>
    <t>中尾　雄太</t>
    <rPh sb="0" eb="2">
      <t>ナカオ</t>
    </rPh>
    <rPh sb="3" eb="5">
      <t>ユウタ</t>
    </rPh>
    <phoneticPr fontId="4"/>
  </si>
  <si>
    <t>ﾅｶｵ　ﾕｳﾀ</t>
    <phoneticPr fontId="4"/>
  </si>
  <si>
    <t>三福海運有限会社</t>
    <phoneticPr fontId="4"/>
  </si>
  <si>
    <t>発電量2022/3/2分3373.400→3037.200に訂正した為、請求金額が4006430→4018117に変更　差異+11687。代理制御調整金2024年4月分6217→0に訂正した為、代理制御合計金額1349.923→1343.7106に変更　差異-6217。合計差異17904</t>
    <rPh sb="0" eb="3">
      <t>ハツデンリョウ</t>
    </rPh>
    <rPh sb="11" eb="12">
      <t>ブン</t>
    </rPh>
    <rPh sb="30" eb="32">
      <t>テイセイ</t>
    </rPh>
    <rPh sb="34" eb="35">
      <t>タメ</t>
    </rPh>
    <rPh sb="36" eb="40">
      <t>セイキュウキンガク</t>
    </rPh>
    <rPh sb="57" eb="59">
      <t>ヘンコウ</t>
    </rPh>
    <rPh sb="60" eb="62">
      <t>サイ</t>
    </rPh>
    <rPh sb="69" eb="76">
      <t>ダイリセイギョチョウセイキン</t>
    </rPh>
    <rPh sb="80" eb="81">
      <t>ネン</t>
    </rPh>
    <rPh sb="82" eb="84">
      <t>ガツブン</t>
    </rPh>
    <rPh sb="91" eb="93">
      <t>テイセイ</t>
    </rPh>
    <rPh sb="95" eb="96">
      <t>タメ</t>
    </rPh>
    <phoneticPr fontId="4"/>
  </si>
  <si>
    <t>0720177</t>
    <phoneticPr fontId="4"/>
  </si>
  <si>
    <t>三福海運有限会社　代表取締役　福村　忠司</t>
  </si>
  <si>
    <t>三福海運有限会社　代表取締役　福村　忠司</t>
    <rPh sb="0" eb="2">
      <t>ミフク</t>
    </rPh>
    <rPh sb="2" eb="4">
      <t>カイウン</t>
    </rPh>
    <rPh sb="4" eb="8">
      <t>ユウゲンガイシャ</t>
    </rPh>
    <rPh sb="9" eb="11">
      <t>ダイヒョウ</t>
    </rPh>
    <rPh sb="11" eb="14">
      <t>トリシマリヤク</t>
    </rPh>
    <rPh sb="15" eb="17">
      <t>フクムラ</t>
    </rPh>
    <rPh sb="18" eb="20">
      <t>チュウジ</t>
    </rPh>
    <phoneticPr fontId="4"/>
  </si>
  <si>
    <t>ﾐﾌｸｶｲｳﾝ（ﾕ</t>
    <phoneticPr fontId="4"/>
  </si>
  <si>
    <t>1092649</t>
    <phoneticPr fontId="4"/>
  </si>
  <si>
    <t>ﾐﾌｸｶｲｳﾝﾕｳｹﾞﾝｶﾞｲｼｬﾀﾞｲﾋｮｳﾄﾘｼﾏﾘﾔｸ　ﾌｸﾑﾗﾀﾀﾞｼ</t>
    <phoneticPr fontId="4"/>
  </si>
  <si>
    <t>有限会社ファイブセキュリティシステム</t>
    <phoneticPr fontId="4"/>
  </si>
  <si>
    <t>大麻</t>
    <rPh sb="0" eb="2">
      <t>タイマ</t>
    </rPh>
    <phoneticPr fontId="4"/>
  </si>
  <si>
    <t>060</t>
    <phoneticPr fontId="4"/>
  </si>
  <si>
    <t>5476891</t>
    <phoneticPr fontId="4"/>
  </si>
  <si>
    <t>ユ）ファイブセキュリティスステム</t>
    <phoneticPr fontId="4"/>
  </si>
  <si>
    <t>ﾌｧｲﾌﾞｾｷｭﾘﾃｨｽｽﾃﾑ</t>
    <phoneticPr fontId="4"/>
  </si>
  <si>
    <t>株式会社松江</t>
    <phoneticPr fontId="4"/>
  </si>
  <si>
    <t>新門司</t>
    <rPh sb="0" eb="1">
      <t>シン</t>
    </rPh>
    <rPh sb="1" eb="2">
      <t>モン</t>
    </rPh>
    <rPh sb="2" eb="3">
      <t>ツカサ</t>
    </rPh>
    <phoneticPr fontId="4"/>
  </si>
  <si>
    <t>124</t>
    <phoneticPr fontId="4"/>
  </si>
  <si>
    <t>0525920</t>
    <phoneticPr fontId="4"/>
  </si>
  <si>
    <t>株式会社松江</t>
    <rPh sb="0" eb="4">
      <t>カブシキガイシャ</t>
    </rPh>
    <rPh sb="4" eb="6">
      <t>マツエ</t>
    </rPh>
    <phoneticPr fontId="4"/>
  </si>
  <si>
    <t>ｶﾌﾞｼｷｶﾞｲｼｬ　ﾏﾂｴ</t>
    <phoneticPr fontId="4"/>
  </si>
  <si>
    <t>横島総合支所</t>
    <rPh sb="0" eb="2">
      <t>ヨコシマ</t>
    </rPh>
    <rPh sb="2" eb="4">
      <t>ソウゴウ</t>
    </rPh>
    <rPh sb="4" eb="5">
      <t>シ</t>
    </rPh>
    <rPh sb="5" eb="6">
      <t>ショ</t>
    </rPh>
    <phoneticPr fontId="4"/>
  </si>
  <si>
    <t>8926</t>
    <phoneticPr fontId="4"/>
  </si>
  <si>
    <t>玉名農業協同組合</t>
    <rPh sb="0" eb="2">
      <t>タマナ</t>
    </rPh>
    <rPh sb="2" eb="4">
      <t>ノウギョウ</t>
    </rPh>
    <rPh sb="4" eb="6">
      <t>キョウドウ</t>
    </rPh>
    <rPh sb="6" eb="8">
      <t>クミアイ</t>
    </rPh>
    <phoneticPr fontId="4"/>
  </si>
  <si>
    <t>263</t>
    <phoneticPr fontId="4"/>
  </si>
  <si>
    <t>0031186</t>
    <phoneticPr fontId="4"/>
  </si>
  <si>
    <t>瀬崎　圭司</t>
    <rPh sb="0" eb="2">
      <t>セザキ</t>
    </rPh>
    <rPh sb="3" eb="4">
      <t>ケイ</t>
    </rPh>
    <rPh sb="4" eb="5">
      <t>ツカサ</t>
    </rPh>
    <phoneticPr fontId="4"/>
  </si>
  <si>
    <t>ｾｻﾞｷ　ｹｲｼ</t>
    <phoneticPr fontId="4"/>
  </si>
  <si>
    <t>瀬崎　圭司</t>
    <phoneticPr fontId="4"/>
  </si>
  <si>
    <t>発電量確認できる資料が入っていなかった為確認できず。代理制御調整金記載欄空白、確認できる資料が入っていなかった為確認できず。</t>
    <rPh sb="0" eb="5">
      <t>ハツデンリョウカクニン</t>
    </rPh>
    <rPh sb="8" eb="10">
      <t>シリョウ</t>
    </rPh>
    <rPh sb="11" eb="12">
      <t>ハイ</t>
    </rPh>
    <rPh sb="19" eb="22">
      <t>タメカクニン</t>
    </rPh>
    <rPh sb="26" eb="33">
      <t>ダイリセイギョチョウセイキン</t>
    </rPh>
    <rPh sb="33" eb="38">
      <t>キサイランクウハク</t>
    </rPh>
    <rPh sb="39" eb="41">
      <t>カクニン</t>
    </rPh>
    <rPh sb="44" eb="46">
      <t>シリョウ</t>
    </rPh>
    <rPh sb="47" eb="48">
      <t>ハイ</t>
    </rPh>
    <rPh sb="55" eb="58">
      <t>タメカクニン</t>
    </rPh>
    <phoneticPr fontId="4"/>
  </si>
  <si>
    <t>人吉</t>
    <rPh sb="0" eb="2">
      <t>ヒトヨシ</t>
    </rPh>
    <phoneticPr fontId="4"/>
  </si>
  <si>
    <t>021</t>
    <phoneticPr fontId="4"/>
  </si>
  <si>
    <t>2267122</t>
    <phoneticPr fontId="4"/>
  </si>
  <si>
    <t>有限会社ミズノ</t>
    <rPh sb="0" eb="4">
      <t>ユウゲンガイシャ</t>
    </rPh>
    <phoneticPr fontId="4"/>
  </si>
  <si>
    <t>ﾕ）ﾐｽﾞﾉ</t>
    <phoneticPr fontId="4"/>
  </si>
  <si>
    <t>飯塚信用金庫</t>
    <rPh sb="0" eb="2">
      <t>イイヅカ</t>
    </rPh>
    <rPh sb="2" eb="6">
      <t>シンヨウキンコ</t>
    </rPh>
    <phoneticPr fontId="4"/>
  </si>
  <si>
    <t>筑穂桂川</t>
    <rPh sb="0" eb="2">
      <t>チクホ</t>
    </rPh>
    <rPh sb="2" eb="3">
      <t>ケイ</t>
    </rPh>
    <rPh sb="3" eb="4">
      <t>カワ</t>
    </rPh>
    <phoneticPr fontId="4"/>
  </si>
  <si>
    <t>014</t>
    <phoneticPr fontId="4"/>
  </si>
  <si>
    <t>1910</t>
    <phoneticPr fontId="4"/>
  </si>
  <si>
    <t>0215678</t>
    <phoneticPr fontId="4"/>
  </si>
  <si>
    <t>小路石油株式会社　代表取締役　小路雅之</t>
    <rPh sb="0" eb="2">
      <t>ショウジ</t>
    </rPh>
    <rPh sb="2" eb="4">
      <t>セキユ</t>
    </rPh>
    <rPh sb="4" eb="8">
      <t>カブシキガイシャ</t>
    </rPh>
    <rPh sb="9" eb="14">
      <t>ダイヒョウトリシマリヤク</t>
    </rPh>
    <rPh sb="15" eb="17">
      <t>ショウジ</t>
    </rPh>
    <rPh sb="17" eb="19">
      <t>マサユキ</t>
    </rPh>
    <phoneticPr fontId="4"/>
  </si>
  <si>
    <t>ｼｮｳｼﾞｾｷﾕｶﾌﾞｼｷｶﾞｲｼｬ　ﾀﾞｲﾋｮｳﾄﾘｼﾏﾘﾔｸｼｮｳｼﾞﾏｻﾕｷ</t>
    <phoneticPr fontId="4"/>
  </si>
  <si>
    <t>石垣</t>
    <rPh sb="0" eb="2">
      <t>イシガキ</t>
    </rPh>
    <phoneticPr fontId="4"/>
  </si>
  <si>
    <t>183</t>
    <phoneticPr fontId="4"/>
  </si>
  <si>
    <t>5127340</t>
    <phoneticPr fontId="4"/>
  </si>
  <si>
    <t>羽田野　三月</t>
    <rPh sb="0" eb="3">
      <t>ハタノ</t>
    </rPh>
    <rPh sb="4" eb="6">
      <t>ミツキ</t>
    </rPh>
    <phoneticPr fontId="4"/>
  </si>
  <si>
    <t>ユアーズ工芸株式会社</t>
    <phoneticPr fontId="4"/>
  </si>
  <si>
    <t>大川信用金庫</t>
    <rPh sb="0" eb="2">
      <t>オオカワ</t>
    </rPh>
    <rPh sb="2" eb="6">
      <t>シンヨウキンコ</t>
    </rPh>
    <phoneticPr fontId="4"/>
  </si>
  <si>
    <t>諸冨</t>
    <rPh sb="0" eb="1">
      <t>ショ</t>
    </rPh>
    <rPh sb="1" eb="2">
      <t>トミ</t>
    </rPh>
    <phoneticPr fontId="4"/>
  </si>
  <si>
    <t>1917</t>
    <phoneticPr fontId="4"/>
  </si>
  <si>
    <t>1559644</t>
    <phoneticPr fontId="4"/>
  </si>
  <si>
    <t>ユアーズ工芸(株)</t>
    <rPh sb="4" eb="6">
      <t>コウゲイ</t>
    </rPh>
    <rPh sb="6" eb="9">
      <t>カブシキガイシャ</t>
    </rPh>
    <phoneticPr fontId="4"/>
  </si>
  <si>
    <t>ﾕｱｰｽﾞｺｳｹﾞｲ（ｶ</t>
    <phoneticPr fontId="4"/>
  </si>
  <si>
    <t>イーリス合同会社</t>
    <phoneticPr fontId="4"/>
  </si>
  <si>
    <t>発電量2022/4/20分3338.400→0　2022/５/３分4438.800→2445.700　2022/10/23分2545.500→1902.200　2022/11/27分2621.900→1640.800に訂正した為、請求金額が6594490→6548140に変更　差異-46350。</t>
    <rPh sb="0" eb="3">
      <t>ハツデンリョウ</t>
    </rPh>
    <rPh sb="12" eb="13">
      <t>ブン</t>
    </rPh>
    <rPh sb="32" eb="33">
      <t>ブン</t>
    </rPh>
    <rPh sb="61" eb="62">
      <t>ブン</t>
    </rPh>
    <rPh sb="90" eb="91">
      <t>ブン</t>
    </rPh>
    <rPh sb="109" eb="111">
      <t>テイセイ</t>
    </rPh>
    <rPh sb="113" eb="114">
      <t>タメ</t>
    </rPh>
    <rPh sb="115" eb="119">
      <t>セイキュウキンガク</t>
    </rPh>
    <rPh sb="136" eb="138">
      <t>ヘンコウ</t>
    </rPh>
    <rPh sb="139" eb="141">
      <t>サイ</t>
    </rPh>
    <phoneticPr fontId="4"/>
  </si>
  <si>
    <t>堀本　貢</t>
    <phoneticPr fontId="4"/>
  </si>
  <si>
    <t>行橋</t>
    <rPh sb="0" eb="1">
      <t>ギョウ</t>
    </rPh>
    <rPh sb="1" eb="2">
      <t>ハシ</t>
    </rPh>
    <phoneticPr fontId="4"/>
  </si>
  <si>
    <t>1919823</t>
    <phoneticPr fontId="4"/>
  </si>
  <si>
    <t>堀本　貢</t>
    <rPh sb="0" eb="2">
      <t>ホリモト</t>
    </rPh>
    <rPh sb="3" eb="4">
      <t>ミツグ</t>
    </rPh>
    <phoneticPr fontId="4"/>
  </si>
  <si>
    <t>ﾎﾘﾓﾄ　ﾐﾂｸﾞ</t>
    <phoneticPr fontId="4"/>
  </si>
  <si>
    <t>発電量2022/2/17分2978.3→1752.2　2022/2/4分2546.8→2029.6　2022/2/22分2787.3→1821.6　2022/2/26分3049.8→1713.6　2022/2/25分3313.4→2094.4　2022/2/15分2513.1→2407.6　2022/2/12分1321.3→1139.6に訂正した為、請求金額が3593.418→3478..740に変更　差異－114.678。申請書に口座名義とフリガナ記載無し</t>
    <rPh sb="0" eb="3">
      <t>ハツデンリョウ</t>
    </rPh>
    <rPh sb="12" eb="13">
      <t>ブン</t>
    </rPh>
    <rPh sb="35" eb="36">
      <t>ブン</t>
    </rPh>
    <rPh sb="59" eb="60">
      <t>ブン</t>
    </rPh>
    <rPh sb="83" eb="84">
      <t>ブン</t>
    </rPh>
    <rPh sb="107" eb="108">
      <t>ブン</t>
    </rPh>
    <rPh sb="131" eb="132">
      <t>ブン</t>
    </rPh>
    <rPh sb="155" eb="156">
      <t>ブン</t>
    </rPh>
    <rPh sb="170" eb="172">
      <t>テイセイ</t>
    </rPh>
    <rPh sb="174" eb="175">
      <t>タメ</t>
    </rPh>
    <rPh sb="176" eb="180">
      <t>セイキュウキンガク</t>
    </rPh>
    <rPh sb="200" eb="202">
      <t>ヘンコウ</t>
    </rPh>
    <rPh sb="203" eb="205">
      <t>サイ</t>
    </rPh>
    <phoneticPr fontId="4"/>
  </si>
  <si>
    <t>川内　正金</t>
    <phoneticPr fontId="4"/>
  </si>
  <si>
    <t>2023年8月分の代理制御調整金の金額間違い。161349→159349、差異2000</t>
    <rPh sb="4" eb="5">
      <t>ネン</t>
    </rPh>
    <rPh sb="6" eb="8">
      <t>ガツブン</t>
    </rPh>
    <rPh sb="9" eb="16">
      <t>ダイリセイギョチョウセイキン</t>
    </rPh>
    <rPh sb="17" eb="19">
      <t>キンガク</t>
    </rPh>
    <rPh sb="19" eb="21">
      <t>マチガ</t>
    </rPh>
    <rPh sb="37" eb="39">
      <t>サイ</t>
    </rPh>
    <phoneticPr fontId="4"/>
  </si>
  <si>
    <t>松吉　初夫</t>
    <phoneticPr fontId="4"/>
  </si>
  <si>
    <t>7534482</t>
    <phoneticPr fontId="4"/>
  </si>
  <si>
    <t>松吉　初夫</t>
    <rPh sb="0" eb="2">
      <t>マツヨシ</t>
    </rPh>
    <rPh sb="3" eb="5">
      <t>ハツオ</t>
    </rPh>
    <phoneticPr fontId="4"/>
  </si>
  <si>
    <t>ﾏﾂﾖｼ　ﾊﾂｵ</t>
    <phoneticPr fontId="4"/>
  </si>
  <si>
    <t>口之津</t>
    <rPh sb="0" eb="3">
      <t>クチノツ</t>
    </rPh>
    <phoneticPr fontId="4"/>
  </si>
  <si>
    <t>2090704</t>
    <phoneticPr fontId="4"/>
  </si>
  <si>
    <t>髙田　誠</t>
    <rPh sb="0" eb="2">
      <t>タカダ</t>
    </rPh>
    <rPh sb="3" eb="4">
      <t>マコト</t>
    </rPh>
    <phoneticPr fontId="4"/>
  </si>
  <si>
    <t>ﾀｶﾀﾞ　ﾏｺﾄ</t>
    <phoneticPr fontId="4"/>
  </si>
  <si>
    <t>2022/5/6比較対象日129.400→247.700に訂正した為、請求金額が535.130→534.650に変更。差異-480</t>
    <rPh sb="8" eb="13">
      <t>ヒカクタイショウビ</t>
    </rPh>
    <rPh sb="29" eb="31">
      <t>テイセイ</t>
    </rPh>
    <rPh sb="33" eb="34">
      <t>タメ</t>
    </rPh>
    <rPh sb="35" eb="39">
      <t>セイキュウキンガク</t>
    </rPh>
    <rPh sb="56" eb="58">
      <t>ヘンコウ</t>
    </rPh>
    <rPh sb="59" eb="61">
      <t>サイ</t>
    </rPh>
    <phoneticPr fontId="4"/>
  </si>
  <si>
    <t>2022/9/14比較対象日266.600→395.600に訂正した為、請求金額が419.260→415.826に変更、差異-3434。</t>
    <rPh sb="9" eb="14">
      <t>ヒカクタイショウビ</t>
    </rPh>
    <rPh sb="30" eb="32">
      <t>テイセイ</t>
    </rPh>
    <rPh sb="34" eb="35">
      <t>タメ</t>
    </rPh>
    <rPh sb="36" eb="40">
      <t>セイキュウキンガク</t>
    </rPh>
    <rPh sb="57" eb="59">
      <t>ヘンコウ</t>
    </rPh>
    <rPh sb="60" eb="62">
      <t>サイ</t>
    </rPh>
    <phoneticPr fontId="4"/>
  </si>
  <si>
    <t>6/24大谷係長より発電データ着。7/29に代理抑制控除分を計上予定</t>
    <rPh sb="4" eb="6">
      <t>オオタニ</t>
    </rPh>
    <rPh sb="6" eb="8">
      <t>カカリチョウ</t>
    </rPh>
    <rPh sb="10" eb="12">
      <t>ハツデン</t>
    </rPh>
    <rPh sb="15" eb="16">
      <t>チャク</t>
    </rPh>
    <rPh sb="22" eb="24">
      <t>ダイリ</t>
    </rPh>
    <rPh sb="24" eb="26">
      <t>ヨクセイ</t>
    </rPh>
    <rPh sb="26" eb="28">
      <t>コウジョ</t>
    </rPh>
    <rPh sb="28" eb="29">
      <t>フン</t>
    </rPh>
    <rPh sb="30" eb="32">
      <t>ケイジョウ</t>
    </rPh>
    <rPh sb="32" eb="34">
      <t>ヨテイ</t>
    </rPh>
    <phoneticPr fontId="4"/>
  </si>
  <si>
    <t>口座番号申請書が8桁だった為修正（00188210→0188210）</t>
    <rPh sb="13" eb="14">
      <t>タメ</t>
    </rPh>
    <rPh sb="14" eb="16">
      <t>シュウセイ</t>
    </rPh>
    <phoneticPr fontId="4"/>
  </si>
  <si>
    <t>口座番号申請書が8桁だった為修正（01760715→1760715）</t>
    <rPh sb="13" eb="14">
      <t>タメ</t>
    </rPh>
    <rPh sb="14" eb="16">
      <t>シュウセイ</t>
    </rPh>
    <phoneticPr fontId="4"/>
  </si>
  <si>
    <t>口座番号申請書が8桁だった為修正（00616889→0616889）</t>
    <rPh sb="13" eb="14">
      <t>タメ</t>
    </rPh>
    <rPh sb="14" eb="16">
      <t>シュウセイ</t>
    </rPh>
    <phoneticPr fontId="4"/>
  </si>
  <si>
    <t>口座番号申請書が8桁だった為修正（00774116→0774116）</t>
    <rPh sb="13" eb="14">
      <t>タメ</t>
    </rPh>
    <rPh sb="14" eb="16">
      <t>シュウセイ</t>
    </rPh>
    <phoneticPr fontId="4"/>
  </si>
  <si>
    <t>0188210</t>
    <phoneticPr fontId="4"/>
  </si>
  <si>
    <t>1760715</t>
    <phoneticPr fontId="4"/>
  </si>
  <si>
    <t>0616889</t>
    <phoneticPr fontId="4"/>
  </si>
  <si>
    <t>0774116</t>
    <phoneticPr fontId="4"/>
  </si>
  <si>
    <t>飯塚信用金庫</t>
    <rPh sb="0" eb="2">
      <t>イイヅカ</t>
    </rPh>
    <rPh sb="2" eb="4">
      <t>シンヨウ</t>
    </rPh>
    <rPh sb="4" eb="6">
      <t>キンコ</t>
    </rPh>
    <phoneticPr fontId="4"/>
  </si>
  <si>
    <t>007</t>
    <phoneticPr fontId="4"/>
  </si>
  <si>
    <t>1072945</t>
    <phoneticPr fontId="4"/>
  </si>
  <si>
    <t>株式会社古野食品　代表取締役　古野秀典</t>
    <rPh sb="0" eb="4">
      <t>カブシキガイシャ</t>
    </rPh>
    <rPh sb="4" eb="6">
      <t>フルノ</t>
    </rPh>
    <rPh sb="6" eb="8">
      <t>ショクヒン</t>
    </rPh>
    <rPh sb="9" eb="14">
      <t>ダイヒョウトリシマリヤク</t>
    </rPh>
    <rPh sb="15" eb="17">
      <t>フルノ</t>
    </rPh>
    <rPh sb="17" eb="19">
      <t>ヒデノリ</t>
    </rPh>
    <phoneticPr fontId="4"/>
  </si>
  <si>
    <t>ｶﾌﾞｼｷｶﾞｲｼｬ　ﾌﾙﾉｼｮｸﾋﾝ</t>
    <phoneticPr fontId="4"/>
  </si>
  <si>
    <t>10890</t>
    <phoneticPr fontId="4"/>
  </si>
  <si>
    <t>17150</t>
    <phoneticPr fontId="4"/>
  </si>
  <si>
    <t>17160</t>
    <phoneticPr fontId="4"/>
  </si>
  <si>
    <t>17490</t>
    <phoneticPr fontId="4"/>
  </si>
  <si>
    <t>佐大通り</t>
    <rPh sb="0" eb="1">
      <t>サ</t>
    </rPh>
    <rPh sb="1" eb="2">
      <t>ダイ</t>
    </rPh>
    <rPh sb="2" eb="3">
      <t>トオ</t>
    </rPh>
    <phoneticPr fontId="4"/>
  </si>
  <si>
    <t>024</t>
    <phoneticPr fontId="4"/>
  </si>
  <si>
    <t>1138774</t>
    <phoneticPr fontId="4"/>
  </si>
  <si>
    <t>イーリス（同）</t>
    <rPh sb="5" eb="6">
      <t>ドウ</t>
    </rPh>
    <phoneticPr fontId="4"/>
  </si>
  <si>
    <t>ｲｰﾘｽ(ﾄﾞ</t>
    <phoneticPr fontId="4"/>
  </si>
  <si>
    <t>押印が井上印｡｡｡</t>
    <rPh sb="0" eb="2">
      <t>オウイン</t>
    </rPh>
    <rPh sb="3" eb="5">
      <t>イノウエ</t>
    </rPh>
    <rPh sb="5" eb="6">
      <t>イン</t>
    </rPh>
    <phoneticPr fontId="4"/>
  </si>
  <si>
    <t>本店営業部</t>
    <rPh sb="0" eb="2">
      <t>ホンテン</t>
    </rPh>
    <rPh sb="2" eb="4">
      <t>エイギョウ</t>
    </rPh>
    <rPh sb="4" eb="5">
      <t>ブ</t>
    </rPh>
    <phoneticPr fontId="4"/>
  </si>
  <si>
    <t>8678754</t>
    <phoneticPr fontId="4"/>
  </si>
  <si>
    <t>合同会社サニー・セッション　代表社員　原田愼二郎</t>
    <rPh sb="0" eb="2">
      <t>ゴウドウ</t>
    </rPh>
    <rPh sb="2" eb="4">
      <t>ガイシャ</t>
    </rPh>
    <rPh sb="14" eb="16">
      <t>ダイヒョウ</t>
    </rPh>
    <rPh sb="16" eb="18">
      <t>シャイン</t>
    </rPh>
    <rPh sb="19" eb="21">
      <t>ハラダ</t>
    </rPh>
    <rPh sb="21" eb="22">
      <t>シン</t>
    </rPh>
    <rPh sb="22" eb="24">
      <t>ジロウ</t>
    </rPh>
    <phoneticPr fontId="4"/>
  </si>
  <si>
    <t>ｺﾞｳﾄﾞｳｶﾞｲｼｬｻﾆｰｾｯｼｮﾝ　ﾀﾞｲﾋｮｳｼｬｲﾝ　ﾊﾗﾀﾞｼﾝｼﾞﾛｳ</t>
    <phoneticPr fontId="4"/>
  </si>
  <si>
    <t>2022/4/26・2022/5/23・2022/5/24・2022/3/14・2022/10/20・2022/11/3の比較対象日資料不足の為チェックできず＞7/28チェック済</t>
    <rPh sb="61" eb="66">
      <t>ヒカクタイショウビ</t>
    </rPh>
    <rPh sb="66" eb="70">
      <t>シリョウブソク</t>
    </rPh>
    <rPh sb="71" eb="72">
      <t>タメ</t>
    </rPh>
    <rPh sb="88" eb="89">
      <t>スミ</t>
    </rPh>
    <phoneticPr fontId="4"/>
  </si>
  <si>
    <t>2022/8/3の比較対象日の資料不足の為チェックできず＞7/28チェック済</t>
    <rPh sb="9" eb="14">
      <t>ヒカクタイショウビ</t>
    </rPh>
    <rPh sb="15" eb="17">
      <t>シリョウ</t>
    </rPh>
    <rPh sb="17" eb="19">
      <t>ブソク</t>
    </rPh>
    <rPh sb="20" eb="21">
      <t>タメ</t>
    </rPh>
    <rPh sb="37" eb="38">
      <t>スミ</t>
    </rPh>
    <phoneticPr fontId="4"/>
  </si>
  <si>
    <t>2022/10/25・2022/11/26の比較対象日資料不足の為チェックできず＞チェック済</t>
    <rPh sb="22" eb="27">
      <t>ヒカクタイショウビ</t>
    </rPh>
    <rPh sb="27" eb="31">
      <t>シリョウブソク</t>
    </rPh>
    <rPh sb="32" eb="33">
      <t>タメ</t>
    </rPh>
    <rPh sb="45" eb="46">
      <t>スミ</t>
    </rPh>
    <phoneticPr fontId="4"/>
  </si>
  <si>
    <t>7/26隈課長より支払い稟議申請</t>
    <rPh sb="4" eb="5">
      <t>クマ</t>
    </rPh>
    <rPh sb="5" eb="7">
      <t>カチョウ</t>
    </rPh>
    <rPh sb="9" eb="11">
      <t>シハラ</t>
    </rPh>
    <rPh sb="12" eb="14">
      <t>リンギ</t>
    </rPh>
    <rPh sb="14" eb="16">
      <t>シンセイ</t>
    </rPh>
    <phoneticPr fontId="4"/>
  </si>
  <si>
    <t>粕屋</t>
    <rPh sb="0" eb="2">
      <t>カスヤ</t>
    </rPh>
    <phoneticPr fontId="4"/>
  </si>
  <si>
    <t>303</t>
    <phoneticPr fontId="4"/>
  </si>
  <si>
    <t>0595580</t>
    <phoneticPr fontId="4"/>
  </si>
  <si>
    <t>株式会社ブリスクエスト　代表取締役　山下晃弘</t>
    <rPh sb="0" eb="4">
      <t>カブシキガイシャ</t>
    </rPh>
    <rPh sb="12" eb="17">
      <t>ダイヒョウトリシマリヤク</t>
    </rPh>
    <rPh sb="18" eb="20">
      <t>ヤマシタ</t>
    </rPh>
    <rPh sb="20" eb="22">
      <t>アキヒロ</t>
    </rPh>
    <phoneticPr fontId="4"/>
  </si>
  <si>
    <t>ｶ)ﾌﾞﾘｽｸｴｽﾄ　</t>
    <phoneticPr fontId="4"/>
  </si>
  <si>
    <t>原本未着</t>
    <rPh sb="0" eb="2">
      <t>ゲンポン</t>
    </rPh>
    <rPh sb="2" eb="4">
      <t>ミチャク</t>
    </rPh>
    <phoneticPr fontId="4"/>
  </si>
  <si>
    <t>WES作成</t>
    <rPh sb="3" eb="5">
      <t>サクセイ</t>
    </rPh>
    <phoneticPr fontId="4"/>
  </si>
  <si>
    <t>002016ｻ803BA</t>
    <phoneticPr fontId="4"/>
  </si>
  <si>
    <t>大分県信用組合</t>
    <rPh sb="0" eb="3">
      <t>オオイタケン</t>
    </rPh>
    <rPh sb="3" eb="5">
      <t>シンヨウ</t>
    </rPh>
    <rPh sb="5" eb="7">
      <t>クミアイ</t>
    </rPh>
    <phoneticPr fontId="4"/>
  </si>
  <si>
    <t>2870</t>
    <phoneticPr fontId="4"/>
  </si>
  <si>
    <t>4062065</t>
    <phoneticPr fontId="4"/>
  </si>
  <si>
    <t>玖珠</t>
    <phoneticPr fontId="4"/>
  </si>
  <si>
    <t>株式会社シミズ</t>
    <rPh sb="0" eb="4">
      <t>カブシキガイシャ</t>
    </rPh>
    <phoneticPr fontId="4"/>
  </si>
  <si>
    <t>ｶ)ｼﾐｽﾞ</t>
    <phoneticPr fontId="4"/>
  </si>
  <si>
    <t>7/29名義変更済（有限会社寶泉堂→株式会社寶泉堂）</t>
    <rPh sb="4" eb="6">
      <t>メイギ</t>
    </rPh>
    <rPh sb="6" eb="8">
      <t>ヘンコウ</t>
    </rPh>
    <rPh sb="8" eb="9">
      <t>スミ</t>
    </rPh>
    <phoneticPr fontId="4"/>
  </si>
  <si>
    <t>7/29名義変更済（有限会社寶泉堂→Well-Richリテイリング株式会社）</t>
    <rPh sb="4" eb="6">
      <t>メイギ</t>
    </rPh>
    <rPh sb="6" eb="8">
      <t>ヘンコウ</t>
    </rPh>
    <rPh sb="8" eb="9">
      <t>スミ</t>
    </rPh>
    <phoneticPr fontId="4"/>
  </si>
  <si>
    <t>7/29名義変更済（有限会社寶泉堂→エネコ株式会社）</t>
    <rPh sb="4" eb="6">
      <t>メイギ</t>
    </rPh>
    <rPh sb="6" eb="8">
      <t>ヘンコウ</t>
    </rPh>
    <rPh sb="8" eb="9">
      <t>スミ</t>
    </rPh>
    <phoneticPr fontId="4"/>
  </si>
  <si>
    <t>発電量2022/3/10分346.778→346.357　2022/10/24分182.620→184.620　2022/11/7分189.041→229.939　2022/2/12分258.204→163.134に訂正した為、請求金額が366.510→2998.51に変更。7/30申請チェック￥2998510誤入力→366,254へ入力訂正、請求合計￥303,294</t>
    <rPh sb="0" eb="3">
      <t>ハツデンリョウ</t>
    </rPh>
    <rPh sb="12" eb="13">
      <t>ブン</t>
    </rPh>
    <rPh sb="39" eb="40">
      <t>ブン</t>
    </rPh>
    <rPh sb="65" eb="66">
      <t>ブン</t>
    </rPh>
    <rPh sb="91" eb="92">
      <t>ブン</t>
    </rPh>
    <rPh sb="108" eb="110">
      <t>テイセイ</t>
    </rPh>
    <rPh sb="112" eb="113">
      <t>タメ</t>
    </rPh>
    <rPh sb="114" eb="118">
      <t>セイキュウキンガク</t>
    </rPh>
    <rPh sb="135" eb="137">
      <t>ヘンコウ</t>
    </rPh>
    <rPh sb="142" eb="144">
      <t>シンセイ</t>
    </rPh>
    <rPh sb="156" eb="157">
      <t>ゴ</t>
    </rPh>
    <rPh sb="157" eb="159">
      <t>ニュウリョク</t>
    </rPh>
    <rPh sb="168" eb="170">
      <t>ニュウリョク</t>
    </rPh>
    <rPh sb="170" eb="172">
      <t>テイセイ</t>
    </rPh>
    <rPh sb="173" eb="175">
      <t>セイキュウ</t>
    </rPh>
    <rPh sb="175" eb="177">
      <t>ゴウケイ</t>
    </rPh>
    <phoneticPr fontId="4"/>
  </si>
  <si>
    <t>代理制御調整金確認できる資料は入っていましたが報告書には全日付0で記入されていた為こちらで入力。そのため差異+82321。7/30請求金額チェック￥418,261の誤入力、代理調整金は￥82,321が正しく、そのため総合計チェック（支払い金額）は￥253,619が正となる。</t>
    <rPh sb="0" eb="7">
      <t>ダイリセイギョチョウセイキン</t>
    </rPh>
    <rPh sb="7" eb="9">
      <t>カクニン</t>
    </rPh>
    <rPh sb="12" eb="14">
      <t>シリョウ</t>
    </rPh>
    <rPh sb="15" eb="16">
      <t>ハイ</t>
    </rPh>
    <rPh sb="23" eb="26">
      <t>ホウコクショ</t>
    </rPh>
    <rPh sb="28" eb="31">
      <t>ゼンヒヅケ</t>
    </rPh>
    <rPh sb="33" eb="35">
      <t>キニュウ</t>
    </rPh>
    <rPh sb="40" eb="41">
      <t>タメ</t>
    </rPh>
    <rPh sb="45" eb="47">
      <t>ニュウリョク</t>
    </rPh>
    <rPh sb="52" eb="54">
      <t>サイ</t>
    </rPh>
    <rPh sb="65" eb="67">
      <t>セイキュウ</t>
    </rPh>
    <rPh sb="67" eb="69">
      <t>キンガク</t>
    </rPh>
    <rPh sb="82" eb="85">
      <t>ゴニュウリョク</t>
    </rPh>
    <rPh sb="86" eb="90">
      <t>ダイリチョウセイ</t>
    </rPh>
    <rPh sb="90" eb="91">
      <t>キン</t>
    </rPh>
    <rPh sb="100" eb="101">
      <t>タダ</t>
    </rPh>
    <rPh sb="108" eb="109">
      <t>ソウ</t>
    </rPh>
    <rPh sb="109" eb="111">
      <t>ゴウケイ</t>
    </rPh>
    <rPh sb="116" eb="118">
      <t>シハラ</t>
    </rPh>
    <rPh sb="119" eb="121">
      <t>キンガク</t>
    </rPh>
    <rPh sb="132" eb="133">
      <t>セイ</t>
    </rPh>
    <phoneticPr fontId="4"/>
  </si>
  <si>
    <t>田村運輸株式会社</t>
    <phoneticPr fontId="4"/>
  </si>
  <si>
    <t>7/31申請請求金額が￥343820誤入力だった為、￥363,700へ修正　出力抑制報告書に不備があった為代入データ作り直し、請求金額￥349730に修正</t>
    <rPh sb="4" eb="6">
      <t>シンセイ</t>
    </rPh>
    <rPh sb="6" eb="8">
      <t>セイキュウ</t>
    </rPh>
    <rPh sb="8" eb="10">
      <t>キンガク</t>
    </rPh>
    <rPh sb="18" eb="19">
      <t>ゴ</t>
    </rPh>
    <rPh sb="19" eb="21">
      <t>ニュウリョク</t>
    </rPh>
    <rPh sb="24" eb="25">
      <t>タメ</t>
    </rPh>
    <rPh sb="35" eb="37">
      <t>シュウセイ</t>
    </rPh>
    <rPh sb="38" eb="40">
      <t>シュツリョク</t>
    </rPh>
    <rPh sb="40" eb="42">
      <t>ヨクセイ</t>
    </rPh>
    <rPh sb="42" eb="45">
      <t>ホウコクショ</t>
    </rPh>
    <rPh sb="46" eb="48">
      <t>フビ</t>
    </rPh>
    <rPh sb="52" eb="53">
      <t>タメ</t>
    </rPh>
    <rPh sb="53" eb="55">
      <t>ダイニュウ</t>
    </rPh>
    <rPh sb="58" eb="59">
      <t>ツク</t>
    </rPh>
    <rPh sb="60" eb="61">
      <t>ナオ</t>
    </rPh>
    <rPh sb="63" eb="67">
      <t>セイキュウキンガク</t>
    </rPh>
    <rPh sb="75" eb="77">
      <t>シュウセイ</t>
    </rPh>
    <phoneticPr fontId="4"/>
  </si>
  <si>
    <t>㈱ＢＯＳＳ　ＪＡＰＡＮ</t>
    <phoneticPr fontId="4"/>
  </si>
  <si>
    <t>横山　富美子</t>
    <phoneticPr fontId="4"/>
  </si>
  <si>
    <t>発電量2023/10/6分5.000→22.400　2023/10/7分22.400→26.400　2023/10/26分35.500→35.600　　2022/5/6分26.260→26.263　2022/5/23分35.200→35.205　2022/4/13分41.440→34.314　2022/2/4分44.620→44.617　2022/2/22分53.490→53.486　2022/2/26分57.590→36.700　2022/2/4分44.620→44.617　2024/1/2分26.900→25.900に修正した為、請求金額が99250→97833に変更。その為差異￥-1417。　代理制御調整金に関しては(有)ミズノ（工番ｻ609AW）の代理制御調整金と合算されて送られてきた為（ｻ609AX）の報告書には代理制御調整金の記載はしていない為代理制御調整金欄は空白のままにしています。</t>
    <rPh sb="0" eb="3">
      <t>ハツデンリョウ</t>
    </rPh>
    <rPh sb="12" eb="13">
      <t>ブン</t>
    </rPh>
    <rPh sb="35" eb="36">
      <t>ブン</t>
    </rPh>
    <rPh sb="60" eb="61">
      <t>ブン</t>
    </rPh>
    <rPh sb="84" eb="85">
      <t>ブン</t>
    </rPh>
    <rPh sb="108" eb="109">
      <t>ブン</t>
    </rPh>
    <rPh sb="132" eb="133">
      <t>ブン</t>
    </rPh>
    <rPh sb="155" eb="156">
      <t>ブン</t>
    </rPh>
    <rPh sb="179" eb="180">
      <t>ブン</t>
    </rPh>
    <rPh sb="203" eb="204">
      <t>ブン</t>
    </rPh>
    <rPh sb="226" eb="227">
      <t>ブン</t>
    </rPh>
    <rPh sb="249" eb="250">
      <t>ブン</t>
    </rPh>
    <rPh sb="264" eb="266">
      <t>シュウセイ</t>
    </rPh>
    <rPh sb="268" eb="269">
      <t>タメ</t>
    </rPh>
    <rPh sb="270" eb="274">
      <t>セイキュウキンガク</t>
    </rPh>
    <rPh sb="287" eb="289">
      <t>ヘンコウ</t>
    </rPh>
    <rPh sb="292" eb="293">
      <t>タメ</t>
    </rPh>
    <rPh sb="293" eb="295">
      <t>サイ</t>
    </rPh>
    <rPh sb="303" eb="310">
      <t>ダイリセイギョチョウセイキン</t>
    </rPh>
    <rPh sb="311" eb="312">
      <t>カン</t>
    </rPh>
    <rPh sb="315" eb="318">
      <t>ユウ</t>
    </rPh>
    <rPh sb="322" eb="324">
      <t>コウバン</t>
    </rPh>
    <rPh sb="332" eb="339">
      <t>ダイリセイギョチョウセイキン</t>
    </rPh>
    <rPh sb="340" eb="342">
      <t>ガッサン</t>
    </rPh>
    <rPh sb="345" eb="346">
      <t>オク</t>
    </rPh>
    <rPh sb="351" eb="352">
      <t>タメ</t>
    </rPh>
    <rPh sb="361" eb="364">
      <t>ホウコクショ</t>
    </rPh>
    <rPh sb="366" eb="373">
      <t>ダイリセイギョチョウセイキン</t>
    </rPh>
    <rPh sb="374" eb="376">
      <t>キサイ</t>
    </rPh>
    <rPh sb="382" eb="383">
      <t>タメ</t>
    </rPh>
    <rPh sb="383" eb="390">
      <t>ダイリセイギョチョウセイキン</t>
    </rPh>
    <rPh sb="390" eb="391">
      <t>ラン</t>
    </rPh>
    <rPh sb="392" eb="394">
      <t>クウハク</t>
    </rPh>
    <phoneticPr fontId="4"/>
  </si>
  <si>
    <t>2022/5/5分183.310→165.290　2022/5/6分86.770→82.570　2022/5/23分116.320→110.680　2022/4/13分124.640→103.210　2022/2/22分182.879→182.880　2022/2/18分164.497→164.500　2022/2/26分196.898→196.900　2023/9/30分176.600→178.600に修正した為、請求金額が306390→305582に変更。その為差異￥-808。</t>
    <rPh sb="8" eb="9">
      <t>ブン</t>
    </rPh>
    <rPh sb="33" eb="34">
      <t>ブン</t>
    </rPh>
    <rPh sb="57" eb="58">
      <t>ブン</t>
    </rPh>
    <rPh sb="83" eb="84">
      <t>ブン</t>
    </rPh>
    <rPh sb="109" eb="110">
      <t>ブン</t>
    </rPh>
    <rPh sb="135" eb="136">
      <t>ブン</t>
    </rPh>
    <rPh sb="161" eb="162">
      <t>ブン</t>
    </rPh>
    <rPh sb="187" eb="188">
      <t>ブン</t>
    </rPh>
    <rPh sb="204" eb="206">
      <t>シュウセイ</t>
    </rPh>
    <rPh sb="208" eb="209">
      <t>タメ</t>
    </rPh>
    <rPh sb="210" eb="214">
      <t>セイキュウキンガク</t>
    </rPh>
    <rPh sb="229" eb="231">
      <t>ヘンコウ</t>
    </rPh>
    <rPh sb="234" eb="235">
      <t>タメ</t>
    </rPh>
    <rPh sb="235" eb="237">
      <t>サイ</t>
    </rPh>
    <phoneticPr fontId="4"/>
  </si>
  <si>
    <t>発電量の数字が全然合わない。　※8/2チェック済み。</t>
    <rPh sb="0" eb="3">
      <t>ハツデンリョウ</t>
    </rPh>
    <rPh sb="4" eb="6">
      <t>スウジ</t>
    </rPh>
    <rPh sb="7" eb="9">
      <t>ゼンゼン</t>
    </rPh>
    <rPh sb="9" eb="10">
      <t>ア</t>
    </rPh>
    <rPh sb="23" eb="24">
      <t>ズ</t>
    </rPh>
    <phoneticPr fontId="4"/>
  </si>
  <si>
    <t>出力抑制報告書の発電量が全日付違っていた為チェックできず。※8/2新しい出力抑制報告書を送っていただきチェック。その為差異-54440。</t>
    <rPh sb="0" eb="4">
      <t>シュツリョクヨクセイ</t>
    </rPh>
    <rPh sb="4" eb="7">
      <t>ホウコクショ</t>
    </rPh>
    <rPh sb="8" eb="11">
      <t>ハツデンリョウ</t>
    </rPh>
    <rPh sb="12" eb="15">
      <t>ゼンヒヅケ</t>
    </rPh>
    <rPh sb="15" eb="16">
      <t>チガ</t>
    </rPh>
    <rPh sb="20" eb="21">
      <t>タメ</t>
    </rPh>
    <rPh sb="33" eb="34">
      <t>アタラ</t>
    </rPh>
    <rPh sb="36" eb="43">
      <t>シュツリョクヨクセイホウコクショ</t>
    </rPh>
    <rPh sb="44" eb="45">
      <t>オク</t>
    </rPh>
    <rPh sb="58" eb="59">
      <t>タメ</t>
    </rPh>
    <rPh sb="59" eb="61">
      <t>サイ</t>
    </rPh>
    <phoneticPr fontId="4"/>
  </si>
  <si>
    <t>発電量の数字が全然合わない為チェックできず。※8/2チェック済み</t>
  </si>
  <si>
    <t>発電量の数字が全然合わない為チェックできず。※8/2チェック済み</t>
    <rPh sb="4" eb="6">
      <t>スウジ</t>
    </rPh>
    <rPh sb="7" eb="9">
      <t>ゼンゼン</t>
    </rPh>
    <rPh sb="9" eb="10">
      <t>ア</t>
    </rPh>
    <rPh sb="13" eb="14">
      <t>タメ</t>
    </rPh>
    <rPh sb="30" eb="31">
      <t>ズ</t>
    </rPh>
    <phoneticPr fontId="4"/>
  </si>
  <si>
    <t>南里　哲也</t>
    <phoneticPr fontId="4"/>
  </si>
  <si>
    <t>既にイレギュラー稟議にて先半年分（2023/3月～8月）支払い済につき、残り半年分（2023/9月～2024/2月）での支払い計上となる為、\69,971（2023/5月～10月分）は過計上が判明。左記金額の追加支払いが必要となる。※代理抑制分￥75,019→￥5,048</t>
    <rPh sb="0" eb="1">
      <t>スデ</t>
    </rPh>
    <rPh sb="8" eb="10">
      <t>リンギ</t>
    </rPh>
    <rPh sb="68" eb="69">
      <t>タメ</t>
    </rPh>
    <rPh sb="84" eb="85">
      <t>ガツ</t>
    </rPh>
    <rPh sb="88" eb="89">
      <t>ガツ</t>
    </rPh>
    <rPh sb="89" eb="90">
      <t>フン</t>
    </rPh>
    <rPh sb="92" eb="93">
      <t>カ</t>
    </rPh>
    <rPh sb="93" eb="95">
      <t>ケイジョウ</t>
    </rPh>
    <rPh sb="96" eb="98">
      <t>ハンメイ</t>
    </rPh>
    <rPh sb="99" eb="101">
      <t>サキ</t>
    </rPh>
    <rPh sb="101" eb="103">
      <t>キンガク</t>
    </rPh>
    <rPh sb="104" eb="106">
      <t>ツイカ</t>
    </rPh>
    <rPh sb="106" eb="108">
      <t>シハラ</t>
    </rPh>
    <rPh sb="110" eb="112">
      <t>ヒツヨウ</t>
    </rPh>
    <rPh sb="117" eb="121">
      <t>ダイリヨクセイ</t>
    </rPh>
    <rPh sb="121" eb="122">
      <t>フン</t>
    </rPh>
    <phoneticPr fontId="4"/>
  </si>
  <si>
    <t>8/9今村さんより発電データを取得。申請金額の再々修正を行い、￥3,395,190で顧客へ再押印依頼（代表者個人印→法人印）</t>
    <rPh sb="3" eb="5">
      <t>イマムラ</t>
    </rPh>
    <rPh sb="9" eb="11">
      <t>ハツデン</t>
    </rPh>
    <rPh sb="15" eb="17">
      <t>シュトク</t>
    </rPh>
    <rPh sb="18" eb="20">
      <t>シンセイ</t>
    </rPh>
    <rPh sb="20" eb="22">
      <t>キンガク</t>
    </rPh>
    <rPh sb="23" eb="25">
      <t>サイサイ</t>
    </rPh>
    <rPh sb="25" eb="27">
      <t>シュウセイ</t>
    </rPh>
    <rPh sb="28" eb="29">
      <t>オコナ</t>
    </rPh>
    <rPh sb="42" eb="44">
      <t>コキャク</t>
    </rPh>
    <rPh sb="45" eb="48">
      <t>サイオウイン</t>
    </rPh>
    <rPh sb="48" eb="50">
      <t>イライ</t>
    </rPh>
    <rPh sb="51" eb="54">
      <t>ダイヒョウシャ</t>
    </rPh>
    <rPh sb="54" eb="56">
      <t>コジン</t>
    </rPh>
    <rPh sb="56" eb="57">
      <t>イン</t>
    </rPh>
    <rPh sb="58" eb="60">
      <t>ホウジン</t>
    </rPh>
    <rPh sb="60" eb="61">
      <t>イン</t>
    </rPh>
    <phoneticPr fontId="4"/>
  </si>
  <si>
    <t>発電量確認できる資料不足の為チェックできず　出力抑制報告書が４枚に分かれて（加入番号は同じES0030）送られてきたのでまとめて出した数字です。口座名義の方は濵口ではなく浜口の漢字で記載あり。代理制御調整金の7月分なのですが188874と入力してましたが資料再度確認したところ188574と記載あり。その為8/8修正済み、最異+300は無し。8/19修正された出力抑制報告書が届きチェック済み。</t>
    <rPh sb="0" eb="2">
      <t>ハツデン</t>
    </rPh>
    <rPh sb="2" eb="3">
      <t>リョウ</t>
    </rPh>
    <rPh sb="3" eb="5">
      <t>カクニン</t>
    </rPh>
    <rPh sb="8" eb="10">
      <t>シリョウ</t>
    </rPh>
    <rPh sb="10" eb="12">
      <t>ブソク</t>
    </rPh>
    <rPh sb="13" eb="14">
      <t>タメ</t>
    </rPh>
    <rPh sb="22" eb="24">
      <t>シュツリョク</t>
    </rPh>
    <rPh sb="24" eb="26">
      <t>ヨクセイ</t>
    </rPh>
    <rPh sb="26" eb="29">
      <t>ホウコクショ</t>
    </rPh>
    <rPh sb="31" eb="32">
      <t>マイ</t>
    </rPh>
    <rPh sb="33" eb="34">
      <t>ワ</t>
    </rPh>
    <rPh sb="38" eb="40">
      <t>カニュウ</t>
    </rPh>
    <rPh sb="40" eb="42">
      <t>バンゴウ</t>
    </rPh>
    <rPh sb="43" eb="44">
      <t>オナ</t>
    </rPh>
    <rPh sb="52" eb="53">
      <t>オク</t>
    </rPh>
    <rPh sb="64" eb="65">
      <t>ダ</t>
    </rPh>
    <rPh sb="67" eb="69">
      <t>スウジ</t>
    </rPh>
    <rPh sb="119" eb="121">
      <t>ニュウリョク</t>
    </rPh>
    <rPh sb="127" eb="129">
      <t>シリョウ</t>
    </rPh>
    <rPh sb="129" eb="131">
      <t>サイド</t>
    </rPh>
    <rPh sb="131" eb="133">
      <t>カクニン</t>
    </rPh>
    <rPh sb="145" eb="147">
      <t>キサイ</t>
    </rPh>
    <rPh sb="152" eb="153">
      <t>タメ</t>
    </rPh>
    <rPh sb="156" eb="159">
      <t>シュウセイズ</t>
    </rPh>
    <rPh sb="161" eb="162">
      <t>サイ</t>
    </rPh>
    <rPh sb="162" eb="163">
      <t>イ</t>
    </rPh>
    <rPh sb="168" eb="169">
      <t>ナ</t>
    </rPh>
    <rPh sb="175" eb="177">
      <t>シュウセイ</t>
    </rPh>
    <rPh sb="180" eb="187">
      <t>シュツリョクヨクセイホウコクショ</t>
    </rPh>
    <rPh sb="188" eb="189">
      <t>トド</t>
    </rPh>
    <rPh sb="194" eb="195">
      <t>ズ</t>
    </rPh>
    <phoneticPr fontId="4"/>
  </si>
  <si>
    <t>発電量がすべて合わない為チェックできず。その為差異-430.150。発電量確認できる資料をもとに代入データ作成。正しい数字を入力後、請求金額が431300円に変更。差異+1150円。代入データ作成日は記載忘れてしまった為覚えておらず不明。</t>
    <rPh sb="0" eb="3">
      <t>ハツデンリョウ</t>
    </rPh>
    <rPh sb="7" eb="8">
      <t>ア</t>
    </rPh>
    <rPh sb="11" eb="12">
      <t>タメ</t>
    </rPh>
    <rPh sb="22" eb="23">
      <t>タメ</t>
    </rPh>
    <rPh sb="23" eb="25">
      <t>サイ</t>
    </rPh>
    <rPh sb="34" eb="37">
      <t>ハツデンリョウ</t>
    </rPh>
    <rPh sb="37" eb="39">
      <t>カクニン</t>
    </rPh>
    <rPh sb="42" eb="44">
      <t>シリョウ</t>
    </rPh>
    <rPh sb="48" eb="50">
      <t>ダイニュウ</t>
    </rPh>
    <rPh sb="53" eb="55">
      <t>サクセイ</t>
    </rPh>
    <rPh sb="56" eb="57">
      <t>タダ</t>
    </rPh>
    <rPh sb="59" eb="61">
      <t>スウジ</t>
    </rPh>
    <rPh sb="62" eb="64">
      <t>ニュウリョク</t>
    </rPh>
    <rPh sb="64" eb="65">
      <t>ゴ</t>
    </rPh>
    <phoneticPr fontId="4"/>
  </si>
  <si>
    <r>
      <t>2022/2/12の比較対象日資料が不足の為確認できず。</t>
    </r>
    <r>
      <rPr>
        <sz val="11"/>
        <color rgb="FFFF0000"/>
        <rFont val="游ゴシック"/>
        <family val="3"/>
        <charset val="128"/>
        <scheme val="minor"/>
      </rPr>
      <t>8/22もう一度確認したところ2022/2/12の資料が見つかった為チェック済み。その為不備がなくなりました。</t>
    </r>
    <rPh sb="10" eb="15">
      <t>ヒカクタイショウビ</t>
    </rPh>
    <rPh sb="15" eb="17">
      <t>シリョウ</t>
    </rPh>
    <rPh sb="18" eb="20">
      <t>フソク</t>
    </rPh>
    <rPh sb="21" eb="22">
      <t>タメ</t>
    </rPh>
    <rPh sb="22" eb="24">
      <t>カクニン</t>
    </rPh>
    <rPh sb="34" eb="36">
      <t>イチド</t>
    </rPh>
    <rPh sb="36" eb="38">
      <t>カクニン</t>
    </rPh>
    <rPh sb="53" eb="55">
      <t>シリョウ</t>
    </rPh>
    <rPh sb="56" eb="57">
      <t>ミ</t>
    </rPh>
    <rPh sb="61" eb="62">
      <t>タメ</t>
    </rPh>
    <rPh sb="66" eb="67">
      <t>ズ</t>
    </rPh>
    <rPh sb="71" eb="72">
      <t>タメ</t>
    </rPh>
    <rPh sb="72" eb="74">
      <t>フビ</t>
    </rPh>
    <phoneticPr fontId="4"/>
  </si>
  <si>
    <t>報告書が3つありどのようにチェックしたらいいのかわからず遅れてしまいました。</t>
    <rPh sb="0" eb="3">
      <t>ホウコクショ</t>
    </rPh>
    <rPh sb="28" eb="29">
      <t>オク</t>
    </rPh>
    <phoneticPr fontId="4"/>
  </si>
  <si>
    <t>固定スケジュールで過去制御されていた経緯があり、規定フォーマット使用できず。過去実績データを隈課長より取り寄せ、北原部長にて抑制実績を抽出。当該顧客用のフォーマットとして作成※現在はオンライン制御されているので翌年以降は解消される見込み</t>
    <rPh sb="0" eb="2">
      <t>コテイ</t>
    </rPh>
    <rPh sb="9" eb="11">
      <t>カコ</t>
    </rPh>
    <rPh sb="11" eb="13">
      <t>セイギョ</t>
    </rPh>
    <rPh sb="18" eb="20">
      <t>ケイイ</t>
    </rPh>
    <rPh sb="24" eb="26">
      <t>キテイ</t>
    </rPh>
    <rPh sb="32" eb="34">
      <t>シヨウ</t>
    </rPh>
    <rPh sb="38" eb="40">
      <t>カコ</t>
    </rPh>
    <rPh sb="40" eb="42">
      <t>ジッセキ</t>
    </rPh>
    <rPh sb="46" eb="47">
      <t>クマ</t>
    </rPh>
    <rPh sb="47" eb="49">
      <t>カチョウ</t>
    </rPh>
    <rPh sb="51" eb="52">
      <t>ト</t>
    </rPh>
    <rPh sb="53" eb="54">
      <t>ヨ</t>
    </rPh>
    <rPh sb="56" eb="58">
      <t>キタハラ</t>
    </rPh>
    <rPh sb="58" eb="60">
      <t>ブチョウ</t>
    </rPh>
    <rPh sb="62" eb="64">
      <t>ヨクセイ</t>
    </rPh>
    <rPh sb="64" eb="66">
      <t>ジッセキ</t>
    </rPh>
    <rPh sb="67" eb="69">
      <t>チュウシュツ</t>
    </rPh>
    <rPh sb="70" eb="72">
      <t>トウガイ</t>
    </rPh>
    <rPh sb="72" eb="74">
      <t>コキャク</t>
    </rPh>
    <rPh sb="74" eb="75">
      <t>ヨウ</t>
    </rPh>
    <rPh sb="85" eb="87">
      <t>サクセイ</t>
    </rPh>
    <rPh sb="88" eb="90">
      <t>ゲンザイ</t>
    </rPh>
    <rPh sb="96" eb="98">
      <t>セイギョ</t>
    </rPh>
    <rPh sb="105" eb="107">
      <t>ヨクネン</t>
    </rPh>
    <rPh sb="107" eb="109">
      <t>イコウ</t>
    </rPh>
    <rPh sb="110" eb="112">
      <t>カイショウ</t>
    </rPh>
    <rPh sb="115" eb="117">
      <t>ミコ</t>
    </rPh>
    <phoneticPr fontId="4"/>
  </si>
  <si>
    <t>7/31￥54,181支払い済、8/30\69,971を追加支払い予定</t>
    <rPh sb="11" eb="13">
      <t>シハラ</t>
    </rPh>
    <rPh sb="14" eb="15">
      <t>スミ</t>
    </rPh>
    <rPh sb="28" eb="30">
      <t>ツイカ</t>
    </rPh>
    <rPh sb="30" eb="32">
      <t>シハラ</t>
    </rPh>
    <rPh sb="33" eb="35">
      <t>ヨテイ</t>
    </rPh>
    <phoneticPr fontId="4"/>
  </si>
  <si>
    <t>出力抑制報告書無し。8/26代理抑制調整金の資料を送付してもらうための書面を送付したが、再発行の必要があり２～３週間かかりそうとの連絡有。</t>
    <rPh sb="0" eb="7">
      <t>シュツリョクヨクセイホウコクショ</t>
    </rPh>
    <rPh sb="7" eb="8">
      <t>ナ</t>
    </rPh>
    <rPh sb="14" eb="16">
      <t>ダイリ</t>
    </rPh>
    <rPh sb="16" eb="18">
      <t>ヨクセイ</t>
    </rPh>
    <rPh sb="18" eb="20">
      <t>チョウセイ</t>
    </rPh>
    <rPh sb="20" eb="21">
      <t>キン</t>
    </rPh>
    <rPh sb="22" eb="24">
      <t>シリョウ</t>
    </rPh>
    <rPh sb="25" eb="27">
      <t>ソウフ</t>
    </rPh>
    <rPh sb="35" eb="37">
      <t>ショメン</t>
    </rPh>
    <rPh sb="38" eb="40">
      <t>ソウフ</t>
    </rPh>
    <rPh sb="44" eb="47">
      <t>サイハッコウ</t>
    </rPh>
    <rPh sb="48" eb="50">
      <t>ヒツヨウ</t>
    </rPh>
    <rPh sb="56" eb="58">
      <t>シュウカン</t>
    </rPh>
    <rPh sb="65" eb="67">
      <t>レンラク</t>
    </rPh>
    <rPh sb="67" eb="68">
      <t>アリ</t>
    </rPh>
    <phoneticPr fontId="4"/>
  </si>
  <si>
    <t>申請上名所がアジア合同会社からアドワー株式会社に変更になってます。発電量確認できる資料が入っていなかった為確認できず。8/23O&amp;M今村さんより発電データ取得。名義も2023/4/1に顧客管理登録の変更済</t>
    <rPh sb="0" eb="3">
      <t>シンセイジョウ</t>
    </rPh>
    <rPh sb="3" eb="5">
      <t>メイショ</t>
    </rPh>
    <rPh sb="9" eb="13">
      <t>ゴウドウガイシャ</t>
    </rPh>
    <rPh sb="19" eb="23">
      <t>カブシキガイシャ</t>
    </rPh>
    <rPh sb="24" eb="26">
      <t>ヘンコウ</t>
    </rPh>
    <rPh sb="66" eb="68">
      <t>イマムラ</t>
    </rPh>
    <rPh sb="72" eb="74">
      <t>ハツデン</t>
    </rPh>
    <rPh sb="77" eb="79">
      <t>シュトク</t>
    </rPh>
    <rPh sb="80" eb="82">
      <t>メイギ</t>
    </rPh>
    <rPh sb="92" eb="94">
      <t>コキャク</t>
    </rPh>
    <rPh sb="94" eb="96">
      <t>カンリ</t>
    </rPh>
    <rPh sb="96" eb="98">
      <t>トウロク</t>
    </rPh>
    <rPh sb="99" eb="101">
      <t>ヘンコウ</t>
    </rPh>
    <rPh sb="101" eb="102">
      <t>スミ</t>
    </rPh>
    <phoneticPr fontId="4"/>
  </si>
  <si>
    <t>呉服町</t>
    <rPh sb="0" eb="3">
      <t>ゴフクマチ</t>
    </rPh>
    <phoneticPr fontId="4"/>
  </si>
  <si>
    <t>603</t>
    <phoneticPr fontId="4"/>
  </si>
  <si>
    <t>2000086</t>
    <phoneticPr fontId="4"/>
  </si>
  <si>
    <t>森　周蔵</t>
    <rPh sb="0" eb="1">
      <t>モリ</t>
    </rPh>
    <rPh sb="2" eb="4">
      <t>シュウゾウ</t>
    </rPh>
    <phoneticPr fontId="4"/>
  </si>
  <si>
    <t>ﾓﾘ　ｼｭｳｿﾞｳ</t>
    <phoneticPr fontId="4"/>
  </si>
  <si>
    <t>佐賀共栄銀行</t>
    <rPh sb="0" eb="2">
      <t>サガ</t>
    </rPh>
    <rPh sb="2" eb="6">
      <t>キョウエイギンコウ</t>
    </rPh>
    <phoneticPr fontId="4"/>
  </si>
  <si>
    <t>佐賀西</t>
    <rPh sb="0" eb="2">
      <t>サガ</t>
    </rPh>
    <rPh sb="2" eb="3">
      <t>ニシ</t>
    </rPh>
    <phoneticPr fontId="4"/>
  </si>
  <si>
    <t>004</t>
    <phoneticPr fontId="4"/>
  </si>
  <si>
    <t>1065491</t>
    <phoneticPr fontId="4"/>
  </si>
  <si>
    <t>森　誠二郎</t>
    <rPh sb="0" eb="1">
      <t>モリ</t>
    </rPh>
    <rPh sb="2" eb="5">
      <t>セイジロウ</t>
    </rPh>
    <phoneticPr fontId="4"/>
  </si>
  <si>
    <t>ﾓﾘ　ｾｲｼﾞﾛｳ</t>
    <phoneticPr fontId="4"/>
  </si>
  <si>
    <t>豊和銀行</t>
    <rPh sb="0" eb="2">
      <t>ユタカカズ</t>
    </rPh>
    <rPh sb="2" eb="4">
      <t>ギンコウ</t>
    </rPh>
    <phoneticPr fontId="4"/>
  </si>
  <si>
    <t>1326783</t>
    <phoneticPr fontId="4"/>
  </si>
  <si>
    <t>ｷﾀﾞｶ　ｼｵﾘ</t>
    <phoneticPr fontId="4"/>
  </si>
  <si>
    <r>
      <t>比較対象日の日付記載なかった為日付確認の為発電量など未入力の出力抑制報告書印刷済み。</t>
    </r>
    <r>
      <rPr>
        <sz val="11"/>
        <color rgb="FFFF0000"/>
        <rFont val="游ゴシック"/>
        <family val="3"/>
        <charset val="128"/>
        <scheme val="minor"/>
      </rPr>
      <t>出力抑制指示日2023/5/24を249.700→297.000に修正、その為請求金額が477640→478380に変更。差異+740</t>
    </r>
    <rPh sb="42" eb="44">
      <t>シュツリョク</t>
    </rPh>
    <rPh sb="44" eb="46">
      <t>ヨクセイ</t>
    </rPh>
    <rPh sb="46" eb="49">
      <t>シジビ</t>
    </rPh>
    <rPh sb="75" eb="77">
      <t>シュウセイ</t>
    </rPh>
    <rPh sb="80" eb="81">
      <t>タメ</t>
    </rPh>
    <rPh sb="81" eb="83">
      <t>セイキュウ</t>
    </rPh>
    <rPh sb="83" eb="85">
      <t>キンガク</t>
    </rPh>
    <rPh sb="100" eb="102">
      <t>ヘンコウ</t>
    </rPh>
    <rPh sb="103" eb="105">
      <t>サイ</t>
    </rPh>
    <phoneticPr fontId="4"/>
  </si>
  <si>
    <t>9/9空白日付はエコめがねデータが欠損しており、申請金額計上されていない事もお客様承知済。１日記載数値相違で金額相違する事も説明の上、了承済。</t>
    <rPh sb="3" eb="5">
      <t>クウハク</t>
    </rPh>
    <rPh sb="5" eb="7">
      <t>ヒヅケ</t>
    </rPh>
    <rPh sb="17" eb="19">
      <t>ケッソン</t>
    </rPh>
    <rPh sb="24" eb="26">
      <t>シンセイ</t>
    </rPh>
    <rPh sb="26" eb="28">
      <t>キンガク</t>
    </rPh>
    <rPh sb="28" eb="30">
      <t>ケイジョウ</t>
    </rPh>
    <rPh sb="36" eb="37">
      <t>コト</t>
    </rPh>
    <rPh sb="39" eb="41">
      <t>キャクサマ</t>
    </rPh>
    <rPh sb="41" eb="43">
      <t>ショウチ</t>
    </rPh>
    <rPh sb="43" eb="44">
      <t>スミ</t>
    </rPh>
    <rPh sb="46" eb="47">
      <t>ニチ</t>
    </rPh>
    <rPh sb="47" eb="49">
      <t>キサイ</t>
    </rPh>
    <rPh sb="49" eb="51">
      <t>スウチ</t>
    </rPh>
    <rPh sb="51" eb="53">
      <t>ソウイ</t>
    </rPh>
    <rPh sb="54" eb="56">
      <t>キンガク</t>
    </rPh>
    <rPh sb="56" eb="58">
      <t>ソウイ</t>
    </rPh>
    <rPh sb="60" eb="61">
      <t>コト</t>
    </rPh>
    <rPh sb="62" eb="64">
      <t>セツメイ</t>
    </rPh>
    <rPh sb="65" eb="66">
      <t>ウエ</t>
    </rPh>
    <rPh sb="67" eb="69">
      <t>リョウショウ</t>
    </rPh>
    <rPh sb="69" eb="70">
      <t>スミ</t>
    </rPh>
    <phoneticPr fontId="4"/>
  </si>
  <si>
    <t>2024/7/31、8/30</t>
    <phoneticPr fontId="4"/>
  </si>
  <si>
    <t>2022/12/3の比較対象日発電量確認できる資料不足の為チェックできず＞9/6_2022/12/3の発電量資料取得。請求金額変更なしを確認済</t>
    <rPh sb="10" eb="15">
      <t>ヒカクタイショウビ</t>
    </rPh>
    <rPh sb="15" eb="20">
      <t>ハツデンリョウカクニン</t>
    </rPh>
    <rPh sb="23" eb="27">
      <t>シリョウブソク</t>
    </rPh>
    <rPh sb="28" eb="29">
      <t>タメ</t>
    </rPh>
    <rPh sb="51" eb="56">
      <t>ハツデンリョウシリョウ</t>
    </rPh>
    <rPh sb="56" eb="58">
      <t>シュトク</t>
    </rPh>
    <rPh sb="59" eb="63">
      <t>セイキュウキンガク</t>
    </rPh>
    <rPh sb="63" eb="65">
      <t>ヘンコウ</t>
    </rPh>
    <rPh sb="68" eb="70">
      <t>カクニン</t>
    </rPh>
    <rPh sb="70" eb="71">
      <t>スミ</t>
    </rPh>
    <phoneticPr fontId="4"/>
  </si>
  <si>
    <t>株式会社早田不動産　代表取締役　早田啓二</t>
    <rPh sb="0" eb="4">
      <t>カブシキカイシャ</t>
    </rPh>
    <rPh sb="4" eb="6">
      <t>ハヤタ</t>
    </rPh>
    <rPh sb="6" eb="9">
      <t>フドウサン</t>
    </rPh>
    <rPh sb="10" eb="12">
      <t>ダイヒョウ</t>
    </rPh>
    <rPh sb="12" eb="15">
      <t>トリシマリヤク</t>
    </rPh>
    <rPh sb="16" eb="18">
      <t>ハヤタ</t>
    </rPh>
    <rPh sb="18" eb="20">
      <t>ケイジ</t>
    </rPh>
    <phoneticPr fontId="4"/>
  </si>
  <si>
    <t>ｶﾌﾞｼｷｶﾞｲｼｬﾊﾔﾀﾌﾄﾞｳｻﾝ　ﾀﾞｲﾋｮｳﾄﾘｼﾏﾘﾔｸﾊﾔﾀｹｲｼﾞ</t>
    <phoneticPr fontId="4"/>
  </si>
  <si>
    <t>有限会社から株式会社に変更手続き確認済</t>
    <rPh sb="0" eb="4">
      <t>ユウゲンカイシャ</t>
    </rPh>
    <rPh sb="6" eb="10">
      <t>カブシキカイシャ</t>
    </rPh>
    <rPh sb="11" eb="13">
      <t>ヘンコウ</t>
    </rPh>
    <rPh sb="13" eb="15">
      <t>テツヅ</t>
    </rPh>
    <rPh sb="16" eb="18">
      <t>カクニン</t>
    </rPh>
    <rPh sb="18" eb="19">
      <t>スミ</t>
    </rPh>
    <phoneticPr fontId="4"/>
  </si>
  <si>
    <t>002017ｻ912BF</t>
    <phoneticPr fontId="4"/>
  </si>
  <si>
    <t>CPP6JS</t>
    <phoneticPr fontId="4"/>
  </si>
  <si>
    <t>2292963</t>
    <phoneticPr fontId="4"/>
  </si>
  <si>
    <t>熊本</t>
    <rPh sb="0" eb="2">
      <t>クマモト</t>
    </rPh>
    <phoneticPr fontId="4"/>
  </si>
  <si>
    <t>900</t>
    <phoneticPr fontId="4"/>
  </si>
  <si>
    <t>7005477</t>
    <phoneticPr fontId="4"/>
  </si>
  <si>
    <t>ＹＴグロース合同会社</t>
    <rPh sb="6" eb="10">
      <t>ゴウドウカイシャ</t>
    </rPh>
    <phoneticPr fontId="4"/>
  </si>
  <si>
    <t>ﾜｲﾃｨｰｸﾞﾛｰｽｺﾞｳﾄﾞｳｶｲｼｬ</t>
    <phoneticPr fontId="4"/>
  </si>
  <si>
    <t>2022/2の比較対象日資料不足の為チェックできず。口座番号申請書が４桁＞10/1不足資料格納、口座番号は4桁が正との確認済</t>
    <rPh sb="7" eb="16">
      <t>ヒカクタイショウビシリョウブソク</t>
    </rPh>
    <rPh sb="17" eb="18">
      <t>タメ</t>
    </rPh>
    <rPh sb="41" eb="45">
      <t>フソクシリョウ</t>
    </rPh>
    <rPh sb="45" eb="47">
      <t>カクノウ</t>
    </rPh>
    <rPh sb="48" eb="50">
      <t>コウザ</t>
    </rPh>
    <rPh sb="50" eb="52">
      <t>バンゴウ</t>
    </rPh>
    <rPh sb="54" eb="55">
      <t>ケタ</t>
    </rPh>
    <rPh sb="56" eb="57">
      <t>セイ</t>
    </rPh>
    <rPh sb="59" eb="61">
      <t>カクニン</t>
    </rPh>
    <rPh sb="61" eb="62">
      <t>スミ</t>
    </rPh>
    <phoneticPr fontId="4"/>
  </si>
  <si>
    <t>10/31支払い稟議予定</t>
    <phoneticPr fontId="4"/>
  </si>
  <si>
    <t>発電量確認できる資料不足の為チェックできず＞10/10資料格納済</t>
    <rPh sb="0" eb="2">
      <t>ハツデン</t>
    </rPh>
    <rPh sb="2" eb="3">
      <t>リョウ</t>
    </rPh>
    <rPh sb="3" eb="5">
      <t>カクニン</t>
    </rPh>
    <rPh sb="8" eb="10">
      <t>シリョウ</t>
    </rPh>
    <rPh sb="10" eb="12">
      <t>ブソク</t>
    </rPh>
    <rPh sb="13" eb="14">
      <t>タメ</t>
    </rPh>
    <rPh sb="27" eb="32">
      <t>シリョウカクノウスミ</t>
    </rPh>
    <phoneticPr fontId="4"/>
  </si>
  <si>
    <r>
      <t>2023年1月11日・2023年1月30日の発電量確認できる資料不備の為請求金額の相違確認できず。代理制御調整金を確認する資料ぼやけすぎていて確認できず。</t>
    </r>
    <r>
      <rPr>
        <sz val="11"/>
        <color rgb="FFFF0000"/>
        <rFont val="游ゴシック"/>
        <family val="3"/>
        <charset val="128"/>
        <scheme val="minor"/>
      </rPr>
      <t>＞10/14発電量（2023/1/11、1/30）、代理制御調整金の資料確認、格納済</t>
    </r>
    <rPh sb="4" eb="5">
      <t>ネン</t>
    </rPh>
    <rPh sb="6" eb="7">
      <t>ガツ</t>
    </rPh>
    <rPh sb="9" eb="10">
      <t>ニチ</t>
    </rPh>
    <rPh sb="15" eb="16">
      <t>ネン</t>
    </rPh>
    <rPh sb="17" eb="18">
      <t>ガツ</t>
    </rPh>
    <rPh sb="20" eb="21">
      <t>ニチ</t>
    </rPh>
    <rPh sb="22" eb="27">
      <t>ハツデンリョウカクニン</t>
    </rPh>
    <rPh sb="30" eb="32">
      <t>シリョウ</t>
    </rPh>
    <rPh sb="32" eb="34">
      <t>フビ</t>
    </rPh>
    <rPh sb="35" eb="36">
      <t>タメ</t>
    </rPh>
    <rPh sb="36" eb="40">
      <t>セイキュウキンガク</t>
    </rPh>
    <rPh sb="41" eb="43">
      <t>ソウイ</t>
    </rPh>
    <rPh sb="43" eb="45">
      <t>カクニン</t>
    </rPh>
    <rPh sb="49" eb="51">
      <t>ダイリ</t>
    </rPh>
    <rPh sb="51" eb="53">
      <t>セイギョ</t>
    </rPh>
    <rPh sb="53" eb="55">
      <t>チョウセイ</t>
    </rPh>
    <rPh sb="55" eb="56">
      <t>キン</t>
    </rPh>
    <rPh sb="57" eb="59">
      <t>カクニン</t>
    </rPh>
    <rPh sb="61" eb="63">
      <t>シリョウ</t>
    </rPh>
    <rPh sb="71" eb="73">
      <t>カクニン</t>
    </rPh>
    <rPh sb="83" eb="86">
      <t>ハツデンリョウ</t>
    </rPh>
    <rPh sb="103" eb="107">
      <t>ダイリセイギョ</t>
    </rPh>
    <rPh sb="107" eb="110">
      <t>チョウセイキン</t>
    </rPh>
    <rPh sb="111" eb="115">
      <t>シリョウカクニン</t>
    </rPh>
    <rPh sb="116" eb="119">
      <t>カクノウスミ</t>
    </rPh>
    <phoneticPr fontId="4"/>
  </si>
  <si>
    <r>
      <t>2023年1月11日・2023年1月30日の発電量確認できる資料不備の為、請求金額の相違確認できず。代理制御調整金を確認する資料ぼやけすぎていて確認できず。</t>
    </r>
    <r>
      <rPr>
        <sz val="11"/>
        <color rgb="FFFF0000"/>
        <rFont val="游ゴシック"/>
        <family val="3"/>
        <charset val="128"/>
        <scheme val="minor"/>
      </rPr>
      <t>＞10/14発電量（2023/1/11、1/30）、代理制御調整金の資料確認、格納済</t>
    </r>
    <rPh sb="4" eb="5">
      <t>ネン</t>
    </rPh>
    <rPh sb="6" eb="7">
      <t>ガツ</t>
    </rPh>
    <rPh sb="9" eb="10">
      <t>ニチ</t>
    </rPh>
    <rPh sb="15" eb="16">
      <t>ネン</t>
    </rPh>
    <rPh sb="17" eb="18">
      <t>ガツ</t>
    </rPh>
    <rPh sb="20" eb="21">
      <t>ニチ</t>
    </rPh>
    <rPh sb="22" eb="27">
      <t>ハツデンリョウカクニン</t>
    </rPh>
    <rPh sb="30" eb="32">
      <t>シリョウ</t>
    </rPh>
    <rPh sb="32" eb="34">
      <t>フビ</t>
    </rPh>
    <rPh sb="35" eb="36">
      <t>タメ</t>
    </rPh>
    <rPh sb="37" eb="41">
      <t>セイキュウキンガク</t>
    </rPh>
    <rPh sb="42" eb="44">
      <t>ソウイ</t>
    </rPh>
    <rPh sb="44" eb="46">
      <t>カクニン</t>
    </rPh>
    <rPh sb="50" eb="52">
      <t>ダイリ</t>
    </rPh>
    <rPh sb="52" eb="54">
      <t>セイギョ</t>
    </rPh>
    <rPh sb="54" eb="56">
      <t>チョウセイ</t>
    </rPh>
    <rPh sb="56" eb="57">
      <t>キン</t>
    </rPh>
    <rPh sb="58" eb="60">
      <t>カクニン</t>
    </rPh>
    <rPh sb="62" eb="64">
      <t>シリョウ</t>
    </rPh>
    <rPh sb="72" eb="74">
      <t>カクニン</t>
    </rPh>
    <phoneticPr fontId="4"/>
  </si>
  <si>
    <t>2022年2月分の比較対象日発電量の資料不足の為チェックできず　代理制御調整金記載欄空白、代理制御調整金の資料不足の為チェックできず＞9/19代理抑制調整金、2022年2月発電量の資料取得し確認、格納済</t>
    <rPh sb="4" eb="5">
      <t>ネン</t>
    </rPh>
    <rPh sb="6" eb="7">
      <t>ガツ</t>
    </rPh>
    <rPh sb="7" eb="8">
      <t>ブン</t>
    </rPh>
    <rPh sb="9" eb="14">
      <t>ヒカクタイショウビ</t>
    </rPh>
    <rPh sb="14" eb="17">
      <t>ハツデンリョウ</t>
    </rPh>
    <rPh sb="18" eb="20">
      <t>シリョウ</t>
    </rPh>
    <rPh sb="20" eb="22">
      <t>ブソク</t>
    </rPh>
    <rPh sb="23" eb="24">
      <t>タメ</t>
    </rPh>
    <rPh sb="32" eb="39">
      <t>ダイリセイギョチョウセイキン</t>
    </rPh>
    <rPh sb="39" eb="44">
      <t>キサイランクウハク</t>
    </rPh>
    <rPh sb="45" eb="52">
      <t>ダイリセイギョチョウセイキン</t>
    </rPh>
    <rPh sb="53" eb="57">
      <t>シリョウブソク</t>
    </rPh>
    <rPh sb="58" eb="59">
      <t>タメ</t>
    </rPh>
    <rPh sb="83" eb="84">
      <t>ネン</t>
    </rPh>
    <rPh sb="85" eb="86">
      <t>ツキ</t>
    </rPh>
    <rPh sb="86" eb="89">
      <t>ハツデンリョウ</t>
    </rPh>
    <rPh sb="90" eb="92">
      <t>シリョウ</t>
    </rPh>
    <rPh sb="92" eb="94">
      <t>シュトク</t>
    </rPh>
    <rPh sb="98" eb="100">
      <t>カクノウ</t>
    </rPh>
    <rPh sb="100" eb="101">
      <t>スミ</t>
    </rPh>
    <phoneticPr fontId="4"/>
  </si>
  <si>
    <t>9/19代理抑制調整金、2022年2月発電量の資料取得し確認、格納済。有限会社から株式会社に変更手続き確認済</t>
    <phoneticPr fontId="4"/>
  </si>
  <si>
    <t>発電量2022/2/11分39.000→49.600に訂正した為、請求金額が81380→81238に変更　差異-142　代理制御調整金記載欄空白、確認できる資料も入っていなかった為確認できず。＞9/17不足資料取得し格納済</t>
    <rPh sb="0" eb="3">
      <t>ハツデンリョウ</t>
    </rPh>
    <rPh sb="12" eb="13">
      <t>ブン</t>
    </rPh>
    <rPh sb="27" eb="29">
      <t>テイセイ</t>
    </rPh>
    <rPh sb="31" eb="32">
      <t>タメ</t>
    </rPh>
    <rPh sb="33" eb="37">
      <t>セイキュウキンガク</t>
    </rPh>
    <rPh sb="50" eb="52">
      <t>ヘンコウ</t>
    </rPh>
    <rPh sb="53" eb="55">
      <t>サイ</t>
    </rPh>
    <rPh sb="60" eb="67">
      <t>ダイリセイギョチョウセイキン</t>
    </rPh>
    <rPh sb="67" eb="70">
      <t>キサイラン</t>
    </rPh>
    <rPh sb="70" eb="72">
      <t>クウハク</t>
    </rPh>
    <rPh sb="73" eb="75">
      <t>カクニン</t>
    </rPh>
    <rPh sb="78" eb="80">
      <t>シリョウ</t>
    </rPh>
    <rPh sb="101" eb="105">
      <t>フソクシリョウ</t>
    </rPh>
    <rPh sb="105" eb="107">
      <t>シュトク</t>
    </rPh>
    <phoneticPr fontId="4"/>
  </si>
  <si>
    <t>発電量確認できる写真が光が反射していて見えにくく確認できず。代理制御調整金記載欄空白、確認できる資料が入っていなかった為確認できず。＞9/17不足資料取得し格納済</t>
    <rPh sb="0" eb="3">
      <t>ハツデンリョウ</t>
    </rPh>
    <rPh sb="3" eb="5">
      <t>カクニン</t>
    </rPh>
    <rPh sb="8" eb="10">
      <t>シャシン</t>
    </rPh>
    <rPh sb="11" eb="12">
      <t>ヒカリ</t>
    </rPh>
    <rPh sb="13" eb="15">
      <t>ハンシャ</t>
    </rPh>
    <rPh sb="19" eb="20">
      <t>ミ</t>
    </rPh>
    <rPh sb="24" eb="26">
      <t>カクニン</t>
    </rPh>
    <rPh sb="30" eb="37">
      <t>ダイリセイギョチョウセイキン</t>
    </rPh>
    <rPh sb="37" eb="40">
      <t>キサイラン</t>
    </rPh>
    <rPh sb="40" eb="42">
      <t>クウハク</t>
    </rPh>
    <rPh sb="43" eb="45">
      <t>カクニン</t>
    </rPh>
    <rPh sb="48" eb="50">
      <t>シリョウ</t>
    </rPh>
    <phoneticPr fontId="4"/>
  </si>
  <si>
    <t>代理制御調整金記載欄空白、確認できる資料が入っていなかった為確認できず。＞9/30不足資料取得し格納済</t>
    <rPh sb="0" eb="7">
      <t>ダイリセイギョチョウセイキン</t>
    </rPh>
    <rPh sb="7" eb="10">
      <t>キサイラン</t>
    </rPh>
    <rPh sb="10" eb="12">
      <t>クウハク</t>
    </rPh>
    <rPh sb="13" eb="15">
      <t>カクニン</t>
    </rPh>
    <rPh sb="18" eb="20">
      <t>シリョウ</t>
    </rPh>
    <rPh sb="41" eb="45">
      <t>フソクシリョウ</t>
    </rPh>
    <rPh sb="45" eb="47">
      <t>シュトク</t>
    </rPh>
    <rPh sb="48" eb="50">
      <t>カクノウ</t>
    </rPh>
    <rPh sb="50" eb="51">
      <t>スミ</t>
    </rPh>
    <phoneticPr fontId="4"/>
  </si>
  <si>
    <t>振込先：個人→会社名義へ変更。9/30不足資料取得し格納済</t>
    <rPh sb="0" eb="3">
      <t>フリコミサキ</t>
    </rPh>
    <rPh sb="4" eb="6">
      <t>コジン</t>
    </rPh>
    <rPh sb="7" eb="9">
      <t>カイシャ</t>
    </rPh>
    <rPh sb="9" eb="11">
      <t>メイギ</t>
    </rPh>
    <rPh sb="12" eb="14">
      <t>ヘンコウ</t>
    </rPh>
    <phoneticPr fontId="4"/>
  </si>
  <si>
    <t>2023/3/29の出力抑制指示日発電量の資料不足の為チェックできず＞10/14不足資料確認、格納済</t>
    <rPh sb="10" eb="12">
      <t>シュツリョク</t>
    </rPh>
    <rPh sb="12" eb="14">
      <t>ヨクセイ</t>
    </rPh>
    <rPh sb="14" eb="16">
      <t>シジ</t>
    </rPh>
    <rPh sb="16" eb="17">
      <t>ヒ</t>
    </rPh>
    <rPh sb="17" eb="19">
      <t>ハツデン</t>
    </rPh>
    <rPh sb="19" eb="20">
      <t>リョウ</t>
    </rPh>
    <rPh sb="21" eb="23">
      <t>シリョウ</t>
    </rPh>
    <rPh sb="23" eb="25">
      <t>ブソク</t>
    </rPh>
    <rPh sb="26" eb="27">
      <t>タメ</t>
    </rPh>
    <rPh sb="40" eb="44">
      <t>フソクシリョウ</t>
    </rPh>
    <rPh sb="44" eb="46">
      <t>カクニン</t>
    </rPh>
    <rPh sb="47" eb="50">
      <t>カクノウスミ</t>
    </rPh>
    <phoneticPr fontId="4"/>
  </si>
  <si>
    <t>10/14不足資料確認、格納済</t>
    <phoneticPr fontId="4"/>
  </si>
  <si>
    <t>比較対象日の2022/2/22→出力抑制報告書欄が空白、確認できる資料が入っていない。2022/6/7→出力抑制報告書欄が空白、確認できる資料が入っていない。2022/6/8→出力抑制報告書欄が空白、確認できる資料はありますが通信障害と記載あり。＞10/14　2022/2/22、6/7、9/8対象外として計算する</t>
    <rPh sb="72" eb="73">
      <t>ハイ</t>
    </rPh>
    <rPh sb="147" eb="150">
      <t>タイショウガイ</t>
    </rPh>
    <rPh sb="153" eb="155">
      <t>ケイサン</t>
    </rPh>
    <phoneticPr fontId="4"/>
  </si>
  <si>
    <t>10/14　2022/2/22、6/7、9/8対象外として計算する</t>
    <phoneticPr fontId="4"/>
  </si>
  <si>
    <t>ｶﾌﾞｼｷｶﾞｲｼｬｴｲｼﾝｹﾝｾﾂ</t>
    <phoneticPr fontId="4"/>
  </si>
  <si>
    <t>002016ｻ806BA</t>
    <phoneticPr fontId="4"/>
  </si>
  <si>
    <t>3hA1MH</t>
    <phoneticPr fontId="4"/>
  </si>
  <si>
    <t>出力抑制指示日資料不足の為チェックできず。2023/3～2023/9分の資料不足＞10/14不足資料確認、格納済</t>
    <rPh sb="0" eb="4">
      <t>シュツリョクヨクセイ</t>
    </rPh>
    <rPh sb="4" eb="6">
      <t>シジ</t>
    </rPh>
    <rPh sb="6" eb="7">
      <t>ビ</t>
    </rPh>
    <rPh sb="7" eb="9">
      <t>シリョウ</t>
    </rPh>
    <rPh sb="9" eb="11">
      <t>ブソク</t>
    </rPh>
    <rPh sb="12" eb="13">
      <t>タメ</t>
    </rPh>
    <rPh sb="34" eb="35">
      <t>フン</t>
    </rPh>
    <rPh sb="36" eb="38">
      <t>シリョウ</t>
    </rPh>
    <rPh sb="38" eb="40">
      <t>ブソク</t>
    </rPh>
    <rPh sb="46" eb="50">
      <t>フソクシリョウ</t>
    </rPh>
    <rPh sb="50" eb="52">
      <t>カクニン</t>
    </rPh>
    <rPh sb="53" eb="56">
      <t>カクノウスミ</t>
    </rPh>
    <phoneticPr fontId="4"/>
  </si>
  <si>
    <t>002017ｻ910BD</t>
    <phoneticPr fontId="4"/>
  </si>
  <si>
    <t>W89CxU</t>
    <phoneticPr fontId="4"/>
  </si>
  <si>
    <t>2022/5/22・2022/4/1の比較対象日資料不足の為チェックできず&gt;10/14　不足資料確認、格納済（2022/5/22は対象日ではない）</t>
    <rPh sb="19" eb="28">
      <t>ヒカクタイショウビシリョウブソク</t>
    </rPh>
    <rPh sb="29" eb="30">
      <t>タメ</t>
    </rPh>
    <rPh sb="44" eb="50">
      <t>フソクシリョウカクニン</t>
    </rPh>
    <rPh sb="51" eb="54">
      <t>カクノウスミ</t>
    </rPh>
    <rPh sb="65" eb="68">
      <t>タイショウビ</t>
    </rPh>
    <phoneticPr fontId="4"/>
  </si>
  <si>
    <t>10/14　不足資料確認、格納済（2022/5/22は対象日ではない）</t>
    <phoneticPr fontId="4"/>
  </si>
  <si>
    <t>発電量2022/2分全日付の資料が入っていなかった為確認できず。＞10/14代理制御調整金入力、不足資料確認、格納済</t>
    <rPh sb="0" eb="3">
      <t>ハツデンリョウ</t>
    </rPh>
    <rPh sb="9" eb="10">
      <t>ブン</t>
    </rPh>
    <rPh sb="10" eb="13">
      <t>ゼンヒヅケ</t>
    </rPh>
    <rPh sb="14" eb="16">
      <t>シリョウ</t>
    </rPh>
    <rPh sb="17" eb="18">
      <t>ハイ</t>
    </rPh>
    <rPh sb="25" eb="28">
      <t>タメカクニン</t>
    </rPh>
    <rPh sb="48" eb="52">
      <t>フソクシリョウ</t>
    </rPh>
    <rPh sb="52" eb="54">
      <t>カクニン</t>
    </rPh>
    <rPh sb="55" eb="58">
      <t>カクノウスミ</t>
    </rPh>
    <phoneticPr fontId="4"/>
  </si>
  <si>
    <t>10/14代理制御調整金入力、不足資料確認、格納済</t>
    <phoneticPr fontId="4"/>
  </si>
  <si>
    <t>2022/2/3の比較対象日資料不備の為、請求金額の相違確認できず。＞10/14不足資料確認、格納済</t>
    <rPh sb="9" eb="14">
      <t>ヒカクタイショウビ</t>
    </rPh>
    <rPh sb="14" eb="18">
      <t>シリョウフビ</t>
    </rPh>
    <rPh sb="19" eb="20">
      <t>タメ</t>
    </rPh>
    <rPh sb="21" eb="25">
      <t>セイキュウキンガク</t>
    </rPh>
    <rPh sb="26" eb="28">
      <t>ソウイ</t>
    </rPh>
    <rPh sb="28" eb="30">
      <t>カクニン</t>
    </rPh>
    <rPh sb="40" eb="44">
      <t>フソクシリョウ</t>
    </rPh>
    <rPh sb="44" eb="46">
      <t>カクニン</t>
    </rPh>
    <rPh sb="47" eb="50">
      <t>カクノウスミ</t>
    </rPh>
    <phoneticPr fontId="4"/>
  </si>
  <si>
    <t>発電量確認できる資料が入っていなかった為チェックできず。＞10/14不足資料確認、格納済</t>
    <rPh sb="0" eb="3">
      <t>ハツデンリョウ</t>
    </rPh>
    <rPh sb="3" eb="5">
      <t>カクニン</t>
    </rPh>
    <rPh sb="8" eb="10">
      <t>シリョウ</t>
    </rPh>
    <rPh sb="11" eb="12">
      <t>ハイ</t>
    </rPh>
    <rPh sb="19" eb="20">
      <t>タメ</t>
    </rPh>
    <rPh sb="34" eb="38">
      <t>フソクシリョウ</t>
    </rPh>
    <rPh sb="38" eb="40">
      <t>カクニン</t>
    </rPh>
    <rPh sb="41" eb="44">
      <t>カクノウスミ</t>
    </rPh>
    <phoneticPr fontId="4"/>
  </si>
  <si>
    <t>2022/2分全日付の発電量記載資料が入っていなかった為確認できず。＞10/14不足資料確認、格納済。代理制御調整金記入済</t>
    <rPh sb="6" eb="7">
      <t>ブン</t>
    </rPh>
    <rPh sb="7" eb="8">
      <t>ゼン</t>
    </rPh>
    <rPh sb="8" eb="10">
      <t>ヒヅケ</t>
    </rPh>
    <rPh sb="11" eb="14">
      <t>ハツデンリョウ</t>
    </rPh>
    <rPh sb="14" eb="16">
      <t>キサイ</t>
    </rPh>
    <rPh sb="16" eb="18">
      <t>シリョウ</t>
    </rPh>
    <rPh sb="40" eb="44">
      <t>フソクシリョウ</t>
    </rPh>
    <rPh sb="44" eb="46">
      <t>カクニン</t>
    </rPh>
    <rPh sb="47" eb="50">
      <t>カクノウスミ</t>
    </rPh>
    <rPh sb="51" eb="55">
      <t>ダイリセイギョ</t>
    </rPh>
    <rPh sb="55" eb="60">
      <t>チョウセイキンキニュウ</t>
    </rPh>
    <rPh sb="60" eb="61">
      <t>スミ</t>
    </rPh>
    <phoneticPr fontId="4"/>
  </si>
  <si>
    <t>10/14不足資料確認、格納済。代理制御調整金記入済</t>
    <phoneticPr fontId="4"/>
  </si>
  <si>
    <t>2022/2分全日付の発電量記載資料が入っていなかった為確認できず。代理制御調整金2023年5月3564→1702　2023年6月21186→9979　2023年7月32551→15246　 2023年8月35917→17028　2023年9月5662→2732　2023年11月316→5346　2023年12月990→475　2024年1月3643→1782　2024年2月475→198に訂正した為、代理制御調整差異54.488。＞10/14不足資料確認、格納済。代理制御調整金記入済</t>
    <rPh sb="6" eb="7">
      <t>ブン</t>
    </rPh>
    <rPh sb="7" eb="8">
      <t>ゼン</t>
    </rPh>
    <rPh sb="8" eb="10">
      <t>ヒヅケ</t>
    </rPh>
    <rPh sb="11" eb="14">
      <t>ハツデンリョウ</t>
    </rPh>
    <rPh sb="14" eb="16">
      <t>キサイ</t>
    </rPh>
    <rPh sb="16" eb="18">
      <t>シリョウ</t>
    </rPh>
    <rPh sb="34" eb="41">
      <t>ダイリセイギョチョウセイキン</t>
    </rPh>
    <rPh sb="45" eb="46">
      <t>ネン</t>
    </rPh>
    <rPh sb="47" eb="48">
      <t>ガツ</t>
    </rPh>
    <rPh sb="62" eb="63">
      <t>ネン</t>
    </rPh>
    <rPh sb="64" eb="65">
      <t>ガツ</t>
    </rPh>
    <rPh sb="80" eb="81">
      <t>ネン</t>
    </rPh>
    <rPh sb="82" eb="83">
      <t>ガツ</t>
    </rPh>
    <rPh sb="100" eb="101">
      <t>ネン</t>
    </rPh>
    <rPh sb="224" eb="228">
      <t>フソクシリョウ</t>
    </rPh>
    <rPh sb="228" eb="230">
      <t>カクニン</t>
    </rPh>
    <rPh sb="231" eb="234">
      <t>カクノウスミ</t>
    </rPh>
    <phoneticPr fontId="4"/>
  </si>
  <si>
    <t>10/10不足資料確認、格納済</t>
    <rPh sb="5" eb="7">
      <t>フソク</t>
    </rPh>
    <rPh sb="9" eb="11">
      <t>カクニン</t>
    </rPh>
    <phoneticPr fontId="4"/>
  </si>
  <si>
    <r>
      <t>口座番号が８桁：22929631→2292963に訂正。</t>
    </r>
    <r>
      <rPr>
        <sz val="11"/>
        <color rgb="FFFF0000"/>
        <rFont val="游ゴシック"/>
        <family val="3"/>
        <charset val="128"/>
        <scheme val="minor"/>
      </rPr>
      <t>9/17不足資料取得し格納済</t>
    </r>
    <phoneticPr fontId="4"/>
  </si>
  <si>
    <r>
      <t>口座番号が８桁：22929631→2292963に訂正。</t>
    </r>
    <r>
      <rPr>
        <sz val="11"/>
        <color rgb="FFFF0000"/>
        <rFont val="游ゴシック"/>
        <family val="3"/>
        <charset val="128"/>
        <scheme val="minor"/>
      </rPr>
      <t>9/17不足資料取得し格納済</t>
    </r>
    <rPh sb="0" eb="4">
      <t>コウザバンゴウ</t>
    </rPh>
    <rPh sb="6" eb="7">
      <t>ケタ</t>
    </rPh>
    <rPh sb="25" eb="27">
      <t>テイセイ</t>
    </rPh>
    <phoneticPr fontId="4"/>
  </si>
  <si>
    <r>
      <t>口座番号が4桁→4桁が正とのこと。</t>
    </r>
    <r>
      <rPr>
        <sz val="11"/>
        <color rgb="FFFF0000"/>
        <rFont val="游ゴシック"/>
        <family val="3"/>
        <charset val="128"/>
        <scheme val="minor"/>
      </rPr>
      <t>10/1不足資料格納、口座番号は4桁が正との確認済</t>
    </r>
    <rPh sb="0" eb="4">
      <t>コウザバンゴウ</t>
    </rPh>
    <rPh sb="6" eb="7">
      <t>ケタ</t>
    </rPh>
    <rPh sb="9" eb="10">
      <t>ケタ</t>
    </rPh>
    <rPh sb="11" eb="12">
      <t>セイ</t>
    </rPh>
    <phoneticPr fontId="4"/>
  </si>
  <si>
    <t>10/14発電量（2023/1/11、1/30）、代理制御調整金の資料確認、格納済</t>
    <phoneticPr fontId="4"/>
  </si>
  <si>
    <t>発電量確認できる資料不足の為確認できず。代理制御調整金2023年11月分の資料が入っていなく確認できず。報告書上→羽田野三月で記載あり（顧客管理ｼｽﾃﾑを確認しても名前の漢字違いの理由記載無し。）口座名義の方も八田野ではなく羽田野で記載あり。＞10/14元々契約時より羽田野様（エミュレータの入力間違い）。10/15代理制御調整金（2023年11月分）取得、格納済</t>
    <rPh sb="10" eb="12">
      <t>ブソク</t>
    </rPh>
    <rPh sb="13" eb="14">
      <t>タメ</t>
    </rPh>
    <rPh sb="14" eb="16">
      <t>カクニン</t>
    </rPh>
    <rPh sb="20" eb="27">
      <t>ダイリセイギョチョウセイキン</t>
    </rPh>
    <rPh sb="31" eb="32">
      <t>ネン</t>
    </rPh>
    <rPh sb="34" eb="35">
      <t>ガツ</t>
    </rPh>
    <rPh sb="35" eb="36">
      <t>ブン</t>
    </rPh>
    <rPh sb="37" eb="39">
      <t>シリョウ</t>
    </rPh>
    <rPh sb="40" eb="41">
      <t>ハイ</t>
    </rPh>
    <rPh sb="46" eb="48">
      <t>カクニン</t>
    </rPh>
    <rPh sb="52" eb="55">
      <t>ホウコクショ</t>
    </rPh>
    <rPh sb="55" eb="56">
      <t>ジョウ</t>
    </rPh>
    <rPh sb="57" eb="60">
      <t>ハタノ</t>
    </rPh>
    <rPh sb="60" eb="62">
      <t>ミツキ</t>
    </rPh>
    <rPh sb="63" eb="65">
      <t>キサイ</t>
    </rPh>
    <rPh sb="68" eb="72">
      <t>コキャクカンリ</t>
    </rPh>
    <rPh sb="77" eb="79">
      <t>カクニン</t>
    </rPh>
    <rPh sb="82" eb="84">
      <t>ナマエ</t>
    </rPh>
    <rPh sb="85" eb="87">
      <t>カンジ</t>
    </rPh>
    <rPh sb="87" eb="88">
      <t>チガ</t>
    </rPh>
    <rPh sb="90" eb="92">
      <t>リユウ</t>
    </rPh>
    <rPh sb="92" eb="94">
      <t>キサイ</t>
    </rPh>
    <rPh sb="94" eb="95">
      <t>ナ</t>
    </rPh>
    <rPh sb="158" eb="165">
      <t>ダイリセイギョチョウセイキン</t>
    </rPh>
    <rPh sb="170" eb="171">
      <t>ネン</t>
    </rPh>
    <rPh sb="173" eb="175">
      <t>ツキブン</t>
    </rPh>
    <rPh sb="176" eb="178">
      <t>シュトク</t>
    </rPh>
    <rPh sb="179" eb="182">
      <t>カクノウスミ</t>
    </rPh>
    <phoneticPr fontId="4"/>
  </si>
  <si>
    <t>10/14元々契約時より羽田野様（エミュレータの入力間違い）。10/15代理制御調整金（2023年11月分）取得、格納済</t>
    <phoneticPr fontId="4"/>
  </si>
  <si>
    <t>ﾊﾀﾉ　ｻﾂｷ</t>
    <phoneticPr fontId="4"/>
  </si>
  <si>
    <t>発電量の資料が発電量記載したものではなく金額のみ記載されていた為チェックできず。申請書が６桁＞10/14不足資料（発電量、日付）確認、格納済。10/15口座番号6桁で正（振込時は頭に0）</t>
    <rPh sb="7" eb="10">
      <t>ハツデンリョウ</t>
    </rPh>
    <rPh sb="10" eb="12">
      <t>キサイ</t>
    </rPh>
    <rPh sb="20" eb="22">
      <t>キンガク</t>
    </rPh>
    <rPh sb="24" eb="26">
      <t>キサイ</t>
    </rPh>
    <rPh sb="31" eb="32">
      <t>タメ</t>
    </rPh>
    <rPh sb="52" eb="56">
      <t>フソクシリョウ</t>
    </rPh>
    <rPh sb="57" eb="60">
      <t>ハツデンリョウ</t>
    </rPh>
    <rPh sb="61" eb="63">
      <t>ヒヅケ</t>
    </rPh>
    <rPh sb="64" eb="66">
      <t>カクニン</t>
    </rPh>
    <rPh sb="67" eb="70">
      <t>カクノウスミ</t>
    </rPh>
    <rPh sb="76" eb="80">
      <t>コウザバンゴウ</t>
    </rPh>
    <rPh sb="81" eb="82">
      <t>ケタ</t>
    </rPh>
    <rPh sb="83" eb="84">
      <t>セイ</t>
    </rPh>
    <rPh sb="85" eb="88">
      <t>フリコミジ</t>
    </rPh>
    <rPh sb="89" eb="90">
      <t>アタマ</t>
    </rPh>
    <phoneticPr fontId="4"/>
  </si>
  <si>
    <t>10/14不足資料（発電量、日付）確認、格納済。10/15口座番号6桁で正（振込時は頭に0）</t>
    <phoneticPr fontId="4"/>
  </si>
  <si>
    <r>
      <rPr>
        <sz val="11"/>
        <color rgb="FFFF0000"/>
        <rFont val="游ゴシック"/>
        <family val="3"/>
        <charset val="128"/>
        <scheme val="minor"/>
      </rPr>
      <t>0</t>
    </r>
    <r>
      <rPr>
        <sz val="11"/>
        <color theme="1"/>
        <rFont val="游ゴシック"/>
        <family val="3"/>
        <charset val="128"/>
        <scheme val="minor"/>
      </rPr>
      <t>610059</t>
    </r>
    <phoneticPr fontId="4"/>
  </si>
  <si>
    <t>発電量2022/2/4分142.800→179.500　2022/2/22分316.600→338.000に訂正、2022/5/15・2022/5/19・2022/5/22・2022/5/23の発電量確認できる資料が入っていなかった為確認できず。代理制御調整金確認できる資料が入っていなかった為チェックできず。＞10/15不足書類確認、格納済</t>
    <rPh sb="0" eb="2">
      <t>ハツデン</t>
    </rPh>
    <rPh sb="2" eb="3">
      <t>リョウ</t>
    </rPh>
    <rPh sb="11" eb="12">
      <t>ブン</t>
    </rPh>
    <rPh sb="37" eb="38">
      <t>ブン</t>
    </rPh>
    <rPh sb="54" eb="56">
      <t>テイセイ</t>
    </rPh>
    <rPh sb="97" eb="100">
      <t>ハツデンリョウ</t>
    </rPh>
    <rPh sb="100" eb="102">
      <t>カクニン</t>
    </rPh>
    <rPh sb="105" eb="107">
      <t>シリョウ</t>
    </rPh>
    <rPh sb="123" eb="130">
      <t>ダイリセイギョチョウセイキン</t>
    </rPh>
    <rPh sb="130" eb="132">
      <t>カクニン</t>
    </rPh>
    <rPh sb="135" eb="137">
      <t>シリョウ</t>
    </rPh>
    <rPh sb="161" eb="165">
      <t>フソクショルイ</t>
    </rPh>
    <rPh sb="165" eb="167">
      <t>カクニン</t>
    </rPh>
    <rPh sb="168" eb="171">
      <t>カクノウスミ</t>
    </rPh>
    <phoneticPr fontId="4"/>
  </si>
  <si>
    <t>10/15不足書類確認、格納済</t>
    <phoneticPr fontId="4"/>
  </si>
  <si>
    <t>002016ｻ811CD</t>
    <phoneticPr fontId="4"/>
  </si>
  <si>
    <t>sxJ4ZL</t>
    <phoneticPr fontId="4"/>
  </si>
  <si>
    <t>代理制御調整金資料が入っていない為確認できない、報告書の代理制御調整金欄が空白。＞10/15不足資料確認、格納済</t>
    <rPh sb="0" eb="7">
      <t>ダイリセイギョチョウセイキン</t>
    </rPh>
    <rPh sb="7" eb="9">
      <t>シリョウ</t>
    </rPh>
    <rPh sb="10" eb="11">
      <t>ハイ</t>
    </rPh>
    <rPh sb="16" eb="17">
      <t>タメ</t>
    </rPh>
    <rPh sb="17" eb="19">
      <t>カクニン</t>
    </rPh>
    <rPh sb="24" eb="27">
      <t>ホウコクショ</t>
    </rPh>
    <rPh sb="28" eb="30">
      <t>ダイリ</t>
    </rPh>
    <rPh sb="30" eb="32">
      <t>セイギョ</t>
    </rPh>
    <rPh sb="32" eb="34">
      <t>チョウセイ</t>
    </rPh>
    <rPh sb="34" eb="35">
      <t>キン</t>
    </rPh>
    <rPh sb="35" eb="36">
      <t>ラン</t>
    </rPh>
    <rPh sb="37" eb="39">
      <t>クウハク</t>
    </rPh>
    <rPh sb="46" eb="50">
      <t>フソクシリョウ</t>
    </rPh>
    <rPh sb="50" eb="52">
      <t>カクニン</t>
    </rPh>
    <rPh sb="53" eb="56">
      <t>カクノウスミ</t>
    </rPh>
    <phoneticPr fontId="4"/>
  </si>
  <si>
    <t>10/15不足資料確認、格納済</t>
    <phoneticPr fontId="4"/>
  </si>
  <si>
    <t>粕谷</t>
    <rPh sb="0" eb="2">
      <t>カスヤ</t>
    </rPh>
    <phoneticPr fontId="4"/>
  </si>
  <si>
    <t>株式会社ブリスクエスト　代表取締役　山下晃弘</t>
    <rPh sb="0" eb="4">
      <t>カブシキカイシャ</t>
    </rPh>
    <rPh sb="12" eb="14">
      <t>ダイヒョウ</t>
    </rPh>
    <rPh sb="14" eb="17">
      <t>トリシマリヤク</t>
    </rPh>
    <rPh sb="18" eb="20">
      <t>ヤマシタ</t>
    </rPh>
    <rPh sb="20" eb="22">
      <t>アキヒロ</t>
    </rPh>
    <phoneticPr fontId="4"/>
  </si>
  <si>
    <t>ｶﾌﾞｼｷｶﾞｲｼｬﾌﾞﾘｽｸｴｽﾄ　ﾀﾞｲﾋｮｳﾄﾘｼﾏﾘﾔｸ　ﾔﾏｼﾀｱｷﾋﾛ</t>
    <phoneticPr fontId="4"/>
  </si>
  <si>
    <t>1750162</t>
    <phoneticPr fontId="4"/>
  </si>
  <si>
    <t>比較対象日の発電量の2022/2上旬確認できる資料不足の為チェックできず（2022/2/4分）。口座番号申請書が8桁＞10/14元々2022/2上旬の資料あり。10/16口座番号7桁聞き取り済</t>
    <rPh sb="0" eb="5">
      <t>ヒカクタイショウビ</t>
    </rPh>
    <rPh sb="6" eb="8">
      <t>ハツデン</t>
    </rPh>
    <rPh sb="8" eb="9">
      <t>リョウ</t>
    </rPh>
    <rPh sb="16" eb="18">
      <t>ジョウジュン</t>
    </rPh>
    <rPh sb="18" eb="20">
      <t>カクニン</t>
    </rPh>
    <rPh sb="23" eb="25">
      <t>シリョウ</t>
    </rPh>
    <rPh sb="25" eb="27">
      <t>ブソク</t>
    </rPh>
    <rPh sb="28" eb="29">
      <t>タメ</t>
    </rPh>
    <rPh sb="45" eb="46">
      <t>フン</t>
    </rPh>
    <rPh sb="64" eb="66">
      <t>モトモト</t>
    </rPh>
    <rPh sb="72" eb="74">
      <t>ジョウジュン</t>
    </rPh>
    <rPh sb="75" eb="77">
      <t>シリョウ</t>
    </rPh>
    <rPh sb="85" eb="89">
      <t>コウザバンゴウ</t>
    </rPh>
    <rPh sb="90" eb="91">
      <t>ケタ</t>
    </rPh>
    <rPh sb="91" eb="92">
      <t>キ</t>
    </rPh>
    <rPh sb="93" eb="94">
      <t>ト</t>
    </rPh>
    <rPh sb="95" eb="96">
      <t>スミ</t>
    </rPh>
    <phoneticPr fontId="4"/>
  </si>
  <si>
    <t>10/14元々2022/2上旬の資料あり。10/16口座番号7桁聞き取り済</t>
    <phoneticPr fontId="4"/>
  </si>
  <si>
    <t>2023/6/19・2023/10/7・2022/2分の出力抑制資料不足の為確認できず。代理抑制調整金2023/10分以降資料不足の為確認できず。＞10/8豊田2023年発電データは確認済。2022年発電データ、不足分の代理抑制調整金明細の確認を隈課長へ依頼。10/16隈課長より不足書類取得、格納済</t>
    <rPh sb="26" eb="27">
      <t>ブン</t>
    </rPh>
    <rPh sb="28" eb="30">
      <t>シュツリョク</t>
    </rPh>
    <rPh sb="30" eb="32">
      <t>ヨクセイ</t>
    </rPh>
    <rPh sb="32" eb="36">
      <t>シリョウブソク</t>
    </rPh>
    <rPh sb="37" eb="38">
      <t>タメ</t>
    </rPh>
    <rPh sb="38" eb="40">
      <t>カクニン</t>
    </rPh>
    <rPh sb="44" eb="46">
      <t>ダイリ</t>
    </rPh>
    <rPh sb="46" eb="48">
      <t>ヨクセイ</t>
    </rPh>
    <rPh sb="48" eb="51">
      <t>チョウセイキン</t>
    </rPh>
    <rPh sb="58" eb="59">
      <t>ブン</t>
    </rPh>
    <rPh sb="59" eb="61">
      <t>イコウ</t>
    </rPh>
    <rPh sb="61" eb="63">
      <t>シリョウ</t>
    </rPh>
    <rPh sb="63" eb="65">
      <t>ブソク</t>
    </rPh>
    <rPh sb="66" eb="67">
      <t>タメ</t>
    </rPh>
    <rPh sb="67" eb="69">
      <t>カクニン</t>
    </rPh>
    <rPh sb="78" eb="80">
      <t>トヨダ</t>
    </rPh>
    <rPh sb="84" eb="85">
      <t>ネン</t>
    </rPh>
    <rPh sb="85" eb="87">
      <t>ハツデン</t>
    </rPh>
    <rPh sb="91" eb="93">
      <t>カクニン</t>
    </rPh>
    <rPh sb="93" eb="94">
      <t>スミ</t>
    </rPh>
    <rPh sb="99" eb="100">
      <t>ネン</t>
    </rPh>
    <rPh sb="100" eb="102">
      <t>ハツデン</t>
    </rPh>
    <rPh sb="106" eb="108">
      <t>フソク</t>
    </rPh>
    <rPh sb="108" eb="109">
      <t>フン</t>
    </rPh>
    <rPh sb="110" eb="112">
      <t>ダイリ</t>
    </rPh>
    <rPh sb="112" eb="114">
      <t>ヨクセイ</t>
    </rPh>
    <rPh sb="114" eb="116">
      <t>チョウセイ</t>
    </rPh>
    <rPh sb="116" eb="117">
      <t>キン</t>
    </rPh>
    <rPh sb="117" eb="119">
      <t>メイサイ</t>
    </rPh>
    <rPh sb="120" eb="122">
      <t>カクニン</t>
    </rPh>
    <rPh sb="123" eb="124">
      <t>クマ</t>
    </rPh>
    <rPh sb="124" eb="126">
      <t>カチョウ</t>
    </rPh>
    <rPh sb="127" eb="129">
      <t>イライ</t>
    </rPh>
    <rPh sb="135" eb="138">
      <t>クマカチョウ</t>
    </rPh>
    <rPh sb="140" eb="144">
      <t>フソクショルイ</t>
    </rPh>
    <rPh sb="144" eb="146">
      <t>シュトク</t>
    </rPh>
    <rPh sb="147" eb="150">
      <t>カクノウスミ</t>
    </rPh>
    <phoneticPr fontId="4"/>
  </si>
  <si>
    <t>10/8豊田2023年発電データは確認済。2022年発電データ、不足分の代理抑制調整金明細の確認を隈課長へ依頼。10/16隈課長より不足書類取得、格納済</t>
    <phoneticPr fontId="4"/>
  </si>
  <si>
    <t>002015ｻ710CJ</t>
    <phoneticPr fontId="4"/>
  </si>
  <si>
    <t>deHpWX</t>
    <phoneticPr fontId="4"/>
  </si>
  <si>
    <t>代理制御調整金の確認できる資料が入っていなかった為チェックできず。口座番号申請書が5桁＞10/16不足書類取得、格納済。口座番号5桁で正とのこと</t>
    <rPh sb="0" eb="7">
      <t>ダイリセイギョチョウセイキン</t>
    </rPh>
    <rPh sb="8" eb="10">
      <t>カクニン</t>
    </rPh>
    <rPh sb="13" eb="15">
      <t>シリョウ</t>
    </rPh>
    <rPh sb="16" eb="17">
      <t>ハイ</t>
    </rPh>
    <rPh sb="24" eb="25">
      <t>タメ</t>
    </rPh>
    <rPh sb="49" eb="53">
      <t>フソクショルイ</t>
    </rPh>
    <rPh sb="53" eb="55">
      <t>シュトク</t>
    </rPh>
    <rPh sb="56" eb="59">
      <t>カクノウスミ</t>
    </rPh>
    <rPh sb="60" eb="64">
      <t>コウザバンゴウ</t>
    </rPh>
    <rPh sb="65" eb="66">
      <t>ケタ</t>
    </rPh>
    <rPh sb="67" eb="68">
      <t>セイ</t>
    </rPh>
    <phoneticPr fontId="4"/>
  </si>
  <si>
    <t>10/16不足書類取得、格納済。口座番号5桁で正とのこと</t>
    <phoneticPr fontId="4"/>
  </si>
  <si>
    <r>
      <rPr>
        <sz val="11"/>
        <color rgb="FFFF0000"/>
        <rFont val="游ゴシック"/>
        <family val="3"/>
        <charset val="128"/>
        <scheme val="minor"/>
      </rPr>
      <t>00</t>
    </r>
    <r>
      <rPr>
        <sz val="11"/>
        <color theme="1"/>
        <rFont val="游ゴシック"/>
        <family val="3"/>
        <charset val="128"/>
        <scheme val="minor"/>
      </rPr>
      <t>10249</t>
    </r>
    <phoneticPr fontId="4"/>
  </si>
  <si>
    <t>2024/5/22、2024/10/16</t>
    <phoneticPr fontId="4"/>
  </si>
  <si>
    <t>比較対象日の発電量の報告書欄が空白、資料不備の為確認できず。＞10/15東島係長にて資料作成、格納済</t>
    <rPh sb="6" eb="9">
      <t>ハツデンリョウ</t>
    </rPh>
    <rPh sb="10" eb="14">
      <t>ホウコクショラン</t>
    </rPh>
    <rPh sb="15" eb="17">
      <t>クウハク</t>
    </rPh>
    <rPh sb="18" eb="22">
      <t>シリョウフビ</t>
    </rPh>
    <rPh sb="23" eb="26">
      <t>タメカクニン</t>
    </rPh>
    <rPh sb="36" eb="38">
      <t>ヒガシジマ</t>
    </rPh>
    <rPh sb="38" eb="40">
      <t>カカリチョウ</t>
    </rPh>
    <rPh sb="42" eb="44">
      <t>シリョウ</t>
    </rPh>
    <rPh sb="44" eb="46">
      <t>サクセイ</t>
    </rPh>
    <rPh sb="47" eb="49">
      <t>カクノウ</t>
    </rPh>
    <rPh sb="49" eb="50">
      <t>スミ</t>
    </rPh>
    <phoneticPr fontId="4"/>
  </si>
  <si>
    <t>10/15東島係長にて資料作成、格納済</t>
    <phoneticPr fontId="4"/>
  </si>
  <si>
    <t>発電量確認できる資料が入っていなく確認できない日が複数あり。代理制御調整金2023/11以降の資料が入っていなく確認できず。差異-209211＞10/15東島係長にて不足資料取得、格納済</t>
    <rPh sb="0" eb="5">
      <t>ハツデンリョウカクニン</t>
    </rPh>
    <rPh sb="8" eb="10">
      <t>シリョウ</t>
    </rPh>
    <rPh sb="11" eb="12">
      <t>ハイ</t>
    </rPh>
    <rPh sb="17" eb="19">
      <t>カクニン</t>
    </rPh>
    <rPh sb="23" eb="24">
      <t>ヒ</t>
    </rPh>
    <rPh sb="25" eb="27">
      <t>フクスウ</t>
    </rPh>
    <rPh sb="30" eb="32">
      <t>ダイリ</t>
    </rPh>
    <rPh sb="32" eb="34">
      <t>セイギョ</t>
    </rPh>
    <rPh sb="34" eb="36">
      <t>チョウセイ</t>
    </rPh>
    <rPh sb="36" eb="37">
      <t>キン</t>
    </rPh>
    <rPh sb="44" eb="46">
      <t>イコウ</t>
    </rPh>
    <rPh sb="47" eb="49">
      <t>シリョウ</t>
    </rPh>
    <rPh sb="50" eb="51">
      <t>ハイ</t>
    </rPh>
    <rPh sb="56" eb="58">
      <t>カクニン</t>
    </rPh>
    <rPh sb="62" eb="64">
      <t>サイ</t>
    </rPh>
    <rPh sb="77" eb="81">
      <t>ヒガシジマカカリチョウ</t>
    </rPh>
    <rPh sb="83" eb="87">
      <t>フソクシリョウ</t>
    </rPh>
    <rPh sb="87" eb="89">
      <t>シュトク</t>
    </rPh>
    <rPh sb="90" eb="93">
      <t>カクノウスミ</t>
    </rPh>
    <phoneticPr fontId="4"/>
  </si>
  <si>
    <t>10/15東島係長にて不足資料取得、格納済</t>
    <phoneticPr fontId="4"/>
  </si>
  <si>
    <t>比較対象日の日付記載なかった為日付確認の為発電量など未入力の出力抑制報告書印刷済み</t>
    <phoneticPr fontId="4"/>
  </si>
  <si>
    <t>株式会社ユニオンワークス　代表取締役　芳賀裕一</t>
    <rPh sb="0" eb="4">
      <t>カブシキカイシャ</t>
    </rPh>
    <rPh sb="13" eb="18">
      <t>ダイヒョウトリシマリヤク</t>
    </rPh>
    <rPh sb="19" eb="21">
      <t>ハガ</t>
    </rPh>
    <rPh sb="21" eb="23">
      <t>ユウイチ</t>
    </rPh>
    <phoneticPr fontId="4"/>
  </si>
  <si>
    <t>ｶﾌﾞｼｷｶﾞｲｼｬﾕﾆｵﾝﾜｰｸｽ　ﾀﾞｲﾋｮｳﾄﾘｼﾏﾘﾔｸ　ﾊｶﾞﾕｳｲﾁ</t>
    <phoneticPr fontId="4"/>
  </si>
  <si>
    <t>発電量2022/5/18分61.748→103.551に訂正。　　2022/5/26と2022/5/27と2022/5/28と2022/5/29の発電量確認できる資料がない為チェックできず、出力抑制報告書上も空欄。　代理制御調整金2023/5分1678→292　2023/6分2633→1232　2023/7分空白→1678　2023/8分0→2633　2023/9分30→確認できる資料が無しの為不明　2023/11分369→30　2023/12分61→0　2024/1分0→369　2024/2分0→61　2024/3分30→0　2024/4分138→0に訂正＞10/17口座名空欄のため聞き取り入力済</t>
    <rPh sb="0" eb="3">
      <t>ハツデンリョウ</t>
    </rPh>
    <rPh sb="12" eb="13">
      <t>ブン</t>
    </rPh>
    <rPh sb="28" eb="30">
      <t>テイセイ</t>
    </rPh>
    <rPh sb="73" eb="76">
      <t>ハツデンリョウ</t>
    </rPh>
    <rPh sb="76" eb="78">
      <t>カクニン</t>
    </rPh>
    <rPh sb="81" eb="83">
      <t>シリョウ</t>
    </rPh>
    <rPh sb="86" eb="87">
      <t>タメ</t>
    </rPh>
    <rPh sb="95" eb="102">
      <t>シュツリョクヨクセイホウコクショ</t>
    </rPh>
    <rPh sb="102" eb="103">
      <t>ジョウ</t>
    </rPh>
    <rPh sb="104" eb="106">
      <t>クウラン</t>
    </rPh>
    <rPh sb="108" eb="115">
      <t>ダイリセイギョチョウセイキン</t>
    </rPh>
    <rPh sb="121" eb="122">
      <t>ブン</t>
    </rPh>
    <rPh sb="137" eb="138">
      <t>ブン</t>
    </rPh>
    <rPh sb="154" eb="155">
      <t>ブン</t>
    </rPh>
    <rPh sb="155" eb="157">
      <t>クウハク</t>
    </rPh>
    <rPh sb="169" eb="170">
      <t>ブン</t>
    </rPh>
    <rPh sb="183" eb="184">
      <t>ブン</t>
    </rPh>
    <rPh sb="187" eb="189">
      <t>カクニン</t>
    </rPh>
    <rPh sb="192" eb="194">
      <t>シリョウ</t>
    </rPh>
    <rPh sb="195" eb="196">
      <t>ナ</t>
    </rPh>
    <rPh sb="198" eb="199">
      <t>タメ</t>
    </rPh>
    <rPh sb="199" eb="201">
      <t>フメイ</t>
    </rPh>
    <rPh sb="209" eb="210">
      <t>ブン</t>
    </rPh>
    <rPh sb="224" eb="225">
      <t>ブン</t>
    </rPh>
    <rPh sb="236" eb="237">
      <t>ブン</t>
    </rPh>
    <rPh sb="249" eb="250">
      <t>ブン</t>
    </rPh>
    <rPh sb="261" eb="262">
      <t>ブン</t>
    </rPh>
    <rPh sb="273" eb="274">
      <t>ブン</t>
    </rPh>
    <rPh sb="280" eb="282">
      <t>テイセイ</t>
    </rPh>
    <rPh sb="288" eb="291">
      <t>コウザメイ</t>
    </rPh>
    <rPh sb="291" eb="293">
      <t>クウラン</t>
    </rPh>
    <rPh sb="296" eb="297">
      <t>キ</t>
    </rPh>
    <phoneticPr fontId="4"/>
  </si>
  <si>
    <t>10/17口座名空欄のため聞き取り入力済</t>
    <phoneticPr fontId="4"/>
  </si>
  <si>
    <t>002019N109BP</t>
    <phoneticPr fontId="4"/>
  </si>
  <si>
    <t>bAK233</t>
    <phoneticPr fontId="4"/>
  </si>
  <si>
    <t>10/15不足資料取得、格納済</t>
    <phoneticPr fontId="4"/>
  </si>
  <si>
    <t>10/15隈課長より不足資料取得、格納済</t>
    <rPh sb="5" eb="8">
      <t>クマカチョウ</t>
    </rPh>
    <rPh sb="14" eb="16">
      <t>シュトク</t>
    </rPh>
    <phoneticPr fontId="4"/>
  </si>
  <si>
    <t>比較対象日の資料不足の為チェックできず、報告書の比較対象日発電量欄が空白。＞10/17隈課長より不足資料取得、格納済</t>
    <rPh sb="0" eb="2">
      <t>ヒカク</t>
    </rPh>
    <rPh sb="2" eb="4">
      <t>タイショウ</t>
    </rPh>
    <rPh sb="4" eb="5">
      <t>ビ</t>
    </rPh>
    <rPh sb="6" eb="8">
      <t>シリョウ</t>
    </rPh>
    <rPh sb="8" eb="10">
      <t>ブソク</t>
    </rPh>
    <rPh sb="11" eb="12">
      <t>タメ</t>
    </rPh>
    <rPh sb="20" eb="23">
      <t>ホウコクショ</t>
    </rPh>
    <rPh sb="24" eb="26">
      <t>ヒカク</t>
    </rPh>
    <rPh sb="26" eb="28">
      <t>タイショウ</t>
    </rPh>
    <rPh sb="28" eb="29">
      <t>ビ</t>
    </rPh>
    <rPh sb="29" eb="31">
      <t>ハツデン</t>
    </rPh>
    <rPh sb="31" eb="32">
      <t>リョウ</t>
    </rPh>
    <rPh sb="32" eb="33">
      <t>ラン</t>
    </rPh>
    <rPh sb="34" eb="36">
      <t>クウハク</t>
    </rPh>
    <rPh sb="43" eb="46">
      <t>クマカチョウ</t>
    </rPh>
    <rPh sb="48" eb="52">
      <t>フソクシリョウ</t>
    </rPh>
    <rPh sb="52" eb="54">
      <t>シュトク</t>
    </rPh>
    <rPh sb="55" eb="58">
      <t>カクノウスミ</t>
    </rPh>
    <phoneticPr fontId="4"/>
  </si>
  <si>
    <t>10/17隈課長より不足資料取得、格納済</t>
    <phoneticPr fontId="4"/>
  </si>
  <si>
    <t>2022/4/8の比較対象日発電量資料がなく、請求金額の相違確認できず。申請書が６桁→契約時の信販も6桁＞10/18東島係長より不足資料取得、格納済</t>
    <rPh sb="9" eb="13">
      <t>ヒカクタイショウ</t>
    </rPh>
    <rPh sb="13" eb="17">
      <t>ビハツデンリョウ</t>
    </rPh>
    <rPh sb="17" eb="19">
      <t>シリョウ</t>
    </rPh>
    <rPh sb="23" eb="27">
      <t>セイキュウキンガク</t>
    </rPh>
    <rPh sb="28" eb="30">
      <t>ソウイ</t>
    </rPh>
    <rPh sb="30" eb="32">
      <t>カクニン</t>
    </rPh>
    <rPh sb="43" eb="46">
      <t>ケイヤクジ</t>
    </rPh>
    <rPh sb="47" eb="49">
      <t>シンパン</t>
    </rPh>
    <rPh sb="51" eb="52">
      <t>ケタ</t>
    </rPh>
    <rPh sb="58" eb="62">
      <t>ヒガシジマカカリチョウ</t>
    </rPh>
    <rPh sb="64" eb="68">
      <t>フソクシリョウ</t>
    </rPh>
    <rPh sb="68" eb="70">
      <t>シュトク</t>
    </rPh>
    <rPh sb="71" eb="73">
      <t>カクノウ</t>
    </rPh>
    <rPh sb="73" eb="74">
      <t>スミ</t>
    </rPh>
    <phoneticPr fontId="4"/>
  </si>
  <si>
    <t>10/18東島係長より不足資料取得、格納済</t>
    <phoneticPr fontId="4"/>
  </si>
  <si>
    <t>2024/2/28・2022/2分資料不足の為チェックできず＞10/17東島係長より不足資料取得、格納済</t>
    <rPh sb="16" eb="17">
      <t>ブン</t>
    </rPh>
    <rPh sb="17" eb="21">
      <t>シリョウブソク</t>
    </rPh>
    <rPh sb="22" eb="23">
      <t>タメ</t>
    </rPh>
    <rPh sb="36" eb="40">
      <t>ヒガシジマカカリチョウ</t>
    </rPh>
    <rPh sb="42" eb="48">
      <t>フソクシリョウシュトク</t>
    </rPh>
    <rPh sb="49" eb="51">
      <t>カクノウ</t>
    </rPh>
    <rPh sb="51" eb="52">
      <t>スミ</t>
    </rPh>
    <phoneticPr fontId="4"/>
  </si>
  <si>
    <t>10/17東島係長より不足資料取得、格納済</t>
    <phoneticPr fontId="4"/>
  </si>
  <si>
    <t>木髙　しおり</t>
    <rPh sb="0" eb="1">
      <t>キ</t>
    </rPh>
    <rPh sb="1" eb="2">
      <t>ダカイ</t>
    </rPh>
    <phoneticPr fontId="4"/>
  </si>
  <si>
    <t>002019N106BB</t>
    <phoneticPr fontId="4"/>
  </si>
  <si>
    <t>M43KES</t>
    <phoneticPr fontId="4"/>
  </si>
  <si>
    <t>10/16東島係長より不足資料取得、格納済。※ウエストにてエネ庁名義変更手続き実施</t>
    <rPh sb="31" eb="32">
      <t>チョウ</t>
    </rPh>
    <rPh sb="32" eb="34">
      <t>メイギ</t>
    </rPh>
    <rPh sb="34" eb="36">
      <t>ヘンコウ</t>
    </rPh>
    <rPh sb="36" eb="38">
      <t>テツヅ</t>
    </rPh>
    <rPh sb="39" eb="41">
      <t>ジッシ</t>
    </rPh>
    <phoneticPr fontId="4"/>
  </si>
  <si>
    <t>2022年2月分の比較対象日発電量の資料不足の為チェックできず。出力抑制報告書の口座名義欄が木高淳子ではなく木高しおりで記載あり。＞10/16東島係長より不足資料取得、格納済。※ウエストにてエネ庁名義変更手続き実施</t>
    <rPh sb="4" eb="5">
      <t>ネン</t>
    </rPh>
    <rPh sb="6" eb="7">
      <t>ガツ</t>
    </rPh>
    <rPh sb="7" eb="8">
      <t>ブン</t>
    </rPh>
    <rPh sb="9" eb="14">
      <t>ヒカクタイショウビ</t>
    </rPh>
    <rPh sb="14" eb="17">
      <t>ハツデンリョウ</t>
    </rPh>
    <rPh sb="18" eb="20">
      <t>シリョウ</t>
    </rPh>
    <rPh sb="20" eb="22">
      <t>ブソク</t>
    </rPh>
    <rPh sb="23" eb="24">
      <t>タメ</t>
    </rPh>
    <rPh sb="32" eb="39">
      <t>シュツリョクヨクセイホウコクショ</t>
    </rPh>
    <rPh sb="40" eb="44">
      <t>コウザメイギ</t>
    </rPh>
    <rPh sb="44" eb="45">
      <t>ラン</t>
    </rPh>
    <rPh sb="46" eb="48">
      <t>キダカ</t>
    </rPh>
    <rPh sb="48" eb="50">
      <t>ジュンコ</t>
    </rPh>
    <rPh sb="54" eb="56">
      <t>キダカ</t>
    </rPh>
    <rPh sb="60" eb="62">
      <t>キサイ</t>
    </rPh>
    <phoneticPr fontId="4"/>
  </si>
  <si>
    <t>出力抑制指示日の発電量確認できる記載写真なのですが手が数字に被っていて読み取りできない写真が複数あった為確認できず。代理抑制合計金額記載無し＞10/18東島係長より不足資料取得、格納済</t>
    <rPh sb="0" eb="2">
      <t>シュツリョク</t>
    </rPh>
    <rPh sb="2" eb="4">
      <t>ヨクセイ</t>
    </rPh>
    <rPh sb="4" eb="6">
      <t>シジ</t>
    </rPh>
    <rPh sb="6" eb="7">
      <t>ビ</t>
    </rPh>
    <rPh sb="8" eb="10">
      <t>ハツデン</t>
    </rPh>
    <rPh sb="10" eb="11">
      <t>リョウ</t>
    </rPh>
    <rPh sb="11" eb="13">
      <t>カクニン</t>
    </rPh>
    <rPh sb="16" eb="18">
      <t>キサイ</t>
    </rPh>
    <rPh sb="18" eb="20">
      <t>シャシン</t>
    </rPh>
    <rPh sb="25" eb="26">
      <t>テ</t>
    </rPh>
    <rPh sb="27" eb="29">
      <t>スウジ</t>
    </rPh>
    <rPh sb="30" eb="31">
      <t>コウム</t>
    </rPh>
    <rPh sb="35" eb="36">
      <t>ヨ</t>
    </rPh>
    <rPh sb="37" eb="38">
      <t>ト</t>
    </rPh>
    <rPh sb="43" eb="45">
      <t>シャシン</t>
    </rPh>
    <rPh sb="46" eb="48">
      <t>フクスウ</t>
    </rPh>
    <rPh sb="51" eb="52">
      <t>タメ</t>
    </rPh>
    <rPh sb="52" eb="54">
      <t>カクニン</t>
    </rPh>
    <rPh sb="76" eb="80">
      <t>ヒガシジマカカリチョウ</t>
    </rPh>
    <rPh sb="82" eb="88">
      <t>フソクシリョウシュトク</t>
    </rPh>
    <rPh sb="89" eb="91">
      <t>カクノウ</t>
    </rPh>
    <rPh sb="91" eb="92">
      <t>スミ</t>
    </rPh>
    <phoneticPr fontId="4"/>
  </si>
  <si>
    <t>002012SW0037</t>
    <phoneticPr fontId="4"/>
  </si>
  <si>
    <t>tPFEiu</t>
    <phoneticPr fontId="4"/>
  </si>
  <si>
    <t>同封されていた資料に発電量が記載されていなかった為確認できず＞10/21発電量記載済、資料格納済</t>
    <rPh sb="0" eb="2">
      <t>ドウフウ</t>
    </rPh>
    <rPh sb="7" eb="9">
      <t>シリョウ</t>
    </rPh>
    <rPh sb="10" eb="12">
      <t>ハツデン</t>
    </rPh>
    <rPh sb="12" eb="13">
      <t>リョウ</t>
    </rPh>
    <rPh sb="14" eb="16">
      <t>キサイ</t>
    </rPh>
    <rPh sb="24" eb="25">
      <t>タメ</t>
    </rPh>
    <rPh sb="25" eb="27">
      <t>カクニン</t>
    </rPh>
    <rPh sb="36" eb="39">
      <t>ハツデンリョウ</t>
    </rPh>
    <rPh sb="39" eb="42">
      <t>キサイスミ</t>
    </rPh>
    <rPh sb="43" eb="45">
      <t>シリョウ</t>
    </rPh>
    <rPh sb="45" eb="48">
      <t>カクノウスミ</t>
    </rPh>
    <phoneticPr fontId="4"/>
  </si>
  <si>
    <t>10/21発電量記載済、資料格納済</t>
    <phoneticPr fontId="4"/>
  </si>
  <si>
    <t>肥後銀行</t>
    <rPh sb="0" eb="4">
      <t>ヒゴギンコウ</t>
    </rPh>
    <phoneticPr fontId="4"/>
  </si>
  <si>
    <t>荒尾中央</t>
    <rPh sb="0" eb="4">
      <t>アラオチュウオウ</t>
    </rPh>
    <phoneticPr fontId="4"/>
  </si>
  <si>
    <t>208</t>
    <phoneticPr fontId="4"/>
  </si>
  <si>
    <r>
      <t>0</t>
    </r>
    <r>
      <rPr>
        <sz val="11"/>
        <rFont val="游ゴシック"/>
        <family val="3"/>
        <charset val="128"/>
        <scheme val="minor"/>
      </rPr>
      <t>552149</t>
    </r>
    <phoneticPr fontId="4"/>
  </si>
  <si>
    <t>津田　直美</t>
    <rPh sb="0" eb="1">
      <t>ツ</t>
    </rPh>
    <rPh sb="1" eb="2">
      <t>タ</t>
    </rPh>
    <rPh sb="3" eb="5">
      <t>ナオミ</t>
    </rPh>
    <phoneticPr fontId="4"/>
  </si>
  <si>
    <t>ﾂﾀﾞ　ﾅｵﾐ</t>
    <phoneticPr fontId="4"/>
  </si>
  <si>
    <t>2021年結婚により改正の連絡を受けウエストでも名義変更済。10/21口座情報聞き取り、記載済</t>
    <rPh sb="35" eb="39">
      <t>コウザジョウホウ</t>
    </rPh>
    <rPh sb="39" eb="40">
      <t>キ</t>
    </rPh>
    <rPh sb="41" eb="42">
      <t>ト</t>
    </rPh>
    <rPh sb="44" eb="47">
      <t>キサイスミ</t>
    </rPh>
    <phoneticPr fontId="4"/>
  </si>
  <si>
    <t>結婚した為宮本から津田に名前変更。申請上津田名義。発電量確認できる資料不足の為チェックできず。口座情報欄白紙の為確認できず＞結婚により改正の連絡を受け、2021年ウエストでも名義変更済。10/21口座情報聞き取り、記載済</t>
    <phoneticPr fontId="4"/>
  </si>
  <si>
    <t>大谷鉄工株式会社</t>
    <rPh sb="0" eb="4">
      <t>オオタニテッコウ</t>
    </rPh>
    <rPh sb="4" eb="8">
      <t>カブシキカイシャ</t>
    </rPh>
    <phoneticPr fontId="4"/>
  </si>
  <si>
    <t>ｵｵﾀﾆﾃｯｺｳｶﾌﾞｼｷｶﾞｲｼｬ</t>
    <phoneticPr fontId="4"/>
  </si>
  <si>
    <t>口座番号申請書が8桁・口座名義とフリガナ記載なし。発電量確認できる資料不足の為確認できず。＞10/22口座情報聞き取り（→当座で6桁）、不足資料確認済</t>
    <rPh sb="25" eb="30">
      <t>ハツデンリョウカクニン</t>
    </rPh>
    <rPh sb="33" eb="35">
      <t>シリョウ</t>
    </rPh>
    <rPh sb="35" eb="37">
      <t>ブソク</t>
    </rPh>
    <rPh sb="38" eb="39">
      <t>タメ</t>
    </rPh>
    <rPh sb="39" eb="41">
      <t>カクニン</t>
    </rPh>
    <rPh sb="51" eb="55">
      <t>コウザジョウホウ</t>
    </rPh>
    <rPh sb="55" eb="56">
      <t>キ</t>
    </rPh>
    <rPh sb="57" eb="58">
      <t>ト</t>
    </rPh>
    <rPh sb="61" eb="63">
      <t>トウザ</t>
    </rPh>
    <rPh sb="65" eb="66">
      <t>ケタ</t>
    </rPh>
    <rPh sb="68" eb="74">
      <t>フソクシリョウカクニン</t>
    </rPh>
    <rPh sb="74" eb="75">
      <t>スミ</t>
    </rPh>
    <phoneticPr fontId="4"/>
  </si>
  <si>
    <t>10/22口座情報聞き取り（→当座で6桁）、不足資料確認済</t>
    <phoneticPr fontId="4"/>
  </si>
  <si>
    <t>対象外</t>
    <rPh sb="0" eb="3">
      <t>タイショウガイ</t>
    </rPh>
    <phoneticPr fontId="4"/>
  </si>
  <si>
    <t>マイナス請求のため対象外</t>
    <rPh sb="4" eb="6">
      <t>セイキュウ</t>
    </rPh>
    <rPh sb="9" eb="12">
      <t>タイショウガイ</t>
    </rPh>
    <phoneticPr fontId="4"/>
  </si>
  <si>
    <t>002017ｻ907CD</t>
    <phoneticPr fontId="4"/>
  </si>
  <si>
    <t>JPswbQ</t>
    <phoneticPr fontId="4"/>
  </si>
  <si>
    <t>発電量2022/11/26分と2022/12/3分の確認できる資料がなかった為チェックできず、出力抑制報告書上も2022/11/26と2022/12/3の所が空白。2023/3/2分262.525→261.525に訂正＞10/24発電量再訂正済、格納済</t>
    <rPh sb="0" eb="3">
      <t>ハツデンリョウ</t>
    </rPh>
    <rPh sb="13" eb="14">
      <t>ブン</t>
    </rPh>
    <rPh sb="24" eb="25">
      <t>ブン</t>
    </rPh>
    <rPh sb="26" eb="28">
      <t>カクニン</t>
    </rPh>
    <rPh sb="31" eb="33">
      <t>シリョウ</t>
    </rPh>
    <rPh sb="38" eb="39">
      <t>タメ</t>
    </rPh>
    <rPh sb="47" eb="49">
      <t>シュツリョク</t>
    </rPh>
    <rPh sb="49" eb="51">
      <t>ヨクセイ</t>
    </rPh>
    <rPh sb="51" eb="54">
      <t>ホウコクショ</t>
    </rPh>
    <rPh sb="54" eb="55">
      <t>ジョウ</t>
    </rPh>
    <rPh sb="77" eb="78">
      <t>トコロ</t>
    </rPh>
    <rPh sb="79" eb="81">
      <t>クウハク</t>
    </rPh>
    <rPh sb="90" eb="91">
      <t>ブン</t>
    </rPh>
    <rPh sb="107" eb="109">
      <t>テイセイ</t>
    </rPh>
    <rPh sb="115" eb="118">
      <t>ハツデンリョウ</t>
    </rPh>
    <rPh sb="118" eb="122">
      <t>サイテイセイスミ</t>
    </rPh>
    <rPh sb="123" eb="126">
      <t>カクノウスミ</t>
    </rPh>
    <phoneticPr fontId="4"/>
  </si>
  <si>
    <t>10/24発電量再訂正済、格納済</t>
    <phoneticPr fontId="4"/>
  </si>
  <si>
    <t>代理抑制調整金の資料入っていなかった為確認できず。9/11代理抑制調整金確認することができチェック済み。＞10/24代理調整金記入済、格納済</t>
    <rPh sb="0" eb="2">
      <t>ダイリ</t>
    </rPh>
    <rPh sb="2" eb="4">
      <t>ヨクセイ</t>
    </rPh>
    <rPh sb="10" eb="11">
      <t>ハイ</t>
    </rPh>
    <rPh sb="18" eb="19">
      <t>タメ</t>
    </rPh>
    <rPh sb="19" eb="21">
      <t>カクニン</t>
    </rPh>
    <rPh sb="29" eb="33">
      <t>ダイリヨクセイ</t>
    </rPh>
    <rPh sb="33" eb="36">
      <t>チョウセイキン</t>
    </rPh>
    <rPh sb="36" eb="38">
      <t>カクニン</t>
    </rPh>
    <rPh sb="49" eb="50">
      <t>ズ</t>
    </rPh>
    <rPh sb="58" eb="63">
      <t>ダイリチョウセイキン</t>
    </rPh>
    <rPh sb="63" eb="65">
      <t>キニュウ</t>
    </rPh>
    <rPh sb="65" eb="66">
      <t>スミ</t>
    </rPh>
    <rPh sb="67" eb="70">
      <t>カクノウスミ</t>
    </rPh>
    <phoneticPr fontId="4"/>
  </si>
  <si>
    <t>10/24代理調整金記入済、格納済</t>
    <phoneticPr fontId="4"/>
  </si>
  <si>
    <t>9/6_2022/12/3の発電量資料取得。請求金額変更なしを確認済</t>
    <phoneticPr fontId="4"/>
  </si>
  <si>
    <t>0003587</t>
    <phoneticPr fontId="4"/>
  </si>
  <si>
    <t>0005390</t>
    <phoneticPr fontId="4"/>
  </si>
  <si>
    <t>0014369</t>
    <phoneticPr fontId="4"/>
  </si>
  <si>
    <t>0123681</t>
    <phoneticPr fontId="4"/>
  </si>
  <si>
    <t>1844311</t>
    <phoneticPr fontId="4"/>
  </si>
  <si>
    <t>10/25代入データ作成、格納済</t>
    <rPh sb="5" eb="7">
      <t>ダイニュウ</t>
    </rPh>
    <rPh sb="10" eb="12">
      <t>サクセイ</t>
    </rPh>
    <rPh sb="13" eb="16">
      <t>カクノウスミ</t>
    </rPh>
    <phoneticPr fontId="4"/>
  </si>
  <si>
    <t>行橋</t>
    <rPh sb="0" eb="2">
      <t>ユキハシ</t>
    </rPh>
    <phoneticPr fontId="4"/>
  </si>
  <si>
    <t>0016326</t>
    <phoneticPr fontId="4"/>
  </si>
  <si>
    <t>横山　富美子</t>
    <rPh sb="0" eb="2">
      <t>ヨコヤマ</t>
    </rPh>
    <rPh sb="3" eb="4">
      <t>トミ</t>
    </rPh>
    <rPh sb="4" eb="5">
      <t>ビ</t>
    </rPh>
    <rPh sb="5" eb="6">
      <t>コ</t>
    </rPh>
    <phoneticPr fontId="4"/>
  </si>
  <si>
    <t>ﾖｺﾔﾏ　ﾌﾐｺ</t>
    <phoneticPr fontId="4"/>
  </si>
  <si>
    <t>11/29支払い稟議予定</t>
    <rPh sb="5" eb="7">
      <t>シハラ</t>
    </rPh>
    <rPh sb="8" eb="10">
      <t>リンギ</t>
    </rPh>
    <rPh sb="10" eb="12">
      <t>ヨテイ</t>
    </rPh>
    <phoneticPr fontId="4"/>
  </si>
  <si>
    <t>11/11比較対象日の発電資料取得、格納済</t>
    <rPh sb="5" eb="10">
      <t>ヒカクタイショウビ</t>
    </rPh>
    <rPh sb="11" eb="15">
      <t>ハツデンシリョウ</t>
    </rPh>
    <rPh sb="15" eb="17">
      <t>シュトク</t>
    </rPh>
    <rPh sb="18" eb="21">
      <t>カクノウスミ</t>
    </rPh>
    <phoneticPr fontId="4"/>
  </si>
  <si>
    <t>10/29代理制御調整金の資料確認、11/11印鑑・口座情報取得、格納済</t>
    <rPh sb="5" eb="9">
      <t>ダイリセイギョ</t>
    </rPh>
    <rPh sb="9" eb="12">
      <t>チョウセイキン</t>
    </rPh>
    <rPh sb="13" eb="15">
      <t>シリョウ</t>
    </rPh>
    <rPh sb="15" eb="17">
      <t>カクニン</t>
    </rPh>
    <rPh sb="23" eb="25">
      <t>インカン</t>
    </rPh>
    <rPh sb="26" eb="30">
      <t>コウザジョウホウ</t>
    </rPh>
    <rPh sb="30" eb="32">
      <t>シュトク</t>
    </rPh>
    <rPh sb="33" eb="36">
      <t>カクノウスミ</t>
    </rPh>
    <phoneticPr fontId="4"/>
  </si>
  <si>
    <t>11/29支払い稟議予定</t>
    <rPh sb="5" eb="7">
      <t>シハラ</t>
    </rPh>
    <rPh sb="8" eb="12">
      <t>リンギヨテイ</t>
    </rPh>
    <phoneticPr fontId="4"/>
  </si>
  <si>
    <t>10/14発電量資料確認、格納済。11/25代理制御調整金明細取得、格納済</t>
    <rPh sb="5" eb="8">
      <t>ハツデンリョウ</t>
    </rPh>
    <rPh sb="22" eb="26">
      <t>ダイリセイギョ</t>
    </rPh>
    <rPh sb="26" eb="29">
      <t>チョウセイキン</t>
    </rPh>
    <rPh sb="29" eb="31">
      <t>メイサイ</t>
    </rPh>
    <rPh sb="31" eb="33">
      <t>シュトク</t>
    </rPh>
    <rPh sb="34" eb="37">
      <t>カクノウスミ</t>
    </rPh>
    <phoneticPr fontId="4"/>
  </si>
  <si>
    <t>代理抑制調整金未記入　資料なし。比較対象日発電量2023/1/11分の確認できる資料がなかった為確認できず。＞10/14発電量資料確認、格納済。11/25代理制御調整金明細取得、格納済</t>
    <rPh sb="0" eb="2">
      <t>ダイリ</t>
    </rPh>
    <rPh sb="2" eb="4">
      <t>ヨクセイ</t>
    </rPh>
    <rPh sb="4" eb="6">
      <t>チョウセイ</t>
    </rPh>
    <rPh sb="6" eb="7">
      <t>キン</t>
    </rPh>
    <rPh sb="7" eb="10">
      <t>ミキニュウ</t>
    </rPh>
    <rPh sb="11" eb="13">
      <t>シリョウ</t>
    </rPh>
    <rPh sb="16" eb="24">
      <t>ヒカクタイショウビハツデンリョウ</t>
    </rPh>
    <rPh sb="33" eb="34">
      <t>ブン</t>
    </rPh>
    <rPh sb="35" eb="37">
      <t>カクニン</t>
    </rPh>
    <rPh sb="40" eb="42">
      <t>シリョウ</t>
    </rPh>
    <rPh sb="47" eb="50">
      <t>タメカクニン</t>
    </rPh>
    <rPh sb="60" eb="62">
      <t>ハツデン</t>
    </rPh>
    <rPh sb="62" eb="63">
      <t>リョウ</t>
    </rPh>
    <rPh sb="63" eb="65">
      <t>シリョウ</t>
    </rPh>
    <rPh sb="65" eb="67">
      <t>カクニン</t>
    </rPh>
    <rPh sb="68" eb="71">
      <t>カクノウスミ</t>
    </rPh>
    <phoneticPr fontId="4"/>
  </si>
  <si>
    <t>比較対象日、出力抑制指示日発電量全体的に記載不備があった為代入データ作成。請求金額が￥2662080→￥2632310に変更。差異-29770＞\2662080-が正のため差額\29770-追加支払い予定</t>
    <rPh sb="0" eb="2">
      <t>ヒカク</t>
    </rPh>
    <rPh sb="2" eb="4">
      <t>タイショウ</t>
    </rPh>
    <rPh sb="4" eb="5">
      <t>ビ</t>
    </rPh>
    <rPh sb="6" eb="8">
      <t>シュツリョク</t>
    </rPh>
    <rPh sb="8" eb="10">
      <t>ヨクセイ</t>
    </rPh>
    <rPh sb="10" eb="12">
      <t>シジ</t>
    </rPh>
    <rPh sb="12" eb="13">
      <t>ビ</t>
    </rPh>
    <rPh sb="13" eb="15">
      <t>ハツデン</t>
    </rPh>
    <rPh sb="15" eb="16">
      <t>リョウ</t>
    </rPh>
    <rPh sb="16" eb="18">
      <t>ゼンタイ</t>
    </rPh>
    <rPh sb="18" eb="19">
      <t>テキ</t>
    </rPh>
    <rPh sb="20" eb="22">
      <t>キサイ</t>
    </rPh>
    <rPh sb="22" eb="24">
      <t>フビ</t>
    </rPh>
    <rPh sb="28" eb="29">
      <t>タメ</t>
    </rPh>
    <rPh sb="29" eb="31">
      <t>ダイニュウ</t>
    </rPh>
    <rPh sb="34" eb="36">
      <t>サクセイ</t>
    </rPh>
    <rPh sb="37" eb="39">
      <t>セイキュウ</t>
    </rPh>
    <rPh sb="39" eb="41">
      <t>キンガク</t>
    </rPh>
    <rPh sb="60" eb="62">
      <t>ヘンコウ</t>
    </rPh>
    <rPh sb="63" eb="64">
      <t>サ</t>
    </rPh>
    <rPh sb="64" eb="65">
      <t>イ</t>
    </rPh>
    <rPh sb="82" eb="83">
      <t>セイ</t>
    </rPh>
    <rPh sb="86" eb="88">
      <t>サガク</t>
    </rPh>
    <rPh sb="95" eb="99">
      <t>ツイカシハラ</t>
    </rPh>
    <rPh sb="100" eb="102">
      <t>ヨテイ</t>
    </rPh>
    <phoneticPr fontId="4"/>
  </si>
  <si>
    <t>11/18資料格納済＞8/30\1,988,003-支払い済、お客様請求\2,017,773-が正と判明したため差額分\29,770-追加支払い予定</t>
    <rPh sb="5" eb="10">
      <t>シリョウカクノウスミ</t>
    </rPh>
    <rPh sb="26" eb="28">
      <t>シハラ</t>
    </rPh>
    <rPh sb="29" eb="30">
      <t>スミ</t>
    </rPh>
    <rPh sb="32" eb="34">
      <t>キャクサマ</t>
    </rPh>
    <rPh sb="34" eb="36">
      <t>セイキュウ</t>
    </rPh>
    <rPh sb="48" eb="49">
      <t>セイ</t>
    </rPh>
    <rPh sb="50" eb="52">
      <t>ハンメイ</t>
    </rPh>
    <rPh sb="56" eb="59">
      <t>サガクブン</t>
    </rPh>
    <rPh sb="67" eb="69">
      <t>ツイカ</t>
    </rPh>
    <rPh sb="69" eb="71">
      <t>シハライ</t>
    </rPh>
    <rPh sb="72" eb="74">
      <t>ヨテイ</t>
    </rPh>
    <phoneticPr fontId="4"/>
  </si>
  <si>
    <t>発電量確認できる資料不足の為チェックできず。代理制御調整金の資料不足の為チェックできず。&gt;11/29代理制御調整金資料取得、格納済</t>
    <rPh sb="0" eb="3">
      <t>ハツデンリョウ</t>
    </rPh>
    <rPh sb="3" eb="5">
      <t>カクニン</t>
    </rPh>
    <rPh sb="8" eb="12">
      <t>シリョウブソク</t>
    </rPh>
    <rPh sb="13" eb="14">
      <t>タメ</t>
    </rPh>
    <rPh sb="22" eb="29">
      <t>ダイリセイギョチョウセイキン</t>
    </rPh>
    <rPh sb="30" eb="32">
      <t>シリョウ</t>
    </rPh>
    <rPh sb="32" eb="34">
      <t>ブソク</t>
    </rPh>
    <rPh sb="35" eb="36">
      <t>タメ</t>
    </rPh>
    <phoneticPr fontId="4"/>
  </si>
  <si>
    <t>10/14発電量資料確認。12/3代理抑制調整金資料取得、格納済</t>
    <rPh sb="17" eb="21">
      <t>ダイリヨクセイ</t>
    </rPh>
    <rPh sb="21" eb="24">
      <t>チョウセイキン</t>
    </rPh>
    <rPh sb="24" eb="26">
      <t>シリョウ</t>
    </rPh>
    <rPh sb="26" eb="28">
      <t>シュトク</t>
    </rPh>
    <phoneticPr fontId="4"/>
  </si>
  <si>
    <t>発電量の資料と代理制御調整金の資料入っていなかった為チェックできず＞10/14発電量資料確認。12/3代理抑制調整金資料取得、格納済</t>
    <rPh sb="0" eb="3">
      <t>ハツデンリョウ</t>
    </rPh>
    <rPh sb="4" eb="6">
      <t>シリョウ</t>
    </rPh>
    <rPh sb="7" eb="9">
      <t>ダイリ</t>
    </rPh>
    <rPh sb="9" eb="11">
      <t>セイギョ</t>
    </rPh>
    <rPh sb="11" eb="13">
      <t>チョウセイ</t>
    </rPh>
    <rPh sb="13" eb="14">
      <t>キン</t>
    </rPh>
    <rPh sb="15" eb="17">
      <t>シリョウ</t>
    </rPh>
    <rPh sb="17" eb="18">
      <t>ハイ</t>
    </rPh>
    <rPh sb="25" eb="26">
      <t>タメ</t>
    </rPh>
    <rPh sb="39" eb="44">
      <t>ハツデンリョウシリョウ</t>
    </rPh>
    <rPh sb="44" eb="46">
      <t>カクニン</t>
    </rPh>
    <phoneticPr fontId="4"/>
  </si>
  <si>
    <t>11/29代理制御調整金資料取得、格納済。1月支払い希望</t>
    <rPh sb="5" eb="7">
      <t>ダイリ</t>
    </rPh>
    <rPh sb="7" eb="9">
      <t>セイギョ</t>
    </rPh>
    <rPh sb="9" eb="14">
      <t>チョウセイキンシリョウ</t>
    </rPh>
    <rPh sb="14" eb="16">
      <t>シュトク</t>
    </rPh>
    <rPh sb="17" eb="20">
      <t>カクノウスミ</t>
    </rPh>
    <rPh sb="22" eb="25">
      <t>ツキシハラ</t>
    </rPh>
    <rPh sb="26" eb="28">
      <t>キボウ</t>
    </rPh>
    <phoneticPr fontId="4"/>
  </si>
  <si>
    <t>7/31\279,354-支払い済、\298,603-が正と判明したため差額分\19,249-追加支払い予定</t>
    <phoneticPr fontId="4"/>
  </si>
  <si>
    <t>2024/8/30、2024/11/29支払い稟議予定</t>
    <rPh sb="20" eb="22">
      <t>シハラ</t>
    </rPh>
    <rPh sb="23" eb="27">
      <t>リンギヨテイ</t>
    </rPh>
    <phoneticPr fontId="4"/>
  </si>
  <si>
    <t>発電量2022/11/21分1040.800→140.800　2022/10/18分212.000→212.600　2022/5/15分160.000→160.600　2022/5/28→2564.100→264.100に訂正した為、請求金額が500630→432339に変更　差異-68291。代理制御調整金記載欄空白、確認できる資料が入っていなかった為確認できず。口座名義のフリガナ記載無し空欄＞10/15不足資料取得、格納済</t>
    <rPh sb="0" eb="3">
      <t>ハツデンリョウ</t>
    </rPh>
    <rPh sb="13" eb="14">
      <t>ブン</t>
    </rPh>
    <rPh sb="41" eb="42">
      <t>ブン</t>
    </rPh>
    <rPh sb="67" eb="68">
      <t>ブン</t>
    </rPh>
    <rPh sb="111" eb="113">
      <t>テイセイ</t>
    </rPh>
    <rPh sb="115" eb="116">
      <t>タメ</t>
    </rPh>
    <rPh sb="117" eb="121">
      <t>セイキュウキンガク</t>
    </rPh>
    <rPh sb="136" eb="138">
      <t>ヘンコウ</t>
    </rPh>
    <rPh sb="139" eb="141">
      <t>サイ</t>
    </rPh>
    <rPh sb="184" eb="188">
      <t>コウザメイギ</t>
    </rPh>
    <rPh sb="193" eb="195">
      <t>キサイ</t>
    </rPh>
    <rPh sb="195" eb="196">
      <t>ナ</t>
    </rPh>
    <rPh sb="197" eb="199">
      <t>クウラン</t>
    </rPh>
    <phoneticPr fontId="4"/>
  </si>
  <si>
    <t>11/5￥319,706振込</t>
    <rPh sb="12" eb="14">
      <t>フリコミ</t>
    </rPh>
    <phoneticPr fontId="4"/>
  </si>
  <si>
    <t>11/5￥125,585振込（差異￥210）</t>
    <rPh sb="12" eb="14">
      <t>フリコミ</t>
    </rPh>
    <rPh sb="15" eb="17">
      <t>サイ</t>
    </rPh>
    <phoneticPr fontId="4"/>
  </si>
  <si>
    <t>2024/7/31、2025/1/15</t>
    <phoneticPr fontId="4"/>
  </si>
  <si>
    <t>2025/2/10支払い稟議予定</t>
    <rPh sb="9" eb="11">
      <t>シハラ</t>
    </rPh>
    <rPh sb="12" eb="16">
      <t>リンギヨテイ</t>
    </rPh>
    <phoneticPr fontId="4"/>
  </si>
  <si>
    <t>3/31支払い稟議</t>
    <rPh sb="4" eb="6">
      <t>シハラ</t>
    </rPh>
    <rPh sb="7" eb="9">
      <t>リンギ</t>
    </rPh>
    <phoneticPr fontId="4"/>
  </si>
  <si>
    <t>福岡市</t>
    <rPh sb="0" eb="2">
      <t>フクオカ</t>
    </rPh>
    <rPh sb="2" eb="3">
      <t>シ</t>
    </rPh>
    <phoneticPr fontId="11"/>
  </si>
  <si>
    <t>佐賀市</t>
    <rPh sb="0" eb="2">
      <t>サガ</t>
    </rPh>
    <rPh sb="2" eb="3">
      <t>シ</t>
    </rPh>
    <phoneticPr fontId="11"/>
  </si>
  <si>
    <t>長崎市</t>
    <rPh sb="0" eb="2">
      <t>ナガサキ</t>
    </rPh>
    <rPh sb="2" eb="3">
      <t>シ</t>
    </rPh>
    <phoneticPr fontId="11"/>
  </si>
  <si>
    <t>熊本市</t>
    <rPh sb="0" eb="2">
      <t>クマモト</t>
    </rPh>
    <rPh sb="2" eb="3">
      <t>シ</t>
    </rPh>
    <phoneticPr fontId="11"/>
  </si>
  <si>
    <t>大分市</t>
    <rPh sb="0" eb="2">
      <t>オオイタ</t>
    </rPh>
    <rPh sb="2" eb="3">
      <t>シ</t>
    </rPh>
    <phoneticPr fontId="11"/>
  </si>
  <si>
    <t>鹿児島市</t>
    <rPh sb="0" eb="3">
      <t>カゴシマ</t>
    </rPh>
    <rPh sb="3" eb="4">
      <t>シ</t>
    </rPh>
    <phoneticPr fontId="11"/>
  </si>
  <si>
    <t>宮崎市</t>
    <rPh sb="0" eb="2">
      <t>ミヤザキ</t>
    </rPh>
    <rPh sb="2" eb="3">
      <t>シ</t>
    </rPh>
    <phoneticPr fontId="11"/>
  </si>
  <si>
    <t>福岡市（旧）</t>
    <rPh sb="0" eb="2">
      <t>フクオカ</t>
    </rPh>
    <rPh sb="2" eb="3">
      <t>シ</t>
    </rPh>
    <rPh sb="4" eb="5">
      <t>キュウ</t>
    </rPh>
    <phoneticPr fontId="11"/>
  </si>
  <si>
    <t>抑制日</t>
    <rPh sb="0" eb="3">
      <t>ヨクセイビ</t>
    </rPh>
    <phoneticPr fontId="11"/>
  </si>
  <si>
    <t>比較
対象日</t>
    <rPh sb="0" eb="2">
      <t>ヒカク</t>
    </rPh>
    <rPh sb="3" eb="5">
      <t>タイショウ</t>
    </rPh>
    <rPh sb="5" eb="6">
      <t>ビ</t>
    </rPh>
    <phoneticPr fontId="11"/>
  </si>
  <si>
    <t>SCカンパニー</t>
  </si>
  <si>
    <t>SCカンパニー45349</t>
  </si>
  <si>
    <t>SCカンパニー45350</t>
  </si>
  <si>
    <t>金融機関コード</t>
    <rPh sb="0" eb="2">
      <t>キンユウ</t>
    </rPh>
    <rPh sb="2" eb="4">
      <t>キカン</t>
    </rPh>
    <phoneticPr fontId="4"/>
  </si>
  <si>
    <t>※数字４ケタ</t>
    <rPh sb="1" eb="3">
      <t>スウジ</t>
    </rPh>
    <phoneticPr fontId="4"/>
  </si>
  <si>
    <t>様名義</t>
    <phoneticPr fontId="4"/>
  </si>
  <si>
    <t>木髙　しおり</t>
    <phoneticPr fontId="2"/>
  </si>
  <si>
    <t>木髙　しおり</t>
    <rPh sb="0" eb="1">
      <t>キ</t>
    </rPh>
    <rPh sb="1" eb="2">
      <t>ダカイ</t>
    </rPh>
    <phoneticPr fontId="2"/>
  </si>
  <si>
    <t>株式会社早田不動産</t>
    <phoneticPr fontId="3"/>
  </si>
  <si>
    <t>株式会社早田不動産</t>
    <rPh sb="0" eb="4">
      <t>カブシキガイシャ</t>
    </rPh>
    <rPh sb="4" eb="6">
      <t>ハヤタ</t>
    </rPh>
    <rPh sb="6" eb="9">
      <t>フドウサン</t>
    </rPh>
    <phoneticPr fontId="4"/>
  </si>
  <si>
    <t>津田　直美</t>
    <phoneticPr fontId="3"/>
  </si>
  <si>
    <t>津田　直美</t>
    <rPh sb="0" eb="2">
      <t>ツダ</t>
    </rPh>
    <rPh sb="3" eb="5">
      <t>ナオミ</t>
    </rPh>
    <phoneticPr fontId="4"/>
  </si>
  <si>
    <t>羽田野　三月</t>
    <phoneticPr fontId="3"/>
  </si>
  <si>
    <t>羽田野　三月</t>
    <rPh sb="0" eb="1">
      <t>ハネ</t>
    </rPh>
    <rPh sb="1" eb="2">
      <t>タ</t>
    </rPh>
    <rPh sb="2" eb="3">
      <t>ノ</t>
    </rPh>
    <rPh sb="4" eb="6">
      <t>サンガツ</t>
    </rPh>
    <phoneticPr fontId="4"/>
  </si>
  <si>
    <t>中尾　壮治郎</t>
    <phoneticPr fontId="3"/>
  </si>
  <si>
    <t>アドワー株式会社</t>
    <phoneticPr fontId="3"/>
  </si>
  <si>
    <t>株式会社寶泉堂</t>
    <phoneticPr fontId="3"/>
  </si>
  <si>
    <t>株式会社寶泉堂</t>
    <rPh sb="0" eb="4">
      <t>カブシキガイシャ</t>
    </rPh>
    <phoneticPr fontId="4"/>
  </si>
  <si>
    <t>Well-Richリテイリング株式会社</t>
    <phoneticPr fontId="3"/>
  </si>
  <si>
    <t>Well-Richリテイリング株式会社</t>
    <rPh sb="15" eb="19">
      <t>カブシキガイシャ</t>
    </rPh>
    <phoneticPr fontId="4"/>
  </si>
  <si>
    <t>エネコ株式会社</t>
    <phoneticPr fontId="3"/>
  </si>
  <si>
    <t>エネコ株式会社</t>
    <rPh sb="3" eb="5">
      <t>カブシキ</t>
    </rPh>
    <phoneticPr fontId="4"/>
  </si>
  <si>
    <t>jqkS2W</t>
    <phoneticPr fontId="4"/>
  </si>
  <si>
    <t>9YJJTF</t>
    <phoneticPr fontId="4"/>
  </si>
  <si>
    <t>2019ES0068</t>
    <phoneticPr fontId="3"/>
  </si>
  <si>
    <t>9YJJTF</t>
    <phoneticPr fontId="3"/>
  </si>
  <si>
    <t>第10回申請報告書　着チェック</t>
    <rPh sb="0" eb="1">
      <t>ダイ</t>
    </rPh>
    <rPh sb="3" eb="4">
      <t>カイ</t>
    </rPh>
    <rPh sb="4" eb="6">
      <t>シンセイ</t>
    </rPh>
    <rPh sb="6" eb="9">
      <t>ホウコクショ</t>
    </rPh>
    <rPh sb="10" eb="11">
      <t>チャク</t>
    </rPh>
    <phoneticPr fontId="3"/>
  </si>
  <si>
    <t>第11回申請報告書　着チェック</t>
    <rPh sb="0" eb="1">
      <t>ダイ</t>
    </rPh>
    <rPh sb="3" eb="4">
      <t>カイ</t>
    </rPh>
    <rPh sb="4" eb="6">
      <t>シンセイ</t>
    </rPh>
    <rPh sb="6" eb="9">
      <t>ホウコクショ</t>
    </rPh>
    <rPh sb="10" eb="11">
      <t>チャク</t>
    </rPh>
    <phoneticPr fontId="3"/>
  </si>
  <si>
    <t>登録は「ハ」だが、環境依存文字「羽」</t>
    <rPh sb="0" eb="2">
      <t>トウロク</t>
    </rPh>
    <rPh sb="9" eb="15">
      <t>カンキョウイゾンモジ</t>
    </rPh>
    <rPh sb="16" eb="17">
      <t>ハネ</t>
    </rPh>
    <phoneticPr fontId="4"/>
  </si>
  <si>
    <t>固定スケジュールで過去制御されていた経緯があり、規定フォーマット使用できず。過去実績データを隈課長より取り寄せ、北原部長にて抑制実績を抽出。当該顧客用のフォーマットとして作成※現在はオンライン制御されているので翌年以降は解消される見込み（第10回→第11回）</t>
    <rPh sb="0" eb="2">
      <t>コテイ</t>
    </rPh>
    <rPh sb="9" eb="11">
      <t>カコ</t>
    </rPh>
    <rPh sb="11" eb="13">
      <t>セイギョ</t>
    </rPh>
    <rPh sb="18" eb="20">
      <t>ケイイ</t>
    </rPh>
    <rPh sb="24" eb="26">
      <t>キテイ</t>
    </rPh>
    <rPh sb="32" eb="34">
      <t>シヨウ</t>
    </rPh>
    <rPh sb="38" eb="40">
      <t>カコ</t>
    </rPh>
    <rPh sb="40" eb="42">
      <t>ジッセキ</t>
    </rPh>
    <rPh sb="46" eb="47">
      <t>クマ</t>
    </rPh>
    <rPh sb="47" eb="49">
      <t>カチョウ</t>
    </rPh>
    <rPh sb="51" eb="52">
      <t>ト</t>
    </rPh>
    <rPh sb="53" eb="54">
      <t>ヨ</t>
    </rPh>
    <rPh sb="56" eb="58">
      <t>キタハラ</t>
    </rPh>
    <rPh sb="58" eb="60">
      <t>ブチョウ</t>
    </rPh>
    <rPh sb="62" eb="64">
      <t>ヨクセイ</t>
    </rPh>
    <rPh sb="64" eb="66">
      <t>ジッセキ</t>
    </rPh>
    <rPh sb="67" eb="69">
      <t>チュウシュツ</t>
    </rPh>
    <rPh sb="70" eb="72">
      <t>トウガイ</t>
    </rPh>
    <rPh sb="72" eb="74">
      <t>コキャク</t>
    </rPh>
    <rPh sb="74" eb="75">
      <t>ヨウ</t>
    </rPh>
    <rPh sb="85" eb="87">
      <t>サクセイ</t>
    </rPh>
    <rPh sb="88" eb="90">
      <t>ゲンザイ</t>
    </rPh>
    <rPh sb="96" eb="98">
      <t>セイギョ</t>
    </rPh>
    <rPh sb="105" eb="107">
      <t>ヨクネン</t>
    </rPh>
    <rPh sb="107" eb="109">
      <t>イコウ</t>
    </rPh>
    <rPh sb="110" eb="112">
      <t>カイショウ</t>
    </rPh>
    <rPh sb="115" eb="117">
      <t>ミコ</t>
    </rPh>
    <rPh sb="119" eb="120">
      <t>ダイ</t>
    </rPh>
    <rPh sb="122" eb="123">
      <t>カイ</t>
    </rPh>
    <rPh sb="124" eb="125">
      <t>ダイ</t>
    </rPh>
    <rPh sb="127" eb="128">
      <t>カイ</t>
    </rPh>
    <phoneticPr fontId="4"/>
  </si>
  <si>
    <r>
      <t>円</t>
    </r>
    <r>
      <rPr>
        <sz val="9"/>
        <rFont val="游ゴシック"/>
        <family val="3"/>
        <charset val="128"/>
        <scheme val="minor"/>
      </rPr>
      <t>（税抜）</t>
    </r>
    <rPh sb="0" eb="1">
      <t>エン</t>
    </rPh>
    <rPh sb="2" eb="4">
      <t>ゼイヌ</t>
    </rPh>
    <phoneticPr fontId="4"/>
  </si>
  <si>
    <r>
      <t xml:space="preserve">発電量差額
</t>
    </r>
    <r>
      <rPr>
        <sz val="9"/>
        <rFont val="游ゴシック"/>
        <family val="3"/>
        <charset val="128"/>
        <scheme val="minor"/>
      </rPr>
      <t>(ｳ)＝(ｱ)－(ｲ)</t>
    </r>
    <rPh sb="0" eb="5">
      <t>ハツデンリョウサガク</t>
    </rPh>
    <phoneticPr fontId="4"/>
  </si>
  <si>
    <r>
      <t xml:space="preserve">請求金額
</t>
    </r>
    <r>
      <rPr>
        <sz val="9"/>
        <rFont val="游ゴシック"/>
        <family val="3"/>
        <charset val="128"/>
        <scheme val="minor"/>
      </rPr>
      <t>(A)×(ｳ)+消費税</t>
    </r>
    <rPh sb="0" eb="4">
      <t>セイキュウキンガク</t>
    </rPh>
    <rPh sb="13" eb="16">
      <t>ショウヒゼイ</t>
    </rPh>
    <phoneticPr fontId="4"/>
  </si>
  <si>
    <t>福岡市45717</t>
  </si>
  <si>
    <t>福岡市45723</t>
  </si>
  <si>
    <t>福岡市45724</t>
  </si>
  <si>
    <t>福岡市45725</t>
  </si>
  <si>
    <t>福岡市45726</t>
  </si>
  <si>
    <t>福岡市45728</t>
  </si>
  <si>
    <t>福岡市45730</t>
  </si>
  <si>
    <t>福岡市45732</t>
  </si>
  <si>
    <t>福岡市45736</t>
  </si>
  <si>
    <t>福岡市45737</t>
  </si>
  <si>
    <t>福岡市45738</t>
  </si>
  <si>
    <t>福岡市45739</t>
  </si>
  <si>
    <t>福岡市45740</t>
  </si>
  <si>
    <t>福岡市45741</t>
  </si>
  <si>
    <t>福岡市45742</t>
  </si>
  <si>
    <t>福岡市45745</t>
  </si>
  <si>
    <t>福岡市45746</t>
  </si>
  <si>
    <t>福岡市45747</t>
  </si>
  <si>
    <t>福岡市45749</t>
  </si>
  <si>
    <t>福岡市45750</t>
  </si>
  <si>
    <t>福岡市45751</t>
  </si>
  <si>
    <t>福岡市45752</t>
  </si>
  <si>
    <t>福岡市45753</t>
  </si>
  <si>
    <t>福岡市45754</t>
  </si>
  <si>
    <t>福岡市45755</t>
  </si>
  <si>
    <t>福岡市45756</t>
  </si>
  <si>
    <t>福岡市45758</t>
  </si>
  <si>
    <t>福岡市45760</t>
  </si>
  <si>
    <t>福岡市45762</t>
  </si>
  <si>
    <t>福岡市45763</t>
  </si>
  <si>
    <t>福岡市45764</t>
  </si>
  <si>
    <t>福岡市45765</t>
  </si>
  <si>
    <t>福岡市45766</t>
  </si>
  <si>
    <t>福岡市45768</t>
  </si>
  <si>
    <t>福岡市45771</t>
  </si>
  <si>
    <t>福岡市45772</t>
  </si>
  <si>
    <t>福岡市45773</t>
  </si>
  <si>
    <t>福岡市45774</t>
  </si>
  <si>
    <t>福岡市45776</t>
  </si>
  <si>
    <t>福岡市45777</t>
  </si>
  <si>
    <t>福岡市45778</t>
  </si>
  <si>
    <t>福岡市45779</t>
  </si>
  <si>
    <t>福岡市45780</t>
  </si>
  <si>
    <t>福岡市45781</t>
  </si>
  <si>
    <t>福岡市45782</t>
  </si>
  <si>
    <t>福岡市45784</t>
  </si>
  <si>
    <t>福岡市45785</t>
  </si>
  <si>
    <t>福岡市45787</t>
  </si>
  <si>
    <t>福岡市45789</t>
  </si>
  <si>
    <t>福岡市45790</t>
  </si>
  <si>
    <t>福岡市45791</t>
  </si>
  <si>
    <t>福岡市45792</t>
  </si>
  <si>
    <t>福岡市45796</t>
  </si>
  <si>
    <t>福岡市45799</t>
  </si>
  <si>
    <t>福岡市45800</t>
  </si>
  <si>
    <t>福岡市45802</t>
  </si>
  <si>
    <t>福岡市45803</t>
  </si>
  <si>
    <t>福岡市45804</t>
  </si>
  <si>
    <t>福岡市45805</t>
  </si>
  <si>
    <t>福岡市45808</t>
  </si>
  <si>
    <t>福岡市45809</t>
  </si>
  <si>
    <t>福岡市45812</t>
  </si>
  <si>
    <t>福岡市45813</t>
  </si>
  <si>
    <t>福岡市45814</t>
  </si>
  <si>
    <t>福岡市45825</t>
  </si>
  <si>
    <t>福岡市45827</t>
  </si>
  <si>
    <t>福岡市45836</t>
  </si>
  <si>
    <t>福岡市45837</t>
  </si>
  <si>
    <t>福岡市45857</t>
  </si>
  <si>
    <t>福岡市45858</t>
  </si>
  <si>
    <t>福岡市45921</t>
  </si>
  <si>
    <t>福岡市45956</t>
  </si>
  <si>
    <t>福岡市45957</t>
  </si>
  <si>
    <t>福岡市45958</t>
  </si>
  <si>
    <t>福岡市45959</t>
  </si>
  <si>
    <t>福岡市45960</t>
  </si>
  <si>
    <t>福岡市45962</t>
  </si>
  <si>
    <t>福岡市45963</t>
  </si>
  <si>
    <t>福岡市45964</t>
  </si>
  <si>
    <t>福岡市45967</t>
  </si>
  <si>
    <t>福岡市45968</t>
  </si>
  <si>
    <t>福岡市45969</t>
  </si>
  <si>
    <t>福岡市45971</t>
  </si>
  <si>
    <t>福岡市45975</t>
  </si>
  <si>
    <t>福岡市45976</t>
  </si>
  <si>
    <t>福岡市45977</t>
  </si>
  <si>
    <t>福岡市45982</t>
  </si>
  <si>
    <t>福岡市45983</t>
  </si>
  <si>
    <t>福岡市45984</t>
  </si>
  <si>
    <t>福岡市45987</t>
  </si>
  <si>
    <t>福岡市45989</t>
  </si>
  <si>
    <t>福岡市45990</t>
  </si>
  <si>
    <t>福岡市45991</t>
  </si>
  <si>
    <t>福岡市45998</t>
  </si>
  <si>
    <t>福岡市46019</t>
  </si>
  <si>
    <t>福岡市46021</t>
  </si>
  <si>
    <t>福岡市46022</t>
  </si>
  <si>
    <t>福岡市46023</t>
  </si>
  <si>
    <t>福岡市46025</t>
  </si>
  <si>
    <t>福岡市46028</t>
  </si>
  <si>
    <t>福岡市46029</t>
  </si>
  <si>
    <t>福岡市46032</t>
  </si>
  <si>
    <t>福岡市46035</t>
  </si>
  <si>
    <t>福岡市46036</t>
  </si>
  <si>
    <t>福岡市46038</t>
  </si>
  <si>
    <t>福岡市46039</t>
  </si>
  <si>
    <t>福岡市46040</t>
  </si>
  <si>
    <t>福岡市46047</t>
  </si>
  <si>
    <t>福岡市46052</t>
  </si>
  <si>
    <t>福岡市46056</t>
  </si>
  <si>
    <t>福岡市46060</t>
  </si>
  <si>
    <t>福岡市46065</t>
  </si>
  <si>
    <t>福岡市46066</t>
  </si>
  <si>
    <t>福岡市46068</t>
  </si>
  <si>
    <t>福岡市46070</t>
  </si>
  <si>
    <t>福岡市46071</t>
  </si>
  <si>
    <t>福岡市46072</t>
  </si>
  <si>
    <t>福岡市46073</t>
  </si>
  <si>
    <t>福岡市46074</t>
  </si>
  <si>
    <t>福岡市46075</t>
  </si>
  <si>
    <t>福岡市46076</t>
  </si>
  <si>
    <t>福岡市46079</t>
  </si>
  <si>
    <t>福岡市46081</t>
  </si>
  <si>
    <t>佐賀市45717</t>
  </si>
  <si>
    <t>佐賀市45723</t>
  </si>
  <si>
    <t>佐賀市45724</t>
  </si>
  <si>
    <t>佐賀市45725</t>
  </si>
  <si>
    <t>佐賀市45726</t>
  </si>
  <si>
    <t>佐賀市45728</t>
  </si>
  <si>
    <t>佐賀市45730</t>
  </si>
  <si>
    <t>佐賀市45732</t>
  </si>
  <si>
    <t>佐賀市45736</t>
  </si>
  <si>
    <t>佐賀市45737</t>
  </si>
  <si>
    <t>佐賀市45738</t>
  </si>
  <si>
    <t>佐賀市45739</t>
  </si>
  <si>
    <t>佐賀市45740</t>
  </si>
  <si>
    <t>佐賀市45741</t>
  </si>
  <si>
    <t>佐賀市45742</t>
  </si>
  <si>
    <t>佐賀市45745</t>
  </si>
  <si>
    <t>佐賀市45746</t>
  </si>
  <si>
    <t>佐賀市45747</t>
  </si>
  <si>
    <t>佐賀市45749</t>
  </si>
  <si>
    <t>佐賀市45750</t>
  </si>
  <si>
    <t>佐賀市45751</t>
  </si>
  <si>
    <t>佐賀市45752</t>
  </si>
  <si>
    <t>佐賀市45753</t>
  </si>
  <si>
    <t>佐賀市45754</t>
  </si>
  <si>
    <t>佐賀市45755</t>
  </si>
  <si>
    <t>佐賀市45756</t>
  </si>
  <si>
    <t>佐賀市45758</t>
  </si>
  <si>
    <t>佐賀市45760</t>
  </si>
  <si>
    <t>佐賀市45762</t>
  </si>
  <si>
    <t>佐賀市45763</t>
  </si>
  <si>
    <t>佐賀市45764</t>
  </si>
  <si>
    <t>佐賀市45765</t>
  </si>
  <si>
    <t>佐賀市45766</t>
  </si>
  <si>
    <t>佐賀市45768</t>
  </si>
  <si>
    <t>佐賀市45771</t>
  </si>
  <si>
    <t>佐賀市45772</t>
  </si>
  <si>
    <t>佐賀市45773</t>
  </si>
  <si>
    <t>佐賀市45774</t>
  </si>
  <si>
    <t>佐賀市45776</t>
  </si>
  <si>
    <t>佐賀市45777</t>
  </si>
  <si>
    <t>佐賀市45778</t>
  </si>
  <si>
    <t>佐賀市45779</t>
  </si>
  <si>
    <t>佐賀市45780</t>
  </si>
  <si>
    <t>佐賀市45781</t>
  </si>
  <si>
    <t>佐賀市45782</t>
  </si>
  <si>
    <t>佐賀市45784</t>
  </si>
  <si>
    <t>佐賀市45785</t>
  </si>
  <si>
    <t>佐賀市45787</t>
  </si>
  <si>
    <t>佐賀市45789</t>
  </si>
  <si>
    <t>佐賀市45790</t>
  </si>
  <si>
    <t>佐賀市45791</t>
  </si>
  <si>
    <t>佐賀市45792</t>
  </si>
  <si>
    <t>佐賀市45796</t>
  </si>
  <si>
    <t>佐賀市45799</t>
  </si>
  <si>
    <t>佐賀市45800</t>
  </si>
  <si>
    <t>佐賀市45802</t>
  </si>
  <si>
    <t>佐賀市45803</t>
  </si>
  <si>
    <t>佐賀市45804</t>
  </si>
  <si>
    <t>佐賀市45805</t>
  </si>
  <si>
    <t>佐賀市45808</t>
  </si>
  <si>
    <t>佐賀市45809</t>
  </si>
  <si>
    <t>佐賀市45812</t>
  </si>
  <si>
    <t>佐賀市45813</t>
  </si>
  <si>
    <t>佐賀市45814</t>
  </si>
  <si>
    <t>佐賀市45825</t>
  </si>
  <si>
    <t>佐賀市45827</t>
  </si>
  <si>
    <t>佐賀市45836</t>
  </si>
  <si>
    <t>佐賀市45837</t>
  </si>
  <si>
    <t>佐賀市45857</t>
  </si>
  <si>
    <t>佐賀市45858</t>
  </si>
  <si>
    <t>佐賀市45921</t>
  </si>
  <si>
    <t>佐賀市45956</t>
  </si>
  <si>
    <t>佐賀市45957</t>
  </si>
  <si>
    <t>佐賀市45958</t>
  </si>
  <si>
    <t>佐賀市45959</t>
  </si>
  <si>
    <t>佐賀市45960</t>
  </si>
  <si>
    <t>佐賀市45962</t>
  </si>
  <si>
    <t>佐賀市45963</t>
  </si>
  <si>
    <t>佐賀市45964</t>
  </si>
  <si>
    <t>佐賀市45967</t>
  </si>
  <si>
    <t>佐賀市45968</t>
  </si>
  <si>
    <t>佐賀市45969</t>
  </si>
  <si>
    <t>佐賀市45971</t>
  </si>
  <si>
    <t>佐賀市45975</t>
  </si>
  <si>
    <t>佐賀市45976</t>
  </si>
  <si>
    <t>佐賀市45977</t>
  </si>
  <si>
    <t>佐賀市45982</t>
  </si>
  <si>
    <t>佐賀市45983</t>
  </si>
  <si>
    <t>佐賀市45984</t>
  </si>
  <si>
    <t>佐賀市45987</t>
  </si>
  <si>
    <t>佐賀市45989</t>
  </si>
  <si>
    <t>佐賀市45990</t>
  </si>
  <si>
    <t>佐賀市45991</t>
  </si>
  <si>
    <t>佐賀市45998</t>
  </si>
  <si>
    <t>佐賀市46019</t>
  </si>
  <si>
    <t>佐賀市46021</t>
  </si>
  <si>
    <t>佐賀市46022</t>
  </si>
  <si>
    <t>佐賀市46023</t>
  </si>
  <si>
    <t>佐賀市46025</t>
  </si>
  <si>
    <t>佐賀市46028</t>
  </si>
  <si>
    <t>佐賀市46029</t>
  </si>
  <si>
    <t>佐賀市46032</t>
  </si>
  <si>
    <t>佐賀市46035</t>
  </si>
  <si>
    <t>佐賀市46036</t>
  </si>
  <si>
    <t>佐賀市46038</t>
  </si>
  <si>
    <t>佐賀市46039</t>
  </si>
  <si>
    <t>佐賀市46040</t>
  </si>
  <si>
    <t>佐賀市46047</t>
  </si>
  <si>
    <t>佐賀市46052</t>
  </si>
  <si>
    <t>佐賀市46056</t>
  </si>
  <si>
    <t>佐賀市46060</t>
  </si>
  <si>
    <t>佐賀市46065</t>
  </si>
  <si>
    <t>佐賀市46066</t>
  </si>
  <si>
    <t>佐賀市46068</t>
  </si>
  <si>
    <t>佐賀市46070</t>
  </si>
  <si>
    <t>佐賀市46071</t>
  </si>
  <si>
    <t>佐賀市46072</t>
  </si>
  <si>
    <t>佐賀市46073</t>
  </si>
  <si>
    <t>佐賀市46074</t>
  </si>
  <si>
    <t>佐賀市46075</t>
  </si>
  <si>
    <t>佐賀市46076</t>
  </si>
  <si>
    <t>佐賀市46079</t>
  </si>
  <si>
    <t>佐賀市46081</t>
  </si>
  <si>
    <t>長崎市45717</t>
  </si>
  <si>
    <t>長崎市45723</t>
  </si>
  <si>
    <t>長崎市45724</t>
  </si>
  <si>
    <t>長崎市45725</t>
  </si>
  <si>
    <t>長崎市45726</t>
  </si>
  <si>
    <t>長崎市45728</t>
  </si>
  <si>
    <t>長崎市45730</t>
  </si>
  <si>
    <t>長崎市45732</t>
  </si>
  <si>
    <t>長崎市45736</t>
  </si>
  <si>
    <t>長崎市45737</t>
  </si>
  <si>
    <t>長崎市45738</t>
  </si>
  <si>
    <t>長崎市45739</t>
  </si>
  <si>
    <t>長崎市45740</t>
  </si>
  <si>
    <t>長崎市45741</t>
  </si>
  <si>
    <t>長崎市45742</t>
  </si>
  <si>
    <t>長崎市45745</t>
  </si>
  <si>
    <t>長崎市45746</t>
  </si>
  <si>
    <t>長崎市45747</t>
  </si>
  <si>
    <t>長崎市45749</t>
  </si>
  <si>
    <t>長崎市45750</t>
  </si>
  <si>
    <t>長崎市45751</t>
  </si>
  <si>
    <t>長崎市45752</t>
  </si>
  <si>
    <t>長崎市45753</t>
  </si>
  <si>
    <t>長崎市45754</t>
  </si>
  <si>
    <t>長崎市45755</t>
  </si>
  <si>
    <t>長崎市45756</t>
  </si>
  <si>
    <t>長崎市45758</t>
  </si>
  <si>
    <t>長崎市45760</t>
  </si>
  <si>
    <t>長崎市45762</t>
  </si>
  <si>
    <t>長崎市45763</t>
  </si>
  <si>
    <t>長崎市45764</t>
  </si>
  <si>
    <t>長崎市45765</t>
  </si>
  <si>
    <t>長崎市45766</t>
  </si>
  <si>
    <t>長崎市45768</t>
  </si>
  <si>
    <t>長崎市45771</t>
  </si>
  <si>
    <t>長崎市45772</t>
  </si>
  <si>
    <t>長崎市45773</t>
  </si>
  <si>
    <t>長崎市45774</t>
  </si>
  <si>
    <t>長崎市45776</t>
  </si>
  <si>
    <t>長崎市45777</t>
  </si>
  <si>
    <t>長崎市45778</t>
  </si>
  <si>
    <t>長崎市45779</t>
  </si>
  <si>
    <t>長崎市45780</t>
  </si>
  <si>
    <t>長崎市45781</t>
  </si>
  <si>
    <t>長崎市45782</t>
  </si>
  <si>
    <t>長崎市45784</t>
  </si>
  <si>
    <t>長崎市45785</t>
  </si>
  <si>
    <t>長崎市45787</t>
  </si>
  <si>
    <t>長崎市45789</t>
  </si>
  <si>
    <t>長崎市45790</t>
  </si>
  <si>
    <t>長崎市45791</t>
  </si>
  <si>
    <t>長崎市45792</t>
  </si>
  <si>
    <t>長崎市45796</t>
  </si>
  <si>
    <t>長崎市45799</t>
  </si>
  <si>
    <t>長崎市45800</t>
  </si>
  <si>
    <t>長崎市45802</t>
  </si>
  <si>
    <t>長崎市45803</t>
  </si>
  <si>
    <t>長崎市45804</t>
  </si>
  <si>
    <t>長崎市45805</t>
  </si>
  <si>
    <t>長崎市45808</t>
  </si>
  <si>
    <t>長崎市45809</t>
  </si>
  <si>
    <t>長崎市45812</t>
  </si>
  <si>
    <t>長崎市45813</t>
  </si>
  <si>
    <t>長崎市45814</t>
  </si>
  <si>
    <t>長崎市45825</t>
  </si>
  <si>
    <t>長崎市45827</t>
  </si>
  <si>
    <t>長崎市45836</t>
  </si>
  <si>
    <t>長崎市45837</t>
  </si>
  <si>
    <t>長崎市45857</t>
  </si>
  <si>
    <t>長崎市45858</t>
  </si>
  <si>
    <t>長崎市45921</t>
  </si>
  <si>
    <t>長崎市45956</t>
  </si>
  <si>
    <t>長崎市45957</t>
  </si>
  <si>
    <t>長崎市45958</t>
  </si>
  <si>
    <t>長崎市45959</t>
  </si>
  <si>
    <t>長崎市45960</t>
  </si>
  <si>
    <t>長崎市45962</t>
  </si>
  <si>
    <t>長崎市45963</t>
  </si>
  <si>
    <t>長崎市45964</t>
  </si>
  <si>
    <t>長崎市45967</t>
  </si>
  <si>
    <t>長崎市45968</t>
  </si>
  <si>
    <t>長崎市45969</t>
  </si>
  <si>
    <t>長崎市45971</t>
  </si>
  <si>
    <t>長崎市45975</t>
  </si>
  <si>
    <t>長崎市45976</t>
  </si>
  <si>
    <t>長崎市45977</t>
  </si>
  <si>
    <t>長崎市45982</t>
  </si>
  <si>
    <t>長崎市45983</t>
  </si>
  <si>
    <t>長崎市45984</t>
  </si>
  <si>
    <t>長崎市45987</t>
  </si>
  <si>
    <t>長崎市45989</t>
  </si>
  <si>
    <t>長崎市45990</t>
  </si>
  <si>
    <t>長崎市45991</t>
  </si>
  <si>
    <t>長崎市45998</t>
  </si>
  <si>
    <t>長崎市46019</t>
  </si>
  <si>
    <t>長崎市46021</t>
  </si>
  <si>
    <t>長崎市46022</t>
  </si>
  <si>
    <t>長崎市46023</t>
  </si>
  <si>
    <t>長崎市46025</t>
  </si>
  <si>
    <t>長崎市46028</t>
  </si>
  <si>
    <t>長崎市46029</t>
  </si>
  <si>
    <t>長崎市46032</t>
  </si>
  <si>
    <t>長崎市46035</t>
  </si>
  <si>
    <t>長崎市46036</t>
  </si>
  <si>
    <t>長崎市46038</t>
  </si>
  <si>
    <t>長崎市46039</t>
  </si>
  <si>
    <t>長崎市46040</t>
  </si>
  <si>
    <t>長崎市46047</t>
  </si>
  <si>
    <t>長崎市46052</t>
  </si>
  <si>
    <t>長崎市46056</t>
  </si>
  <si>
    <t>長崎市46060</t>
  </si>
  <si>
    <t>長崎市46065</t>
  </si>
  <si>
    <t>長崎市46066</t>
  </si>
  <si>
    <t>長崎市46068</t>
  </si>
  <si>
    <t>長崎市46070</t>
  </si>
  <si>
    <t>長崎市46071</t>
  </si>
  <si>
    <t>長崎市46072</t>
  </si>
  <si>
    <t>長崎市46073</t>
  </si>
  <si>
    <t>長崎市46074</t>
  </si>
  <si>
    <t>長崎市46075</t>
  </si>
  <si>
    <t>長崎市46076</t>
  </si>
  <si>
    <t>長崎市46079</t>
  </si>
  <si>
    <t>長崎市46081</t>
  </si>
  <si>
    <t>熊本市45717</t>
  </si>
  <si>
    <t>熊本市45723</t>
  </si>
  <si>
    <t>熊本市45724</t>
  </si>
  <si>
    <t>熊本市45725</t>
  </si>
  <si>
    <t>熊本市45726</t>
  </si>
  <si>
    <t>熊本市45728</t>
  </si>
  <si>
    <t>熊本市45730</t>
  </si>
  <si>
    <t>熊本市45732</t>
  </si>
  <si>
    <t>熊本市45736</t>
  </si>
  <si>
    <t>熊本市45737</t>
  </si>
  <si>
    <t>熊本市45738</t>
  </si>
  <si>
    <t>熊本市45739</t>
  </si>
  <si>
    <t>熊本市45740</t>
  </si>
  <si>
    <t>熊本市45741</t>
  </si>
  <si>
    <t>熊本市45742</t>
  </si>
  <si>
    <t>熊本市45745</t>
  </si>
  <si>
    <t>熊本市45746</t>
  </si>
  <si>
    <t>熊本市45747</t>
  </si>
  <si>
    <t>熊本市45749</t>
  </si>
  <si>
    <t>熊本市45750</t>
  </si>
  <si>
    <t>熊本市45751</t>
  </si>
  <si>
    <t>熊本市45752</t>
  </si>
  <si>
    <t>熊本市45753</t>
  </si>
  <si>
    <t>熊本市45754</t>
  </si>
  <si>
    <t>熊本市45755</t>
  </si>
  <si>
    <t>熊本市45756</t>
  </si>
  <si>
    <t>熊本市45758</t>
  </si>
  <si>
    <t>熊本市45760</t>
  </si>
  <si>
    <t>熊本市45762</t>
  </si>
  <si>
    <t>熊本市45763</t>
  </si>
  <si>
    <t>熊本市45764</t>
  </si>
  <si>
    <t>熊本市45765</t>
  </si>
  <si>
    <t>熊本市45766</t>
  </si>
  <si>
    <t>熊本市45768</t>
  </si>
  <si>
    <t>熊本市45771</t>
  </si>
  <si>
    <t>熊本市45772</t>
  </si>
  <si>
    <t>熊本市45773</t>
  </si>
  <si>
    <t>熊本市45774</t>
  </si>
  <si>
    <t>熊本市45776</t>
  </si>
  <si>
    <t>熊本市45777</t>
  </si>
  <si>
    <t>熊本市45778</t>
  </si>
  <si>
    <t>熊本市45779</t>
  </si>
  <si>
    <t>熊本市45780</t>
  </si>
  <si>
    <t>熊本市45781</t>
  </si>
  <si>
    <t>熊本市45782</t>
  </si>
  <si>
    <t>熊本市45784</t>
  </si>
  <si>
    <t>熊本市45785</t>
  </si>
  <si>
    <t>熊本市45787</t>
  </si>
  <si>
    <t>熊本市45789</t>
  </si>
  <si>
    <t>熊本市45790</t>
  </si>
  <si>
    <t>熊本市45791</t>
  </si>
  <si>
    <t>熊本市45792</t>
  </si>
  <si>
    <t>熊本市45796</t>
  </si>
  <si>
    <t>熊本市45799</t>
  </si>
  <si>
    <t>熊本市45800</t>
  </si>
  <si>
    <t>熊本市45802</t>
  </si>
  <si>
    <t>熊本市45803</t>
  </si>
  <si>
    <t>熊本市45804</t>
  </si>
  <si>
    <t>熊本市45805</t>
  </si>
  <si>
    <t>熊本市45808</t>
  </si>
  <si>
    <t>熊本市45809</t>
  </si>
  <si>
    <t>熊本市45812</t>
  </si>
  <si>
    <t>熊本市45813</t>
  </si>
  <si>
    <t>熊本市45814</t>
  </si>
  <si>
    <t>熊本市45825</t>
  </si>
  <si>
    <t>熊本市45827</t>
  </si>
  <si>
    <t>熊本市45836</t>
  </si>
  <si>
    <t>熊本市45837</t>
  </si>
  <si>
    <t>熊本市45857</t>
  </si>
  <si>
    <t>熊本市45858</t>
  </si>
  <si>
    <t>熊本市45921</t>
  </si>
  <si>
    <t>熊本市45956</t>
  </si>
  <si>
    <t>熊本市45957</t>
  </si>
  <si>
    <t>熊本市45958</t>
  </si>
  <si>
    <t>熊本市45959</t>
  </si>
  <si>
    <t>熊本市45960</t>
  </si>
  <si>
    <t>熊本市45962</t>
  </si>
  <si>
    <t>熊本市45963</t>
  </si>
  <si>
    <t>熊本市45964</t>
  </si>
  <si>
    <t>熊本市45967</t>
  </si>
  <si>
    <t>熊本市45968</t>
  </si>
  <si>
    <t>熊本市45969</t>
  </si>
  <si>
    <t>熊本市45971</t>
  </si>
  <si>
    <t>熊本市45975</t>
  </si>
  <si>
    <t>熊本市45976</t>
  </si>
  <si>
    <t>熊本市45977</t>
  </si>
  <si>
    <t>熊本市45982</t>
  </si>
  <si>
    <t>熊本市45983</t>
  </si>
  <si>
    <t>熊本市45984</t>
  </si>
  <si>
    <t>熊本市45987</t>
  </si>
  <si>
    <t>熊本市45989</t>
  </si>
  <si>
    <t>熊本市45990</t>
  </si>
  <si>
    <t>熊本市45991</t>
  </si>
  <si>
    <t>熊本市45998</t>
  </si>
  <si>
    <t>熊本市46019</t>
  </si>
  <si>
    <t>熊本市46021</t>
  </si>
  <si>
    <t>熊本市46022</t>
  </si>
  <si>
    <t>熊本市46023</t>
  </si>
  <si>
    <t>熊本市46025</t>
  </si>
  <si>
    <t>熊本市46028</t>
  </si>
  <si>
    <t>熊本市46029</t>
  </si>
  <si>
    <t>熊本市46032</t>
  </si>
  <si>
    <t>熊本市46035</t>
  </si>
  <si>
    <t>熊本市46036</t>
  </si>
  <si>
    <t>熊本市46038</t>
  </si>
  <si>
    <t>熊本市46039</t>
  </si>
  <si>
    <t>熊本市46040</t>
  </si>
  <si>
    <t>熊本市46047</t>
  </si>
  <si>
    <t>熊本市46052</t>
  </si>
  <si>
    <t>熊本市46056</t>
  </si>
  <si>
    <t>熊本市46060</t>
  </si>
  <si>
    <t>熊本市46065</t>
  </si>
  <si>
    <t>熊本市46066</t>
  </si>
  <si>
    <t>熊本市46068</t>
  </si>
  <si>
    <t>熊本市46070</t>
  </si>
  <si>
    <t>熊本市46071</t>
  </si>
  <si>
    <t>熊本市46072</t>
  </si>
  <si>
    <t>熊本市46073</t>
  </si>
  <si>
    <t>熊本市46074</t>
  </si>
  <si>
    <t>熊本市46075</t>
  </si>
  <si>
    <t>熊本市46076</t>
  </si>
  <si>
    <t>熊本市46079</t>
  </si>
  <si>
    <t>熊本市46081</t>
  </si>
  <si>
    <t>大分市45717</t>
  </si>
  <si>
    <t>大分市45723</t>
  </si>
  <si>
    <t>大分市45724</t>
  </si>
  <si>
    <t>大分市45725</t>
  </si>
  <si>
    <t>大分市45726</t>
  </si>
  <si>
    <t>大分市45728</t>
  </si>
  <si>
    <t>大分市45730</t>
  </si>
  <si>
    <t>大分市45732</t>
  </si>
  <si>
    <t>大分市45736</t>
  </si>
  <si>
    <t>大分市45737</t>
  </si>
  <si>
    <t>大分市45738</t>
  </si>
  <si>
    <t>大分市45739</t>
  </si>
  <si>
    <t>大分市45740</t>
  </si>
  <si>
    <t>大分市45741</t>
  </si>
  <si>
    <t>大分市45742</t>
  </si>
  <si>
    <t>大分市45745</t>
  </si>
  <si>
    <t>大分市45746</t>
  </si>
  <si>
    <t>大分市45747</t>
  </si>
  <si>
    <t>大分市45749</t>
  </si>
  <si>
    <t>大分市45750</t>
  </si>
  <si>
    <t>大分市45751</t>
  </si>
  <si>
    <t>大分市45752</t>
  </si>
  <si>
    <t>大分市45753</t>
  </si>
  <si>
    <t>大分市45754</t>
  </si>
  <si>
    <t>大分市45755</t>
  </si>
  <si>
    <t>大分市45756</t>
  </si>
  <si>
    <t>大分市45758</t>
  </si>
  <si>
    <t>大分市45760</t>
  </si>
  <si>
    <t>大分市45762</t>
  </si>
  <si>
    <t>大分市45763</t>
  </si>
  <si>
    <t>大分市45764</t>
  </si>
  <si>
    <t>大分市45765</t>
  </si>
  <si>
    <t>大分市45766</t>
  </si>
  <si>
    <t>大分市45768</t>
  </si>
  <si>
    <t>大分市45771</t>
  </si>
  <si>
    <t>大分市45772</t>
  </si>
  <si>
    <t>大分市45773</t>
  </si>
  <si>
    <t>大分市45774</t>
  </si>
  <si>
    <t>大分市45776</t>
  </si>
  <si>
    <t>大分市45777</t>
  </si>
  <si>
    <t>大分市45778</t>
  </si>
  <si>
    <t>大分市45779</t>
  </si>
  <si>
    <t>大分市45780</t>
  </si>
  <si>
    <t>大分市45781</t>
  </si>
  <si>
    <t>大分市45782</t>
  </si>
  <si>
    <t>大分市45784</t>
  </si>
  <si>
    <t>大分市45785</t>
  </si>
  <si>
    <t>大分市45787</t>
  </si>
  <si>
    <t>大分市45789</t>
  </si>
  <si>
    <t>大分市45790</t>
  </si>
  <si>
    <t>大分市45791</t>
  </si>
  <si>
    <t>大分市45792</t>
  </si>
  <si>
    <t>大分市45796</t>
  </si>
  <si>
    <t>大分市45799</t>
  </si>
  <si>
    <t>大分市45800</t>
  </si>
  <si>
    <t>大分市45802</t>
  </si>
  <si>
    <t>大分市45803</t>
  </si>
  <si>
    <t>大分市45804</t>
  </si>
  <si>
    <t>大分市45805</t>
  </si>
  <si>
    <t>大分市45808</t>
  </si>
  <si>
    <t>大分市45809</t>
  </si>
  <si>
    <t>大分市45812</t>
  </si>
  <si>
    <t>大分市45813</t>
  </si>
  <si>
    <t>大分市45814</t>
  </si>
  <si>
    <t>大分市45825</t>
  </si>
  <si>
    <t>大分市45827</t>
  </si>
  <si>
    <t>大分市45836</t>
  </si>
  <si>
    <t>大分市45837</t>
  </si>
  <si>
    <t>大分市45857</t>
  </si>
  <si>
    <t>大分市45858</t>
  </si>
  <si>
    <t>大分市45921</t>
  </si>
  <si>
    <t>大分市45956</t>
  </si>
  <si>
    <t>大分市45957</t>
  </si>
  <si>
    <t>大分市45958</t>
  </si>
  <si>
    <t>大分市45959</t>
  </si>
  <si>
    <t>大分市45960</t>
  </si>
  <si>
    <t>大分市45962</t>
  </si>
  <si>
    <t>大分市45963</t>
  </si>
  <si>
    <t>大分市45964</t>
  </si>
  <si>
    <t>大分市45967</t>
  </si>
  <si>
    <t>大分市45968</t>
  </si>
  <si>
    <t>大分市45969</t>
  </si>
  <si>
    <t>大分市45971</t>
  </si>
  <si>
    <t>大分市45975</t>
  </si>
  <si>
    <t>大分市45976</t>
  </si>
  <si>
    <t>大分市45977</t>
  </si>
  <si>
    <t>大分市45982</t>
  </si>
  <si>
    <t>大分市45983</t>
  </si>
  <si>
    <t>大分市45984</t>
  </si>
  <si>
    <t>大分市45987</t>
  </si>
  <si>
    <t>大分市45989</t>
  </si>
  <si>
    <t>大分市45990</t>
  </si>
  <si>
    <t>大分市45991</t>
  </si>
  <si>
    <t>大分市45998</t>
  </si>
  <si>
    <t>大分市46019</t>
  </si>
  <si>
    <t>大分市46021</t>
  </si>
  <si>
    <t>大分市46022</t>
  </si>
  <si>
    <t>大分市46023</t>
  </si>
  <si>
    <t>大分市46025</t>
  </si>
  <si>
    <t>大分市46028</t>
  </si>
  <si>
    <t>大分市46029</t>
  </si>
  <si>
    <t>大分市46032</t>
  </si>
  <si>
    <t>大分市46035</t>
  </si>
  <si>
    <t>大分市46036</t>
  </si>
  <si>
    <t>大分市46038</t>
  </si>
  <si>
    <t>大分市46039</t>
  </si>
  <si>
    <t>大分市46040</t>
  </si>
  <si>
    <t>大分市46047</t>
  </si>
  <si>
    <t>大分市46052</t>
  </si>
  <si>
    <t>大分市46056</t>
  </si>
  <si>
    <t>大分市46060</t>
  </si>
  <si>
    <t>大分市46065</t>
  </si>
  <si>
    <t>大分市46066</t>
  </si>
  <si>
    <t>大分市46068</t>
  </si>
  <si>
    <t>大分市46070</t>
  </si>
  <si>
    <t>大分市46071</t>
  </si>
  <si>
    <t>大分市46072</t>
  </si>
  <si>
    <t>大分市46073</t>
  </si>
  <si>
    <t>大分市46074</t>
  </si>
  <si>
    <t>大分市46075</t>
  </si>
  <si>
    <t>大分市46076</t>
  </si>
  <si>
    <t>大分市46079</t>
  </si>
  <si>
    <t>大分市46081</t>
  </si>
  <si>
    <t>鹿児島市45717</t>
  </si>
  <si>
    <t>鹿児島市45723</t>
  </si>
  <si>
    <t>鹿児島市45724</t>
  </si>
  <si>
    <t>鹿児島市45725</t>
  </si>
  <si>
    <t>鹿児島市45726</t>
  </si>
  <si>
    <t>鹿児島市45728</t>
  </si>
  <si>
    <t>鹿児島市45730</t>
  </si>
  <si>
    <t>鹿児島市45732</t>
  </si>
  <si>
    <t>鹿児島市45736</t>
  </si>
  <si>
    <t>鹿児島市45737</t>
  </si>
  <si>
    <t>鹿児島市45738</t>
  </si>
  <si>
    <t>鹿児島市45739</t>
  </si>
  <si>
    <t>鹿児島市45740</t>
  </si>
  <si>
    <t>鹿児島市45741</t>
  </si>
  <si>
    <t>鹿児島市45742</t>
  </si>
  <si>
    <t>鹿児島市45745</t>
  </si>
  <si>
    <t>鹿児島市45746</t>
  </si>
  <si>
    <t>鹿児島市45747</t>
  </si>
  <si>
    <t>鹿児島市45749</t>
  </si>
  <si>
    <t>鹿児島市45750</t>
  </si>
  <si>
    <t>鹿児島市45751</t>
  </si>
  <si>
    <t>鹿児島市45752</t>
  </si>
  <si>
    <t>鹿児島市45753</t>
  </si>
  <si>
    <t>鹿児島市45754</t>
  </si>
  <si>
    <t>鹿児島市45755</t>
  </si>
  <si>
    <t>鹿児島市45756</t>
  </si>
  <si>
    <t>鹿児島市45758</t>
  </si>
  <si>
    <t>鹿児島市45760</t>
  </si>
  <si>
    <t>鹿児島市45762</t>
  </si>
  <si>
    <t>鹿児島市45763</t>
  </si>
  <si>
    <t>鹿児島市45764</t>
  </si>
  <si>
    <t>鹿児島市45765</t>
  </si>
  <si>
    <t>鹿児島市45766</t>
  </si>
  <si>
    <t>鹿児島市45768</t>
  </si>
  <si>
    <t>鹿児島市45771</t>
  </si>
  <si>
    <t>鹿児島市45772</t>
  </si>
  <si>
    <t>鹿児島市45773</t>
  </si>
  <si>
    <t>鹿児島市45774</t>
  </si>
  <si>
    <t>鹿児島市45776</t>
  </si>
  <si>
    <t>鹿児島市45777</t>
  </si>
  <si>
    <t>鹿児島市45778</t>
  </si>
  <si>
    <t>鹿児島市45779</t>
  </si>
  <si>
    <t>鹿児島市45780</t>
  </si>
  <si>
    <t>鹿児島市45781</t>
  </si>
  <si>
    <t>鹿児島市45782</t>
  </si>
  <si>
    <t>鹿児島市45784</t>
  </si>
  <si>
    <t>鹿児島市45785</t>
  </si>
  <si>
    <t>鹿児島市45787</t>
  </si>
  <si>
    <t>鹿児島市45789</t>
  </si>
  <si>
    <t>鹿児島市45790</t>
  </si>
  <si>
    <t>鹿児島市45791</t>
  </si>
  <si>
    <t>鹿児島市45792</t>
  </si>
  <si>
    <t>鹿児島市45796</t>
  </si>
  <si>
    <t>鹿児島市45799</t>
  </si>
  <si>
    <t>鹿児島市45800</t>
  </si>
  <si>
    <t>鹿児島市45802</t>
  </si>
  <si>
    <t>鹿児島市45803</t>
  </si>
  <si>
    <t>鹿児島市45804</t>
  </si>
  <si>
    <t>鹿児島市45805</t>
  </si>
  <si>
    <t>鹿児島市45808</t>
  </si>
  <si>
    <t>鹿児島市45809</t>
  </si>
  <si>
    <t>鹿児島市45812</t>
  </si>
  <si>
    <t>鹿児島市45813</t>
  </si>
  <si>
    <t>鹿児島市45814</t>
  </si>
  <si>
    <t>鹿児島市45825</t>
  </si>
  <si>
    <t>鹿児島市45827</t>
  </si>
  <si>
    <t>鹿児島市45836</t>
  </si>
  <si>
    <t>鹿児島市45837</t>
  </si>
  <si>
    <t>鹿児島市45857</t>
  </si>
  <si>
    <t>鹿児島市45858</t>
  </si>
  <si>
    <t>鹿児島市45921</t>
  </si>
  <si>
    <t>鹿児島市45956</t>
  </si>
  <si>
    <t>鹿児島市45957</t>
  </si>
  <si>
    <t>鹿児島市45958</t>
  </si>
  <si>
    <t>鹿児島市45959</t>
  </si>
  <si>
    <t>鹿児島市45960</t>
  </si>
  <si>
    <t>鹿児島市45962</t>
  </si>
  <si>
    <t>鹿児島市45963</t>
  </si>
  <si>
    <t>鹿児島市45964</t>
  </si>
  <si>
    <t>鹿児島市45967</t>
  </si>
  <si>
    <t>鹿児島市45968</t>
  </si>
  <si>
    <t>鹿児島市45969</t>
  </si>
  <si>
    <t>鹿児島市45971</t>
  </si>
  <si>
    <t>鹿児島市45975</t>
  </si>
  <si>
    <t>鹿児島市45976</t>
  </si>
  <si>
    <t>鹿児島市45977</t>
  </si>
  <si>
    <t>鹿児島市45982</t>
  </si>
  <si>
    <t>鹿児島市45983</t>
  </si>
  <si>
    <t>鹿児島市45984</t>
  </si>
  <si>
    <t>鹿児島市45987</t>
  </si>
  <si>
    <t>鹿児島市45989</t>
  </si>
  <si>
    <t>鹿児島市45990</t>
  </si>
  <si>
    <t>鹿児島市45991</t>
  </si>
  <si>
    <t>鹿児島市45998</t>
  </si>
  <si>
    <t>鹿児島市46019</t>
  </si>
  <si>
    <t>鹿児島市46021</t>
  </si>
  <si>
    <t>鹿児島市46022</t>
  </si>
  <si>
    <t>鹿児島市46023</t>
  </si>
  <si>
    <t>鹿児島市46025</t>
  </si>
  <si>
    <t>鹿児島市46028</t>
  </si>
  <si>
    <t>鹿児島市46029</t>
  </si>
  <si>
    <t>鹿児島市46032</t>
  </si>
  <si>
    <t>鹿児島市46035</t>
  </si>
  <si>
    <t>鹿児島市46036</t>
  </si>
  <si>
    <t>鹿児島市46038</t>
  </si>
  <si>
    <t>鹿児島市46039</t>
  </si>
  <si>
    <t>鹿児島市46040</t>
  </si>
  <si>
    <t>鹿児島市46047</t>
  </si>
  <si>
    <t>鹿児島市46052</t>
  </si>
  <si>
    <t>鹿児島市46056</t>
  </si>
  <si>
    <t>鹿児島市46060</t>
  </si>
  <si>
    <t>鹿児島市46065</t>
  </si>
  <si>
    <t>鹿児島市46066</t>
  </si>
  <si>
    <t>鹿児島市46068</t>
  </si>
  <si>
    <t>鹿児島市46070</t>
  </si>
  <si>
    <t>鹿児島市46071</t>
  </si>
  <si>
    <t>鹿児島市46072</t>
  </si>
  <si>
    <t>鹿児島市46073</t>
  </si>
  <si>
    <t>鹿児島市46074</t>
  </si>
  <si>
    <t>鹿児島市46075</t>
  </si>
  <si>
    <t>鹿児島市46076</t>
  </si>
  <si>
    <t>鹿児島市46079</t>
  </si>
  <si>
    <t>鹿児島市46081</t>
  </si>
  <si>
    <t>宮崎市45717</t>
  </si>
  <si>
    <t>宮崎市45723</t>
  </si>
  <si>
    <t>宮崎市45724</t>
  </si>
  <si>
    <t>宮崎市45725</t>
  </si>
  <si>
    <t>宮崎市45726</t>
  </si>
  <si>
    <t>宮崎市45728</t>
  </si>
  <si>
    <t>宮崎市45730</t>
  </si>
  <si>
    <t>宮崎市45732</t>
  </si>
  <si>
    <t>宮崎市45736</t>
  </si>
  <si>
    <t>宮崎市45737</t>
  </si>
  <si>
    <t>宮崎市45738</t>
  </si>
  <si>
    <t>宮崎市45739</t>
  </si>
  <si>
    <t>宮崎市45740</t>
  </si>
  <si>
    <t>宮崎市45741</t>
  </si>
  <si>
    <t>宮崎市45742</t>
  </si>
  <si>
    <t>宮崎市45745</t>
  </si>
  <si>
    <t>宮崎市45746</t>
  </si>
  <si>
    <t>宮崎市45747</t>
  </si>
  <si>
    <t>宮崎市45749</t>
  </si>
  <si>
    <t>宮崎市45750</t>
  </si>
  <si>
    <t>宮崎市45751</t>
  </si>
  <si>
    <t>宮崎市45752</t>
  </si>
  <si>
    <t>宮崎市45753</t>
  </si>
  <si>
    <t>宮崎市45754</t>
  </si>
  <si>
    <t>宮崎市45755</t>
  </si>
  <si>
    <t>宮崎市45756</t>
  </si>
  <si>
    <t>宮崎市45758</t>
  </si>
  <si>
    <t>宮崎市45760</t>
  </si>
  <si>
    <t>宮崎市45762</t>
  </si>
  <si>
    <t>宮崎市45763</t>
  </si>
  <si>
    <t>宮崎市45764</t>
  </si>
  <si>
    <t>宮崎市45765</t>
  </si>
  <si>
    <t>宮崎市45766</t>
  </si>
  <si>
    <t>宮崎市45768</t>
  </si>
  <si>
    <t>宮崎市45771</t>
  </si>
  <si>
    <t>宮崎市45772</t>
  </si>
  <si>
    <t>宮崎市45773</t>
  </si>
  <si>
    <t>宮崎市45774</t>
  </si>
  <si>
    <t>宮崎市45776</t>
  </si>
  <si>
    <t>宮崎市45777</t>
  </si>
  <si>
    <t>宮崎市45778</t>
  </si>
  <si>
    <t>宮崎市45779</t>
  </si>
  <si>
    <t>宮崎市45780</t>
  </si>
  <si>
    <t>宮崎市45781</t>
  </si>
  <si>
    <t>宮崎市45782</t>
  </si>
  <si>
    <t>宮崎市45784</t>
  </si>
  <si>
    <t>宮崎市45785</t>
  </si>
  <si>
    <t>宮崎市45787</t>
  </si>
  <si>
    <t>宮崎市45789</t>
  </si>
  <si>
    <t>宮崎市45790</t>
  </si>
  <si>
    <t>宮崎市45791</t>
  </si>
  <si>
    <t>宮崎市45792</t>
  </si>
  <si>
    <t>宮崎市45796</t>
  </si>
  <si>
    <t>宮崎市45799</t>
  </si>
  <si>
    <t>宮崎市45800</t>
  </si>
  <si>
    <t>宮崎市45802</t>
  </si>
  <si>
    <t>宮崎市45803</t>
  </si>
  <si>
    <t>宮崎市45804</t>
  </si>
  <si>
    <t>宮崎市45805</t>
  </si>
  <si>
    <t>宮崎市45808</t>
  </si>
  <si>
    <t>宮崎市45809</t>
  </si>
  <si>
    <t>宮崎市45812</t>
  </si>
  <si>
    <t>宮崎市45813</t>
  </si>
  <si>
    <t>宮崎市45814</t>
  </si>
  <si>
    <t>宮崎市45825</t>
  </si>
  <si>
    <t>宮崎市45827</t>
  </si>
  <si>
    <t>宮崎市45836</t>
  </si>
  <si>
    <t>宮崎市45837</t>
  </si>
  <si>
    <t>宮崎市45857</t>
  </si>
  <si>
    <t>宮崎市45858</t>
  </si>
  <si>
    <t>宮崎市45921</t>
  </si>
  <si>
    <t>宮崎市45956</t>
  </si>
  <si>
    <t>宮崎市45957</t>
  </si>
  <si>
    <t>宮崎市45958</t>
  </si>
  <si>
    <t>宮崎市45959</t>
  </si>
  <si>
    <t>宮崎市45960</t>
  </si>
  <si>
    <t>宮崎市45962</t>
  </si>
  <si>
    <t>宮崎市45963</t>
  </si>
  <si>
    <t>宮崎市45964</t>
  </si>
  <si>
    <t>宮崎市45967</t>
  </si>
  <si>
    <t>宮崎市45968</t>
  </si>
  <si>
    <t>宮崎市45969</t>
  </si>
  <si>
    <t>宮崎市45971</t>
  </si>
  <si>
    <t>宮崎市45975</t>
  </si>
  <si>
    <t>宮崎市45976</t>
  </si>
  <si>
    <t>宮崎市45977</t>
  </si>
  <si>
    <t>宮崎市45982</t>
  </si>
  <si>
    <t>宮崎市45983</t>
  </si>
  <si>
    <t>宮崎市45984</t>
  </si>
  <si>
    <t>宮崎市45987</t>
  </si>
  <si>
    <t>宮崎市45989</t>
  </si>
  <si>
    <t>宮崎市45990</t>
  </si>
  <si>
    <t>宮崎市45991</t>
  </si>
  <si>
    <t>宮崎市45998</t>
  </si>
  <si>
    <t>宮崎市46019</t>
  </si>
  <si>
    <t>宮崎市46021</t>
  </si>
  <si>
    <t>宮崎市46022</t>
  </si>
  <si>
    <t>宮崎市46023</t>
  </si>
  <si>
    <t>宮崎市46025</t>
  </si>
  <si>
    <t>宮崎市46028</t>
  </si>
  <si>
    <t>宮崎市46029</t>
  </si>
  <si>
    <t>宮崎市46032</t>
  </si>
  <si>
    <t>宮崎市46035</t>
  </si>
  <si>
    <t>宮崎市46036</t>
  </si>
  <si>
    <t>宮崎市46038</t>
  </si>
  <si>
    <t>宮崎市46039</t>
  </si>
  <si>
    <t>宮崎市46040</t>
  </si>
  <si>
    <t>宮崎市46047</t>
  </si>
  <si>
    <t>宮崎市46052</t>
  </si>
  <si>
    <t>宮崎市46056</t>
  </si>
  <si>
    <t>宮崎市46060</t>
  </si>
  <si>
    <t>宮崎市46065</t>
  </si>
  <si>
    <t>宮崎市46066</t>
  </si>
  <si>
    <t>宮崎市46068</t>
  </si>
  <si>
    <t>宮崎市46070</t>
  </si>
  <si>
    <t>宮崎市46071</t>
  </si>
  <si>
    <t>宮崎市46072</t>
  </si>
  <si>
    <t>宮崎市46073</t>
  </si>
  <si>
    <t>宮崎市46074</t>
  </si>
  <si>
    <t>宮崎市46075</t>
  </si>
  <si>
    <t>宮崎市46076</t>
  </si>
  <si>
    <t>宮崎市46079</t>
  </si>
  <si>
    <t>宮崎市46081</t>
  </si>
  <si>
    <t>福岡市（旧）45717</t>
  </si>
  <si>
    <t>福岡市（旧）45723</t>
  </si>
  <si>
    <t>福岡市（旧）45724</t>
  </si>
  <si>
    <t>福岡市（旧）45725</t>
  </si>
  <si>
    <t>福岡市（旧）45726</t>
  </si>
  <si>
    <t>福岡市（旧）45728</t>
  </si>
  <si>
    <t>福岡市（旧）45730</t>
  </si>
  <si>
    <t>福岡市（旧）45732</t>
  </si>
  <si>
    <t>福岡市（旧）45736</t>
  </si>
  <si>
    <t>福岡市（旧）45737</t>
  </si>
  <si>
    <t>福岡市（旧）45738</t>
  </si>
  <si>
    <t>福岡市（旧）45739</t>
  </si>
  <si>
    <t>福岡市（旧）45740</t>
  </si>
  <si>
    <t>福岡市（旧）45741</t>
  </si>
  <si>
    <t>福岡市（旧）45742</t>
  </si>
  <si>
    <t>福岡市（旧）45745</t>
  </si>
  <si>
    <t>福岡市（旧）45746</t>
  </si>
  <si>
    <t>福岡市（旧）45747</t>
  </si>
  <si>
    <t>福岡市（旧）45749</t>
  </si>
  <si>
    <t>福岡市（旧）45750</t>
  </si>
  <si>
    <t>福岡市（旧）45751</t>
  </si>
  <si>
    <t>福岡市（旧）45752</t>
  </si>
  <si>
    <t>福岡市（旧）45753</t>
  </si>
  <si>
    <t>福岡市（旧）45754</t>
  </si>
  <si>
    <t>福岡市（旧）45755</t>
  </si>
  <si>
    <t>福岡市（旧）45756</t>
  </si>
  <si>
    <t>福岡市（旧）45758</t>
  </si>
  <si>
    <t>福岡市（旧）45760</t>
  </si>
  <si>
    <t>福岡市（旧）45762</t>
  </si>
  <si>
    <t>福岡市（旧）45763</t>
  </si>
  <si>
    <t>福岡市（旧）45764</t>
  </si>
  <si>
    <t>福岡市（旧）45765</t>
  </si>
  <si>
    <t>福岡市（旧）45766</t>
  </si>
  <si>
    <t>福岡市（旧）45768</t>
  </si>
  <si>
    <t>福岡市（旧）45771</t>
  </si>
  <si>
    <t>福岡市（旧）45772</t>
  </si>
  <si>
    <t>福岡市（旧）45773</t>
  </si>
  <si>
    <t>福岡市（旧）45774</t>
  </si>
  <si>
    <t>福岡市（旧）45776</t>
  </si>
  <si>
    <t>福岡市（旧）45777</t>
  </si>
  <si>
    <t>福岡市（旧）45778</t>
  </si>
  <si>
    <t>福岡市（旧）45779</t>
  </si>
  <si>
    <t>福岡市（旧）45780</t>
  </si>
  <si>
    <t>福岡市（旧）45781</t>
  </si>
  <si>
    <t>福岡市（旧）45782</t>
  </si>
  <si>
    <t>福岡市（旧）45784</t>
  </si>
  <si>
    <t>福岡市（旧）45785</t>
  </si>
  <si>
    <t>福岡市（旧）45787</t>
  </si>
  <si>
    <t>福岡市（旧）45789</t>
  </si>
  <si>
    <t>福岡市（旧）45790</t>
  </si>
  <si>
    <t>福岡市（旧）45791</t>
  </si>
  <si>
    <t>福岡市（旧）45792</t>
  </si>
  <si>
    <t>福岡市（旧）45796</t>
  </si>
  <si>
    <t>福岡市（旧）45799</t>
  </si>
  <si>
    <t>福岡市（旧）45800</t>
  </si>
  <si>
    <t>福岡市（旧）45802</t>
  </si>
  <si>
    <t>福岡市（旧）45803</t>
  </si>
  <si>
    <t>福岡市（旧）45804</t>
  </si>
  <si>
    <t>福岡市（旧）45805</t>
  </si>
  <si>
    <t>福岡市（旧）45808</t>
  </si>
  <si>
    <t>福岡市（旧）45809</t>
  </si>
  <si>
    <t>福岡市（旧）45812</t>
  </si>
  <si>
    <t>福岡市（旧）45813</t>
  </si>
  <si>
    <t>福岡市（旧）45814</t>
  </si>
  <si>
    <t>福岡市（旧）45825</t>
  </si>
  <si>
    <t>福岡市（旧）45827</t>
  </si>
  <si>
    <t>福岡市（旧）45836</t>
  </si>
  <si>
    <t>福岡市（旧）45837</t>
  </si>
  <si>
    <t>福岡市（旧）45857</t>
  </si>
  <si>
    <t>福岡市（旧）45858</t>
  </si>
  <si>
    <t>福岡市（旧）45921</t>
  </si>
  <si>
    <t>福岡市（旧）45956</t>
  </si>
  <si>
    <t>福岡市（旧）45957</t>
  </si>
  <si>
    <t>福岡市（旧）45958</t>
  </si>
  <si>
    <t>福岡市（旧）45959</t>
  </si>
  <si>
    <t>福岡市（旧）45960</t>
  </si>
  <si>
    <t>福岡市（旧）45962</t>
  </si>
  <si>
    <t>福岡市（旧）45963</t>
  </si>
  <si>
    <t>福岡市（旧）45964</t>
  </si>
  <si>
    <t>福岡市（旧）45967</t>
  </si>
  <si>
    <t>福岡市（旧）45968</t>
  </si>
  <si>
    <t>福岡市（旧）45969</t>
  </si>
  <si>
    <t>福岡市（旧）45971</t>
  </si>
  <si>
    <t>福岡市（旧）45975</t>
  </si>
  <si>
    <t>福岡市（旧）45976</t>
  </si>
  <si>
    <t>福岡市（旧）45977</t>
  </si>
  <si>
    <t>福岡市（旧）45982</t>
  </si>
  <si>
    <t>福岡市（旧）45983</t>
  </si>
  <si>
    <t>福岡市（旧）45984</t>
  </si>
  <si>
    <t>福岡市（旧）45987</t>
  </si>
  <si>
    <t>福岡市（旧）45989</t>
  </si>
  <si>
    <t>福岡市（旧）45990</t>
  </si>
  <si>
    <t>福岡市（旧）45991</t>
  </si>
  <si>
    <t>福岡市（旧）45998</t>
  </si>
  <si>
    <t>福岡市（旧）46019</t>
  </si>
  <si>
    <t>福岡市（旧）46021</t>
  </si>
  <si>
    <t>福岡市（旧）46022</t>
  </si>
  <si>
    <t>福岡市（旧）46023</t>
  </si>
  <si>
    <t>福岡市（旧）46025</t>
  </si>
  <si>
    <t>福岡市（旧）46028</t>
  </si>
  <si>
    <t>福岡市（旧）46029</t>
  </si>
  <si>
    <t>福岡市（旧）46032</t>
  </si>
  <si>
    <t>福岡市（旧）46035</t>
  </si>
  <si>
    <t>福岡市（旧）46036</t>
  </si>
  <si>
    <t>福岡市（旧）46038</t>
  </si>
  <si>
    <t>福岡市（旧）46039</t>
  </si>
  <si>
    <t>福岡市（旧）46040</t>
  </si>
  <si>
    <t>福岡市（旧）46047</t>
  </si>
  <si>
    <t>福岡市（旧）46052</t>
  </si>
  <si>
    <t>福岡市（旧）46056</t>
  </si>
  <si>
    <t>福岡市（旧）46060</t>
  </si>
  <si>
    <t>福岡市（旧）46065</t>
  </si>
  <si>
    <t>福岡市（旧）46066</t>
  </si>
  <si>
    <t>福岡市（旧）46068</t>
  </si>
  <si>
    <t>福岡市（旧）46070</t>
  </si>
  <si>
    <t>福岡市（旧）46071</t>
  </si>
  <si>
    <t>福岡市（旧）46072</t>
  </si>
  <si>
    <t>福岡市（旧）46073</t>
  </si>
  <si>
    <t>福岡市（旧）46074</t>
  </si>
  <si>
    <t>福岡市（旧）46075</t>
  </si>
  <si>
    <t>福岡市（旧）46076</t>
  </si>
  <si>
    <t>福岡市（旧）46079</t>
  </si>
  <si>
    <t>福岡市（旧）46081</t>
  </si>
  <si>
    <t>佐賀市45732</t>
    <phoneticPr fontId="4"/>
  </si>
  <si>
    <t>2025年5月分</t>
    <rPh sb="4" eb="5">
      <t>ネン</t>
    </rPh>
    <rPh sb="6" eb="7">
      <t>ガツ</t>
    </rPh>
    <rPh sb="7" eb="8">
      <t>フン</t>
    </rPh>
    <phoneticPr fontId="4"/>
  </si>
  <si>
    <t>2025年6月分</t>
    <rPh sb="4" eb="5">
      <t>ネン</t>
    </rPh>
    <rPh sb="6" eb="7">
      <t>ガツ</t>
    </rPh>
    <rPh sb="7" eb="8">
      <t>フン</t>
    </rPh>
    <phoneticPr fontId="4"/>
  </si>
  <si>
    <t>2025年10月分</t>
    <rPh sb="4" eb="5">
      <t>ネン</t>
    </rPh>
    <rPh sb="7" eb="8">
      <t>ガツ</t>
    </rPh>
    <rPh sb="8" eb="9">
      <t>フン</t>
    </rPh>
    <phoneticPr fontId="4"/>
  </si>
  <si>
    <t>2025年7月分</t>
    <rPh sb="4" eb="5">
      <t>ネン</t>
    </rPh>
    <rPh sb="6" eb="7">
      <t>ガツ</t>
    </rPh>
    <rPh sb="7" eb="8">
      <t>フン</t>
    </rPh>
    <phoneticPr fontId="4"/>
  </si>
  <si>
    <t>2025年11月分</t>
    <rPh sb="4" eb="5">
      <t>ネン</t>
    </rPh>
    <rPh sb="7" eb="8">
      <t>ガツ</t>
    </rPh>
    <rPh sb="8" eb="9">
      <t>フン</t>
    </rPh>
    <phoneticPr fontId="4"/>
  </si>
  <si>
    <t>2025年8月分</t>
    <rPh sb="4" eb="5">
      <t>ネン</t>
    </rPh>
    <rPh sb="6" eb="7">
      <t>ガツ</t>
    </rPh>
    <rPh sb="7" eb="8">
      <t>フン</t>
    </rPh>
    <phoneticPr fontId="4"/>
  </si>
  <si>
    <t>2025年12月分</t>
    <rPh sb="4" eb="5">
      <t>ネン</t>
    </rPh>
    <rPh sb="7" eb="8">
      <t>ガツ</t>
    </rPh>
    <rPh sb="8" eb="9">
      <t>フン</t>
    </rPh>
    <phoneticPr fontId="4"/>
  </si>
  <si>
    <t>2025年9月分</t>
    <rPh sb="4" eb="5">
      <t>ネン</t>
    </rPh>
    <rPh sb="6" eb="7">
      <t>ガツ</t>
    </rPh>
    <rPh sb="7" eb="8">
      <t>フン</t>
    </rPh>
    <phoneticPr fontId="4"/>
  </si>
  <si>
    <t>2025年3月1日～2026年2月28日</t>
    <rPh sb="4" eb="5">
      <t>ネン</t>
    </rPh>
    <rPh sb="6" eb="7">
      <t>ガツ</t>
    </rPh>
    <rPh sb="8" eb="9">
      <t>ヒ</t>
    </rPh>
    <rPh sb="14" eb="15">
      <t>ネン</t>
    </rPh>
    <rPh sb="16" eb="17">
      <t>ガツ</t>
    </rPh>
    <rPh sb="19" eb="20">
      <t>ヒ</t>
    </rPh>
    <phoneticPr fontId="4"/>
  </si>
  <si>
    <t>2026年1月分</t>
    <rPh sb="4" eb="5">
      <t>ネン</t>
    </rPh>
    <rPh sb="6" eb="7">
      <t>ガツ</t>
    </rPh>
    <rPh sb="7" eb="8">
      <t>フン</t>
    </rPh>
    <phoneticPr fontId="4"/>
  </si>
  <si>
    <t>2026年2月分</t>
    <rPh sb="4" eb="5">
      <t>ネン</t>
    </rPh>
    <rPh sb="6" eb="7">
      <t>ガツ</t>
    </rPh>
    <rPh sb="7" eb="8">
      <t>フン</t>
    </rPh>
    <phoneticPr fontId="4"/>
  </si>
  <si>
    <t>2026年3月分</t>
    <rPh sb="4" eb="5">
      <t>ネン</t>
    </rPh>
    <rPh sb="6" eb="7">
      <t>ガツ</t>
    </rPh>
    <rPh sb="7" eb="8">
      <t>フン</t>
    </rPh>
    <phoneticPr fontId="4"/>
  </si>
  <si>
    <t>2026年4月分</t>
    <rPh sb="4" eb="5">
      <t>ネン</t>
    </rPh>
    <rPh sb="6" eb="7">
      <t>ガツ</t>
    </rPh>
    <rPh sb="7" eb="8">
      <t>フン</t>
    </rPh>
    <phoneticPr fontId="4"/>
  </si>
  <si>
    <t>2026年8月末日必着</t>
    <rPh sb="4" eb="5">
      <t>ネン</t>
    </rPh>
    <rPh sb="6" eb="7">
      <t>ガツ</t>
    </rPh>
    <rPh sb="7" eb="8">
      <t>マツ</t>
    </rPh>
    <rPh sb="8" eb="9">
      <t>ヒ</t>
    </rPh>
    <rPh sb="9" eb="11">
      <t>ヒッチャク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</si>
</sst>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2" formatCode="_ &quot;¥&quot;* #,##0_ ;_ &quot;¥&quot;* \-#,##0_ ;_ &quot;¥&quot;* &quot;-&quot;_ ;_ @_ "/>
    <numFmt numFmtId="176" formatCode="[$-F800]dddd\,\ mmmm\ dd\,\ yyyy"/>
    <numFmt numFmtId="177" formatCode="0.00_);[Red]\(0.00\)"/>
    <numFmt numFmtId="178" formatCode="0.00_ "/>
    <numFmt numFmtId="179" formatCode="0.00&quot;kWh&quot;"/>
    <numFmt numFmtId="180" formatCode="0.000"/>
    <numFmt numFmtId="181" formatCode="#,##0.000"/>
    <numFmt numFmtId="182" formatCode="#,##0.000_ ;[Red]\-#,##0.000\ "/>
    <numFmt numFmtId="183" formatCode="yyyy/m/d;@"/>
    <numFmt numFmtId="184" formatCode="yyyy&quot;年&quot;m&quot;月&quot;;@"/>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color theme="1"/>
      <name val="游ゴシック"/>
      <family val="3"/>
      <charset val="128"/>
      <scheme val="minor"/>
    </font>
    <font>
      <sz val="6"/>
      <name val="游ゴシック"/>
      <family val="2"/>
      <charset val="128"/>
      <scheme val="minor"/>
    </font>
    <font>
      <sz val="12"/>
      <color rgb="FFFF0000"/>
      <name val="游ゴシック"/>
      <family val="3"/>
      <charset val="128"/>
      <scheme val="minor"/>
    </font>
    <font>
      <sz val="11"/>
      <name val="游ゴシック"/>
      <family val="2"/>
      <charset val="128"/>
      <scheme val="minor"/>
    </font>
    <font>
      <sz val="1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1"/>
      <color rgb="FFFFFF00"/>
      <name val="游ゴシック"/>
      <family val="3"/>
      <charset val="128"/>
      <scheme val="minor"/>
    </font>
    <font>
      <sz val="12"/>
      <color theme="0" tint="-0.34998626667073579"/>
      <name val="游ゴシック"/>
      <family val="3"/>
      <charset val="128"/>
      <scheme val="minor"/>
    </font>
    <font>
      <b/>
      <sz val="11"/>
      <name val="游ゴシック"/>
      <family val="3"/>
      <charset val="128"/>
      <scheme val="minor"/>
    </font>
    <font>
      <sz val="11"/>
      <color rgb="FFFF0000"/>
      <name val="游ゴシック"/>
      <family val="3"/>
      <charset val="128"/>
      <scheme val="minor"/>
    </font>
    <font>
      <b/>
      <sz val="22"/>
      <name val="游ゴシック"/>
      <family val="3"/>
      <charset val="128"/>
      <scheme val="minor"/>
    </font>
    <font>
      <sz val="12"/>
      <name val="游ゴシック"/>
      <family val="3"/>
      <charset val="128"/>
      <scheme val="minor"/>
    </font>
    <font>
      <sz val="9"/>
      <name val="游ゴシック"/>
      <family val="3"/>
      <charset val="128"/>
      <scheme val="minor"/>
    </font>
    <font>
      <sz val="10"/>
      <name val="游ゴシック"/>
      <family val="3"/>
      <charset val="128"/>
      <scheme val="minor"/>
    </font>
    <font>
      <sz val="8"/>
      <name val="游ゴシック"/>
      <family val="3"/>
      <charset val="128"/>
      <scheme val="minor"/>
    </font>
    <font>
      <b/>
      <sz val="10"/>
      <name val="游ゴシック"/>
      <family val="3"/>
      <charset val="128"/>
      <scheme val="minor"/>
    </font>
    <font>
      <sz val="6"/>
      <name val="游ゴシック"/>
      <family val="3"/>
      <charset val="128"/>
      <scheme val="minor"/>
    </font>
    <font>
      <sz val="11"/>
      <color theme="0" tint="-0.34998626667073579"/>
      <name val="游ゴシック"/>
      <family val="3"/>
      <charset val="128"/>
      <scheme val="minor"/>
    </font>
    <font>
      <b/>
      <sz val="14"/>
      <color theme="1"/>
      <name val="游ゴシック"/>
      <family val="3"/>
      <charset val="128"/>
      <scheme val="minor"/>
    </font>
    <font>
      <b/>
      <sz val="14"/>
      <color rgb="FFFFFF00"/>
      <name val="游ゴシック"/>
      <family val="3"/>
      <charset val="128"/>
      <scheme val="minor"/>
    </font>
    <font>
      <sz val="11"/>
      <color theme="6"/>
      <name val="游ゴシック"/>
      <family val="3"/>
      <charset val="128"/>
      <scheme val="minor"/>
    </font>
    <font>
      <b/>
      <sz val="11"/>
      <color rgb="FFFFFF00"/>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right/>
      <top/>
      <bottom style="dashDot">
        <color auto="1"/>
      </bottom>
      <diagonal/>
    </border>
    <border>
      <left/>
      <right/>
      <top style="dashDotDot">
        <color auto="1"/>
      </top>
      <bottom/>
      <diagonal/>
    </border>
    <border>
      <left/>
      <right/>
      <top/>
      <bottom style="dashDotDot">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diagonal/>
    </border>
    <border>
      <left style="dotted">
        <color auto="1"/>
      </left>
      <right/>
      <top style="thin">
        <color auto="1"/>
      </top>
      <bottom/>
      <diagonal/>
    </border>
    <border>
      <left style="dotted">
        <color auto="1"/>
      </left>
      <right/>
      <top/>
      <bottom style="thin">
        <color auto="1"/>
      </bottom>
      <diagonal/>
    </border>
    <border>
      <left/>
      <right style="dotted">
        <color auto="1"/>
      </right>
      <top style="thin">
        <color auto="1"/>
      </top>
      <bottom/>
      <diagonal/>
    </border>
    <border>
      <left/>
      <right style="dotted">
        <color auto="1"/>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93">
    <xf numFmtId="0" fontId="0" fillId="0" borderId="0" xfId="0">
      <alignment vertical="center"/>
    </xf>
    <xf numFmtId="0" fontId="3" fillId="0" borderId="0" xfId="0" applyFont="1">
      <alignment vertical="center"/>
    </xf>
    <xf numFmtId="0" fontId="0" fillId="0" borderId="1" xfId="0" applyBorder="1" applyAlignment="1">
      <alignment horizontal="center" vertical="center"/>
    </xf>
    <xf numFmtId="14" fontId="0" fillId="0" borderId="0" xfId="0" applyNumberFormat="1">
      <alignment vertical="center"/>
    </xf>
    <xf numFmtId="0" fontId="0" fillId="2" borderId="0" xfId="0" applyFill="1">
      <alignment vertical="center"/>
    </xf>
    <xf numFmtId="0" fontId="6" fillId="0" borderId="0" xfId="0" applyFont="1">
      <alignment vertical="center"/>
    </xf>
    <xf numFmtId="14" fontId="3" fillId="0" borderId="0" xfId="0" applyNumberFormat="1" applyFont="1">
      <alignment vertical="center"/>
    </xf>
    <xf numFmtId="0" fontId="7" fillId="0" borderId="0" xfId="0" applyFont="1">
      <alignment vertical="center"/>
    </xf>
    <xf numFmtId="49" fontId="0" fillId="0" borderId="0" xfId="0" applyNumberFormat="1">
      <alignment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right" vertical="center"/>
    </xf>
    <xf numFmtId="2" fontId="3" fillId="0" borderId="0" xfId="0" applyNumberFormat="1" applyFont="1">
      <alignment vertical="center"/>
    </xf>
    <xf numFmtId="2" fontId="0" fillId="0" borderId="0" xfId="0" applyNumberFormat="1">
      <alignment vertical="center"/>
    </xf>
    <xf numFmtId="0" fontId="6" fillId="2" borderId="0" xfId="0" applyFont="1" applyFill="1">
      <alignment vertical="center"/>
    </xf>
    <xf numFmtId="14" fontId="7" fillId="0" borderId="0" xfId="0" applyNumberFormat="1" applyFont="1">
      <alignment vertical="center"/>
    </xf>
    <xf numFmtId="0" fontId="3" fillId="0" borderId="0" xfId="0" applyFont="1" applyAlignment="1">
      <alignment horizontal="center" vertical="center"/>
    </xf>
    <xf numFmtId="0" fontId="6" fillId="2" borderId="4" xfId="0" applyFont="1" applyFill="1" applyBorder="1">
      <alignment vertical="center"/>
    </xf>
    <xf numFmtId="0" fontId="0" fillId="0" borderId="4" xfId="0" applyBorder="1">
      <alignment vertical="center"/>
    </xf>
    <xf numFmtId="14" fontId="0" fillId="0" borderId="4" xfId="0" applyNumberFormat="1" applyBorder="1">
      <alignment vertical="center"/>
    </xf>
    <xf numFmtId="0" fontId="3" fillId="0" borderId="4" xfId="0" applyFont="1" applyBorder="1">
      <alignment vertical="center"/>
    </xf>
    <xf numFmtId="14" fontId="7" fillId="0" borderId="4" xfId="0" applyNumberFormat="1" applyFont="1" applyBorder="1">
      <alignment vertical="center"/>
    </xf>
    <xf numFmtId="0" fontId="7" fillId="0" borderId="4" xfId="0" applyFont="1" applyBorder="1">
      <alignment vertical="center"/>
    </xf>
    <xf numFmtId="0" fontId="0" fillId="0" borderId="0" xfId="0" applyAlignment="1">
      <alignment horizontal="right" vertical="center"/>
    </xf>
    <xf numFmtId="0" fontId="3" fillId="0" borderId="0" xfId="0" quotePrefix="1" applyFont="1">
      <alignment vertical="center"/>
    </xf>
    <xf numFmtId="0" fontId="0" fillId="0" borderId="4" xfId="0" applyBorder="1" applyAlignment="1">
      <alignment horizontal="right" vertical="center"/>
    </xf>
    <xf numFmtId="0" fontId="6" fillId="2" borderId="29" xfId="0" applyFont="1" applyFill="1" applyBorder="1">
      <alignment vertical="center"/>
    </xf>
    <xf numFmtId="0" fontId="0" fillId="0" borderId="29" xfId="0" applyBorder="1">
      <alignment vertical="center"/>
    </xf>
    <xf numFmtId="14" fontId="0" fillId="0" borderId="29" xfId="0" applyNumberFormat="1" applyBorder="1">
      <alignment vertical="center"/>
    </xf>
    <xf numFmtId="0" fontId="0" fillId="0" borderId="29" xfId="0" applyBorder="1" applyAlignment="1">
      <alignment horizontal="right" vertical="center"/>
    </xf>
    <xf numFmtId="0" fontId="3" fillId="0" borderId="29" xfId="0" applyFont="1" applyBorder="1">
      <alignment vertical="center"/>
    </xf>
    <xf numFmtId="14" fontId="7" fillId="0" borderId="29" xfId="0" applyNumberFormat="1" applyFont="1" applyBorder="1">
      <alignment vertical="center"/>
    </xf>
    <xf numFmtId="0" fontId="7" fillId="0" borderId="29" xfId="0" applyFont="1" applyBorder="1">
      <alignment vertical="center"/>
    </xf>
    <xf numFmtId="0" fontId="6" fillId="2" borderId="30" xfId="0" applyFont="1" applyFill="1" applyBorder="1">
      <alignment vertical="center"/>
    </xf>
    <xf numFmtId="0" fontId="0" fillId="0" borderId="30" xfId="0" applyBorder="1">
      <alignment vertical="center"/>
    </xf>
    <xf numFmtId="14" fontId="0" fillId="0" borderId="30" xfId="0" applyNumberFormat="1" applyBorder="1">
      <alignment vertical="center"/>
    </xf>
    <xf numFmtId="0" fontId="0" fillId="0" borderId="30" xfId="0" applyBorder="1" applyAlignment="1">
      <alignment horizontal="right" vertical="center"/>
    </xf>
    <xf numFmtId="0" fontId="3" fillId="0" borderId="30" xfId="0" applyFont="1" applyBorder="1">
      <alignment vertical="center"/>
    </xf>
    <xf numFmtId="14" fontId="7" fillId="0" borderId="30" xfId="0" applyNumberFormat="1" applyFont="1" applyBorder="1">
      <alignment vertical="center"/>
    </xf>
    <xf numFmtId="0" fontId="7" fillId="0" borderId="30" xfId="0" applyFont="1" applyBorder="1">
      <alignment vertical="center"/>
    </xf>
    <xf numFmtId="0" fontId="0" fillId="0" borderId="1" xfId="0" applyBorder="1">
      <alignment vertical="center"/>
    </xf>
    <xf numFmtId="0" fontId="7" fillId="0" borderId="5" xfId="0" applyFont="1" applyBorder="1">
      <alignment vertical="center"/>
    </xf>
    <xf numFmtId="0" fontId="7" fillId="0" borderId="14" xfId="0" applyFont="1" applyBorder="1" applyAlignment="1">
      <alignment horizontal="left" vertical="center"/>
    </xf>
    <xf numFmtId="0" fontId="12" fillId="0" borderId="18" xfId="0" applyFont="1" applyBorder="1" applyAlignment="1">
      <alignment horizontal="left" vertical="center"/>
    </xf>
    <xf numFmtId="0" fontId="12" fillId="0" borderId="0" xfId="0" applyFont="1" applyAlignment="1">
      <alignment horizontal="left"/>
    </xf>
    <xf numFmtId="0" fontId="12" fillId="3" borderId="40" xfId="0" applyFont="1" applyFill="1" applyBorder="1" applyAlignment="1">
      <alignment horizontal="left"/>
    </xf>
    <xf numFmtId="183" fontId="9" fillId="5" borderId="40" xfId="0" applyNumberFormat="1" applyFont="1" applyFill="1" applyBorder="1">
      <alignment vertical="center"/>
    </xf>
    <xf numFmtId="0" fontId="0" fillId="0" borderId="41" xfId="0" applyBorder="1">
      <alignment vertical="center"/>
    </xf>
    <xf numFmtId="0" fontId="0" fillId="0" borderId="51" xfId="0" applyBorder="1">
      <alignment vertical="center"/>
    </xf>
    <xf numFmtId="14" fontId="0" fillId="0" borderId="51" xfId="0" applyNumberFormat="1" applyBorder="1">
      <alignment vertical="center"/>
    </xf>
    <xf numFmtId="42" fontId="9" fillId="4" borderId="42" xfId="0" applyNumberFormat="1" applyFont="1" applyFill="1" applyBorder="1">
      <alignment vertical="center"/>
    </xf>
    <xf numFmtId="42" fontId="9" fillId="4" borderId="48" xfId="0" applyNumberFormat="1" applyFont="1" applyFill="1" applyBorder="1">
      <alignment vertical="center"/>
    </xf>
    <xf numFmtId="183" fontId="9" fillId="4" borderId="47" xfId="0" applyNumberFormat="1" applyFont="1" applyFill="1" applyBorder="1">
      <alignment vertical="center"/>
    </xf>
    <xf numFmtId="183" fontId="9" fillId="4" borderId="42" xfId="0" applyNumberFormat="1" applyFont="1" applyFill="1" applyBorder="1">
      <alignment vertical="center"/>
    </xf>
    <xf numFmtId="183" fontId="9" fillId="4" borderId="48" xfId="0" applyNumberFormat="1" applyFont="1" applyFill="1" applyBorder="1">
      <alignment vertical="center"/>
    </xf>
    <xf numFmtId="184" fontId="9" fillId="4" borderId="47" xfId="0" applyNumberFormat="1" applyFont="1" applyFill="1" applyBorder="1">
      <alignment vertical="center"/>
    </xf>
    <xf numFmtId="0" fontId="0" fillId="0" borderId="11" xfId="0" applyBorder="1">
      <alignment vertical="center"/>
    </xf>
    <xf numFmtId="0" fontId="3" fillId="0" borderId="1" xfId="0" applyFont="1" applyBorder="1">
      <alignment vertical="center"/>
    </xf>
    <xf numFmtId="14" fontId="3" fillId="0" borderId="1" xfId="0" applyNumberFormat="1" applyFont="1" applyBorder="1">
      <alignment vertical="center"/>
    </xf>
    <xf numFmtId="183" fontId="3" fillId="4" borderId="1" xfId="0" applyNumberFormat="1" applyFont="1" applyFill="1" applyBorder="1" applyAlignment="1">
      <alignment horizontal="center" vertical="center"/>
    </xf>
    <xf numFmtId="183" fontId="3" fillId="4" borderId="1" xfId="0" applyNumberFormat="1" applyFont="1" applyFill="1" applyBorder="1" applyAlignment="1">
      <alignment horizontal="left" vertical="center"/>
    </xf>
    <xf numFmtId="0" fontId="3" fillId="4" borderId="1" xfId="0" applyFont="1" applyFill="1" applyBorder="1" applyAlignment="1">
      <alignment horizontal="center" vertical="center"/>
    </xf>
    <xf numFmtId="184" fontId="3" fillId="4" borderId="1" xfId="0" applyNumberFormat="1" applyFont="1" applyFill="1" applyBorder="1" applyAlignment="1">
      <alignment horizontal="center" vertical="center"/>
    </xf>
    <xf numFmtId="184" fontId="3" fillId="4" borderId="1" xfId="0" applyNumberFormat="1" applyFont="1" applyFill="1" applyBorder="1" applyAlignment="1">
      <alignment horizontal="left" vertical="center"/>
    </xf>
    <xf numFmtId="42" fontId="3" fillId="4" borderId="1" xfId="0" applyNumberFormat="1" applyFont="1" applyFill="1" applyBorder="1" applyAlignment="1">
      <alignment horizontal="left" vertical="center"/>
    </xf>
    <xf numFmtId="49" fontId="8"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0" fontId="3" fillId="4" borderId="1" xfId="0" applyFont="1" applyFill="1" applyBorder="1">
      <alignment vertical="center"/>
    </xf>
    <xf numFmtId="0" fontId="7" fillId="0" borderId="3" xfId="0" applyFont="1" applyBorder="1">
      <alignment vertical="center"/>
    </xf>
    <xf numFmtId="2" fontId="3" fillId="0" borderId="1" xfId="0" applyNumberFormat="1" applyFont="1" applyBorder="1">
      <alignment vertical="center"/>
    </xf>
    <xf numFmtId="183"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42" fontId="3" fillId="0" borderId="1"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184" fontId="3" fillId="0" borderId="1" xfId="0" applyNumberFormat="1" applyFont="1" applyBorder="1" applyAlignment="1">
      <alignment horizontal="center" vertical="center" shrinkToFit="1"/>
    </xf>
    <xf numFmtId="0" fontId="0" fillId="0" borderId="0" xfId="0" applyAlignment="1">
      <alignment vertical="center" shrinkToFit="1"/>
    </xf>
    <xf numFmtId="49" fontId="13" fillId="0" borderId="1" xfId="0" applyNumberFormat="1" applyFont="1" applyBorder="1" applyAlignment="1">
      <alignment horizontal="center" vertical="center" shrinkToFit="1"/>
    </xf>
    <xf numFmtId="0" fontId="13" fillId="0" borderId="1" xfId="0" applyFont="1" applyBorder="1" applyAlignment="1">
      <alignment horizontal="center" vertical="center" shrinkToFit="1"/>
    </xf>
    <xf numFmtId="0" fontId="7" fillId="0" borderId="1" xfId="0" applyFont="1" applyBorder="1">
      <alignment vertical="center"/>
    </xf>
    <xf numFmtId="183" fontId="0" fillId="0" borderId="0" xfId="0" applyNumberFormat="1" applyAlignment="1">
      <alignment horizontal="center" vertical="center" shrinkToFit="1"/>
    </xf>
    <xf numFmtId="0" fontId="0" fillId="0" borderId="0" xfId="0" applyAlignment="1">
      <alignment horizontal="center" vertical="center" shrinkToFit="1"/>
    </xf>
    <xf numFmtId="42" fontId="0" fillId="0" borderId="0" xfId="0" applyNumberFormat="1" applyAlignment="1">
      <alignment horizontal="center" vertical="center" shrinkToFit="1"/>
    </xf>
    <xf numFmtId="49" fontId="0" fillId="0" borderId="0" xfId="0" applyNumberFormat="1" applyAlignment="1">
      <alignment horizontal="center" vertical="center" shrinkToFit="1"/>
    </xf>
    <xf numFmtId="184" fontId="0" fillId="0" borderId="0" xfId="0" applyNumberFormat="1" applyAlignment="1">
      <alignment horizontal="center" vertical="center" shrinkToFit="1"/>
    </xf>
    <xf numFmtId="49" fontId="0" fillId="0" borderId="0" xfId="0" applyNumberFormat="1" applyAlignment="1">
      <alignment horizontal="center" vertical="center"/>
    </xf>
    <xf numFmtId="183" fontId="0" fillId="0" borderId="0" xfId="0" applyNumberFormat="1" applyAlignment="1">
      <alignment horizontal="center" vertical="center"/>
    </xf>
    <xf numFmtId="0" fontId="0" fillId="0" borderId="0" xfId="0" applyAlignment="1">
      <alignment horizontal="center" vertical="center"/>
    </xf>
    <xf numFmtId="42" fontId="0" fillId="0" borderId="0" xfId="0" applyNumberFormat="1" applyAlignment="1">
      <alignment horizontal="center" vertical="center"/>
    </xf>
    <xf numFmtId="184" fontId="0" fillId="0" borderId="0" xfId="0" applyNumberFormat="1" applyAlignment="1">
      <alignment horizontal="center" vertical="center"/>
    </xf>
    <xf numFmtId="14" fontId="7" fillId="0" borderId="51" xfId="0" applyNumberFormat="1" applyFont="1" applyBorder="1" applyAlignment="1">
      <alignment horizontal="left" vertical="center"/>
    </xf>
    <xf numFmtId="0" fontId="7" fillId="0" borderId="51" xfId="0" applyFont="1" applyBorder="1">
      <alignment vertical="center"/>
    </xf>
    <xf numFmtId="6" fontId="9" fillId="5" borderId="40" xfId="0" applyNumberFormat="1" applyFont="1" applyFill="1" applyBorder="1">
      <alignment vertical="center"/>
    </xf>
    <xf numFmtId="6" fontId="9" fillId="4" borderId="41" xfId="0" applyNumberFormat="1" applyFont="1" applyFill="1" applyBorder="1">
      <alignment vertical="center"/>
    </xf>
    <xf numFmtId="6" fontId="9" fillId="4" borderId="42" xfId="0" applyNumberFormat="1" applyFont="1" applyFill="1" applyBorder="1">
      <alignment vertical="center"/>
    </xf>
    <xf numFmtId="6" fontId="3" fillId="4" borderId="1" xfId="0" applyNumberFormat="1" applyFont="1" applyFill="1" applyBorder="1" applyAlignment="1">
      <alignment horizontal="center" vertical="center"/>
    </xf>
    <xf numFmtId="6" fontId="3" fillId="4" borderId="1" xfId="0" applyNumberFormat="1" applyFont="1" applyFill="1" applyBorder="1" applyAlignment="1">
      <alignment horizontal="left" vertical="center"/>
    </xf>
    <xf numFmtId="6" fontId="3" fillId="0" borderId="1" xfId="0" applyNumberFormat="1" applyFont="1" applyBorder="1" applyAlignment="1">
      <alignment horizontal="center" vertical="center" shrinkToFit="1"/>
    </xf>
    <xf numFmtId="6" fontId="0" fillId="0" borderId="0" xfId="0" applyNumberFormat="1" applyAlignment="1">
      <alignment horizontal="center" vertical="center" shrinkToFit="1"/>
    </xf>
    <xf numFmtId="6" fontId="0" fillId="0" borderId="0" xfId="0" applyNumberFormat="1" applyAlignment="1">
      <alignment horizontal="center" vertical="center"/>
    </xf>
    <xf numFmtId="6" fontId="3" fillId="4" borderId="2" xfId="0" applyNumberFormat="1" applyFont="1" applyFill="1" applyBorder="1" applyAlignment="1">
      <alignment horizontal="left" vertical="center"/>
    </xf>
    <xf numFmtId="6" fontId="9" fillId="4" borderId="47" xfId="0" applyNumberFormat="1" applyFont="1" applyFill="1" applyBorder="1">
      <alignment vertical="center"/>
    </xf>
    <xf numFmtId="6" fontId="9" fillId="4" borderId="48" xfId="0" applyNumberFormat="1" applyFont="1" applyFill="1" applyBorder="1">
      <alignment vertical="center"/>
    </xf>
    <xf numFmtId="6" fontId="9" fillId="4" borderId="1" xfId="0" applyNumberFormat="1" applyFont="1" applyFill="1" applyBorder="1" applyAlignment="1">
      <alignment horizontal="left" vertical="center"/>
    </xf>
    <xf numFmtId="49" fontId="7" fillId="0" borderId="1" xfId="0" applyNumberFormat="1" applyFont="1" applyBorder="1" applyAlignment="1">
      <alignment horizontal="center" vertical="center" shrinkToFit="1"/>
    </xf>
    <xf numFmtId="6" fontId="13" fillId="0" borderId="1" xfId="0" applyNumberFormat="1" applyFont="1" applyBorder="1" applyAlignment="1">
      <alignment horizontal="center" vertical="center" shrinkToFit="1"/>
    </xf>
    <xf numFmtId="0" fontId="13" fillId="0" borderId="1" xfId="0" applyFont="1" applyBorder="1">
      <alignment vertical="center"/>
    </xf>
    <xf numFmtId="56" fontId="13" fillId="0" borderId="1" xfId="0" applyNumberFormat="1" applyFont="1" applyBorder="1">
      <alignment vertical="center"/>
    </xf>
    <xf numFmtId="14" fontId="9" fillId="5" borderId="40" xfId="0" applyNumberFormat="1" applyFont="1" applyFill="1" applyBorder="1">
      <alignment vertical="center"/>
    </xf>
    <xf numFmtId="14" fontId="9" fillId="4" borderId="48" xfId="0" applyNumberFormat="1" applyFont="1" applyFill="1" applyBorder="1">
      <alignment vertical="center"/>
    </xf>
    <xf numFmtId="14" fontId="3" fillId="4" borderId="1" xfId="0" applyNumberFormat="1" applyFont="1" applyFill="1" applyBorder="1" applyAlignment="1">
      <alignment horizontal="left" vertical="center"/>
    </xf>
    <xf numFmtId="14" fontId="3" fillId="0" borderId="1" xfId="0" applyNumberFormat="1" applyFont="1" applyBorder="1" applyAlignment="1">
      <alignment horizontal="center" vertical="center" shrinkToFit="1"/>
    </xf>
    <xf numFmtId="14" fontId="0" fillId="0" borderId="0" xfId="0" applyNumberFormat="1" applyAlignment="1">
      <alignment horizontal="center" vertical="center" shrinkToFit="1"/>
    </xf>
    <xf numFmtId="14" fontId="0" fillId="0" borderId="0" xfId="0" applyNumberFormat="1" applyAlignment="1">
      <alignment horizontal="center" vertical="center"/>
    </xf>
    <xf numFmtId="6" fontId="9" fillId="7" borderId="41" xfId="0" applyNumberFormat="1" applyFont="1" applyFill="1" applyBorder="1">
      <alignment vertical="center"/>
    </xf>
    <xf numFmtId="6" fontId="9" fillId="7" borderId="42" xfId="0" applyNumberFormat="1" applyFont="1" applyFill="1" applyBorder="1">
      <alignment vertical="center"/>
    </xf>
    <xf numFmtId="6" fontId="9" fillId="7" borderId="47" xfId="0" applyNumberFormat="1" applyFont="1" applyFill="1" applyBorder="1">
      <alignment vertical="center"/>
    </xf>
    <xf numFmtId="6" fontId="9" fillId="7" borderId="48" xfId="0" applyNumberFormat="1" applyFont="1" applyFill="1" applyBorder="1">
      <alignment vertical="center"/>
    </xf>
    <xf numFmtId="42" fontId="9" fillId="7" borderId="42" xfId="0" applyNumberFormat="1" applyFont="1" applyFill="1" applyBorder="1">
      <alignment vertical="center"/>
    </xf>
    <xf numFmtId="42" fontId="9" fillId="7" borderId="48" xfId="0" applyNumberFormat="1" applyFont="1" applyFill="1" applyBorder="1">
      <alignment vertical="center"/>
    </xf>
    <xf numFmtId="183" fontId="9" fillId="7" borderId="47" xfId="0" applyNumberFormat="1" applyFont="1" applyFill="1" applyBorder="1">
      <alignment vertical="center"/>
    </xf>
    <xf numFmtId="183" fontId="9" fillId="7" borderId="42" xfId="0" applyNumberFormat="1" applyFont="1" applyFill="1" applyBorder="1">
      <alignment vertical="center"/>
    </xf>
    <xf numFmtId="183" fontId="9" fillId="7" borderId="48" xfId="0" applyNumberFormat="1" applyFont="1" applyFill="1" applyBorder="1">
      <alignment vertical="center"/>
    </xf>
    <xf numFmtId="14" fontId="9" fillId="7" borderId="48" xfId="0" applyNumberFormat="1" applyFont="1" applyFill="1" applyBorder="1">
      <alignment vertical="center"/>
    </xf>
    <xf numFmtId="184" fontId="9" fillId="7" borderId="47" xfId="0" applyNumberFormat="1" applyFont="1" applyFill="1" applyBorder="1">
      <alignment vertical="center"/>
    </xf>
    <xf numFmtId="14" fontId="0" fillId="0" borderId="1" xfId="0" applyNumberFormat="1" applyBorder="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right"/>
    </xf>
    <xf numFmtId="0" fontId="16" fillId="0" borderId="0" xfId="0" applyFont="1" applyAlignment="1"/>
    <xf numFmtId="0" fontId="19" fillId="0" borderId="41" xfId="0" applyFont="1" applyBorder="1">
      <alignment vertical="center"/>
    </xf>
    <xf numFmtId="0" fontId="19" fillId="0" borderId="42" xfId="0" applyFont="1" applyBorder="1">
      <alignment vertical="center"/>
    </xf>
    <xf numFmtId="0" fontId="19" fillId="0" borderId="47" xfId="0" applyFont="1" applyBorder="1">
      <alignment vertical="center"/>
    </xf>
    <xf numFmtId="0" fontId="19" fillId="0" borderId="48" xfId="0" applyFont="1" applyBorder="1">
      <alignment vertical="center"/>
    </xf>
    <xf numFmtId="0" fontId="19" fillId="0" borderId="43" xfId="0" applyFont="1" applyBorder="1">
      <alignment vertical="center"/>
    </xf>
    <xf numFmtId="0" fontId="19" fillId="0" borderId="13" xfId="0" applyFont="1" applyBorder="1">
      <alignment vertical="center"/>
    </xf>
    <xf numFmtId="0" fontId="19" fillId="0" borderId="5" xfId="0" applyFont="1" applyBorder="1">
      <alignment vertical="center"/>
    </xf>
    <xf numFmtId="0" fontId="19" fillId="0" borderId="2" xfId="0" applyFont="1" applyBorder="1">
      <alignment vertical="center"/>
    </xf>
    <xf numFmtId="0" fontId="19" fillId="0" borderId="3" xfId="0" applyFont="1" applyBorder="1">
      <alignment vertical="center"/>
    </xf>
    <xf numFmtId="0" fontId="19" fillId="0" borderId="14" xfId="0" applyFont="1" applyBorder="1">
      <alignment vertical="center"/>
    </xf>
    <xf numFmtId="0" fontId="19" fillId="0" borderId="44" xfId="0" applyFont="1" applyBorder="1">
      <alignment vertical="center"/>
    </xf>
    <xf numFmtId="0" fontId="19" fillId="0" borderId="45" xfId="0" applyFont="1" applyBorder="1">
      <alignment vertical="center"/>
    </xf>
    <xf numFmtId="0" fontId="19" fillId="0" borderId="49" xfId="0" applyFont="1" applyBorder="1">
      <alignment vertical="center"/>
    </xf>
    <xf numFmtId="0" fontId="19" fillId="0" borderId="50" xfId="0" applyFont="1" applyBorder="1">
      <alignment vertical="center"/>
    </xf>
    <xf numFmtId="0" fontId="19" fillId="0" borderId="46" xfId="0" applyFont="1" applyBorder="1">
      <alignment vertical="center"/>
    </xf>
    <xf numFmtId="0" fontId="18" fillId="0" borderId="6" xfId="0" applyFont="1" applyBorder="1" applyAlignment="1">
      <alignment horizontal="justify" vertical="center" wrapText="1"/>
    </xf>
    <xf numFmtId="0" fontId="16" fillId="0" borderId="22" xfId="0" applyFont="1" applyBorder="1" applyAlignment="1">
      <alignment horizontal="center" vertical="center" wrapText="1"/>
    </xf>
    <xf numFmtId="0" fontId="18" fillId="0" borderId="39" xfId="0" applyFont="1" applyBorder="1" applyAlignment="1">
      <alignment wrapText="1"/>
    </xf>
    <xf numFmtId="0" fontId="20" fillId="0" borderId="22" xfId="0" applyFont="1" applyBorder="1" applyAlignment="1">
      <alignment wrapText="1"/>
    </xf>
    <xf numFmtId="0" fontId="7" fillId="0" borderId="28" xfId="0" applyFont="1" applyBorder="1">
      <alignment vertical="center"/>
    </xf>
    <xf numFmtId="2" fontId="0" fillId="0" borderId="1" xfId="0" applyNumberFormat="1" applyBorder="1">
      <alignment vertical="center"/>
    </xf>
    <xf numFmtId="0" fontId="21" fillId="0" borderId="0" xfId="0" applyFont="1">
      <alignment vertical="center"/>
    </xf>
    <xf numFmtId="0" fontId="3" fillId="0" borderId="28" xfId="0" applyFont="1" applyBorder="1">
      <alignment vertical="center"/>
    </xf>
    <xf numFmtId="0" fontId="22" fillId="0" borderId="0" xfId="0" applyFont="1">
      <alignment vertical="center"/>
    </xf>
    <xf numFmtId="0" fontId="24" fillId="0" borderId="0" xfId="0" applyFont="1">
      <alignment vertical="center"/>
    </xf>
    <xf numFmtId="0" fontId="13" fillId="0" borderId="0" xfId="0" applyFont="1">
      <alignment vertical="center"/>
    </xf>
    <xf numFmtId="0" fontId="25" fillId="0" borderId="1" xfId="0" applyFont="1" applyBorder="1" applyAlignment="1">
      <alignment horizontal="center" vertical="center"/>
    </xf>
    <xf numFmtId="0" fontId="3" fillId="0" borderId="1" xfId="0" applyFont="1" applyBorder="1" applyProtection="1">
      <alignment vertical="center"/>
      <protection locked="0"/>
    </xf>
    <xf numFmtId="0" fontId="11" fillId="0" borderId="0" xfId="0" applyFont="1">
      <alignment vertical="center"/>
    </xf>
    <xf numFmtId="14" fontId="21" fillId="0" borderId="0" xfId="0" applyNumberFormat="1" applyFont="1">
      <alignment vertical="center"/>
    </xf>
    <xf numFmtId="0" fontId="10" fillId="0" borderId="0" xfId="0" applyFont="1">
      <alignment vertical="center"/>
    </xf>
    <xf numFmtId="40" fontId="21" fillId="0" borderId="0" xfId="1" applyNumberFormat="1" applyFont="1" applyProtection="1">
      <alignment vertical="center"/>
    </xf>
    <xf numFmtId="14" fontId="21" fillId="0" borderId="0" xfId="1" applyNumberFormat="1" applyFont="1" applyProtection="1">
      <alignment vertical="center"/>
    </xf>
    <xf numFmtId="2" fontId="21" fillId="0" borderId="0" xfId="1" applyNumberFormat="1" applyFont="1" applyProtection="1">
      <alignment vertical="center"/>
    </xf>
    <xf numFmtId="0" fontId="21" fillId="0" borderId="0" xfId="1" applyNumberFormat="1" applyFont="1" applyProtection="1">
      <alignment vertical="center"/>
    </xf>
    <xf numFmtId="180" fontId="21" fillId="0" borderId="0" xfId="1" applyNumberFormat="1" applyFont="1" applyProtection="1">
      <alignment vertical="center"/>
    </xf>
    <xf numFmtId="49" fontId="15" fillId="0" borderId="35" xfId="0" applyNumberFormat="1" applyFont="1" applyBorder="1" applyAlignment="1" applyProtection="1">
      <alignment horizontal="center" vertical="center"/>
      <protection locked="0"/>
    </xf>
    <xf numFmtId="49" fontId="15" fillId="0" borderId="26" xfId="0" applyNumberFormat="1" applyFont="1" applyBorder="1" applyAlignment="1" applyProtection="1">
      <alignment horizontal="center" vertical="center"/>
      <protection locked="0"/>
    </xf>
    <xf numFmtId="49" fontId="15" fillId="0" borderId="52" xfId="0" applyNumberFormat="1" applyFont="1" applyBorder="1" applyAlignment="1" applyProtection="1">
      <alignment horizontal="center" vertical="center"/>
      <protection locked="0"/>
    </xf>
    <xf numFmtId="49" fontId="15" fillId="0" borderId="53" xfId="0" applyNumberFormat="1" applyFont="1" applyBorder="1" applyAlignment="1" applyProtection="1">
      <alignment horizontal="center" vertical="center"/>
      <protection locked="0"/>
    </xf>
    <xf numFmtId="0" fontId="16" fillId="0" borderId="4"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6" fillId="0" borderId="19"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37" xfId="0" applyFont="1" applyBorder="1" applyAlignment="1" applyProtection="1">
      <alignment horizontal="center" vertical="center" wrapText="1"/>
      <protection locked="0"/>
    </xf>
    <xf numFmtId="0" fontId="16" fillId="0" borderId="38" xfId="0" applyFont="1" applyBorder="1" applyAlignment="1" applyProtection="1">
      <alignment horizontal="center" vertical="center" wrapText="1"/>
      <protection locked="0"/>
    </xf>
    <xf numFmtId="0" fontId="7" fillId="0" borderId="19" xfId="0" applyFont="1" applyBorder="1" applyAlignment="1">
      <alignment horizontal="center" vertical="center"/>
    </xf>
    <xf numFmtId="0" fontId="7" fillId="0" borderId="6" xfId="0" applyFont="1" applyBorder="1" applyAlignment="1">
      <alignment horizontal="center" vertical="center"/>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16" fillId="0" borderId="24" xfId="0" applyFont="1" applyBorder="1" applyAlignment="1">
      <alignment horizontal="center" vertical="center" wrapText="1"/>
    </xf>
    <xf numFmtId="0" fontId="17" fillId="0" borderId="24"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49" fontId="15" fillId="0" borderId="36" xfId="0" applyNumberFormat="1" applyFont="1" applyBorder="1" applyAlignment="1" applyProtection="1">
      <alignment horizontal="center" vertical="center" wrapText="1"/>
      <protection locked="0"/>
    </xf>
    <xf numFmtId="49" fontId="15" fillId="0" borderId="27" xfId="0" applyNumberFormat="1" applyFont="1" applyBorder="1" applyAlignment="1" applyProtection="1">
      <alignment horizontal="center" vertical="center" wrapText="1"/>
      <protection locked="0"/>
    </xf>
    <xf numFmtId="0" fontId="18" fillId="0" borderId="24" xfId="0" applyFont="1" applyBorder="1" applyAlignment="1">
      <alignment horizontal="center" vertical="center" wrapText="1"/>
    </xf>
    <xf numFmtId="0" fontId="18"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2" xfId="0" applyFont="1" applyBorder="1" applyAlignment="1">
      <alignment horizontal="center" vertical="center" wrapText="1"/>
    </xf>
    <xf numFmtId="0" fontId="15" fillId="0" borderId="19"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49" fontId="15" fillId="0" borderId="54" xfId="0" applyNumberFormat="1" applyFont="1" applyBorder="1" applyAlignment="1" applyProtection="1">
      <alignment horizontal="center" vertical="center"/>
      <protection locked="0"/>
    </xf>
    <xf numFmtId="49" fontId="15" fillId="0" borderId="55" xfId="0" applyNumberFormat="1" applyFont="1" applyBorder="1" applyAlignment="1" applyProtection="1">
      <alignment horizontal="center" vertical="center"/>
      <protection locked="0"/>
    </xf>
    <xf numFmtId="0" fontId="16" fillId="0" borderId="19" xfId="0" applyFont="1" applyBorder="1" applyAlignment="1">
      <alignment horizontal="center" vertical="center" textRotation="255" shrinkToFit="1"/>
    </xf>
    <xf numFmtId="0" fontId="16" fillId="0" borderId="6" xfId="0" applyFont="1" applyBorder="1" applyAlignment="1">
      <alignment horizontal="center" vertical="center" textRotation="255" shrinkToFit="1"/>
    </xf>
    <xf numFmtId="0" fontId="16" fillId="0" borderId="20" xfId="0" applyFont="1" applyBorder="1" applyAlignment="1">
      <alignment horizontal="center" vertical="center" textRotation="255" shrinkToFit="1"/>
    </xf>
    <xf numFmtId="0" fontId="16" fillId="0" borderId="21" xfId="0" applyFont="1" applyBorder="1" applyAlignment="1">
      <alignment horizontal="center" vertical="center" textRotation="255" shrinkToFit="1"/>
    </xf>
    <xf numFmtId="0" fontId="16" fillId="0" borderId="24" xfId="0" applyFont="1" applyBorder="1" applyAlignment="1">
      <alignment horizontal="center" vertical="center" textRotation="255" shrinkToFit="1"/>
    </xf>
    <xf numFmtId="0" fontId="16" fillId="0" borderId="22" xfId="0" applyFont="1" applyBorder="1" applyAlignment="1">
      <alignment horizontal="center" vertical="center" textRotation="255" shrinkToFit="1"/>
    </xf>
    <xf numFmtId="0" fontId="16" fillId="0" borderId="19" xfId="0" applyFont="1" applyBorder="1" applyAlignment="1">
      <alignment horizontal="center" vertical="center" shrinkToFit="1"/>
    </xf>
    <xf numFmtId="0" fontId="16" fillId="0" borderId="6" xfId="0" applyFont="1" applyBorder="1" applyAlignment="1">
      <alignment horizontal="center" vertical="center" shrinkToFi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3" xfId="0" applyFont="1" applyBorder="1" applyAlignment="1">
      <alignment horizontal="center" vertical="center" wrapText="1"/>
    </xf>
    <xf numFmtId="49" fontId="7" fillId="0" borderId="34" xfId="0" applyNumberFormat="1" applyFont="1" applyBorder="1" applyAlignment="1" applyProtection="1">
      <alignment horizontal="center" vertical="center" wrapText="1"/>
      <protection locked="0"/>
    </xf>
    <xf numFmtId="49" fontId="7" fillId="0" borderId="25" xfId="0" applyNumberFormat="1" applyFont="1" applyBorder="1" applyAlignment="1" applyProtection="1">
      <alignment horizontal="center" vertical="center" wrapText="1"/>
      <protection locked="0"/>
    </xf>
    <xf numFmtId="49" fontId="15" fillId="0" borderId="35" xfId="0" applyNumberFormat="1" applyFont="1" applyBorder="1" applyAlignment="1" applyProtection="1">
      <alignment horizontal="center" vertical="center" wrapText="1"/>
      <protection locked="0"/>
    </xf>
    <xf numFmtId="49" fontId="15" fillId="0" borderId="26" xfId="0" applyNumberFormat="1" applyFont="1" applyBorder="1" applyAlignment="1" applyProtection="1">
      <alignment horizontal="center" vertical="center" wrapText="1"/>
      <protection locked="0"/>
    </xf>
    <xf numFmtId="49" fontId="15" fillId="0" borderId="19" xfId="0" applyNumberFormat="1" applyFont="1" applyBorder="1" applyAlignment="1" applyProtection="1">
      <alignment horizontal="center" vertical="center" wrapText="1"/>
      <protection locked="0"/>
    </xf>
    <xf numFmtId="49" fontId="15" fillId="0" borderId="24" xfId="0" applyNumberFormat="1" applyFont="1" applyBorder="1" applyAlignment="1" applyProtection="1">
      <alignment horizontal="center" vertical="center" wrapText="1"/>
      <protection locked="0"/>
    </xf>
    <xf numFmtId="0" fontId="18" fillId="0" borderId="0" xfId="0" applyFont="1" applyAlignment="1">
      <alignment horizontal="left" vertical="center" wrapText="1"/>
    </xf>
    <xf numFmtId="40" fontId="12" fillId="0" borderId="24" xfId="0" applyNumberFormat="1" applyFont="1" applyBorder="1" applyAlignment="1">
      <alignment horizontal="center" vertical="top" wrapText="1"/>
    </xf>
    <xf numFmtId="0" fontId="12" fillId="0" borderId="5" xfId="0" applyFont="1" applyBorder="1" applyAlignment="1">
      <alignment horizontal="center" vertical="top" wrapText="1"/>
    </xf>
    <xf numFmtId="0" fontId="12" fillId="0" borderId="3" xfId="0" applyFont="1" applyBorder="1" applyAlignment="1">
      <alignment horizontal="center" vertical="top" wrapText="1"/>
    </xf>
    <xf numFmtId="38" fontId="12" fillId="0" borderId="16" xfId="1" applyFont="1" applyFill="1" applyBorder="1" applyAlignment="1" applyProtection="1">
      <alignment horizontal="center" vertical="center"/>
    </xf>
    <xf numFmtId="38" fontId="12" fillId="0" borderId="17" xfId="1" applyFont="1" applyFill="1" applyBorder="1" applyAlignment="1" applyProtection="1">
      <alignment horizontal="center" vertical="center"/>
    </xf>
    <xf numFmtId="179" fontId="19" fillId="0" borderId="0" xfId="0" applyNumberFormat="1" applyFont="1" applyAlignment="1">
      <alignment horizontal="center"/>
    </xf>
    <xf numFmtId="38" fontId="12" fillId="0" borderId="0" xfId="1" applyFont="1" applyFill="1" applyBorder="1" applyAlignment="1" applyProtection="1">
      <alignment horizontal="center" vertical="center"/>
    </xf>
    <xf numFmtId="179" fontId="12" fillId="0" borderId="0" xfId="0" applyNumberFormat="1" applyFont="1" applyAlignment="1">
      <alignment horizontal="center"/>
    </xf>
    <xf numFmtId="38" fontId="12" fillId="3" borderId="40" xfId="1" applyFont="1" applyFill="1" applyBorder="1" applyAlignment="1" applyProtection="1">
      <alignment horizontal="center" vertical="center"/>
    </xf>
    <xf numFmtId="38" fontId="19" fillId="0" borderId="5" xfId="0" applyNumberFormat="1" applyFont="1" applyBorder="1" applyAlignment="1" applyProtection="1">
      <alignment horizontal="center" vertical="center"/>
      <protection locked="0"/>
    </xf>
    <xf numFmtId="38" fontId="19" fillId="0" borderId="45" xfId="0" applyNumberFormat="1" applyFont="1" applyBorder="1" applyAlignment="1" applyProtection="1">
      <alignment horizontal="center" vertical="center"/>
      <protection locked="0"/>
    </xf>
    <xf numFmtId="38" fontId="19" fillId="0" borderId="42" xfId="0" applyNumberFormat="1" applyFont="1" applyBorder="1" applyAlignment="1" applyProtection="1">
      <alignment horizontal="center" vertical="center"/>
      <protection locked="0"/>
    </xf>
    <xf numFmtId="182" fontId="7" fillId="0" borderId="13" xfId="0" applyNumberFormat="1" applyFont="1" applyBorder="1" applyAlignment="1">
      <alignment horizontal="center" vertical="center" shrinkToFit="1"/>
    </xf>
    <xf numFmtId="182" fontId="7" fillId="0" borderId="5" xfId="0" applyNumberFormat="1" applyFont="1" applyBorder="1" applyAlignment="1">
      <alignment horizontal="center" vertical="center" shrinkToFit="1"/>
    </xf>
    <xf numFmtId="38" fontId="7" fillId="0" borderId="13" xfId="1" applyFont="1" applyBorder="1" applyAlignment="1" applyProtection="1">
      <alignment horizontal="center" vertical="center"/>
    </xf>
    <xf numFmtId="38" fontId="7" fillId="0" borderId="5" xfId="1" applyFont="1" applyBorder="1" applyAlignment="1" applyProtection="1">
      <alignment horizontal="center" vertical="center"/>
    </xf>
    <xf numFmtId="14" fontId="7" fillId="0" borderId="2" xfId="0" applyNumberFormat="1" applyFont="1" applyBorder="1" applyAlignment="1">
      <alignment horizontal="center" vertical="center" shrinkToFit="1"/>
    </xf>
    <xf numFmtId="14" fontId="7" fillId="0" borderId="5" xfId="0" applyNumberFormat="1" applyFont="1" applyBorder="1" applyAlignment="1">
      <alignment horizontal="center" vertical="center" shrinkToFit="1"/>
    </xf>
    <xf numFmtId="14" fontId="7" fillId="0" borderId="3" xfId="0" applyNumberFormat="1" applyFont="1" applyBorder="1" applyAlignment="1">
      <alignment horizontal="center" vertical="center" shrinkToFit="1"/>
    </xf>
    <xf numFmtId="178" fontId="7" fillId="0" borderId="1" xfId="0" applyNumberFormat="1" applyFont="1" applyBorder="1" applyAlignment="1">
      <alignment horizontal="center" vertical="center"/>
    </xf>
    <xf numFmtId="178" fontId="7" fillId="0" borderId="2" xfId="0" applyNumberFormat="1" applyFont="1" applyBorder="1" applyAlignment="1">
      <alignment horizontal="center" vertical="center"/>
    </xf>
    <xf numFmtId="181" fontId="7" fillId="0" borderId="11" xfId="1" applyNumberFormat="1" applyFont="1" applyBorder="1" applyAlignment="1" applyProtection="1">
      <alignment horizontal="center" vertical="center" shrinkToFit="1"/>
      <protection locked="0"/>
    </xf>
    <xf numFmtId="181" fontId="7" fillId="0" borderId="12" xfId="1" applyNumberFormat="1" applyFont="1" applyBorder="1" applyAlignment="1" applyProtection="1">
      <alignment horizontal="center" vertical="center" shrinkToFit="1"/>
      <protection locked="0"/>
    </xf>
    <xf numFmtId="14" fontId="7" fillId="0" borderId="3" xfId="0" applyNumberFormat="1" applyFont="1" applyBorder="1" applyAlignment="1">
      <alignment horizontal="center" vertical="center"/>
    </xf>
    <xf numFmtId="14" fontId="7" fillId="0" borderId="1" xfId="0" applyNumberFormat="1" applyFont="1" applyBorder="1" applyAlignment="1">
      <alignment horizontal="center" vertical="center"/>
    </xf>
    <xf numFmtId="178" fontId="7" fillId="0" borderId="14" xfId="0" applyNumberFormat="1" applyFont="1" applyBorder="1" applyAlignment="1">
      <alignment horizontal="center" vertical="center"/>
    </xf>
    <xf numFmtId="181" fontId="7" fillId="0" borderId="13" xfId="1" applyNumberFormat="1" applyFont="1" applyBorder="1" applyAlignment="1" applyProtection="1">
      <alignment horizontal="center" vertical="center" shrinkToFit="1"/>
      <protection locked="0"/>
    </xf>
    <xf numFmtId="181" fontId="7" fillId="0" borderId="14" xfId="1" applyNumberFormat="1" applyFont="1" applyBorder="1" applyAlignment="1" applyProtection="1">
      <alignment horizontal="center" vertical="center" shrinkToFit="1"/>
      <protection locked="0"/>
    </xf>
    <xf numFmtId="14" fontId="7" fillId="0" borderId="13" xfId="0" applyNumberFormat="1" applyFont="1" applyBorder="1" applyAlignment="1">
      <alignment horizontal="center" vertical="center"/>
    </xf>
    <xf numFmtId="14" fontId="7" fillId="0" borderId="5" xfId="0" applyNumberFormat="1" applyFont="1" applyBorder="1" applyAlignment="1">
      <alignment horizontal="center" vertical="center"/>
    </xf>
    <xf numFmtId="40" fontId="7" fillId="0" borderId="3" xfId="1" applyNumberFormat="1" applyFont="1" applyBorder="1" applyAlignment="1" applyProtection="1">
      <alignment horizontal="center" vertical="center"/>
    </xf>
    <xf numFmtId="40" fontId="7" fillId="0" borderId="2" xfId="1" applyNumberFormat="1" applyFont="1" applyBorder="1" applyAlignment="1" applyProtection="1">
      <alignment horizontal="center" vertical="center"/>
    </xf>
    <xf numFmtId="0" fontId="17" fillId="0" borderId="11" xfId="0" applyFont="1" applyBorder="1" applyAlignment="1">
      <alignment horizontal="center" vertical="center" wrapText="1"/>
    </xf>
    <xf numFmtId="0" fontId="17" fillId="0" borderId="1" xfId="0" applyFont="1" applyBorder="1" applyAlignment="1">
      <alignment horizontal="center" vertical="center"/>
    </xf>
    <xf numFmtId="0" fontId="17" fillId="0" borderId="12" xfId="0" applyFont="1" applyBorder="1" applyAlignment="1">
      <alignment horizontal="center" vertical="center"/>
    </xf>
    <xf numFmtId="0" fontId="17" fillId="0" borderId="11"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shrinkToFit="1"/>
    </xf>
    <xf numFmtId="177" fontId="7" fillId="0" borderId="11" xfId="0" applyNumberFormat="1" applyFont="1" applyBorder="1" applyAlignment="1">
      <alignment horizontal="center" vertical="center"/>
    </xf>
    <xf numFmtId="177" fontId="7" fillId="0" borderId="12" xfId="0" applyNumberFormat="1" applyFont="1" applyBorder="1" applyAlignment="1">
      <alignment horizontal="center" vertical="center"/>
    </xf>
    <xf numFmtId="2" fontId="7" fillId="0" borderId="1" xfId="0" applyNumberFormat="1" applyFont="1" applyBorder="1" applyAlignment="1">
      <alignment horizontal="center" vertical="center"/>
    </xf>
    <xf numFmtId="2" fontId="7" fillId="0" borderId="2"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16" fillId="0" borderId="6" xfId="0" applyFont="1" applyBorder="1" applyAlignment="1">
      <alignment horizontal="center"/>
    </xf>
    <xf numFmtId="0" fontId="16" fillId="0" borderId="7" xfId="0" applyFont="1" applyBorder="1" applyAlignment="1">
      <alignment horizontal="center"/>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176" fontId="7" fillId="0" borderId="1" xfId="0" applyNumberFormat="1" applyFont="1" applyBorder="1" applyAlignment="1">
      <alignment horizontal="distributed" vertical="center"/>
    </xf>
    <xf numFmtId="2" fontId="7" fillId="0" borderId="1" xfId="0" applyNumberFormat="1" applyFont="1" applyBorder="1" applyAlignment="1">
      <alignment horizontal="center"/>
    </xf>
    <xf numFmtId="2" fontId="7" fillId="0" borderId="2" xfId="0" applyNumberFormat="1"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center"/>
    </xf>
    <xf numFmtId="0" fontId="7" fillId="0" borderId="4" xfId="0" applyFont="1" applyBorder="1" applyAlignment="1">
      <alignment horizontal="center" vertical="center"/>
    </xf>
    <xf numFmtId="0" fontId="14" fillId="0" borderId="0" xfId="0" applyFont="1" applyAlignment="1">
      <alignment horizontal="center" vertical="center"/>
    </xf>
    <xf numFmtId="0" fontId="23" fillId="2" borderId="0" xfId="0" applyFont="1" applyFill="1">
      <alignment vertical="center"/>
    </xf>
    <xf numFmtId="0" fontId="10" fillId="0" borderId="20" xfId="0" applyFont="1" applyBorder="1" applyAlignment="1">
      <alignment horizontal="left" vertical="center"/>
    </xf>
    <xf numFmtId="0" fontId="10" fillId="0" borderId="0" xfId="0" applyFont="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183" fontId="9" fillId="4" borderId="40" xfId="0" applyNumberFormat="1" applyFont="1" applyFill="1" applyBorder="1" applyAlignment="1">
      <alignment horizontal="center" vertical="center"/>
    </xf>
    <xf numFmtId="184" fontId="9" fillId="6" borderId="40" xfId="0" applyNumberFormat="1" applyFont="1" applyFill="1" applyBorder="1" applyAlignment="1">
      <alignment horizontal="center" vertical="center"/>
    </xf>
    <xf numFmtId="183" fontId="9" fillId="4" borderId="9" xfId="0" applyNumberFormat="1" applyFont="1" applyFill="1" applyBorder="1" applyAlignment="1">
      <alignment horizontal="center" vertical="center"/>
    </xf>
    <xf numFmtId="183" fontId="9" fillId="7" borderId="9" xfId="0" applyNumberFormat="1" applyFont="1" applyFill="1" applyBorder="1" applyAlignment="1">
      <alignment horizontal="center" vertical="center"/>
    </xf>
  </cellXfs>
  <cellStyles count="3">
    <cellStyle name="桁区切り" xfId="1" builtinId="6"/>
    <cellStyle name="標準" xfId="0" builtinId="0"/>
    <cellStyle name="標準 3" xfId="2" xr:uid="{922ECF3A-4AE9-4043-B9C1-FF74D68E18A0}"/>
  </cellStyles>
  <dxfs count="23">
    <dxf>
      <fill>
        <patternFill>
          <bgColor theme="2" tint="-9.9948118533890809E-2"/>
        </patternFill>
      </fill>
    </dxf>
    <dxf>
      <font>
        <color rgb="FF9C0006"/>
      </font>
      <fill>
        <patternFill>
          <bgColor rgb="FFFFC7CE"/>
        </patternFill>
      </fill>
    </dxf>
    <dxf>
      <fill>
        <patternFill>
          <bgColor theme="2" tint="-9.9948118533890809E-2"/>
        </patternFill>
      </fill>
    </dxf>
    <dxf>
      <fill>
        <patternFill>
          <bgColor rgb="FFFFC000"/>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179918</xdr:colOff>
      <xdr:row>6</xdr:row>
      <xdr:rowOff>116416</xdr:rowOff>
    </xdr:from>
    <xdr:to>
      <xdr:col>33</xdr:col>
      <xdr:colOff>275167</xdr:colOff>
      <xdr:row>10</xdr:row>
      <xdr:rowOff>42333</xdr:rowOff>
    </xdr:to>
    <xdr:sp macro="" textlink="">
      <xdr:nvSpPr>
        <xdr:cNvPr id="2" name="正方形/長方形 1">
          <a:extLst>
            <a:ext uri="{FF2B5EF4-FFF2-40B4-BE49-F238E27FC236}">
              <a16:creationId xmlns:a16="http://schemas.microsoft.com/office/drawing/2014/main" id="{BB084AD8-5D0B-4A10-BEF0-9EF9FA5988B1}"/>
            </a:ext>
          </a:extLst>
        </xdr:cNvPr>
        <xdr:cNvSpPr/>
      </xdr:nvSpPr>
      <xdr:spPr>
        <a:xfrm>
          <a:off x="8194056" y="1857192"/>
          <a:ext cx="5915352" cy="786451"/>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FFFF00"/>
              </a:solidFill>
            </a:rPr>
            <a:t>※</a:t>
          </a:r>
          <a:r>
            <a:rPr kumimoji="1" lang="ja-JP" altLang="en-US" sz="1800" b="1">
              <a:solidFill>
                <a:srgbClr val="FFFF00"/>
              </a:solidFill>
            </a:rPr>
            <a:t>振込口座情報については直接用紙への記入をお願いしております。</a:t>
          </a:r>
          <a:endParaRPr kumimoji="1" lang="en-US" altLang="ja-JP" sz="1800" b="1">
            <a:solidFill>
              <a:srgbClr val="FFFF00"/>
            </a:solidFill>
          </a:endParaRPr>
        </a:p>
        <a:p>
          <a:pPr algn="l"/>
          <a:r>
            <a:rPr kumimoji="1" lang="ja-JP" altLang="en-US" sz="1800" b="1">
              <a:solidFill>
                <a:srgbClr val="FFFF00"/>
              </a:solidFill>
            </a:rPr>
            <a:t>　記入のお忘れがございませんようお願い申し上げます。</a:t>
          </a:r>
        </a:p>
      </xdr:txBody>
    </xdr:sp>
    <xdr:clientData/>
  </xdr:twoCellAnchor>
</xdr:wsDr>
</file>

<file path=xl/persons/person.xml><?xml version="1.0" encoding="utf-8"?>
<personList xmlns="http://schemas.microsoft.com/office/spreadsheetml/2018/threadedcomments" xmlns:x="http://schemas.openxmlformats.org/spreadsheetml/2006/main">
  <person displayName="阿部 昌弘" id="{37BC3E22-8537-4D55-A5C8-A27978477A4A}" userId="S::masahiro.abe@west-gr.co.jp::26ed82e1-401d-4b3a-be3c-504140080374" providerId="AD"/>
  <person displayName="豊田 聡" id="{A838E184-4810-4A2E-B615-5370926BA2B6}" userId="S::satoshi.toyoda@west-gr.co.jp::ac31e43e-0efa-4b2f-9664-33ac12485e46"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5" dT="2023-05-17T05:12:10.62" personId="{37BC3E22-8537-4D55-A5C8-A27978477A4A}" id="{3CADB6E8-1AD6-47B2-9CA2-4C5773309C28}">
    <text>WES買戻し済み⇒次回対象（第9回）から外す</text>
  </threadedComment>
  <threadedComment ref="D6" dT="2023-05-17T05:12:15.00" personId="{37BC3E22-8537-4D55-A5C8-A27978477A4A}" id="{3619D419-C038-4394-8CC8-546A04C721E4}">
    <text>WES買戻し済み⇒次回対象（第9回）から外す</text>
  </threadedComment>
  <threadedComment ref="D311" dT="2023-05-17T05:13:52.75" personId="{37BC3E22-8537-4D55-A5C8-A27978477A4A}" id="{AD61EA03-5EA2-45DE-855C-F3EA21D01B89}">
    <text>2021年9月30日保証解約済み⇒次回対象（第9回）から外す</text>
  </threadedComment>
  <threadedComment ref="D312" dT="2024-02-29T00:21:48.05" personId="{A838E184-4810-4A2E-B615-5370926BA2B6}" id="{28E7D39B-02F9-43C9-91FE-6F447D1D1769}">
    <text>2024/02/28椎野次長より保守解約合意書締結中との連絡有。出力抑制保証対象外・DM対象外</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F9B57-57CB-429C-99BB-FBEF55172BE2}">
  <sheetPr>
    <tabColor rgb="FFFFFF00"/>
    <pageSetUpPr fitToPage="1"/>
  </sheetPr>
  <dimension ref="A1:AR169"/>
  <sheetViews>
    <sheetView showZeros="0" tabSelected="1" view="pageBreakPreview" zoomScale="115" zoomScaleNormal="100" zoomScaleSheetLayoutView="115" workbookViewId="0">
      <selection activeCell="H13" sqref="H13:I13"/>
    </sheetView>
  </sheetViews>
  <sheetFormatPr defaultColWidth="8.59765625" defaultRowHeight="18" x14ac:dyDescent="0.45"/>
  <cols>
    <col min="1" max="1" width="3.69921875" style="150" customWidth="1"/>
    <col min="2" max="24" width="4.19921875" style="7" customWidth="1"/>
    <col min="25" max="26" width="4.19921875" style="1" customWidth="1"/>
    <col min="27" max="27" width="7.5" style="1" customWidth="1"/>
    <col min="28" max="32" width="10.69921875" style="1" customWidth="1"/>
    <col min="33" max="33" width="10.69921875" style="154" customWidth="1"/>
    <col min="34" max="34" width="10.69921875" style="1" customWidth="1"/>
    <col min="35" max="35" width="7.19921875" style="1" bestFit="1" customWidth="1"/>
    <col min="36" max="36" width="11.09765625" style="1" bestFit="1" customWidth="1"/>
    <col min="37" max="37" width="6.09765625" style="1" bestFit="1" customWidth="1"/>
    <col min="38" max="38" width="9.09765625" style="1" bestFit="1" customWidth="1"/>
    <col min="39" max="39" width="8.5" style="1" customWidth="1"/>
    <col min="40" max="44" width="10.3984375" style="1" customWidth="1"/>
    <col min="45" max="46" width="10.3984375" style="7" customWidth="1"/>
    <col min="47" max="47" width="12.8984375" style="7" customWidth="1"/>
    <col min="48" max="62" width="4.19921875" style="7" customWidth="1"/>
    <col min="63" max="63" width="3.8984375" style="7" customWidth="1"/>
    <col min="64" max="16384" width="8.59765625" style="7"/>
  </cols>
  <sheetData>
    <row r="1" spans="1:44" ht="33" customHeight="1" x14ac:dyDescent="0.45">
      <c r="B1" s="283" t="s">
        <v>1105</v>
      </c>
      <c r="C1" s="283"/>
      <c r="D1" s="283"/>
      <c r="E1" s="283"/>
      <c r="F1" s="283"/>
      <c r="G1" s="283"/>
      <c r="H1" s="283"/>
      <c r="I1" s="283"/>
      <c r="J1" s="283"/>
      <c r="K1" s="283"/>
      <c r="L1" s="283"/>
      <c r="M1" s="283"/>
      <c r="N1" s="283"/>
      <c r="O1" s="283"/>
      <c r="P1" s="283"/>
      <c r="Q1" s="283"/>
      <c r="R1" s="283"/>
      <c r="S1" s="283"/>
      <c r="T1" s="283"/>
      <c r="U1" s="283"/>
      <c r="V1" s="283"/>
      <c r="W1" s="283"/>
      <c r="X1" s="283"/>
      <c r="Y1" s="283"/>
      <c r="Z1" s="152"/>
      <c r="AA1" s="284" t="str">
        <f>+IF(AC7=0,"加入番号またはPASSが正しく入力されていません。","")</f>
        <v/>
      </c>
      <c r="AB1" s="284"/>
      <c r="AC1" s="284"/>
      <c r="AD1" s="284"/>
      <c r="AE1" s="284"/>
      <c r="AF1" s="153"/>
      <c r="AG1" s="153"/>
    </row>
    <row r="2" spans="1:44" ht="18" customHeight="1" x14ac:dyDescent="0.45">
      <c r="B2" s="283"/>
      <c r="C2" s="283"/>
      <c r="D2" s="283"/>
      <c r="E2" s="283"/>
      <c r="F2" s="283"/>
      <c r="G2" s="283"/>
      <c r="H2" s="283"/>
      <c r="I2" s="283"/>
      <c r="J2" s="283"/>
      <c r="K2" s="283"/>
      <c r="L2" s="283"/>
      <c r="M2" s="283"/>
      <c r="N2" s="283"/>
      <c r="O2" s="283"/>
      <c r="P2" s="283"/>
      <c r="Q2" s="283"/>
      <c r="R2" s="283"/>
      <c r="S2" s="283"/>
      <c r="T2" s="283"/>
      <c r="U2" s="283"/>
      <c r="V2" s="283"/>
      <c r="W2" s="283"/>
      <c r="X2" s="283"/>
      <c r="Y2" s="283"/>
    </row>
    <row r="3" spans="1:44" ht="19.8" x14ac:dyDescent="0.45">
      <c r="C3" s="7" t="s">
        <v>0</v>
      </c>
      <c r="AB3" s="155" t="s">
        <v>95</v>
      </c>
      <c r="AC3" s="156"/>
      <c r="AD3" s="285" t="s">
        <v>106</v>
      </c>
      <c r="AE3" s="286"/>
      <c r="AF3" s="286"/>
      <c r="AH3" s="150"/>
      <c r="AI3" s="150"/>
      <c r="AJ3" s="150"/>
      <c r="AK3" s="150"/>
      <c r="AL3" s="157"/>
      <c r="AM3" s="157"/>
      <c r="AN3" s="150"/>
      <c r="AO3" s="150"/>
    </row>
    <row r="4" spans="1:44" ht="19.5" customHeight="1" x14ac:dyDescent="0.45">
      <c r="C4" s="172" t="s">
        <v>1</v>
      </c>
      <c r="D4" s="172"/>
      <c r="E4" s="172"/>
      <c r="F4" s="172"/>
      <c r="G4" s="172" t="s">
        <v>2</v>
      </c>
      <c r="H4" s="172"/>
      <c r="I4" s="172"/>
      <c r="J4" s="172"/>
      <c r="K4" s="287" t="str">
        <f>+IF(AC7=0,"",AD6)</f>
        <v/>
      </c>
      <c r="L4" s="287"/>
      <c r="M4" s="287"/>
      <c r="N4" s="287"/>
      <c r="O4" s="287"/>
      <c r="P4" s="287"/>
      <c r="Q4" s="287"/>
      <c r="R4" s="287"/>
      <c r="S4" s="287"/>
      <c r="T4" s="287"/>
      <c r="U4" s="287"/>
      <c r="V4" s="287"/>
      <c r="AB4" s="155" t="s">
        <v>104</v>
      </c>
      <c r="AC4" s="156"/>
      <c r="AD4" s="285"/>
      <c r="AE4" s="286"/>
      <c r="AF4" s="286"/>
      <c r="AH4" s="150"/>
      <c r="AI4" s="150"/>
      <c r="AJ4" s="150"/>
      <c r="AK4" s="150"/>
      <c r="AL4" s="157"/>
      <c r="AM4" s="157"/>
      <c r="AN4" s="150"/>
      <c r="AO4" s="150"/>
    </row>
    <row r="5" spans="1:44" ht="27" customHeight="1" x14ac:dyDescent="0.45">
      <c r="C5" s="172"/>
      <c r="D5" s="172"/>
      <c r="E5" s="172"/>
      <c r="F5" s="172"/>
      <c r="G5" s="172" t="s">
        <v>124</v>
      </c>
      <c r="H5" s="172"/>
      <c r="I5" s="172"/>
      <c r="J5" s="172"/>
      <c r="K5" s="287" t="str">
        <f>+IF(AC7=0,"",AE6)</f>
        <v/>
      </c>
      <c r="L5" s="287"/>
      <c r="M5" s="287"/>
      <c r="N5" s="287"/>
      <c r="O5" s="287"/>
      <c r="P5" s="287"/>
      <c r="Q5" s="287"/>
      <c r="R5" s="287"/>
      <c r="S5" s="287"/>
      <c r="T5" s="288"/>
      <c r="U5" s="174" t="s">
        <v>3</v>
      </c>
      <c r="V5" s="172"/>
      <c r="Y5" s="150"/>
      <c r="Z5" s="150"/>
      <c r="AA5" s="150"/>
      <c r="AB5" s="150"/>
      <c r="AC5" s="150"/>
      <c r="AD5" s="150" t="s">
        <v>111</v>
      </c>
      <c r="AE5" s="150" t="s">
        <v>113</v>
      </c>
      <c r="AF5" s="150" t="s">
        <v>114</v>
      </c>
      <c r="AG5" s="153" t="s">
        <v>115</v>
      </c>
      <c r="AH5" s="150" t="s">
        <v>116</v>
      </c>
      <c r="AI5" s="150" t="s">
        <v>117</v>
      </c>
      <c r="AJ5" s="150" t="s">
        <v>118</v>
      </c>
      <c r="AK5" s="150" t="s">
        <v>119</v>
      </c>
      <c r="AL5" s="150" t="s">
        <v>6</v>
      </c>
      <c r="AM5" s="150"/>
      <c r="AN5" s="150" t="s">
        <v>122</v>
      </c>
      <c r="AO5" s="7"/>
    </row>
    <row r="6" spans="1:44" ht="19.5" customHeight="1" x14ac:dyDescent="0.45">
      <c r="C6" s="172" t="s">
        <v>125</v>
      </c>
      <c r="D6" s="172"/>
      <c r="E6" s="172"/>
      <c r="F6" s="172"/>
      <c r="G6" s="277" t="str">
        <f>+IF(AC7=0,"",AF6)</f>
        <v/>
      </c>
      <c r="H6" s="277"/>
      <c r="I6" s="277"/>
      <c r="J6" s="277"/>
      <c r="K6" s="277"/>
      <c r="L6" s="277"/>
      <c r="M6" s="172" t="s">
        <v>4</v>
      </c>
      <c r="N6" s="172"/>
      <c r="O6" s="172"/>
      <c r="P6" s="172"/>
      <c r="Q6" s="278" t="str">
        <f>+IF(AC7=0,"",AG6)</f>
        <v/>
      </c>
      <c r="R6" s="278"/>
      <c r="S6" s="278"/>
      <c r="T6" s="279"/>
      <c r="U6" s="280" t="s">
        <v>126</v>
      </c>
      <c r="V6" s="281"/>
      <c r="Y6" s="150"/>
      <c r="Z6" s="150"/>
      <c r="AA6" s="150"/>
      <c r="AB6" s="150"/>
      <c r="AC6" s="150" t="str">
        <f>+IF(OR(AC3=0,AC4=0),"",AC3&amp;AC4)</f>
        <v/>
      </c>
      <c r="AD6" s="150" t="str">
        <f>IF(OR(AC3=0,AC4=0,AC7=0),"",VLOOKUP(AC6,Sheet5!A:L,2,0))</f>
        <v/>
      </c>
      <c r="AE6" s="150" t="str">
        <f>IF(OR(AC3=0,AC4=0,AC7=0),"",VLOOKUP(AC6,Sheet5!A:L,4,0))</f>
        <v/>
      </c>
      <c r="AF6" s="158" t="str">
        <f>IF(OR(AC3=0,AC4=0,AC7=0),"",VLOOKUP(AC6,Sheet5!A:L,5,0))</f>
        <v/>
      </c>
      <c r="AG6" s="153" t="str">
        <f>IF(OR(AC3=0,AC4=0,AC7=0),"",VLOOKUP(AC6,Sheet5!A:L,6,0))</f>
        <v/>
      </c>
      <c r="AH6" s="150" t="str">
        <f>IF(OR(AC3=0,AC4=0,AC7=0),"",VLOOKUP(AC6,Sheet5!A:L,7,0))</f>
        <v/>
      </c>
      <c r="AI6" s="150" t="str">
        <f>IF(OR(AC3=0,AC4=0,AC7=0),"",VLOOKUP(AC6,Sheet5!A:L,8,0))</f>
        <v/>
      </c>
      <c r="AJ6" s="150" t="str">
        <f>IF(OR(AC3=0,AC4=0,AC7=0),"",VLOOKUP(AC6,Sheet5!A:L,9,0))</f>
        <v/>
      </c>
      <c r="AK6" s="150" t="str">
        <f>IF(OR(AC3=0,AC4=0,AC7=0),"",VLOOKUP(AC6,Sheet5!A:L,10,0))</f>
        <v/>
      </c>
      <c r="AL6" s="150" t="str">
        <f>IF(OR(AC3=0,AC4=0,AC7=0),"",VLOOKUP(AC6,Sheet5!A:L,11,0))</f>
        <v/>
      </c>
      <c r="AM6" s="150"/>
      <c r="AN6" s="158" t="str">
        <f>IF(OR(AC3=0,AC4=0,AC7=0),"",VLOOKUP(AC6,Sheet5!A:M,13,0))</f>
        <v/>
      </c>
      <c r="AO6" s="7"/>
    </row>
    <row r="7" spans="1:44" ht="10.199999999999999" customHeight="1" x14ac:dyDescent="0.45">
      <c r="C7" s="125"/>
      <c r="D7" s="125"/>
      <c r="E7" s="125"/>
      <c r="F7" s="126"/>
      <c r="G7" s="126"/>
      <c r="H7" s="126"/>
      <c r="I7" s="126"/>
      <c r="J7" s="126"/>
      <c r="K7" s="125"/>
      <c r="L7" s="125"/>
      <c r="M7" s="125"/>
      <c r="N7" s="127"/>
      <c r="O7" s="127"/>
      <c r="P7" s="127"/>
      <c r="Q7" s="127"/>
      <c r="R7" s="127"/>
      <c r="S7" s="127"/>
      <c r="T7" s="127"/>
      <c r="U7" s="127"/>
      <c r="Y7" s="150"/>
      <c r="Z7" s="150"/>
      <c r="AA7" s="150"/>
      <c r="AB7" s="150"/>
      <c r="AC7" s="150">
        <f>+COUNTIF(Sheet5!A:A,九電_012!AC6)</f>
        <v>1048228</v>
      </c>
      <c r="AD7" s="150"/>
      <c r="AE7" s="150"/>
      <c r="AF7" s="150"/>
      <c r="AH7" s="150"/>
      <c r="AI7" s="150"/>
      <c r="AJ7" s="150"/>
      <c r="AK7" s="150"/>
      <c r="AL7" s="150"/>
      <c r="AM7" s="150"/>
      <c r="AN7" s="150"/>
      <c r="AO7" s="150"/>
    </row>
    <row r="8" spans="1:44" ht="18.600000000000001" thickBot="1" x14ac:dyDescent="0.5">
      <c r="C8" s="267" t="s">
        <v>7</v>
      </c>
      <c r="D8" s="267"/>
      <c r="E8" s="267"/>
      <c r="F8" s="267"/>
      <c r="G8" s="267" t="str">
        <f>+IF(AC7=0,"",AI6)</f>
        <v/>
      </c>
      <c r="H8" s="267"/>
      <c r="I8" s="267" t="s">
        <v>8</v>
      </c>
      <c r="J8" s="267"/>
      <c r="K8" s="267"/>
      <c r="L8" s="267"/>
      <c r="M8" s="282" t="str">
        <f>+IF(AC7=0,"",AL6)</f>
        <v/>
      </c>
      <c r="N8" s="282"/>
      <c r="O8" s="282"/>
      <c r="P8" s="267" t="s">
        <v>9</v>
      </c>
      <c r="Q8" s="267"/>
      <c r="R8" s="267"/>
      <c r="S8" s="267"/>
      <c r="T8" s="267" t="str">
        <f>+IF(AC7=0,"",AK6)</f>
        <v/>
      </c>
      <c r="U8" s="267"/>
      <c r="V8" s="7" t="s">
        <v>2131</v>
      </c>
      <c r="Y8" s="150"/>
      <c r="Z8" s="150"/>
      <c r="AA8" s="150"/>
      <c r="AB8" s="150"/>
      <c r="AC8" s="150"/>
      <c r="AD8" s="150"/>
      <c r="AE8" s="150"/>
      <c r="AF8" s="150"/>
      <c r="AH8" s="150"/>
      <c r="AI8" s="150"/>
      <c r="AJ8" s="150"/>
      <c r="AK8" s="150"/>
      <c r="AL8" s="150"/>
      <c r="AM8" s="150"/>
      <c r="AN8" s="150"/>
      <c r="AO8" s="150"/>
    </row>
    <row r="9" spans="1:44" ht="19.5" customHeight="1" thickBot="1" x14ac:dyDescent="0.45">
      <c r="C9" s="268" t="s">
        <v>127</v>
      </c>
      <c r="D9" s="268"/>
      <c r="E9" s="268"/>
      <c r="F9" s="268"/>
      <c r="G9" s="269"/>
      <c r="H9" s="270" t="s">
        <v>128</v>
      </c>
      <c r="I9" s="271"/>
      <c r="J9" s="268" t="s">
        <v>129</v>
      </c>
      <c r="K9" s="268"/>
      <c r="L9" s="268"/>
      <c r="M9" s="268"/>
      <c r="N9" s="269"/>
      <c r="O9" s="270" t="s">
        <v>12</v>
      </c>
      <c r="P9" s="271"/>
      <c r="Q9" s="272" t="s">
        <v>2132</v>
      </c>
      <c r="R9" s="172"/>
      <c r="S9" s="173"/>
      <c r="T9" s="273" t="s">
        <v>2133</v>
      </c>
      <c r="U9" s="274"/>
      <c r="V9" s="274"/>
      <c r="W9" s="274"/>
      <c r="X9" s="261"/>
      <c r="Y9" s="150"/>
      <c r="Z9" s="150"/>
      <c r="AA9" s="150"/>
      <c r="AB9" s="150"/>
      <c r="AC9" s="150"/>
      <c r="AD9" s="150"/>
      <c r="AE9" s="150"/>
      <c r="AF9" s="150"/>
      <c r="AH9" s="150"/>
      <c r="AI9" s="150"/>
      <c r="AJ9" s="150"/>
      <c r="AK9" s="150"/>
      <c r="AL9" s="150"/>
      <c r="AM9" s="150"/>
      <c r="AN9" s="150"/>
      <c r="AO9" s="159"/>
    </row>
    <row r="10" spans="1:44" x14ac:dyDescent="0.45">
      <c r="C10" s="172" t="s">
        <v>14</v>
      </c>
      <c r="D10" s="172"/>
      <c r="E10" s="172"/>
      <c r="F10" s="172" t="s">
        <v>130</v>
      </c>
      <c r="G10" s="173"/>
      <c r="H10" s="260" t="s">
        <v>15</v>
      </c>
      <c r="I10" s="261"/>
      <c r="J10" s="174" t="s">
        <v>14</v>
      </c>
      <c r="K10" s="172"/>
      <c r="L10" s="172"/>
      <c r="M10" s="172" t="s">
        <v>130</v>
      </c>
      <c r="N10" s="173"/>
      <c r="O10" s="260" t="s">
        <v>15</v>
      </c>
      <c r="P10" s="261"/>
      <c r="Q10" s="174"/>
      <c r="R10" s="172"/>
      <c r="S10" s="173"/>
      <c r="T10" s="275"/>
      <c r="U10" s="172"/>
      <c r="V10" s="172"/>
      <c r="W10" s="172"/>
      <c r="X10" s="276"/>
      <c r="Y10" s="150"/>
      <c r="Z10" s="150"/>
      <c r="AA10" s="150"/>
      <c r="AB10" s="150"/>
      <c r="AC10" s="150"/>
      <c r="AD10" s="150"/>
      <c r="AE10" s="150"/>
      <c r="AF10" s="150"/>
      <c r="AH10" s="150"/>
      <c r="AI10" s="150"/>
      <c r="AJ10" s="150"/>
      <c r="AK10" s="150"/>
      <c r="AL10" s="150"/>
      <c r="AM10" s="150"/>
      <c r="AN10" s="150"/>
      <c r="AO10" s="159"/>
    </row>
    <row r="11" spans="1:44" ht="13.2" customHeight="1" x14ac:dyDescent="0.45">
      <c r="B11" s="262" t="s">
        <v>18</v>
      </c>
      <c r="C11" s="248">
        <v>43386</v>
      </c>
      <c r="D11" s="172"/>
      <c r="E11" s="172"/>
      <c r="F11" s="172">
        <v>18.190000000000001</v>
      </c>
      <c r="G11" s="173"/>
      <c r="H11" s="263">
        <v>105.38</v>
      </c>
      <c r="I11" s="264"/>
      <c r="J11" s="247">
        <v>43394</v>
      </c>
      <c r="K11" s="172"/>
      <c r="L11" s="172"/>
      <c r="M11" s="265">
        <v>18.3</v>
      </c>
      <c r="N11" s="266"/>
      <c r="O11" s="263">
        <v>239.25</v>
      </c>
      <c r="P11" s="264"/>
      <c r="Q11" s="254">
        <f>O11-H11</f>
        <v>133.87</v>
      </c>
      <c r="R11" s="255"/>
      <c r="S11" s="239" t="s">
        <v>19</v>
      </c>
      <c r="T11" s="256" t="s">
        <v>20</v>
      </c>
      <c r="U11" s="257"/>
      <c r="V11" s="257"/>
      <c r="W11" s="257"/>
      <c r="X11" s="258"/>
      <c r="Y11" s="150"/>
      <c r="Z11" s="150"/>
      <c r="AA11" s="150"/>
      <c r="AB11" s="150"/>
      <c r="AC11" s="150"/>
      <c r="AD11" s="150"/>
      <c r="AE11" s="150"/>
      <c r="AF11" s="150"/>
      <c r="AH11" s="150"/>
      <c r="AI11" s="150"/>
      <c r="AJ11" s="150"/>
      <c r="AK11" s="150"/>
      <c r="AL11" s="150"/>
      <c r="AM11" s="150"/>
      <c r="AN11" s="150"/>
      <c r="AO11" s="159"/>
    </row>
    <row r="12" spans="1:44" ht="13.2" customHeight="1" x14ac:dyDescent="0.45">
      <c r="B12" s="262"/>
      <c r="C12" s="172"/>
      <c r="D12" s="172"/>
      <c r="E12" s="172"/>
      <c r="F12" s="172"/>
      <c r="G12" s="173"/>
      <c r="H12" s="263"/>
      <c r="I12" s="264"/>
      <c r="J12" s="174"/>
      <c r="K12" s="172"/>
      <c r="L12" s="172"/>
      <c r="M12" s="265"/>
      <c r="N12" s="266"/>
      <c r="O12" s="263"/>
      <c r="P12" s="264"/>
      <c r="Q12" s="254"/>
      <c r="R12" s="255"/>
      <c r="S12" s="239"/>
      <c r="T12" s="259"/>
      <c r="U12" s="257"/>
      <c r="V12" s="257"/>
      <c r="W12" s="257"/>
      <c r="X12" s="258"/>
      <c r="Y12" s="150"/>
      <c r="Z12" s="150"/>
      <c r="AA12" s="150"/>
      <c r="AB12" s="150" t="s">
        <v>1087</v>
      </c>
      <c r="AC12" s="150"/>
      <c r="AD12" s="150"/>
      <c r="AE12" s="150"/>
      <c r="AF12" s="150"/>
      <c r="AG12" s="150"/>
      <c r="AH12" s="159"/>
      <c r="AI12" s="159"/>
      <c r="AJ12" s="159"/>
      <c r="AK12" s="159"/>
      <c r="AL12" s="159"/>
      <c r="AM12" s="159"/>
      <c r="AN12" s="159"/>
      <c r="AO12" s="150"/>
      <c r="AP12" s="150"/>
      <c r="AQ12" s="150"/>
      <c r="AR12" s="150"/>
    </row>
    <row r="13" spans="1:44" ht="19.95" customHeight="1" x14ac:dyDescent="0.45">
      <c r="A13" s="150" t="str">
        <f>IF($AC$7=0,B13,
IF($AJ$6="旧ルール",$G$8&amp;"(旧)"&amp;$AM$6&amp;B13,$G$8&amp;$AM$6&amp;B13))</f>
        <v>1</v>
      </c>
      <c r="B13" s="7">
        <v>1</v>
      </c>
      <c r="C13" s="240">
        <f t="shared" ref="C13:C44" si="0">AC13</f>
        <v>45717</v>
      </c>
      <c r="D13" s="241"/>
      <c r="E13" s="242"/>
      <c r="F13" s="243" t="e">
        <f>AD13</f>
        <v>#N/A</v>
      </c>
      <c r="G13" s="244"/>
      <c r="H13" s="245">
        <f>AM13</f>
        <v>0</v>
      </c>
      <c r="I13" s="246"/>
      <c r="J13" s="247" t="e">
        <f>AE13</f>
        <v>#N/A</v>
      </c>
      <c r="K13" s="248"/>
      <c r="L13" s="248"/>
      <c r="M13" s="243" t="e">
        <f>AF13</f>
        <v>#N/A</v>
      </c>
      <c r="N13" s="244"/>
      <c r="O13" s="245">
        <f>AO13</f>
        <v>0</v>
      </c>
      <c r="P13" s="246"/>
      <c r="Q13" s="236">
        <f t="shared" ref="Q13:Q14" si="1">H13-O13</f>
        <v>0</v>
      </c>
      <c r="R13" s="237"/>
      <c r="S13" s="41" t="s">
        <v>19</v>
      </c>
      <c r="T13" s="238" t="str">
        <f>IF(OR(H13="",$T$8="",O13=""),"",IF(Q13&gt;0.01,"",IF($T$8*Q13*1.1*-1&gt;100000,100000,ROUNDDOWN($T$8*Q13*1.1*-1,0))))</f>
        <v/>
      </c>
      <c r="U13" s="239"/>
      <c r="V13" s="239"/>
      <c r="W13" s="239"/>
      <c r="X13" s="42" t="s">
        <v>25</v>
      </c>
      <c r="Y13" s="150" t="str">
        <f t="shared" ref="Y13:Y46" si="2">+IF(OR(H13=0,O13=0),"",
IF(AE13&gt;0.01,"←比較対象日の実際の発電量の"&amp;AE13*100&amp;"％で計算しています。",""))</f>
        <v/>
      </c>
      <c r="Z13" s="150"/>
      <c r="AA13" s="150"/>
      <c r="AB13" s="150">
        <v>1</v>
      </c>
      <c r="AC13" s="158">
        <v>45717</v>
      </c>
      <c r="AD13" s="160" t="e">
        <f>_xlfn.XLOOKUP($M$8&amp;$AC13,気象データ入力!$C:$C,気象データ入力!$E:$E)</f>
        <v>#N/A</v>
      </c>
      <c r="AE13" s="161" t="e">
        <f>_xlfn.XLOOKUP($M$8&amp;$AC13,気象データ入力!$C:$C,気象データ入力!$F:$F)</f>
        <v>#N/A</v>
      </c>
      <c r="AF13" s="162" t="e">
        <f>_xlfn.XLOOKUP($M$8&amp;$AC13,気象データ入力!$C:$C,気象データ入力!$H:$H)</f>
        <v>#N/A</v>
      </c>
      <c r="AG13" s="150"/>
      <c r="AH13" s="154"/>
      <c r="AI13" s="159"/>
      <c r="AJ13" s="159"/>
      <c r="AK13" s="159"/>
      <c r="AL13" s="159"/>
      <c r="AM13" s="159"/>
      <c r="AN13" s="159"/>
      <c r="AO13" s="150"/>
      <c r="AP13" s="150"/>
      <c r="AQ13" s="150"/>
      <c r="AR13" s="150"/>
    </row>
    <row r="14" spans="1:44" ht="19.95" customHeight="1" x14ac:dyDescent="0.45">
      <c r="A14" s="150" t="str">
        <f t="shared" ref="A14:A46" si="3">IF($AC$7=0,B14,
IF($AJ$6="旧ルール",$G$8&amp;"(旧)"&amp;$AM$6&amp;B14,$G$8&amp;$AM$6&amp;B14))</f>
        <v>2</v>
      </c>
      <c r="B14" s="7">
        <v>2</v>
      </c>
      <c r="C14" s="240">
        <f t="shared" si="0"/>
        <v>45723</v>
      </c>
      <c r="D14" s="241"/>
      <c r="E14" s="242"/>
      <c r="F14" s="243" t="e">
        <f t="shared" ref="F14:F77" si="4">AD14</f>
        <v>#N/A</v>
      </c>
      <c r="G14" s="244"/>
      <c r="H14" s="245">
        <f t="shared" ref="H14:H77" si="5">AM14</f>
        <v>0</v>
      </c>
      <c r="I14" s="246"/>
      <c r="J14" s="247" t="e">
        <f t="shared" ref="J14:J77" si="6">AE14</f>
        <v>#N/A</v>
      </c>
      <c r="K14" s="248"/>
      <c r="L14" s="248"/>
      <c r="M14" s="243" t="e">
        <f t="shared" ref="M14:M77" si="7">AF14</f>
        <v>#N/A</v>
      </c>
      <c r="N14" s="244"/>
      <c r="O14" s="245">
        <f t="shared" ref="O14:O77" si="8">AO14</f>
        <v>0</v>
      </c>
      <c r="P14" s="246"/>
      <c r="Q14" s="236">
        <f t="shared" si="1"/>
        <v>0</v>
      </c>
      <c r="R14" s="237"/>
      <c r="S14" s="41" t="s">
        <v>19</v>
      </c>
      <c r="T14" s="238" t="str">
        <f t="shared" ref="T14:T77" si="9">IF(OR(H14="",$T$8="",O14=""),"",IF(Q14&gt;0.01,"",IF($T$8*Q14*1.1*-1&gt;100000,100000,ROUNDDOWN($T$8*Q14*1.1*-1,0))))</f>
        <v/>
      </c>
      <c r="U14" s="239"/>
      <c r="V14" s="239"/>
      <c r="W14" s="239"/>
      <c r="X14" s="42" t="s">
        <v>25</v>
      </c>
      <c r="Y14" s="150" t="str">
        <f t="shared" si="2"/>
        <v/>
      </c>
      <c r="Z14" s="150"/>
      <c r="AA14" s="150"/>
      <c r="AB14" s="150">
        <v>2</v>
      </c>
      <c r="AC14" s="158">
        <v>45723</v>
      </c>
      <c r="AD14" s="160" t="e">
        <f>_xlfn.XLOOKUP($M$8&amp;$AC14,気象データ入力!$C:$C,気象データ入力!$E:$E)</f>
        <v>#N/A</v>
      </c>
      <c r="AE14" s="161" t="e">
        <f>_xlfn.XLOOKUP($M$8&amp;$AC14,気象データ入力!$C:$C,気象データ入力!$F:$F)</f>
        <v>#N/A</v>
      </c>
      <c r="AF14" s="162" t="e">
        <f>_xlfn.XLOOKUP($M$8&amp;$AC14,気象データ入力!$C:$C,気象データ入力!$H:$H)</f>
        <v>#N/A</v>
      </c>
      <c r="AG14" s="150"/>
      <c r="AH14" s="154"/>
      <c r="AI14" s="159"/>
      <c r="AJ14" s="159"/>
      <c r="AK14" s="159"/>
      <c r="AL14" s="159"/>
      <c r="AM14" s="159"/>
      <c r="AN14" s="159"/>
      <c r="AO14" s="150"/>
      <c r="AP14" s="150"/>
      <c r="AQ14" s="150"/>
      <c r="AR14" s="150"/>
    </row>
    <row r="15" spans="1:44" ht="19.95" customHeight="1" x14ac:dyDescent="0.45">
      <c r="A15" s="150" t="str">
        <f t="shared" si="3"/>
        <v>3</v>
      </c>
      <c r="B15" s="7">
        <v>3</v>
      </c>
      <c r="C15" s="240">
        <f t="shared" si="0"/>
        <v>45724</v>
      </c>
      <c r="D15" s="241"/>
      <c r="E15" s="242"/>
      <c r="F15" s="243" t="e">
        <f t="shared" si="4"/>
        <v>#N/A</v>
      </c>
      <c r="G15" s="244"/>
      <c r="H15" s="245">
        <f t="shared" si="5"/>
        <v>0</v>
      </c>
      <c r="I15" s="246"/>
      <c r="J15" s="247" t="e">
        <f t="shared" si="6"/>
        <v>#N/A</v>
      </c>
      <c r="K15" s="248"/>
      <c r="L15" s="248"/>
      <c r="M15" s="243" t="e">
        <f t="shared" si="7"/>
        <v>#N/A</v>
      </c>
      <c r="N15" s="244"/>
      <c r="O15" s="245">
        <f t="shared" si="8"/>
        <v>0</v>
      </c>
      <c r="P15" s="246"/>
      <c r="Q15" s="236">
        <f>H15-O15</f>
        <v>0</v>
      </c>
      <c r="R15" s="237"/>
      <c r="S15" s="41" t="s">
        <v>19</v>
      </c>
      <c r="T15" s="238" t="str">
        <f>IF(OR(H15="",$T$8="",O15=""),"",IF(Q15&gt;0.01,"",IF($T$8*Q15*1.1*-1&gt;100000,100000,ROUNDDOWN($T$8*Q15*1.1*-1,0))))</f>
        <v/>
      </c>
      <c r="U15" s="239"/>
      <c r="V15" s="239"/>
      <c r="W15" s="239"/>
      <c r="X15" s="42" t="s">
        <v>25</v>
      </c>
      <c r="Y15" s="150" t="str">
        <f t="shared" si="2"/>
        <v/>
      </c>
      <c r="Z15" s="150"/>
      <c r="AA15" s="150"/>
      <c r="AB15" s="150">
        <v>3</v>
      </c>
      <c r="AC15" s="158">
        <v>45724</v>
      </c>
      <c r="AD15" s="160" t="e">
        <f>_xlfn.XLOOKUP($M$8&amp;$AC15,気象データ入力!$C:$C,気象データ入力!$E:$E)</f>
        <v>#N/A</v>
      </c>
      <c r="AE15" s="161" t="e">
        <f>_xlfn.XLOOKUP($M$8&amp;$AC15,気象データ入力!$C:$C,気象データ入力!$F:$F)</f>
        <v>#N/A</v>
      </c>
      <c r="AF15" s="162" t="e">
        <f>_xlfn.XLOOKUP($M$8&amp;$AC15,気象データ入力!$C:$C,気象データ入力!$H:$H)</f>
        <v>#N/A</v>
      </c>
      <c r="AG15" s="150"/>
      <c r="AH15" s="154"/>
      <c r="AI15" s="159"/>
      <c r="AJ15" s="159"/>
      <c r="AK15" s="159"/>
      <c r="AL15" s="159"/>
      <c r="AM15" s="159"/>
      <c r="AN15" s="159"/>
      <c r="AO15" s="150"/>
      <c r="AP15" s="150"/>
      <c r="AQ15" s="150"/>
      <c r="AR15" s="150"/>
    </row>
    <row r="16" spans="1:44" ht="19.95" customHeight="1" x14ac:dyDescent="0.45">
      <c r="A16" s="150" t="str">
        <f t="shared" si="3"/>
        <v>4</v>
      </c>
      <c r="B16" s="7">
        <v>4</v>
      </c>
      <c r="C16" s="240">
        <f t="shared" si="0"/>
        <v>45725</v>
      </c>
      <c r="D16" s="241"/>
      <c r="E16" s="242"/>
      <c r="F16" s="243" t="e">
        <f t="shared" si="4"/>
        <v>#N/A</v>
      </c>
      <c r="G16" s="244"/>
      <c r="H16" s="245">
        <f t="shared" si="5"/>
        <v>0</v>
      </c>
      <c r="I16" s="246"/>
      <c r="J16" s="247" t="e">
        <f t="shared" si="6"/>
        <v>#N/A</v>
      </c>
      <c r="K16" s="248"/>
      <c r="L16" s="248"/>
      <c r="M16" s="243" t="e">
        <f t="shared" si="7"/>
        <v>#N/A</v>
      </c>
      <c r="N16" s="244"/>
      <c r="O16" s="245">
        <f t="shared" si="8"/>
        <v>0</v>
      </c>
      <c r="P16" s="246"/>
      <c r="Q16" s="236">
        <f t="shared" ref="Q16:Q79" si="10">H16-O16</f>
        <v>0</v>
      </c>
      <c r="R16" s="237"/>
      <c r="S16" s="41" t="s">
        <v>19</v>
      </c>
      <c r="T16" s="238" t="str">
        <f t="shared" si="9"/>
        <v/>
      </c>
      <c r="U16" s="239"/>
      <c r="V16" s="239"/>
      <c r="W16" s="239"/>
      <c r="X16" s="42" t="s">
        <v>25</v>
      </c>
      <c r="Y16" s="150" t="str">
        <f t="shared" si="2"/>
        <v/>
      </c>
      <c r="Z16" s="150"/>
      <c r="AA16" s="150"/>
      <c r="AB16" s="150">
        <v>4</v>
      </c>
      <c r="AC16" s="158">
        <v>45725</v>
      </c>
      <c r="AD16" s="160" t="e">
        <f>_xlfn.XLOOKUP($M$8&amp;$AC16,気象データ入力!$C:$C,気象データ入力!$E:$E)</f>
        <v>#N/A</v>
      </c>
      <c r="AE16" s="161" t="e">
        <f>_xlfn.XLOOKUP($M$8&amp;$AC16,気象データ入力!$C:$C,気象データ入力!$F:$F)</f>
        <v>#N/A</v>
      </c>
      <c r="AF16" s="162" t="e">
        <f>_xlfn.XLOOKUP($M$8&amp;$AC16,気象データ入力!$C:$C,気象データ入力!$H:$H)</f>
        <v>#N/A</v>
      </c>
      <c r="AG16" s="150"/>
      <c r="AH16" s="154"/>
      <c r="AI16" s="159"/>
      <c r="AJ16" s="159"/>
      <c r="AK16" s="159"/>
      <c r="AL16" s="159"/>
      <c r="AM16" s="159"/>
      <c r="AN16" s="159"/>
      <c r="AO16" s="150"/>
      <c r="AP16" s="150"/>
      <c r="AQ16" s="150"/>
      <c r="AR16" s="150"/>
    </row>
    <row r="17" spans="1:44" ht="19.95" customHeight="1" x14ac:dyDescent="0.45">
      <c r="A17" s="150" t="str">
        <f t="shared" si="3"/>
        <v>5</v>
      </c>
      <c r="B17" s="7">
        <v>5</v>
      </c>
      <c r="C17" s="240">
        <f t="shared" si="0"/>
        <v>45726</v>
      </c>
      <c r="D17" s="241"/>
      <c r="E17" s="242"/>
      <c r="F17" s="243" t="e">
        <f t="shared" si="4"/>
        <v>#N/A</v>
      </c>
      <c r="G17" s="244"/>
      <c r="H17" s="245">
        <f t="shared" si="5"/>
        <v>0</v>
      </c>
      <c r="I17" s="246"/>
      <c r="J17" s="247" t="e">
        <f t="shared" si="6"/>
        <v>#N/A</v>
      </c>
      <c r="K17" s="248"/>
      <c r="L17" s="248"/>
      <c r="M17" s="243" t="e">
        <f t="shared" si="7"/>
        <v>#N/A</v>
      </c>
      <c r="N17" s="244"/>
      <c r="O17" s="245">
        <f t="shared" si="8"/>
        <v>0</v>
      </c>
      <c r="P17" s="246"/>
      <c r="Q17" s="236">
        <f t="shared" si="10"/>
        <v>0</v>
      </c>
      <c r="R17" s="237"/>
      <c r="S17" s="41" t="s">
        <v>19</v>
      </c>
      <c r="T17" s="238" t="str">
        <f t="shared" si="9"/>
        <v/>
      </c>
      <c r="U17" s="239"/>
      <c r="V17" s="239"/>
      <c r="W17" s="239"/>
      <c r="X17" s="42" t="s">
        <v>25</v>
      </c>
      <c r="Y17" s="150" t="str">
        <f t="shared" si="2"/>
        <v/>
      </c>
      <c r="Z17" s="150"/>
      <c r="AA17" s="150"/>
      <c r="AB17" s="150">
        <v>5</v>
      </c>
      <c r="AC17" s="158">
        <v>45726</v>
      </c>
      <c r="AD17" s="160" t="e">
        <f>_xlfn.XLOOKUP($M$8&amp;$AC17,気象データ入力!$C:$C,気象データ入力!$E:$E)</f>
        <v>#N/A</v>
      </c>
      <c r="AE17" s="161" t="e">
        <f>_xlfn.XLOOKUP($M$8&amp;$AC17,気象データ入力!$C:$C,気象データ入力!$F:$F)</f>
        <v>#N/A</v>
      </c>
      <c r="AF17" s="162" t="e">
        <f>_xlfn.XLOOKUP($M$8&amp;$AC17,気象データ入力!$C:$C,気象データ入力!$H:$H)</f>
        <v>#N/A</v>
      </c>
      <c r="AG17" s="150"/>
      <c r="AH17" s="154"/>
      <c r="AI17" s="159"/>
      <c r="AJ17" s="159"/>
      <c r="AK17" s="159"/>
      <c r="AL17" s="159"/>
      <c r="AM17" s="159"/>
      <c r="AN17" s="159"/>
      <c r="AO17" s="150"/>
      <c r="AP17" s="150"/>
      <c r="AQ17" s="150"/>
      <c r="AR17" s="150"/>
    </row>
    <row r="18" spans="1:44" ht="19.95" customHeight="1" x14ac:dyDescent="0.45">
      <c r="A18" s="150" t="str">
        <f t="shared" si="3"/>
        <v>6</v>
      </c>
      <c r="B18" s="7">
        <v>6</v>
      </c>
      <c r="C18" s="240">
        <f t="shared" si="0"/>
        <v>45728</v>
      </c>
      <c r="D18" s="241"/>
      <c r="E18" s="242"/>
      <c r="F18" s="243" t="e">
        <f t="shared" si="4"/>
        <v>#N/A</v>
      </c>
      <c r="G18" s="244"/>
      <c r="H18" s="245">
        <f t="shared" si="5"/>
        <v>0</v>
      </c>
      <c r="I18" s="246"/>
      <c r="J18" s="247" t="e">
        <f t="shared" si="6"/>
        <v>#N/A</v>
      </c>
      <c r="K18" s="248"/>
      <c r="L18" s="248"/>
      <c r="M18" s="243" t="e">
        <f t="shared" si="7"/>
        <v>#N/A</v>
      </c>
      <c r="N18" s="244"/>
      <c r="O18" s="245">
        <f t="shared" si="8"/>
        <v>0</v>
      </c>
      <c r="P18" s="246"/>
      <c r="Q18" s="236">
        <f t="shared" si="10"/>
        <v>0</v>
      </c>
      <c r="R18" s="237"/>
      <c r="S18" s="41" t="s">
        <v>19</v>
      </c>
      <c r="T18" s="238" t="str">
        <f t="shared" si="9"/>
        <v/>
      </c>
      <c r="U18" s="239"/>
      <c r="V18" s="239"/>
      <c r="W18" s="239"/>
      <c r="X18" s="42" t="s">
        <v>25</v>
      </c>
      <c r="Y18" s="150" t="str">
        <f t="shared" si="2"/>
        <v/>
      </c>
      <c r="Z18" s="150"/>
      <c r="AA18" s="150"/>
      <c r="AB18" s="150">
        <v>6</v>
      </c>
      <c r="AC18" s="158">
        <v>45728</v>
      </c>
      <c r="AD18" s="160" t="e">
        <f>_xlfn.XLOOKUP($M$8&amp;$AC18,気象データ入力!$C:$C,気象データ入力!$E:$E)</f>
        <v>#N/A</v>
      </c>
      <c r="AE18" s="161" t="e">
        <f>_xlfn.XLOOKUP($M$8&amp;$AC18,気象データ入力!$C:$C,気象データ入力!$F:$F)</f>
        <v>#N/A</v>
      </c>
      <c r="AF18" s="162" t="e">
        <f>_xlfn.XLOOKUP($M$8&amp;$AC18,気象データ入力!$C:$C,気象データ入力!$H:$H)</f>
        <v>#N/A</v>
      </c>
      <c r="AG18" s="150"/>
      <c r="AH18" s="154"/>
      <c r="AI18" s="159"/>
      <c r="AJ18" s="159"/>
      <c r="AK18" s="159"/>
      <c r="AL18" s="159"/>
      <c r="AM18" s="159"/>
      <c r="AN18" s="159"/>
      <c r="AO18" s="150"/>
      <c r="AP18" s="150"/>
      <c r="AQ18" s="150"/>
      <c r="AR18" s="150"/>
    </row>
    <row r="19" spans="1:44" ht="19.95" customHeight="1" x14ac:dyDescent="0.45">
      <c r="A19" s="150" t="str">
        <f t="shared" si="3"/>
        <v>7</v>
      </c>
      <c r="B19" s="7">
        <v>7</v>
      </c>
      <c r="C19" s="240">
        <f t="shared" si="0"/>
        <v>45730</v>
      </c>
      <c r="D19" s="241"/>
      <c r="E19" s="242"/>
      <c r="F19" s="243" t="e">
        <f t="shared" si="4"/>
        <v>#N/A</v>
      </c>
      <c r="G19" s="244"/>
      <c r="H19" s="245">
        <f t="shared" si="5"/>
        <v>0</v>
      </c>
      <c r="I19" s="246"/>
      <c r="J19" s="247" t="e">
        <f t="shared" si="6"/>
        <v>#N/A</v>
      </c>
      <c r="K19" s="248"/>
      <c r="L19" s="248"/>
      <c r="M19" s="243" t="e">
        <f t="shared" si="7"/>
        <v>#N/A</v>
      </c>
      <c r="N19" s="244"/>
      <c r="O19" s="245">
        <f t="shared" si="8"/>
        <v>0</v>
      </c>
      <c r="P19" s="246"/>
      <c r="Q19" s="236">
        <f t="shared" si="10"/>
        <v>0</v>
      </c>
      <c r="R19" s="237"/>
      <c r="S19" s="41" t="s">
        <v>19</v>
      </c>
      <c r="T19" s="238" t="str">
        <f t="shared" si="9"/>
        <v/>
      </c>
      <c r="U19" s="239"/>
      <c r="V19" s="239"/>
      <c r="W19" s="239"/>
      <c r="X19" s="42" t="s">
        <v>25</v>
      </c>
      <c r="Y19" s="150" t="str">
        <f t="shared" si="2"/>
        <v/>
      </c>
      <c r="Z19" s="150"/>
      <c r="AA19" s="150"/>
      <c r="AB19" s="150">
        <v>7</v>
      </c>
      <c r="AC19" s="158">
        <v>45730</v>
      </c>
      <c r="AD19" s="160" t="e">
        <f>_xlfn.XLOOKUP($M$8&amp;$AC19,気象データ入力!$C:$C,気象データ入力!$E:$E)</f>
        <v>#N/A</v>
      </c>
      <c r="AE19" s="161" t="e">
        <f>_xlfn.XLOOKUP($M$8&amp;$AC19,気象データ入力!$C:$C,気象データ入力!$F:$F)</f>
        <v>#N/A</v>
      </c>
      <c r="AF19" s="162" t="e">
        <f>_xlfn.XLOOKUP($M$8&amp;$AC19,気象データ入力!$C:$C,気象データ入力!$H:$H)</f>
        <v>#N/A</v>
      </c>
      <c r="AG19" s="150"/>
      <c r="AH19" s="154"/>
      <c r="AI19" s="159"/>
      <c r="AJ19" s="159"/>
      <c r="AK19" s="159"/>
      <c r="AL19" s="159"/>
      <c r="AM19" s="159"/>
      <c r="AN19" s="159"/>
      <c r="AO19" s="150"/>
      <c r="AP19" s="150"/>
      <c r="AQ19" s="150"/>
      <c r="AR19" s="150"/>
    </row>
    <row r="20" spans="1:44" ht="19.95" customHeight="1" x14ac:dyDescent="0.45">
      <c r="A20" s="150" t="str">
        <f t="shared" si="3"/>
        <v>8</v>
      </c>
      <c r="B20" s="7">
        <v>8</v>
      </c>
      <c r="C20" s="240">
        <f t="shared" si="0"/>
        <v>45732</v>
      </c>
      <c r="D20" s="241"/>
      <c r="E20" s="242"/>
      <c r="F20" s="243" t="e">
        <f t="shared" si="4"/>
        <v>#N/A</v>
      </c>
      <c r="G20" s="244"/>
      <c r="H20" s="245">
        <f t="shared" si="5"/>
        <v>0</v>
      </c>
      <c r="I20" s="246"/>
      <c r="J20" s="247" t="e">
        <f t="shared" si="6"/>
        <v>#N/A</v>
      </c>
      <c r="K20" s="248"/>
      <c r="L20" s="248"/>
      <c r="M20" s="243" t="e">
        <f t="shared" si="7"/>
        <v>#N/A</v>
      </c>
      <c r="N20" s="244"/>
      <c r="O20" s="245">
        <f t="shared" si="8"/>
        <v>0</v>
      </c>
      <c r="P20" s="246"/>
      <c r="Q20" s="236">
        <f t="shared" si="10"/>
        <v>0</v>
      </c>
      <c r="R20" s="237"/>
      <c r="S20" s="41" t="s">
        <v>19</v>
      </c>
      <c r="T20" s="238" t="str">
        <f t="shared" si="9"/>
        <v/>
      </c>
      <c r="U20" s="239"/>
      <c r="V20" s="239"/>
      <c r="W20" s="239"/>
      <c r="X20" s="42" t="s">
        <v>25</v>
      </c>
      <c r="Y20" s="150" t="str">
        <f t="shared" si="2"/>
        <v/>
      </c>
      <c r="Z20" s="150"/>
      <c r="AA20" s="150"/>
      <c r="AB20" s="150">
        <v>8</v>
      </c>
      <c r="AC20" s="158">
        <v>45732</v>
      </c>
      <c r="AD20" s="160" t="e">
        <f>_xlfn.XLOOKUP($M$8&amp;$AC20,気象データ入力!$C:$C,気象データ入力!$E:$E)</f>
        <v>#N/A</v>
      </c>
      <c r="AE20" s="161" t="e">
        <f>_xlfn.XLOOKUP($M$8&amp;$AC20,気象データ入力!$C:$C,気象データ入力!$F:$F)</f>
        <v>#N/A</v>
      </c>
      <c r="AF20" s="162" t="e">
        <f>_xlfn.XLOOKUP($M$8&amp;$AC20,気象データ入力!$C:$C,気象データ入力!$H:$H)</f>
        <v>#N/A</v>
      </c>
      <c r="AG20" s="150"/>
      <c r="AH20" s="154"/>
      <c r="AI20" s="159"/>
      <c r="AJ20" s="159"/>
      <c r="AK20" s="159"/>
      <c r="AL20" s="159"/>
      <c r="AM20" s="159"/>
      <c r="AN20" s="159"/>
      <c r="AO20" s="150"/>
      <c r="AP20" s="150"/>
      <c r="AQ20" s="150"/>
      <c r="AR20" s="150"/>
    </row>
    <row r="21" spans="1:44" ht="19.95" customHeight="1" x14ac:dyDescent="0.45">
      <c r="A21" s="150" t="str">
        <f t="shared" si="3"/>
        <v>9</v>
      </c>
      <c r="B21" s="7">
        <v>9</v>
      </c>
      <c r="C21" s="240">
        <f t="shared" si="0"/>
        <v>45736</v>
      </c>
      <c r="D21" s="241"/>
      <c r="E21" s="242"/>
      <c r="F21" s="243" t="e">
        <f t="shared" si="4"/>
        <v>#N/A</v>
      </c>
      <c r="G21" s="244"/>
      <c r="H21" s="245">
        <f t="shared" si="5"/>
        <v>0</v>
      </c>
      <c r="I21" s="246"/>
      <c r="J21" s="247" t="e">
        <f t="shared" si="6"/>
        <v>#N/A</v>
      </c>
      <c r="K21" s="248"/>
      <c r="L21" s="248"/>
      <c r="M21" s="243" t="e">
        <f t="shared" si="7"/>
        <v>#N/A</v>
      </c>
      <c r="N21" s="244"/>
      <c r="O21" s="245">
        <f t="shared" si="8"/>
        <v>0</v>
      </c>
      <c r="P21" s="246"/>
      <c r="Q21" s="236">
        <f t="shared" si="10"/>
        <v>0</v>
      </c>
      <c r="R21" s="237"/>
      <c r="S21" s="41" t="s">
        <v>19</v>
      </c>
      <c r="T21" s="238" t="str">
        <f t="shared" si="9"/>
        <v/>
      </c>
      <c r="U21" s="239"/>
      <c r="V21" s="239"/>
      <c r="W21" s="239"/>
      <c r="X21" s="42" t="s">
        <v>25</v>
      </c>
      <c r="Y21" s="150" t="str">
        <f t="shared" si="2"/>
        <v/>
      </c>
      <c r="Z21" s="150"/>
      <c r="AA21" s="150"/>
      <c r="AB21" s="150">
        <v>9</v>
      </c>
      <c r="AC21" s="158">
        <v>45736</v>
      </c>
      <c r="AD21" s="160" t="e">
        <f>_xlfn.XLOOKUP($M$8&amp;$AC21,気象データ入力!$C:$C,気象データ入力!$E:$E)</f>
        <v>#N/A</v>
      </c>
      <c r="AE21" s="161" t="e">
        <f>_xlfn.XLOOKUP($M$8&amp;$AC21,気象データ入力!$C:$C,気象データ入力!$F:$F)</f>
        <v>#N/A</v>
      </c>
      <c r="AF21" s="162" t="e">
        <f>_xlfn.XLOOKUP($M$8&amp;$AC21,気象データ入力!$C:$C,気象データ入力!$H:$H)</f>
        <v>#N/A</v>
      </c>
      <c r="AG21" s="150"/>
      <c r="AH21" s="154"/>
      <c r="AI21" s="159"/>
      <c r="AJ21" s="159"/>
      <c r="AK21" s="159"/>
      <c r="AL21" s="159"/>
      <c r="AM21" s="159"/>
      <c r="AN21" s="159"/>
      <c r="AO21" s="150"/>
      <c r="AP21" s="150"/>
      <c r="AQ21" s="150"/>
      <c r="AR21" s="150"/>
    </row>
    <row r="22" spans="1:44" ht="19.95" customHeight="1" x14ac:dyDescent="0.45">
      <c r="A22" s="150" t="str">
        <f t="shared" si="3"/>
        <v>10</v>
      </c>
      <c r="B22" s="7">
        <v>10</v>
      </c>
      <c r="C22" s="240">
        <f t="shared" si="0"/>
        <v>45737</v>
      </c>
      <c r="D22" s="241"/>
      <c r="E22" s="242"/>
      <c r="F22" s="243" t="e">
        <f t="shared" si="4"/>
        <v>#N/A</v>
      </c>
      <c r="G22" s="244"/>
      <c r="H22" s="245">
        <f t="shared" si="5"/>
        <v>0</v>
      </c>
      <c r="I22" s="246"/>
      <c r="J22" s="247" t="e">
        <f t="shared" si="6"/>
        <v>#N/A</v>
      </c>
      <c r="K22" s="248"/>
      <c r="L22" s="248"/>
      <c r="M22" s="243" t="e">
        <f t="shared" si="7"/>
        <v>#N/A</v>
      </c>
      <c r="N22" s="244"/>
      <c r="O22" s="245">
        <f t="shared" si="8"/>
        <v>0</v>
      </c>
      <c r="P22" s="246"/>
      <c r="Q22" s="236">
        <f t="shared" si="10"/>
        <v>0</v>
      </c>
      <c r="R22" s="237"/>
      <c r="S22" s="41" t="s">
        <v>19</v>
      </c>
      <c r="T22" s="238" t="str">
        <f t="shared" si="9"/>
        <v/>
      </c>
      <c r="U22" s="239"/>
      <c r="V22" s="239"/>
      <c r="W22" s="239"/>
      <c r="X22" s="42" t="s">
        <v>25</v>
      </c>
      <c r="Y22" s="150" t="str">
        <f t="shared" si="2"/>
        <v/>
      </c>
      <c r="Z22" s="150"/>
      <c r="AA22" s="150"/>
      <c r="AB22" s="150">
        <v>10</v>
      </c>
      <c r="AC22" s="158">
        <v>45737</v>
      </c>
      <c r="AD22" s="160" t="e">
        <f>_xlfn.XLOOKUP($M$8&amp;$AC22,気象データ入力!$C:$C,気象データ入力!$E:$E)</f>
        <v>#N/A</v>
      </c>
      <c r="AE22" s="161" t="e">
        <f>_xlfn.XLOOKUP($M$8&amp;$AC22,気象データ入力!$C:$C,気象データ入力!$F:$F)</f>
        <v>#N/A</v>
      </c>
      <c r="AF22" s="162" t="e">
        <f>_xlfn.XLOOKUP($M$8&amp;$AC22,気象データ入力!$C:$C,気象データ入力!$H:$H)</f>
        <v>#N/A</v>
      </c>
      <c r="AG22" s="150"/>
      <c r="AH22" s="154"/>
      <c r="AI22" s="159"/>
      <c r="AJ22" s="159"/>
      <c r="AK22" s="159"/>
      <c r="AL22" s="159"/>
      <c r="AM22" s="159"/>
      <c r="AN22" s="159"/>
      <c r="AO22" s="150"/>
      <c r="AP22" s="150"/>
      <c r="AQ22" s="150"/>
      <c r="AR22" s="150"/>
    </row>
    <row r="23" spans="1:44" ht="19.95" customHeight="1" x14ac:dyDescent="0.45">
      <c r="A23" s="150" t="str">
        <f t="shared" si="3"/>
        <v>11</v>
      </c>
      <c r="B23" s="7">
        <v>11</v>
      </c>
      <c r="C23" s="240">
        <f t="shared" si="0"/>
        <v>45738</v>
      </c>
      <c r="D23" s="241"/>
      <c r="E23" s="242"/>
      <c r="F23" s="243" t="e">
        <f t="shared" si="4"/>
        <v>#N/A</v>
      </c>
      <c r="G23" s="244"/>
      <c r="H23" s="245">
        <f t="shared" si="5"/>
        <v>0</v>
      </c>
      <c r="I23" s="246"/>
      <c r="J23" s="247" t="e">
        <f t="shared" si="6"/>
        <v>#N/A</v>
      </c>
      <c r="K23" s="248"/>
      <c r="L23" s="248"/>
      <c r="M23" s="243" t="e">
        <f t="shared" si="7"/>
        <v>#N/A</v>
      </c>
      <c r="N23" s="244"/>
      <c r="O23" s="245">
        <f t="shared" si="8"/>
        <v>0</v>
      </c>
      <c r="P23" s="246"/>
      <c r="Q23" s="236">
        <f t="shared" si="10"/>
        <v>0</v>
      </c>
      <c r="R23" s="237"/>
      <c r="S23" s="41" t="s">
        <v>19</v>
      </c>
      <c r="T23" s="238" t="str">
        <f t="shared" si="9"/>
        <v/>
      </c>
      <c r="U23" s="239"/>
      <c r="V23" s="239"/>
      <c r="W23" s="239"/>
      <c r="X23" s="42" t="s">
        <v>25</v>
      </c>
      <c r="Y23" s="150" t="str">
        <f t="shared" si="2"/>
        <v/>
      </c>
      <c r="Z23" s="150"/>
      <c r="AA23" s="150"/>
      <c r="AB23" s="150">
        <v>11</v>
      </c>
      <c r="AC23" s="158">
        <v>45738</v>
      </c>
      <c r="AD23" s="160" t="e">
        <f>_xlfn.XLOOKUP($M$8&amp;$AC23,気象データ入力!$C:$C,気象データ入力!$E:$E)</f>
        <v>#N/A</v>
      </c>
      <c r="AE23" s="161" t="e">
        <f>_xlfn.XLOOKUP($M$8&amp;$AC23,気象データ入力!$C:$C,気象データ入力!$F:$F)</f>
        <v>#N/A</v>
      </c>
      <c r="AF23" s="162" t="e">
        <f>_xlfn.XLOOKUP($M$8&amp;$AC23,気象データ入力!$C:$C,気象データ入力!$H:$H)</f>
        <v>#N/A</v>
      </c>
      <c r="AG23" s="150"/>
      <c r="AH23" s="154"/>
      <c r="AI23" s="159"/>
      <c r="AJ23" s="159"/>
      <c r="AK23" s="159"/>
      <c r="AL23" s="159"/>
      <c r="AM23" s="159"/>
      <c r="AN23" s="159"/>
      <c r="AO23" s="150"/>
      <c r="AP23" s="150"/>
      <c r="AQ23" s="150"/>
      <c r="AR23" s="150"/>
    </row>
    <row r="24" spans="1:44" ht="19.95" customHeight="1" x14ac:dyDescent="0.45">
      <c r="A24" s="150" t="str">
        <f t="shared" si="3"/>
        <v>12</v>
      </c>
      <c r="B24" s="7">
        <v>12</v>
      </c>
      <c r="C24" s="240">
        <f t="shared" si="0"/>
        <v>45739</v>
      </c>
      <c r="D24" s="241"/>
      <c r="E24" s="242"/>
      <c r="F24" s="243" t="e">
        <f t="shared" si="4"/>
        <v>#N/A</v>
      </c>
      <c r="G24" s="244"/>
      <c r="H24" s="245">
        <f t="shared" si="5"/>
        <v>0</v>
      </c>
      <c r="I24" s="246"/>
      <c r="J24" s="247" t="e">
        <f t="shared" si="6"/>
        <v>#N/A</v>
      </c>
      <c r="K24" s="248"/>
      <c r="L24" s="248"/>
      <c r="M24" s="243" t="e">
        <f t="shared" si="7"/>
        <v>#N/A</v>
      </c>
      <c r="N24" s="244"/>
      <c r="O24" s="245">
        <f t="shared" si="8"/>
        <v>0</v>
      </c>
      <c r="P24" s="246"/>
      <c r="Q24" s="236">
        <f t="shared" si="10"/>
        <v>0</v>
      </c>
      <c r="R24" s="237"/>
      <c r="S24" s="41" t="s">
        <v>19</v>
      </c>
      <c r="T24" s="238" t="str">
        <f t="shared" si="9"/>
        <v/>
      </c>
      <c r="U24" s="239"/>
      <c r="V24" s="239"/>
      <c r="W24" s="239"/>
      <c r="X24" s="42" t="s">
        <v>25</v>
      </c>
      <c r="Y24" s="150" t="str">
        <f t="shared" si="2"/>
        <v/>
      </c>
      <c r="Z24" s="150"/>
      <c r="AA24" s="150"/>
      <c r="AB24" s="150">
        <v>12</v>
      </c>
      <c r="AC24" s="158">
        <v>45739</v>
      </c>
      <c r="AD24" s="160" t="e">
        <f>_xlfn.XLOOKUP($M$8&amp;$AC24,気象データ入力!$C:$C,気象データ入力!$E:$E)</f>
        <v>#N/A</v>
      </c>
      <c r="AE24" s="161" t="e">
        <f>_xlfn.XLOOKUP($M$8&amp;$AC24,気象データ入力!$C:$C,気象データ入力!$F:$F)</f>
        <v>#N/A</v>
      </c>
      <c r="AF24" s="162" t="e">
        <f>_xlfn.XLOOKUP($M$8&amp;$AC24,気象データ入力!$C:$C,気象データ入力!$H:$H)</f>
        <v>#N/A</v>
      </c>
      <c r="AG24" s="150"/>
      <c r="AH24" s="154"/>
      <c r="AI24" s="159"/>
      <c r="AJ24" s="159"/>
      <c r="AK24" s="159"/>
      <c r="AL24" s="159"/>
      <c r="AM24" s="159"/>
      <c r="AN24" s="159"/>
      <c r="AO24" s="150"/>
      <c r="AP24" s="150"/>
      <c r="AQ24" s="150"/>
      <c r="AR24" s="150"/>
    </row>
    <row r="25" spans="1:44" ht="19.95" customHeight="1" x14ac:dyDescent="0.45">
      <c r="A25" s="150" t="str">
        <f t="shared" si="3"/>
        <v>13</v>
      </c>
      <c r="B25" s="7">
        <v>13</v>
      </c>
      <c r="C25" s="240">
        <f t="shared" si="0"/>
        <v>45740</v>
      </c>
      <c r="D25" s="241"/>
      <c r="E25" s="242"/>
      <c r="F25" s="243" t="e">
        <f t="shared" si="4"/>
        <v>#N/A</v>
      </c>
      <c r="G25" s="244"/>
      <c r="H25" s="245">
        <f t="shared" si="5"/>
        <v>0</v>
      </c>
      <c r="I25" s="246"/>
      <c r="J25" s="247" t="e">
        <f t="shared" si="6"/>
        <v>#N/A</v>
      </c>
      <c r="K25" s="248"/>
      <c r="L25" s="248"/>
      <c r="M25" s="243" t="e">
        <f t="shared" si="7"/>
        <v>#N/A</v>
      </c>
      <c r="N25" s="244"/>
      <c r="O25" s="245">
        <f t="shared" si="8"/>
        <v>0</v>
      </c>
      <c r="P25" s="246"/>
      <c r="Q25" s="236">
        <f t="shared" si="10"/>
        <v>0</v>
      </c>
      <c r="R25" s="237"/>
      <c r="S25" s="41" t="s">
        <v>19</v>
      </c>
      <c r="T25" s="238" t="str">
        <f t="shared" si="9"/>
        <v/>
      </c>
      <c r="U25" s="239"/>
      <c r="V25" s="239"/>
      <c r="W25" s="239"/>
      <c r="X25" s="42" t="s">
        <v>25</v>
      </c>
      <c r="Y25" s="150" t="str">
        <f t="shared" si="2"/>
        <v/>
      </c>
      <c r="Z25" s="150"/>
      <c r="AA25" s="150"/>
      <c r="AB25" s="150">
        <v>13</v>
      </c>
      <c r="AC25" s="158">
        <v>45740</v>
      </c>
      <c r="AD25" s="160" t="e">
        <f>_xlfn.XLOOKUP($M$8&amp;$AC25,気象データ入力!$C:$C,気象データ入力!$E:$E)</f>
        <v>#N/A</v>
      </c>
      <c r="AE25" s="161" t="e">
        <f>_xlfn.XLOOKUP($M$8&amp;$AC25,気象データ入力!$C:$C,気象データ入力!$F:$F)</f>
        <v>#N/A</v>
      </c>
      <c r="AF25" s="162" t="e">
        <f>_xlfn.XLOOKUP($M$8&amp;$AC25,気象データ入力!$C:$C,気象データ入力!$H:$H)</f>
        <v>#N/A</v>
      </c>
      <c r="AG25" s="150"/>
      <c r="AH25" s="154"/>
      <c r="AI25" s="159"/>
      <c r="AJ25" s="159"/>
      <c r="AK25" s="159"/>
      <c r="AL25" s="159"/>
      <c r="AM25" s="159"/>
      <c r="AN25" s="159"/>
      <c r="AO25" s="150"/>
      <c r="AP25" s="150"/>
      <c r="AQ25" s="150"/>
      <c r="AR25" s="150"/>
    </row>
    <row r="26" spans="1:44" ht="19.95" customHeight="1" x14ac:dyDescent="0.45">
      <c r="A26" s="150" t="str">
        <f t="shared" si="3"/>
        <v>14</v>
      </c>
      <c r="B26" s="7">
        <v>14</v>
      </c>
      <c r="C26" s="240">
        <f t="shared" si="0"/>
        <v>45741</v>
      </c>
      <c r="D26" s="241"/>
      <c r="E26" s="242"/>
      <c r="F26" s="243" t="e">
        <f t="shared" si="4"/>
        <v>#N/A</v>
      </c>
      <c r="G26" s="244"/>
      <c r="H26" s="245">
        <f t="shared" si="5"/>
        <v>0</v>
      </c>
      <c r="I26" s="246"/>
      <c r="J26" s="247" t="e">
        <f t="shared" si="6"/>
        <v>#N/A</v>
      </c>
      <c r="K26" s="248"/>
      <c r="L26" s="248"/>
      <c r="M26" s="243" t="e">
        <f t="shared" si="7"/>
        <v>#N/A</v>
      </c>
      <c r="N26" s="244"/>
      <c r="O26" s="245">
        <f t="shared" si="8"/>
        <v>0</v>
      </c>
      <c r="P26" s="246"/>
      <c r="Q26" s="236">
        <f t="shared" si="10"/>
        <v>0</v>
      </c>
      <c r="R26" s="237"/>
      <c r="S26" s="41" t="s">
        <v>19</v>
      </c>
      <c r="T26" s="238" t="str">
        <f t="shared" si="9"/>
        <v/>
      </c>
      <c r="U26" s="239"/>
      <c r="V26" s="239"/>
      <c r="W26" s="239"/>
      <c r="X26" s="42" t="s">
        <v>25</v>
      </c>
      <c r="Y26" s="150" t="str">
        <f t="shared" si="2"/>
        <v/>
      </c>
      <c r="Z26" s="150"/>
      <c r="AA26" s="150"/>
      <c r="AB26" s="150">
        <v>14</v>
      </c>
      <c r="AC26" s="158">
        <v>45741</v>
      </c>
      <c r="AD26" s="160" t="e">
        <f>_xlfn.XLOOKUP($M$8&amp;$AC26,気象データ入力!$C:$C,気象データ入力!$E:$E)</f>
        <v>#N/A</v>
      </c>
      <c r="AE26" s="161" t="e">
        <f>_xlfn.XLOOKUP($M$8&amp;$AC26,気象データ入力!$C:$C,気象データ入力!$F:$F)</f>
        <v>#N/A</v>
      </c>
      <c r="AF26" s="162" t="e">
        <f>_xlfn.XLOOKUP($M$8&amp;$AC26,気象データ入力!$C:$C,気象データ入力!$H:$H)</f>
        <v>#N/A</v>
      </c>
      <c r="AG26" s="150"/>
      <c r="AH26" s="154"/>
      <c r="AI26" s="159"/>
      <c r="AJ26" s="159"/>
      <c r="AK26" s="159"/>
      <c r="AL26" s="159"/>
      <c r="AM26" s="159"/>
      <c r="AN26" s="159"/>
      <c r="AO26" s="150"/>
      <c r="AP26" s="150"/>
      <c r="AQ26" s="150"/>
      <c r="AR26" s="150"/>
    </row>
    <row r="27" spans="1:44" ht="19.95" customHeight="1" x14ac:dyDescent="0.45">
      <c r="A27" s="150" t="str">
        <f t="shared" si="3"/>
        <v>15</v>
      </c>
      <c r="B27" s="7">
        <v>15</v>
      </c>
      <c r="C27" s="240">
        <f t="shared" si="0"/>
        <v>45742</v>
      </c>
      <c r="D27" s="241"/>
      <c r="E27" s="242"/>
      <c r="F27" s="243" t="e">
        <f t="shared" si="4"/>
        <v>#N/A</v>
      </c>
      <c r="G27" s="244"/>
      <c r="H27" s="245">
        <f t="shared" si="5"/>
        <v>0</v>
      </c>
      <c r="I27" s="246"/>
      <c r="J27" s="247" t="e">
        <f t="shared" si="6"/>
        <v>#N/A</v>
      </c>
      <c r="K27" s="248"/>
      <c r="L27" s="248"/>
      <c r="M27" s="243" t="e">
        <f t="shared" si="7"/>
        <v>#N/A</v>
      </c>
      <c r="N27" s="244"/>
      <c r="O27" s="245">
        <f t="shared" si="8"/>
        <v>0</v>
      </c>
      <c r="P27" s="246"/>
      <c r="Q27" s="236">
        <f t="shared" si="10"/>
        <v>0</v>
      </c>
      <c r="R27" s="237"/>
      <c r="S27" s="41" t="s">
        <v>19</v>
      </c>
      <c r="T27" s="238" t="str">
        <f t="shared" si="9"/>
        <v/>
      </c>
      <c r="U27" s="239"/>
      <c r="V27" s="239"/>
      <c r="W27" s="239"/>
      <c r="X27" s="42" t="s">
        <v>25</v>
      </c>
      <c r="Y27" s="150" t="str">
        <f t="shared" si="2"/>
        <v/>
      </c>
      <c r="Z27" s="150"/>
      <c r="AA27" s="150"/>
      <c r="AB27" s="150">
        <v>15</v>
      </c>
      <c r="AC27" s="158">
        <v>45742</v>
      </c>
      <c r="AD27" s="160" t="e">
        <f>_xlfn.XLOOKUP($M$8&amp;$AC27,気象データ入力!$C:$C,気象データ入力!$E:$E)</f>
        <v>#N/A</v>
      </c>
      <c r="AE27" s="161" t="e">
        <f>_xlfn.XLOOKUP($M$8&amp;$AC27,気象データ入力!$C:$C,気象データ入力!$F:$F)</f>
        <v>#N/A</v>
      </c>
      <c r="AF27" s="162" t="e">
        <f>_xlfn.XLOOKUP($M$8&amp;$AC27,気象データ入力!$C:$C,気象データ入力!$H:$H)</f>
        <v>#N/A</v>
      </c>
      <c r="AG27" s="150"/>
      <c r="AH27" s="154"/>
      <c r="AI27" s="159"/>
      <c r="AJ27" s="159"/>
      <c r="AK27" s="159"/>
      <c r="AL27" s="159"/>
      <c r="AM27" s="159"/>
      <c r="AN27" s="159"/>
      <c r="AO27" s="150"/>
      <c r="AP27" s="150"/>
      <c r="AQ27" s="150"/>
      <c r="AR27" s="150"/>
    </row>
    <row r="28" spans="1:44" ht="19.95" customHeight="1" x14ac:dyDescent="0.45">
      <c r="A28" s="150" t="str">
        <f t="shared" si="3"/>
        <v>16</v>
      </c>
      <c r="B28" s="7">
        <v>16</v>
      </c>
      <c r="C28" s="240">
        <f t="shared" si="0"/>
        <v>45745</v>
      </c>
      <c r="D28" s="241"/>
      <c r="E28" s="242"/>
      <c r="F28" s="243" t="e">
        <f t="shared" si="4"/>
        <v>#N/A</v>
      </c>
      <c r="G28" s="244"/>
      <c r="H28" s="245">
        <f t="shared" si="5"/>
        <v>0</v>
      </c>
      <c r="I28" s="246"/>
      <c r="J28" s="247" t="e">
        <f t="shared" si="6"/>
        <v>#N/A</v>
      </c>
      <c r="K28" s="248"/>
      <c r="L28" s="248"/>
      <c r="M28" s="243" t="e">
        <f t="shared" si="7"/>
        <v>#N/A</v>
      </c>
      <c r="N28" s="244"/>
      <c r="O28" s="245">
        <f t="shared" si="8"/>
        <v>0</v>
      </c>
      <c r="P28" s="246"/>
      <c r="Q28" s="236">
        <f t="shared" si="10"/>
        <v>0</v>
      </c>
      <c r="R28" s="237"/>
      <c r="S28" s="41" t="s">
        <v>19</v>
      </c>
      <c r="T28" s="238" t="str">
        <f t="shared" si="9"/>
        <v/>
      </c>
      <c r="U28" s="239"/>
      <c r="V28" s="239"/>
      <c r="W28" s="239"/>
      <c r="X28" s="42" t="s">
        <v>25</v>
      </c>
      <c r="Y28" s="150" t="str">
        <f t="shared" si="2"/>
        <v/>
      </c>
      <c r="Z28" s="150"/>
      <c r="AA28" s="150"/>
      <c r="AB28" s="150">
        <v>16</v>
      </c>
      <c r="AC28" s="158">
        <v>45745</v>
      </c>
      <c r="AD28" s="160" t="e">
        <f>_xlfn.XLOOKUP($M$8&amp;$AC28,気象データ入力!$C:$C,気象データ入力!$E:$E)</f>
        <v>#N/A</v>
      </c>
      <c r="AE28" s="161" t="e">
        <f>_xlfn.XLOOKUP($M$8&amp;$AC28,気象データ入力!$C:$C,気象データ入力!$F:$F)</f>
        <v>#N/A</v>
      </c>
      <c r="AF28" s="162" t="e">
        <f>_xlfn.XLOOKUP($M$8&amp;$AC28,気象データ入力!$C:$C,気象データ入力!$H:$H)</f>
        <v>#N/A</v>
      </c>
      <c r="AG28" s="150"/>
      <c r="AH28" s="154"/>
      <c r="AI28" s="159"/>
      <c r="AJ28" s="159"/>
      <c r="AK28" s="159"/>
      <c r="AL28" s="159"/>
      <c r="AM28" s="159"/>
      <c r="AN28" s="159"/>
      <c r="AO28" s="150"/>
      <c r="AP28" s="150"/>
      <c r="AQ28" s="150"/>
      <c r="AR28" s="150"/>
    </row>
    <row r="29" spans="1:44" ht="19.95" customHeight="1" x14ac:dyDescent="0.45">
      <c r="A29" s="150" t="str">
        <f t="shared" si="3"/>
        <v>17</v>
      </c>
      <c r="B29" s="7">
        <v>17</v>
      </c>
      <c r="C29" s="240">
        <f t="shared" si="0"/>
        <v>45746</v>
      </c>
      <c r="D29" s="241"/>
      <c r="E29" s="242"/>
      <c r="F29" s="243" t="e">
        <f t="shared" si="4"/>
        <v>#N/A</v>
      </c>
      <c r="G29" s="244"/>
      <c r="H29" s="245">
        <f t="shared" si="5"/>
        <v>0</v>
      </c>
      <c r="I29" s="246"/>
      <c r="J29" s="247" t="e">
        <f t="shared" si="6"/>
        <v>#N/A</v>
      </c>
      <c r="K29" s="248"/>
      <c r="L29" s="248"/>
      <c r="M29" s="243" t="e">
        <f t="shared" si="7"/>
        <v>#N/A</v>
      </c>
      <c r="N29" s="244"/>
      <c r="O29" s="245">
        <f t="shared" si="8"/>
        <v>0</v>
      </c>
      <c r="P29" s="246"/>
      <c r="Q29" s="236">
        <f t="shared" si="10"/>
        <v>0</v>
      </c>
      <c r="R29" s="237"/>
      <c r="S29" s="41" t="s">
        <v>19</v>
      </c>
      <c r="T29" s="238" t="str">
        <f t="shared" si="9"/>
        <v/>
      </c>
      <c r="U29" s="239"/>
      <c r="V29" s="239"/>
      <c r="W29" s="239"/>
      <c r="X29" s="42" t="s">
        <v>25</v>
      </c>
      <c r="Y29" s="150" t="str">
        <f t="shared" si="2"/>
        <v/>
      </c>
      <c r="Z29" s="150"/>
      <c r="AA29" s="150"/>
      <c r="AB29" s="150">
        <v>17</v>
      </c>
      <c r="AC29" s="158">
        <v>45746</v>
      </c>
      <c r="AD29" s="160" t="e">
        <f>_xlfn.XLOOKUP($M$8&amp;$AC29,気象データ入力!$C:$C,気象データ入力!$E:$E)</f>
        <v>#N/A</v>
      </c>
      <c r="AE29" s="161" t="e">
        <f>_xlfn.XLOOKUP($M$8&amp;$AC29,気象データ入力!$C:$C,気象データ入力!$F:$F)</f>
        <v>#N/A</v>
      </c>
      <c r="AF29" s="162" t="e">
        <f>_xlfn.XLOOKUP($M$8&amp;$AC29,気象データ入力!$C:$C,気象データ入力!$H:$H)</f>
        <v>#N/A</v>
      </c>
      <c r="AG29" s="150"/>
      <c r="AH29" s="154"/>
      <c r="AI29" s="159"/>
      <c r="AJ29" s="159"/>
      <c r="AK29" s="159"/>
      <c r="AL29" s="159"/>
      <c r="AM29" s="159"/>
      <c r="AN29" s="159"/>
      <c r="AO29" s="150"/>
      <c r="AP29" s="150"/>
      <c r="AQ29" s="150"/>
      <c r="AR29" s="150"/>
    </row>
    <row r="30" spans="1:44" ht="19.95" customHeight="1" x14ac:dyDescent="0.45">
      <c r="A30" s="150" t="str">
        <f t="shared" si="3"/>
        <v>18</v>
      </c>
      <c r="B30" s="7">
        <v>18</v>
      </c>
      <c r="C30" s="240">
        <f t="shared" si="0"/>
        <v>45747</v>
      </c>
      <c r="D30" s="241"/>
      <c r="E30" s="242"/>
      <c r="F30" s="243" t="e">
        <f t="shared" si="4"/>
        <v>#N/A</v>
      </c>
      <c r="G30" s="244"/>
      <c r="H30" s="245">
        <f t="shared" si="5"/>
        <v>0</v>
      </c>
      <c r="I30" s="246"/>
      <c r="J30" s="247" t="e">
        <f t="shared" si="6"/>
        <v>#N/A</v>
      </c>
      <c r="K30" s="248"/>
      <c r="L30" s="248"/>
      <c r="M30" s="243" t="e">
        <f t="shared" si="7"/>
        <v>#N/A</v>
      </c>
      <c r="N30" s="244"/>
      <c r="O30" s="245">
        <f t="shared" si="8"/>
        <v>0</v>
      </c>
      <c r="P30" s="246"/>
      <c r="Q30" s="236">
        <f t="shared" si="10"/>
        <v>0</v>
      </c>
      <c r="R30" s="237"/>
      <c r="S30" s="41" t="s">
        <v>19</v>
      </c>
      <c r="T30" s="238" t="str">
        <f t="shared" si="9"/>
        <v/>
      </c>
      <c r="U30" s="239"/>
      <c r="V30" s="239"/>
      <c r="W30" s="239"/>
      <c r="X30" s="42" t="s">
        <v>25</v>
      </c>
      <c r="Y30" s="150" t="str">
        <f t="shared" si="2"/>
        <v/>
      </c>
      <c r="Z30" s="150"/>
      <c r="AA30" s="150"/>
      <c r="AB30" s="150">
        <v>18</v>
      </c>
      <c r="AC30" s="158">
        <v>45747</v>
      </c>
      <c r="AD30" s="160" t="e">
        <f>_xlfn.XLOOKUP($M$8&amp;$AC30,気象データ入力!$C:$C,気象データ入力!$E:$E)</f>
        <v>#N/A</v>
      </c>
      <c r="AE30" s="161" t="e">
        <f>_xlfn.XLOOKUP($M$8&amp;$AC30,気象データ入力!$C:$C,気象データ入力!$F:$F)</f>
        <v>#N/A</v>
      </c>
      <c r="AF30" s="162" t="e">
        <f>_xlfn.XLOOKUP($M$8&amp;$AC30,気象データ入力!$C:$C,気象データ入力!$H:$H)</f>
        <v>#N/A</v>
      </c>
      <c r="AG30" s="150"/>
      <c r="AH30" s="154"/>
      <c r="AI30" s="159"/>
      <c r="AJ30" s="159"/>
      <c r="AK30" s="159"/>
      <c r="AL30" s="159"/>
      <c r="AM30" s="159"/>
      <c r="AN30" s="159"/>
      <c r="AO30" s="150"/>
      <c r="AP30" s="150"/>
      <c r="AQ30" s="150"/>
      <c r="AR30" s="150"/>
    </row>
    <row r="31" spans="1:44" ht="19.95" customHeight="1" x14ac:dyDescent="0.45">
      <c r="A31" s="150" t="str">
        <f t="shared" si="3"/>
        <v>19</v>
      </c>
      <c r="B31" s="7">
        <v>19</v>
      </c>
      <c r="C31" s="240">
        <f t="shared" si="0"/>
        <v>45749</v>
      </c>
      <c r="D31" s="241"/>
      <c r="E31" s="242"/>
      <c r="F31" s="243" t="e">
        <f t="shared" si="4"/>
        <v>#N/A</v>
      </c>
      <c r="G31" s="244"/>
      <c r="H31" s="245">
        <f t="shared" si="5"/>
        <v>0</v>
      </c>
      <c r="I31" s="246"/>
      <c r="J31" s="247" t="e">
        <f t="shared" si="6"/>
        <v>#N/A</v>
      </c>
      <c r="K31" s="248"/>
      <c r="L31" s="248"/>
      <c r="M31" s="243" t="e">
        <f t="shared" si="7"/>
        <v>#N/A</v>
      </c>
      <c r="N31" s="244"/>
      <c r="O31" s="245">
        <f t="shared" si="8"/>
        <v>0</v>
      </c>
      <c r="P31" s="246"/>
      <c r="Q31" s="236">
        <f t="shared" si="10"/>
        <v>0</v>
      </c>
      <c r="R31" s="237"/>
      <c r="S31" s="41" t="s">
        <v>19</v>
      </c>
      <c r="T31" s="238" t="str">
        <f t="shared" si="9"/>
        <v/>
      </c>
      <c r="U31" s="239"/>
      <c r="V31" s="239"/>
      <c r="W31" s="239"/>
      <c r="X31" s="42" t="s">
        <v>25</v>
      </c>
      <c r="Y31" s="150" t="str">
        <f t="shared" si="2"/>
        <v/>
      </c>
      <c r="Z31" s="150"/>
      <c r="AA31" s="150"/>
      <c r="AB31" s="150">
        <v>19</v>
      </c>
      <c r="AC31" s="158">
        <v>45749</v>
      </c>
      <c r="AD31" s="160" t="e">
        <f>_xlfn.XLOOKUP($M$8&amp;$AC31,気象データ入力!$C:$C,気象データ入力!$E:$E)</f>
        <v>#N/A</v>
      </c>
      <c r="AE31" s="161" t="e">
        <f>_xlfn.XLOOKUP($M$8&amp;$AC31,気象データ入力!$C:$C,気象データ入力!$F:$F)</f>
        <v>#N/A</v>
      </c>
      <c r="AF31" s="162" t="e">
        <f>_xlfn.XLOOKUP($M$8&amp;$AC31,気象データ入力!$C:$C,気象データ入力!$H:$H)</f>
        <v>#N/A</v>
      </c>
      <c r="AG31" s="150"/>
      <c r="AH31" s="154"/>
      <c r="AI31" s="159"/>
      <c r="AJ31" s="159"/>
      <c r="AK31" s="159"/>
      <c r="AL31" s="159"/>
      <c r="AM31" s="159"/>
      <c r="AN31" s="159"/>
      <c r="AO31" s="150"/>
      <c r="AP31" s="150"/>
      <c r="AQ31" s="150"/>
      <c r="AR31" s="150"/>
    </row>
    <row r="32" spans="1:44" ht="19.95" customHeight="1" x14ac:dyDescent="0.45">
      <c r="A32" s="150" t="str">
        <f t="shared" si="3"/>
        <v>20</v>
      </c>
      <c r="B32" s="7">
        <v>20</v>
      </c>
      <c r="C32" s="240">
        <f t="shared" si="0"/>
        <v>45750</v>
      </c>
      <c r="D32" s="241"/>
      <c r="E32" s="242"/>
      <c r="F32" s="243" t="e">
        <f t="shared" si="4"/>
        <v>#N/A</v>
      </c>
      <c r="G32" s="244"/>
      <c r="H32" s="245">
        <f t="shared" si="5"/>
        <v>0</v>
      </c>
      <c r="I32" s="246"/>
      <c r="J32" s="247" t="e">
        <f t="shared" si="6"/>
        <v>#N/A</v>
      </c>
      <c r="K32" s="248"/>
      <c r="L32" s="248"/>
      <c r="M32" s="243" t="e">
        <f t="shared" si="7"/>
        <v>#N/A</v>
      </c>
      <c r="N32" s="244"/>
      <c r="O32" s="245">
        <f t="shared" si="8"/>
        <v>0</v>
      </c>
      <c r="P32" s="246"/>
      <c r="Q32" s="236">
        <f t="shared" si="10"/>
        <v>0</v>
      </c>
      <c r="R32" s="237"/>
      <c r="S32" s="41" t="s">
        <v>19</v>
      </c>
      <c r="T32" s="238" t="str">
        <f t="shared" si="9"/>
        <v/>
      </c>
      <c r="U32" s="239"/>
      <c r="V32" s="239"/>
      <c r="W32" s="239"/>
      <c r="X32" s="42" t="s">
        <v>25</v>
      </c>
      <c r="Y32" s="150" t="str">
        <f t="shared" si="2"/>
        <v/>
      </c>
      <c r="Z32" s="150"/>
      <c r="AA32" s="150"/>
      <c r="AB32" s="150">
        <v>20</v>
      </c>
      <c r="AC32" s="158">
        <v>45750</v>
      </c>
      <c r="AD32" s="160" t="e">
        <f>_xlfn.XLOOKUP($M$8&amp;$AC32,気象データ入力!$C:$C,気象データ入力!$E:$E)</f>
        <v>#N/A</v>
      </c>
      <c r="AE32" s="161" t="e">
        <f>_xlfn.XLOOKUP($M$8&amp;$AC32,気象データ入力!$C:$C,気象データ入力!$F:$F)</f>
        <v>#N/A</v>
      </c>
      <c r="AF32" s="162" t="e">
        <f>_xlfn.XLOOKUP($M$8&amp;$AC32,気象データ入力!$C:$C,気象データ入力!$H:$H)</f>
        <v>#N/A</v>
      </c>
      <c r="AG32" s="150"/>
      <c r="AH32" s="154"/>
      <c r="AI32" s="159"/>
      <c r="AJ32" s="159"/>
      <c r="AK32" s="159"/>
      <c r="AL32" s="159"/>
      <c r="AM32" s="159"/>
      <c r="AN32" s="159"/>
      <c r="AO32" s="150"/>
      <c r="AP32" s="150"/>
      <c r="AQ32" s="150"/>
      <c r="AR32" s="150"/>
    </row>
    <row r="33" spans="1:44" ht="19.95" customHeight="1" x14ac:dyDescent="0.45">
      <c r="A33" s="150" t="str">
        <f t="shared" si="3"/>
        <v>21</v>
      </c>
      <c r="B33" s="7">
        <v>21</v>
      </c>
      <c r="C33" s="240">
        <f t="shared" si="0"/>
        <v>45751</v>
      </c>
      <c r="D33" s="241"/>
      <c r="E33" s="242"/>
      <c r="F33" s="243" t="e">
        <f t="shared" si="4"/>
        <v>#N/A</v>
      </c>
      <c r="G33" s="244"/>
      <c r="H33" s="245">
        <f t="shared" si="5"/>
        <v>0</v>
      </c>
      <c r="I33" s="246"/>
      <c r="J33" s="247" t="e">
        <f t="shared" si="6"/>
        <v>#N/A</v>
      </c>
      <c r="K33" s="248"/>
      <c r="L33" s="248"/>
      <c r="M33" s="243" t="e">
        <f t="shared" si="7"/>
        <v>#N/A</v>
      </c>
      <c r="N33" s="244"/>
      <c r="O33" s="245">
        <f t="shared" si="8"/>
        <v>0</v>
      </c>
      <c r="P33" s="246"/>
      <c r="Q33" s="236">
        <f t="shared" si="10"/>
        <v>0</v>
      </c>
      <c r="R33" s="237"/>
      <c r="S33" s="41" t="s">
        <v>19</v>
      </c>
      <c r="T33" s="238" t="str">
        <f t="shared" si="9"/>
        <v/>
      </c>
      <c r="U33" s="239"/>
      <c r="V33" s="239"/>
      <c r="W33" s="239"/>
      <c r="X33" s="42" t="s">
        <v>25</v>
      </c>
      <c r="Y33" s="150" t="str">
        <f t="shared" si="2"/>
        <v/>
      </c>
      <c r="Z33" s="150"/>
      <c r="AA33" s="150"/>
      <c r="AB33" s="150">
        <v>21</v>
      </c>
      <c r="AC33" s="158">
        <v>45751</v>
      </c>
      <c r="AD33" s="160" t="e">
        <f>_xlfn.XLOOKUP($M$8&amp;$AC33,気象データ入力!$C:$C,気象データ入力!$E:$E)</f>
        <v>#N/A</v>
      </c>
      <c r="AE33" s="161" t="e">
        <f>_xlfn.XLOOKUP($M$8&amp;$AC33,気象データ入力!$C:$C,気象データ入力!$F:$F)</f>
        <v>#N/A</v>
      </c>
      <c r="AF33" s="162" t="e">
        <f>_xlfn.XLOOKUP($M$8&amp;$AC33,気象データ入力!$C:$C,気象データ入力!$H:$H)</f>
        <v>#N/A</v>
      </c>
      <c r="AG33" s="150"/>
      <c r="AH33" s="154"/>
      <c r="AI33" s="159"/>
      <c r="AJ33" s="159"/>
      <c r="AK33" s="159"/>
      <c r="AL33" s="159"/>
      <c r="AM33" s="159"/>
      <c r="AN33" s="159"/>
      <c r="AO33" s="150"/>
      <c r="AP33" s="150"/>
      <c r="AQ33" s="150"/>
      <c r="AR33" s="150"/>
    </row>
    <row r="34" spans="1:44" ht="19.95" customHeight="1" x14ac:dyDescent="0.45">
      <c r="A34" s="150" t="str">
        <f t="shared" si="3"/>
        <v>22</v>
      </c>
      <c r="B34" s="7">
        <v>22</v>
      </c>
      <c r="C34" s="240">
        <f t="shared" si="0"/>
        <v>45752</v>
      </c>
      <c r="D34" s="241"/>
      <c r="E34" s="242"/>
      <c r="F34" s="243" t="e">
        <f t="shared" si="4"/>
        <v>#N/A</v>
      </c>
      <c r="G34" s="244"/>
      <c r="H34" s="245">
        <f t="shared" si="5"/>
        <v>0</v>
      </c>
      <c r="I34" s="246"/>
      <c r="J34" s="247" t="e">
        <f t="shared" si="6"/>
        <v>#N/A</v>
      </c>
      <c r="K34" s="248"/>
      <c r="L34" s="248"/>
      <c r="M34" s="243" t="e">
        <f t="shared" si="7"/>
        <v>#N/A</v>
      </c>
      <c r="N34" s="244"/>
      <c r="O34" s="245">
        <f t="shared" si="8"/>
        <v>0</v>
      </c>
      <c r="P34" s="246"/>
      <c r="Q34" s="236">
        <f t="shared" si="10"/>
        <v>0</v>
      </c>
      <c r="R34" s="237"/>
      <c r="S34" s="41" t="s">
        <v>19</v>
      </c>
      <c r="T34" s="238" t="str">
        <f t="shared" si="9"/>
        <v/>
      </c>
      <c r="U34" s="239"/>
      <c r="V34" s="239"/>
      <c r="W34" s="239"/>
      <c r="X34" s="42" t="s">
        <v>25</v>
      </c>
      <c r="Y34" s="150" t="str">
        <f t="shared" si="2"/>
        <v/>
      </c>
      <c r="Z34" s="150"/>
      <c r="AA34" s="150"/>
      <c r="AB34" s="150">
        <v>22</v>
      </c>
      <c r="AC34" s="158">
        <v>45752</v>
      </c>
      <c r="AD34" s="160" t="e">
        <f>_xlfn.XLOOKUP($M$8&amp;$AC34,気象データ入力!$C:$C,気象データ入力!$E:$E)</f>
        <v>#N/A</v>
      </c>
      <c r="AE34" s="161" t="e">
        <f>_xlfn.XLOOKUP($M$8&amp;$AC34,気象データ入力!$C:$C,気象データ入力!$F:$F)</f>
        <v>#N/A</v>
      </c>
      <c r="AF34" s="162" t="e">
        <f>_xlfn.XLOOKUP($M$8&amp;$AC34,気象データ入力!$C:$C,気象データ入力!$H:$H)</f>
        <v>#N/A</v>
      </c>
      <c r="AG34" s="150"/>
      <c r="AH34" s="154"/>
      <c r="AI34" s="159"/>
      <c r="AJ34" s="159"/>
      <c r="AK34" s="159"/>
      <c r="AL34" s="159"/>
      <c r="AM34" s="159"/>
      <c r="AN34" s="159"/>
      <c r="AO34" s="150"/>
      <c r="AP34" s="150"/>
      <c r="AQ34" s="150"/>
      <c r="AR34" s="150"/>
    </row>
    <row r="35" spans="1:44" ht="19.95" customHeight="1" x14ac:dyDescent="0.45">
      <c r="A35" s="150" t="str">
        <f t="shared" si="3"/>
        <v>23</v>
      </c>
      <c r="B35" s="7">
        <v>23</v>
      </c>
      <c r="C35" s="240">
        <f t="shared" si="0"/>
        <v>45753</v>
      </c>
      <c r="D35" s="241"/>
      <c r="E35" s="242"/>
      <c r="F35" s="243" t="e">
        <f t="shared" si="4"/>
        <v>#N/A</v>
      </c>
      <c r="G35" s="244"/>
      <c r="H35" s="245">
        <f t="shared" si="5"/>
        <v>0</v>
      </c>
      <c r="I35" s="246"/>
      <c r="J35" s="247" t="e">
        <f t="shared" si="6"/>
        <v>#N/A</v>
      </c>
      <c r="K35" s="248"/>
      <c r="L35" s="248"/>
      <c r="M35" s="243" t="e">
        <f t="shared" si="7"/>
        <v>#N/A</v>
      </c>
      <c r="N35" s="244"/>
      <c r="O35" s="245">
        <f t="shared" si="8"/>
        <v>0</v>
      </c>
      <c r="P35" s="246"/>
      <c r="Q35" s="236">
        <f t="shared" si="10"/>
        <v>0</v>
      </c>
      <c r="R35" s="237"/>
      <c r="S35" s="41" t="s">
        <v>19</v>
      </c>
      <c r="T35" s="238" t="str">
        <f t="shared" si="9"/>
        <v/>
      </c>
      <c r="U35" s="239"/>
      <c r="V35" s="239"/>
      <c r="W35" s="239"/>
      <c r="X35" s="42" t="s">
        <v>25</v>
      </c>
      <c r="Y35" s="150" t="str">
        <f t="shared" si="2"/>
        <v/>
      </c>
      <c r="Z35" s="150"/>
      <c r="AA35" s="150"/>
      <c r="AB35" s="150">
        <v>23</v>
      </c>
      <c r="AC35" s="158">
        <v>45753</v>
      </c>
      <c r="AD35" s="160" t="e">
        <f>_xlfn.XLOOKUP($M$8&amp;$AC35,気象データ入力!$C:$C,気象データ入力!$E:$E)</f>
        <v>#N/A</v>
      </c>
      <c r="AE35" s="161" t="e">
        <f>_xlfn.XLOOKUP($M$8&amp;$AC35,気象データ入力!$C:$C,気象データ入力!$F:$F)</f>
        <v>#N/A</v>
      </c>
      <c r="AF35" s="162" t="e">
        <f>_xlfn.XLOOKUP($M$8&amp;$AC35,気象データ入力!$C:$C,気象データ入力!$H:$H)</f>
        <v>#N/A</v>
      </c>
      <c r="AG35" s="150"/>
      <c r="AH35" s="154"/>
      <c r="AI35" s="159"/>
      <c r="AJ35" s="159"/>
      <c r="AK35" s="159"/>
      <c r="AL35" s="159"/>
      <c r="AM35" s="159"/>
      <c r="AN35" s="159"/>
      <c r="AO35" s="150"/>
      <c r="AP35" s="150"/>
      <c r="AQ35" s="150"/>
      <c r="AR35" s="150"/>
    </row>
    <row r="36" spans="1:44" ht="19.95" customHeight="1" x14ac:dyDescent="0.45">
      <c r="A36" s="150" t="str">
        <f t="shared" si="3"/>
        <v>24</v>
      </c>
      <c r="B36" s="7">
        <v>24</v>
      </c>
      <c r="C36" s="240">
        <f t="shared" si="0"/>
        <v>45754</v>
      </c>
      <c r="D36" s="241"/>
      <c r="E36" s="242"/>
      <c r="F36" s="243" t="e">
        <f t="shared" si="4"/>
        <v>#N/A</v>
      </c>
      <c r="G36" s="244"/>
      <c r="H36" s="245">
        <f t="shared" si="5"/>
        <v>0</v>
      </c>
      <c r="I36" s="246"/>
      <c r="J36" s="247" t="e">
        <f t="shared" si="6"/>
        <v>#N/A</v>
      </c>
      <c r="K36" s="248"/>
      <c r="L36" s="248"/>
      <c r="M36" s="243" t="e">
        <f t="shared" si="7"/>
        <v>#N/A</v>
      </c>
      <c r="N36" s="244"/>
      <c r="O36" s="245">
        <f t="shared" si="8"/>
        <v>0</v>
      </c>
      <c r="P36" s="246"/>
      <c r="Q36" s="236">
        <f t="shared" si="10"/>
        <v>0</v>
      </c>
      <c r="R36" s="237"/>
      <c r="S36" s="41" t="s">
        <v>19</v>
      </c>
      <c r="T36" s="238" t="str">
        <f t="shared" si="9"/>
        <v/>
      </c>
      <c r="U36" s="239"/>
      <c r="V36" s="239"/>
      <c r="W36" s="239"/>
      <c r="X36" s="42" t="s">
        <v>25</v>
      </c>
      <c r="Y36" s="150" t="str">
        <f t="shared" si="2"/>
        <v/>
      </c>
      <c r="Z36" s="150"/>
      <c r="AA36" s="150"/>
      <c r="AB36" s="150">
        <v>24</v>
      </c>
      <c r="AC36" s="158">
        <v>45754</v>
      </c>
      <c r="AD36" s="160" t="e">
        <f>_xlfn.XLOOKUP($M$8&amp;$AC36,気象データ入力!$C:$C,気象データ入力!$E:$E)</f>
        <v>#N/A</v>
      </c>
      <c r="AE36" s="161" t="e">
        <f>_xlfn.XLOOKUP($M$8&amp;$AC36,気象データ入力!$C:$C,気象データ入力!$F:$F)</f>
        <v>#N/A</v>
      </c>
      <c r="AF36" s="162" t="e">
        <f>_xlfn.XLOOKUP($M$8&amp;$AC36,気象データ入力!$C:$C,気象データ入力!$H:$H)</f>
        <v>#N/A</v>
      </c>
      <c r="AG36" s="150"/>
      <c r="AH36" s="154"/>
      <c r="AI36" s="159"/>
      <c r="AJ36" s="159"/>
      <c r="AK36" s="159"/>
      <c r="AL36" s="159"/>
      <c r="AM36" s="159"/>
      <c r="AN36" s="159"/>
      <c r="AO36" s="150"/>
      <c r="AP36" s="150"/>
      <c r="AQ36" s="150"/>
      <c r="AR36" s="150"/>
    </row>
    <row r="37" spans="1:44" ht="19.95" customHeight="1" x14ac:dyDescent="0.45">
      <c r="A37" s="150" t="str">
        <f t="shared" si="3"/>
        <v>25</v>
      </c>
      <c r="B37" s="7">
        <v>25</v>
      </c>
      <c r="C37" s="240">
        <f t="shared" si="0"/>
        <v>45755</v>
      </c>
      <c r="D37" s="241"/>
      <c r="E37" s="242"/>
      <c r="F37" s="243" t="e">
        <f t="shared" si="4"/>
        <v>#N/A</v>
      </c>
      <c r="G37" s="244"/>
      <c r="H37" s="245">
        <f t="shared" si="5"/>
        <v>0</v>
      </c>
      <c r="I37" s="246"/>
      <c r="J37" s="247" t="e">
        <f t="shared" si="6"/>
        <v>#N/A</v>
      </c>
      <c r="K37" s="248"/>
      <c r="L37" s="248"/>
      <c r="M37" s="243" t="e">
        <f t="shared" si="7"/>
        <v>#N/A</v>
      </c>
      <c r="N37" s="244"/>
      <c r="O37" s="245">
        <f t="shared" si="8"/>
        <v>0</v>
      </c>
      <c r="P37" s="246"/>
      <c r="Q37" s="236">
        <f t="shared" si="10"/>
        <v>0</v>
      </c>
      <c r="R37" s="237"/>
      <c r="S37" s="41" t="s">
        <v>19</v>
      </c>
      <c r="T37" s="238" t="str">
        <f t="shared" si="9"/>
        <v/>
      </c>
      <c r="U37" s="239"/>
      <c r="V37" s="239"/>
      <c r="W37" s="239"/>
      <c r="X37" s="42" t="s">
        <v>25</v>
      </c>
      <c r="Y37" s="150" t="str">
        <f t="shared" si="2"/>
        <v/>
      </c>
      <c r="Z37" s="150"/>
      <c r="AA37" s="150"/>
      <c r="AB37" s="150">
        <v>25</v>
      </c>
      <c r="AC37" s="158">
        <v>45755</v>
      </c>
      <c r="AD37" s="160" t="e">
        <f>_xlfn.XLOOKUP($M$8&amp;$AC37,気象データ入力!$C:$C,気象データ入力!$E:$E)</f>
        <v>#N/A</v>
      </c>
      <c r="AE37" s="161" t="e">
        <f>_xlfn.XLOOKUP($M$8&amp;$AC37,気象データ入力!$C:$C,気象データ入力!$F:$F)</f>
        <v>#N/A</v>
      </c>
      <c r="AF37" s="162" t="e">
        <f>_xlfn.XLOOKUP($M$8&amp;$AC37,気象データ入力!$C:$C,気象データ入力!$H:$H)</f>
        <v>#N/A</v>
      </c>
      <c r="AG37" s="150"/>
      <c r="AH37" s="154"/>
      <c r="AI37" s="159"/>
      <c r="AJ37" s="159"/>
      <c r="AK37" s="159"/>
      <c r="AL37" s="159"/>
      <c r="AM37" s="159"/>
      <c r="AN37" s="159"/>
      <c r="AO37" s="150"/>
      <c r="AP37" s="150"/>
      <c r="AQ37" s="150"/>
      <c r="AR37" s="150"/>
    </row>
    <row r="38" spans="1:44" ht="19.95" customHeight="1" x14ac:dyDescent="0.45">
      <c r="A38" s="150" t="str">
        <f t="shared" si="3"/>
        <v>26</v>
      </c>
      <c r="B38" s="7">
        <v>26</v>
      </c>
      <c r="C38" s="240">
        <f t="shared" si="0"/>
        <v>45756</v>
      </c>
      <c r="D38" s="241"/>
      <c r="E38" s="242"/>
      <c r="F38" s="243" t="e">
        <f t="shared" si="4"/>
        <v>#N/A</v>
      </c>
      <c r="G38" s="244"/>
      <c r="H38" s="245">
        <f t="shared" si="5"/>
        <v>0</v>
      </c>
      <c r="I38" s="246"/>
      <c r="J38" s="247" t="e">
        <f t="shared" si="6"/>
        <v>#N/A</v>
      </c>
      <c r="K38" s="248"/>
      <c r="L38" s="248"/>
      <c r="M38" s="243" t="e">
        <f t="shared" si="7"/>
        <v>#N/A</v>
      </c>
      <c r="N38" s="244"/>
      <c r="O38" s="245">
        <f t="shared" si="8"/>
        <v>0</v>
      </c>
      <c r="P38" s="246"/>
      <c r="Q38" s="236">
        <f t="shared" si="10"/>
        <v>0</v>
      </c>
      <c r="R38" s="237"/>
      <c r="S38" s="41" t="s">
        <v>19</v>
      </c>
      <c r="T38" s="238" t="str">
        <f t="shared" si="9"/>
        <v/>
      </c>
      <c r="U38" s="239"/>
      <c r="V38" s="239"/>
      <c r="W38" s="239"/>
      <c r="X38" s="42" t="s">
        <v>25</v>
      </c>
      <c r="Y38" s="150" t="str">
        <f t="shared" si="2"/>
        <v/>
      </c>
      <c r="Z38" s="150"/>
      <c r="AA38" s="150"/>
      <c r="AB38" s="150">
        <v>26</v>
      </c>
      <c r="AC38" s="158">
        <v>45756</v>
      </c>
      <c r="AD38" s="160" t="e">
        <f>_xlfn.XLOOKUP($M$8&amp;$AC38,気象データ入力!$C:$C,気象データ入力!$E:$E)</f>
        <v>#N/A</v>
      </c>
      <c r="AE38" s="161" t="e">
        <f>_xlfn.XLOOKUP($M$8&amp;$AC38,気象データ入力!$C:$C,気象データ入力!$F:$F)</f>
        <v>#N/A</v>
      </c>
      <c r="AF38" s="162" t="e">
        <f>_xlfn.XLOOKUP($M$8&amp;$AC38,気象データ入力!$C:$C,気象データ入力!$H:$H)</f>
        <v>#N/A</v>
      </c>
      <c r="AG38" s="150"/>
      <c r="AH38" s="154"/>
      <c r="AI38" s="159"/>
      <c r="AJ38" s="159"/>
      <c r="AK38" s="159"/>
      <c r="AL38" s="159"/>
      <c r="AM38" s="159"/>
      <c r="AN38" s="159"/>
      <c r="AO38" s="150"/>
      <c r="AP38" s="150"/>
      <c r="AQ38" s="150"/>
      <c r="AR38" s="150"/>
    </row>
    <row r="39" spans="1:44" ht="19.95" customHeight="1" x14ac:dyDescent="0.45">
      <c r="A39" s="150" t="str">
        <f t="shared" si="3"/>
        <v>27</v>
      </c>
      <c r="B39" s="7">
        <v>27</v>
      </c>
      <c r="C39" s="240">
        <f t="shared" si="0"/>
        <v>45758</v>
      </c>
      <c r="D39" s="241"/>
      <c r="E39" s="242"/>
      <c r="F39" s="243" t="e">
        <f t="shared" si="4"/>
        <v>#N/A</v>
      </c>
      <c r="G39" s="244"/>
      <c r="H39" s="245">
        <f t="shared" si="5"/>
        <v>0</v>
      </c>
      <c r="I39" s="246"/>
      <c r="J39" s="247" t="e">
        <f t="shared" si="6"/>
        <v>#N/A</v>
      </c>
      <c r="K39" s="248"/>
      <c r="L39" s="248"/>
      <c r="M39" s="243" t="e">
        <f t="shared" si="7"/>
        <v>#N/A</v>
      </c>
      <c r="N39" s="244"/>
      <c r="O39" s="245">
        <f t="shared" si="8"/>
        <v>0</v>
      </c>
      <c r="P39" s="246"/>
      <c r="Q39" s="236">
        <f t="shared" si="10"/>
        <v>0</v>
      </c>
      <c r="R39" s="237"/>
      <c r="S39" s="41" t="s">
        <v>19</v>
      </c>
      <c r="T39" s="238" t="str">
        <f t="shared" si="9"/>
        <v/>
      </c>
      <c r="U39" s="239"/>
      <c r="V39" s="239"/>
      <c r="W39" s="239"/>
      <c r="X39" s="42" t="s">
        <v>25</v>
      </c>
      <c r="Y39" s="150" t="str">
        <f t="shared" si="2"/>
        <v/>
      </c>
      <c r="Z39" s="150"/>
      <c r="AA39" s="150"/>
      <c r="AB39" s="150">
        <v>27</v>
      </c>
      <c r="AC39" s="158">
        <v>45758</v>
      </c>
      <c r="AD39" s="160" t="e">
        <f>_xlfn.XLOOKUP($M$8&amp;$AC39,気象データ入力!$C:$C,気象データ入力!$E:$E)</f>
        <v>#N/A</v>
      </c>
      <c r="AE39" s="161" t="e">
        <f>_xlfn.XLOOKUP($M$8&amp;$AC39,気象データ入力!$C:$C,気象データ入力!$F:$F)</f>
        <v>#N/A</v>
      </c>
      <c r="AF39" s="162" t="e">
        <f>_xlfn.XLOOKUP($M$8&amp;$AC39,気象データ入力!$C:$C,気象データ入力!$H:$H)</f>
        <v>#N/A</v>
      </c>
      <c r="AG39" s="150"/>
      <c r="AH39" s="154"/>
      <c r="AI39" s="159"/>
      <c r="AJ39" s="159"/>
      <c r="AK39" s="159"/>
      <c r="AL39" s="159"/>
      <c r="AM39" s="159"/>
      <c r="AN39" s="159"/>
      <c r="AO39" s="150"/>
      <c r="AP39" s="150"/>
      <c r="AQ39" s="150"/>
      <c r="AR39" s="150"/>
    </row>
    <row r="40" spans="1:44" ht="19.95" customHeight="1" x14ac:dyDescent="0.45">
      <c r="A40" s="150" t="str">
        <f t="shared" si="3"/>
        <v>28</v>
      </c>
      <c r="B40" s="7">
        <v>28</v>
      </c>
      <c r="C40" s="240">
        <f t="shared" si="0"/>
        <v>45760</v>
      </c>
      <c r="D40" s="241"/>
      <c r="E40" s="242"/>
      <c r="F40" s="243" t="e">
        <f t="shared" si="4"/>
        <v>#N/A</v>
      </c>
      <c r="G40" s="244"/>
      <c r="H40" s="245">
        <f t="shared" si="5"/>
        <v>0</v>
      </c>
      <c r="I40" s="246"/>
      <c r="J40" s="247" t="e">
        <f t="shared" si="6"/>
        <v>#N/A</v>
      </c>
      <c r="K40" s="248"/>
      <c r="L40" s="248"/>
      <c r="M40" s="243" t="e">
        <f t="shared" si="7"/>
        <v>#N/A</v>
      </c>
      <c r="N40" s="244"/>
      <c r="O40" s="245">
        <f t="shared" si="8"/>
        <v>0</v>
      </c>
      <c r="P40" s="246"/>
      <c r="Q40" s="236">
        <f t="shared" si="10"/>
        <v>0</v>
      </c>
      <c r="R40" s="237"/>
      <c r="S40" s="41" t="s">
        <v>19</v>
      </c>
      <c r="T40" s="238" t="str">
        <f t="shared" si="9"/>
        <v/>
      </c>
      <c r="U40" s="239"/>
      <c r="V40" s="239"/>
      <c r="W40" s="239"/>
      <c r="X40" s="42" t="s">
        <v>25</v>
      </c>
      <c r="Y40" s="150" t="str">
        <f t="shared" si="2"/>
        <v/>
      </c>
      <c r="Z40" s="150"/>
      <c r="AA40" s="150"/>
      <c r="AB40" s="150">
        <v>28</v>
      </c>
      <c r="AC40" s="158">
        <v>45760</v>
      </c>
      <c r="AD40" s="160" t="e">
        <f>_xlfn.XLOOKUP($M$8&amp;$AC40,気象データ入力!$C:$C,気象データ入力!$E:$E)</f>
        <v>#N/A</v>
      </c>
      <c r="AE40" s="161" t="e">
        <f>_xlfn.XLOOKUP($M$8&amp;$AC40,気象データ入力!$C:$C,気象データ入力!$F:$F)</f>
        <v>#N/A</v>
      </c>
      <c r="AF40" s="162" t="e">
        <f>_xlfn.XLOOKUP($M$8&amp;$AC40,気象データ入力!$C:$C,気象データ入力!$H:$H)</f>
        <v>#N/A</v>
      </c>
      <c r="AG40" s="150"/>
      <c r="AH40" s="154"/>
      <c r="AI40" s="159"/>
      <c r="AJ40" s="159"/>
      <c r="AK40" s="159"/>
      <c r="AL40" s="159"/>
      <c r="AM40" s="159"/>
      <c r="AN40" s="159"/>
      <c r="AO40" s="150"/>
      <c r="AP40" s="150"/>
      <c r="AQ40" s="150"/>
      <c r="AR40" s="150"/>
    </row>
    <row r="41" spans="1:44" ht="19.95" customHeight="1" x14ac:dyDescent="0.45">
      <c r="A41" s="150" t="str">
        <f t="shared" si="3"/>
        <v>29</v>
      </c>
      <c r="B41" s="7">
        <v>29</v>
      </c>
      <c r="C41" s="240">
        <f t="shared" si="0"/>
        <v>45762</v>
      </c>
      <c r="D41" s="241"/>
      <c r="E41" s="242"/>
      <c r="F41" s="243" t="e">
        <f t="shared" si="4"/>
        <v>#N/A</v>
      </c>
      <c r="G41" s="244"/>
      <c r="H41" s="245">
        <f t="shared" si="5"/>
        <v>0</v>
      </c>
      <c r="I41" s="246"/>
      <c r="J41" s="247" t="e">
        <f t="shared" si="6"/>
        <v>#N/A</v>
      </c>
      <c r="K41" s="248"/>
      <c r="L41" s="248"/>
      <c r="M41" s="243" t="e">
        <f t="shared" si="7"/>
        <v>#N/A</v>
      </c>
      <c r="N41" s="244"/>
      <c r="O41" s="245">
        <f t="shared" si="8"/>
        <v>0</v>
      </c>
      <c r="P41" s="246"/>
      <c r="Q41" s="236">
        <f t="shared" si="10"/>
        <v>0</v>
      </c>
      <c r="R41" s="237"/>
      <c r="S41" s="41" t="s">
        <v>19</v>
      </c>
      <c r="T41" s="238" t="str">
        <f t="shared" si="9"/>
        <v/>
      </c>
      <c r="U41" s="239"/>
      <c r="V41" s="239"/>
      <c r="W41" s="239"/>
      <c r="X41" s="42" t="s">
        <v>25</v>
      </c>
      <c r="Y41" s="150" t="str">
        <f t="shared" si="2"/>
        <v/>
      </c>
      <c r="Z41" s="150"/>
      <c r="AA41" s="150"/>
      <c r="AB41" s="150">
        <v>29</v>
      </c>
      <c r="AC41" s="158">
        <v>45762</v>
      </c>
      <c r="AD41" s="160" t="e">
        <f>_xlfn.XLOOKUP($M$8&amp;$AC41,気象データ入力!$C:$C,気象データ入力!$E:$E)</f>
        <v>#N/A</v>
      </c>
      <c r="AE41" s="161" t="e">
        <f>_xlfn.XLOOKUP($M$8&amp;$AC41,気象データ入力!$C:$C,気象データ入力!$F:$F)</f>
        <v>#N/A</v>
      </c>
      <c r="AF41" s="162" t="e">
        <f>_xlfn.XLOOKUP($M$8&amp;$AC41,気象データ入力!$C:$C,気象データ入力!$H:$H)</f>
        <v>#N/A</v>
      </c>
      <c r="AG41" s="150"/>
      <c r="AH41" s="154"/>
      <c r="AI41" s="159"/>
      <c r="AJ41" s="159"/>
      <c r="AK41" s="159"/>
      <c r="AL41" s="159"/>
      <c r="AM41" s="159"/>
      <c r="AN41" s="159"/>
      <c r="AO41" s="150"/>
      <c r="AP41" s="150"/>
      <c r="AQ41" s="150"/>
      <c r="AR41" s="150"/>
    </row>
    <row r="42" spans="1:44" ht="19.95" customHeight="1" x14ac:dyDescent="0.45">
      <c r="A42" s="150" t="str">
        <f t="shared" si="3"/>
        <v>30</v>
      </c>
      <c r="B42" s="7">
        <v>30</v>
      </c>
      <c r="C42" s="240">
        <f t="shared" si="0"/>
        <v>45763</v>
      </c>
      <c r="D42" s="241"/>
      <c r="E42" s="242"/>
      <c r="F42" s="243" t="e">
        <f t="shared" si="4"/>
        <v>#N/A</v>
      </c>
      <c r="G42" s="244"/>
      <c r="H42" s="245">
        <f t="shared" si="5"/>
        <v>0</v>
      </c>
      <c r="I42" s="246"/>
      <c r="J42" s="247" t="e">
        <f t="shared" si="6"/>
        <v>#N/A</v>
      </c>
      <c r="K42" s="248"/>
      <c r="L42" s="248"/>
      <c r="M42" s="243" t="e">
        <f t="shared" si="7"/>
        <v>#N/A</v>
      </c>
      <c r="N42" s="244"/>
      <c r="O42" s="245">
        <f t="shared" si="8"/>
        <v>0</v>
      </c>
      <c r="P42" s="246"/>
      <c r="Q42" s="236">
        <f t="shared" si="10"/>
        <v>0</v>
      </c>
      <c r="R42" s="237"/>
      <c r="S42" s="41" t="s">
        <v>19</v>
      </c>
      <c r="T42" s="238" t="str">
        <f t="shared" si="9"/>
        <v/>
      </c>
      <c r="U42" s="239"/>
      <c r="V42" s="239"/>
      <c r="W42" s="239"/>
      <c r="X42" s="42" t="s">
        <v>25</v>
      </c>
      <c r="Y42" s="150" t="str">
        <f t="shared" si="2"/>
        <v/>
      </c>
      <c r="Z42" s="150"/>
      <c r="AA42" s="150"/>
      <c r="AB42" s="150">
        <v>30</v>
      </c>
      <c r="AC42" s="158">
        <v>45763</v>
      </c>
      <c r="AD42" s="160" t="e">
        <f>_xlfn.XLOOKUP($M$8&amp;$AC42,気象データ入力!$C:$C,気象データ入力!$E:$E)</f>
        <v>#N/A</v>
      </c>
      <c r="AE42" s="161" t="e">
        <f>_xlfn.XLOOKUP($M$8&amp;$AC42,気象データ入力!$C:$C,気象データ入力!$F:$F)</f>
        <v>#N/A</v>
      </c>
      <c r="AF42" s="162" t="e">
        <f>_xlfn.XLOOKUP($M$8&amp;$AC42,気象データ入力!$C:$C,気象データ入力!$H:$H)</f>
        <v>#N/A</v>
      </c>
      <c r="AG42" s="150"/>
      <c r="AH42" s="154"/>
      <c r="AI42" s="159"/>
      <c r="AJ42" s="159"/>
      <c r="AK42" s="159"/>
      <c r="AL42" s="159"/>
      <c r="AM42" s="159"/>
      <c r="AN42" s="159"/>
      <c r="AO42" s="150"/>
      <c r="AP42" s="150"/>
      <c r="AQ42" s="150"/>
      <c r="AR42" s="150"/>
    </row>
    <row r="43" spans="1:44" ht="19.95" customHeight="1" x14ac:dyDescent="0.45">
      <c r="A43" s="150" t="str">
        <f t="shared" si="3"/>
        <v>31</v>
      </c>
      <c r="B43" s="7">
        <v>31</v>
      </c>
      <c r="C43" s="240">
        <f t="shared" si="0"/>
        <v>45764</v>
      </c>
      <c r="D43" s="241"/>
      <c r="E43" s="242"/>
      <c r="F43" s="243" t="e">
        <f t="shared" si="4"/>
        <v>#N/A</v>
      </c>
      <c r="G43" s="244"/>
      <c r="H43" s="245">
        <f t="shared" si="5"/>
        <v>0</v>
      </c>
      <c r="I43" s="246"/>
      <c r="J43" s="247" t="e">
        <f t="shared" si="6"/>
        <v>#N/A</v>
      </c>
      <c r="K43" s="248"/>
      <c r="L43" s="248"/>
      <c r="M43" s="243" t="e">
        <f t="shared" si="7"/>
        <v>#N/A</v>
      </c>
      <c r="N43" s="244"/>
      <c r="O43" s="245">
        <f t="shared" si="8"/>
        <v>0</v>
      </c>
      <c r="P43" s="246"/>
      <c r="Q43" s="236">
        <f t="shared" si="10"/>
        <v>0</v>
      </c>
      <c r="R43" s="237"/>
      <c r="S43" s="41" t="s">
        <v>19</v>
      </c>
      <c r="T43" s="238" t="str">
        <f t="shared" si="9"/>
        <v/>
      </c>
      <c r="U43" s="239"/>
      <c r="V43" s="239"/>
      <c r="W43" s="239"/>
      <c r="X43" s="42" t="s">
        <v>25</v>
      </c>
      <c r="Y43" s="150" t="str">
        <f t="shared" si="2"/>
        <v/>
      </c>
      <c r="Z43" s="150"/>
      <c r="AA43" s="150"/>
      <c r="AB43" s="150">
        <v>31</v>
      </c>
      <c r="AC43" s="158">
        <v>45764</v>
      </c>
      <c r="AD43" s="160" t="e">
        <f>_xlfn.XLOOKUP($M$8&amp;$AC43,気象データ入力!$C:$C,気象データ入力!$E:$E)</f>
        <v>#N/A</v>
      </c>
      <c r="AE43" s="161" t="e">
        <f>_xlfn.XLOOKUP($M$8&amp;$AC43,気象データ入力!$C:$C,気象データ入力!$F:$F)</f>
        <v>#N/A</v>
      </c>
      <c r="AF43" s="162" t="e">
        <f>_xlfn.XLOOKUP($M$8&amp;$AC43,気象データ入力!$C:$C,気象データ入力!$H:$H)</f>
        <v>#N/A</v>
      </c>
      <c r="AG43" s="150"/>
      <c r="AH43" s="154"/>
      <c r="AI43" s="159"/>
      <c r="AJ43" s="159"/>
      <c r="AK43" s="159"/>
      <c r="AL43" s="159"/>
      <c r="AM43" s="159"/>
      <c r="AN43" s="159"/>
      <c r="AO43" s="150"/>
      <c r="AP43" s="150"/>
      <c r="AQ43" s="150"/>
      <c r="AR43" s="150"/>
    </row>
    <row r="44" spans="1:44" ht="19.95" customHeight="1" x14ac:dyDescent="0.45">
      <c r="A44" s="150" t="str">
        <f t="shared" si="3"/>
        <v>32</v>
      </c>
      <c r="B44" s="7">
        <v>32</v>
      </c>
      <c r="C44" s="240">
        <f t="shared" si="0"/>
        <v>45765</v>
      </c>
      <c r="D44" s="241"/>
      <c r="E44" s="242"/>
      <c r="F44" s="243" t="e">
        <f t="shared" si="4"/>
        <v>#N/A</v>
      </c>
      <c r="G44" s="244"/>
      <c r="H44" s="245">
        <f t="shared" si="5"/>
        <v>0</v>
      </c>
      <c r="I44" s="246"/>
      <c r="J44" s="247" t="e">
        <f t="shared" si="6"/>
        <v>#N/A</v>
      </c>
      <c r="K44" s="248"/>
      <c r="L44" s="248"/>
      <c r="M44" s="243" t="e">
        <f t="shared" si="7"/>
        <v>#N/A</v>
      </c>
      <c r="N44" s="244"/>
      <c r="O44" s="245">
        <f t="shared" si="8"/>
        <v>0</v>
      </c>
      <c r="P44" s="246"/>
      <c r="Q44" s="236">
        <f t="shared" si="10"/>
        <v>0</v>
      </c>
      <c r="R44" s="237"/>
      <c r="S44" s="41" t="s">
        <v>19</v>
      </c>
      <c r="T44" s="238" t="str">
        <f t="shared" si="9"/>
        <v/>
      </c>
      <c r="U44" s="239"/>
      <c r="V44" s="239"/>
      <c r="W44" s="239"/>
      <c r="X44" s="42" t="s">
        <v>25</v>
      </c>
      <c r="Y44" s="150" t="str">
        <f t="shared" si="2"/>
        <v/>
      </c>
      <c r="Z44" s="150"/>
      <c r="AA44" s="150"/>
      <c r="AB44" s="150">
        <v>32</v>
      </c>
      <c r="AC44" s="158">
        <v>45765</v>
      </c>
      <c r="AD44" s="160" t="e">
        <f>_xlfn.XLOOKUP($M$8&amp;$AC44,気象データ入力!$C:$C,気象データ入力!$E:$E)</f>
        <v>#N/A</v>
      </c>
      <c r="AE44" s="161" t="e">
        <f>_xlfn.XLOOKUP($M$8&amp;$AC44,気象データ入力!$C:$C,気象データ入力!$F:$F)</f>
        <v>#N/A</v>
      </c>
      <c r="AF44" s="162" t="e">
        <f>_xlfn.XLOOKUP($M$8&amp;$AC44,気象データ入力!$C:$C,気象データ入力!$H:$H)</f>
        <v>#N/A</v>
      </c>
      <c r="AG44" s="150"/>
      <c r="AH44" s="154"/>
      <c r="AI44" s="159"/>
      <c r="AJ44" s="159"/>
      <c r="AK44" s="159"/>
      <c r="AL44" s="159"/>
      <c r="AM44" s="159"/>
      <c r="AN44" s="159"/>
      <c r="AO44" s="150"/>
      <c r="AP44" s="150"/>
      <c r="AQ44" s="150"/>
      <c r="AR44" s="150"/>
    </row>
    <row r="45" spans="1:44" ht="19.95" customHeight="1" x14ac:dyDescent="0.45">
      <c r="A45" s="150" t="str">
        <f t="shared" si="3"/>
        <v>33</v>
      </c>
      <c r="B45" s="7">
        <v>33</v>
      </c>
      <c r="C45" s="240">
        <f t="shared" ref="C45:C76" si="11">AC45</f>
        <v>45766</v>
      </c>
      <c r="D45" s="241"/>
      <c r="E45" s="242"/>
      <c r="F45" s="243" t="e">
        <f t="shared" si="4"/>
        <v>#N/A</v>
      </c>
      <c r="G45" s="244"/>
      <c r="H45" s="245">
        <f t="shared" si="5"/>
        <v>0</v>
      </c>
      <c r="I45" s="246"/>
      <c r="J45" s="247" t="e">
        <f t="shared" si="6"/>
        <v>#N/A</v>
      </c>
      <c r="K45" s="248"/>
      <c r="L45" s="248"/>
      <c r="M45" s="243" t="e">
        <f t="shared" si="7"/>
        <v>#N/A</v>
      </c>
      <c r="N45" s="244"/>
      <c r="O45" s="245">
        <f t="shared" si="8"/>
        <v>0</v>
      </c>
      <c r="P45" s="246"/>
      <c r="Q45" s="236">
        <f t="shared" si="10"/>
        <v>0</v>
      </c>
      <c r="R45" s="237"/>
      <c r="S45" s="41" t="s">
        <v>19</v>
      </c>
      <c r="T45" s="238" t="str">
        <f t="shared" si="9"/>
        <v/>
      </c>
      <c r="U45" s="239"/>
      <c r="V45" s="239"/>
      <c r="W45" s="239"/>
      <c r="X45" s="42" t="s">
        <v>25</v>
      </c>
      <c r="Y45" s="150" t="str">
        <f t="shared" si="2"/>
        <v/>
      </c>
      <c r="Z45" s="150"/>
      <c r="AA45" s="150"/>
      <c r="AB45" s="150">
        <v>33</v>
      </c>
      <c r="AC45" s="158">
        <v>45766</v>
      </c>
      <c r="AD45" s="160" t="e">
        <f>_xlfn.XLOOKUP($M$8&amp;$AC45,気象データ入力!$C:$C,気象データ入力!$E:$E)</f>
        <v>#N/A</v>
      </c>
      <c r="AE45" s="161" t="e">
        <f>_xlfn.XLOOKUP($M$8&amp;$AC45,気象データ入力!$C:$C,気象データ入力!$F:$F)</f>
        <v>#N/A</v>
      </c>
      <c r="AF45" s="162" t="e">
        <f>_xlfn.XLOOKUP($M$8&amp;$AC45,気象データ入力!$C:$C,気象データ入力!$H:$H)</f>
        <v>#N/A</v>
      </c>
      <c r="AG45" s="150"/>
      <c r="AH45" s="154"/>
      <c r="AI45" s="159"/>
      <c r="AJ45" s="159"/>
      <c r="AK45" s="159"/>
      <c r="AL45" s="159"/>
      <c r="AM45" s="159"/>
      <c r="AN45" s="159"/>
      <c r="AO45" s="150"/>
      <c r="AP45" s="150"/>
      <c r="AQ45" s="150"/>
      <c r="AR45" s="150"/>
    </row>
    <row r="46" spans="1:44" ht="19.95" customHeight="1" x14ac:dyDescent="0.45">
      <c r="A46" s="150" t="str">
        <f t="shared" si="3"/>
        <v>34</v>
      </c>
      <c r="B46" s="7">
        <v>34</v>
      </c>
      <c r="C46" s="240">
        <f t="shared" si="11"/>
        <v>45768</v>
      </c>
      <c r="D46" s="241"/>
      <c r="E46" s="242"/>
      <c r="F46" s="243" t="e">
        <f t="shared" si="4"/>
        <v>#N/A</v>
      </c>
      <c r="G46" s="244"/>
      <c r="H46" s="245">
        <f t="shared" si="5"/>
        <v>0</v>
      </c>
      <c r="I46" s="246"/>
      <c r="J46" s="247" t="e">
        <f t="shared" si="6"/>
        <v>#N/A</v>
      </c>
      <c r="K46" s="248"/>
      <c r="L46" s="248"/>
      <c r="M46" s="243" t="e">
        <f t="shared" si="7"/>
        <v>#N/A</v>
      </c>
      <c r="N46" s="244"/>
      <c r="O46" s="245">
        <f t="shared" si="8"/>
        <v>0</v>
      </c>
      <c r="P46" s="246"/>
      <c r="Q46" s="236">
        <f t="shared" si="10"/>
        <v>0</v>
      </c>
      <c r="R46" s="237"/>
      <c r="S46" s="41" t="s">
        <v>19</v>
      </c>
      <c r="T46" s="238" t="str">
        <f t="shared" si="9"/>
        <v/>
      </c>
      <c r="U46" s="239"/>
      <c r="V46" s="239"/>
      <c r="W46" s="239"/>
      <c r="X46" s="42" t="s">
        <v>25</v>
      </c>
      <c r="Y46" s="150" t="str">
        <f t="shared" si="2"/>
        <v/>
      </c>
      <c r="Z46" s="150"/>
      <c r="AA46" s="150"/>
      <c r="AB46" s="150">
        <v>34</v>
      </c>
      <c r="AC46" s="158">
        <v>45768</v>
      </c>
      <c r="AD46" s="160" t="e">
        <f>_xlfn.XLOOKUP($M$8&amp;$AC46,気象データ入力!$C:$C,気象データ入力!$E:$E)</f>
        <v>#N/A</v>
      </c>
      <c r="AE46" s="161" t="e">
        <f>_xlfn.XLOOKUP($M$8&amp;$AC46,気象データ入力!$C:$C,気象データ入力!$F:$F)</f>
        <v>#N/A</v>
      </c>
      <c r="AF46" s="162" t="e">
        <f>_xlfn.XLOOKUP($M$8&amp;$AC46,気象データ入力!$C:$C,気象データ入力!$H:$H)</f>
        <v>#N/A</v>
      </c>
      <c r="AG46" s="150"/>
      <c r="AH46" s="154"/>
      <c r="AI46" s="159"/>
      <c r="AJ46" s="159"/>
      <c r="AK46" s="159"/>
      <c r="AL46" s="159"/>
      <c r="AM46" s="159"/>
      <c r="AN46" s="159"/>
      <c r="AO46" s="150"/>
      <c r="AP46" s="150"/>
      <c r="AQ46" s="150"/>
      <c r="AR46" s="150"/>
    </row>
    <row r="47" spans="1:44" ht="19.95" customHeight="1" x14ac:dyDescent="0.45">
      <c r="B47" s="7">
        <v>35</v>
      </c>
      <c r="C47" s="240">
        <f t="shared" si="11"/>
        <v>45771</v>
      </c>
      <c r="D47" s="241"/>
      <c r="E47" s="242"/>
      <c r="F47" s="243" t="e">
        <f t="shared" si="4"/>
        <v>#N/A</v>
      </c>
      <c r="G47" s="244"/>
      <c r="H47" s="245">
        <f t="shared" si="5"/>
        <v>0</v>
      </c>
      <c r="I47" s="246"/>
      <c r="J47" s="247" t="e">
        <f t="shared" si="6"/>
        <v>#N/A</v>
      </c>
      <c r="K47" s="248"/>
      <c r="L47" s="248"/>
      <c r="M47" s="243" t="e">
        <f t="shared" si="7"/>
        <v>#N/A</v>
      </c>
      <c r="N47" s="244"/>
      <c r="O47" s="245">
        <f t="shared" si="8"/>
        <v>0</v>
      </c>
      <c r="P47" s="246"/>
      <c r="Q47" s="236">
        <f t="shared" si="10"/>
        <v>0</v>
      </c>
      <c r="R47" s="237"/>
      <c r="S47" s="41" t="s">
        <v>19</v>
      </c>
      <c r="T47" s="238" t="str">
        <f t="shared" si="9"/>
        <v/>
      </c>
      <c r="U47" s="239"/>
      <c r="V47" s="239"/>
      <c r="W47" s="239"/>
      <c r="X47" s="42" t="s">
        <v>25</v>
      </c>
      <c r="Y47" s="150"/>
      <c r="Z47" s="150"/>
      <c r="AA47" s="150"/>
      <c r="AB47" s="150">
        <v>35</v>
      </c>
      <c r="AC47" s="158">
        <v>45771</v>
      </c>
      <c r="AD47" s="160" t="e">
        <f>_xlfn.XLOOKUP($M$8&amp;$AC47,気象データ入力!$C:$C,気象データ入力!$E:$E)</f>
        <v>#N/A</v>
      </c>
      <c r="AE47" s="161" t="e">
        <f>_xlfn.XLOOKUP($M$8&amp;$AC47,気象データ入力!$C:$C,気象データ入力!$F:$F)</f>
        <v>#N/A</v>
      </c>
      <c r="AF47" s="162" t="e">
        <f>_xlfn.XLOOKUP($M$8&amp;$AC47,気象データ入力!$C:$C,気象データ入力!$H:$H)</f>
        <v>#N/A</v>
      </c>
      <c r="AG47" s="150"/>
      <c r="AH47" s="154"/>
      <c r="AI47" s="159"/>
      <c r="AJ47" s="159"/>
      <c r="AK47" s="159"/>
      <c r="AL47" s="159"/>
      <c r="AM47" s="159"/>
      <c r="AN47" s="159"/>
      <c r="AO47" s="150"/>
      <c r="AP47" s="150"/>
      <c r="AQ47" s="150"/>
      <c r="AR47" s="150"/>
    </row>
    <row r="48" spans="1:44" ht="19.95" customHeight="1" x14ac:dyDescent="0.45">
      <c r="B48" s="7">
        <v>36</v>
      </c>
      <c r="C48" s="240">
        <f t="shared" si="11"/>
        <v>45772</v>
      </c>
      <c r="D48" s="241"/>
      <c r="E48" s="242"/>
      <c r="F48" s="243" t="e">
        <f t="shared" si="4"/>
        <v>#N/A</v>
      </c>
      <c r="G48" s="244"/>
      <c r="H48" s="245">
        <f t="shared" si="5"/>
        <v>0</v>
      </c>
      <c r="I48" s="246"/>
      <c r="J48" s="247" t="e">
        <f t="shared" si="6"/>
        <v>#N/A</v>
      </c>
      <c r="K48" s="248"/>
      <c r="L48" s="248"/>
      <c r="M48" s="243" t="e">
        <f t="shared" si="7"/>
        <v>#N/A</v>
      </c>
      <c r="N48" s="244"/>
      <c r="O48" s="245">
        <f t="shared" si="8"/>
        <v>0</v>
      </c>
      <c r="P48" s="246"/>
      <c r="Q48" s="236">
        <f t="shared" si="10"/>
        <v>0</v>
      </c>
      <c r="R48" s="237"/>
      <c r="S48" s="41" t="s">
        <v>19</v>
      </c>
      <c r="T48" s="238" t="str">
        <f t="shared" si="9"/>
        <v/>
      </c>
      <c r="U48" s="239"/>
      <c r="V48" s="239"/>
      <c r="W48" s="239"/>
      <c r="X48" s="42" t="s">
        <v>25</v>
      </c>
      <c r="Y48" s="150"/>
      <c r="Z48" s="150"/>
      <c r="AA48" s="150"/>
      <c r="AB48" s="150">
        <v>36</v>
      </c>
      <c r="AC48" s="158">
        <v>45772</v>
      </c>
      <c r="AD48" s="160" t="e">
        <f>_xlfn.XLOOKUP($M$8&amp;$AC48,気象データ入力!$C:$C,気象データ入力!$E:$E)</f>
        <v>#N/A</v>
      </c>
      <c r="AE48" s="161" t="e">
        <f>_xlfn.XLOOKUP($M$8&amp;$AC48,気象データ入力!$C:$C,気象データ入力!$F:$F)</f>
        <v>#N/A</v>
      </c>
      <c r="AF48" s="162" t="e">
        <f>_xlfn.XLOOKUP($M$8&amp;$AC48,気象データ入力!$C:$C,気象データ入力!$H:$H)</f>
        <v>#N/A</v>
      </c>
      <c r="AG48" s="150"/>
      <c r="AH48" s="154"/>
      <c r="AI48" s="159"/>
      <c r="AJ48" s="159"/>
      <c r="AK48" s="159"/>
      <c r="AL48" s="159"/>
      <c r="AM48" s="159"/>
      <c r="AN48" s="159"/>
      <c r="AO48" s="150"/>
      <c r="AP48" s="150"/>
      <c r="AQ48" s="150"/>
      <c r="AR48" s="150"/>
    </row>
    <row r="49" spans="2:44" ht="19.95" customHeight="1" x14ac:dyDescent="0.45">
      <c r="B49" s="7">
        <v>37</v>
      </c>
      <c r="C49" s="240">
        <f t="shared" si="11"/>
        <v>45773</v>
      </c>
      <c r="D49" s="241"/>
      <c r="E49" s="242"/>
      <c r="F49" s="243" t="e">
        <f t="shared" si="4"/>
        <v>#N/A</v>
      </c>
      <c r="G49" s="244"/>
      <c r="H49" s="245">
        <f t="shared" si="5"/>
        <v>0</v>
      </c>
      <c r="I49" s="246"/>
      <c r="J49" s="247" t="e">
        <f t="shared" si="6"/>
        <v>#N/A</v>
      </c>
      <c r="K49" s="248"/>
      <c r="L49" s="248"/>
      <c r="M49" s="243" t="e">
        <f t="shared" si="7"/>
        <v>#N/A</v>
      </c>
      <c r="N49" s="244"/>
      <c r="O49" s="245">
        <f t="shared" si="8"/>
        <v>0</v>
      </c>
      <c r="P49" s="246"/>
      <c r="Q49" s="236">
        <f t="shared" si="10"/>
        <v>0</v>
      </c>
      <c r="R49" s="237"/>
      <c r="S49" s="41" t="s">
        <v>19</v>
      </c>
      <c r="T49" s="238" t="str">
        <f t="shared" si="9"/>
        <v/>
      </c>
      <c r="U49" s="239"/>
      <c r="V49" s="239"/>
      <c r="W49" s="239"/>
      <c r="X49" s="42" t="s">
        <v>25</v>
      </c>
      <c r="Y49" s="150"/>
      <c r="Z49" s="150"/>
      <c r="AA49" s="150"/>
      <c r="AB49" s="150">
        <v>37</v>
      </c>
      <c r="AC49" s="158">
        <v>45773</v>
      </c>
      <c r="AD49" s="160" t="e">
        <f>_xlfn.XLOOKUP($M$8&amp;$AC49,気象データ入力!$C:$C,気象データ入力!$E:$E)</f>
        <v>#N/A</v>
      </c>
      <c r="AE49" s="161" t="e">
        <f>_xlfn.XLOOKUP($M$8&amp;$AC49,気象データ入力!$C:$C,気象データ入力!$F:$F)</f>
        <v>#N/A</v>
      </c>
      <c r="AF49" s="162" t="e">
        <f>_xlfn.XLOOKUP($M$8&amp;$AC49,気象データ入力!$C:$C,気象データ入力!$H:$H)</f>
        <v>#N/A</v>
      </c>
      <c r="AG49" s="150"/>
      <c r="AH49" s="154"/>
      <c r="AI49" s="159"/>
      <c r="AJ49" s="159"/>
      <c r="AK49" s="159"/>
      <c r="AL49" s="159"/>
      <c r="AM49" s="159"/>
      <c r="AN49" s="159"/>
      <c r="AO49" s="150"/>
      <c r="AP49" s="150"/>
      <c r="AQ49" s="150"/>
      <c r="AR49" s="150"/>
    </row>
    <row r="50" spans="2:44" ht="19.95" customHeight="1" x14ac:dyDescent="0.45">
      <c r="B50" s="7">
        <v>38</v>
      </c>
      <c r="C50" s="240">
        <f t="shared" si="11"/>
        <v>45774</v>
      </c>
      <c r="D50" s="241"/>
      <c r="E50" s="242"/>
      <c r="F50" s="243" t="e">
        <f t="shared" si="4"/>
        <v>#N/A</v>
      </c>
      <c r="G50" s="244"/>
      <c r="H50" s="245">
        <f t="shared" si="5"/>
        <v>0</v>
      </c>
      <c r="I50" s="246"/>
      <c r="J50" s="247" t="e">
        <f t="shared" si="6"/>
        <v>#N/A</v>
      </c>
      <c r="K50" s="248"/>
      <c r="L50" s="248"/>
      <c r="M50" s="243" t="e">
        <f t="shared" si="7"/>
        <v>#N/A</v>
      </c>
      <c r="N50" s="244"/>
      <c r="O50" s="245">
        <f t="shared" si="8"/>
        <v>0</v>
      </c>
      <c r="P50" s="246"/>
      <c r="Q50" s="236">
        <f t="shared" si="10"/>
        <v>0</v>
      </c>
      <c r="R50" s="237"/>
      <c r="S50" s="41" t="s">
        <v>19</v>
      </c>
      <c r="T50" s="238" t="str">
        <f t="shared" si="9"/>
        <v/>
      </c>
      <c r="U50" s="239"/>
      <c r="V50" s="239"/>
      <c r="W50" s="239"/>
      <c r="X50" s="42" t="s">
        <v>25</v>
      </c>
      <c r="Y50" s="150"/>
      <c r="Z50" s="150"/>
      <c r="AA50" s="150"/>
      <c r="AB50" s="150">
        <v>38</v>
      </c>
      <c r="AC50" s="158">
        <v>45774</v>
      </c>
      <c r="AD50" s="160" t="e">
        <f>_xlfn.XLOOKUP($M$8&amp;$AC50,気象データ入力!$C:$C,気象データ入力!$E:$E)</f>
        <v>#N/A</v>
      </c>
      <c r="AE50" s="161" t="e">
        <f>_xlfn.XLOOKUP($M$8&amp;$AC50,気象データ入力!$C:$C,気象データ入力!$F:$F)</f>
        <v>#N/A</v>
      </c>
      <c r="AF50" s="162" t="e">
        <f>_xlfn.XLOOKUP($M$8&amp;$AC50,気象データ入力!$C:$C,気象データ入力!$H:$H)</f>
        <v>#N/A</v>
      </c>
      <c r="AG50" s="150"/>
      <c r="AH50" s="154"/>
      <c r="AI50" s="159"/>
      <c r="AJ50" s="159"/>
      <c r="AK50" s="159"/>
      <c r="AL50" s="159"/>
      <c r="AM50" s="159"/>
      <c r="AN50" s="159"/>
      <c r="AO50" s="150"/>
      <c r="AP50" s="150"/>
      <c r="AQ50" s="150"/>
      <c r="AR50" s="150"/>
    </row>
    <row r="51" spans="2:44" ht="19.95" customHeight="1" x14ac:dyDescent="0.45">
      <c r="B51" s="7">
        <v>39</v>
      </c>
      <c r="C51" s="240">
        <f t="shared" si="11"/>
        <v>45776</v>
      </c>
      <c r="D51" s="241"/>
      <c r="E51" s="242"/>
      <c r="F51" s="243" t="e">
        <f t="shared" si="4"/>
        <v>#N/A</v>
      </c>
      <c r="G51" s="244"/>
      <c r="H51" s="245">
        <f t="shared" si="5"/>
        <v>0</v>
      </c>
      <c r="I51" s="246"/>
      <c r="J51" s="247" t="e">
        <f t="shared" si="6"/>
        <v>#N/A</v>
      </c>
      <c r="K51" s="248"/>
      <c r="L51" s="248"/>
      <c r="M51" s="243" t="e">
        <f t="shared" si="7"/>
        <v>#N/A</v>
      </c>
      <c r="N51" s="244"/>
      <c r="O51" s="245">
        <f t="shared" si="8"/>
        <v>0</v>
      </c>
      <c r="P51" s="246"/>
      <c r="Q51" s="236">
        <f t="shared" si="10"/>
        <v>0</v>
      </c>
      <c r="R51" s="237"/>
      <c r="S51" s="41" t="s">
        <v>19</v>
      </c>
      <c r="T51" s="238" t="str">
        <f t="shared" si="9"/>
        <v/>
      </c>
      <c r="U51" s="239"/>
      <c r="V51" s="239"/>
      <c r="W51" s="239"/>
      <c r="X51" s="42" t="s">
        <v>25</v>
      </c>
      <c r="Y51" s="150"/>
      <c r="Z51" s="150"/>
      <c r="AA51" s="150"/>
      <c r="AB51" s="150">
        <v>39</v>
      </c>
      <c r="AC51" s="158">
        <v>45776</v>
      </c>
      <c r="AD51" s="160" t="e">
        <f>_xlfn.XLOOKUP($M$8&amp;$AC51,気象データ入力!$C:$C,気象データ入力!$E:$E)</f>
        <v>#N/A</v>
      </c>
      <c r="AE51" s="161" t="e">
        <f>_xlfn.XLOOKUP($M$8&amp;$AC51,気象データ入力!$C:$C,気象データ入力!$F:$F)</f>
        <v>#N/A</v>
      </c>
      <c r="AF51" s="162" t="e">
        <f>_xlfn.XLOOKUP($M$8&amp;$AC51,気象データ入力!$C:$C,気象データ入力!$H:$H)</f>
        <v>#N/A</v>
      </c>
      <c r="AG51" s="150"/>
      <c r="AH51" s="154"/>
      <c r="AI51" s="159"/>
      <c r="AJ51" s="159"/>
      <c r="AK51" s="159"/>
      <c r="AL51" s="159"/>
      <c r="AM51" s="159"/>
      <c r="AN51" s="159"/>
      <c r="AO51" s="150"/>
      <c r="AP51" s="150"/>
      <c r="AQ51" s="150"/>
      <c r="AR51" s="150"/>
    </row>
    <row r="52" spans="2:44" ht="19.95" customHeight="1" x14ac:dyDescent="0.45">
      <c r="B52" s="7">
        <v>40</v>
      </c>
      <c r="C52" s="240">
        <f t="shared" si="11"/>
        <v>45777</v>
      </c>
      <c r="D52" s="241"/>
      <c r="E52" s="242"/>
      <c r="F52" s="243" t="e">
        <f t="shared" si="4"/>
        <v>#N/A</v>
      </c>
      <c r="G52" s="244"/>
      <c r="H52" s="245">
        <f t="shared" si="5"/>
        <v>0</v>
      </c>
      <c r="I52" s="246"/>
      <c r="J52" s="247" t="e">
        <f t="shared" si="6"/>
        <v>#N/A</v>
      </c>
      <c r="K52" s="248"/>
      <c r="L52" s="248"/>
      <c r="M52" s="243" t="e">
        <f t="shared" si="7"/>
        <v>#N/A</v>
      </c>
      <c r="N52" s="244"/>
      <c r="O52" s="245">
        <f t="shared" si="8"/>
        <v>0</v>
      </c>
      <c r="P52" s="246"/>
      <c r="Q52" s="236">
        <f t="shared" si="10"/>
        <v>0</v>
      </c>
      <c r="R52" s="237"/>
      <c r="S52" s="41" t="s">
        <v>19</v>
      </c>
      <c r="T52" s="238" t="str">
        <f t="shared" si="9"/>
        <v/>
      </c>
      <c r="U52" s="239"/>
      <c r="V52" s="239"/>
      <c r="W52" s="239"/>
      <c r="X52" s="42" t="s">
        <v>25</v>
      </c>
      <c r="Y52" s="150"/>
      <c r="Z52" s="150"/>
      <c r="AA52" s="150"/>
      <c r="AB52" s="150">
        <v>40</v>
      </c>
      <c r="AC52" s="158">
        <v>45777</v>
      </c>
      <c r="AD52" s="160" t="e">
        <f>_xlfn.XLOOKUP($M$8&amp;$AC52,気象データ入力!$C:$C,気象データ入力!$E:$E)</f>
        <v>#N/A</v>
      </c>
      <c r="AE52" s="161" t="e">
        <f>_xlfn.XLOOKUP($M$8&amp;$AC52,気象データ入力!$C:$C,気象データ入力!$F:$F)</f>
        <v>#N/A</v>
      </c>
      <c r="AF52" s="162" t="e">
        <f>_xlfn.XLOOKUP($M$8&amp;$AC52,気象データ入力!$C:$C,気象データ入力!$H:$H)</f>
        <v>#N/A</v>
      </c>
      <c r="AG52" s="150"/>
      <c r="AH52" s="154"/>
      <c r="AI52" s="159"/>
      <c r="AJ52" s="159"/>
      <c r="AK52" s="159"/>
      <c r="AL52" s="159"/>
      <c r="AM52" s="159"/>
      <c r="AN52" s="159"/>
      <c r="AO52" s="150"/>
      <c r="AP52" s="150"/>
      <c r="AQ52" s="150"/>
      <c r="AR52" s="150"/>
    </row>
    <row r="53" spans="2:44" ht="19.95" customHeight="1" x14ac:dyDescent="0.45">
      <c r="B53" s="7">
        <v>41</v>
      </c>
      <c r="C53" s="240">
        <f t="shared" si="11"/>
        <v>45778</v>
      </c>
      <c r="D53" s="241"/>
      <c r="E53" s="242"/>
      <c r="F53" s="243" t="e">
        <f t="shared" si="4"/>
        <v>#N/A</v>
      </c>
      <c r="G53" s="244"/>
      <c r="H53" s="245">
        <f t="shared" si="5"/>
        <v>0</v>
      </c>
      <c r="I53" s="246"/>
      <c r="J53" s="247" t="e">
        <f t="shared" si="6"/>
        <v>#N/A</v>
      </c>
      <c r="K53" s="248"/>
      <c r="L53" s="248"/>
      <c r="M53" s="243" t="e">
        <f t="shared" si="7"/>
        <v>#N/A</v>
      </c>
      <c r="N53" s="244"/>
      <c r="O53" s="245">
        <f t="shared" si="8"/>
        <v>0</v>
      </c>
      <c r="P53" s="246"/>
      <c r="Q53" s="236">
        <f t="shared" si="10"/>
        <v>0</v>
      </c>
      <c r="R53" s="237"/>
      <c r="S53" s="41" t="s">
        <v>19</v>
      </c>
      <c r="T53" s="238" t="str">
        <f t="shared" si="9"/>
        <v/>
      </c>
      <c r="U53" s="239"/>
      <c r="V53" s="239"/>
      <c r="W53" s="239"/>
      <c r="X53" s="42" t="s">
        <v>25</v>
      </c>
      <c r="Y53" s="150"/>
      <c r="Z53" s="150"/>
      <c r="AA53" s="150"/>
      <c r="AB53" s="150">
        <v>41</v>
      </c>
      <c r="AC53" s="158">
        <v>45778</v>
      </c>
      <c r="AD53" s="160" t="e">
        <f>_xlfn.XLOOKUP($M$8&amp;$AC53,気象データ入力!$C:$C,気象データ入力!$E:$E)</f>
        <v>#N/A</v>
      </c>
      <c r="AE53" s="161" t="e">
        <f>_xlfn.XLOOKUP($M$8&amp;$AC53,気象データ入力!$C:$C,気象データ入力!$F:$F)</f>
        <v>#N/A</v>
      </c>
      <c r="AF53" s="162" t="e">
        <f>_xlfn.XLOOKUP($M$8&amp;$AC53,気象データ入力!$C:$C,気象データ入力!$H:$H)</f>
        <v>#N/A</v>
      </c>
      <c r="AG53" s="150"/>
      <c r="AH53" s="154"/>
      <c r="AI53" s="159"/>
      <c r="AJ53" s="159"/>
      <c r="AK53" s="159"/>
      <c r="AL53" s="159"/>
      <c r="AM53" s="159"/>
      <c r="AN53" s="159"/>
      <c r="AO53" s="150"/>
      <c r="AP53" s="150"/>
      <c r="AQ53" s="150"/>
      <c r="AR53" s="150"/>
    </row>
    <row r="54" spans="2:44" ht="19.95" customHeight="1" x14ac:dyDescent="0.45">
      <c r="B54" s="7">
        <v>42</v>
      </c>
      <c r="C54" s="240">
        <f t="shared" si="11"/>
        <v>45779</v>
      </c>
      <c r="D54" s="241"/>
      <c r="E54" s="242"/>
      <c r="F54" s="243" t="e">
        <f t="shared" si="4"/>
        <v>#N/A</v>
      </c>
      <c r="G54" s="244"/>
      <c r="H54" s="245">
        <f t="shared" si="5"/>
        <v>0</v>
      </c>
      <c r="I54" s="246"/>
      <c r="J54" s="247" t="e">
        <f t="shared" si="6"/>
        <v>#N/A</v>
      </c>
      <c r="K54" s="248"/>
      <c r="L54" s="248"/>
      <c r="M54" s="243" t="e">
        <f t="shared" si="7"/>
        <v>#N/A</v>
      </c>
      <c r="N54" s="244"/>
      <c r="O54" s="245">
        <f t="shared" si="8"/>
        <v>0</v>
      </c>
      <c r="P54" s="246"/>
      <c r="Q54" s="236">
        <f t="shared" si="10"/>
        <v>0</v>
      </c>
      <c r="R54" s="237"/>
      <c r="S54" s="41" t="s">
        <v>19</v>
      </c>
      <c r="T54" s="238" t="str">
        <f t="shared" si="9"/>
        <v/>
      </c>
      <c r="U54" s="239"/>
      <c r="V54" s="239"/>
      <c r="W54" s="239"/>
      <c r="X54" s="42" t="s">
        <v>25</v>
      </c>
      <c r="Y54" s="150"/>
      <c r="Z54" s="150"/>
      <c r="AA54" s="150"/>
      <c r="AB54" s="150">
        <v>42</v>
      </c>
      <c r="AC54" s="158">
        <v>45779</v>
      </c>
      <c r="AD54" s="160" t="e">
        <f>_xlfn.XLOOKUP($M$8&amp;$AC54,気象データ入力!$C:$C,気象データ入力!$E:$E)</f>
        <v>#N/A</v>
      </c>
      <c r="AE54" s="161" t="e">
        <f>_xlfn.XLOOKUP($M$8&amp;$AC54,気象データ入力!$C:$C,気象データ入力!$F:$F)</f>
        <v>#N/A</v>
      </c>
      <c r="AF54" s="162" t="e">
        <f>_xlfn.XLOOKUP($M$8&amp;$AC54,気象データ入力!$C:$C,気象データ入力!$H:$H)</f>
        <v>#N/A</v>
      </c>
      <c r="AG54" s="150"/>
      <c r="AH54" s="154"/>
      <c r="AI54" s="159"/>
      <c r="AJ54" s="159"/>
      <c r="AK54" s="159"/>
      <c r="AL54" s="159"/>
      <c r="AM54" s="159"/>
      <c r="AN54" s="159"/>
      <c r="AO54" s="150"/>
      <c r="AP54" s="150"/>
      <c r="AQ54" s="150"/>
      <c r="AR54" s="150"/>
    </row>
    <row r="55" spans="2:44" ht="19.95" customHeight="1" x14ac:dyDescent="0.45">
      <c r="B55" s="7">
        <v>43</v>
      </c>
      <c r="C55" s="240">
        <f t="shared" si="11"/>
        <v>45780</v>
      </c>
      <c r="D55" s="241"/>
      <c r="E55" s="242"/>
      <c r="F55" s="243" t="e">
        <f t="shared" si="4"/>
        <v>#N/A</v>
      </c>
      <c r="G55" s="244"/>
      <c r="H55" s="245">
        <f t="shared" si="5"/>
        <v>0</v>
      </c>
      <c r="I55" s="246"/>
      <c r="J55" s="247" t="e">
        <f t="shared" si="6"/>
        <v>#N/A</v>
      </c>
      <c r="K55" s="248"/>
      <c r="L55" s="248"/>
      <c r="M55" s="243" t="e">
        <f t="shared" si="7"/>
        <v>#N/A</v>
      </c>
      <c r="N55" s="244"/>
      <c r="O55" s="245">
        <f t="shared" si="8"/>
        <v>0</v>
      </c>
      <c r="P55" s="246"/>
      <c r="Q55" s="236">
        <f t="shared" si="10"/>
        <v>0</v>
      </c>
      <c r="R55" s="237"/>
      <c r="S55" s="41" t="s">
        <v>19</v>
      </c>
      <c r="T55" s="238" t="str">
        <f t="shared" si="9"/>
        <v/>
      </c>
      <c r="U55" s="239"/>
      <c r="V55" s="239"/>
      <c r="W55" s="239"/>
      <c r="X55" s="42" t="s">
        <v>25</v>
      </c>
      <c r="Y55" s="150"/>
      <c r="Z55" s="150"/>
      <c r="AA55" s="150"/>
      <c r="AB55" s="150">
        <v>43</v>
      </c>
      <c r="AC55" s="158">
        <v>45780</v>
      </c>
      <c r="AD55" s="160" t="e">
        <f>_xlfn.XLOOKUP($M$8&amp;$AC55,気象データ入力!$C:$C,気象データ入力!$E:$E)</f>
        <v>#N/A</v>
      </c>
      <c r="AE55" s="161" t="e">
        <f>_xlfn.XLOOKUP($M$8&amp;$AC55,気象データ入力!$C:$C,気象データ入力!$F:$F)</f>
        <v>#N/A</v>
      </c>
      <c r="AF55" s="162" t="e">
        <f>_xlfn.XLOOKUP($M$8&amp;$AC55,気象データ入力!$C:$C,気象データ入力!$H:$H)</f>
        <v>#N/A</v>
      </c>
      <c r="AG55" s="150"/>
      <c r="AH55" s="154"/>
      <c r="AI55" s="159"/>
      <c r="AJ55" s="159"/>
      <c r="AK55" s="159"/>
      <c r="AL55" s="159"/>
      <c r="AM55" s="159"/>
      <c r="AN55" s="159"/>
      <c r="AO55" s="150"/>
      <c r="AP55" s="150"/>
      <c r="AQ55" s="150"/>
      <c r="AR55" s="150"/>
    </row>
    <row r="56" spans="2:44" ht="19.95" customHeight="1" x14ac:dyDescent="0.45">
      <c r="B56" s="7">
        <v>44</v>
      </c>
      <c r="C56" s="240">
        <f t="shared" si="11"/>
        <v>45781</v>
      </c>
      <c r="D56" s="241"/>
      <c r="E56" s="242"/>
      <c r="F56" s="243" t="e">
        <f t="shared" si="4"/>
        <v>#N/A</v>
      </c>
      <c r="G56" s="244"/>
      <c r="H56" s="245">
        <f t="shared" si="5"/>
        <v>0</v>
      </c>
      <c r="I56" s="246"/>
      <c r="J56" s="247" t="e">
        <f t="shared" si="6"/>
        <v>#N/A</v>
      </c>
      <c r="K56" s="248"/>
      <c r="L56" s="248"/>
      <c r="M56" s="243" t="e">
        <f t="shared" si="7"/>
        <v>#N/A</v>
      </c>
      <c r="N56" s="244"/>
      <c r="O56" s="245">
        <f t="shared" si="8"/>
        <v>0</v>
      </c>
      <c r="P56" s="246"/>
      <c r="Q56" s="236">
        <f t="shared" si="10"/>
        <v>0</v>
      </c>
      <c r="R56" s="237"/>
      <c r="S56" s="41" t="s">
        <v>19</v>
      </c>
      <c r="T56" s="238" t="str">
        <f t="shared" si="9"/>
        <v/>
      </c>
      <c r="U56" s="239"/>
      <c r="V56" s="239"/>
      <c r="W56" s="239"/>
      <c r="X56" s="42" t="s">
        <v>25</v>
      </c>
      <c r="Y56" s="150"/>
      <c r="Z56" s="150"/>
      <c r="AA56" s="150"/>
      <c r="AB56" s="150">
        <v>44</v>
      </c>
      <c r="AC56" s="158">
        <v>45781</v>
      </c>
      <c r="AD56" s="160" t="e">
        <f>_xlfn.XLOOKUP($M$8&amp;$AC56,気象データ入力!$C:$C,気象データ入力!$E:$E)</f>
        <v>#N/A</v>
      </c>
      <c r="AE56" s="161" t="e">
        <f>_xlfn.XLOOKUP($M$8&amp;$AC56,気象データ入力!$C:$C,気象データ入力!$F:$F)</f>
        <v>#N/A</v>
      </c>
      <c r="AF56" s="162" t="e">
        <f>_xlfn.XLOOKUP($M$8&amp;$AC56,気象データ入力!$C:$C,気象データ入力!$H:$H)</f>
        <v>#N/A</v>
      </c>
      <c r="AG56" s="150"/>
      <c r="AH56" s="154"/>
      <c r="AI56" s="159"/>
      <c r="AJ56" s="159"/>
      <c r="AK56" s="159"/>
      <c r="AL56" s="159"/>
      <c r="AM56" s="159"/>
      <c r="AN56" s="159"/>
      <c r="AO56" s="150"/>
      <c r="AP56" s="150"/>
      <c r="AQ56" s="150"/>
      <c r="AR56" s="150"/>
    </row>
    <row r="57" spans="2:44" ht="19.95" customHeight="1" x14ac:dyDescent="0.45">
      <c r="B57" s="7">
        <v>45</v>
      </c>
      <c r="C57" s="240">
        <f t="shared" si="11"/>
        <v>45782</v>
      </c>
      <c r="D57" s="241"/>
      <c r="E57" s="242"/>
      <c r="F57" s="243" t="e">
        <f t="shared" si="4"/>
        <v>#N/A</v>
      </c>
      <c r="G57" s="244"/>
      <c r="H57" s="245">
        <f t="shared" si="5"/>
        <v>0</v>
      </c>
      <c r="I57" s="246"/>
      <c r="J57" s="247" t="e">
        <f t="shared" si="6"/>
        <v>#N/A</v>
      </c>
      <c r="K57" s="248"/>
      <c r="L57" s="248"/>
      <c r="M57" s="243" t="e">
        <f t="shared" si="7"/>
        <v>#N/A</v>
      </c>
      <c r="N57" s="244"/>
      <c r="O57" s="245">
        <f t="shared" si="8"/>
        <v>0</v>
      </c>
      <c r="P57" s="246"/>
      <c r="Q57" s="236">
        <f t="shared" si="10"/>
        <v>0</v>
      </c>
      <c r="R57" s="237"/>
      <c r="S57" s="41" t="s">
        <v>19</v>
      </c>
      <c r="T57" s="238" t="str">
        <f t="shared" si="9"/>
        <v/>
      </c>
      <c r="U57" s="239"/>
      <c r="V57" s="239"/>
      <c r="W57" s="239"/>
      <c r="X57" s="42" t="s">
        <v>25</v>
      </c>
      <c r="Y57" s="150"/>
      <c r="Z57" s="150"/>
      <c r="AA57" s="150"/>
      <c r="AB57" s="150">
        <v>45</v>
      </c>
      <c r="AC57" s="158">
        <v>45782</v>
      </c>
      <c r="AD57" s="160" t="e">
        <f>_xlfn.XLOOKUP($M$8&amp;$AC57,気象データ入力!$C:$C,気象データ入力!$E:$E)</f>
        <v>#N/A</v>
      </c>
      <c r="AE57" s="161" t="e">
        <f>_xlfn.XLOOKUP($M$8&amp;$AC57,気象データ入力!$C:$C,気象データ入力!$F:$F)</f>
        <v>#N/A</v>
      </c>
      <c r="AF57" s="162" t="e">
        <f>_xlfn.XLOOKUP($M$8&amp;$AC57,気象データ入力!$C:$C,気象データ入力!$H:$H)</f>
        <v>#N/A</v>
      </c>
      <c r="AG57" s="150"/>
      <c r="AH57" s="154"/>
      <c r="AI57" s="159"/>
      <c r="AJ57" s="159"/>
      <c r="AK57" s="159"/>
      <c r="AL57" s="159"/>
      <c r="AM57" s="159"/>
      <c r="AN57" s="159"/>
      <c r="AO57" s="150"/>
      <c r="AP57" s="150"/>
      <c r="AQ57" s="150"/>
      <c r="AR57" s="150"/>
    </row>
    <row r="58" spans="2:44" ht="19.95" customHeight="1" x14ac:dyDescent="0.45">
      <c r="B58" s="7">
        <v>46</v>
      </c>
      <c r="C58" s="240">
        <f t="shared" si="11"/>
        <v>45784</v>
      </c>
      <c r="D58" s="241"/>
      <c r="E58" s="242"/>
      <c r="F58" s="243" t="e">
        <f t="shared" si="4"/>
        <v>#N/A</v>
      </c>
      <c r="G58" s="244"/>
      <c r="H58" s="245">
        <f t="shared" si="5"/>
        <v>0</v>
      </c>
      <c r="I58" s="246"/>
      <c r="J58" s="247" t="e">
        <f t="shared" si="6"/>
        <v>#N/A</v>
      </c>
      <c r="K58" s="248"/>
      <c r="L58" s="248"/>
      <c r="M58" s="243" t="e">
        <f t="shared" si="7"/>
        <v>#N/A</v>
      </c>
      <c r="N58" s="244"/>
      <c r="O58" s="245">
        <f t="shared" si="8"/>
        <v>0</v>
      </c>
      <c r="P58" s="246"/>
      <c r="Q58" s="236">
        <f t="shared" si="10"/>
        <v>0</v>
      </c>
      <c r="R58" s="237"/>
      <c r="S58" s="41" t="s">
        <v>19</v>
      </c>
      <c r="T58" s="238" t="str">
        <f t="shared" si="9"/>
        <v/>
      </c>
      <c r="U58" s="239"/>
      <c r="V58" s="239"/>
      <c r="W58" s="239"/>
      <c r="X58" s="42" t="s">
        <v>25</v>
      </c>
      <c r="Y58" s="150"/>
      <c r="Z58" s="150"/>
      <c r="AA58" s="150"/>
      <c r="AB58" s="150">
        <v>46</v>
      </c>
      <c r="AC58" s="158">
        <v>45784</v>
      </c>
      <c r="AD58" s="160" t="e">
        <f>_xlfn.XLOOKUP($M$8&amp;$AC58,気象データ入力!$C:$C,気象データ入力!$E:$E)</f>
        <v>#N/A</v>
      </c>
      <c r="AE58" s="161" t="e">
        <f>_xlfn.XLOOKUP($M$8&amp;$AC58,気象データ入力!$C:$C,気象データ入力!$F:$F)</f>
        <v>#N/A</v>
      </c>
      <c r="AF58" s="162" t="e">
        <f>_xlfn.XLOOKUP($M$8&amp;$AC58,気象データ入力!$C:$C,気象データ入力!$H:$H)</f>
        <v>#N/A</v>
      </c>
      <c r="AG58" s="150"/>
      <c r="AH58" s="154"/>
      <c r="AI58" s="159"/>
      <c r="AJ58" s="159"/>
      <c r="AK58" s="159"/>
      <c r="AL58" s="159"/>
      <c r="AM58" s="159"/>
      <c r="AN58" s="159"/>
      <c r="AO58" s="150"/>
      <c r="AP58" s="150"/>
      <c r="AQ58" s="150"/>
      <c r="AR58" s="150"/>
    </row>
    <row r="59" spans="2:44" ht="19.95" customHeight="1" x14ac:dyDescent="0.45">
      <c r="B59" s="7">
        <v>47</v>
      </c>
      <c r="C59" s="240">
        <f t="shared" si="11"/>
        <v>45785</v>
      </c>
      <c r="D59" s="241"/>
      <c r="E59" s="242"/>
      <c r="F59" s="243" t="e">
        <f t="shared" si="4"/>
        <v>#N/A</v>
      </c>
      <c r="G59" s="244"/>
      <c r="H59" s="245">
        <f t="shared" si="5"/>
        <v>0</v>
      </c>
      <c r="I59" s="246"/>
      <c r="J59" s="247" t="e">
        <f t="shared" si="6"/>
        <v>#N/A</v>
      </c>
      <c r="K59" s="248"/>
      <c r="L59" s="248"/>
      <c r="M59" s="243" t="e">
        <f t="shared" si="7"/>
        <v>#N/A</v>
      </c>
      <c r="N59" s="244"/>
      <c r="O59" s="245">
        <f t="shared" si="8"/>
        <v>0</v>
      </c>
      <c r="P59" s="246"/>
      <c r="Q59" s="236">
        <f t="shared" si="10"/>
        <v>0</v>
      </c>
      <c r="R59" s="237"/>
      <c r="S59" s="41" t="s">
        <v>19</v>
      </c>
      <c r="T59" s="238" t="str">
        <f t="shared" si="9"/>
        <v/>
      </c>
      <c r="U59" s="239"/>
      <c r="V59" s="239"/>
      <c r="W59" s="239"/>
      <c r="X59" s="42" t="s">
        <v>25</v>
      </c>
      <c r="Y59" s="150"/>
      <c r="Z59" s="150"/>
      <c r="AA59" s="150"/>
      <c r="AB59" s="150">
        <v>47</v>
      </c>
      <c r="AC59" s="158">
        <v>45785</v>
      </c>
      <c r="AD59" s="160" t="e">
        <f>_xlfn.XLOOKUP($M$8&amp;$AC59,気象データ入力!$C:$C,気象データ入力!$E:$E)</f>
        <v>#N/A</v>
      </c>
      <c r="AE59" s="161" t="e">
        <f>_xlfn.XLOOKUP($M$8&amp;$AC59,気象データ入力!$C:$C,気象データ入力!$F:$F)</f>
        <v>#N/A</v>
      </c>
      <c r="AF59" s="162" t="e">
        <f>_xlfn.XLOOKUP($M$8&amp;$AC59,気象データ入力!$C:$C,気象データ入力!$H:$H)</f>
        <v>#N/A</v>
      </c>
      <c r="AG59" s="150"/>
      <c r="AH59" s="154"/>
      <c r="AI59" s="159"/>
      <c r="AJ59" s="159"/>
      <c r="AK59" s="159"/>
      <c r="AL59" s="159"/>
      <c r="AM59" s="159"/>
      <c r="AN59" s="159"/>
      <c r="AO59" s="150"/>
      <c r="AP59" s="150"/>
      <c r="AQ59" s="150"/>
      <c r="AR59" s="150"/>
    </row>
    <row r="60" spans="2:44" ht="19.95" customHeight="1" x14ac:dyDescent="0.45">
      <c r="B60" s="7">
        <v>48</v>
      </c>
      <c r="C60" s="240">
        <f t="shared" si="11"/>
        <v>45787</v>
      </c>
      <c r="D60" s="241"/>
      <c r="E60" s="242"/>
      <c r="F60" s="243" t="e">
        <f t="shared" si="4"/>
        <v>#N/A</v>
      </c>
      <c r="G60" s="244"/>
      <c r="H60" s="245">
        <f t="shared" si="5"/>
        <v>0</v>
      </c>
      <c r="I60" s="246"/>
      <c r="J60" s="247" t="e">
        <f t="shared" si="6"/>
        <v>#N/A</v>
      </c>
      <c r="K60" s="248"/>
      <c r="L60" s="248"/>
      <c r="M60" s="243" t="e">
        <f t="shared" si="7"/>
        <v>#N/A</v>
      </c>
      <c r="N60" s="244"/>
      <c r="O60" s="245">
        <f t="shared" si="8"/>
        <v>0</v>
      </c>
      <c r="P60" s="246"/>
      <c r="Q60" s="236">
        <f t="shared" si="10"/>
        <v>0</v>
      </c>
      <c r="R60" s="237"/>
      <c r="S60" s="41" t="s">
        <v>19</v>
      </c>
      <c r="T60" s="238" t="str">
        <f t="shared" si="9"/>
        <v/>
      </c>
      <c r="U60" s="239"/>
      <c r="V60" s="239"/>
      <c r="W60" s="239"/>
      <c r="X60" s="42" t="s">
        <v>25</v>
      </c>
      <c r="Y60" s="150"/>
      <c r="Z60" s="150"/>
      <c r="AA60" s="150"/>
      <c r="AB60" s="150">
        <v>48</v>
      </c>
      <c r="AC60" s="158">
        <v>45787</v>
      </c>
      <c r="AD60" s="160" t="e">
        <f>_xlfn.XLOOKUP($M$8&amp;$AC60,気象データ入力!$C:$C,気象データ入力!$E:$E)</f>
        <v>#N/A</v>
      </c>
      <c r="AE60" s="161" t="e">
        <f>_xlfn.XLOOKUP($M$8&amp;$AC60,気象データ入力!$C:$C,気象データ入力!$F:$F)</f>
        <v>#N/A</v>
      </c>
      <c r="AF60" s="162" t="e">
        <f>_xlfn.XLOOKUP($M$8&amp;$AC60,気象データ入力!$C:$C,気象データ入力!$H:$H)</f>
        <v>#N/A</v>
      </c>
      <c r="AG60" s="150"/>
      <c r="AH60" s="154"/>
      <c r="AI60" s="159"/>
      <c r="AJ60" s="159"/>
      <c r="AK60" s="159"/>
      <c r="AL60" s="159"/>
      <c r="AM60" s="159"/>
      <c r="AN60" s="159"/>
      <c r="AO60" s="150"/>
      <c r="AP60" s="150"/>
      <c r="AQ60" s="150"/>
      <c r="AR60" s="150"/>
    </row>
    <row r="61" spans="2:44" ht="19.95" customHeight="1" x14ac:dyDescent="0.45">
      <c r="B61" s="7">
        <v>49</v>
      </c>
      <c r="C61" s="240">
        <f t="shared" si="11"/>
        <v>45789</v>
      </c>
      <c r="D61" s="241"/>
      <c r="E61" s="242"/>
      <c r="F61" s="243" t="e">
        <f t="shared" si="4"/>
        <v>#N/A</v>
      </c>
      <c r="G61" s="244"/>
      <c r="H61" s="245">
        <f t="shared" si="5"/>
        <v>0</v>
      </c>
      <c r="I61" s="246"/>
      <c r="J61" s="247" t="e">
        <f t="shared" si="6"/>
        <v>#N/A</v>
      </c>
      <c r="K61" s="248"/>
      <c r="L61" s="248"/>
      <c r="M61" s="243" t="e">
        <f t="shared" si="7"/>
        <v>#N/A</v>
      </c>
      <c r="N61" s="244"/>
      <c r="O61" s="245">
        <f t="shared" si="8"/>
        <v>0</v>
      </c>
      <c r="P61" s="246"/>
      <c r="Q61" s="236">
        <f t="shared" si="10"/>
        <v>0</v>
      </c>
      <c r="R61" s="237"/>
      <c r="S61" s="41" t="s">
        <v>19</v>
      </c>
      <c r="T61" s="238" t="str">
        <f t="shared" si="9"/>
        <v/>
      </c>
      <c r="U61" s="239"/>
      <c r="V61" s="239"/>
      <c r="W61" s="239"/>
      <c r="X61" s="42" t="s">
        <v>25</v>
      </c>
      <c r="Y61" s="150"/>
      <c r="Z61" s="150"/>
      <c r="AA61" s="150"/>
      <c r="AB61" s="150">
        <v>49</v>
      </c>
      <c r="AC61" s="158">
        <v>45789</v>
      </c>
      <c r="AD61" s="160" t="e">
        <f>_xlfn.XLOOKUP($M$8&amp;$AC61,気象データ入力!$C:$C,気象データ入力!$E:$E)</f>
        <v>#N/A</v>
      </c>
      <c r="AE61" s="161" t="e">
        <f>_xlfn.XLOOKUP($M$8&amp;$AC61,気象データ入力!$C:$C,気象データ入力!$F:$F)</f>
        <v>#N/A</v>
      </c>
      <c r="AF61" s="162" t="e">
        <f>_xlfn.XLOOKUP($M$8&amp;$AC61,気象データ入力!$C:$C,気象データ入力!$H:$H)</f>
        <v>#N/A</v>
      </c>
      <c r="AG61" s="150"/>
      <c r="AH61" s="154"/>
      <c r="AI61" s="159"/>
      <c r="AJ61" s="159"/>
      <c r="AK61" s="159"/>
      <c r="AL61" s="159"/>
      <c r="AM61" s="159"/>
      <c r="AN61" s="159"/>
      <c r="AO61" s="150"/>
      <c r="AP61" s="150"/>
      <c r="AQ61" s="150"/>
      <c r="AR61" s="150"/>
    </row>
    <row r="62" spans="2:44" ht="19.95" customHeight="1" x14ac:dyDescent="0.45">
      <c r="B62" s="7">
        <v>50</v>
      </c>
      <c r="C62" s="240">
        <f t="shared" si="11"/>
        <v>45790</v>
      </c>
      <c r="D62" s="241"/>
      <c r="E62" s="242"/>
      <c r="F62" s="243" t="e">
        <f t="shared" si="4"/>
        <v>#N/A</v>
      </c>
      <c r="G62" s="244"/>
      <c r="H62" s="245">
        <f t="shared" si="5"/>
        <v>0</v>
      </c>
      <c r="I62" s="246"/>
      <c r="J62" s="247" t="e">
        <f t="shared" si="6"/>
        <v>#N/A</v>
      </c>
      <c r="K62" s="248"/>
      <c r="L62" s="248"/>
      <c r="M62" s="243" t="e">
        <f t="shared" si="7"/>
        <v>#N/A</v>
      </c>
      <c r="N62" s="244"/>
      <c r="O62" s="245">
        <f t="shared" si="8"/>
        <v>0</v>
      </c>
      <c r="P62" s="246"/>
      <c r="Q62" s="236">
        <f t="shared" si="10"/>
        <v>0</v>
      </c>
      <c r="R62" s="237"/>
      <c r="S62" s="41" t="s">
        <v>19</v>
      </c>
      <c r="T62" s="238" t="str">
        <f t="shared" si="9"/>
        <v/>
      </c>
      <c r="U62" s="239"/>
      <c r="V62" s="239"/>
      <c r="W62" s="239"/>
      <c r="X62" s="42" t="s">
        <v>25</v>
      </c>
      <c r="Y62" s="150"/>
      <c r="Z62" s="150"/>
      <c r="AA62" s="150"/>
      <c r="AB62" s="150">
        <v>50</v>
      </c>
      <c r="AC62" s="158">
        <v>45790</v>
      </c>
      <c r="AD62" s="160" t="e">
        <f>_xlfn.XLOOKUP($M$8&amp;$AC62,気象データ入力!$C:$C,気象データ入力!$E:$E)</f>
        <v>#N/A</v>
      </c>
      <c r="AE62" s="161" t="e">
        <f>_xlfn.XLOOKUP($M$8&amp;$AC62,気象データ入力!$C:$C,気象データ入力!$F:$F)</f>
        <v>#N/A</v>
      </c>
      <c r="AF62" s="162" t="e">
        <f>_xlfn.XLOOKUP($M$8&amp;$AC62,気象データ入力!$C:$C,気象データ入力!$H:$H)</f>
        <v>#N/A</v>
      </c>
      <c r="AG62" s="150"/>
      <c r="AH62" s="154"/>
      <c r="AI62" s="159"/>
      <c r="AJ62" s="159"/>
      <c r="AK62" s="159"/>
      <c r="AL62" s="159"/>
      <c r="AM62" s="159"/>
      <c r="AN62" s="159"/>
      <c r="AO62" s="150"/>
      <c r="AP62" s="150"/>
      <c r="AQ62" s="150"/>
      <c r="AR62" s="150"/>
    </row>
    <row r="63" spans="2:44" ht="19.95" customHeight="1" x14ac:dyDescent="0.45">
      <c r="B63" s="7">
        <v>51</v>
      </c>
      <c r="C63" s="240">
        <f t="shared" si="11"/>
        <v>45791</v>
      </c>
      <c r="D63" s="241"/>
      <c r="E63" s="242"/>
      <c r="F63" s="243" t="e">
        <f t="shared" si="4"/>
        <v>#N/A</v>
      </c>
      <c r="G63" s="244"/>
      <c r="H63" s="245">
        <f t="shared" si="5"/>
        <v>0</v>
      </c>
      <c r="I63" s="246"/>
      <c r="J63" s="247" t="e">
        <f t="shared" si="6"/>
        <v>#N/A</v>
      </c>
      <c r="K63" s="248"/>
      <c r="L63" s="248"/>
      <c r="M63" s="243" t="e">
        <f t="shared" si="7"/>
        <v>#N/A</v>
      </c>
      <c r="N63" s="244"/>
      <c r="O63" s="245">
        <f t="shared" si="8"/>
        <v>0</v>
      </c>
      <c r="P63" s="246"/>
      <c r="Q63" s="236">
        <f t="shared" si="10"/>
        <v>0</v>
      </c>
      <c r="R63" s="237"/>
      <c r="S63" s="41" t="s">
        <v>19</v>
      </c>
      <c r="T63" s="238" t="str">
        <f t="shared" si="9"/>
        <v/>
      </c>
      <c r="U63" s="239"/>
      <c r="V63" s="239"/>
      <c r="W63" s="239"/>
      <c r="X63" s="42" t="s">
        <v>25</v>
      </c>
      <c r="Y63" s="150"/>
      <c r="Z63" s="150"/>
      <c r="AA63" s="150"/>
      <c r="AB63" s="150">
        <v>51</v>
      </c>
      <c r="AC63" s="158">
        <v>45791</v>
      </c>
      <c r="AD63" s="160" t="e">
        <f>_xlfn.XLOOKUP($M$8&amp;$AC63,気象データ入力!$C:$C,気象データ入力!$E:$E)</f>
        <v>#N/A</v>
      </c>
      <c r="AE63" s="161" t="e">
        <f>_xlfn.XLOOKUP($M$8&amp;$AC63,気象データ入力!$C:$C,気象データ入力!$F:$F)</f>
        <v>#N/A</v>
      </c>
      <c r="AF63" s="162" t="e">
        <f>_xlfn.XLOOKUP($M$8&amp;$AC63,気象データ入力!$C:$C,気象データ入力!$H:$H)</f>
        <v>#N/A</v>
      </c>
      <c r="AG63" s="150"/>
      <c r="AH63" s="154"/>
      <c r="AI63" s="159"/>
      <c r="AJ63" s="159"/>
      <c r="AK63" s="159"/>
      <c r="AL63" s="159"/>
      <c r="AM63" s="159"/>
      <c r="AN63" s="159"/>
      <c r="AO63" s="150"/>
      <c r="AP63" s="150"/>
      <c r="AQ63" s="150"/>
      <c r="AR63" s="150"/>
    </row>
    <row r="64" spans="2:44" ht="19.95" customHeight="1" x14ac:dyDescent="0.45">
      <c r="B64" s="7">
        <v>52</v>
      </c>
      <c r="C64" s="240">
        <f t="shared" si="11"/>
        <v>45792</v>
      </c>
      <c r="D64" s="241"/>
      <c r="E64" s="242"/>
      <c r="F64" s="243" t="e">
        <f t="shared" si="4"/>
        <v>#N/A</v>
      </c>
      <c r="G64" s="244"/>
      <c r="H64" s="245">
        <f t="shared" si="5"/>
        <v>0</v>
      </c>
      <c r="I64" s="246"/>
      <c r="J64" s="247" t="e">
        <f t="shared" si="6"/>
        <v>#N/A</v>
      </c>
      <c r="K64" s="248"/>
      <c r="L64" s="248"/>
      <c r="M64" s="243" t="e">
        <f t="shared" si="7"/>
        <v>#N/A</v>
      </c>
      <c r="N64" s="244"/>
      <c r="O64" s="245">
        <f t="shared" si="8"/>
        <v>0</v>
      </c>
      <c r="P64" s="246"/>
      <c r="Q64" s="236">
        <f t="shared" si="10"/>
        <v>0</v>
      </c>
      <c r="R64" s="237"/>
      <c r="S64" s="41" t="s">
        <v>19</v>
      </c>
      <c r="T64" s="238" t="str">
        <f t="shared" si="9"/>
        <v/>
      </c>
      <c r="U64" s="239"/>
      <c r="V64" s="239"/>
      <c r="W64" s="239"/>
      <c r="X64" s="42" t="s">
        <v>25</v>
      </c>
      <c r="Y64" s="150"/>
      <c r="Z64" s="150"/>
      <c r="AA64" s="150"/>
      <c r="AB64" s="150">
        <v>52</v>
      </c>
      <c r="AC64" s="158">
        <v>45792</v>
      </c>
      <c r="AD64" s="160" t="e">
        <f>_xlfn.XLOOKUP($M$8&amp;$AC64,気象データ入力!$C:$C,気象データ入力!$E:$E)</f>
        <v>#N/A</v>
      </c>
      <c r="AE64" s="161" t="e">
        <f>_xlfn.XLOOKUP($M$8&amp;$AC64,気象データ入力!$C:$C,気象データ入力!$F:$F)</f>
        <v>#N/A</v>
      </c>
      <c r="AF64" s="162" t="e">
        <f>_xlfn.XLOOKUP($M$8&amp;$AC64,気象データ入力!$C:$C,気象データ入力!$H:$H)</f>
        <v>#N/A</v>
      </c>
      <c r="AG64" s="150"/>
      <c r="AH64" s="154"/>
      <c r="AI64" s="159"/>
      <c r="AJ64" s="159"/>
      <c r="AK64" s="159"/>
      <c r="AL64" s="159"/>
      <c r="AM64" s="159"/>
      <c r="AN64" s="159"/>
      <c r="AO64" s="150"/>
      <c r="AP64" s="150"/>
      <c r="AQ64" s="150"/>
      <c r="AR64" s="150"/>
    </row>
    <row r="65" spans="2:44" ht="19.95" customHeight="1" x14ac:dyDescent="0.45">
      <c r="B65" s="7">
        <v>53</v>
      </c>
      <c r="C65" s="240">
        <f t="shared" si="11"/>
        <v>45796</v>
      </c>
      <c r="D65" s="241"/>
      <c r="E65" s="242"/>
      <c r="F65" s="243" t="e">
        <f t="shared" si="4"/>
        <v>#N/A</v>
      </c>
      <c r="G65" s="244"/>
      <c r="H65" s="245">
        <f t="shared" si="5"/>
        <v>0</v>
      </c>
      <c r="I65" s="246"/>
      <c r="J65" s="247" t="e">
        <f t="shared" si="6"/>
        <v>#N/A</v>
      </c>
      <c r="K65" s="248"/>
      <c r="L65" s="248"/>
      <c r="M65" s="243" t="e">
        <f t="shared" si="7"/>
        <v>#N/A</v>
      </c>
      <c r="N65" s="244"/>
      <c r="O65" s="245">
        <f t="shared" si="8"/>
        <v>0</v>
      </c>
      <c r="P65" s="246"/>
      <c r="Q65" s="236">
        <f t="shared" si="10"/>
        <v>0</v>
      </c>
      <c r="R65" s="237"/>
      <c r="S65" s="41" t="s">
        <v>19</v>
      </c>
      <c r="T65" s="238" t="str">
        <f t="shared" si="9"/>
        <v/>
      </c>
      <c r="U65" s="239"/>
      <c r="V65" s="239"/>
      <c r="W65" s="239"/>
      <c r="X65" s="42" t="s">
        <v>25</v>
      </c>
      <c r="Y65" s="150"/>
      <c r="Z65" s="150"/>
      <c r="AA65" s="150"/>
      <c r="AB65" s="150">
        <v>53</v>
      </c>
      <c r="AC65" s="158">
        <v>45796</v>
      </c>
      <c r="AD65" s="160" t="e">
        <f>_xlfn.XLOOKUP($M$8&amp;$AC65,気象データ入力!$C:$C,気象データ入力!$E:$E)</f>
        <v>#N/A</v>
      </c>
      <c r="AE65" s="161" t="e">
        <f>_xlfn.XLOOKUP($M$8&amp;$AC65,気象データ入力!$C:$C,気象データ入力!$F:$F)</f>
        <v>#N/A</v>
      </c>
      <c r="AF65" s="162" t="e">
        <f>_xlfn.XLOOKUP($M$8&amp;$AC65,気象データ入力!$C:$C,気象データ入力!$H:$H)</f>
        <v>#N/A</v>
      </c>
      <c r="AG65" s="150"/>
      <c r="AH65" s="154"/>
      <c r="AI65" s="159"/>
      <c r="AJ65" s="159"/>
      <c r="AK65" s="159"/>
      <c r="AL65" s="159"/>
      <c r="AM65" s="159"/>
      <c r="AN65" s="159"/>
      <c r="AO65" s="150"/>
      <c r="AP65" s="150"/>
      <c r="AQ65" s="150"/>
      <c r="AR65" s="150"/>
    </row>
    <row r="66" spans="2:44" ht="19.95" customHeight="1" x14ac:dyDescent="0.45">
      <c r="B66" s="7">
        <v>54</v>
      </c>
      <c r="C66" s="240">
        <f t="shared" si="11"/>
        <v>45799</v>
      </c>
      <c r="D66" s="241"/>
      <c r="E66" s="242"/>
      <c r="F66" s="243" t="e">
        <f t="shared" si="4"/>
        <v>#N/A</v>
      </c>
      <c r="G66" s="244"/>
      <c r="H66" s="245">
        <f t="shared" si="5"/>
        <v>0</v>
      </c>
      <c r="I66" s="246"/>
      <c r="J66" s="247" t="e">
        <f t="shared" si="6"/>
        <v>#N/A</v>
      </c>
      <c r="K66" s="248"/>
      <c r="L66" s="248"/>
      <c r="M66" s="243" t="e">
        <f t="shared" si="7"/>
        <v>#N/A</v>
      </c>
      <c r="N66" s="244"/>
      <c r="O66" s="245">
        <f t="shared" si="8"/>
        <v>0</v>
      </c>
      <c r="P66" s="246"/>
      <c r="Q66" s="236">
        <f t="shared" si="10"/>
        <v>0</v>
      </c>
      <c r="R66" s="237"/>
      <c r="S66" s="41" t="s">
        <v>19</v>
      </c>
      <c r="T66" s="238" t="str">
        <f t="shared" si="9"/>
        <v/>
      </c>
      <c r="U66" s="239"/>
      <c r="V66" s="239"/>
      <c r="W66" s="239"/>
      <c r="X66" s="42" t="s">
        <v>25</v>
      </c>
      <c r="Y66" s="150"/>
      <c r="Z66" s="150"/>
      <c r="AA66" s="150"/>
      <c r="AB66" s="150">
        <v>54</v>
      </c>
      <c r="AC66" s="158">
        <v>45799</v>
      </c>
      <c r="AD66" s="160" t="e">
        <f>_xlfn.XLOOKUP($M$8&amp;$AC66,気象データ入力!$C:$C,気象データ入力!$E:$E)</f>
        <v>#N/A</v>
      </c>
      <c r="AE66" s="161" t="e">
        <f>_xlfn.XLOOKUP($M$8&amp;$AC66,気象データ入力!$C:$C,気象データ入力!$F:$F)</f>
        <v>#N/A</v>
      </c>
      <c r="AF66" s="162" t="e">
        <f>_xlfn.XLOOKUP($M$8&amp;$AC66,気象データ入力!$C:$C,気象データ入力!$H:$H)</f>
        <v>#N/A</v>
      </c>
      <c r="AG66" s="150"/>
      <c r="AH66" s="154"/>
      <c r="AI66" s="159"/>
      <c r="AJ66" s="159"/>
      <c r="AK66" s="159"/>
      <c r="AL66" s="159"/>
      <c r="AM66" s="159"/>
      <c r="AN66" s="159"/>
      <c r="AO66" s="150"/>
      <c r="AP66" s="150"/>
      <c r="AQ66" s="150"/>
      <c r="AR66" s="150"/>
    </row>
    <row r="67" spans="2:44" ht="19.95" customHeight="1" x14ac:dyDescent="0.45">
      <c r="B67" s="7">
        <v>55</v>
      </c>
      <c r="C67" s="240">
        <f t="shared" si="11"/>
        <v>45800</v>
      </c>
      <c r="D67" s="241"/>
      <c r="E67" s="242"/>
      <c r="F67" s="243" t="e">
        <f t="shared" si="4"/>
        <v>#N/A</v>
      </c>
      <c r="G67" s="244"/>
      <c r="H67" s="245">
        <f t="shared" si="5"/>
        <v>0</v>
      </c>
      <c r="I67" s="246"/>
      <c r="J67" s="247" t="e">
        <f t="shared" si="6"/>
        <v>#N/A</v>
      </c>
      <c r="K67" s="248"/>
      <c r="L67" s="248"/>
      <c r="M67" s="243" t="e">
        <f t="shared" si="7"/>
        <v>#N/A</v>
      </c>
      <c r="N67" s="244"/>
      <c r="O67" s="245">
        <f t="shared" si="8"/>
        <v>0</v>
      </c>
      <c r="P67" s="246"/>
      <c r="Q67" s="236">
        <f t="shared" si="10"/>
        <v>0</v>
      </c>
      <c r="R67" s="237"/>
      <c r="S67" s="41" t="s">
        <v>19</v>
      </c>
      <c r="T67" s="238" t="str">
        <f t="shared" si="9"/>
        <v/>
      </c>
      <c r="U67" s="239"/>
      <c r="V67" s="239"/>
      <c r="W67" s="239"/>
      <c r="X67" s="42" t="s">
        <v>25</v>
      </c>
      <c r="Y67" s="150"/>
      <c r="Z67" s="150"/>
      <c r="AA67" s="150"/>
      <c r="AB67" s="150">
        <v>55</v>
      </c>
      <c r="AC67" s="158">
        <v>45800</v>
      </c>
      <c r="AD67" s="160" t="e">
        <f>_xlfn.XLOOKUP($M$8&amp;$AC67,気象データ入力!$C:$C,気象データ入力!$E:$E)</f>
        <v>#N/A</v>
      </c>
      <c r="AE67" s="161" t="e">
        <f>_xlfn.XLOOKUP($M$8&amp;$AC67,気象データ入力!$C:$C,気象データ入力!$F:$F)</f>
        <v>#N/A</v>
      </c>
      <c r="AF67" s="162" t="e">
        <f>_xlfn.XLOOKUP($M$8&amp;$AC67,気象データ入力!$C:$C,気象データ入力!$H:$H)</f>
        <v>#N/A</v>
      </c>
      <c r="AG67" s="150"/>
      <c r="AH67" s="154"/>
      <c r="AI67" s="159"/>
      <c r="AJ67" s="159"/>
      <c r="AK67" s="159"/>
      <c r="AL67" s="159"/>
      <c r="AM67" s="159"/>
      <c r="AN67" s="159"/>
      <c r="AO67" s="150"/>
      <c r="AP67" s="150"/>
      <c r="AQ67" s="150"/>
      <c r="AR67" s="150"/>
    </row>
    <row r="68" spans="2:44" ht="19.95" customHeight="1" x14ac:dyDescent="0.45">
      <c r="B68" s="7">
        <v>56</v>
      </c>
      <c r="C68" s="240">
        <f t="shared" si="11"/>
        <v>45802</v>
      </c>
      <c r="D68" s="241"/>
      <c r="E68" s="242"/>
      <c r="F68" s="243" t="e">
        <f t="shared" si="4"/>
        <v>#N/A</v>
      </c>
      <c r="G68" s="244"/>
      <c r="H68" s="245">
        <f t="shared" si="5"/>
        <v>0</v>
      </c>
      <c r="I68" s="246"/>
      <c r="J68" s="247" t="e">
        <f t="shared" si="6"/>
        <v>#N/A</v>
      </c>
      <c r="K68" s="248"/>
      <c r="L68" s="248"/>
      <c r="M68" s="243" t="e">
        <f t="shared" si="7"/>
        <v>#N/A</v>
      </c>
      <c r="N68" s="244"/>
      <c r="O68" s="245">
        <f t="shared" si="8"/>
        <v>0</v>
      </c>
      <c r="P68" s="246"/>
      <c r="Q68" s="236">
        <f t="shared" si="10"/>
        <v>0</v>
      </c>
      <c r="R68" s="237"/>
      <c r="S68" s="41" t="s">
        <v>19</v>
      </c>
      <c r="T68" s="238" t="str">
        <f t="shared" si="9"/>
        <v/>
      </c>
      <c r="U68" s="239"/>
      <c r="V68" s="239"/>
      <c r="W68" s="239"/>
      <c r="X68" s="42" t="s">
        <v>25</v>
      </c>
      <c r="Y68" s="150"/>
      <c r="Z68" s="150"/>
      <c r="AA68" s="150"/>
      <c r="AB68" s="150">
        <v>56</v>
      </c>
      <c r="AC68" s="158">
        <v>45802</v>
      </c>
      <c r="AD68" s="160" t="e">
        <f>_xlfn.XLOOKUP($M$8&amp;$AC68,気象データ入力!$C:$C,気象データ入力!$E:$E)</f>
        <v>#N/A</v>
      </c>
      <c r="AE68" s="161" t="e">
        <f>_xlfn.XLOOKUP($M$8&amp;$AC68,気象データ入力!$C:$C,気象データ入力!$F:$F)</f>
        <v>#N/A</v>
      </c>
      <c r="AF68" s="162" t="e">
        <f>_xlfn.XLOOKUP($M$8&amp;$AC68,気象データ入力!$C:$C,気象データ入力!$H:$H)</f>
        <v>#N/A</v>
      </c>
      <c r="AG68" s="150"/>
      <c r="AH68" s="154"/>
      <c r="AI68" s="159"/>
      <c r="AJ68" s="159"/>
      <c r="AK68" s="159"/>
      <c r="AL68" s="159"/>
      <c r="AM68" s="159"/>
      <c r="AN68" s="159"/>
      <c r="AO68" s="150"/>
      <c r="AP68" s="150"/>
      <c r="AQ68" s="150"/>
      <c r="AR68" s="150"/>
    </row>
    <row r="69" spans="2:44" ht="19.95" customHeight="1" x14ac:dyDescent="0.45">
      <c r="B69" s="7">
        <v>57</v>
      </c>
      <c r="C69" s="240">
        <f t="shared" si="11"/>
        <v>45803</v>
      </c>
      <c r="D69" s="241"/>
      <c r="E69" s="242"/>
      <c r="F69" s="243" t="e">
        <f t="shared" si="4"/>
        <v>#N/A</v>
      </c>
      <c r="G69" s="244"/>
      <c r="H69" s="245">
        <f t="shared" si="5"/>
        <v>0</v>
      </c>
      <c r="I69" s="246"/>
      <c r="J69" s="247" t="e">
        <f t="shared" si="6"/>
        <v>#N/A</v>
      </c>
      <c r="K69" s="248"/>
      <c r="L69" s="248"/>
      <c r="M69" s="243" t="e">
        <f t="shared" si="7"/>
        <v>#N/A</v>
      </c>
      <c r="N69" s="244"/>
      <c r="O69" s="245">
        <f t="shared" si="8"/>
        <v>0</v>
      </c>
      <c r="P69" s="246"/>
      <c r="Q69" s="236">
        <f t="shared" si="10"/>
        <v>0</v>
      </c>
      <c r="R69" s="237"/>
      <c r="S69" s="41" t="s">
        <v>19</v>
      </c>
      <c r="T69" s="238" t="str">
        <f t="shared" si="9"/>
        <v/>
      </c>
      <c r="U69" s="239"/>
      <c r="V69" s="239"/>
      <c r="W69" s="239"/>
      <c r="X69" s="42" t="s">
        <v>25</v>
      </c>
      <c r="Y69" s="150"/>
      <c r="Z69" s="150"/>
      <c r="AA69" s="150"/>
      <c r="AB69" s="150">
        <v>57</v>
      </c>
      <c r="AC69" s="158">
        <v>45803</v>
      </c>
      <c r="AD69" s="160" t="e">
        <f>_xlfn.XLOOKUP($M$8&amp;$AC69,気象データ入力!$C:$C,気象データ入力!$E:$E)</f>
        <v>#N/A</v>
      </c>
      <c r="AE69" s="161" t="e">
        <f>_xlfn.XLOOKUP($M$8&amp;$AC69,気象データ入力!$C:$C,気象データ入力!$F:$F)</f>
        <v>#N/A</v>
      </c>
      <c r="AF69" s="162" t="e">
        <f>_xlfn.XLOOKUP($M$8&amp;$AC69,気象データ入力!$C:$C,気象データ入力!$H:$H)</f>
        <v>#N/A</v>
      </c>
      <c r="AG69" s="150"/>
      <c r="AH69" s="154"/>
      <c r="AI69" s="159"/>
      <c r="AJ69" s="159"/>
      <c r="AK69" s="159"/>
      <c r="AL69" s="159"/>
      <c r="AM69" s="159"/>
      <c r="AN69" s="159"/>
      <c r="AO69" s="150"/>
      <c r="AP69" s="150"/>
      <c r="AQ69" s="150"/>
      <c r="AR69" s="150"/>
    </row>
    <row r="70" spans="2:44" ht="19.95" customHeight="1" x14ac:dyDescent="0.45">
      <c r="B70" s="7">
        <v>58</v>
      </c>
      <c r="C70" s="240">
        <f t="shared" si="11"/>
        <v>45804</v>
      </c>
      <c r="D70" s="241"/>
      <c r="E70" s="242"/>
      <c r="F70" s="243" t="e">
        <f t="shared" si="4"/>
        <v>#N/A</v>
      </c>
      <c r="G70" s="244"/>
      <c r="H70" s="245">
        <f t="shared" si="5"/>
        <v>0</v>
      </c>
      <c r="I70" s="246"/>
      <c r="J70" s="247" t="e">
        <f t="shared" si="6"/>
        <v>#N/A</v>
      </c>
      <c r="K70" s="248"/>
      <c r="L70" s="248"/>
      <c r="M70" s="243" t="e">
        <f t="shared" si="7"/>
        <v>#N/A</v>
      </c>
      <c r="N70" s="244"/>
      <c r="O70" s="245">
        <f t="shared" si="8"/>
        <v>0</v>
      </c>
      <c r="P70" s="246"/>
      <c r="Q70" s="236">
        <f t="shared" si="10"/>
        <v>0</v>
      </c>
      <c r="R70" s="237"/>
      <c r="S70" s="41" t="s">
        <v>19</v>
      </c>
      <c r="T70" s="238" t="str">
        <f t="shared" si="9"/>
        <v/>
      </c>
      <c r="U70" s="239"/>
      <c r="V70" s="239"/>
      <c r="W70" s="239"/>
      <c r="X70" s="42" t="s">
        <v>25</v>
      </c>
      <c r="Y70" s="150"/>
      <c r="Z70" s="150"/>
      <c r="AA70" s="150"/>
      <c r="AB70" s="150">
        <v>58</v>
      </c>
      <c r="AC70" s="158">
        <v>45804</v>
      </c>
      <c r="AD70" s="160" t="e">
        <f>_xlfn.XLOOKUP($M$8&amp;$AC70,気象データ入力!$C:$C,気象データ入力!$E:$E)</f>
        <v>#N/A</v>
      </c>
      <c r="AE70" s="161" t="e">
        <f>_xlfn.XLOOKUP($M$8&amp;$AC70,気象データ入力!$C:$C,気象データ入力!$F:$F)</f>
        <v>#N/A</v>
      </c>
      <c r="AF70" s="162" t="e">
        <f>_xlfn.XLOOKUP($M$8&amp;$AC70,気象データ入力!$C:$C,気象データ入力!$H:$H)</f>
        <v>#N/A</v>
      </c>
      <c r="AG70" s="150"/>
      <c r="AH70" s="154"/>
      <c r="AI70" s="159"/>
      <c r="AJ70" s="159"/>
      <c r="AK70" s="159"/>
      <c r="AL70" s="159"/>
      <c r="AM70" s="159"/>
      <c r="AN70" s="159"/>
      <c r="AO70" s="150"/>
      <c r="AP70" s="150"/>
      <c r="AQ70" s="150"/>
      <c r="AR70" s="150"/>
    </row>
    <row r="71" spans="2:44" ht="19.95" customHeight="1" x14ac:dyDescent="0.45">
      <c r="B71" s="7">
        <v>59</v>
      </c>
      <c r="C71" s="240">
        <f t="shared" si="11"/>
        <v>45805</v>
      </c>
      <c r="D71" s="241"/>
      <c r="E71" s="242"/>
      <c r="F71" s="243" t="e">
        <f t="shared" si="4"/>
        <v>#N/A</v>
      </c>
      <c r="G71" s="244"/>
      <c r="H71" s="245">
        <f t="shared" si="5"/>
        <v>0</v>
      </c>
      <c r="I71" s="246"/>
      <c r="J71" s="247" t="e">
        <f t="shared" si="6"/>
        <v>#N/A</v>
      </c>
      <c r="K71" s="248"/>
      <c r="L71" s="248"/>
      <c r="M71" s="243" t="e">
        <f t="shared" si="7"/>
        <v>#N/A</v>
      </c>
      <c r="N71" s="244"/>
      <c r="O71" s="245">
        <f t="shared" si="8"/>
        <v>0</v>
      </c>
      <c r="P71" s="246"/>
      <c r="Q71" s="236">
        <f t="shared" si="10"/>
        <v>0</v>
      </c>
      <c r="R71" s="237"/>
      <c r="S71" s="41" t="s">
        <v>19</v>
      </c>
      <c r="T71" s="238" t="str">
        <f t="shared" si="9"/>
        <v/>
      </c>
      <c r="U71" s="239"/>
      <c r="V71" s="239"/>
      <c r="W71" s="239"/>
      <c r="X71" s="42" t="s">
        <v>25</v>
      </c>
      <c r="Y71" s="150"/>
      <c r="Z71" s="150"/>
      <c r="AA71" s="150"/>
      <c r="AB71" s="150">
        <v>59</v>
      </c>
      <c r="AC71" s="158">
        <v>45805</v>
      </c>
      <c r="AD71" s="160" t="e">
        <f>_xlfn.XLOOKUP($M$8&amp;$AC71,気象データ入力!$C:$C,気象データ入力!$E:$E)</f>
        <v>#N/A</v>
      </c>
      <c r="AE71" s="161" t="e">
        <f>_xlfn.XLOOKUP($M$8&amp;$AC71,気象データ入力!$C:$C,気象データ入力!$F:$F)</f>
        <v>#N/A</v>
      </c>
      <c r="AF71" s="162" t="e">
        <f>_xlfn.XLOOKUP($M$8&amp;$AC71,気象データ入力!$C:$C,気象データ入力!$H:$H)</f>
        <v>#N/A</v>
      </c>
      <c r="AG71" s="150"/>
      <c r="AH71" s="154"/>
      <c r="AI71" s="159"/>
      <c r="AJ71" s="159"/>
      <c r="AK71" s="159"/>
      <c r="AL71" s="159"/>
      <c r="AM71" s="159"/>
      <c r="AN71" s="159"/>
      <c r="AO71" s="150"/>
      <c r="AP71" s="150"/>
      <c r="AQ71" s="150"/>
      <c r="AR71" s="150"/>
    </row>
    <row r="72" spans="2:44" ht="19.95" customHeight="1" x14ac:dyDescent="0.45">
      <c r="B72" s="7">
        <v>60</v>
      </c>
      <c r="C72" s="240">
        <f t="shared" si="11"/>
        <v>45808</v>
      </c>
      <c r="D72" s="241"/>
      <c r="E72" s="242"/>
      <c r="F72" s="243" t="e">
        <f t="shared" si="4"/>
        <v>#N/A</v>
      </c>
      <c r="G72" s="244"/>
      <c r="H72" s="245">
        <f t="shared" si="5"/>
        <v>0</v>
      </c>
      <c r="I72" s="246"/>
      <c r="J72" s="247" t="e">
        <f t="shared" si="6"/>
        <v>#N/A</v>
      </c>
      <c r="K72" s="248"/>
      <c r="L72" s="248"/>
      <c r="M72" s="243" t="e">
        <f t="shared" si="7"/>
        <v>#N/A</v>
      </c>
      <c r="N72" s="244"/>
      <c r="O72" s="245">
        <f t="shared" si="8"/>
        <v>0</v>
      </c>
      <c r="P72" s="246"/>
      <c r="Q72" s="236">
        <f t="shared" si="10"/>
        <v>0</v>
      </c>
      <c r="R72" s="237"/>
      <c r="S72" s="41" t="s">
        <v>19</v>
      </c>
      <c r="T72" s="238" t="str">
        <f t="shared" si="9"/>
        <v/>
      </c>
      <c r="U72" s="239"/>
      <c r="V72" s="239"/>
      <c r="W72" s="239"/>
      <c r="X72" s="42" t="s">
        <v>25</v>
      </c>
      <c r="Y72" s="150"/>
      <c r="Z72" s="150"/>
      <c r="AA72" s="150"/>
      <c r="AB72" s="150">
        <v>60</v>
      </c>
      <c r="AC72" s="158">
        <v>45808</v>
      </c>
      <c r="AD72" s="160" t="e">
        <f>_xlfn.XLOOKUP($M$8&amp;$AC72,気象データ入力!$C:$C,気象データ入力!$E:$E)</f>
        <v>#N/A</v>
      </c>
      <c r="AE72" s="161" t="e">
        <f>_xlfn.XLOOKUP($M$8&amp;$AC72,気象データ入力!$C:$C,気象データ入力!$F:$F)</f>
        <v>#N/A</v>
      </c>
      <c r="AF72" s="162" t="e">
        <f>_xlfn.XLOOKUP($M$8&amp;$AC72,気象データ入力!$C:$C,気象データ入力!$H:$H)</f>
        <v>#N/A</v>
      </c>
      <c r="AG72" s="150"/>
      <c r="AH72" s="154"/>
      <c r="AI72" s="159"/>
      <c r="AJ72" s="159"/>
      <c r="AK72" s="159"/>
      <c r="AL72" s="159"/>
      <c r="AM72" s="159"/>
      <c r="AN72" s="159"/>
      <c r="AO72" s="150"/>
      <c r="AP72" s="150"/>
      <c r="AQ72" s="150"/>
      <c r="AR72" s="150"/>
    </row>
    <row r="73" spans="2:44" ht="19.95" customHeight="1" x14ac:dyDescent="0.45">
      <c r="B73" s="7">
        <v>61</v>
      </c>
      <c r="C73" s="240">
        <f t="shared" si="11"/>
        <v>45809</v>
      </c>
      <c r="D73" s="241"/>
      <c r="E73" s="242"/>
      <c r="F73" s="243" t="e">
        <f t="shared" si="4"/>
        <v>#N/A</v>
      </c>
      <c r="G73" s="244"/>
      <c r="H73" s="245">
        <f t="shared" si="5"/>
        <v>0</v>
      </c>
      <c r="I73" s="246"/>
      <c r="J73" s="247" t="e">
        <f t="shared" si="6"/>
        <v>#N/A</v>
      </c>
      <c r="K73" s="248"/>
      <c r="L73" s="248"/>
      <c r="M73" s="243" t="e">
        <f t="shared" si="7"/>
        <v>#N/A</v>
      </c>
      <c r="N73" s="244"/>
      <c r="O73" s="245">
        <f t="shared" si="8"/>
        <v>0</v>
      </c>
      <c r="P73" s="246"/>
      <c r="Q73" s="236">
        <f t="shared" si="10"/>
        <v>0</v>
      </c>
      <c r="R73" s="237"/>
      <c r="S73" s="41" t="s">
        <v>19</v>
      </c>
      <c r="T73" s="238" t="str">
        <f t="shared" si="9"/>
        <v/>
      </c>
      <c r="U73" s="239"/>
      <c r="V73" s="239"/>
      <c r="W73" s="239"/>
      <c r="X73" s="42" t="s">
        <v>25</v>
      </c>
      <c r="Y73" s="150"/>
      <c r="Z73" s="150"/>
      <c r="AA73" s="150"/>
      <c r="AB73" s="150">
        <v>61</v>
      </c>
      <c r="AC73" s="158">
        <v>45809</v>
      </c>
      <c r="AD73" s="160" t="e">
        <f>_xlfn.XLOOKUP($M$8&amp;$AC73,気象データ入力!$C:$C,気象データ入力!$E:$E)</f>
        <v>#N/A</v>
      </c>
      <c r="AE73" s="161" t="e">
        <f>_xlfn.XLOOKUP($M$8&amp;$AC73,気象データ入力!$C:$C,気象データ入力!$F:$F)</f>
        <v>#N/A</v>
      </c>
      <c r="AF73" s="162" t="e">
        <f>_xlfn.XLOOKUP($M$8&amp;$AC73,気象データ入力!$C:$C,気象データ入力!$H:$H)</f>
        <v>#N/A</v>
      </c>
      <c r="AG73" s="150"/>
      <c r="AH73" s="154"/>
      <c r="AI73" s="159"/>
      <c r="AJ73" s="159"/>
      <c r="AK73" s="159"/>
      <c r="AL73" s="159"/>
      <c r="AM73" s="159"/>
      <c r="AN73" s="159"/>
      <c r="AO73" s="150"/>
      <c r="AP73" s="150"/>
      <c r="AQ73" s="150"/>
      <c r="AR73" s="150"/>
    </row>
    <row r="74" spans="2:44" ht="19.95" customHeight="1" x14ac:dyDescent="0.45">
      <c r="B74" s="7">
        <v>62</v>
      </c>
      <c r="C74" s="240">
        <f t="shared" si="11"/>
        <v>45812</v>
      </c>
      <c r="D74" s="241"/>
      <c r="E74" s="242"/>
      <c r="F74" s="243" t="e">
        <f t="shared" si="4"/>
        <v>#N/A</v>
      </c>
      <c r="G74" s="244"/>
      <c r="H74" s="245">
        <f t="shared" si="5"/>
        <v>0</v>
      </c>
      <c r="I74" s="246"/>
      <c r="J74" s="247" t="e">
        <f t="shared" si="6"/>
        <v>#N/A</v>
      </c>
      <c r="K74" s="248"/>
      <c r="L74" s="248"/>
      <c r="M74" s="243" t="e">
        <f t="shared" si="7"/>
        <v>#N/A</v>
      </c>
      <c r="N74" s="244"/>
      <c r="O74" s="245">
        <f t="shared" si="8"/>
        <v>0</v>
      </c>
      <c r="P74" s="246"/>
      <c r="Q74" s="236">
        <f t="shared" si="10"/>
        <v>0</v>
      </c>
      <c r="R74" s="237"/>
      <c r="S74" s="41" t="s">
        <v>19</v>
      </c>
      <c r="T74" s="238" t="str">
        <f t="shared" si="9"/>
        <v/>
      </c>
      <c r="U74" s="239"/>
      <c r="V74" s="239"/>
      <c r="W74" s="239"/>
      <c r="X74" s="42" t="s">
        <v>25</v>
      </c>
      <c r="Y74" s="150"/>
      <c r="Z74" s="150"/>
      <c r="AA74" s="150"/>
      <c r="AB74" s="150">
        <v>62</v>
      </c>
      <c r="AC74" s="158">
        <v>45812</v>
      </c>
      <c r="AD74" s="160" t="e">
        <f>_xlfn.XLOOKUP($M$8&amp;$AC74,気象データ入力!$C:$C,気象データ入力!$E:$E)</f>
        <v>#N/A</v>
      </c>
      <c r="AE74" s="161" t="e">
        <f>_xlfn.XLOOKUP($M$8&amp;$AC74,気象データ入力!$C:$C,気象データ入力!$F:$F)</f>
        <v>#N/A</v>
      </c>
      <c r="AF74" s="162" t="e">
        <f>_xlfn.XLOOKUP($M$8&amp;$AC74,気象データ入力!$C:$C,気象データ入力!$H:$H)</f>
        <v>#N/A</v>
      </c>
      <c r="AG74" s="150"/>
      <c r="AH74" s="154"/>
      <c r="AI74" s="159"/>
      <c r="AJ74" s="159"/>
      <c r="AK74" s="159"/>
      <c r="AL74" s="159"/>
      <c r="AM74" s="159"/>
      <c r="AN74" s="159"/>
      <c r="AO74" s="150"/>
      <c r="AP74" s="150"/>
      <c r="AQ74" s="150"/>
      <c r="AR74" s="150"/>
    </row>
    <row r="75" spans="2:44" ht="19.95" customHeight="1" x14ac:dyDescent="0.45">
      <c r="B75" s="7">
        <v>63</v>
      </c>
      <c r="C75" s="240">
        <f t="shared" si="11"/>
        <v>45813</v>
      </c>
      <c r="D75" s="241"/>
      <c r="E75" s="242"/>
      <c r="F75" s="243" t="e">
        <f t="shared" si="4"/>
        <v>#N/A</v>
      </c>
      <c r="G75" s="244"/>
      <c r="H75" s="245">
        <f t="shared" si="5"/>
        <v>0</v>
      </c>
      <c r="I75" s="246"/>
      <c r="J75" s="247" t="e">
        <f t="shared" si="6"/>
        <v>#N/A</v>
      </c>
      <c r="K75" s="248"/>
      <c r="L75" s="248"/>
      <c r="M75" s="243" t="e">
        <f t="shared" si="7"/>
        <v>#N/A</v>
      </c>
      <c r="N75" s="244"/>
      <c r="O75" s="245">
        <f t="shared" si="8"/>
        <v>0</v>
      </c>
      <c r="P75" s="246"/>
      <c r="Q75" s="236">
        <f t="shared" si="10"/>
        <v>0</v>
      </c>
      <c r="R75" s="237"/>
      <c r="S75" s="41" t="s">
        <v>19</v>
      </c>
      <c r="T75" s="238" t="str">
        <f t="shared" si="9"/>
        <v/>
      </c>
      <c r="U75" s="239"/>
      <c r="V75" s="239"/>
      <c r="W75" s="239"/>
      <c r="X75" s="42" t="s">
        <v>25</v>
      </c>
      <c r="Y75" s="150"/>
      <c r="Z75" s="150"/>
      <c r="AA75" s="150"/>
      <c r="AB75" s="150">
        <v>63</v>
      </c>
      <c r="AC75" s="158">
        <v>45813</v>
      </c>
      <c r="AD75" s="160" t="e">
        <f>_xlfn.XLOOKUP($M$8&amp;$AC75,気象データ入力!$C:$C,気象データ入力!$E:$E)</f>
        <v>#N/A</v>
      </c>
      <c r="AE75" s="161" t="e">
        <f>_xlfn.XLOOKUP($M$8&amp;$AC75,気象データ入力!$C:$C,気象データ入力!$F:$F)</f>
        <v>#N/A</v>
      </c>
      <c r="AF75" s="162" t="e">
        <f>_xlfn.XLOOKUP($M$8&amp;$AC75,気象データ入力!$C:$C,気象データ入力!$H:$H)</f>
        <v>#N/A</v>
      </c>
      <c r="AG75" s="150"/>
      <c r="AH75" s="154"/>
      <c r="AI75" s="159"/>
      <c r="AJ75" s="159"/>
      <c r="AK75" s="159"/>
      <c r="AL75" s="159"/>
      <c r="AM75" s="159"/>
      <c r="AN75" s="159"/>
      <c r="AO75" s="150"/>
      <c r="AP75" s="150"/>
      <c r="AQ75" s="150"/>
      <c r="AR75" s="150"/>
    </row>
    <row r="76" spans="2:44" ht="19.95" customHeight="1" x14ac:dyDescent="0.45">
      <c r="B76" s="7">
        <v>64</v>
      </c>
      <c r="C76" s="240">
        <f t="shared" si="11"/>
        <v>45814</v>
      </c>
      <c r="D76" s="241"/>
      <c r="E76" s="242"/>
      <c r="F76" s="243" t="e">
        <f t="shared" si="4"/>
        <v>#N/A</v>
      </c>
      <c r="G76" s="244"/>
      <c r="H76" s="245">
        <f t="shared" si="5"/>
        <v>0</v>
      </c>
      <c r="I76" s="246"/>
      <c r="J76" s="247" t="e">
        <f t="shared" si="6"/>
        <v>#N/A</v>
      </c>
      <c r="K76" s="248"/>
      <c r="L76" s="248"/>
      <c r="M76" s="243" t="e">
        <f t="shared" si="7"/>
        <v>#N/A</v>
      </c>
      <c r="N76" s="244"/>
      <c r="O76" s="245">
        <f t="shared" si="8"/>
        <v>0</v>
      </c>
      <c r="P76" s="246"/>
      <c r="Q76" s="236">
        <f t="shared" si="10"/>
        <v>0</v>
      </c>
      <c r="R76" s="237"/>
      <c r="S76" s="41" t="s">
        <v>19</v>
      </c>
      <c r="T76" s="238" t="str">
        <f t="shared" si="9"/>
        <v/>
      </c>
      <c r="U76" s="239"/>
      <c r="V76" s="239"/>
      <c r="W76" s="239"/>
      <c r="X76" s="42" t="s">
        <v>25</v>
      </c>
      <c r="Y76" s="150"/>
      <c r="Z76" s="150"/>
      <c r="AA76" s="150"/>
      <c r="AB76" s="150">
        <v>64</v>
      </c>
      <c r="AC76" s="158">
        <v>45814</v>
      </c>
      <c r="AD76" s="160" t="e">
        <f>_xlfn.XLOOKUP($M$8&amp;$AC76,気象データ入力!$C:$C,気象データ入力!$E:$E)</f>
        <v>#N/A</v>
      </c>
      <c r="AE76" s="161" t="e">
        <f>_xlfn.XLOOKUP($M$8&amp;$AC76,気象データ入力!$C:$C,気象データ入力!$F:$F)</f>
        <v>#N/A</v>
      </c>
      <c r="AF76" s="162" t="e">
        <f>_xlfn.XLOOKUP($M$8&amp;$AC76,気象データ入力!$C:$C,気象データ入力!$H:$H)</f>
        <v>#N/A</v>
      </c>
      <c r="AG76" s="150"/>
      <c r="AH76" s="154"/>
      <c r="AI76" s="159"/>
      <c r="AJ76" s="159"/>
      <c r="AK76" s="159"/>
      <c r="AL76" s="159"/>
      <c r="AM76" s="159"/>
      <c r="AN76" s="159"/>
      <c r="AO76" s="150"/>
      <c r="AP76" s="150"/>
      <c r="AQ76" s="150"/>
      <c r="AR76" s="150"/>
    </row>
    <row r="77" spans="2:44" ht="19.95" customHeight="1" x14ac:dyDescent="0.45">
      <c r="B77" s="7">
        <v>65</v>
      </c>
      <c r="C77" s="240">
        <f t="shared" ref="C77:C108" si="12">AC77</f>
        <v>45825</v>
      </c>
      <c r="D77" s="241"/>
      <c r="E77" s="242"/>
      <c r="F77" s="243" t="e">
        <f t="shared" si="4"/>
        <v>#N/A</v>
      </c>
      <c r="G77" s="244"/>
      <c r="H77" s="245">
        <f t="shared" si="5"/>
        <v>0</v>
      </c>
      <c r="I77" s="246"/>
      <c r="J77" s="247" t="e">
        <f t="shared" si="6"/>
        <v>#N/A</v>
      </c>
      <c r="K77" s="248"/>
      <c r="L77" s="248"/>
      <c r="M77" s="243" t="e">
        <f t="shared" si="7"/>
        <v>#N/A</v>
      </c>
      <c r="N77" s="244"/>
      <c r="O77" s="245">
        <f t="shared" si="8"/>
        <v>0</v>
      </c>
      <c r="P77" s="246"/>
      <c r="Q77" s="236">
        <f t="shared" si="10"/>
        <v>0</v>
      </c>
      <c r="R77" s="237"/>
      <c r="S77" s="41" t="s">
        <v>19</v>
      </c>
      <c r="T77" s="238" t="str">
        <f t="shared" si="9"/>
        <v/>
      </c>
      <c r="U77" s="239"/>
      <c r="V77" s="239"/>
      <c r="W77" s="239"/>
      <c r="X77" s="42" t="s">
        <v>25</v>
      </c>
      <c r="Y77" s="150"/>
      <c r="Z77" s="150"/>
      <c r="AA77" s="150"/>
      <c r="AB77" s="150">
        <v>65</v>
      </c>
      <c r="AC77" s="158">
        <v>45825</v>
      </c>
      <c r="AD77" s="160" t="e">
        <f>_xlfn.XLOOKUP($M$8&amp;$AC77,気象データ入力!$C:$C,気象データ入力!$E:$E)</f>
        <v>#N/A</v>
      </c>
      <c r="AE77" s="161" t="e">
        <f>_xlfn.XLOOKUP($M$8&amp;$AC77,気象データ入力!$C:$C,気象データ入力!$F:$F)</f>
        <v>#N/A</v>
      </c>
      <c r="AF77" s="162" t="e">
        <f>_xlfn.XLOOKUP($M$8&amp;$AC77,気象データ入力!$C:$C,気象データ入力!$H:$H)</f>
        <v>#N/A</v>
      </c>
      <c r="AG77" s="150"/>
      <c r="AH77" s="154"/>
      <c r="AI77" s="159"/>
      <c r="AJ77" s="159"/>
      <c r="AK77" s="159"/>
      <c r="AL77" s="159"/>
      <c r="AM77" s="159"/>
      <c r="AN77" s="159"/>
      <c r="AO77" s="150"/>
      <c r="AP77" s="150"/>
      <c r="AQ77" s="150"/>
      <c r="AR77" s="150"/>
    </row>
    <row r="78" spans="2:44" ht="19.95" customHeight="1" x14ac:dyDescent="0.45">
      <c r="B78" s="7">
        <v>66</v>
      </c>
      <c r="C78" s="240">
        <f t="shared" si="12"/>
        <v>45827</v>
      </c>
      <c r="D78" s="241"/>
      <c r="E78" s="242"/>
      <c r="F78" s="243" t="e">
        <f t="shared" ref="F78:F137" si="13">AD78</f>
        <v>#N/A</v>
      </c>
      <c r="G78" s="244"/>
      <c r="H78" s="245">
        <f t="shared" ref="H78:H135" si="14">AM78</f>
        <v>0</v>
      </c>
      <c r="I78" s="246"/>
      <c r="J78" s="247" t="e">
        <f t="shared" ref="J78:J137" si="15">AE78</f>
        <v>#N/A</v>
      </c>
      <c r="K78" s="248"/>
      <c r="L78" s="248"/>
      <c r="M78" s="243" t="e">
        <f t="shared" ref="M78:M137" si="16">AF78</f>
        <v>#N/A</v>
      </c>
      <c r="N78" s="244"/>
      <c r="O78" s="245">
        <f t="shared" ref="O78:O135" si="17">AO78</f>
        <v>0</v>
      </c>
      <c r="P78" s="246"/>
      <c r="Q78" s="236">
        <f t="shared" si="10"/>
        <v>0</v>
      </c>
      <c r="R78" s="237"/>
      <c r="S78" s="41" t="s">
        <v>19</v>
      </c>
      <c r="T78" s="238" t="str">
        <f t="shared" ref="T78:T137" si="18">IF(OR(H78="",$T$8="",O78=""),"",IF(Q78&gt;0.01,"",IF($T$8*Q78*1.1*-1&gt;100000,100000,ROUNDDOWN($T$8*Q78*1.1*-1,0))))</f>
        <v/>
      </c>
      <c r="U78" s="239"/>
      <c r="V78" s="239"/>
      <c r="W78" s="239"/>
      <c r="X78" s="42" t="s">
        <v>25</v>
      </c>
      <c r="Y78" s="150"/>
      <c r="Z78" s="150"/>
      <c r="AA78" s="150"/>
      <c r="AB78" s="150">
        <v>66</v>
      </c>
      <c r="AC78" s="158">
        <v>45827</v>
      </c>
      <c r="AD78" s="160" t="e">
        <f>_xlfn.XLOOKUP($M$8&amp;$AC78,気象データ入力!$C:$C,気象データ入力!$E:$E)</f>
        <v>#N/A</v>
      </c>
      <c r="AE78" s="161" t="e">
        <f>_xlfn.XLOOKUP($M$8&amp;$AC78,気象データ入力!$C:$C,気象データ入力!$F:$F)</f>
        <v>#N/A</v>
      </c>
      <c r="AF78" s="162" t="e">
        <f>_xlfn.XLOOKUP($M$8&amp;$AC78,気象データ入力!$C:$C,気象データ入力!$H:$H)</f>
        <v>#N/A</v>
      </c>
      <c r="AG78" s="150"/>
      <c r="AH78" s="154"/>
      <c r="AI78" s="159"/>
      <c r="AJ78" s="159"/>
      <c r="AK78" s="159"/>
      <c r="AL78" s="159"/>
      <c r="AM78" s="159"/>
      <c r="AN78" s="159"/>
      <c r="AO78" s="150"/>
      <c r="AP78" s="150"/>
      <c r="AQ78" s="150"/>
      <c r="AR78" s="150"/>
    </row>
    <row r="79" spans="2:44" ht="19.95" customHeight="1" x14ac:dyDescent="0.45">
      <c r="B79" s="7">
        <v>67</v>
      </c>
      <c r="C79" s="240">
        <f t="shared" si="12"/>
        <v>45836</v>
      </c>
      <c r="D79" s="241"/>
      <c r="E79" s="242"/>
      <c r="F79" s="243" t="e">
        <f t="shared" si="13"/>
        <v>#N/A</v>
      </c>
      <c r="G79" s="244"/>
      <c r="H79" s="245">
        <f t="shared" si="14"/>
        <v>0</v>
      </c>
      <c r="I79" s="246"/>
      <c r="J79" s="247" t="e">
        <f t="shared" si="15"/>
        <v>#N/A</v>
      </c>
      <c r="K79" s="248"/>
      <c r="L79" s="248"/>
      <c r="M79" s="243" t="e">
        <f t="shared" si="16"/>
        <v>#N/A</v>
      </c>
      <c r="N79" s="244"/>
      <c r="O79" s="245">
        <f t="shared" si="17"/>
        <v>0</v>
      </c>
      <c r="P79" s="246"/>
      <c r="Q79" s="236">
        <f t="shared" si="10"/>
        <v>0</v>
      </c>
      <c r="R79" s="237"/>
      <c r="S79" s="41" t="s">
        <v>19</v>
      </c>
      <c r="T79" s="238" t="str">
        <f t="shared" si="18"/>
        <v/>
      </c>
      <c r="U79" s="239"/>
      <c r="V79" s="239"/>
      <c r="W79" s="239"/>
      <c r="X79" s="42" t="s">
        <v>25</v>
      </c>
      <c r="Y79" s="150"/>
      <c r="Z79" s="150"/>
      <c r="AA79" s="150"/>
      <c r="AB79" s="150">
        <v>67</v>
      </c>
      <c r="AC79" s="158">
        <v>45836</v>
      </c>
      <c r="AD79" s="160" t="e">
        <f>_xlfn.XLOOKUP($M$8&amp;$AC79,気象データ入力!$C:$C,気象データ入力!$E:$E)</f>
        <v>#N/A</v>
      </c>
      <c r="AE79" s="161" t="e">
        <f>_xlfn.XLOOKUP($M$8&amp;$AC79,気象データ入力!$C:$C,気象データ入力!$F:$F)</f>
        <v>#N/A</v>
      </c>
      <c r="AF79" s="162" t="e">
        <f>_xlfn.XLOOKUP($M$8&amp;$AC79,気象データ入力!$C:$C,気象データ入力!$H:$H)</f>
        <v>#N/A</v>
      </c>
      <c r="AG79" s="150"/>
      <c r="AH79" s="154"/>
      <c r="AI79" s="159"/>
      <c r="AJ79" s="159"/>
      <c r="AK79" s="159"/>
      <c r="AL79" s="159"/>
      <c r="AM79" s="159"/>
      <c r="AN79" s="159"/>
      <c r="AO79" s="150"/>
      <c r="AP79" s="150"/>
      <c r="AQ79" s="150"/>
      <c r="AR79" s="150"/>
    </row>
    <row r="80" spans="2:44" ht="19.95" customHeight="1" x14ac:dyDescent="0.45">
      <c r="B80" s="7">
        <v>68</v>
      </c>
      <c r="C80" s="240">
        <f t="shared" si="12"/>
        <v>45837</v>
      </c>
      <c r="D80" s="241"/>
      <c r="E80" s="242"/>
      <c r="F80" s="243" t="e">
        <f t="shared" si="13"/>
        <v>#N/A</v>
      </c>
      <c r="G80" s="244"/>
      <c r="H80" s="245">
        <f t="shared" si="14"/>
        <v>0</v>
      </c>
      <c r="I80" s="246"/>
      <c r="J80" s="247" t="e">
        <f t="shared" si="15"/>
        <v>#N/A</v>
      </c>
      <c r="K80" s="248"/>
      <c r="L80" s="248"/>
      <c r="M80" s="243" t="e">
        <f t="shared" si="16"/>
        <v>#N/A</v>
      </c>
      <c r="N80" s="244"/>
      <c r="O80" s="245">
        <f t="shared" si="17"/>
        <v>0</v>
      </c>
      <c r="P80" s="246"/>
      <c r="Q80" s="236">
        <f t="shared" ref="Q80:Q137" si="19">H80-O80</f>
        <v>0</v>
      </c>
      <c r="R80" s="237"/>
      <c r="S80" s="41" t="s">
        <v>19</v>
      </c>
      <c r="T80" s="238" t="str">
        <f t="shared" si="18"/>
        <v/>
      </c>
      <c r="U80" s="239"/>
      <c r="V80" s="239"/>
      <c r="W80" s="239"/>
      <c r="X80" s="42" t="s">
        <v>25</v>
      </c>
      <c r="Y80" s="150"/>
      <c r="Z80" s="150"/>
      <c r="AA80" s="150"/>
      <c r="AB80" s="150">
        <v>68</v>
      </c>
      <c r="AC80" s="158">
        <v>45837</v>
      </c>
      <c r="AD80" s="160" t="e">
        <f>_xlfn.XLOOKUP($M$8&amp;$AC80,気象データ入力!$C:$C,気象データ入力!$E:$E)</f>
        <v>#N/A</v>
      </c>
      <c r="AE80" s="161" t="e">
        <f>_xlfn.XLOOKUP($M$8&amp;$AC80,気象データ入力!$C:$C,気象データ入力!$F:$F)</f>
        <v>#N/A</v>
      </c>
      <c r="AF80" s="162" t="e">
        <f>_xlfn.XLOOKUP($M$8&amp;$AC80,気象データ入力!$C:$C,気象データ入力!$H:$H)</f>
        <v>#N/A</v>
      </c>
      <c r="AG80" s="150"/>
      <c r="AH80" s="154"/>
      <c r="AI80" s="159"/>
      <c r="AJ80" s="159"/>
      <c r="AK80" s="159"/>
      <c r="AL80" s="159"/>
      <c r="AM80" s="159"/>
      <c r="AN80" s="159"/>
      <c r="AO80" s="150"/>
      <c r="AP80" s="150"/>
      <c r="AQ80" s="150"/>
      <c r="AR80" s="150"/>
    </row>
    <row r="81" spans="2:44" ht="19.95" customHeight="1" x14ac:dyDescent="0.45">
      <c r="B81" s="7">
        <v>69</v>
      </c>
      <c r="C81" s="240">
        <f t="shared" si="12"/>
        <v>45857</v>
      </c>
      <c r="D81" s="241"/>
      <c r="E81" s="242"/>
      <c r="F81" s="243" t="e">
        <f t="shared" si="13"/>
        <v>#N/A</v>
      </c>
      <c r="G81" s="244"/>
      <c r="H81" s="245">
        <f t="shared" si="14"/>
        <v>0</v>
      </c>
      <c r="I81" s="246"/>
      <c r="J81" s="247" t="e">
        <f t="shared" si="15"/>
        <v>#N/A</v>
      </c>
      <c r="K81" s="248"/>
      <c r="L81" s="248"/>
      <c r="M81" s="243" t="e">
        <f t="shared" si="16"/>
        <v>#N/A</v>
      </c>
      <c r="N81" s="244"/>
      <c r="O81" s="245">
        <f t="shared" si="17"/>
        <v>0</v>
      </c>
      <c r="P81" s="246"/>
      <c r="Q81" s="236">
        <f t="shared" si="19"/>
        <v>0</v>
      </c>
      <c r="R81" s="237"/>
      <c r="S81" s="41" t="s">
        <v>19</v>
      </c>
      <c r="T81" s="238" t="str">
        <f t="shared" si="18"/>
        <v/>
      </c>
      <c r="U81" s="239"/>
      <c r="V81" s="239"/>
      <c r="W81" s="239"/>
      <c r="X81" s="42" t="s">
        <v>25</v>
      </c>
      <c r="Y81" s="150"/>
      <c r="Z81" s="150"/>
      <c r="AA81" s="150"/>
      <c r="AB81" s="150">
        <v>69</v>
      </c>
      <c r="AC81" s="158">
        <v>45857</v>
      </c>
      <c r="AD81" s="160" t="e">
        <f>_xlfn.XLOOKUP($M$8&amp;$AC81,気象データ入力!$C:$C,気象データ入力!$E:$E)</f>
        <v>#N/A</v>
      </c>
      <c r="AE81" s="161" t="e">
        <f>_xlfn.XLOOKUP($M$8&amp;$AC81,気象データ入力!$C:$C,気象データ入力!$F:$F)</f>
        <v>#N/A</v>
      </c>
      <c r="AF81" s="162" t="e">
        <f>_xlfn.XLOOKUP($M$8&amp;$AC81,気象データ入力!$C:$C,気象データ入力!$H:$H)</f>
        <v>#N/A</v>
      </c>
      <c r="AG81" s="150"/>
      <c r="AH81" s="154"/>
      <c r="AI81" s="159"/>
      <c r="AJ81" s="159"/>
      <c r="AK81" s="159"/>
      <c r="AL81" s="159"/>
      <c r="AM81" s="159"/>
      <c r="AN81" s="159"/>
      <c r="AO81" s="150"/>
      <c r="AP81" s="150"/>
      <c r="AQ81" s="150"/>
      <c r="AR81" s="150"/>
    </row>
    <row r="82" spans="2:44" ht="19.95" customHeight="1" x14ac:dyDescent="0.45">
      <c r="B82" s="7">
        <v>70</v>
      </c>
      <c r="C82" s="240">
        <f t="shared" si="12"/>
        <v>45858</v>
      </c>
      <c r="D82" s="241"/>
      <c r="E82" s="242"/>
      <c r="F82" s="243" t="e">
        <f t="shared" si="13"/>
        <v>#N/A</v>
      </c>
      <c r="G82" s="244"/>
      <c r="H82" s="245">
        <f t="shared" si="14"/>
        <v>0</v>
      </c>
      <c r="I82" s="246"/>
      <c r="J82" s="247" t="e">
        <f t="shared" si="15"/>
        <v>#N/A</v>
      </c>
      <c r="K82" s="248"/>
      <c r="L82" s="248"/>
      <c r="M82" s="243" t="e">
        <f t="shared" si="16"/>
        <v>#N/A</v>
      </c>
      <c r="N82" s="244"/>
      <c r="O82" s="245">
        <f t="shared" si="17"/>
        <v>0</v>
      </c>
      <c r="P82" s="246"/>
      <c r="Q82" s="236">
        <f t="shared" si="19"/>
        <v>0</v>
      </c>
      <c r="R82" s="237"/>
      <c r="S82" s="41" t="s">
        <v>19</v>
      </c>
      <c r="T82" s="238" t="str">
        <f t="shared" si="18"/>
        <v/>
      </c>
      <c r="U82" s="239"/>
      <c r="V82" s="239"/>
      <c r="W82" s="239"/>
      <c r="X82" s="42" t="s">
        <v>25</v>
      </c>
      <c r="Y82" s="150"/>
      <c r="Z82" s="150"/>
      <c r="AA82" s="150"/>
      <c r="AB82" s="150">
        <v>70</v>
      </c>
      <c r="AC82" s="158">
        <v>45858</v>
      </c>
      <c r="AD82" s="160" t="e">
        <f>_xlfn.XLOOKUP($M$8&amp;$AC82,気象データ入力!$C:$C,気象データ入力!$E:$E)</f>
        <v>#N/A</v>
      </c>
      <c r="AE82" s="161" t="e">
        <f>_xlfn.XLOOKUP($M$8&amp;$AC82,気象データ入力!$C:$C,気象データ入力!$F:$F)</f>
        <v>#N/A</v>
      </c>
      <c r="AF82" s="162" t="e">
        <f>_xlfn.XLOOKUP($M$8&amp;$AC82,気象データ入力!$C:$C,気象データ入力!$H:$H)</f>
        <v>#N/A</v>
      </c>
      <c r="AG82" s="150"/>
      <c r="AH82" s="154"/>
      <c r="AI82" s="159"/>
      <c r="AJ82" s="159"/>
      <c r="AK82" s="159"/>
      <c r="AL82" s="159"/>
      <c r="AM82" s="159"/>
      <c r="AN82" s="159"/>
      <c r="AO82" s="150"/>
      <c r="AP82" s="150"/>
      <c r="AQ82" s="150"/>
      <c r="AR82" s="150"/>
    </row>
    <row r="83" spans="2:44" ht="19.95" customHeight="1" x14ac:dyDescent="0.45">
      <c r="B83" s="7">
        <v>71</v>
      </c>
      <c r="C83" s="240">
        <f t="shared" si="12"/>
        <v>45921</v>
      </c>
      <c r="D83" s="241"/>
      <c r="E83" s="242"/>
      <c r="F83" s="243" t="e">
        <f t="shared" si="13"/>
        <v>#N/A</v>
      </c>
      <c r="G83" s="244"/>
      <c r="H83" s="245">
        <f t="shared" si="14"/>
        <v>0</v>
      </c>
      <c r="I83" s="246"/>
      <c r="J83" s="247" t="e">
        <f t="shared" si="15"/>
        <v>#N/A</v>
      </c>
      <c r="K83" s="248"/>
      <c r="L83" s="248"/>
      <c r="M83" s="243" t="e">
        <f t="shared" si="16"/>
        <v>#N/A</v>
      </c>
      <c r="N83" s="244"/>
      <c r="O83" s="245">
        <f t="shared" si="17"/>
        <v>0</v>
      </c>
      <c r="P83" s="246"/>
      <c r="Q83" s="236">
        <f t="shared" si="19"/>
        <v>0</v>
      </c>
      <c r="R83" s="237"/>
      <c r="S83" s="41" t="s">
        <v>19</v>
      </c>
      <c r="T83" s="238" t="str">
        <f t="shared" si="18"/>
        <v/>
      </c>
      <c r="U83" s="239"/>
      <c r="V83" s="239"/>
      <c r="W83" s="239"/>
      <c r="X83" s="42" t="s">
        <v>25</v>
      </c>
      <c r="Y83" s="150"/>
      <c r="Z83" s="150"/>
      <c r="AA83" s="150"/>
      <c r="AB83" s="150">
        <v>71</v>
      </c>
      <c r="AC83" s="158">
        <v>45921</v>
      </c>
      <c r="AD83" s="160" t="e">
        <f>_xlfn.XLOOKUP($M$8&amp;$AC83,気象データ入力!$C:$C,気象データ入力!$E:$E)</f>
        <v>#N/A</v>
      </c>
      <c r="AE83" s="161" t="e">
        <f>_xlfn.XLOOKUP($M$8&amp;$AC83,気象データ入力!$C:$C,気象データ入力!$F:$F)</f>
        <v>#N/A</v>
      </c>
      <c r="AF83" s="162" t="e">
        <f>_xlfn.XLOOKUP($M$8&amp;$AC83,気象データ入力!$C:$C,気象データ入力!$H:$H)</f>
        <v>#N/A</v>
      </c>
      <c r="AG83" s="150"/>
      <c r="AH83" s="154"/>
      <c r="AI83" s="159"/>
      <c r="AJ83" s="159"/>
      <c r="AK83" s="159"/>
      <c r="AL83" s="159"/>
      <c r="AM83" s="159"/>
      <c r="AN83" s="159"/>
      <c r="AO83" s="150"/>
      <c r="AP83" s="150"/>
      <c r="AQ83" s="150"/>
      <c r="AR83" s="150"/>
    </row>
    <row r="84" spans="2:44" ht="19.95" customHeight="1" x14ac:dyDescent="0.45">
      <c r="B84" s="7">
        <v>72</v>
      </c>
      <c r="C84" s="240">
        <f t="shared" si="12"/>
        <v>45956</v>
      </c>
      <c r="D84" s="241"/>
      <c r="E84" s="242"/>
      <c r="F84" s="243" t="e">
        <f t="shared" si="13"/>
        <v>#N/A</v>
      </c>
      <c r="G84" s="244"/>
      <c r="H84" s="245">
        <f t="shared" si="14"/>
        <v>0</v>
      </c>
      <c r="I84" s="246"/>
      <c r="J84" s="247" t="e">
        <f t="shared" si="15"/>
        <v>#N/A</v>
      </c>
      <c r="K84" s="248"/>
      <c r="L84" s="248"/>
      <c r="M84" s="243" t="e">
        <f t="shared" si="16"/>
        <v>#N/A</v>
      </c>
      <c r="N84" s="244"/>
      <c r="O84" s="245">
        <f t="shared" si="17"/>
        <v>0</v>
      </c>
      <c r="P84" s="246"/>
      <c r="Q84" s="236">
        <f t="shared" si="19"/>
        <v>0</v>
      </c>
      <c r="R84" s="237"/>
      <c r="S84" s="41" t="s">
        <v>19</v>
      </c>
      <c r="T84" s="238" t="str">
        <f t="shared" si="18"/>
        <v/>
      </c>
      <c r="U84" s="239"/>
      <c r="V84" s="239"/>
      <c r="W84" s="239"/>
      <c r="X84" s="42" t="s">
        <v>25</v>
      </c>
      <c r="Y84" s="150"/>
      <c r="Z84" s="150"/>
      <c r="AA84" s="150"/>
      <c r="AB84" s="150">
        <v>72</v>
      </c>
      <c r="AC84" s="158">
        <v>45956</v>
      </c>
      <c r="AD84" s="160" t="e">
        <f>_xlfn.XLOOKUP($M$8&amp;$AC84,気象データ入力!$C:$C,気象データ入力!$E:$E)</f>
        <v>#N/A</v>
      </c>
      <c r="AE84" s="161" t="e">
        <f>_xlfn.XLOOKUP($M$8&amp;$AC84,気象データ入力!$C:$C,気象データ入力!$F:$F)</f>
        <v>#N/A</v>
      </c>
      <c r="AF84" s="162" t="e">
        <f>_xlfn.XLOOKUP($M$8&amp;$AC84,気象データ入力!$C:$C,気象データ入力!$H:$H)</f>
        <v>#N/A</v>
      </c>
      <c r="AG84" s="150"/>
      <c r="AH84" s="154"/>
      <c r="AI84" s="159"/>
      <c r="AJ84" s="159"/>
      <c r="AK84" s="159"/>
      <c r="AL84" s="159"/>
      <c r="AM84" s="159"/>
      <c r="AN84" s="159"/>
      <c r="AO84" s="150"/>
      <c r="AP84" s="150"/>
      <c r="AQ84" s="150"/>
      <c r="AR84" s="150"/>
    </row>
    <row r="85" spans="2:44" ht="19.95" customHeight="1" x14ac:dyDescent="0.45">
      <c r="B85" s="7">
        <v>73</v>
      </c>
      <c r="C85" s="240">
        <f t="shared" si="12"/>
        <v>45957</v>
      </c>
      <c r="D85" s="241"/>
      <c r="E85" s="242"/>
      <c r="F85" s="243" t="e">
        <f t="shared" si="13"/>
        <v>#N/A</v>
      </c>
      <c r="G85" s="244"/>
      <c r="H85" s="245">
        <f t="shared" si="14"/>
        <v>0</v>
      </c>
      <c r="I85" s="246"/>
      <c r="J85" s="247" t="e">
        <f t="shared" si="15"/>
        <v>#N/A</v>
      </c>
      <c r="K85" s="248"/>
      <c r="L85" s="248"/>
      <c r="M85" s="243" t="e">
        <f t="shared" si="16"/>
        <v>#N/A</v>
      </c>
      <c r="N85" s="244"/>
      <c r="O85" s="245">
        <f t="shared" si="17"/>
        <v>0</v>
      </c>
      <c r="P85" s="246"/>
      <c r="Q85" s="236">
        <f t="shared" si="19"/>
        <v>0</v>
      </c>
      <c r="R85" s="237"/>
      <c r="S85" s="41" t="s">
        <v>19</v>
      </c>
      <c r="T85" s="238" t="str">
        <f t="shared" si="18"/>
        <v/>
      </c>
      <c r="U85" s="239"/>
      <c r="V85" s="239"/>
      <c r="W85" s="239"/>
      <c r="X85" s="42" t="s">
        <v>25</v>
      </c>
      <c r="Y85" s="150"/>
      <c r="Z85" s="150"/>
      <c r="AA85" s="150"/>
      <c r="AB85" s="150">
        <v>73</v>
      </c>
      <c r="AC85" s="158">
        <v>45957</v>
      </c>
      <c r="AD85" s="160" t="e">
        <f>_xlfn.XLOOKUP($M$8&amp;$AC85,気象データ入力!$C:$C,気象データ入力!$E:$E)</f>
        <v>#N/A</v>
      </c>
      <c r="AE85" s="161" t="e">
        <f>_xlfn.XLOOKUP($M$8&amp;$AC85,気象データ入力!$C:$C,気象データ入力!$F:$F)</f>
        <v>#N/A</v>
      </c>
      <c r="AF85" s="162" t="e">
        <f>_xlfn.XLOOKUP($M$8&amp;$AC85,気象データ入力!$C:$C,気象データ入力!$H:$H)</f>
        <v>#N/A</v>
      </c>
      <c r="AG85" s="150"/>
      <c r="AH85" s="154"/>
      <c r="AI85" s="159"/>
      <c r="AJ85" s="159"/>
      <c r="AK85" s="159"/>
      <c r="AL85" s="159"/>
      <c r="AM85" s="159"/>
      <c r="AN85" s="159"/>
      <c r="AO85" s="150"/>
      <c r="AP85" s="150"/>
      <c r="AQ85" s="150"/>
      <c r="AR85" s="150"/>
    </row>
    <row r="86" spans="2:44" ht="19.95" customHeight="1" x14ac:dyDescent="0.45">
      <c r="B86" s="7">
        <v>74</v>
      </c>
      <c r="C86" s="240">
        <f t="shared" si="12"/>
        <v>45958</v>
      </c>
      <c r="D86" s="241"/>
      <c r="E86" s="242"/>
      <c r="F86" s="243" t="e">
        <f t="shared" si="13"/>
        <v>#N/A</v>
      </c>
      <c r="G86" s="244"/>
      <c r="H86" s="245">
        <f t="shared" si="14"/>
        <v>0</v>
      </c>
      <c r="I86" s="246"/>
      <c r="J86" s="247" t="e">
        <f t="shared" si="15"/>
        <v>#N/A</v>
      </c>
      <c r="K86" s="248"/>
      <c r="L86" s="248"/>
      <c r="M86" s="243" t="e">
        <f t="shared" si="16"/>
        <v>#N/A</v>
      </c>
      <c r="N86" s="244"/>
      <c r="O86" s="245">
        <f t="shared" si="17"/>
        <v>0</v>
      </c>
      <c r="P86" s="246"/>
      <c r="Q86" s="236">
        <f t="shared" si="19"/>
        <v>0</v>
      </c>
      <c r="R86" s="237"/>
      <c r="S86" s="41" t="s">
        <v>19</v>
      </c>
      <c r="T86" s="238" t="str">
        <f t="shared" si="18"/>
        <v/>
      </c>
      <c r="U86" s="239"/>
      <c r="V86" s="239"/>
      <c r="W86" s="239"/>
      <c r="X86" s="42" t="s">
        <v>25</v>
      </c>
      <c r="Y86" s="150"/>
      <c r="Z86" s="150"/>
      <c r="AA86" s="150"/>
      <c r="AB86" s="150">
        <v>74</v>
      </c>
      <c r="AC86" s="158">
        <v>45958</v>
      </c>
      <c r="AD86" s="160" t="e">
        <f>_xlfn.XLOOKUP($M$8&amp;$AC86,気象データ入力!$C:$C,気象データ入力!$E:$E)</f>
        <v>#N/A</v>
      </c>
      <c r="AE86" s="161" t="e">
        <f>_xlfn.XLOOKUP($M$8&amp;$AC86,気象データ入力!$C:$C,気象データ入力!$F:$F)</f>
        <v>#N/A</v>
      </c>
      <c r="AF86" s="162" t="e">
        <f>_xlfn.XLOOKUP($M$8&amp;$AC86,気象データ入力!$C:$C,気象データ入力!$H:$H)</f>
        <v>#N/A</v>
      </c>
      <c r="AG86" s="150"/>
      <c r="AH86" s="154"/>
      <c r="AI86" s="159"/>
      <c r="AJ86" s="159"/>
      <c r="AK86" s="159"/>
      <c r="AL86" s="159"/>
      <c r="AM86" s="159"/>
      <c r="AN86" s="159"/>
      <c r="AO86" s="150"/>
      <c r="AP86" s="150"/>
      <c r="AQ86" s="150"/>
      <c r="AR86" s="150"/>
    </row>
    <row r="87" spans="2:44" ht="19.95" customHeight="1" x14ac:dyDescent="0.45">
      <c r="B87" s="7">
        <v>75</v>
      </c>
      <c r="C87" s="240">
        <f t="shared" si="12"/>
        <v>45959</v>
      </c>
      <c r="D87" s="241"/>
      <c r="E87" s="242"/>
      <c r="F87" s="243" t="e">
        <f t="shared" si="13"/>
        <v>#N/A</v>
      </c>
      <c r="G87" s="244"/>
      <c r="H87" s="245">
        <f t="shared" si="14"/>
        <v>0</v>
      </c>
      <c r="I87" s="246"/>
      <c r="J87" s="247" t="e">
        <f t="shared" si="15"/>
        <v>#N/A</v>
      </c>
      <c r="K87" s="248"/>
      <c r="L87" s="248"/>
      <c r="M87" s="243" t="e">
        <f t="shared" si="16"/>
        <v>#N/A</v>
      </c>
      <c r="N87" s="244"/>
      <c r="O87" s="245">
        <f t="shared" si="17"/>
        <v>0</v>
      </c>
      <c r="P87" s="246"/>
      <c r="Q87" s="236">
        <f t="shared" si="19"/>
        <v>0</v>
      </c>
      <c r="R87" s="237"/>
      <c r="S87" s="41" t="s">
        <v>19</v>
      </c>
      <c r="T87" s="238" t="str">
        <f t="shared" si="18"/>
        <v/>
      </c>
      <c r="U87" s="239"/>
      <c r="V87" s="239"/>
      <c r="W87" s="239"/>
      <c r="X87" s="42" t="s">
        <v>25</v>
      </c>
      <c r="Y87" s="150"/>
      <c r="Z87" s="150"/>
      <c r="AA87" s="150"/>
      <c r="AB87" s="150">
        <v>75</v>
      </c>
      <c r="AC87" s="158">
        <v>45959</v>
      </c>
      <c r="AD87" s="160" t="e">
        <f>_xlfn.XLOOKUP($M$8&amp;$AC87,気象データ入力!$C:$C,気象データ入力!$E:$E)</f>
        <v>#N/A</v>
      </c>
      <c r="AE87" s="161" t="e">
        <f>_xlfn.XLOOKUP($M$8&amp;$AC87,気象データ入力!$C:$C,気象データ入力!$F:$F)</f>
        <v>#N/A</v>
      </c>
      <c r="AF87" s="162" t="e">
        <f>_xlfn.XLOOKUP($M$8&amp;$AC87,気象データ入力!$C:$C,気象データ入力!$H:$H)</f>
        <v>#N/A</v>
      </c>
      <c r="AG87" s="150"/>
      <c r="AH87" s="154"/>
      <c r="AI87" s="159"/>
      <c r="AJ87" s="159"/>
      <c r="AK87" s="159"/>
      <c r="AL87" s="159"/>
      <c r="AM87" s="159"/>
      <c r="AN87" s="159"/>
      <c r="AO87" s="150"/>
      <c r="AP87" s="150"/>
      <c r="AQ87" s="150"/>
      <c r="AR87" s="150"/>
    </row>
    <row r="88" spans="2:44" ht="19.95" customHeight="1" x14ac:dyDescent="0.45">
      <c r="B88" s="7">
        <v>76</v>
      </c>
      <c r="C88" s="240">
        <f t="shared" si="12"/>
        <v>45960</v>
      </c>
      <c r="D88" s="241"/>
      <c r="E88" s="242"/>
      <c r="F88" s="243" t="e">
        <f t="shared" si="13"/>
        <v>#N/A</v>
      </c>
      <c r="G88" s="244"/>
      <c r="H88" s="245">
        <f t="shared" si="14"/>
        <v>0</v>
      </c>
      <c r="I88" s="246"/>
      <c r="J88" s="247" t="e">
        <f t="shared" si="15"/>
        <v>#N/A</v>
      </c>
      <c r="K88" s="248"/>
      <c r="L88" s="248"/>
      <c r="M88" s="243" t="e">
        <f t="shared" si="16"/>
        <v>#N/A</v>
      </c>
      <c r="N88" s="244"/>
      <c r="O88" s="245">
        <f t="shared" si="17"/>
        <v>0</v>
      </c>
      <c r="P88" s="246"/>
      <c r="Q88" s="236">
        <f t="shared" si="19"/>
        <v>0</v>
      </c>
      <c r="R88" s="237"/>
      <c r="S88" s="41" t="s">
        <v>19</v>
      </c>
      <c r="T88" s="238" t="str">
        <f t="shared" si="18"/>
        <v/>
      </c>
      <c r="U88" s="239"/>
      <c r="V88" s="239"/>
      <c r="W88" s="239"/>
      <c r="X88" s="42" t="s">
        <v>25</v>
      </c>
      <c r="Y88" s="150"/>
      <c r="Z88" s="150"/>
      <c r="AA88" s="150"/>
      <c r="AB88" s="150">
        <v>76</v>
      </c>
      <c r="AC88" s="158">
        <v>45960</v>
      </c>
      <c r="AD88" s="160" t="e">
        <f>_xlfn.XLOOKUP($M$8&amp;$AC88,気象データ入力!$C:$C,気象データ入力!$E:$E)</f>
        <v>#N/A</v>
      </c>
      <c r="AE88" s="161" t="e">
        <f>_xlfn.XLOOKUP($M$8&amp;$AC88,気象データ入力!$C:$C,気象データ入力!$F:$F)</f>
        <v>#N/A</v>
      </c>
      <c r="AF88" s="162" t="e">
        <f>_xlfn.XLOOKUP($M$8&amp;$AC88,気象データ入力!$C:$C,気象データ入力!$H:$H)</f>
        <v>#N/A</v>
      </c>
      <c r="AG88" s="150"/>
      <c r="AH88" s="154"/>
      <c r="AI88" s="159"/>
      <c r="AJ88" s="159"/>
      <c r="AK88" s="159"/>
      <c r="AL88" s="159"/>
      <c r="AM88" s="159"/>
      <c r="AN88" s="159"/>
      <c r="AO88" s="150"/>
      <c r="AP88" s="150"/>
      <c r="AQ88" s="150"/>
      <c r="AR88" s="150"/>
    </row>
    <row r="89" spans="2:44" ht="19.95" customHeight="1" x14ac:dyDescent="0.45">
      <c r="B89" s="7">
        <v>77</v>
      </c>
      <c r="C89" s="240">
        <f t="shared" si="12"/>
        <v>45962</v>
      </c>
      <c r="D89" s="241"/>
      <c r="E89" s="242"/>
      <c r="F89" s="244" t="e">
        <f t="shared" si="13"/>
        <v>#N/A</v>
      </c>
      <c r="G89" s="249"/>
      <c r="H89" s="250">
        <f t="shared" si="14"/>
        <v>0</v>
      </c>
      <c r="I89" s="251"/>
      <c r="J89" s="252" t="e">
        <f t="shared" si="15"/>
        <v>#N/A</v>
      </c>
      <c r="K89" s="253"/>
      <c r="L89" s="247"/>
      <c r="M89" s="244" t="e">
        <f t="shared" si="16"/>
        <v>#N/A</v>
      </c>
      <c r="N89" s="249"/>
      <c r="O89" s="245">
        <f t="shared" si="17"/>
        <v>0</v>
      </c>
      <c r="P89" s="246"/>
      <c r="Q89" s="236">
        <f t="shared" si="19"/>
        <v>0</v>
      </c>
      <c r="R89" s="237"/>
      <c r="S89" s="41" t="s">
        <v>19</v>
      </c>
      <c r="T89" s="238" t="str">
        <f t="shared" si="18"/>
        <v/>
      </c>
      <c r="U89" s="239"/>
      <c r="V89" s="239"/>
      <c r="W89" s="239"/>
      <c r="X89" s="42" t="s">
        <v>25</v>
      </c>
      <c r="Y89" s="150"/>
      <c r="Z89" s="150"/>
      <c r="AA89" s="150"/>
      <c r="AB89" s="150">
        <v>77</v>
      </c>
      <c r="AC89" s="158">
        <v>45962</v>
      </c>
      <c r="AD89" s="160" t="e">
        <f>_xlfn.XLOOKUP($M$8&amp;$AC89,気象データ入力!$C:$C,気象データ入力!$E:$E)</f>
        <v>#N/A</v>
      </c>
      <c r="AE89" s="161" t="e">
        <f>_xlfn.XLOOKUP($M$8&amp;$AC89,気象データ入力!$C:$C,気象データ入力!$F:$F)</f>
        <v>#N/A</v>
      </c>
      <c r="AF89" s="162" t="e">
        <f>_xlfn.XLOOKUP($M$8&amp;$AC89,気象データ入力!$C:$C,気象データ入力!$H:$H)</f>
        <v>#N/A</v>
      </c>
      <c r="AG89" s="150"/>
      <c r="AH89" s="154"/>
      <c r="AI89" s="159"/>
      <c r="AJ89" s="159"/>
      <c r="AK89" s="159"/>
      <c r="AL89" s="159"/>
      <c r="AM89" s="159"/>
      <c r="AN89" s="159"/>
      <c r="AO89" s="150"/>
      <c r="AP89" s="150"/>
      <c r="AQ89" s="150"/>
      <c r="AR89" s="150"/>
    </row>
    <row r="90" spans="2:44" ht="19.95" customHeight="1" x14ac:dyDescent="0.45">
      <c r="B90" s="7">
        <v>78</v>
      </c>
      <c r="C90" s="240">
        <f t="shared" si="12"/>
        <v>45963</v>
      </c>
      <c r="D90" s="241"/>
      <c r="E90" s="242"/>
      <c r="F90" s="243" t="e">
        <f t="shared" si="13"/>
        <v>#N/A</v>
      </c>
      <c r="G90" s="244"/>
      <c r="H90" s="245">
        <f t="shared" si="14"/>
        <v>0</v>
      </c>
      <c r="I90" s="246"/>
      <c r="J90" s="247" t="e">
        <f t="shared" si="15"/>
        <v>#N/A</v>
      </c>
      <c r="K90" s="248"/>
      <c r="L90" s="248"/>
      <c r="M90" s="243" t="e">
        <f t="shared" si="16"/>
        <v>#N/A</v>
      </c>
      <c r="N90" s="244"/>
      <c r="O90" s="245">
        <f t="shared" si="17"/>
        <v>0</v>
      </c>
      <c r="P90" s="246"/>
      <c r="Q90" s="236">
        <f t="shared" si="19"/>
        <v>0</v>
      </c>
      <c r="R90" s="237"/>
      <c r="S90" s="41" t="s">
        <v>19</v>
      </c>
      <c r="T90" s="238" t="str">
        <f t="shared" si="18"/>
        <v/>
      </c>
      <c r="U90" s="239"/>
      <c r="V90" s="239"/>
      <c r="W90" s="239"/>
      <c r="X90" s="42" t="s">
        <v>25</v>
      </c>
      <c r="Y90" s="150"/>
      <c r="Z90" s="150"/>
      <c r="AA90" s="150"/>
      <c r="AB90" s="150">
        <v>78</v>
      </c>
      <c r="AC90" s="158">
        <v>45963</v>
      </c>
      <c r="AD90" s="160" t="e">
        <f>_xlfn.XLOOKUP($M$8&amp;$AC90,気象データ入力!$C:$C,気象データ入力!$E:$E)</f>
        <v>#N/A</v>
      </c>
      <c r="AE90" s="161" t="e">
        <f>_xlfn.XLOOKUP($M$8&amp;$AC90,気象データ入力!$C:$C,気象データ入力!$F:$F)</f>
        <v>#N/A</v>
      </c>
      <c r="AF90" s="162" t="e">
        <f>_xlfn.XLOOKUP($M$8&amp;$AC90,気象データ入力!$C:$C,気象データ入力!$H:$H)</f>
        <v>#N/A</v>
      </c>
      <c r="AG90" s="150"/>
      <c r="AH90" s="154"/>
      <c r="AI90" s="159"/>
      <c r="AJ90" s="159"/>
      <c r="AK90" s="159"/>
      <c r="AL90" s="159"/>
      <c r="AM90" s="159"/>
      <c r="AN90" s="159"/>
      <c r="AO90" s="150"/>
      <c r="AP90" s="150"/>
      <c r="AQ90" s="150"/>
      <c r="AR90" s="150"/>
    </row>
    <row r="91" spans="2:44" ht="19.95" customHeight="1" x14ac:dyDescent="0.45">
      <c r="B91" s="7">
        <v>79</v>
      </c>
      <c r="C91" s="240">
        <f t="shared" si="12"/>
        <v>45964</v>
      </c>
      <c r="D91" s="241"/>
      <c r="E91" s="242"/>
      <c r="F91" s="243" t="e">
        <f t="shared" si="13"/>
        <v>#N/A</v>
      </c>
      <c r="G91" s="244"/>
      <c r="H91" s="245">
        <f t="shared" si="14"/>
        <v>0</v>
      </c>
      <c r="I91" s="246"/>
      <c r="J91" s="247" t="e">
        <f t="shared" si="15"/>
        <v>#N/A</v>
      </c>
      <c r="K91" s="248"/>
      <c r="L91" s="248"/>
      <c r="M91" s="243" t="e">
        <f t="shared" si="16"/>
        <v>#N/A</v>
      </c>
      <c r="N91" s="244"/>
      <c r="O91" s="245">
        <f t="shared" si="17"/>
        <v>0</v>
      </c>
      <c r="P91" s="246"/>
      <c r="Q91" s="236">
        <f t="shared" si="19"/>
        <v>0</v>
      </c>
      <c r="R91" s="237"/>
      <c r="S91" s="41" t="s">
        <v>19</v>
      </c>
      <c r="T91" s="238" t="str">
        <f t="shared" si="18"/>
        <v/>
      </c>
      <c r="U91" s="239"/>
      <c r="V91" s="239"/>
      <c r="W91" s="239"/>
      <c r="X91" s="42" t="s">
        <v>25</v>
      </c>
      <c r="Y91" s="150"/>
      <c r="Z91" s="150"/>
      <c r="AA91" s="150"/>
      <c r="AB91" s="150">
        <v>79</v>
      </c>
      <c r="AC91" s="158">
        <v>45964</v>
      </c>
      <c r="AD91" s="160" t="e">
        <f>_xlfn.XLOOKUP($M$8&amp;$AC91,気象データ入力!$C:$C,気象データ入力!$E:$E)</f>
        <v>#N/A</v>
      </c>
      <c r="AE91" s="161" t="e">
        <f>_xlfn.XLOOKUP($M$8&amp;$AC91,気象データ入力!$C:$C,気象データ入力!$F:$F)</f>
        <v>#N/A</v>
      </c>
      <c r="AF91" s="162" t="e">
        <f>_xlfn.XLOOKUP($M$8&amp;$AC91,気象データ入力!$C:$C,気象データ入力!$H:$H)</f>
        <v>#N/A</v>
      </c>
      <c r="AG91" s="150"/>
      <c r="AH91" s="154"/>
      <c r="AI91" s="159"/>
      <c r="AJ91" s="159"/>
      <c r="AK91" s="159"/>
      <c r="AL91" s="159"/>
      <c r="AM91" s="159"/>
      <c r="AN91" s="159"/>
      <c r="AO91" s="150"/>
      <c r="AP91" s="150"/>
      <c r="AQ91" s="150"/>
      <c r="AR91" s="150"/>
    </row>
    <row r="92" spans="2:44" ht="19.95" customHeight="1" x14ac:dyDescent="0.45">
      <c r="B92" s="7">
        <v>80</v>
      </c>
      <c r="C92" s="240">
        <f t="shared" si="12"/>
        <v>45967</v>
      </c>
      <c r="D92" s="241"/>
      <c r="E92" s="242"/>
      <c r="F92" s="243" t="e">
        <f t="shared" si="13"/>
        <v>#N/A</v>
      </c>
      <c r="G92" s="244"/>
      <c r="H92" s="245">
        <f t="shared" si="14"/>
        <v>0</v>
      </c>
      <c r="I92" s="246"/>
      <c r="J92" s="247" t="e">
        <f t="shared" si="15"/>
        <v>#N/A</v>
      </c>
      <c r="K92" s="248"/>
      <c r="L92" s="248"/>
      <c r="M92" s="243" t="e">
        <f t="shared" si="16"/>
        <v>#N/A</v>
      </c>
      <c r="N92" s="244"/>
      <c r="O92" s="245">
        <f t="shared" si="17"/>
        <v>0</v>
      </c>
      <c r="P92" s="246"/>
      <c r="Q92" s="236">
        <f t="shared" si="19"/>
        <v>0</v>
      </c>
      <c r="R92" s="237"/>
      <c r="S92" s="41" t="s">
        <v>19</v>
      </c>
      <c r="T92" s="238" t="str">
        <f t="shared" si="18"/>
        <v/>
      </c>
      <c r="U92" s="239"/>
      <c r="V92" s="239"/>
      <c r="W92" s="239"/>
      <c r="X92" s="42" t="s">
        <v>25</v>
      </c>
      <c r="Y92" s="150"/>
      <c r="Z92" s="150"/>
      <c r="AA92" s="150"/>
      <c r="AB92" s="150">
        <v>80</v>
      </c>
      <c r="AC92" s="158">
        <v>45967</v>
      </c>
      <c r="AD92" s="160" t="e">
        <f>_xlfn.XLOOKUP($M$8&amp;$AC92,気象データ入力!$C:$C,気象データ入力!$E:$E)</f>
        <v>#N/A</v>
      </c>
      <c r="AE92" s="161" t="e">
        <f>_xlfn.XLOOKUP($M$8&amp;$AC92,気象データ入力!$C:$C,気象データ入力!$F:$F)</f>
        <v>#N/A</v>
      </c>
      <c r="AF92" s="162" t="e">
        <f>_xlfn.XLOOKUP($M$8&amp;$AC92,気象データ入力!$C:$C,気象データ入力!$H:$H)</f>
        <v>#N/A</v>
      </c>
      <c r="AG92" s="150"/>
      <c r="AH92" s="154"/>
      <c r="AI92" s="159"/>
      <c r="AJ92" s="159"/>
      <c r="AK92" s="159"/>
      <c r="AL92" s="159"/>
      <c r="AM92" s="159"/>
      <c r="AN92" s="159"/>
      <c r="AO92" s="150"/>
      <c r="AP92" s="150"/>
      <c r="AQ92" s="150"/>
      <c r="AR92" s="150"/>
    </row>
    <row r="93" spans="2:44" ht="19.95" customHeight="1" x14ac:dyDescent="0.45">
      <c r="B93" s="7">
        <v>81</v>
      </c>
      <c r="C93" s="240">
        <f t="shared" si="12"/>
        <v>45968</v>
      </c>
      <c r="D93" s="241"/>
      <c r="E93" s="242"/>
      <c r="F93" s="243" t="e">
        <f t="shared" si="13"/>
        <v>#N/A</v>
      </c>
      <c r="G93" s="244"/>
      <c r="H93" s="245">
        <f t="shared" si="14"/>
        <v>0</v>
      </c>
      <c r="I93" s="246"/>
      <c r="J93" s="247" t="e">
        <f t="shared" si="15"/>
        <v>#N/A</v>
      </c>
      <c r="K93" s="248"/>
      <c r="L93" s="248"/>
      <c r="M93" s="243" t="e">
        <f t="shared" si="16"/>
        <v>#N/A</v>
      </c>
      <c r="N93" s="244"/>
      <c r="O93" s="245">
        <f t="shared" si="17"/>
        <v>0</v>
      </c>
      <c r="P93" s="246"/>
      <c r="Q93" s="236">
        <f t="shared" si="19"/>
        <v>0</v>
      </c>
      <c r="R93" s="237"/>
      <c r="S93" s="41" t="s">
        <v>19</v>
      </c>
      <c r="T93" s="238" t="str">
        <f t="shared" si="18"/>
        <v/>
      </c>
      <c r="U93" s="239"/>
      <c r="V93" s="239"/>
      <c r="W93" s="239"/>
      <c r="X93" s="42" t="s">
        <v>25</v>
      </c>
      <c r="Y93" s="150"/>
      <c r="Z93" s="150"/>
      <c r="AA93" s="150"/>
      <c r="AB93" s="150">
        <v>81</v>
      </c>
      <c r="AC93" s="158">
        <v>45968</v>
      </c>
      <c r="AD93" s="160" t="e">
        <f>_xlfn.XLOOKUP($M$8&amp;$AC93,気象データ入力!$C:$C,気象データ入力!$E:$E)</f>
        <v>#N/A</v>
      </c>
      <c r="AE93" s="161" t="e">
        <f>_xlfn.XLOOKUP($M$8&amp;$AC93,気象データ入力!$C:$C,気象データ入力!$F:$F)</f>
        <v>#N/A</v>
      </c>
      <c r="AF93" s="162" t="e">
        <f>_xlfn.XLOOKUP($M$8&amp;$AC93,気象データ入力!$C:$C,気象データ入力!$H:$H)</f>
        <v>#N/A</v>
      </c>
      <c r="AG93" s="150"/>
      <c r="AH93" s="154"/>
      <c r="AI93" s="159"/>
      <c r="AJ93" s="159"/>
      <c r="AK93" s="159"/>
      <c r="AL93" s="159"/>
      <c r="AM93" s="159"/>
      <c r="AN93" s="159"/>
      <c r="AO93" s="150"/>
      <c r="AP93" s="150"/>
      <c r="AQ93" s="150"/>
      <c r="AR93" s="150"/>
    </row>
    <row r="94" spans="2:44" ht="19.95" customHeight="1" x14ac:dyDescent="0.45">
      <c r="B94" s="7">
        <v>82</v>
      </c>
      <c r="C94" s="240">
        <f t="shared" si="12"/>
        <v>45969</v>
      </c>
      <c r="D94" s="241"/>
      <c r="E94" s="242"/>
      <c r="F94" s="243" t="e">
        <f t="shared" si="13"/>
        <v>#N/A</v>
      </c>
      <c r="G94" s="244"/>
      <c r="H94" s="245">
        <f t="shared" si="14"/>
        <v>0</v>
      </c>
      <c r="I94" s="246"/>
      <c r="J94" s="247" t="e">
        <f t="shared" si="15"/>
        <v>#N/A</v>
      </c>
      <c r="K94" s="248"/>
      <c r="L94" s="248"/>
      <c r="M94" s="243" t="e">
        <f t="shared" si="16"/>
        <v>#N/A</v>
      </c>
      <c r="N94" s="244"/>
      <c r="O94" s="245">
        <f t="shared" si="17"/>
        <v>0</v>
      </c>
      <c r="P94" s="246"/>
      <c r="Q94" s="236">
        <f t="shared" si="19"/>
        <v>0</v>
      </c>
      <c r="R94" s="237"/>
      <c r="S94" s="41" t="s">
        <v>19</v>
      </c>
      <c r="T94" s="238" t="str">
        <f t="shared" si="18"/>
        <v/>
      </c>
      <c r="U94" s="239"/>
      <c r="V94" s="239"/>
      <c r="W94" s="239"/>
      <c r="X94" s="42" t="s">
        <v>25</v>
      </c>
      <c r="Y94" s="150"/>
      <c r="Z94" s="150"/>
      <c r="AA94" s="150"/>
      <c r="AB94" s="150">
        <v>82</v>
      </c>
      <c r="AC94" s="158">
        <v>45969</v>
      </c>
      <c r="AD94" s="160" t="e">
        <f>_xlfn.XLOOKUP($M$8&amp;$AC94,気象データ入力!$C:$C,気象データ入力!$E:$E)</f>
        <v>#N/A</v>
      </c>
      <c r="AE94" s="161" t="e">
        <f>_xlfn.XLOOKUP($M$8&amp;$AC94,気象データ入力!$C:$C,気象データ入力!$F:$F)</f>
        <v>#N/A</v>
      </c>
      <c r="AF94" s="162" t="e">
        <f>_xlfn.XLOOKUP($M$8&amp;$AC94,気象データ入力!$C:$C,気象データ入力!$H:$H)</f>
        <v>#N/A</v>
      </c>
      <c r="AG94" s="150"/>
      <c r="AH94" s="154"/>
      <c r="AI94" s="159"/>
      <c r="AJ94" s="159"/>
      <c r="AK94" s="159"/>
      <c r="AL94" s="159"/>
      <c r="AM94" s="159"/>
      <c r="AN94" s="159"/>
      <c r="AO94" s="150"/>
      <c r="AP94" s="150"/>
      <c r="AQ94" s="150"/>
      <c r="AR94" s="150"/>
    </row>
    <row r="95" spans="2:44" ht="19.95" customHeight="1" x14ac:dyDescent="0.45">
      <c r="B95" s="7">
        <v>83</v>
      </c>
      <c r="C95" s="240">
        <f t="shared" si="12"/>
        <v>45971</v>
      </c>
      <c r="D95" s="241"/>
      <c r="E95" s="242"/>
      <c r="F95" s="243" t="e">
        <f t="shared" si="13"/>
        <v>#N/A</v>
      </c>
      <c r="G95" s="244"/>
      <c r="H95" s="245">
        <f t="shared" si="14"/>
        <v>0</v>
      </c>
      <c r="I95" s="246"/>
      <c r="J95" s="247" t="e">
        <f t="shared" si="15"/>
        <v>#N/A</v>
      </c>
      <c r="K95" s="248"/>
      <c r="L95" s="248"/>
      <c r="M95" s="243" t="e">
        <f t="shared" si="16"/>
        <v>#N/A</v>
      </c>
      <c r="N95" s="244"/>
      <c r="O95" s="245">
        <f t="shared" si="17"/>
        <v>0</v>
      </c>
      <c r="P95" s="246"/>
      <c r="Q95" s="236">
        <f t="shared" si="19"/>
        <v>0</v>
      </c>
      <c r="R95" s="237"/>
      <c r="S95" s="41" t="s">
        <v>19</v>
      </c>
      <c r="T95" s="238" t="str">
        <f t="shared" si="18"/>
        <v/>
      </c>
      <c r="U95" s="239"/>
      <c r="V95" s="239"/>
      <c r="W95" s="239"/>
      <c r="X95" s="42" t="s">
        <v>25</v>
      </c>
      <c r="Y95" s="150"/>
      <c r="Z95" s="150"/>
      <c r="AA95" s="150"/>
      <c r="AB95" s="150">
        <v>83</v>
      </c>
      <c r="AC95" s="158">
        <v>45971</v>
      </c>
      <c r="AD95" s="160" t="e">
        <f>_xlfn.XLOOKUP($M$8&amp;$AC95,気象データ入力!$C:$C,気象データ入力!$E:$E)</f>
        <v>#N/A</v>
      </c>
      <c r="AE95" s="161" t="e">
        <f>_xlfn.XLOOKUP($M$8&amp;$AC95,気象データ入力!$C:$C,気象データ入力!$F:$F)</f>
        <v>#N/A</v>
      </c>
      <c r="AF95" s="162" t="e">
        <f>_xlfn.XLOOKUP($M$8&amp;$AC95,気象データ入力!$C:$C,気象データ入力!$H:$H)</f>
        <v>#N/A</v>
      </c>
      <c r="AG95" s="150"/>
      <c r="AH95" s="154"/>
      <c r="AI95" s="159"/>
      <c r="AJ95" s="159"/>
      <c r="AK95" s="159"/>
      <c r="AL95" s="159"/>
      <c r="AM95" s="159"/>
      <c r="AN95" s="159"/>
      <c r="AO95" s="150"/>
      <c r="AP95" s="150"/>
      <c r="AQ95" s="150"/>
      <c r="AR95" s="150"/>
    </row>
    <row r="96" spans="2:44" ht="19.95" customHeight="1" x14ac:dyDescent="0.45">
      <c r="B96" s="7">
        <v>84</v>
      </c>
      <c r="C96" s="240">
        <f t="shared" si="12"/>
        <v>45975</v>
      </c>
      <c r="D96" s="241"/>
      <c r="E96" s="242"/>
      <c r="F96" s="243" t="e">
        <f t="shared" si="13"/>
        <v>#N/A</v>
      </c>
      <c r="G96" s="244"/>
      <c r="H96" s="245">
        <f t="shared" si="14"/>
        <v>0</v>
      </c>
      <c r="I96" s="246"/>
      <c r="J96" s="247" t="e">
        <f t="shared" si="15"/>
        <v>#N/A</v>
      </c>
      <c r="K96" s="248"/>
      <c r="L96" s="248"/>
      <c r="M96" s="243" t="e">
        <f t="shared" si="16"/>
        <v>#N/A</v>
      </c>
      <c r="N96" s="244"/>
      <c r="O96" s="245">
        <f t="shared" si="17"/>
        <v>0</v>
      </c>
      <c r="P96" s="246"/>
      <c r="Q96" s="236">
        <f t="shared" si="19"/>
        <v>0</v>
      </c>
      <c r="R96" s="237"/>
      <c r="S96" s="41" t="s">
        <v>19</v>
      </c>
      <c r="T96" s="238" t="str">
        <f t="shared" si="18"/>
        <v/>
      </c>
      <c r="U96" s="239"/>
      <c r="V96" s="239"/>
      <c r="W96" s="239"/>
      <c r="X96" s="42" t="s">
        <v>25</v>
      </c>
      <c r="Y96" s="150"/>
      <c r="Z96" s="150"/>
      <c r="AA96" s="150"/>
      <c r="AB96" s="150">
        <v>84</v>
      </c>
      <c r="AC96" s="158">
        <v>45975</v>
      </c>
      <c r="AD96" s="160" t="e">
        <f>_xlfn.XLOOKUP($M$8&amp;$AC96,気象データ入力!$C:$C,気象データ入力!$E:$E)</f>
        <v>#N/A</v>
      </c>
      <c r="AE96" s="161" t="e">
        <f>_xlfn.XLOOKUP($M$8&amp;$AC96,気象データ入力!$C:$C,気象データ入力!$F:$F)</f>
        <v>#N/A</v>
      </c>
      <c r="AF96" s="162" t="e">
        <f>_xlfn.XLOOKUP($M$8&amp;$AC96,気象データ入力!$C:$C,気象データ入力!$H:$H)</f>
        <v>#N/A</v>
      </c>
      <c r="AG96" s="150"/>
      <c r="AH96" s="154"/>
      <c r="AI96" s="159"/>
      <c r="AJ96" s="159"/>
      <c r="AK96" s="159"/>
      <c r="AL96" s="159"/>
      <c r="AM96" s="159"/>
      <c r="AN96" s="159"/>
      <c r="AO96" s="150"/>
      <c r="AP96" s="150"/>
      <c r="AQ96" s="150"/>
      <c r="AR96" s="150"/>
    </row>
    <row r="97" spans="2:44" ht="19.95" customHeight="1" x14ac:dyDescent="0.45">
      <c r="B97" s="7">
        <v>85</v>
      </c>
      <c r="C97" s="240">
        <f t="shared" si="12"/>
        <v>45976</v>
      </c>
      <c r="D97" s="241"/>
      <c r="E97" s="242"/>
      <c r="F97" s="243" t="e">
        <f t="shared" si="13"/>
        <v>#N/A</v>
      </c>
      <c r="G97" s="244"/>
      <c r="H97" s="245">
        <f t="shared" si="14"/>
        <v>0</v>
      </c>
      <c r="I97" s="246"/>
      <c r="J97" s="247" t="e">
        <f t="shared" si="15"/>
        <v>#N/A</v>
      </c>
      <c r="K97" s="248"/>
      <c r="L97" s="248"/>
      <c r="M97" s="243" t="e">
        <f t="shared" si="16"/>
        <v>#N/A</v>
      </c>
      <c r="N97" s="244"/>
      <c r="O97" s="245">
        <f t="shared" si="17"/>
        <v>0</v>
      </c>
      <c r="P97" s="246"/>
      <c r="Q97" s="236">
        <f t="shared" si="19"/>
        <v>0</v>
      </c>
      <c r="R97" s="237"/>
      <c r="S97" s="41" t="s">
        <v>19</v>
      </c>
      <c r="T97" s="238" t="str">
        <f t="shared" si="18"/>
        <v/>
      </c>
      <c r="U97" s="239"/>
      <c r="V97" s="239"/>
      <c r="W97" s="239"/>
      <c r="X97" s="42" t="s">
        <v>25</v>
      </c>
      <c r="Y97" s="150"/>
      <c r="Z97" s="150"/>
      <c r="AA97" s="150"/>
      <c r="AB97" s="150">
        <v>85</v>
      </c>
      <c r="AC97" s="158">
        <v>45976</v>
      </c>
      <c r="AD97" s="160" t="e">
        <f>_xlfn.XLOOKUP($M$8&amp;$AC97,気象データ入力!$C:$C,気象データ入力!$E:$E)</f>
        <v>#N/A</v>
      </c>
      <c r="AE97" s="161" t="e">
        <f>_xlfn.XLOOKUP($M$8&amp;$AC97,気象データ入力!$C:$C,気象データ入力!$F:$F)</f>
        <v>#N/A</v>
      </c>
      <c r="AF97" s="162" t="e">
        <f>_xlfn.XLOOKUP($M$8&amp;$AC97,気象データ入力!$C:$C,気象データ入力!$H:$H)</f>
        <v>#N/A</v>
      </c>
      <c r="AG97" s="150"/>
      <c r="AH97" s="154"/>
      <c r="AI97" s="159"/>
      <c r="AJ97" s="159"/>
      <c r="AK97" s="159"/>
      <c r="AL97" s="159"/>
      <c r="AM97" s="159"/>
      <c r="AN97" s="159"/>
      <c r="AO97" s="150"/>
      <c r="AP97" s="150"/>
      <c r="AQ97" s="150"/>
      <c r="AR97" s="150"/>
    </row>
    <row r="98" spans="2:44" ht="19.95" customHeight="1" x14ac:dyDescent="0.45">
      <c r="B98" s="7">
        <v>86</v>
      </c>
      <c r="C98" s="240">
        <f t="shared" si="12"/>
        <v>45977</v>
      </c>
      <c r="D98" s="241"/>
      <c r="E98" s="242"/>
      <c r="F98" s="243" t="e">
        <f t="shared" si="13"/>
        <v>#N/A</v>
      </c>
      <c r="G98" s="244"/>
      <c r="H98" s="245">
        <f t="shared" si="14"/>
        <v>0</v>
      </c>
      <c r="I98" s="246"/>
      <c r="J98" s="247" t="e">
        <f t="shared" si="15"/>
        <v>#N/A</v>
      </c>
      <c r="K98" s="248"/>
      <c r="L98" s="248"/>
      <c r="M98" s="243" t="e">
        <f t="shared" si="16"/>
        <v>#N/A</v>
      </c>
      <c r="N98" s="244"/>
      <c r="O98" s="245">
        <f t="shared" si="17"/>
        <v>0</v>
      </c>
      <c r="P98" s="246"/>
      <c r="Q98" s="236">
        <f t="shared" si="19"/>
        <v>0</v>
      </c>
      <c r="R98" s="237"/>
      <c r="S98" s="41" t="s">
        <v>19</v>
      </c>
      <c r="T98" s="238" t="str">
        <f t="shared" si="18"/>
        <v/>
      </c>
      <c r="U98" s="239"/>
      <c r="V98" s="239"/>
      <c r="W98" s="239"/>
      <c r="X98" s="42" t="s">
        <v>25</v>
      </c>
      <c r="Y98" s="150"/>
      <c r="Z98" s="150"/>
      <c r="AA98" s="150"/>
      <c r="AB98" s="150">
        <v>86</v>
      </c>
      <c r="AC98" s="158">
        <v>45977</v>
      </c>
      <c r="AD98" s="160" t="e">
        <f>_xlfn.XLOOKUP($M$8&amp;$AC98,気象データ入力!$C:$C,気象データ入力!$E:$E)</f>
        <v>#N/A</v>
      </c>
      <c r="AE98" s="161" t="e">
        <f>_xlfn.XLOOKUP($M$8&amp;$AC98,気象データ入力!$C:$C,気象データ入力!$F:$F)</f>
        <v>#N/A</v>
      </c>
      <c r="AF98" s="162" t="e">
        <f>_xlfn.XLOOKUP($M$8&amp;$AC98,気象データ入力!$C:$C,気象データ入力!$H:$H)</f>
        <v>#N/A</v>
      </c>
      <c r="AG98" s="150"/>
      <c r="AH98" s="154"/>
      <c r="AI98" s="159"/>
      <c r="AJ98" s="159"/>
      <c r="AK98" s="159"/>
      <c r="AL98" s="159"/>
      <c r="AM98" s="159"/>
      <c r="AN98" s="159"/>
      <c r="AO98" s="150"/>
      <c r="AP98" s="150"/>
      <c r="AQ98" s="150"/>
      <c r="AR98" s="150"/>
    </row>
    <row r="99" spans="2:44" ht="19.95" customHeight="1" x14ac:dyDescent="0.45">
      <c r="B99" s="7">
        <v>87</v>
      </c>
      <c r="C99" s="240">
        <f t="shared" si="12"/>
        <v>45982</v>
      </c>
      <c r="D99" s="241"/>
      <c r="E99" s="242"/>
      <c r="F99" s="243" t="e">
        <f t="shared" si="13"/>
        <v>#N/A</v>
      </c>
      <c r="G99" s="244"/>
      <c r="H99" s="245">
        <f t="shared" si="14"/>
        <v>0</v>
      </c>
      <c r="I99" s="246"/>
      <c r="J99" s="247" t="e">
        <f t="shared" si="15"/>
        <v>#N/A</v>
      </c>
      <c r="K99" s="248"/>
      <c r="L99" s="248"/>
      <c r="M99" s="243" t="e">
        <f t="shared" si="16"/>
        <v>#N/A</v>
      </c>
      <c r="N99" s="244"/>
      <c r="O99" s="245">
        <f t="shared" si="17"/>
        <v>0</v>
      </c>
      <c r="P99" s="246"/>
      <c r="Q99" s="236">
        <f t="shared" si="19"/>
        <v>0</v>
      </c>
      <c r="R99" s="237"/>
      <c r="S99" s="41" t="s">
        <v>19</v>
      </c>
      <c r="T99" s="238" t="str">
        <f t="shared" si="18"/>
        <v/>
      </c>
      <c r="U99" s="239"/>
      <c r="V99" s="239"/>
      <c r="W99" s="239"/>
      <c r="X99" s="42" t="s">
        <v>25</v>
      </c>
      <c r="Y99" s="150"/>
      <c r="Z99" s="150"/>
      <c r="AA99" s="150"/>
      <c r="AB99" s="150">
        <v>87</v>
      </c>
      <c r="AC99" s="158">
        <v>45982</v>
      </c>
      <c r="AD99" s="160" t="e">
        <f>_xlfn.XLOOKUP($M$8&amp;$AC99,気象データ入力!$C:$C,気象データ入力!$E:$E)</f>
        <v>#N/A</v>
      </c>
      <c r="AE99" s="161" t="e">
        <f>_xlfn.XLOOKUP($M$8&amp;$AC99,気象データ入力!$C:$C,気象データ入力!$F:$F)</f>
        <v>#N/A</v>
      </c>
      <c r="AF99" s="162" t="e">
        <f>_xlfn.XLOOKUP($M$8&amp;$AC99,気象データ入力!$C:$C,気象データ入力!$H:$H)</f>
        <v>#N/A</v>
      </c>
      <c r="AG99" s="150"/>
      <c r="AH99" s="154"/>
      <c r="AI99" s="159"/>
      <c r="AJ99" s="159"/>
      <c r="AK99" s="159"/>
      <c r="AL99" s="159"/>
      <c r="AM99" s="159"/>
      <c r="AN99" s="159"/>
      <c r="AO99" s="150"/>
      <c r="AP99" s="150"/>
      <c r="AQ99" s="150"/>
      <c r="AR99" s="150"/>
    </row>
    <row r="100" spans="2:44" ht="19.95" customHeight="1" x14ac:dyDescent="0.45">
      <c r="B100" s="7">
        <v>88</v>
      </c>
      <c r="C100" s="240">
        <f t="shared" si="12"/>
        <v>45983</v>
      </c>
      <c r="D100" s="241"/>
      <c r="E100" s="242"/>
      <c r="F100" s="243" t="e">
        <f t="shared" si="13"/>
        <v>#N/A</v>
      </c>
      <c r="G100" s="244"/>
      <c r="H100" s="245">
        <f t="shared" si="14"/>
        <v>0</v>
      </c>
      <c r="I100" s="246"/>
      <c r="J100" s="247" t="e">
        <f t="shared" si="15"/>
        <v>#N/A</v>
      </c>
      <c r="K100" s="248"/>
      <c r="L100" s="248"/>
      <c r="M100" s="243" t="e">
        <f t="shared" si="16"/>
        <v>#N/A</v>
      </c>
      <c r="N100" s="244"/>
      <c r="O100" s="245">
        <f t="shared" si="17"/>
        <v>0</v>
      </c>
      <c r="P100" s="246"/>
      <c r="Q100" s="236">
        <f t="shared" si="19"/>
        <v>0</v>
      </c>
      <c r="R100" s="237"/>
      <c r="S100" s="41" t="s">
        <v>19</v>
      </c>
      <c r="T100" s="238" t="str">
        <f t="shared" si="18"/>
        <v/>
      </c>
      <c r="U100" s="239"/>
      <c r="V100" s="239"/>
      <c r="W100" s="239"/>
      <c r="X100" s="42" t="s">
        <v>25</v>
      </c>
      <c r="Y100" s="150"/>
      <c r="Z100" s="150"/>
      <c r="AA100" s="150"/>
      <c r="AB100" s="150">
        <v>88</v>
      </c>
      <c r="AC100" s="158">
        <v>45983</v>
      </c>
      <c r="AD100" s="160" t="e">
        <f>_xlfn.XLOOKUP($M$8&amp;$AC100,気象データ入力!$C:$C,気象データ入力!$E:$E)</f>
        <v>#N/A</v>
      </c>
      <c r="AE100" s="161" t="e">
        <f>_xlfn.XLOOKUP($M$8&amp;$AC100,気象データ入力!$C:$C,気象データ入力!$F:$F)</f>
        <v>#N/A</v>
      </c>
      <c r="AF100" s="162" t="e">
        <f>_xlfn.XLOOKUP($M$8&amp;$AC100,気象データ入力!$C:$C,気象データ入力!$H:$H)</f>
        <v>#N/A</v>
      </c>
      <c r="AG100" s="150"/>
      <c r="AH100" s="154"/>
      <c r="AI100" s="159"/>
      <c r="AJ100" s="159"/>
      <c r="AK100" s="159"/>
      <c r="AL100" s="159"/>
      <c r="AM100" s="159"/>
      <c r="AN100" s="159"/>
      <c r="AO100" s="150"/>
      <c r="AP100" s="150"/>
      <c r="AQ100" s="150"/>
      <c r="AR100" s="150"/>
    </row>
    <row r="101" spans="2:44" ht="19.95" customHeight="1" x14ac:dyDescent="0.45">
      <c r="B101" s="7">
        <v>89</v>
      </c>
      <c r="C101" s="240">
        <f t="shared" si="12"/>
        <v>45984</v>
      </c>
      <c r="D101" s="241"/>
      <c r="E101" s="242"/>
      <c r="F101" s="243" t="e">
        <f t="shared" si="13"/>
        <v>#N/A</v>
      </c>
      <c r="G101" s="244"/>
      <c r="H101" s="245">
        <f t="shared" si="14"/>
        <v>0</v>
      </c>
      <c r="I101" s="246"/>
      <c r="J101" s="247" t="e">
        <f t="shared" si="15"/>
        <v>#N/A</v>
      </c>
      <c r="K101" s="248"/>
      <c r="L101" s="248"/>
      <c r="M101" s="243" t="e">
        <f t="shared" si="16"/>
        <v>#N/A</v>
      </c>
      <c r="N101" s="244"/>
      <c r="O101" s="245">
        <f t="shared" si="17"/>
        <v>0</v>
      </c>
      <c r="P101" s="246"/>
      <c r="Q101" s="236">
        <f t="shared" si="19"/>
        <v>0</v>
      </c>
      <c r="R101" s="237"/>
      <c r="S101" s="41" t="s">
        <v>19</v>
      </c>
      <c r="T101" s="238" t="str">
        <f t="shared" si="18"/>
        <v/>
      </c>
      <c r="U101" s="239"/>
      <c r="V101" s="239"/>
      <c r="W101" s="239"/>
      <c r="X101" s="42" t="s">
        <v>25</v>
      </c>
      <c r="Y101" s="150"/>
      <c r="Z101" s="150"/>
      <c r="AA101" s="150"/>
      <c r="AB101" s="150">
        <v>89</v>
      </c>
      <c r="AC101" s="158">
        <v>45984</v>
      </c>
      <c r="AD101" s="160" t="e">
        <f>_xlfn.XLOOKUP($M$8&amp;$AC101,気象データ入力!$C:$C,気象データ入力!$E:$E)</f>
        <v>#N/A</v>
      </c>
      <c r="AE101" s="161" t="e">
        <f>_xlfn.XLOOKUP($M$8&amp;$AC101,気象データ入力!$C:$C,気象データ入力!$F:$F)</f>
        <v>#N/A</v>
      </c>
      <c r="AF101" s="162" t="e">
        <f>_xlfn.XLOOKUP($M$8&amp;$AC101,気象データ入力!$C:$C,気象データ入力!$H:$H)</f>
        <v>#N/A</v>
      </c>
      <c r="AG101" s="150"/>
      <c r="AH101" s="154"/>
      <c r="AI101" s="159"/>
      <c r="AJ101" s="159"/>
      <c r="AK101" s="159"/>
      <c r="AL101" s="159"/>
      <c r="AM101" s="159"/>
      <c r="AN101" s="159"/>
      <c r="AO101" s="150"/>
      <c r="AP101" s="150"/>
      <c r="AQ101" s="150"/>
      <c r="AR101" s="150"/>
    </row>
    <row r="102" spans="2:44" ht="19.95" customHeight="1" x14ac:dyDescent="0.45">
      <c r="B102" s="7">
        <v>90</v>
      </c>
      <c r="C102" s="240">
        <f t="shared" si="12"/>
        <v>45987</v>
      </c>
      <c r="D102" s="241"/>
      <c r="E102" s="242"/>
      <c r="F102" s="243" t="e">
        <f t="shared" si="13"/>
        <v>#N/A</v>
      </c>
      <c r="G102" s="244"/>
      <c r="H102" s="245">
        <f t="shared" si="14"/>
        <v>0</v>
      </c>
      <c r="I102" s="246"/>
      <c r="J102" s="247" t="e">
        <f t="shared" si="15"/>
        <v>#N/A</v>
      </c>
      <c r="K102" s="248"/>
      <c r="L102" s="248"/>
      <c r="M102" s="243" t="e">
        <f t="shared" si="16"/>
        <v>#N/A</v>
      </c>
      <c r="N102" s="244"/>
      <c r="O102" s="245">
        <f t="shared" si="17"/>
        <v>0</v>
      </c>
      <c r="P102" s="246"/>
      <c r="Q102" s="236">
        <f t="shared" si="19"/>
        <v>0</v>
      </c>
      <c r="R102" s="237"/>
      <c r="S102" s="41" t="s">
        <v>19</v>
      </c>
      <c r="T102" s="238" t="str">
        <f t="shared" si="18"/>
        <v/>
      </c>
      <c r="U102" s="239"/>
      <c r="V102" s="239"/>
      <c r="W102" s="239"/>
      <c r="X102" s="42" t="s">
        <v>25</v>
      </c>
      <c r="Y102" s="150"/>
      <c r="Z102" s="150"/>
      <c r="AA102" s="150"/>
      <c r="AB102" s="150">
        <v>90</v>
      </c>
      <c r="AC102" s="158">
        <v>45987</v>
      </c>
      <c r="AD102" s="160" t="e">
        <f>_xlfn.XLOOKUP($M$8&amp;$AC102,気象データ入力!$C:$C,気象データ入力!$E:$E)</f>
        <v>#N/A</v>
      </c>
      <c r="AE102" s="161" t="e">
        <f>_xlfn.XLOOKUP($M$8&amp;$AC102,気象データ入力!$C:$C,気象データ入力!$F:$F)</f>
        <v>#N/A</v>
      </c>
      <c r="AF102" s="162" t="e">
        <f>_xlfn.XLOOKUP($M$8&amp;$AC102,気象データ入力!$C:$C,気象データ入力!$H:$H)</f>
        <v>#N/A</v>
      </c>
      <c r="AG102" s="150"/>
      <c r="AH102" s="154"/>
      <c r="AI102" s="159"/>
      <c r="AJ102" s="159"/>
      <c r="AK102" s="159"/>
      <c r="AL102" s="159"/>
      <c r="AM102" s="159"/>
      <c r="AN102" s="159"/>
      <c r="AO102" s="150"/>
      <c r="AP102" s="150"/>
      <c r="AQ102" s="150"/>
      <c r="AR102" s="150"/>
    </row>
    <row r="103" spans="2:44" ht="19.95" customHeight="1" x14ac:dyDescent="0.45">
      <c r="B103" s="7">
        <v>91</v>
      </c>
      <c r="C103" s="240">
        <f t="shared" si="12"/>
        <v>45989</v>
      </c>
      <c r="D103" s="241"/>
      <c r="E103" s="242"/>
      <c r="F103" s="243" t="e">
        <f t="shared" si="13"/>
        <v>#N/A</v>
      </c>
      <c r="G103" s="244"/>
      <c r="H103" s="245">
        <f t="shared" si="14"/>
        <v>0</v>
      </c>
      <c r="I103" s="246"/>
      <c r="J103" s="247" t="e">
        <f t="shared" si="15"/>
        <v>#N/A</v>
      </c>
      <c r="K103" s="248"/>
      <c r="L103" s="248"/>
      <c r="M103" s="243" t="e">
        <f t="shared" si="16"/>
        <v>#N/A</v>
      </c>
      <c r="N103" s="244"/>
      <c r="O103" s="245">
        <f t="shared" si="17"/>
        <v>0</v>
      </c>
      <c r="P103" s="246"/>
      <c r="Q103" s="236">
        <f t="shared" si="19"/>
        <v>0</v>
      </c>
      <c r="R103" s="237"/>
      <c r="S103" s="41" t="s">
        <v>19</v>
      </c>
      <c r="T103" s="238" t="str">
        <f t="shared" si="18"/>
        <v/>
      </c>
      <c r="U103" s="239"/>
      <c r="V103" s="239"/>
      <c r="W103" s="239"/>
      <c r="X103" s="42" t="s">
        <v>25</v>
      </c>
      <c r="Y103" s="150"/>
      <c r="Z103" s="150"/>
      <c r="AA103" s="150"/>
      <c r="AB103" s="150">
        <v>91</v>
      </c>
      <c r="AC103" s="158">
        <v>45989</v>
      </c>
      <c r="AD103" s="160" t="e">
        <f>_xlfn.XLOOKUP($M$8&amp;$AC103,気象データ入力!$C:$C,気象データ入力!$E:$E)</f>
        <v>#N/A</v>
      </c>
      <c r="AE103" s="161" t="e">
        <f>_xlfn.XLOOKUP($M$8&amp;$AC103,気象データ入力!$C:$C,気象データ入力!$F:$F)</f>
        <v>#N/A</v>
      </c>
      <c r="AF103" s="162" t="e">
        <f>_xlfn.XLOOKUP($M$8&amp;$AC103,気象データ入力!$C:$C,気象データ入力!$H:$H)</f>
        <v>#N/A</v>
      </c>
      <c r="AG103" s="150"/>
      <c r="AH103" s="154"/>
      <c r="AI103" s="159"/>
      <c r="AJ103" s="159"/>
      <c r="AK103" s="159"/>
      <c r="AL103" s="159"/>
      <c r="AM103" s="159"/>
      <c r="AN103" s="159"/>
      <c r="AO103" s="150"/>
      <c r="AP103" s="150"/>
      <c r="AQ103" s="150"/>
      <c r="AR103" s="150"/>
    </row>
    <row r="104" spans="2:44" ht="19.95" customHeight="1" x14ac:dyDescent="0.45">
      <c r="B104" s="7">
        <v>92</v>
      </c>
      <c r="C104" s="240">
        <f t="shared" si="12"/>
        <v>45990</v>
      </c>
      <c r="D104" s="241"/>
      <c r="E104" s="242"/>
      <c r="F104" s="243" t="e">
        <f t="shared" si="13"/>
        <v>#N/A</v>
      </c>
      <c r="G104" s="244"/>
      <c r="H104" s="245">
        <f t="shared" si="14"/>
        <v>0</v>
      </c>
      <c r="I104" s="246"/>
      <c r="J104" s="247" t="e">
        <f t="shared" si="15"/>
        <v>#N/A</v>
      </c>
      <c r="K104" s="248"/>
      <c r="L104" s="248"/>
      <c r="M104" s="243" t="e">
        <f t="shared" si="16"/>
        <v>#N/A</v>
      </c>
      <c r="N104" s="244"/>
      <c r="O104" s="245">
        <f t="shared" si="17"/>
        <v>0</v>
      </c>
      <c r="P104" s="246"/>
      <c r="Q104" s="236">
        <f t="shared" si="19"/>
        <v>0</v>
      </c>
      <c r="R104" s="237"/>
      <c r="S104" s="41" t="s">
        <v>19</v>
      </c>
      <c r="T104" s="238" t="str">
        <f t="shared" si="18"/>
        <v/>
      </c>
      <c r="U104" s="239"/>
      <c r="V104" s="239"/>
      <c r="W104" s="239"/>
      <c r="X104" s="42" t="s">
        <v>25</v>
      </c>
      <c r="Y104" s="150"/>
      <c r="Z104" s="150"/>
      <c r="AA104" s="150"/>
      <c r="AB104" s="150">
        <v>92</v>
      </c>
      <c r="AC104" s="158">
        <v>45990</v>
      </c>
      <c r="AD104" s="160" t="e">
        <f>_xlfn.XLOOKUP($M$8&amp;$AC104,気象データ入力!$C:$C,気象データ入力!$E:$E)</f>
        <v>#N/A</v>
      </c>
      <c r="AE104" s="161" t="e">
        <f>_xlfn.XLOOKUP($M$8&amp;$AC104,気象データ入力!$C:$C,気象データ入力!$F:$F)</f>
        <v>#N/A</v>
      </c>
      <c r="AF104" s="162" t="e">
        <f>_xlfn.XLOOKUP($M$8&amp;$AC104,気象データ入力!$C:$C,気象データ入力!$H:$H)</f>
        <v>#N/A</v>
      </c>
      <c r="AG104" s="150"/>
      <c r="AH104" s="154"/>
      <c r="AI104" s="159"/>
      <c r="AJ104" s="159"/>
      <c r="AK104" s="159"/>
      <c r="AL104" s="159"/>
      <c r="AM104" s="159"/>
      <c r="AN104" s="159"/>
      <c r="AO104" s="150"/>
      <c r="AP104" s="150"/>
      <c r="AQ104" s="150"/>
      <c r="AR104" s="150"/>
    </row>
    <row r="105" spans="2:44" ht="19.95" customHeight="1" x14ac:dyDescent="0.45">
      <c r="B105" s="7">
        <v>93</v>
      </c>
      <c r="C105" s="240">
        <f t="shared" si="12"/>
        <v>45991</v>
      </c>
      <c r="D105" s="241"/>
      <c r="E105" s="242"/>
      <c r="F105" s="243" t="e">
        <f t="shared" si="13"/>
        <v>#N/A</v>
      </c>
      <c r="G105" s="244"/>
      <c r="H105" s="245">
        <f t="shared" si="14"/>
        <v>0</v>
      </c>
      <c r="I105" s="246"/>
      <c r="J105" s="247" t="e">
        <f t="shared" si="15"/>
        <v>#N/A</v>
      </c>
      <c r="K105" s="248"/>
      <c r="L105" s="248"/>
      <c r="M105" s="243" t="e">
        <f t="shared" si="16"/>
        <v>#N/A</v>
      </c>
      <c r="N105" s="244"/>
      <c r="O105" s="245">
        <f t="shared" si="17"/>
        <v>0</v>
      </c>
      <c r="P105" s="246"/>
      <c r="Q105" s="236">
        <f t="shared" si="19"/>
        <v>0</v>
      </c>
      <c r="R105" s="237"/>
      <c r="S105" s="41" t="s">
        <v>19</v>
      </c>
      <c r="T105" s="238" t="str">
        <f t="shared" si="18"/>
        <v/>
      </c>
      <c r="U105" s="239"/>
      <c r="V105" s="239"/>
      <c r="W105" s="239"/>
      <c r="X105" s="42" t="s">
        <v>25</v>
      </c>
      <c r="Y105" s="150"/>
      <c r="Z105" s="150"/>
      <c r="AA105" s="150"/>
      <c r="AB105" s="150">
        <v>93</v>
      </c>
      <c r="AC105" s="158">
        <v>45991</v>
      </c>
      <c r="AD105" s="160" t="e">
        <f>_xlfn.XLOOKUP($M$8&amp;$AC105,気象データ入力!$C:$C,気象データ入力!$E:$E)</f>
        <v>#N/A</v>
      </c>
      <c r="AE105" s="161" t="e">
        <f>_xlfn.XLOOKUP($M$8&amp;$AC105,気象データ入力!$C:$C,気象データ入力!$F:$F)</f>
        <v>#N/A</v>
      </c>
      <c r="AF105" s="162" t="e">
        <f>_xlfn.XLOOKUP($M$8&amp;$AC105,気象データ入力!$C:$C,気象データ入力!$H:$H)</f>
        <v>#N/A</v>
      </c>
      <c r="AG105" s="150"/>
      <c r="AH105" s="154"/>
      <c r="AI105" s="159"/>
      <c r="AJ105" s="159"/>
      <c r="AK105" s="159"/>
      <c r="AL105" s="159"/>
      <c r="AM105" s="159"/>
      <c r="AN105" s="159"/>
      <c r="AO105" s="150"/>
      <c r="AP105" s="150"/>
      <c r="AQ105" s="150"/>
      <c r="AR105" s="150"/>
    </row>
    <row r="106" spans="2:44" ht="19.95" customHeight="1" x14ac:dyDescent="0.45">
      <c r="B106" s="7">
        <v>94</v>
      </c>
      <c r="C106" s="240">
        <f t="shared" si="12"/>
        <v>45998</v>
      </c>
      <c r="D106" s="241"/>
      <c r="E106" s="242"/>
      <c r="F106" s="243" t="e">
        <f t="shared" si="13"/>
        <v>#N/A</v>
      </c>
      <c r="G106" s="244"/>
      <c r="H106" s="245">
        <f t="shared" si="14"/>
        <v>0</v>
      </c>
      <c r="I106" s="246"/>
      <c r="J106" s="247" t="e">
        <f t="shared" si="15"/>
        <v>#N/A</v>
      </c>
      <c r="K106" s="248"/>
      <c r="L106" s="248"/>
      <c r="M106" s="243" t="e">
        <f t="shared" si="16"/>
        <v>#N/A</v>
      </c>
      <c r="N106" s="244"/>
      <c r="O106" s="245">
        <f t="shared" si="17"/>
        <v>0</v>
      </c>
      <c r="P106" s="246"/>
      <c r="Q106" s="236">
        <f t="shared" si="19"/>
        <v>0</v>
      </c>
      <c r="R106" s="237"/>
      <c r="S106" s="41" t="s">
        <v>19</v>
      </c>
      <c r="T106" s="238" t="str">
        <f t="shared" si="18"/>
        <v/>
      </c>
      <c r="U106" s="239"/>
      <c r="V106" s="239"/>
      <c r="W106" s="239"/>
      <c r="X106" s="42" t="s">
        <v>25</v>
      </c>
      <c r="Y106" s="150"/>
      <c r="Z106" s="150"/>
      <c r="AA106" s="150"/>
      <c r="AB106" s="150">
        <v>94</v>
      </c>
      <c r="AC106" s="158">
        <v>45998</v>
      </c>
      <c r="AD106" s="160" t="e">
        <f>_xlfn.XLOOKUP($M$8&amp;$AC106,気象データ入力!$C:$C,気象データ入力!$E:$E)</f>
        <v>#N/A</v>
      </c>
      <c r="AE106" s="161" t="e">
        <f>_xlfn.XLOOKUP($M$8&amp;$AC106,気象データ入力!$C:$C,気象データ入力!$F:$F)</f>
        <v>#N/A</v>
      </c>
      <c r="AF106" s="162" t="e">
        <f>_xlfn.XLOOKUP($M$8&amp;$AC106,気象データ入力!$C:$C,気象データ入力!$H:$H)</f>
        <v>#N/A</v>
      </c>
      <c r="AG106" s="150"/>
      <c r="AH106" s="154"/>
      <c r="AI106" s="159"/>
      <c r="AJ106" s="159"/>
      <c r="AK106" s="159"/>
      <c r="AL106" s="159"/>
      <c r="AM106" s="159"/>
      <c r="AN106" s="159"/>
      <c r="AO106" s="150"/>
      <c r="AP106" s="150"/>
      <c r="AQ106" s="150"/>
      <c r="AR106" s="150"/>
    </row>
    <row r="107" spans="2:44" ht="19.95" customHeight="1" x14ac:dyDescent="0.45">
      <c r="B107" s="7">
        <v>95</v>
      </c>
      <c r="C107" s="240">
        <f t="shared" si="12"/>
        <v>46019</v>
      </c>
      <c r="D107" s="241"/>
      <c r="E107" s="242"/>
      <c r="F107" s="243" t="e">
        <f t="shared" si="13"/>
        <v>#N/A</v>
      </c>
      <c r="G107" s="244"/>
      <c r="H107" s="245">
        <f t="shared" si="14"/>
        <v>0</v>
      </c>
      <c r="I107" s="246"/>
      <c r="J107" s="247" t="e">
        <f t="shared" si="15"/>
        <v>#N/A</v>
      </c>
      <c r="K107" s="248"/>
      <c r="L107" s="248"/>
      <c r="M107" s="243" t="e">
        <f t="shared" si="16"/>
        <v>#N/A</v>
      </c>
      <c r="N107" s="244"/>
      <c r="O107" s="245">
        <f t="shared" si="17"/>
        <v>0</v>
      </c>
      <c r="P107" s="246"/>
      <c r="Q107" s="236">
        <f t="shared" si="19"/>
        <v>0</v>
      </c>
      <c r="R107" s="237"/>
      <c r="S107" s="41" t="s">
        <v>19</v>
      </c>
      <c r="T107" s="238" t="str">
        <f t="shared" si="18"/>
        <v/>
      </c>
      <c r="U107" s="239"/>
      <c r="V107" s="239"/>
      <c r="W107" s="239"/>
      <c r="X107" s="42" t="s">
        <v>25</v>
      </c>
      <c r="Y107" s="150"/>
      <c r="Z107" s="150"/>
      <c r="AA107" s="150"/>
      <c r="AB107" s="150">
        <v>95</v>
      </c>
      <c r="AC107" s="158">
        <v>46019</v>
      </c>
      <c r="AD107" s="160" t="e">
        <f>_xlfn.XLOOKUP($M$8&amp;$AC107,気象データ入力!$C:$C,気象データ入力!$E:$E)</f>
        <v>#N/A</v>
      </c>
      <c r="AE107" s="161" t="e">
        <f>_xlfn.XLOOKUP($M$8&amp;$AC107,気象データ入力!$C:$C,気象データ入力!$F:$F)</f>
        <v>#N/A</v>
      </c>
      <c r="AF107" s="162" t="e">
        <f>_xlfn.XLOOKUP($M$8&amp;$AC107,気象データ入力!$C:$C,気象データ入力!$H:$H)</f>
        <v>#N/A</v>
      </c>
      <c r="AG107" s="150"/>
      <c r="AH107" s="154"/>
      <c r="AI107" s="159"/>
      <c r="AJ107" s="159"/>
      <c r="AK107" s="159"/>
      <c r="AL107" s="159"/>
      <c r="AM107" s="159"/>
      <c r="AN107" s="159"/>
      <c r="AO107" s="150"/>
      <c r="AP107" s="150"/>
      <c r="AQ107" s="150"/>
      <c r="AR107" s="150"/>
    </row>
    <row r="108" spans="2:44" ht="19.95" customHeight="1" x14ac:dyDescent="0.45">
      <c r="B108" s="7">
        <v>96</v>
      </c>
      <c r="C108" s="240">
        <f t="shared" si="12"/>
        <v>46021</v>
      </c>
      <c r="D108" s="241"/>
      <c r="E108" s="242"/>
      <c r="F108" s="243" t="e">
        <f t="shared" si="13"/>
        <v>#N/A</v>
      </c>
      <c r="G108" s="244"/>
      <c r="H108" s="245">
        <f t="shared" si="14"/>
        <v>0</v>
      </c>
      <c r="I108" s="246"/>
      <c r="J108" s="247" t="e">
        <f t="shared" si="15"/>
        <v>#N/A</v>
      </c>
      <c r="K108" s="248"/>
      <c r="L108" s="248"/>
      <c r="M108" s="243" t="e">
        <f t="shared" si="16"/>
        <v>#N/A</v>
      </c>
      <c r="N108" s="244"/>
      <c r="O108" s="245">
        <f t="shared" si="17"/>
        <v>0</v>
      </c>
      <c r="P108" s="246"/>
      <c r="Q108" s="236">
        <f t="shared" si="19"/>
        <v>0</v>
      </c>
      <c r="R108" s="237"/>
      <c r="S108" s="41" t="s">
        <v>19</v>
      </c>
      <c r="T108" s="238" t="str">
        <f t="shared" si="18"/>
        <v/>
      </c>
      <c r="U108" s="239"/>
      <c r="V108" s="239"/>
      <c r="W108" s="239"/>
      <c r="X108" s="42" t="s">
        <v>25</v>
      </c>
      <c r="Y108" s="150"/>
      <c r="Z108" s="150"/>
      <c r="AA108" s="150"/>
      <c r="AB108" s="150">
        <v>96</v>
      </c>
      <c r="AC108" s="158">
        <v>46021</v>
      </c>
      <c r="AD108" s="160" t="e">
        <f>_xlfn.XLOOKUP($M$8&amp;$AC108,気象データ入力!$C:$C,気象データ入力!$E:$E)</f>
        <v>#N/A</v>
      </c>
      <c r="AE108" s="161" t="e">
        <f>_xlfn.XLOOKUP($M$8&amp;$AC108,気象データ入力!$C:$C,気象データ入力!$F:$F)</f>
        <v>#N/A</v>
      </c>
      <c r="AF108" s="162" t="e">
        <f>_xlfn.XLOOKUP($M$8&amp;$AC108,気象データ入力!$C:$C,気象データ入力!$H:$H)</f>
        <v>#N/A</v>
      </c>
      <c r="AG108" s="150"/>
      <c r="AH108" s="154"/>
      <c r="AI108" s="159"/>
      <c r="AJ108" s="159"/>
      <c r="AK108" s="159"/>
      <c r="AL108" s="159"/>
      <c r="AM108" s="159"/>
      <c r="AN108" s="159"/>
      <c r="AO108" s="150"/>
      <c r="AP108" s="150"/>
      <c r="AQ108" s="150"/>
      <c r="AR108" s="150"/>
    </row>
    <row r="109" spans="2:44" ht="19.95" customHeight="1" x14ac:dyDescent="0.45">
      <c r="B109" s="7">
        <v>97</v>
      </c>
      <c r="C109" s="240">
        <f t="shared" ref="C109:C137" si="20">AC109</f>
        <v>46022</v>
      </c>
      <c r="D109" s="241"/>
      <c r="E109" s="242"/>
      <c r="F109" s="243" t="e">
        <f t="shared" si="13"/>
        <v>#N/A</v>
      </c>
      <c r="G109" s="244"/>
      <c r="H109" s="245">
        <f t="shared" si="14"/>
        <v>0</v>
      </c>
      <c r="I109" s="246"/>
      <c r="J109" s="247" t="e">
        <f t="shared" si="15"/>
        <v>#N/A</v>
      </c>
      <c r="K109" s="248"/>
      <c r="L109" s="248"/>
      <c r="M109" s="243" t="e">
        <f t="shared" si="16"/>
        <v>#N/A</v>
      </c>
      <c r="N109" s="244"/>
      <c r="O109" s="245">
        <f t="shared" si="17"/>
        <v>0</v>
      </c>
      <c r="P109" s="246"/>
      <c r="Q109" s="236">
        <f t="shared" si="19"/>
        <v>0</v>
      </c>
      <c r="R109" s="237"/>
      <c r="S109" s="41" t="s">
        <v>19</v>
      </c>
      <c r="T109" s="238" t="str">
        <f t="shared" si="18"/>
        <v/>
      </c>
      <c r="U109" s="239"/>
      <c r="V109" s="239"/>
      <c r="W109" s="239"/>
      <c r="X109" s="42" t="s">
        <v>25</v>
      </c>
      <c r="Y109" s="150"/>
      <c r="Z109" s="150"/>
      <c r="AA109" s="150"/>
      <c r="AB109" s="150">
        <v>97</v>
      </c>
      <c r="AC109" s="158">
        <v>46022</v>
      </c>
      <c r="AD109" s="160" t="e">
        <f>_xlfn.XLOOKUP($M$8&amp;$AC109,気象データ入力!$C:$C,気象データ入力!$E:$E)</f>
        <v>#N/A</v>
      </c>
      <c r="AE109" s="161" t="e">
        <f>_xlfn.XLOOKUP($M$8&amp;$AC109,気象データ入力!$C:$C,気象データ入力!$F:$F)</f>
        <v>#N/A</v>
      </c>
      <c r="AF109" s="162" t="e">
        <f>_xlfn.XLOOKUP($M$8&amp;$AC109,気象データ入力!$C:$C,気象データ入力!$H:$H)</f>
        <v>#N/A</v>
      </c>
      <c r="AG109" s="150"/>
      <c r="AH109" s="154"/>
      <c r="AI109" s="159"/>
      <c r="AJ109" s="159"/>
      <c r="AK109" s="159"/>
      <c r="AL109" s="159"/>
      <c r="AM109" s="159"/>
      <c r="AN109" s="159"/>
      <c r="AO109" s="150"/>
      <c r="AP109" s="150"/>
      <c r="AQ109" s="150"/>
      <c r="AR109" s="150"/>
    </row>
    <row r="110" spans="2:44" ht="19.95" customHeight="1" x14ac:dyDescent="0.45">
      <c r="B110" s="7">
        <v>98</v>
      </c>
      <c r="C110" s="240">
        <f t="shared" si="20"/>
        <v>46023</v>
      </c>
      <c r="D110" s="241"/>
      <c r="E110" s="242"/>
      <c r="F110" s="243" t="e">
        <f t="shared" si="13"/>
        <v>#N/A</v>
      </c>
      <c r="G110" s="244"/>
      <c r="H110" s="245">
        <f t="shared" si="14"/>
        <v>0</v>
      </c>
      <c r="I110" s="246"/>
      <c r="J110" s="247" t="e">
        <f t="shared" si="15"/>
        <v>#N/A</v>
      </c>
      <c r="K110" s="248"/>
      <c r="L110" s="248"/>
      <c r="M110" s="243" t="e">
        <f t="shared" si="16"/>
        <v>#N/A</v>
      </c>
      <c r="N110" s="244"/>
      <c r="O110" s="245">
        <f t="shared" si="17"/>
        <v>0</v>
      </c>
      <c r="P110" s="246"/>
      <c r="Q110" s="236">
        <f t="shared" si="19"/>
        <v>0</v>
      </c>
      <c r="R110" s="237"/>
      <c r="S110" s="41" t="s">
        <v>19</v>
      </c>
      <c r="T110" s="238" t="str">
        <f t="shared" si="18"/>
        <v/>
      </c>
      <c r="U110" s="239"/>
      <c r="V110" s="239"/>
      <c r="W110" s="239"/>
      <c r="X110" s="42" t="s">
        <v>25</v>
      </c>
      <c r="Y110" s="150"/>
      <c r="Z110" s="150"/>
      <c r="AA110" s="150"/>
      <c r="AB110" s="150">
        <v>98</v>
      </c>
      <c r="AC110" s="158">
        <v>46023</v>
      </c>
      <c r="AD110" s="160" t="e">
        <f>_xlfn.XLOOKUP($M$8&amp;$AC110,気象データ入力!$C:$C,気象データ入力!$E:$E)</f>
        <v>#N/A</v>
      </c>
      <c r="AE110" s="161" t="e">
        <f>_xlfn.XLOOKUP($M$8&amp;$AC110,気象データ入力!$C:$C,気象データ入力!$F:$F)</f>
        <v>#N/A</v>
      </c>
      <c r="AF110" s="162" t="e">
        <f>_xlfn.XLOOKUP($M$8&amp;$AC110,気象データ入力!$C:$C,気象データ入力!$H:$H)</f>
        <v>#N/A</v>
      </c>
      <c r="AG110" s="150"/>
      <c r="AH110" s="154"/>
      <c r="AI110" s="159"/>
      <c r="AJ110" s="159"/>
      <c r="AK110" s="159"/>
      <c r="AL110" s="159"/>
      <c r="AM110" s="159"/>
      <c r="AN110" s="159"/>
      <c r="AO110" s="150"/>
      <c r="AP110" s="150"/>
      <c r="AQ110" s="150"/>
      <c r="AR110" s="150"/>
    </row>
    <row r="111" spans="2:44" ht="19.95" customHeight="1" x14ac:dyDescent="0.45">
      <c r="B111" s="7">
        <v>99</v>
      </c>
      <c r="C111" s="240">
        <f t="shared" si="20"/>
        <v>46025</v>
      </c>
      <c r="D111" s="241"/>
      <c r="E111" s="242"/>
      <c r="F111" s="243" t="e">
        <f t="shared" si="13"/>
        <v>#N/A</v>
      </c>
      <c r="G111" s="244"/>
      <c r="H111" s="245">
        <f t="shared" si="14"/>
        <v>0</v>
      </c>
      <c r="I111" s="246"/>
      <c r="J111" s="247" t="e">
        <f t="shared" si="15"/>
        <v>#N/A</v>
      </c>
      <c r="K111" s="248"/>
      <c r="L111" s="248"/>
      <c r="M111" s="243" t="e">
        <f t="shared" si="16"/>
        <v>#N/A</v>
      </c>
      <c r="N111" s="244"/>
      <c r="O111" s="245">
        <f t="shared" si="17"/>
        <v>0</v>
      </c>
      <c r="P111" s="246"/>
      <c r="Q111" s="236">
        <f t="shared" si="19"/>
        <v>0</v>
      </c>
      <c r="R111" s="237"/>
      <c r="S111" s="41" t="s">
        <v>19</v>
      </c>
      <c r="T111" s="238" t="str">
        <f t="shared" si="18"/>
        <v/>
      </c>
      <c r="U111" s="239"/>
      <c r="V111" s="239"/>
      <c r="W111" s="239"/>
      <c r="X111" s="42" t="s">
        <v>25</v>
      </c>
      <c r="Y111" s="150"/>
      <c r="Z111" s="150"/>
      <c r="AA111" s="150"/>
      <c r="AB111" s="150">
        <v>99</v>
      </c>
      <c r="AC111" s="158">
        <v>46025</v>
      </c>
      <c r="AD111" s="160" t="e">
        <f>_xlfn.XLOOKUP($M$8&amp;$AC111,気象データ入力!$C:$C,気象データ入力!$E:$E)</f>
        <v>#N/A</v>
      </c>
      <c r="AE111" s="161" t="e">
        <f>_xlfn.XLOOKUP($M$8&amp;$AC111,気象データ入力!$C:$C,気象データ入力!$F:$F)</f>
        <v>#N/A</v>
      </c>
      <c r="AF111" s="162" t="e">
        <f>_xlfn.XLOOKUP($M$8&amp;$AC111,気象データ入力!$C:$C,気象データ入力!$H:$H)</f>
        <v>#N/A</v>
      </c>
      <c r="AG111" s="150"/>
      <c r="AH111" s="154"/>
      <c r="AI111" s="159"/>
      <c r="AJ111" s="159"/>
      <c r="AK111" s="159"/>
      <c r="AL111" s="159"/>
      <c r="AM111" s="159"/>
      <c r="AN111" s="159"/>
      <c r="AO111" s="150"/>
      <c r="AP111" s="150"/>
      <c r="AQ111" s="150"/>
      <c r="AR111" s="150"/>
    </row>
    <row r="112" spans="2:44" ht="19.95" customHeight="1" x14ac:dyDescent="0.45">
      <c r="B112" s="7">
        <v>100</v>
      </c>
      <c r="C112" s="240">
        <f t="shared" si="20"/>
        <v>46028</v>
      </c>
      <c r="D112" s="241"/>
      <c r="E112" s="242"/>
      <c r="F112" s="243" t="e">
        <f t="shared" si="13"/>
        <v>#N/A</v>
      </c>
      <c r="G112" s="244"/>
      <c r="H112" s="245">
        <f t="shared" si="14"/>
        <v>0</v>
      </c>
      <c r="I112" s="246"/>
      <c r="J112" s="247" t="e">
        <f t="shared" si="15"/>
        <v>#N/A</v>
      </c>
      <c r="K112" s="248"/>
      <c r="L112" s="248"/>
      <c r="M112" s="243" t="e">
        <f t="shared" si="16"/>
        <v>#N/A</v>
      </c>
      <c r="N112" s="244"/>
      <c r="O112" s="245">
        <f t="shared" si="17"/>
        <v>0</v>
      </c>
      <c r="P112" s="246"/>
      <c r="Q112" s="236">
        <f t="shared" si="19"/>
        <v>0</v>
      </c>
      <c r="R112" s="237"/>
      <c r="S112" s="41" t="s">
        <v>19</v>
      </c>
      <c r="T112" s="238" t="str">
        <f t="shared" si="18"/>
        <v/>
      </c>
      <c r="U112" s="239"/>
      <c r="V112" s="239"/>
      <c r="W112" s="239"/>
      <c r="X112" s="42" t="s">
        <v>25</v>
      </c>
      <c r="Y112" s="150"/>
      <c r="Z112" s="150"/>
      <c r="AA112" s="150"/>
      <c r="AB112" s="150">
        <v>100</v>
      </c>
      <c r="AC112" s="158">
        <v>46028</v>
      </c>
      <c r="AD112" s="160" t="e">
        <f>_xlfn.XLOOKUP($M$8&amp;$AC112,気象データ入力!$C:$C,気象データ入力!$E:$E)</f>
        <v>#N/A</v>
      </c>
      <c r="AE112" s="161" t="e">
        <f>_xlfn.XLOOKUP($M$8&amp;$AC112,気象データ入力!$C:$C,気象データ入力!$F:$F)</f>
        <v>#N/A</v>
      </c>
      <c r="AF112" s="162" t="e">
        <f>_xlfn.XLOOKUP($M$8&amp;$AC112,気象データ入力!$C:$C,気象データ入力!$H:$H)</f>
        <v>#N/A</v>
      </c>
      <c r="AG112" s="150"/>
      <c r="AH112" s="154"/>
      <c r="AI112" s="159"/>
      <c r="AJ112" s="159"/>
      <c r="AK112" s="159"/>
      <c r="AL112" s="159"/>
      <c r="AM112" s="159"/>
      <c r="AN112" s="159"/>
      <c r="AO112" s="150"/>
      <c r="AP112" s="150"/>
      <c r="AQ112" s="150"/>
      <c r="AR112" s="150"/>
    </row>
    <row r="113" spans="2:44" ht="19.95" customHeight="1" x14ac:dyDescent="0.45">
      <c r="B113" s="7">
        <v>101</v>
      </c>
      <c r="C113" s="240">
        <f t="shared" si="20"/>
        <v>46029</v>
      </c>
      <c r="D113" s="241"/>
      <c r="E113" s="242"/>
      <c r="F113" s="243" t="e">
        <f t="shared" si="13"/>
        <v>#N/A</v>
      </c>
      <c r="G113" s="244"/>
      <c r="H113" s="245">
        <f t="shared" si="14"/>
        <v>0</v>
      </c>
      <c r="I113" s="246"/>
      <c r="J113" s="247" t="e">
        <f t="shared" si="15"/>
        <v>#N/A</v>
      </c>
      <c r="K113" s="248"/>
      <c r="L113" s="248"/>
      <c r="M113" s="243" t="e">
        <f t="shared" si="16"/>
        <v>#N/A</v>
      </c>
      <c r="N113" s="244"/>
      <c r="O113" s="245">
        <f t="shared" si="17"/>
        <v>0</v>
      </c>
      <c r="P113" s="246"/>
      <c r="Q113" s="236">
        <f t="shared" si="19"/>
        <v>0</v>
      </c>
      <c r="R113" s="237"/>
      <c r="S113" s="41" t="s">
        <v>19</v>
      </c>
      <c r="T113" s="238" t="str">
        <f t="shared" si="18"/>
        <v/>
      </c>
      <c r="U113" s="239"/>
      <c r="V113" s="239"/>
      <c r="W113" s="239"/>
      <c r="X113" s="42" t="s">
        <v>25</v>
      </c>
      <c r="Y113" s="150"/>
      <c r="Z113" s="150"/>
      <c r="AA113" s="150"/>
      <c r="AB113" s="150">
        <v>101</v>
      </c>
      <c r="AC113" s="158">
        <v>46029</v>
      </c>
      <c r="AD113" s="160" t="e">
        <f>_xlfn.XLOOKUP($M$8&amp;$AC113,気象データ入力!$C:$C,気象データ入力!$E:$E)</f>
        <v>#N/A</v>
      </c>
      <c r="AE113" s="161" t="e">
        <f>_xlfn.XLOOKUP($M$8&amp;$AC113,気象データ入力!$C:$C,気象データ入力!$F:$F)</f>
        <v>#N/A</v>
      </c>
      <c r="AF113" s="162" t="e">
        <f>_xlfn.XLOOKUP($M$8&amp;$AC113,気象データ入力!$C:$C,気象データ入力!$H:$H)</f>
        <v>#N/A</v>
      </c>
      <c r="AG113" s="150"/>
      <c r="AH113" s="154"/>
      <c r="AI113" s="159"/>
      <c r="AJ113" s="159"/>
      <c r="AK113" s="159"/>
      <c r="AL113" s="159"/>
      <c r="AM113" s="159"/>
      <c r="AN113" s="159"/>
      <c r="AO113" s="150"/>
      <c r="AP113" s="150"/>
      <c r="AQ113" s="150"/>
      <c r="AR113" s="150"/>
    </row>
    <row r="114" spans="2:44" ht="19.95" customHeight="1" x14ac:dyDescent="0.45">
      <c r="B114" s="7">
        <v>102</v>
      </c>
      <c r="C114" s="240">
        <f t="shared" si="20"/>
        <v>46032</v>
      </c>
      <c r="D114" s="241"/>
      <c r="E114" s="242"/>
      <c r="F114" s="243" t="e">
        <f t="shared" si="13"/>
        <v>#N/A</v>
      </c>
      <c r="G114" s="244"/>
      <c r="H114" s="245">
        <f t="shared" si="14"/>
        <v>0</v>
      </c>
      <c r="I114" s="246"/>
      <c r="J114" s="247" t="e">
        <f t="shared" si="15"/>
        <v>#N/A</v>
      </c>
      <c r="K114" s="248"/>
      <c r="L114" s="248"/>
      <c r="M114" s="243" t="e">
        <f t="shared" si="16"/>
        <v>#N/A</v>
      </c>
      <c r="N114" s="244"/>
      <c r="O114" s="245">
        <f t="shared" si="17"/>
        <v>0</v>
      </c>
      <c r="P114" s="246"/>
      <c r="Q114" s="236">
        <f t="shared" si="19"/>
        <v>0</v>
      </c>
      <c r="R114" s="237"/>
      <c r="S114" s="41" t="s">
        <v>19</v>
      </c>
      <c r="T114" s="238" t="str">
        <f t="shared" si="18"/>
        <v/>
      </c>
      <c r="U114" s="239"/>
      <c r="V114" s="239"/>
      <c r="W114" s="239"/>
      <c r="X114" s="42" t="s">
        <v>25</v>
      </c>
      <c r="Y114" s="150"/>
      <c r="Z114" s="150"/>
      <c r="AA114" s="150"/>
      <c r="AB114" s="150">
        <v>102</v>
      </c>
      <c r="AC114" s="158">
        <v>46032</v>
      </c>
      <c r="AD114" s="160" t="e">
        <f>_xlfn.XLOOKUP($M$8&amp;$AC114,気象データ入力!$C:$C,気象データ入力!$E:$E)</f>
        <v>#N/A</v>
      </c>
      <c r="AE114" s="161" t="e">
        <f>_xlfn.XLOOKUP($M$8&amp;$AC114,気象データ入力!$C:$C,気象データ入力!$F:$F)</f>
        <v>#N/A</v>
      </c>
      <c r="AF114" s="162" t="e">
        <f>_xlfn.XLOOKUP($M$8&amp;$AC114,気象データ入力!$C:$C,気象データ入力!$H:$H)</f>
        <v>#N/A</v>
      </c>
      <c r="AG114" s="150"/>
      <c r="AH114" s="154"/>
      <c r="AI114" s="159"/>
      <c r="AJ114" s="159"/>
      <c r="AK114" s="159"/>
      <c r="AL114" s="159"/>
      <c r="AM114" s="159"/>
      <c r="AN114" s="159"/>
      <c r="AO114" s="150"/>
      <c r="AP114" s="150"/>
      <c r="AQ114" s="150"/>
      <c r="AR114" s="150"/>
    </row>
    <row r="115" spans="2:44" ht="19.95" customHeight="1" x14ac:dyDescent="0.45">
      <c r="B115" s="7">
        <v>103</v>
      </c>
      <c r="C115" s="240">
        <f t="shared" si="20"/>
        <v>46035</v>
      </c>
      <c r="D115" s="241"/>
      <c r="E115" s="242"/>
      <c r="F115" s="243" t="e">
        <f t="shared" si="13"/>
        <v>#N/A</v>
      </c>
      <c r="G115" s="244"/>
      <c r="H115" s="245">
        <f t="shared" si="14"/>
        <v>0</v>
      </c>
      <c r="I115" s="246"/>
      <c r="J115" s="247" t="e">
        <f t="shared" si="15"/>
        <v>#N/A</v>
      </c>
      <c r="K115" s="248"/>
      <c r="L115" s="248"/>
      <c r="M115" s="243" t="e">
        <f t="shared" si="16"/>
        <v>#N/A</v>
      </c>
      <c r="N115" s="244"/>
      <c r="O115" s="245">
        <f t="shared" si="17"/>
        <v>0</v>
      </c>
      <c r="P115" s="246"/>
      <c r="Q115" s="236">
        <f t="shared" si="19"/>
        <v>0</v>
      </c>
      <c r="R115" s="237"/>
      <c r="S115" s="41" t="s">
        <v>19</v>
      </c>
      <c r="T115" s="238" t="str">
        <f t="shared" si="18"/>
        <v/>
      </c>
      <c r="U115" s="239"/>
      <c r="V115" s="239"/>
      <c r="W115" s="239"/>
      <c r="X115" s="42" t="s">
        <v>25</v>
      </c>
      <c r="Y115" s="150"/>
      <c r="Z115" s="150"/>
      <c r="AA115" s="150"/>
      <c r="AB115" s="150">
        <v>103</v>
      </c>
      <c r="AC115" s="158">
        <v>46035</v>
      </c>
      <c r="AD115" s="160" t="e">
        <f>_xlfn.XLOOKUP($M$8&amp;$AC115,気象データ入力!$C:$C,気象データ入力!$E:$E)</f>
        <v>#N/A</v>
      </c>
      <c r="AE115" s="161" t="e">
        <f>_xlfn.XLOOKUP($M$8&amp;$AC115,気象データ入力!$C:$C,気象データ入力!$F:$F)</f>
        <v>#N/A</v>
      </c>
      <c r="AF115" s="162" t="e">
        <f>_xlfn.XLOOKUP($M$8&amp;$AC115,気象データ入力!$C:$C,気象データ入力!$H:$H)</f>
        <v>#N/A</v>
      </c>
      <c r="AG115" s="150"/>
      <c r="AH115" s="154"/>
      <c r="AI115" s="159"/>
      <c r="AJ115" s="159"/>
      <c r="AK115" s="159"/>
      <c r="AL115" s="159"/>
      <c r="AM115" s="159"/>
      <c r="AN115" s="159"/>
      <c r="AO115" s="150"/>
      <c r="AP115" s="150"/>
      <c r="AQ115" s="150"/>
      <c r="AR115" s="150"/>
    </row>
    <row r="116" spans="2:44" ht="19.95" customHeight="1" x14ac:dyDescent="0.45">
      <c r="B116" s="7">
        <v>104</v>
      </c>
      <c r="C116" s="240">
        <f t="shared" si="20"/>
        <v>46036</v>
      </c>
      <c r="D116" s="241"/>
      <c r="E116" s="242"/>
      <c r="F116" s="243" t="e">
        <f t="shared" si="13"/>
        <v>#N/A</v>
      </c>
      <c r="G116" s="244"/>
      <c r="H116" s="245">
        <f t="shared" si="14"/>
        <v>0</v>
      </c>
      <c r="I116" s="246"/>
      <c r="J116" s="247" t="e">
        <f t="shared" si="15"/>
        <v>#N/A</v>
      </c>
      <c r="K116" s="248"/>
      <c r="L116" s="248"/>
      <c r="M116" s="243" t="e">
        <f t="shared" si="16"/>
        <v>#N/A</v>
      </c>
      <c r="N116" s="244"/>
      <c r="O116" s="245">
        <f t="shared" si="17"/>
        <v>0</v>
      </c>
      <c r="P116" s="246"/>
      <c r="Q116" s="236">
        <f t="shared" si="19"/>
        <v>0</v>
      </c>
      <c r="R116" s="237"/>
      <c r="S116" s="41" t="s">
        <v>19</v>
      </c>
      <c r="T116" s="238" t="str">
        <f t="shared" si="18"/>
        <v/>
      </c>
      <c r="U116" s="239"/>
      <c r="V116" s="239"/>
      <c r="W116" s="239"/>
      <c r="X116" s="42" t="s">
        <v>25</v>
      </c>
      <c r="Y116" s="150"/>
      <c r="Z116" s="150"/>
      <c r="AA116" s="150"/>
      <c r="AB116" s="150">
        <v>104</v>
      </c>
      <c r="AC116" s="158">
        <v>46036</v>
      </c>
      <c r="AD116" s="160" t="e">
        <f>_xlfn.XLOOKUP($M$8&amp;$AC116,気象データ入力!$C:$C,気象データ入力!$E:$E)</f>
        <v>#N/A</v>
      </c>
      <c r="AE116" s="161" t="e">
        <f>_xlfn.XLOOKUP($M$8&amp;$AC116,気象データ入力!$C:$C,気象データ入力!$F:$F)</f>
        <v>#N/A</v>
      </c>
      <c r="AF116" s="162" t="e">
        <f>_xlfn.XLOOKUP($M$8&amp;$AC116,気象データ入力!$C:$C,気象データ入力!$H:$H)</f>
        <v>#N/A</v>
      </c>
      <c r="AG116" s="150"/>
      <c r="AH116" s="154"/>
      <c r="AI116" s="159"/>
      <c r="AJ116" s="159"/>
      <c r="AK116" s="159"/>
      <c r="AL116" s="159"/>
      <c r="AM116" s="159"/>
      <c r="AN116" s="159"/>
      <c r="AO116" s="150"/>
      <c r="AP116" s="150"/>
      <c r="AQ116" s="150"/>
      <c r="AR116" s="150"/>
    </row>
    <row r="117" spans="2:44" ht="19.95" customHeight="1" x14ac:dyDescent="0.45">
      <c r="B117" s="7">
        <v>105</v>
      </c>
      <c r="C117" s="240">
        <f t="shared" si="20"/>
        <v>46038</v>
      </c>
      <c r="D117" s="241"/>
      <c r="E117" s="242"/>
      <c r="F117" s="243" t="e">
        <f t="shared" si="13"/>
        <v>#N/A</v>
      </c>
      <c r="G117" s="244"/>
      <c r="H117" s="245">
        <f t="shared" si="14"/>
        <v>0</v>
      </c>
      <c r="I117" s="246"/>
      <c r="J117" s="247" t="e">
        <f t="shared" si="15"/>
        <v>#N/A</v>
      </c>
      <c r="K117" s="248"/>
      <c r="L117" s="248"/>
      <c r="M117" s="243" t="e">
        <f t="shared" si="16"/>
        <v>#N/A</v>
      </c>
      <c r="N117" s="244"/>
      <c r="O117" s="245">
        <f t="shared" si="17"/>
        <v>0</v>
      </c>
      <c r="P117" s="246"/>
      <c r="Q117" s="236">
        <f t="shared" si="19"/>
        <v>0</v>
      </c>
      <c r="R117" s="237"/>
      <c r="S117" s="41" t="s">
        <v>19</v>
      </c>
      <c r="T117" s="238" t="str">
        <f t="shared" si="18"/>
        <v/>
      </c>
      <c r="U117" s="239"/>
      <c r="V117" s="239"/>
      <c r="W117" s="239"/>
      <c r="X117" s="42" t="s">
        <v>25</v>
      </c>
      <c r="Y117" s="150"/>
      <c r="Z117" s="150"/>
      <c r="AA117" s="150"/>
      <c r="AB117" s="150">
        <v>105</v>
      </c>
      <c r="AC117" s="158">
        <v>46038</v>
      </c>
      <c r="AD117" s="160" t="e">
        <f>_xlfn.XLOOKUP($M$8&amp;$AC117,気象データ入力!$C:$C,気象データ入力!$E:$E)</f>
        <v>#N/A</v>
      </c>
      <c r="AE117" s="161" t="e">
        <f>_xlfn.XLOOKUP($M$8&amp;$AC117,気象データ入力!$C:$C,気象データ入力!$F:$F)</f>
        <v>#N/A</v>
      </c>
      <c r="AF117" s="162" t="e">
        <f>_xlfn.XLOOKUP($M$8&amp;$AC117,気象データ入力!$C:$C,気象データ入力!$H:$H)</f>
        <v>#N/A</v>
      </c>
      <c r="AG117" s="150"/>
      <c r="AH117" s="154"/>
      <c r="AI117" s="159"/>
      <c r="AJ117" s="159"/>
      <c r="AK117" s="159"/>
      <c r="AL117" s="159"/>
      <c r="AM117" s="159"/>
      <c r="AN117" s="159"/>
      <c r="AO117" s="150"/>
      <c r="AP117" s="150"/>
      <c r="AQ117" s="150"/>
      <c r="AR117" s="150"/>
    </row>
    <row r="118" spans="2:44" ht="19.95" customHeight="1" x14ac:dyDescent="0.45">
      <c r="B118" s="7">
        <v>106</v>
      </c>
      <c r="C118" s="240">
        <f t="shared" si="20"/>
        <v>46039</v>
      </c>
      <c r="D118" s="241"/>
      <c r="E118" s="242"/>
      <c r="F118" s="243" t="e">
        <f t="shared" si="13"/>
        <v>#N/A</v>
      </c>
      <c r="G118" s="244"/>
      <c r="H118" s="245">
        <f t="shared" si="14"/>
        <v>0</v>
      </c>
      <c r="I118" s="246"/>
      <c r="J118" s="247" t="e">
        <f t="shared" si="15"/>
        <v>#N/A</v>
      </c>
      <c r="K118" s="248"/>
      <c r="L118" s="248"/>
      <c r="M118" s="243" t="e">
        <f t="shared" si="16"/>
        <v>#N/A</v>
      </c>
      <c r="N118" s="244"/>
      <c r="O118" s="245">
        <f t="shared" si="17"/>
        <v>0</v>
      </c>
      <c r="P118" s="246"/>
      <c r="Q118" s="236">
        <f t="shared" si="19"/>
        <v>0</v>
      </c>
      <c r="R118" s="237"/>
      <c r="S118" s="41" t="s">
        <v>19</v>
      </c>
      <c r="T118" s="238" t="str">
        <f t="shared" si="18"/>
        <v/>
      </c>
      <c r="U118" s="239"/>
      <c r="V118" s="239"/>
      <c r="W118" s="239"/>
      <c r="X118" s="42" t="s">
        <v>25</v>
      </c>
      <c r="Y118" s="150"/>
      <c r="Z118" s="150"/>
      <c r="AA118" s="150"/>
      <c r="AB118" s="150">
        <v>106</v>
      </c>
      <c r="AC118" s="158">
        <v>46039</v>
      </c>
      <c r="AD118" s="160" t="e">
        <f>_xlfn.XLOOKUP($M$8&amp;$AC118,気象データ入力!$C:$C,気象データ入力!$E:$E)</f>
        <v>#N/A</v>
      </c>
      <c r="AE118" s="161" t="e">
        <f>_xlfn.XLOOKUP($M$8&amp;$AC118,気象データ入力!$C:$C,気象データ入力!$F:$F)</f>
        <v>#N/A</v>
      </c>
      <c r="AF118" s="162" t="e">
        <f>_xlfn.XLOOKUP($M$8&amp;$AC118,気象データ入力!$C:$C,気象データ入力!$H:$H)</f>
        <v>#N/A</v>
      </c>
      <c r="AG118" s="150"/>
      <c r="AH118" s="154"/>
      <c r="AI118" s="159"/>
      <c r="AJ118" s="159"/>
      <c r="AK118" s="159"/>
      <c r="AL118" s="159"/>
      <c r="AM118" s="159"/>
      <c r="AN118" s="159"/>
      <c r="AO118" s="150"/>
      <c r="AP118" s="150"/>
      <c r="AQ118" s="150"/>
      <c r="AR118" s="150"/>
    </row>
    <row r="119" spans="2:44" ht="19.95" customHeight="1" x14ac:dyDescent="0.45">
      <c r="B119" s="7">
        <v>107</v>
      </c>
      <c r="C119" s="240">
        <f t="shared" si="20"/>
        <v>46040</v>
      </c>
      <c r="D119" s="241"/>
      <c r="E119" s="242"/>
      <c r="F119" s="243" t="e">
        <f t="shared" si="13"/>
        <v>#N/A</v>
      </c>
      <c r="G119" s="244"/>
      <c r="H119" s="245">
        <f t="shared" si="14"/>
        <v>0</v>
      </c>
      <c r="I119" s="246"/>
      <c r="J119" s="247" t="e">
        <f t="shared" si="15"/>
        <v>#N/A</v>
      </c>
      <c r="K119" s="248"/>
      <c r="L119" s="248"/>
      <c r="M119" s="243" t="e">
        <f t="shared" si="16"/>
        <v>#N/A</v>
      </c>
      <c r="N119" s="244"/>
      <c r="O119" s="245">
        <f t="shared" si="17"/>
        <v>0</v>
      </c>
      <c r="P119" s="246"/>
      <c r="Q119" s="236">
        <f t="shared" si="19"/>
        <v>0</v>
      </c>
      <c r="R119" s="237"/>
      <c r="S119" s="41" t="s">
        <v>19</v>
      </c>
      <c r="T119" s="238" t="str">
        <f t="shared" si="18"/>
        <v/>
      </c>
      <c r="U119" s="239"/>
      <c r="V119" s="239"/>
      <c r="W119" s="239"/>
      <c r="X119" s="42" t="s">
        <v>25</v>
      </c>
      <c r="Y119" s="150"/>
      <c r="Z119" s="150"/>
      <c r="AA119" s="150"/>
      <c r="AB119" s="150">
        <v>107</v>
      </c>
      <c r="AC119" s="158">
        <v>46040</v>
      </c>
      <c r="AD119" s="160" t="e">
        <f>_xlfn.XLOOKUP($M$8&amp;$AC119,気象データ入力!$C:$C,気象データ入力!$E:$E)</f>
        <v>#N/A</v>
      </c>
      <c r="AE119" s="161" t="e">
        <f>_xlfn.XLOOKUP($M$8&amp;$AC119,気象データ入力!$C:$C,気象データ入力!$F:$F)</f>
        <v>#N/A</v>
      </c>
      <c r="AF119" s="162" t="e">
        <f>_xlfn.XLOOKUP($M$8&amp;$AC119,気象データ入力!$C:$C,気象データ入力!$H:$H)</f>
        <v>#N/A</v>
      </c>
      <c r="AG119" s="150"/>
      <c r="AH119" s="154"/>
      <c r="AI119" s="159"/>
      <c r="AJ119" s="159"/>
      <c r="AK119" s="159"/>
      <c r="AL119" s="159"/>
      <c r="AM119" s="159"/>
      <c r="AN119" s="159"/>
      <c r="AO119" s="150"/>
      <c r="AP119" s="150"/>
      <c r="AQ119" s="150"/>
      <c r="AR119" s="150"/>
    </row>
    <row r="120" spans="2:44" ht="19.95" customHeight="1" x14ac:dyDescent="0.45">
      <c r="B120" s="7">
        <v>108</v>
      </c>
      <c r="C120" s="240">
        <f t="shared" si="20"/>
        <v>46047</v>
      </c>
      <c r="D120" s="241"/>
      <c r="E120" s="242"/>
      <c r="F120" s="243" t="e">
        <f t="shared" si="13"/>
        <v>#N/A</v>
      </c>
      <c r="G120" s="244"/>
      <c r="H120" s="245">
        <f t="shared" si="14"/>
        <v>0</v>
      </c>
      <c r="I120" s="246"/>
      <c r="J120" s="247" t="e">
        <f t="shared" si="15"/>
        <v>#N/A</v>
      </c>
      <c r="K120" s="248"/>
      <c r="L120" s="248"/>
      <c r="M120" s="243" t="e">
        <f t="shared" si="16"/>
        <v>#N/A</v>
      </c>
      <c r="N120" s="244"/>
      <c r="O120" s="245">
        <f t="shared" si="17"/>
        <v>0</v>
      </c>
      <c r="P120" s="246"/>
      <c r="Q120" s="236">
        <f t="shared" si="19"/>
        <v>0</v>
      </c>
      <c r="R120" s="237"/>
      <c r="S120" s="41" t="s">
        <v>19</v>
      </c>
      <c r="T120" s="238" t="str">
        <f t="shared" si="18"/>
        <v/>
      </c>
      <c r="U120" s="239"/>
      <c r="V120" s="239"/>
      <c r="W120" s="239"/>
      <c r="X120" s="42" t="s">
        <v>25</v>
      </c>
      <c r="Y120" s="150"/>
      <c r="Z120" s="150"/>
      <c r="AA120" s="150"/>
      <c r="AB120" s="150">
        <v>108</v>
      </c>
      <c r="AC120" s="158">
        <v>46047</v>
      </c>
      <c r="AD120" s="160" t="e">
        <f>_xlfn.XLOOKUP($M$8&amp;$AC120,気象データ入力!$C:$C,気象データ入力!$E:$E)</f>
        <v>#N/A</v>
      </c>
      <c r="AE120" s="161" t="e">
        <f>_xlfn.XLOOKUP($M$8&amp;$AC120,気象データ入力!$C:$C,気象データ入力!$F:$F)</f>
        <v>#N/A</v>
      </c>
      <c r="AF120" s="162" t="e">
        <f>_xlfn.XLOOKUP($M$8&amp;$AC120,気象データ入力!$C:$C,気象データ入力!$H:$H)</f>
        <v>#N/A</v>
      </c>
      <c r="AG120" s="150"/>
      <c r="AH120" s="154"/>
      <c r="AI120" s="159"/>
      <c r="AJ120" s="159"/>
      <c r="AK120" s="159"/>
      <c r="AL120" s="159"/>
      <c r="AM120" s="159"/>
      <c r="AN120" s="159"/>
      <c r="AO120" s="150"/>
      <c r="AP120" s="150"/>
      <c r="AQ120" s="150"/>
      <c r="AR120" s="150"/>
    </row>
    <row r="121" spans="2:44" ht="19.95" customHeight="1" x14ac:dyDescent="0.45">
      <c r="B121" s="7">
        <v>109</v>
      </c>
      <c r="C121" s="240">
        <f t="shared" si="20"/>
        <v>46052</v>
      </c>
      <c r="D121" s="241"/>
      <c r="E121" s="242"/>
      <c r="F121" s="243" t="e">
        <f t="shared" si="13"/>
        <v>#N/A</v>
      </c>
      <c r="G121" s="244"/>
      <c r="H121" s="245">
        <f t="shared" si="14"/>
        <v>0</v>
      </c>
      <c r="I121" s="246"/>
      <c r="J121" s="247" t="e">
        <f t="shared" si="15"/>
        <v>#N/A</v>
      </c>
      <c r="K121" s="248"/>
      <c r="L121" s="248"/>
      <c r="M121" s="243" t="e">
        <f t="shared" si="16"/>
        <v>#N/A</v>
      </c>
      <c r="N121" s="244"/>
      <c r="O121" s="245">
        <f t="shared" si="17"/>
        <v>0</v>
      </c>
      <c r="P121" s="246"/>
      <c r="Q121" s="236">
        <f t="shared" si="19"/>
        <v>0</v>
      </c>
      <c r="R121" s="237"/>
      <c r="S121" s="41" t="s">
        <v>19</v>
      </c>
      <c r="T121" s="238" t="str">
        <f t="shared" si="18"/>
        <v/>
      </c>
      <c r="U121" s="239"/>
      <c r="V121" s="239"/>
      <c r="W121" s="239"/>
      <c r="X121" s="42" t="s">
        <v>25</v>
      </c>
      <c r="Y121" s="150"/>
      <c r="Z121" s="150"/>
      <c r="AA121" s="150"/>
      <c r="AB121" s="150">
        <v>109</v>
      </c>
      <c r="AC121" s="158">
        <v>46052</v>
      </c>
      <c r="AD121" s="160" t="e">
        <f>_xlfn.XLOOKUP($M$8&amp;$AC121,気象データ入力!$C:$C,気象データ入力!$E:$E)</f>
        <v>#N/A</v>
      </c>
      <c r="AE121" s="161" t="e">
        <f>_xlfn.XLOOKUP($M$8&amp;$AC121,気象データ入力!$C:$C,気象データ入力!$F:$F)</f>
        <v>#N/A</v>
      </c>
      <c r="AF121" s="162" t="e">
        <f>_xlfn.XLOOKUP($M$8&amp;$AC121,気象データ入力!$C:$C,気象データ入力!$H:$H)</f>
        <v>#N/A</v>
      </c>
      <c r="AG121" s="150"/>
      <c r="AH121" s="154"/>
      <c r="AI121" s="159"/>
      <c r="AJ121" s="159"/>
      <c r="AK121" s="159"/>
      <c r="AL121" s="159"/>
      <c r="AM121" s="159"/>
      <c r="AN121" s="159"/>
      <c r="AO121" s="150"/>
      <c r="AP121" s="150"/>
      <c r="AQ121" s="150"/>
      <c r="AR121" s="150"/>
    </row>
    <row r="122" spans="2:44" ht="19.95" customHeight="1" x14ac:dyDescent="0.45">
      <c r="B122" s="7">
        <v>110</v>
      </c>
      <c r="C122" s="240">
        <f t="shared" si="20"/>
        <v>46056</v>
      </c>
      <c r="D122" s="241"/>
      <c r="E122" s="242"/>
      <c r="F122" s="243" t="e">
        <f t="shared" si="13"/>
        <v>#N/A</v>
      </c>
      <c r="G122" s="244"/>
      <c r="H122" s="245">
        <f t="shared" si="14"/>
        <v>0</v>
      </c>
      <c r="I122" s="246"/>
      <c r="J122" s="247" t="e">
        <f t="shared" si="15"/>
        <v>#N/A</v>
      </c>
      <c r="K122" s="248"/>
      <c r="L122" s="248"/>
      <c r="M122" s="243" t="e">
        <f t="shared" si="16"/>
        <v>#N/A</v>
      </c>
      <c r="N122" s="244"/>
      <c r="O122" s="245">
        <f t="shared" si="17"/>
        <v>0</v>
      </c>
      <c r="P122" s="246"/>
      <c r="Q122" s="236">
        <f t="shared" si="19"/>
        <v>0</v>
      </c>
      <c r="R122" s="237"/>
      <c r="S122" s="41" t="s">
        <v>19</v>
      </c>
      <c r="T122" s="238" t="str">
        <f t="shared" si="18"/>
        <v/>
      </c>
      <c r="U122" s="239"/>
      <c r="V122" s="239"/>
      <c r="W122" s="239"/>
      <c r="X122" s="42" t="s">
        <v>25</v>
      </c>
      <c r="Y122" s="150"/>
      <c r="Z122" s="150"/>
      <c r="AA122" s="150"/>
      <c r="AB122" s="150">
        <v>110</v>
      </c>
      <c r="AC122" s="158">
        <v>46056</v>
      </c>
      <c r="AD122" s="160" t="e">
        <f>_xlfn.XLOOKUP($M$8&amp;$AC122,気象データ入力!$C:$C,気象データ入力!$E:$E)</f>
        <v>#N/A</v>
      </c>
      <c r="AE122" s="161" t="e">
        <f>_xlfn.XLOOKUP($M$8&amp;$AC122,気象データ入力!$C:$C,気象データ入力!$F:$F)</f>
        <v>#N/A</v>
      </c>
      <c r="AF122" s="162" t="e">
        <f>_xlfn.XLOOKUP($M$8&amp;$AC122,気象データ入力!$C:$C,気象データ入力!$H:$H)</f>
        <v>#N/A</v>
      </c>
      <c r="AG122" s="150"/>
      <c r="AH122" s="154"/>
      <c r="AI122" s="159"/>
      <c r="AJ122" s="159"/>
      <c r="AK122" s="159"/>
      <c r="AL122" s="159"/>
      <c r="AM122" s="159"/>
      <c r="AN122" s="159"/>
      <c r="AO122" s="150"/>
      <c r="AP122" s="150"/>
      <c r="AQ122" s="150"/>
      <c r="AR122" s="150"/>
    </row>
    <row r="123" spans="2:44" ht="19.95" customHeight="1" x14ac:dyDescent="0.45">
      <c r="B123" s="7">
        <v>111</v>
      </c>
      <c r="C123" s="240">
        <f t="shared" si="20"/>
        <v>46060</v>
      </c>
      <c r="D123" s="241"/>
      <c r="E123" s="242"/>
      <c r="F123" s="243" t="e">
        <f t="shared" si="13"/>
        <v>#N/A</v>
      </c>
      <c r="G123" s="244"/>
      <c r="H123" s="245">
        <f t="shared" si="14"/>
        <v>0</v>
      </c>
      <c r="I123" s="246"/>
      <c r="J123" s="247" t="e">
        <f t="shared" si="15"/>
        <v>#N/A</v>
      </c>
      <c r="K123" s="248"/>
      <c r="L123" s="248"/>
      <c r="M123" s="243" t="e">
        <f t="shared" si="16"/>
        <v>#N/A</v>
      </c>
      <c r="N123" s="244"/>
      <c r="O123" s="245">
        <f t="shared" si="17"/>
        <v>0</v>
      </c>
      <c r="P123" s="246"/>
      <c r="Q123" s="236">
        <f t="shared" si="19"/>
        <v>0</v>
      </c>
      <c r="R123" s="237"/>
      <c r="S123" s="41" t="s">
        <v>19</v>
      </c>
      <c r="T123" s="238" t="str">
        <f t="shared" si="18"/>
        <v/>
      </c>
      <c r="U123" s="239"/>
      <c r="V123" s="239"/>
      <c r="W123" s="239"/>
      <c r="X123" s="42" t="s">
        <v>25</v>
      </c>
      <c r="Y123" s="150"/>
      <c r="Z123" s="150"/>
      <c r="AA123" s="150"/>
      <c r="AB123" s="150">
        <v>111</v>
      </c>
      <c r="AC123" s="158">
        <v>46060</v>
      </c>
      <c r="AD123" s="160" t="e">
        <f>_xlfn.XLOOKUP($M$8&amp;$AC123,気象データ入力!$C:$C,気象データ入力!$E:$E)</f>
        <v>#N/A</v>
      </c>
      <c r="AE123" s="161" t="e">
        <f>_xlfn.XLOOKUP($M$8&amp;$AC123,気象データ入力!$C:$C,気象データ入力!$F:$F)</f>
        <v>#N/A</v>
      </c>
      <c r="AF123" s="162" t="e">
        <f>_xlfn.XLOOKUP($M$8&amp;$AC123,気象データ入力!$C:$C,気象データ入力!$H:$H)</f>
        <v>#N/A</v>
      </c>
      <c r="AG123" s="150"/>
      <c r="AH123" s="154"/>
      <c r="AI123" s="159"/>
      <c r="AJ123" s="159"/>
      <c r="AK123" s="159"/>
      <c r="AL123" s="159"/>
      <c r="AM123" s="159"/>
      <c r="AN123" s="159"/>
      <c r="AO123" s="150"/>
      <c r="AP123" s="150"/>
      <c r="AQ123" s="150"/>
      <c r="AR123" s="150"/>
    </row>
    <row r="124" spans="2:44" ht="19.95" customHeight="1" x14ac:dyDescent="0.45">
      <c r="B124" s="7">
        <v>112</v>
      </c>
      <c r="C124" s="240">
        <f t="shared" si="20"/>
        <v>46065</v>
      </c>
      <c r="D124" s="241"/>
      <c r="E124" s="242"/>
      <c r="F124" s="243" t="e">
        <f t="shared" si="13"/>
        <v>#N/A</v>
      </c>
      <c r="G124" s="244"/>
      <c r="H124" s="245">
        <f t="shared" si="14"/>
        <v>0</v>
      </c>
      <c r="I124" s="246"/>
      <c r="J124" s="247" t="e">
        <f t="shared" si="15"/>
        <v>#N/A</v>
      </c>
      <c r="K124" s="248"/>
      <c r="L124" s="248"/>
      <c r="M124" s="243" t="e">
        <f t="shared" si="16"/>
        <v>#N/A</v>
      </c>
      <c r="N124" s="244"/>
      <c r="O124" s="245">
        <f t="shared" si="17"/>
        <v>0</v>
      </c>
      <c r="P124" s="246"/>
      <c r="Q124" s="236">
        <f t="shared" si="19"/>
        <v>0</v>
      </c>
      <c r="R124" s="237"/>
      <c r="S124" s="41" t="s">
        <v>19</v>
      </c>
      <c r="T124" s="238" t="str">
        <f t="shared" si="18"/>
        <v/>
      </c>
      <c r="U124" s="239"/>
      <c r="V124" s="239"/>
      <c r="W124" s="239"/>
      <c r="X124" s="42" t="s">
        <v>25</v>
      </c>
      <c r="Y124" s="150"/>
      <c r="Z124" s="150"/>
      <c r="AA124" s="150"/>
      <c r="AB124" s="150">
        <v>112</v>
      </c>
      <c r="AC124" s="158">
        <v>46065</v>
      </c>
      <c r="AD124" s="160" t="e">
        <f>_xlfn.XLOOKUP($M$8&amp;$AC124,気象データ入力!$C:$C,気象データ入力!$E:$E)</f>
        <v>#N/A</v>
      </c>
      <c r="AE124" s="161" t="e">
        <f>_xlfn.XLOOKUP($M$8&amp;$AC124,気象データ入力!$C:$C,気象データ入力!$F:$F)</f>
        <v>#N/A</v>
      </c>
      <c r="AF124" s="162" t="e">
        <f>_xlfn.XLOOKUP($M$8&amp;$AC124,気象データ入力!$C:$C,気象データ入力!$H:$H)</f>
        <v>#N/A</v>
      </c>
      <c r="AG124" s="150"/>
      <c r="AH124" s="154"/>
      <c r="AI124" s="159"/>
      <c r="AJ124" s="159"/>
      <c r="AK124" s="159"/>
      <c r="AL124" s="159"/>
      <c r="AM124" s="159"/>
      <c r="AN124" s="159"/>
      <c r="AO124" s="150"/>
      <c r="AP124" s="150"/>
      <c r="AQ124" s="150"/>
      <c r="AR124" s="150"/>
    </row>
    <row r="125" spans="2:44" ht="19.95" customHeight="1" x14ac:dyDescent="0.45">
      <c r="B125" s="7">
        <v>113</v>
      </c>
      <c r="C125" s="240">
        <f t="shared" si="20"/>
        <v>46066</v>
      </c>
      <c r="D125" s="241"/>
      <c r="E125" s="242"/>
      <c r="F125" s="243" t="e">
        <f t="shared" si="13"/>
        <v>#N/A</v>
      </c>
      <c r="G125" s="244"/>
      <c r="H125" s="245">
        <f t="shared" si="14"/>
        <v>0</v>
      </c>
      <c r="I125" s="246"/>
      <c r="J125" s="247" t="e">
        <f t="shared" si="15"/>
        <v>#N/A</v>
      </c>
      <c r="K125" s="248"/>
      <c r="L125" s="248"/>
      <c r="M125" s="243" t="e">
        <f t="shared" si="16"/>
        <v>#N/A</v>
      </c>
      <c r="N125" s="244"/>
      <c r="O125" s="245">
        <f t="shared" si="17"/>
        <v>0</v>
      </c>
      <c r="P125" s="246"/>
      <c r="Q125" s="236">
        <f t="shared" si="19"/>
        <v>0</v>
      </c>
      <c r="R125" s="237"/>
      <c r="S125" s="41" t="s">
        <v>19</v>
      </c>
      <c r="T125" s="238" t="str">
        <f t="shared" si="18"/>
        <v/>
      </c>
      <c r="U125" s="239"/>
      <c r="V125" s="239"/>
      <c r="W125" s="239"/>
      <c r="X125" s="42" t="s">
        <v>25</v>
      </c>
      <c r="Y125" s="150"/>
      <c r="Z125" s="150"/>
      <c r="AA125" s="150"/>
      <c r="AB125" s="150">
        <v>113</v>
      </c>
      <c r="AC125" s="158">
        <v>46066</v>
      </c>
      <c r="AD125" s="160" t="e">
        <f>_xlfn.XLOOKUP($M$8&amp;$AC125,気象データ入力!$C:$C,気象データ入力!$E:$E)</f>
        <v>#N/A</v>
      </c>
      <c r="AE125" s="161" t="e">
        <f>_xlfn.XLOOKUP($M$8&amp;$AC125,気象データ入力!$C:$C,気象データ入力!$F:$F)</f>
        <v>#N/A</v>
      </c>
      <c r="AF125" s="162" t="e">
        <f>_xlfn.XLOOKUP($M$8&amp;$AC125,気象データ入力!$C:$C,気象データ入力!$H:$H)</f>
        <v>#N/A</v>
      </c>
      <c r="AG125" s="150"/>
      <c r="AH125" s="154"/>
      <c r="AI125" s="159"/>
      <c r="AJ125" s="159"/>
      <c r="AK125" s="159"/>
      <c r="AL125" s="159"/>
      <c r="AM125" s="159"/>
      <c r="AN125" s="159"/>
      <c r="AO125" s="150"/>
      <c r="AP125" s="150"/>
      <c r="AQ125" s="150"/>
      <c r="AR125" s="150"/>
    </row>
    <row r="126" spans="2:44" ht="19.95" customHeight="1" x14ac:dyDescent="0.45">
      <c r="B126" s="7">
        <v>114</v>
      </c>
      <c r="C126" s="240">
        <f t="shared" si="20"/>
        <v>46068</v>
      </c>
      <c r="D126" s="241"/>
      <c r="E126" s="242"/>
      <c r="F126" s="243" t="e">
        <f t="shared" si="13"/>
        <v>#N/A</v>
      </c>
      <c r="G126" s="244"/>
      <c r="H126" s="245">
        <f t="shared" si="14"/>
        <v>0</v>
      </c>
      <c r="I126" s="246"/>
      <c r="J126" s="247" t="e">
        <f t="shared" si="15"/>
        <v>#N/A</v>
      </c>
      <c r="K126" s="248"/>
      <c r="L126" s="248"/>
      <c r="M126" s="243" t="e">
        <f t="shared" si="16"/>
        <v>#N/A</v>
      </c>
      <c r="N126" s="244"/>
      <c r="O126" s="245">
        <f t="shared" si="17"/>
        <v>0</v>
      </c>
      <c r="P126" s="246"/>
      <c r="Q126" s="236">
        <f t="shared" si="19"/>
        <v>0</v>
      </c>
      <c r="R126" s="237"/>
      <c r="S126" s="41" t="s">
        <v>19</v>
      </c>
      <c r="T126" s="238" t="str">
        <f t="shared" si="18"/>
        <v/>
      </c>
      <c r="U126" s="239"/>
      <c r="V126" s="239"/>
      <c r="W126" s="239"/>
      <c r="X126" s="42" t="s">
        <v>25</v>
      </c>
      <c r="Y126" s="150"/>
      <c r="Z126" s="150"/>
      <c r="AA126" s="150"/>
      <c r="AB126" s="150">
        <v>114</v>
      </c>
      <c r="AC126" s="158">
        <v>46068</v>
      </c>
      <c r="AD126" s="160" t="e">
        <f>_xlfn.XLOOKUP($M$8&amp;$AC126,気象データ入力!$C:$C,気象データ入力!$E:$E)</f>
        <v>#N/A</v>
      </c>
      <c r="AE126" s="161" t="e">
        <f>_xlfn.XLOOKUP($M$8&amp;$AC126,気象データ入力!$C:$C,気象データ入力!$F:$F)</f>
        <v>#N/A</v>
      </c>
      <c r="AF126" s="162" t="e">
        <f>_xlfn.XLOOKUP($M$8&amp;$AC126,気象データ入力!$C:$C,気象データ入力!$H:$H)</f>
        <v>#N/A</v>
      </c>
      <c r="AG126" s="150"/>
      <c r="AH126" s="154"/>
      <c r="AI126" s="159"/>
      <c r="AJ126" s="159"/>
      <c r="AK126" s="159"/>
      <c r="AL126" s="159"/>
      <c r="AM126" s="159"/>
      <c r="AN126" s="159"/>
      <c r="AO126" s="150"/>
      <c r="AP126" s="150"/>
      <c r="AQ126" s="150"/>
      <c r="AR126" s="150"/>
    </row>
    <row r="127" spans="2:44" ht="19.95" customHeight="1" x14ac:dyDescent="0.45">
      <c r="B127" s="7">
        <v>115</v>
      </c>
      <c r="C127" s="240">
        <f t="shared" si="20"/>
        <v>46070</v>
      </c>
      <c r="D127" s="241"/>
      <c r="E127" s="242"/>
      <c r="F127" s="243" t="e">
        <f t="shared" si="13"/>
        <v>#N/A</v>
      </c>
      <c r="G127" s="244"/>
      <c r="H127" s="245">
        <f t="shared" si="14"/>
        <v>0</v>
      </c>
      <c r="I127" s="246"/>
      <c r="J127" s="247" t="e">
        <f t="shared" si="15"/>
        <v>#N/A</v>
      </c>
      <c r="K127" s="248"/>
      <c r="L127" s="248"/>
      <c r="M127" s="243" t="e">
        <f t="shared" si="16"/>
        <v>#N/A</v>
      </c>
      <c r="N127" s="244"/>
      <c r="O127" s="245">
        <f t="shared" si="17"/>
        <v>0</v>
      </c>
      <c r="P127" s="246"/>
      <c r="Q127" s="236">
        <f t="shared" si="19"/>
        <v>0</v>
      </c>
      <c r="R127" s="237"/>
      <c r="S127" s="41" t="s">
        <v>19</v>
      </c>
      <c r="T127" s="238" t="str">
        <f t="shared" si="18"/>
        <v/>
      </c>
      <c r="U127" s="239"/>
      <c r="V127" s="239"/>
      <c r="W127" s="239"/>
      <c r="X127" s="42" t="s">
        <v>25</v>
      </c>
      <c r="Y127" s="150"/>
      <c r="Z127" s="150"/>
      <c r="AA127" s="150"/>
      <c r="AB127" s="150">
        <v>115</v>
      </c>
      <c r="AC127" s="158">
        <v>46070</v>
      </c>
      <c r="AD127" s="160" t="e">
        <f>_xlfn.XLOOKUP($M$8&amp;$AC127,気象データ入力!$C:$C,気象データ入力!$E:$E)</f>
        <v>#N/A</v>
      </c>
      <c r="AE127" s="161" t="e">
        <f>_xlfn.XLOOKUP($M$8&amp;$AC127,気象データ入力!$C:$C,気象データ入力!$F:$F)</f>
        <v>#N/A</v>
      </c>
      <c r="AF127" s="162" t="e">
        <f>_xlfn.XLOOKUP($M$8&amp;$AC127,気象データ入力!$C:$C,気象データ入力!$H:$H)</f>
        <v>#N/A</v>
      </c>
      <c r="AG127" s="150"/>
      <c r="AH127" s="154"/>
      <c r="AI127" s="159"/>
      <c r="AJ127" s="159"/>
      <c r="AK127" s="159"/>
      <c r="AL127" s="159"/>
      <c r="AM127" s="159"/>
      <c r="AN127" s="159"/>
      <c r="AO127" s="150"/>
      <c r="AP127" s="150"/>
      <c r="AQ127" s="150"/>
      <c r="AR127" s="150"/>
    </row>
    <row r="128" spans="2:44" ht="19.95" customHeight="1" x14ac:dyDescent="0.45">
      <c r="B128" s="7">
        <v>116</v>
      </c>
      <c r="C128" s="240">
        <f t="shared" si="20"/>
        <v>46071</v>
      </c>
      <c r="D128" s="241"/>
      <c r="E128" s="242"/>
      <c r="F128" s="243" t="e">
        <f t="shared" si="13"/>
        <v>#N/A</v>
      </c>
      <c r="G128" s="244"/>
      <c r="H128" s="245">
        <f t="shared" si="14"/>
        <v>0</v>
      </c>
      <c r="I128" s="246"/>
      <c r="J128" s="247" t="e">
        <f t="shared" si="15"/>
        <v>#N/A</v>
      </c>
      <c r="K128" s="248"/>
      <c r="L128" s="248"/>
      <c r="M128" s="243" t="e">
        <f t="shared" si="16"/>
        <v>#N/A</v>
      </c>
      <c r="N128" s="244"/>
      <c r="O128" s="245">
        <f t="shared" si="17"/>
        <v>0</v>
      </c>
      <c r="P128" s="246"/>
      <c r="Q128" s="236">
        <f t="shared" si="19"/>
        <v>0</v>
      </c>
      <c r="R128" s="237"/>
      <c r="S128" s="41" t="s">
        <v>19</v>
      </c>
      <c r="T128" s="238" t="str">
        <f t="shared" si="18"/>
        <v/>
      </c>
      <c r="U128" s="239"/>
      <c r="V128" s="239"/>
      <c r="W128" s="239"/>
      <c r="X128" s="42" t="s">
        <v>25</v>
      </c>
      <c r="Y128" s="150"/>
      <c r="Z128" s="150"/>
      <c r="AA128" s="150"/>
      <c r="AB128" s="150">
        <v>116</v>
      </c>
      <c r="AC128" s="158">
        <v>46071</v>
      </c>
      <c r="AD128" s="160" t="e">
        <f>_xlfn.XLOOKUP($M$8&amp;$AC128,気象データ入力!$C:$C,気象データ入力!$E:$E)</f>
        <v>#N/A</v>
      </c>
      <c r="AE128" s="161" t="e">
        <f>_xlfn.XLOOKUP($M$8&amp;$AC128,気象データ入力!$C:$C,気象データ入力!$F:$F)</f>
        <v>#N/A</v>
      </c>
      <c r="AF128" s="162" t="e">
        <f>_xlfn.XLOOKUP($M$8&amp;$AC128,気象データ入力!$C:$C,気象データ入力!$H:$H)</f>
        <v>#N/A</v>
      </c>
      <c r="AG128" s="150"/>
      <c r="AH128" s="154"/>
      <c r="AI128" s="159"/>
      <c r="AJ128" s="159"/>
      <c r="AK128" s="159"/>
      <c r="AL128" s="159"/>
      <c r="AM128" s="159"/>
      <c r="AN128" s="159"/>
      <c r="AO128" s="150"/>
      <c r="AP128" s="150"/>
      <c r="AQ128" s="150"/>
      <c r="AR128" s="150"/>
    </row>
    <row r="129" spans="2:44" ht="19.95" customHeight="1" x14ac:dyDescent="0.45">
      <c r="B129" s="7">
        <v>117</v>
      </c>
      <c r="C129" s="240">
        <f t="shared" si="20"/>
        <v>46072</v>
      </c>
      <c r="D129" s="241"/>
      <c r="E129" s="242"/>
      <c r="F129" s="243" t="e">
        <f t="shared" si="13"/>
        <v>#N/A</v>
      </c>
      <c r="G129" s="244"/>
      <c r="H129" s="245">
        <f t="shared" si="14"/>
        <v>0</v>
      </c>
      <c r="I129" s="246"/>
      <c r="J129" s="247" t="e">
        <f t="shared" si="15"/>
        <v>#N/A</v>
      </c>
      <c r="K129" s="248"/>
      <c r="L129" s="248"/>
      <c r="M129" s="243" t="e">
        <f t="shared" si="16"/>
        <v>#N/A</v>
      </c>
      <c r="N129" s="244"/>
      <c r="O129" s="245">
        <f t="shared" si="17"/>
        <v>0</v>
      </c>
      <c r="P129" s="246"/>
      <c r="Q129" s="236">
        <f t="shared" si="19"/>
        <v>0</v>
      </c>
      <c r="R129" s="237"/>
      <c r="S129" s="41" t="s">
        <v>19</v>
      </c>
      <c r="T129" s="238" t="str">
        <f t="shared" si="18"/>
        <v/>
      </c>
      <c r="U129" s="239"/>
      <c r="V129" s="239"/>
      <c r="W129" s="239"/>
      <c r="X129" s="42" t="s">
        <v>25</v>
      </c>
      <c r="Y129" s="150"/>
      <c r="Z129" s="150"/>
      <c r="AA129" s="150"/>
      <c r="AB129" s="150">
        <v>117</v>
      </c>
      <c r="AC129" s="158">
        <v>46072</v>
      </c>
      <c r="AD129" s="160" t="e">
        <f>_xlfn.XLOOKUP($M$8&amp;$AC129,気象データ入力!$C:$C,気象データ入力!$E:$E)</f>
        <v>#N/A</v>
      </c>
      <c r="AE129" s="161" t="e">
        <f>_xlfn.XLOOKUP($M$8&amp;$AC129,気象データ入力!$C:$C,気象データ入力!$F:$F)</f>
        <v>#N/A</v>
      </c>
      <c r="AF129" s="162" t="e">
        <f>_xlfn.XLOOKUP($M$8&amp;$AC129,気象データ入力!$C:$C,気象データ入力!$H:$H)</f>
        <v>#N/A</v>
      </c>
      <c r="AG129" s="150"/>
      <c r="AH129" s="154"/>
      <c r="AI129" s="159"/>
      <c r="AJ129" s="159"/>
      <c r="AK129" s="159"/>
      <c r="AL129" s="159"/>
      <c r="AM129" s="159"/>
      <c r="AN129" s="159"/>
      <c r="AO129" s="150"/>
      <c r="AP129" s="150"/>
      <c r="AQ129" s="150"/>
      <c r="AR129" s="150"/>
    </row>
    <row r="130" spans="2:44" ht="19.95" customHeight="1" x14ac:dyDescent="0.45">
      <c r="B130" s="7">
        <v>118</v>
      </c>
      <c r="C130" s="240">
        <f t="shared" si="20"/>
        <v>46073</v>
      </c>
      <c r="D130" s="241"/>
      <c r="E130" s="242"/>
      <c r="F130" s="243" t="e">
        <f t="shared" si="13"/>
        <v>#N/A</v>
      </c>
      <c r="G130" s="244"/>
      <c r="H130" s="245">
        <f t="shared" si="14"/>
        <v>0</v>
      </c>
      <c r="I130" s="246"/>
      <c r="J130" s="247" t="e">
        <f t="shared" si="15"/>
        <v>#N/A</v>
      </c>
      <c r="K130" s="248"/>
      <c r="L130" s="248"/>
      <c r="M130" s="243" t="e">
        <f t="shared" si="16"/>
        <v>#N/A</v>
      </c>
      <c r="N130" s="244"/>
      <c r="O130" s="245">
        <f t="shared" si="17"/>
        <v>0</v>
      </c>
      <c r="P130" s="246"/>
      <c r="Q130" s="236">
        <f t="shared" si="19"/>
        <v>0</v>
      </c>
      <c r="R130" s="237"/>
      <c r="S130" s="41" t="s">
        <v>19</v>
      </c>
      <c r="T130" s="238" t="str">
        <f t="shared" si="18"/>
        <v/>
      </c>
      <c r="U130" s="239"/>
      <c r="V130" s="239"/>
      <c r="W130" s="239"/>
      <c r="X130" s="42" t="s">
        <v>25</v>
      </c>
      <c r="Y130" s="150"/>
      <c r="Z130" s="150"/>
      <c r="AA130" s="150"/>
      <c r="AB130" s="150">
        <v>118</v>
      </c>
      <c r="AC130" s="158">
        <v>46073</v>
      </c>
      <c r="AD130" s="160" t="e">
        <f>_xlfn.XLOOKUP($M$8&amp;$AC130,気象データ入力!$C:$C,気象データ入力!$E:$E)</f>
        <v>#N/A</v>
      </c>
      <c r="AE130" s="161" t="e">
        <f>_xlfn.XLOOKUP($M$8&amp;$AC130,気象データ入力!$C:$C,気象データ入力!$F:$F)</f>
        <v>#N/A</v>
      </c>
      <c r="AF130" s="162" t="e">
        <f>_xlfn.XLOOKUP($M$8&amp;$AC130,気象データ入力!$C:$C,気象データ入力!$H:$H)</f>
        <v>#N/A</v>
      </c>
      <c r="AG130" s="150"/>
      <c r="AH130" s="154"/>
      <c r="AI130" s="159"/>
      <c r="AJ130" s="159"/>
      <c r="AK130" s="159"/>
      <c r="AL130" s="159"/>
      <c r="AM130" s="159"/>
      <c r="AN130" s="159"/>
      <c r="AO130" s="150"/>
      <c r="AP130" s="150"/>
      <c r="AQ130" s="150"/>
      <c r="AR130" s="150"/>
    </row>
    <row r="131" spans="2:44" ht="19.95" customHeight="1" x14ac:dyDescent="0.45">
      <c r="B131" s="7">
        <v>119</v>
      </c>
      <c r="C131" s="240">
        <f t="shared" si="20"/>
        <v>46074</v>
      </c>
      <c r="D131" s="241"/>
      <c r="E131" s="242"/>
      <c r="F131" s="243" t="e">
        <f t="shared" si="13"/>
        <v>#N/A</v>
      </c>
      <c r="G131" s="244"/>
      <c r="H131" s="245">
        <f t="shared" si="14"/>
        <v>0</v>
      </c>
      <c r="I131" s="246"/>
      <c r="J131" s="247" t="e">
        <f t="shared" si="15"/>
        <v>#N/A</v>
      </c>
      <c r="K131" s="248"/>
      <c r="L131" s="248"/>
      <c r="M131" s="243" t="e">
        <f t="shared" si="16"/>
        <v>#N/A</v>
      </c>
      <c r="N131" s="244"/>
      <c r="O131" s="245">
        <f t="shared" si="17"/>
        <v>0</v>
      </c>
      <c r="P131" s="246"/>
      <c r="Q131" s="236">
        <f t="shared" si="19"/>
        <v>0</v>
      </c>
      <c r="R131" s="237"/>
      <c r="S131" s="41" t="s">
        <v>19</v>
      </c>
      <c r="T131" s="238" t="str">
        <f t="shared" si="18"/>
        <v/>
      </c>
      <c r="U131" s="239"/>
      <c r="V131" s="239"/>
      <c r="W131" s="239"/>
      <c r="X131" s="42" t="s">
        <v>25</v>
      </c>
      <c r="Y131" s="150"/>
      <c r="Z131" s="150"/>
      <c r="AA131" s="150"/>
      <c r="AB131" s="150">
        <v>119</v>
      </c>
      <c r="AC131" s="158">
        <v>46074</v>
      </c>
      <c r="AD131" s="160" t="e">
        <f>_xlfn.XLOOKUP($M$8&amp;$AC131,気象データ入力!$C:$C,気象データ入力!$E:$E)</f>
        <v>#N/A</v>
      </c>
      <c r="AE131" s="161" t="e">
        <f>_xlfn.XLOOKUP($M$8&amp;$AC131,気象データ入力!$C:$C,気象データ入力!$F:$F)</f>
        <v>#N/A</v>
      </c>
      <c r="AF131" s="162" t="e">
        <f>_xlfn.XLOOKUP($M$8&amp;$AC131,気象データ入力!$C:$C,気象データ入力!$H:$H)</f>
        <v>#N/A</v>
      </c>
      <c r="AG131" s="150"/>
      <c r="AH131" s="154"/>
      <c r="AI131" s="159"/>
      <c r="AJ131" s="159"/>
      <c r="AK131" s="159"/>
      <c r="AL131" s="159"/>
      <c r="AM131" s="159"/>
      <c r="AN131" s="159"/>
      <c r="AO131" s="150"/>
      <c r="AP131" s="150"/>
      <c r="AQ131" s="150"/>
      <c r="AR131" s="150"/>
    </row>
    <row r="132" spans="2:44" ht="19.95" customHeight="1" x14ac:dyDescent="0.45">
      <c r="B132" s="7">
        <v>120</v>
      </c>
      <c r="C132" s="240">
        <f t="shared" si="20"/>
        <v>46075</v>
      </c>
      <c r="D132" s="241"/>
      <c r="E132" s="242"/>
      <c r="F132" s="243" t="e">
        <f t="shared" si="13"/>
        <v>#N/A</v>
      </c>
      <c r="G132" s="244"/>
      <c r="H132" s="245">
        <f t="shared" si="14"/>
        <v>0</v>
      </c>
      <c r="I132" s="246"/>
      <c r="J132" s="247" t="e">
        <f t="shared" si="15"/>
        <v>#N/A</v>
      </c>
      <c r="K132" s="248"/>
      <c r="L132" s="248"/>
      <c r="M132" s="243" t="e">
        <f t="shared" si="16"/>
        <v>#N/A</v>
      </c>
      <c r="N132" s="244"/>
      <c r="O132" s="245">
        <f t="shared" si="17"/>
        <v>0</v>
      </c>
      <c r="P132" s="246"/>
      <c r="Q132" s="236">
        <f t="shared" si="19"/>
        <v>0</v>
      </c>
      <c r="R132" s="237"/>
      <c r="S132" s="41" t="s">
        <v>19</v>
      </c>
      <c r="T132" s="238" t="str">
        <f t="shared" si="18"/>
        <v/>
      </c>
      <c r="U132" s="239"/>
      <c r="V132" s="239"/>
      <c r="W132" s="239"/>
      <c r="X132" s="42" t="s">
        <v>25</v>
      </c>
      <c r="Y132" s="150"/>
      <c r="Z132" s="150"/>
      <c r="AA132" s="150"/>
      <c r="AB132" s="150">
        <v>120</v>
      </c>
      <c r="AC132" s="158">
        <v>46075</v>
      </c>
      <c r="AD132" s="160" t="e">
        <f>_xlfn.XLOOKUP($M$8&amp;$AC132,気象データ入力!$C:$C,気象データ入力!$E:$E)</f>
        <v>#N/A</v>
      </c>
      <c r="AE132" s="161" t="e">
        <f>_xlfn.XLOOKUP($M$8&amp;$AC132,気象データ入力!$C:$C,気象データ入力!$F:$F)</f>
        <v>#N/A</v>
      </c>
      <c r="AF132" s="162" t="e">
        <f>_xlfn.XLOOKUP($M$8&amp;$AC132,気象データ入力!$C:$C,気象データ入力!$H:$H)</f>
        <v>#N/A</v>
      </c>
      <c r="AG132" s="150"/>
      <c r="AH132" s="154"/>
      <c r="AI132" s="159"/>
      <c r="AJ132" s="159"/>
      <c r="AK132" s="159"/>
      <c r="AL132" s="159"/>
      <c r="AM132" s="159"/>
      <c r="AN132" s="159"/>
      <c r="AO132" s="150"/>
      <c r="AP132" s="150"/>
      <c r="AQ132" s="150"/>
      <c r="AR132" s="150"/>
    </row>
    <row r="133" spans="2:44" ht="19.95" customHeight="1" x14ac:dyDescent="0.45">
      <c r="B133" s="7">
        <v>121</v>
      </c>
      <c r="C133" s="240">
        <f t="shared" si="20"/>
        <v>46076</v>
      </c>
      <c r="D133" s="241"/>
      <c r="E133" s="242"/>
      <c r="F133" s="243" t="e">
        <f t="shared" si="13"/>
        <v>#N/A</v>
      </c>
      <c r="G133" s="244"/>
      <c r="H133" s="245">
        <f t="shared" si="14"/>
        <v>0</v>
      </c>
      <c r="I133" s="246"/>
      <c r="J133" s="247" t="e">
        <f t="shared" si="15"/>
        <v>#N/A</v>
      </c>
      <c r="K133" s="248"/>
      <c r="L133" s="248"/>
      <c r="M133" s="243" t="e">
        <f t="shared" si="16"/>
        <v>#N/A</v>
      </c>
      <c r="N133" s="244"/>
      <c r="O133" s="245">
        <f t="shared" si="17"/>
        <v>0</v>
      </c>
      <c r="P133" s="246"/>
      <c r="Q133" s="236">
        <f t="shared" si="19"/>
        <v>0</v>
      </c>
      <c r="R133" s="237"/>
      <c r="S133" s="41" t="s">
        <v>19</v>
      </c>
      <c r="T133" s="238" t="str">
        <f t="shared" si="18"/>
        <v/>
      </c>
      <c r="U133" s="239"/>
      <c r="V133" s="239"/>
      <c r="W133" s="239"/>
      <c r="X133" s="42" t="s">
        <v>25</v>
      </c>
      <c r="Y133" s="150"/>
      <c r="Z133" s="150"/>
      <c r="AA133" s="150"/>
      <c r="AB133" s="150">
        <v>121</v>
      </c>
      <c r="AC133" s="158">
        <v>46076</v>
      </c>
      <c r="AD133" s="160" t="e">
        <f>_xlfn.XLOOKUP($M$8&amp;$AC133,気象データ入力!$C:$C,気象データ入力!$E:$E)</f>
        <v>#N/A</v>
      </c>
      <c r="AE133" s="161" t="e">
        <f>_xlfn.XLOOKUP($M$8&amp;$AC133,気象データ入力!$C:$C,気象データ入力!$F:$F)</f>
        <v>#N/A</v>
      </c>
      <c r="AF133" s="162" t="e">
        <f>_xlfn.XLOOKUP($M$8&amp;$AC133,気象データ入力!$C:$C,気象データ入力!$H:$H)</f>
        <v>#N/A</v>
      </c>
      <c r="AG133" s="150"/>
      <c r="AH133" s="154"/>
      <c r="AI133" s="159"/>
      <c r="AJ133" s="159"/>
      <c r="AK133" s="159"/>
      <c r="AL133" s="159"/>
      <c r="AM133" s="159"/>
      <c r="AN133" s="159"/>
      <c r="AO133" s="150"/>
      <c r="AP133" s="150"/>
      <c r="AQ133" s="150"/>
      <c r="AR133" s="150"/>
    </row>
    <row r="134" spans="2:44" ht="19.95" customHeight="1" x14ac:dyDescent="0.45">
      <c r="B134" s="7">
        <v>122</v>
      </c>
      <c r="C134" s="240">
        <f t="shared" si="20"/>
        <v>46079</v>
      </c>
      <c r="D134" s="241"/>
      <c r="E134" s="242"/>
      <c r="F134" s="243" t="e">
        <f t="shared" si="13"/>
        <v>#N/A</v>
      </c>
      <c r="G134" s="244"/>
      <c r="H134" s="245">
        <f t="shared" si="14"/>
        <v>0</v>
      </c>
      <c r="I134" s="246"/>
      <c r="J134" s="247" t="e">
        <f t="shared" si="15"/>
        <v>#N/A</v>
      </c>
      <c r="K134" s="248"/>
      <c r="L134" s="248"/>
      <c r="M134" s="243" t="e">
        <f t="shared" si="16"/>
        <v>#N/A</v>
      </c>
      <c r="N134" s="244"/>
      <c r="O134" s="245">
        <f t="shared" si="17"/>
        <v>0</v>
      </c>
      <c r="P134" s="246"/>
      <c r="Q134" s="236">
        <f t="shared" si="19"/>
        <v>0</v>
      </c>
      <c r="R134" s="237"/>
      <c r="S134" s="41" t="s">
        <v>19</v>
      </c>
      <c r="T134" s="238" t="str">
        <f t="shared" si="18"/>
        <v/>
      </c>
      <c r="U134" s="239"/>
      <c r="V134" s="239"/>
      <c r="W134" s="239"/>
      <c r="X134" s="42" t="s">
        <v>25</v>
      </c>
      <c r="Y134" s="150"/>
      <c r="Z134" s="150"/>
      <c r="AA134" s="150"/>
      <c r="AB134" s="150">
        <v>122</v>
      </c>
      <c r="AC134" s="158">
        <v>46079</v>
      </c>
      <c r="AD134" s="160" t="e">
        <f>_xlfn.XLOOKUP($M$8&amp;$AC134,気象データ入力!$C:$C,気象データ入力!$E:$E)</f>
        <v>#N/A</v>
      </c>
      <c r="AE134" s="161" t="e">
        <f>_xlfn.XLOOKUP($M$8&amp;$AC134,気象データ入力!$C:$C,気象データ入力!$F:$F)</f>
        <v>#N/A</v>
      </c>
      <c r="AF134" s="162" t="e">
        <f>_xlfn.XLOOKUP($M$8&amp;$AC134,気象データ入力!$C:$C,気象データ入力!$H:$H)</f>
        <v>#N/A</v>
      </c>
      <c r="AG134" s="150"/>
      <c r="AH134" s="154"/>
      <c r="AI134" s="159"/>
      <c r="AJ134" s="159"/>
      <c r="AK134" s="159"/>
      <c r="AL134" s="159"/>
      <c r="AM134" s="159"/>
      <c r="AN134" s="159"/>
      <c r="AO134" s="150"/>
      <c r="AP134" s="150"/>
      <c r="AQ134" s="150"/>
      <c r="AR134" s="150"/>
    </row>
    <row r="135" spans="2:44" ht="19.95" customHeight="1" x14ac:dyDescent="0.45">
      <c r="B135" s="7">
        <v>123</v>
      </c>
      <c r="C135" s="240">
        <f t="shared" si="20"/>
        <v>46081</v>
      </c>
      <c r="D135" s="241"/>
      <c r="E135" s="242"/>
      <c r="F135" s="243" t="e">
        <f t="shared" si="13"/>
        <v>#N/A</v>
      </c>
      <c r="G135" s="244"/>
      <c r="H135" s="245">
        <f t="shared" si="14"/>
        <v>0</v>
      </c>
      <c r="I135" s="246"/>
      <c r="J135" s="247" t="e">
        <f t="shared" si="15"/>
        <v>#N/A</v>
      </c>
      <c r="K135" s="248"/>
      <c r="L135" s="248"/>
      <c r="M135" s="243" t="e">
        <f t="shared" si="16"/>
        <v>#N/A</v>
      </c>
      <c r="N135" s="244"/>
      <c r="O135" s="245">
        <f t="shared" si="17"/>
        <v>0</v>
      </c>
      <c r="P135" s="246"/>
      <c r="Q135" s="236">
        <f t="shared" si="19"/>
        <v>0</v>
      </c>
      <c r="R135" s="237"/>
      <c r="S135" s="41" t="s">
        <v>19</v>
      </c>
      <c r="T135" s="238" t="str">
        <f t="shared" si="18"/>
        <v/>
      </c>
      <c r="U135" s="239"/>
      <c r="V135" s="239"/>
      <c r="W135" s="239"/>
      <c r="X135" s="42" t="s">
        <v>25</v>
      </c>
      <c r="Y135" s="150"/>
      <c r="Z135" s="150"/>
      <c r="AA135" s="150"/>
      <c r="AB135" s="150">
        <v>123</v>
      </c>
      <c r="AC135" s="158">
        <v>46081</v>
      </c>
      <c r="AD135" s="160" t="e">
        <f>_xlfn.XLOOKUP($M$8&amp;$AC135,気象データ入力!$C:$C,気象データ入力!$E:$E)</f>
        <v>#N/A</v>
      </c>
      <c r="AE135" s="161" t="e">
        <f>_xlfn.XLOOKUP($M$8&amp;$AC135,気象データ入力!$C:$C,気象データ入力!$F:$F)</f>
        <v>#N/A</v>
      </c>
      <c r="AF135" s="162" t="e">
        <f>_xlfn.XLOOKUP($M$8&amp;$AC135,気象データ入力!$C:$C,気象データ入力!$H:$H)</f>
        <v>#N/A</v>
      </c>
      <c r="AG135" s="150"/>
      <c r="AH135" s="154"/>
      <c r="AI135" s="159"/>
      <c r="AJ135" s="159"/>
      <c r="AK135" s="159"/>
      <c r="AL135" s="159"/>
      <c r="AM135" s="159"/>
      <c r="AN135" s="159"/>
      <c r="AO135" s="150"/>
      <c r="AP135" s="150"/>
      <c r="AQ135" s="150"/>
      <c r="AR135" s="150"/>
    </row>
    <row r="136" spans="2:44" ht="19.95" customHeight="1" x14ac:dyDescent="0.45">
      <c r="B136" s="7">
        <v>124</v>
      </c>
      <c r="C136" s="240">
        <f t="shared" si="20"/>
        <v>0</v>
      </c>
      <c r="D136" s="241"/>
      <c r="E136" s="242"/>
      <c r="F136" s="243">
        <f t="shared" si="13"/>
        <v>0</v>
      </c>
      <c r="G136" s="244"/>
      <c r="H136" s="245"/>
      <c r="I136" s="246"/>
      <c r="J136" s="247">
        <f t="shared" si="15"/>
        <v>0</v>
      </c>
      <c r="K136" s="248"/>
      <c r="L136" s="248"/>
      <c r="M136" s="243">
        <f t="shared" si="16"/>
        <v>0</v>
      </c>
      <c r="N136" s="244"/>
      <c r="O136" s="245"/>
      <c r="P136" s="246"/>
      <c r="Q136" s="236">
        <f t="shared" si="19"/>
        <v>0</v>
      </c>
      <c r="R136" s="237"/>
      <c r="S136" s="41" t="s">
        <v>19</v>
      </c>
      <c r="T136" s="238" t="str">
        <f t="shared" si="18"/>
        <v/>
      </c>
      <c r="U136" s="239"/>
      <c r="V136" s="239"/>
      <c r="W136" s="239"/>
      <c r="X136" s="42" t="s">
        <v>25</v>
      </c>
      <c r="Y136" s="150"/>
      <c r="Z136" s="150"/>
      <c r="AA136" s="150"/>
      <c r="AB136" s="150"/>
      <c r="AC136" s="158"/>
      <c r="AD136" s="160"/>
      <c r="AE136" s="161"/>
      <c r="AF136" s="162"/>
      <c r="AG136" s="150"/>
      <c r="AH136" s="154"/>
      <c r="AI136" s="159"/>
      <c r="AJ136" s="159"/>
      <c r="AK136" s="159"/>
      <c r="AL136" s="159"/>
      <c r="AM136" s="159"/>
      <c r="AN136" s="159"/>
      <c r="AO136" s="150"/>
      <c r="AP136" s="150"/>
      <c r="AQ136" s="150"/>
      <c r="AR136" s="150"/>
    </row>
    <row r="137" spans="2:44" ht="19.95" customHeight="1" thickBot="1" x14ac:dyDescent="0.5">
      <c r="B137" s="7">
        <v>125</v>
      </c>
      <c r="C137" s="240">
        <f t="shared" si="20"/>
        <v>0</v>
      </c>
      <c r="D137" s="241"/>
      <c r="E137" s="242"/>
      <c r="F137" s="243">
        <f t="shared" si="13"/>
        <v>0</v>
      </c>
      <c r="G137" s="244"/>
      <c r="H137" s="245"/>
      <c r="I137" s="246"/>
      <c r="J137" s="247">
        <f t="shared" si="15"/>
        <v>0</v>
      </c>
      <c r="K137" s="248"/>
      <c r="L137" s="248"/>
      <c r="M137" s="243">
        <f t="shared" si="16"/>
        <v>0</v>
      </c>
      <c r="N137" s="244"/>
      <c r="O137" s="245"/>
      <c r="P137" s="246"/>
      <c r="Q137" s="236">
        <f t="shared" si="19"/>
        <v>0</v>
      </c>
      <c r="R137" s="237"/>
      <c r="S137" s="41" t="s">
        <v>19</v>
      </c>
      <c r="T137" s="238" t="str">
        <f t="shared" si="18"/>
        <v/>
      </c>
      <c r="U137" s="239"/>
      <c r="V137" s="239"/>
      <c r="W137" s="239"/>
      <c r="X137" s="42" t="s">
        <v>25</v>
      </c>
      <c r="Y137" s="150"/>
      <c r="Z137" s="150"/>
      <c r="AA137" s="150"/>
      <c r="AB137" s="150"/>
      <c r="AC137" s="158"/>
      <c r="AD137" s="160"/>
      <c r="AE137" s="161"/>
      <c r="AF137" s="162"/>
      <c r="AG137" s="150"/>
      <c r="AH137" s="154"/>
      <c r="AI137" s="159"/>
      <c r="AJ137" s="159"/>
      <c r="AK137" s="159"/>
      <c r="AL137" s="159"/>
      <c r="AM137" s="159"/>
      <c r="AN137" s="159"/>
      <c r="AO137" s="150"/>
      <c r="AP137" s="150"/>
      <c r="AQ137" s="150"/>
      <c r="AR137" s="150"/>
    </row>
    <row r="138" spans="2:44" ht="21" customHeight="1" thickBot="1" x14ac:dyDescent="0.5">
      <c r="C138" s="223" t="s">
        <v>1113</v>
      </c>
      <c r="D138" s="223"/>
      <c r="E138" s="223"/>
      <c r="F138" s="223"/>
      <c r="G138" s="223"/>
      <c r="H138" s="223"/>
      <c r="I138" s="223"/>
      <c r="J138" s="223"/>
      <c r="K138" s="223"/>
      <c r="L138" s="223"/>
      <c r="M138" s="223"/>
      <c r="N138" s="223"/>
      <c r="O138" s="223"/>
      <c r="P138" s="224">
        <f>SUM(Q13:R137)</f>
        <v>0</v>
      </c>
      <c r="Q138" s="225"/>
      <c r="R138" s="226"/>
      <c r="S138" s="41" t="s">
        <v>19</v>
      </c>
      <c r="T138" s="227">
        <f>SUM(T13:W137)</f>
        <v>0</v>
      </c>
      <c r="U138" s="228"/>
      <c r="V138" s="228"/>
      <c r="W138" s="228"/>
      <c r="X138" s="43" t="s">
        <v>25</v>
      </c>
      <c r="Y138" s="150"/>
      <c r="Z138" s="150"/>
      <c r="AA138" s="150"/>
      <c r="AB138" s="150"/>
      <c r="AC138" s="158"/>
      <c r="AD138" s="160"/>
      <c r="AE138" s="161"/>
      <c r="AF138" s="162" t="e">
        <f>SUM(AF13:AF137)</f>
        <v>#N/A</v>
      </c>
      <c r="AG138" s="150"/>
      <c r="AH138" s="154"/>
      <c r="AI138" s="159"/>
      <c r="AJ138" s="159"/>
      <c r="AK138" s="159"/>
      <c r="AL138" s="159"/>
      <c r="AM138" s="159"/>
      <c r="AN138" s="159"/>
      <c r="AO138" s="150"/>
      <c r="AP138" s="150"/>
      <c r="AQ138" s="150"/>
      <c r="AR138" s="150"/>
    </row>
    <row r="139" spans="2:44" ht="21.45" customHeight="1" x14ac:dyDescent="0.45">
      <c r="C139" s="223"/>
      <c r="D139" s="223"/>
      <c r="E139" s="223"/>
      <c r="F139" s="223"/>
      <c r="G139" s="223"/>
      <c r="H139" s="223"/>
      <c r="I139" s="223"/>
      <c r="J139" s="223"/>
      <c r="K139" s="223"/>
      <c r="L139" s="223"/>
      <c r="M139" s="223"/>
      <c r="N139" s="223"/>
      <c r="O139" s="223"/>
      <c r="P139" s="229" t="s">
        <v>1100</v>
      </c>
      <c r="Q139" s="229"/>
      <c r="R139" s="229"/>
      <c r="S139" s="229"/>
      <c r="T139" s="230">
        <f>F142+F143+F144+F145+M142+M143+M144+M145+T142+T143+T144+T145</f>
        <v>0</v>
      </c>
      <c r="U139" s="230"/>
      <c r="V139" s="230"/>
      <c r="W139" s="230"/>
      <c r="X139" s="44" t="s">
        <v>25</v>
      </c>
      <c r="Y139" s="150"/>
      <c r="Z139" s="150"/>
      <c r="AA139" s="150"/>
      <c r="AB139" s="150"/>
      <c r="AC139" s="158"/>
      <c r="AD139" s="160"/>
      <c r="AE139" s="161"/>
      <c r="AF139" s="162"/>
      <c r="AG139" s="150"/>
      <c r="AH139" s="154"/>
      <c r="AI139" s="159"/>
      <c r="AJ139" s="159"/>
      <c r="AK139" s="159"/>
      <c r="AL139" s="159"/>
      <c r="AM139" s="159"/>
      <c r="AN139" s="159"/>
      <c r="AO139" s="150"/>
      <c r="AP139" s="150"/>
      <c r="AQ139" s="150"/>
      <c r="AR139" s="150"/>
    </row>
    <row r="140" spans="2:44" ht="21.45" customHeight="1" thickBot="1" x14ac:dyDescent="0.5">
      <c r="C140" s="223"/>
      <c r="D140" s="223"/>
      <c r="E140" s="223"/>
      <c r="F140" s="223"/>
      <c r="G140" s="223"/>
      <c r="H140" s="223"/>
      <c r="I140" s="223"/>
      <c r="J140" s="223"/>
      <c r="K140" s="223"/>
      <c r="L140" s="223"/>
      <c r="M140" s="223"/>
      <c r="N140" s="223"/>
      <c r="O140" s="223"/>
      <c r="P140" s="231" t="s">
        <v>1101</v>
      </c>
      <c r="Q140" s="231"/>
      <c r="R140" s="231"/>
      <c r="S140" s="231"/>
      <c r="T140" s="232">
        <f>T138-T139</f>
        <v>0</v>
      </c>
      <c r="U140" s="232"/>
      <c r="V140" s="232"/>
      <c r="W140" s="232"/>
      <c r="X140" s="45" t="s">
        <v>25</v>
      </c>
      <c r="Y140" s="150"/>
      <c r="Z140" s="150"/>
      <c r="AA140" s="150"/>
      <c r="AB140" s="150"/>
      <c r="AC140" s="158"/>
      <c r="AD140" s="160"/>
      <c r="AE140" s="161"/>
      <c r="AF140" s="162"/>
      <c r="AG140" s="150"/>
      <c r="AH140" s="154"/>
      <c r="AI140" s="159"/>
      <c r="AJ140" s="159"/>
      <c r="AK140" s="159"/>
      <c r="AL140" s="159"/>
      <c r="AM140" s="159"/>
      <c r="AN140" s="159"/>
      <c r="AO140" s="150"/>
      <c r="AP140" s="150"/>
      <c r="AQ140" s="150"/>
      <c r="AR140" s="150"/>
    </row>
    <row r="141" spans="2:44" ht="21.6" customHeight="1" thickBot="1" x14ac:dyDescent="0.45">
      <c r="B141" s="7" t="s">
        <v>1102</v>
      </c>
      <c r="K141" s="128" t="s">
        <v>1104</v>
      </c>
      <c r="L141" s="128"/>
      <c r="Y141" s="150"/>
      <c r="Z141" s="150"/>
      <c r="AA141" s="150"/>
      <c r="AB141" s="150"/>
      <c r="AC141" s="158"/>
      <c r="AD141" s="160"/>
      <c r="AE141" s="161"/>
      <c r="AF141" s="162"/>
      <c r="AG141" s="150"/>
      <c r="AH141" s="154"/>
      <c r="AI141" s="159"/>
      <c r="AJ141" s="159"/>
      <c r="AK141" s="159"/>
      <c r="AL141" s="159"/>
      <c r="AM141" s="159"/>
      <c r="AN141" s="159"/>
      <c r="AO141" s="150"/>
      <c r="AP141" s="150"/>
      <c r="AQ141" s="150"/>
      <c r="AR141" s="150"/>
    </row>
    <row r="142" spans="2:44" ht="19.95" customHeight="1" x14ac:dyDescent="0.45">
      <c r="C142" s="129" t="s">
        <v>3119</v>
      </c>
      <c r="D142" s="130"/>
      <c r="E142" s="130"/>
      <c r="F142" s="235"/>
      <c r="G142" s="235"/>
      <c r="H142" s="235"/>
      <c r="I142" s="130" t="s">
        <v>25</v>
      </c>
      <c r="J142" s="131" t="s">
        <v>3126</v>
      </c>
      <c r="K142" s="131"/>
      <c r="L142" s="130"/>
      <c r="M142" s="235"/>
      <c r="N142" s="235"/>
      <c r="O142" s="235"/>
      <c r="P142" s="132" t="s">
        <v>25</v>
      </c>
      <c r="Q142" s="130" t="s">
        <v>3128</v>
      </c>
      <c r="R142" s="130"/>
      <c r="S142" s="130"/>
      <c r="T142" s="235"/>
      <c r="U142" s="235"/>
      <c r="V142" s="235"/>
      <c r="W142" s="133" t="s">
        <v>25</v>
      </c>
      <c r="Y142" s="150"/>
      <c r="Z142" s="150"/>
      <c r="AA142" s="150"/>
      <c r="AB142" s="150"/>
      <c r="AC142" s="158"/>
      <c r="AD142" s="160"/>
      <c r="AE142" s="161"/>
      <c r="AF142" s="162"/>
      <c r="AG142" s="150"/>
      <c r="AH142" s="154"/>
      <c r="AI142" s="159"/>
      <c r="AJ142" s="159"/>
      <c r="AK142" s="159"/>
      <c r="AL142" s="159"/>
      <c r="AM142" s="159"/>
      <c r="AN142" s="159"/>
      <c r="AO142" s="150"/>
      <c r="AP142" s="150"/>
      <c r="AQ142" s="150"/>
      <c r="AR142" s="150"/>
    </row>
    <row r="143" spans="2:44" ht="19.95" customHeight="1" x14ac:dyDescent="0.45">
      <c r="C143" s="134" t="s">
        <v>3120</v>
      </c>
      <c r="D143" s="135"/>
      <c r="E143" s="135"/>
      <c r="F143" s="233"/>
      <c r="G143" s="233"/>
      <c r="H143" s="233"/>
      <c r="I143" s="135" t="s">
        <v>25</v>
      </c>
      <c r="J143" s="136" t="s">
        <v>3121</v>
      </c>
      <c r="K143" s="136"/>
      <c r="L143" s="135"/>
      <c r="M143" s="233"/>
      <c r="N143" s="233"/>
      <c r="O143" s="233"/>
      <c r="P143" s="137" t="s">
        <v>25</v>
      </c>
      <c r="Q143" s="135" t="s">
        <v>3129</v>
      </c>
      <c r="R143" s="135"/>
      <c r="S143" s="135"/>
      <c r="T143" s="233"/>
      <c r="U143" s="233"/>
      <c r="V143" s="233"/>
      <c r="W143" s="138" t="s">
        <v>25</v>
      </c>
      <c r="Y143" s="150"/>
      <c r="Z143" s="150"/>
      <c r="AA143" s="150"/>
      <c r="AB143" s="150"/>
      <c r="AC143" s="158"/>
      <c r="AD143" s="160"/>
      <c r="AE143" s="161"/>
      <c r="AF143" s="162"/>
      <c r="AG143" s="150"/>
      <c r="AH143" s="154"/>
      <c r="AI143" s="159"/>
      <c r="AJ143" s="159"/>
      <c r="AK143" s="159"/>
      <c r="AL143" s="159"/>
      <c r="AM143" s="159"/>
      <c r="AN143" s="159"/>
      <c r="AO143" s="150"/>
      <c r="AP143" s="150"/>
      <c r="AQ143" s="150"/>
      <c r="AR143" s="150"/>
    </row>
    <row r="144" spans="2:44" ht="19.95" customHeight="1" x14ac:dyDescent="0.45">
      <c r="C144" s="134" t="s">
        <v>3122</v>
      </c>
      <c r="D144" s="135"/>
      <c r="E144" s="135"/>
      <c r="F144" s="233"/>
      <c r="G144" s="233"/>
      <c r="H144" s="233"/>
      <c r="I144" s="135" t="s">
        <v>25</v>
      </c>
      <c r="J144" s="136" t="s">
        <v>3123</v>
      </c>
      <c r="K144" s="136"/>
      <c r="L144" s="135"/>
      <c r="M144" s="233"/>
      <c r="N144" s="233"/>
      <c r="O144" s="233"/>
      <c r="P144" s="137" t="s">
        <v>25</v>
      </c>
      <c r="Q144" s="135" t="s">
        <v>3130</v>
      </c>
      <c r="R144" s="135"/>
      <c r="S144" s="135"/>
      <c r="T144" s="233"/>
      <c r="U144" s="233"/>
      <c r="V144" s="233"/>
      <c r="W144" s="138" t="s">
        <v>25</v>
      </c>
      <c r="Y144" s="150"/>
      <c r="Z144" s="150"/>
      <c r="AA144" s="150"/>
      <c r="AB144" s="150"/>
      <c r="AC144" s="158"/>
      <c r="AD144" s="160"/>
      <c r="AE144" s="161"/>
      <c r="AF144" s="162"/>
      <c r="AG144" s="150"/>
      <c r="AH144" s="159"/>
      <c r="AI144" s="159"/>
      <c r="AJ144" s="159"/>
      <c r="AK144" s="159"/>
      <c r="AL144" s="159"/>
      <c r="AM144" s="159"/>
      <c r="AN144" s="159"/>
      <c r="AO144" s="150"/>
      <c r="AP144" s="150"/>
      <c r="AQ144" s="150"/>
      <c r="AR144" s="150"/>
    </row>
    <row r="145" spans="1:44" ht="19.95" customHeight="1" thickBot="1" x14ac:dyDescent="0.5">
      <c r="C145" s="139" t="s">
        <v>3124</v>
      </c>
      <c r="D145" s="140"/>
      <c r="E145" s="140"/>
      <c r="F145" s="234"/>
      <c r="G145" s="234"/>
      <c r="H145" s="234"/>
      <c r="I145" s="140" t="s">
        <v>25</v>
      </c>
      <c r="J145" s="141" t="s">
        <v>3125</v>
      </c>
      <c r="K145" s="141"/>
      <c r="L145" s="140"/>
      <c r="M145" s="234"/>
      <c r="N145" s="234"/>
      <c r="O145" s="234"/>
      <c r="P145" s="142" t="s">
        <v>25</v>
      </c>
      <c r="Q145" s="140" t="s">
        <v>3131</v>
      </c>
      <c r="R145" s="140"/>
      <c r="S145" s="140"/>
      <c r="T145" s="234"/>
      <c r="U145" s="234"/>
      <c r="V145" s="234"/>
      <c r="W145" s="143" t="s">
        <v>25</v>
      </c>
      <c r="Y145" s="150"/>
      <c r="Z145" s="150"/>
      <c r="AA145" s="150"/>
      <c r="AB145" s="150"/>
      <c r="AC145" s="158"/>
      <c r="AD145" s="160"/>
      <c r="AE145" s="163"/>
      <c r="AF145" s="162"/>
      <c r="AG145" s="150"/>
      <c r="AH145" s="159"/>
      <c r="AI145" s="159"/>
      <c r="AJ145" s="159"/>
      <c r="AK145" s="159"/>
      <c r="AL145" s="159"/>
      <c r="AM145" s="159"/>
      <c r="AN145" s="159"/>
      <c r="AO145" s="150"/>
      <c r="AP145" s="150"/>
      <c r="AQ145" s="150"/>
      <c r="AR145" s="150"/>
    </row>
    <row r="146" spans="1:44" ht="7.2" customHeight="1" x14ac:dyDescent="0.45">
      <c r="Y146" s="150"/>
      <c r="Z146" s="150"/>
      <c r="AA146" s="150"/>
      <c r="AB146" s="150"/>
      <c r="AC146" s="158"/>
      <c r="AD146" s="160"/>
      <c r="AE146" s="163"/>
      <c r="AF146" s="162"/>
      <c r="AG146" s="150"/>
      <c r="AH146" s="159"/>
      <c r="AI146" s="159"/>
      <c r="AJ146" s="159"/>
      <c r="AK146" s="159"/>
      <c r="AL146" s="159"/>
      <c r="AM146" s="159"/>
      <c r="AN146" s="159"/>
      <c r="AO146" s="150"/>
      <c r="AP146" s="150"/>
      <c r="AQ146" s="150"/>
      <c r="AR146" s="150"/>
    </row>
    <row r="147" spans="1:44" ht="18" customHeight="1" x14ac:dyDescent="0.45">
      <c r="B147" s="204" t="s">
        <v>32</v>
      </c>
      <c r="C147" s="205"/>
      <c r="D147" s="195"/>
      <c r="E147" s="196"/>
      <c r="F147" s="196"/>
      <c r="G147" s="196"/>
      <c r="H147" s="176" t="s">
        <v>33</v>
      </c>
      <c r="I147" s="177"/>
      <c r="J147" s="210" t="s">
        <v>2104</v>
      </c>
      <c r="K147" s="211"/>
      <c r="L147" s="221"/>
      <c r="M147" s="165"/>
      <c r="N147" s="165"/>
      <c r="O147" s="167"/>
      <c r="P147" s="195"/>
      <c r="Q147" s="196"/>
      <c r="R147" s="196"/>
      <c r="S147" s="144"/>
      <c r="Y147" s="150"/>
      <c r="Z147" s="150"/>
      <c r="AA147" s="150"/>
      <c r="AB147" s="150"/>
      <c r="AC147" s="158"/>
      <c r="AD147" s="160"/>
      <c r="AE147" s="163"/>
      <c r="AF147" s="162"/>
      <c r="AG147" s="150"/>
      <c r="AH147" s="159"/>
      <c r="AI147" s="159"/>
      <c r="AJ147" s="159"/>
      <c r="AK147" s="159"/>
      <c r="AL147" s="159"/>
      <c r="AM147" s="159"/>
      <c r="AN147" s="159"/>
      <c r="AO147" s="150"/>
      <c r="AP147" s="150"/>
      <c r="AQ147" s="150"/>
      <c r="AR147" s="150"/>
    </row>
    <row r="148" spans="1:44" ht="18" customHeight="1" x14ac:dyDescent="0.45">
      <c r="B148" s="206"/>
      <c r="C148" s="207"/>
      <c r="D148" s="198"/>
      <c r="E148" s="199"/>
      <c r="F148" s="199"/>
      <c r="G148" s="199"/>
      <c r="H148" s="169" t="s">
        <v>34</v>
      </c>
      <c r="I148" s="170"/>
      <c r="J148" s="189" t="s">
        <v>2105</v>
      </c>
      <c r="K148" s="194"/>
      <c r="L148" s="222"/>
      <c r="M148" s="166"/>
      <c r="N148" s="166"/>
      <c r="O148" s="168"/>
      <c r="P148" s="198"/>
      <c r="Q148" s="199"/>
      <c r="R148" s="199"/>
      <c r="S148" s="145" t="s">
        <v>35</v>
      </c>
      <c r="Y148" s="150"/>
      <c r="Z148" s="150"/>
      <c r="AA148" s="150"/>
      <c r="AB148" s="150"/>
      <c r="AC148" s="158"/>
      <c r="AD148" s="160"/>
      <c r="AE148" s="163"/>
      <c r="AF148" s="162"/>
      <c r="AG148" s="150"/>
      <c r="AH148" s="159"/>
      <c r="AI148" s="159"/>
      <c r="AJ148" s="159"/>
      <c r="AK148" s="159"/>
      <c r="AL148" s="159"/>
      <c r="AM148" s="159"/>
      <c r="AN148" s="159"/>
      <c r="AO148" s="150"/>
      <c r="AP148" s="150"/>
      <c r="AQ148" s="150"/>
      <c r="AR148" s="150"/>
    </row>
    <row r="149" spans="1:44" ht="18.75" customHeight="1" x14ac:dyDescent="0.45">
      <c r="B149" s="206"/>
      <c r="C149" s="207"/>
      <c r="D149" s="212" t="s">
        <v>1093</v>
      </c>
      <c r="E149" s="213"/>
      <c r="F149" s="214"/>
      <c r="G149" s="215" t="s">
        <v>36</v>
      </c>
      <c r="H149" s="217"/>
      <c r="I149" s="219"/>
      <c r="J149" s="187"/>
      <c r="K149" s="192" t="s">
        <v>1094</v>
      </c>
      <c r="L149" s="193"/>
      <c r="M149" s="202"/>
      <c r="N149" s="165"/>
      <c r="O149" s="165"/>
      <c r="P149" s="165"/>
      <c r="Q149" s="165"/>
      <c r="R149" s="165"/>
      <c r="S149" s="187"/>
      <c r="Y149" s="150"/>
      <c r="Z149" s="150"/>
      <c r="AA149" s="150"/>
      <c r="AB149" s="150"/>
      <c r="AC149" s="150"/>
      <c r="AD149" s="150"/>
      <c r="AE149" s="150"/>
      <c r="AF149" s="164"/>
      <c r="AG149" s="150"/>
      <c r="AH149" s="159"/>
      <c r="AI149" s="159"/>
      <c r="AJ149" s="159"/>
      <c r="AK149" s="159"/>
      <c r="AL149" s="159"/>
      <c r="AM149" s="159"/>
      <c r="AN149" s="159"/>
    </row>
    <row r="150" spans="1:44" ht="15" customHeight="1" x14ac:dyDescent="0.45">
      <c r="B150" s="208"/>
      <c r="C150" s="209"/>
      <c r="D150" s="189" t="s">
        <v>1095</v>
      </c>
      <c r="E150" s="190"/>
      <c r="F150" s="190"/>
      <c r="G150" s="216"/>
      <c r="H150" s="218"/>
      <c r="I150" s="220"/>
      <c r="J150" s="188"/>
      <c r="K150" s="189"/>
      <c r="L150" s="194"/>
      <c r="M150" s="203"/>
      <c r="N150" s="166"/>
      <c r="O150" s="166"/>
      <c r="P150" s="166"/>
      <c r="Q150" s="166"/>
      <c r="R150" s="166"/>
      <c r="S150" s="188"/>
      <c r="Z150" s="159"/>
      <c r="AA150" s="159"/>
      <c r="AB150" s="159"/>
      <c r="AC150" s="159"/>
      <c r="AD150" s="159"/>
      <c r="AE150" s="159"/>
      <c r="AF150" s="159"/>
      <c r="AH150" s="159"/>
      <c r="AI150" s="159"/>
      <c r="AJ150" s="159"/>
      <c r="AK150" s="159"/>
      <c r="AL150" s="159"/>
      <c r="AM150" s="159"/>
      <c r="AN150" s="159"/>
    </row>
    <row r="151" spans="1:44" ht="15" customHeight="1" x14ac:dyDescent="0.45">
      <c r="B151" s="191" t="s">
        <v>37</v>
      </c>
      <c r="C151" s="191"/>
      <c r="D151" s="191"/>
      <c r="E151" s="192" t="s">
        <v>1096</v>
      </c>
      <c r="F151" s="193"/>
      <c r="G151" s="195"/>
      <c r="H151" s="196"/>
      <c r="I151" s="196"/>
      <c r="J151" s="197"/>
      <c r="K151" s="201" t="s">
        <v>1097</v>
      </c>
      <c r="L151" s="195"/>
      <c r="M151" s="196"/>
      <c r="N151" s="196"/>
      <c r="O151" s="196"/>
      <c r="P151" s="196"/>
      <c r="Q151" s="196"/>
      <c r="R151" s="196"/>
      <c r="S151" s="197"/>
      <c r="U151" s="171" t="s">
        <v>1103</v>
      </c>
      <c r="V151" s="171"/>
      <c r="W151" s="171"/>
      <c r="X151" s="171"/>
      <c r="Z151" s="159"/>
      <c r="AA151" s="159"/>
      <c r="AB151" s="159"/>
      <c r="AC151" s="159"/>
      <c r="AD151" s="159"/>
      <c r="AE151" s="159"/>
      <c r="AF151" s="159"/>
      <c r="AH151" s="159"/>
      <c r="AI151" s="159"/>
      <c r="AJ151" s="159"/>
      <c r="AK151" s="159"/>
      <c r="AL151" s="159"/>
      <c r="AM151" s="159"/>
      <c r="AN151" s="159"/>
    </row>
    <row r="152" spans="1:44" ht="15" customHeight="1" x14ac:dyDescent="0.45">
      <c r="A152" s="1"/>
      <c r="B152" s="191"/>
      <c r="C152" s="191"/>
      <c r="D152" s="191"/>
      <c r="E152" s="189"/>
      <c r="F152" s="194"/>
      <c r="G152" s="198"/>
      <c r="H152" s="199"/>
      <c r="I152" s="199"/>
      <c r="J152" s="200"/>
      <c r="K152" s="201"/>
      <c r="L152" s="198"/>
      <c r="M152" s="199"/>
      <c r="N152" s="199"/>
      <c r="O152" s="199"/>
      <c r="P152" s="199"/>
      <c r="Q152" s="199"/>
      <c r="R152" s="199"/>
      <c r="S152" s="200"/>
      <c r="U152" s="172" t="s">
        <v>38</v>
      </c>
      <c r="V152" s="172"/>
      <c r="W152" s="173" t="s">
        <v>39</v>
      </c>
      <c r="X152" s="174"/>
    </row>
    <row r="153" spans="1:44" ht="20.100000000000001" customHeight="1" x14ac:dyDescent="0.35">
      <c r="B153" s="175" t="s">
        <v>1098</v>
      </c>
      <c r="C153" s="176"/>
      <c r="D153" s="177"/>
      <c r="E153" s="178"/>
      <c r="F153" s="179"/>
      <c r="G153" s="179"/>
      <c r="H153" s="179"/>
      <c r="I153" s="179"/>
      <c r="J153" s="179"/>
      <c r="K153" s="179"/>
      <c r="L153" s="179"/>
      <c r="M153" s="179"/>
      <c r="N153" s="179"/>
      <c r="O153" s="179"/>
      <c r="P153" s="179"/>
      <c r="Q153" s="179"/>
      <c r="R153" s="179"/>
      <c r="S153" s="146"/>
      <c r="U153" s="180"/>
      <c r="V153" s="181"/>
      <c r="W153" s="180"/>
      <c r="X153" s="181"/>
    </row>
    <row r="154" spans="1:44" ht="27.9" customHeight="1" x14ac:dyDescent="0.25">
      <c r="B154" s="184" t="s">
        <v>1099</v>
      </c>
      <c r="C154" s="169"/>
      <c r="D154" s="170"/>
      <c r="E154" s="185"/>
      <c r="F154" s="186"/>
      <c r="G154" s="186"/>
      <c r="H154" s="186"/>
      <c r="I154" s="186"/>
      <c r="J154" s="186"/>
      <c r="K154" s="186"/>
      <c r="L154" s="186"/>
      <c r="M154" s="186"/>
      <c r="N154" s="186"/>
      <c r="O154" s="186"/>
      <c r="P154" s="186"/>
      <c r="Q154" s="186"/>
      <c r="R154" s="186"/>
      <c r="S154" s="147" t="s">
        <v>2106</v>
      </c>
      <c r="U154" s="182"/>
      <c r="V154" s="183"/>
      <c r="W154" s="182"/>
      <c r="X154" s="183"/>
    </row>
    <row r="155" spans="1:44" ht="9.9" customHeight="1" x14ac:dyDescent="0.4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row>
    <row r="156" spans="1:44" ht="9.9" customHeight="1" x14ac:dyDescent="0.45"/>
    <row r="157" spans="1:44" ht="21.6" customHeight="1" x14ac:dyDescent="0.45">
      <c r="B157" s="7" t="s">
        <v>40</v>
      </c>
      <c r="E157" s="7" t="s">
        <v>3127</v>
      </c>
    </row>
    <row r="158" spans="1:44" ht="21.6" customHeight="1" x14ac:dyDescent="0.45">
      <c r="A158" s="1"/>
      <c r="B158" s="7" t="s">
        <v>41</v>
      </c>
      <c r="E158" s="7" t="s">
        <v>3132</v>
      </c>
    </row>
    <row r="159" spans="1:44" x14ac:dyDescent="0.45">
      <c r="A159" s="1"/>
      <c r="B159" s="7" t="s">
        <v>1086</v>
      </c>
    </row>
    <row r="160" spans="1:44" x14ac:dyDescent="0.45">
      <c r="A160" s="1"/>
      <c r="E160" s="7" t="s">
        <v>123</v>
      </c>
    </row>
    <row r="161" spans="1:1" x14ac:dyDescent="0.45">
      <c r="A161" s="1"/>
    </row>
    <row r="162" spans="1:1" x14ac:dyDescent="0.45">
      <c r="A162" s="1"/>
    </row>
    <row r="163" spans="1:1" x14ac:dyDescent="0.45">
      <c r="A163" s="1"/>
    </row>
    <row r="164" spans="1:1" x14ac:dyDescent="0.45">
      <c r="A164" s="1"/>
    </row>
    <row r="165" spans="1:1" x14ac:dyDescent="0.45">
      <c r="A165" s="1"/>
    </row>
    <row r="166" spans="1:1" x14ac:dyDescent="0.45">
      <c r="A166" s="151"/>
    </row>
    <row r="167" spans="1:1" x14ac:dyDescent="0.45">
      <c r="A167" s="1"/>
    </row>
    <row r="168" spans="1:1" x14ac:dyDescent="0.45">
      <c r="A168" s="1"/>
    </row>
    <row r="169" spans="1:1" x14ac:dyDescent="0.45">
      <c r="A169" s="1"/>
    </row>
  </sheetData>
  <sheetProtection algorithmName="SHA-512" hashValue="/AAbNYM6sslc3xpKV10kIulULYWd6w7ofI7ILWc2U50eo+e2Q/vZUc2kOvaOP3TjTYzALfamMFGeXz5bVshsiQ==" saltValue="OEZJA7c6uJ131tdys4tMMQ==" spinCount="100000" sheet="1" selectLockedCells="1"/>
  <autoFilter ref="B11:X138" xr:uid="{00000000-0009-0000-0000-000000000000}">
    <filterColumn colId="1" showButton="0"/>
    <filterColumn colId="2" showButton="0"/>
    <filterColumn colId="4" showButton="0"/>
    <filterColumn colId="6" showButton="0"/>
    <filterColumn colId="8" showButton="0"/>
    <filterColumn colId="9" showButton="0"/>
    <filterColumn colId="11" showButton="0"/>
    <filterColumn colId="13" showButton="0"/>
    <filterColumn colId="15" showButton="0"/>
    <filterColumn colId="18" showButton="0"/>
    <filterColumn colId="19" showButton="0"/>
    <filterColumn colId="20" showButton="0"/>
    <filterColumn colId="21" showButton="0"/>
  </autoFilter>
  <mergeCells count="1100">
    <mergeCell ref="C6:F6"/>
    <mergeCell ref="G6:L6"/>
    <mergeCell ref="M6:P6"/>
    <mergeCell ref="Q6:T6"/>
    <mergeCell ref="U6:V6"/>
    <mergeCell ref="C8:F8"/>
    <mergeCell ref="G8:H8"/>
    <mergeCell ref="I8:L8"/>
    <mergeCell ref="M8:O8"/>
    <mergeCell ref="P8:S8"/>
    <mergeCell ref="B1:Y2"/>
    <mergeCell ref="AA1:AE1"/>
    <mergeCell ref="AD3:AF4"/>
    <mergeCell ref="C4:F5"/>
    <mergeCell ref="G4:J4"/>
    <mergeCell ref="K4:V4"/>
    <mergeCell ref="G5:J5"/>
    <mergeCell ref="K5:T5"/>
    <mergeCell ref="U5:V5"/>
    <mergeCell ref="J10:L10"/>
    <mergeCell ref="M10:N10"/>
    <mergeCell ref="O10:P10"/>
    <mergeCell ref="B11:B12"/>
    <mergeCell ref="C11:E12"/>
    <mergeCell ref="F11:G12"/>
    <mergeCell ref="H11:I12"/>
    <mergeCell ref="J11:L12"/>
    <mergeCell ref="M11:N12"/>
    <mergeCell ref="O11:P12"/>
    <mergeCell ref="T8:U8"/>
    <mergeCell ref="C9:G9"/>
    <mergeCell ref="H9:I9"/>
    <mergeCell ref="J9:N9"/>
    <mergeCell ref="O9:P9"/>
    <mergeCell ref="Q9:S10"/>
    <mergeCell ref="T9:X10"/>
    <mergeCell ref="C10:E10"/>
    <mergeCell ref="F10:G10"/>
    <mergeCell ref="H10:I10"/>
    <mergeCell ref="T13:W13"/>
    <mergeCell ref="C14:E14"/>
    <mergeCell ref="F14:G14"/>
    <mergeCell ref="H14:I14"/>
    <mergeCell ref="J14:L14"/>
    <mergeCell ref="M14:N14"/>
    <mergeCell ref="O14:P14"/>
    <mergeCell ref="Q14:R14"/>
    <mergeCell ref="T14:W14"/>
    <mergeCell ref="Q11:R12"/>
    <mergeCell ref="S11:S12"/>
    <mergeCell ref="T11:X12"/>
    <mergeCell ref="C13:E13"/>
    <mergeCell ref="F13:G13"/>
    <mergeCell ref="H13:I13"/>
    <mergeCell ref="J13:L13"/>
    <mergeCell ref="M13:N13"/>
    <mergeCell ref="O13:P13"/>
    <mergeCell ref="Q13:R13"/>
    <mergeCell ref="Q17:R17"/>
    <mergeCell ref="T17:W17"/>
    <mergeCell ref="C18:E18"/>
    <mergeCell ref="F18:G18"/>
    <mergeCell ref="H18:I18"/>
    <mergeCell ref="J18:L18"/>
    <mergeCell ref="M18:N18"/>
    <mergeCell ref="O18:P18"/>
    <mergeCell ref="Q18:R18"/>
    <mergeCell ref="T18:W18"/>
    <mergeCell ref="C17:E17"/>
    <mergeCell ref="F17:G17"/>
    <mergeCell ref="H17:I17"/>
    <mergeCell ref="J17:L17"/>
    <mergeCell ref="M17:N17"/>
    <mergeCell ref="O17:P17"/>
    <mergeCell ref="Q15:R15"/>
    <mergeCell ref="T15:W15"/>
    <mergeCell ref="C16:E16"/>
    <mergeCell ref="F16:G16"/>
    <mergeCell ref="H16:I16"/>
    <mergeCell ref="J16:L16"/>
    <mergeCell ref="M16:N16"/>
    <mergeCell ref="O16:P16"/>
    <mergeCell ref="Q16:R16"/>
    <mergeCell ref="T16:W16"/>
    <mergeCell ref="C15:E15"/>
    <mergeCell ref="F15:G15"/>
    <mergeCell ref="H15:I15"/>
    <mergeCell ref="J15:L15"/>
    <mergeCell ref="M15:N15"/>
    <mergeCell ref="O15:P15"/>
    <mergeCell ref="Q21:R21"/>
    <mergeCell ref="T21:W21"/>
    <mergeCell ref="C22:E22"/>
    <mergeCell ref="F22:G22"/>
    <mergeCell ref="H22:I22"/>
    <mergeCell ref="J22:L22"/>
    <mergeCell ref="M22:N22"/>
    <mergeCell ref="O22:P22"/>
    <mergeCell ref="Q22:R22"/>
    <mergeCell ref="T22:W22"/>
    <mergeCell ref="C21:E21"/>
    <mergeCell ref="F21:G21"/>
    <mergeCell ref="H21:I21"/>
    <mergeCell ref="J21:L21"/>
    <mergeCell ref="M21:N21"/>
    <mergeCell ref="O21:P21"/>
    <mergeCell ref="Q19:R19"/>
    <mergeCell ref="T19:W19"/>
    <mergeCell ref="C20:E20"/>
    <mergeCell ref="F20:G20"/>
    <mergeCell ref="H20:I20"/>
    <mergeCell ref="J20:L20"/>
    <mergeCell ref="M20:N20"/>
    <mergeCell ref="O20:P20"/>
    <mergeCell ref="Q20:R20"/>
    <mergeCell ref="T20:W20"/>
    <mergeCell ref="C19:E19"/>
    <mergeCell ref="F19:G19"/>
    <mergeCell ref="H19:I19"/>
    <mergeCell ref="J19:L19"/>
    <mergeCell ref="M19:N19"/>
    <mergeCell ref="O19:P19"/>
    <mergeCell ref="Q25:R25"/>
    <mergeCell ref="T25:W25"/>
    <mergeCell ref="C26:E26"/>
    <mergeCell ref="F26:G26"/>
    <mergeCell ref="H26:I26"/>
    <mergeCell ref="J26:L26"/>
    <mergeCell ref="M26:N26"/>
    <mergeCell ref="O26:P26"/>
    <mergeCell ref="Q26:R26"/>
    <mergeCell ref="T26:W26"/>
    <mergeCell ref="C25:E25"/>
    <mergeCell ref="F25:G25"/>
    <mergeCell ref="H25:I25"/>
    <mergeCell ref="J25:L25"/>
    <mergeCell ref="M25:N25"/>
    <mergeCell ref="O25:P25"/>
    <mergeCell ref="Q23:R23"/>
    <mergeCell ref="T23:W23"/>
    <mergeCell ref="C24:E24"/>
    <mergeCell ref="F24:G24"/>
    <mergeCell ref="H24:I24"/>
    <mergeCell ref="J24:L24"/>
    <mergeCell ref="M24:N24"/>
    <mergeCell ref="O24:P24"/>
    <mergeCell ref="Q24:R24"/>
    <mergeCell ref="T24:W24"/>
    <mergeCell ref="C23:E23"/>
    <mergeCell ref="F23:G23"/>
    <mergeCell ref="H23:I23"/>
    <mergeCell ref="J23:L23"/>
    <mergeCell ref="M23:N23"/>
    <mergeCell ref="O23:P23"/>
    <mergeCell ref="Q29:R29"/>
    <mergeCell ref="T29:W29"/>
    <mergeCell ref="C30:E30"/>
    <mergeCell ref="F30:G30"/>
    <mergeCell ref="H30:I30"/>
    <mergeCell ref="J30:L30"/>
    <mergeCell ref="M30:N30"/>
    <mergeCell ref="O30:P30"/>
    <mergeCell ref="Q30:R30"/>
    <mergeCell ref="T30:W30"/>
    <mergeCell ref="C29:E29"/>
    <mergeCell ref="F29:G29"/>
    <mergeCell ref="H29:I29"/>
    <mergeCell ref="J29:L29"/>
    <mergeCell ref="M29:N29"/>
    <mergeCell ref="O29:P29"/>
    <mergeCell ref="Q27:R27"/>
    <mergeCell ref="T27:W27"/>
    <mergeCell ref="C28:E28"/>
    <mergeCell ref="F28:G28"/>
    <mergeCell ref="H28:I28"/>
    <mergeCell ref="J28:L28"/>
    <mergeCell ref="M28:N28"/>
    <mergeCell ref="O28:P28"/>
    <mergeCell ref="Q28:R28"/>
    <mergeCell ref="T28:W28"/>
    <mergeCell ref="C27:E27"/>
    <mergeCell ref="F27:G27"/>
    <mergeCell ref="H27:I27"/>
    <mergeCell ref="J27:L27"/>
    <mergeCell ref="M27:N27"/>
    <mergeCell ref="O27:P27"/>
    <mergeCell ref="Q33:R33"/>
    <mergeCell ref="T33:W33"/>
    <mergeCell ref="C34:E34"/>
    <mergeCell ref="F34:G34"/>
    <mergeCell ref="H34:I34"/>
    <mergeCell ref="J34:L34"/>
    <mergeCell ref="M34:N34"/>
    <mergeCell ref="O34:P34"/>
    <mergeCell ref="Q34:R34"/>
    <mergeCell ref="T34:W34"/>
    <mergeCell ref="C33:E33"/>
    <mergeCell ref="F33:G33"/>
    <mergeCell ref="H33:I33"/>
    <mergeCell ref="J33:L33"/>
    <mergeCell ref="M33:N33"/>
    <mergeCell ref="O33:P33"/>
    <mergeCell ref="Q31:R31"/>
    <mergeCell ref="T31:W31"/>
    <mergeCell ref="C32:E32"/>
    <mergeCell ref="F32:G32"/>
    <mergeCell ref="H32:I32"/>
    <mergeCell ref="J32:L32"/>
    <mergeCell ref="M32:N32"/>
    <mergeCell ref="O32:P32"/>
    <mergeCell ref="Q32:R32"/>
    <mergeCell ref="T32:W32"/>
    <mergeCell ref="C31:E31"/>
    <mergeCell ref="F31:G31"/>
    <mergeCell ref="H31:I31"/>
    <mergeCell ref="J31:L31"/>
    <mergeCell ref="M31:N31"/>
    <mergeCell ref="O31:P31"/>
    <mergeCell ref="Q37:R37"/>
    <mergeCell ref="T37:W37"/>
    <mergeCell ref="C38:E38"/>
    <mergeCell ref="F38:G38"/>
    <mergeCell ref="H38:I38"/>
    <mergeCell ref="J38:L38"/>
    <mergeCell ref="M38:N38"/>
    <mergeCell ref="O38:P38"/>
    <mergeCell ref="Q38:R38"/>
    <mergeCell ref="T38:W38"/>
    <mergeCell ref="C37:E37"/>
    <mergeCell ref="F37:G37"/>
    <mergeCell ref="H37:I37"/>
    <mergeCell ref="J37:L37"/>
    <mergeCell ref="M37:N37"/>
    <mergeCell ref="O37:P37"/>
    <mergeCell ref="Q35:R35"/>
    <mergeCell ref="T35:W35"/>
    <mergeCell ref="C36:E36"/>
    <mergeCell ref="F36:G36"/>
    <mergeCell ref="H36:I36"/>
    <mergeCell ref="J36:L36"/>
    <mergeCell ref="M36:N36"/>
    <mergeCell ref="O36:P36"/>
    <mergeCell ref="Q36:R36"/>
    <mergeCell ref="T36:W36"/>
    <mergeCell ref="C35:E35"/>
    <mergeCell ref="F35:G35"/>
    <mergeCell ref="H35:I35"/>
    <mergeCell ref="J35:L35"/>
    <mergeCell ref="M35:N35"/>
    <mergeCell ref="O35:P35"/>
    <mergeCell ref="Q41:R41"/>
    <mergeCell ref="T41:W41"/>
    <mergeCell ref="C42:E42"/>
    <mergeCell ref="F42:G42"/>
    <mergeCell ref="H42:I42"/>
    <mergeCell ref="J42:L42"/>
    <mergeCell ref="M42:N42"/>
    <mergeCell ref="O42:P42"/>
    <mergeCell ref="Q42:R42"/>
    <mergeCell ref="T42:W42"/>
    <mergeCell ref="C41:E41"/>
    <mergeCell ref="F41:G41"/>
    <mergeCell ref="H41:I41"/>
    <mergeCell ref="J41:L41"/>
    <mergeCell ref="M41:N41"/>
    <mergeCell ref="O41:P41"/>
    <mergeCell ref="Q39:R39"/>
    <mergeCell ref="T39:W39"/>
    <mergeCell ref="C40:E40"/>
    <mergeCell ref="F40:G40"/>
    <mergeCell ref="H40:I40"/>
    <mergeCell ref="J40:L40"/>
    <mergeCell ref="M40:N40"/>
    <mergeCell ref="O40:P40"/>
    <mergeCell ref="Q40:R40"/>
    <mergeCell ref="T40:W40"/>
    <mergeCell ref="C39:E39"/>
    <mergeCell ref="F39:G39"/>
    <mergeCell ref="H39:I39"/>
    <mergeCell ref="J39:L39"/>
    <mergeCell ref="M39:N39"/>
    <mergeCell ref="O39:P39"/>
    <mergeCell ref="Q45:R45"/>
    <mergeCell ref="T45:W45"/>
    <mergeCell ref="C46:E46"/>
    <mergeCell ref="F46:G46"/>
    <mergeCell ref="H46:I46"/>
    <mergeCell ref="J46:L46"/>
    <mergeCell ref="M46:N46"/>
    <mergeCell ref="O46:P46"/>
    <mergeCell ref="Q46:R46"/>
    <mergeCell ref="T46:W46"/>
    <mergeCell ref="C45:E45"/>
    <mergeCell ref="F45:G45"/>
    <mergeCell ref="H45:I45"/>
    <mergeCell ref="J45:L45"/>
    <mergeCell ref="M45:N45"/>
    <mergeCell ref="O45:P45"/>
    <mergeCell ref="Q43:R43"/>
    <mergeCell ref="T43:W43"/>
    <mergeCell ref="C44:E44"/>
    <mergeCell ref="F44:G44"/>
    <mergeCell ref="H44:I44"/>
    <mergeCell ref="J44:L44"/>
    <mergeCell ref="M44:N44"/>
    <mergeCell ref="O44:P44"/>
    <mergeCell ref="Q44:R44"/>
    <mergeCell ref="T44:W44"/>
    <mergeCell ref="C43:E43"/>
    <mergeCell ref="F43:G43"/>
    <mergeCell ref="H43:I43"/>
    <mergeCell ref="J43:L43"/>
    <mergeCell ref="M43:N43"/>
    <mergeCell ref="O43:P43"/>
    <mergeCell ref="Q49:R49"/>
    <mergeCell ref="T49:W49"/>
    <mergeCell ref="C50:E50"/>
    <mergeCell ref="F50:G50"/>
    <mergeCell ref="H50:I50"/>
    <mergeCell ref="J50:L50"/>
    <mergeCell ref="M50:N50"/>
    <mergeCell ref="O50:P50"/>
    <mergeCell ref="Q50:R50"/>
    <mergeCell ref="T50:W50"/>
    <mergeCell ref="C49:E49"/>
    <mergeCell ref="F49:G49"/>
    <mergeCell ref="H49:I49"/>
    <mergeCell ref="J49:L49"/>
    <mergeCell ref="M49:N49"/>
    <mergeCell ref="O49:P49"/>
    <mergeCell ref="Q47:R47"/>
    <mergeCell ref="T47:W47"/>
    <mergeCell ref="C48:E48"/>
    <mergeCell ref="F48:G48"/>
    <mergeCell ref="H48:I48"/>
    <mergeCell ref="J48:L48"/>
    <mergeCell ref="M48:N48"/>
    <mergeCell ref="O48:P48"/>
    <mergeCell ref="Q48:R48"/>
    <mergeCell ref="T48:W48"/>
    <mergeCell ref="C47:E47"/>
    <mergeCell ref="F47:G47"/>
    <mergeCell ref="H47:I47"/>
    <mergeCell ref="J47:L47"/>
    <mergeCell ref="M47:N47"/>
    <mergeCell ref="O47:P47"/>
    <mergeCell ref="Q53:R53"/>
    <mergeCell ref="T53:W53"/>
    <mergeCell ref="C54:E54"/>
    <mergeCell ref="F54:G54"/>
    <mergeCell ref="H54:I54"/>
    <mergeCell ref="J54:L54"/>
    <mergeCell ref="M54:N54"/>
    <mergeCell ref="O54:P54"/>
    <mergeCell ref="Q54:R54"/>
    <mergeCell ref="T54:W54"/>
    <mergeCell ref="C53:E53"/>
    <mergeCell ref="F53:G53"/>
    <mergeCell ref="H53:I53"/>
    <mergeCell ref="J53:L53"/>
    <mergeCell ref="M53:N53"/>
    <mergeCell ref="O53:P53"/>
    <mergeCell ref="Q51:R51"/>
    <mergeCell ref="T51:W51"/>
    <mergeCell ref="C52:E52"/>
    <mergeCell ref="F52:G52"/>
    <mergeCell ref="H52:I52"/>
    <mergeCell ref="J52:L52"/>
    <mergeCell ref="M52:N52"/>
    <mergeCell ref="O52:P52"/>
    <mergeCell ref="Q52:R52"/>
    <mergeCell ref="T52:W52"/>
    <mergeCell ref="C51:E51"/>
    <mergeCell ref="F51:G51"/>
    <mergeCell ref="H51:I51"/>
    <mergeCell ref="J51:L51"/>
    <mergeCell ref="M51:N51"/>
    <mergeCell ref="O51:P51"/>
    <mergeCell ref="Q57:R57"/>
    <mergeCell ref="T57:W57"/>
    <mergeCell ref="C58:E58"/>
    <mergeCell ref="F58:G58"/>
    <mergeCell ref="H58:I58"/>
    <mergeCell ref="J58:L58"/>
    <mergeCell ref="M58:N58"/>
    <mergeCell ref="O58:P58"/>
    <mergeCell ref="Q58:R58"/>
    <mergeCell ref="T58:W58"/>
    <mergeCell ref="C57:E57"/>
    <mergeCell ref="F57:G57"/>
    <mergeCell ref="H57:I57"/>
    <mergeCell ref="J57:L57"/>
    <mergeCell ref="M57:N57"/>
    <mergeCell ref="O57:P57"/>
    <mergeCell ref="Q55:R55"/>
    <mergeCell ref="T55:W55"/>
    <mergeCell ref="C56:E56"/>
    <mergeCell ref="F56:G56"/>
    <mergeCell ref="H56:I56"/>
    <mergeCell ref="J56:L56"/>
    <mergeCell ref="M56:N56"/>
    <mergeCell ref="O56:P56"/>
    <mergeCell ref="Q56:R56"/>
    <mergeCell ref="T56:W56"/>
    <mergeCell ref="C55:E55"/>
    <mergeCell ref="F55:G55"/>
    <mergeCell ref="H55:I55"/>
    <mergeCell ref="J55:L55"/>
    <mergeCell ref="M55:N55"/>
    <mergeCell ref="O55:P55"/>
    <mergeCell ref="Q61:R61"/>
    <mergeCell ref="T61:W61"/>
    <mergeCell ref="C62:E62"/>
    <mergeCell ref="F62:G62"/>
    <mergeCell ref="H62:I62"/>
    <mergeCell ref="J62:L62"/>
    <mergeCell ref="M62:N62"/>
    <mergeCell ref="O62:P62"/>
    <mergeCell ref="Q62:R62"/>
    <mergeCell ref="T62:W62"/>
    <mergeCell ref="C61:E61"/>
    <mergeCell ref="F61:G61"/>
    <mergeCell ref="H61:I61"/>
    <mergeCell ref="J61:L61"/>
    <mergeCell ref="M61:N61"/>
    <mergeCell ref="O61:P61"/>
    <mergeCell ref="Q59:R59"/>
    <mergeCell ref="T59:W59"/>
    <mergeCell ref="C60:E60"/>
    <mergeCell ref="F60:G60"/>
    <mergeCell ref="H60:I60"/>
    <mergeCell ref="J60:L60"/>
    <mergeCell ref="M60:N60"/>
    <mergeCell ref="O60:P60"/>
    <mergeCell ref="Q60:R60"/>
    <mergeCell ref="T60:W60"/>
    <mergeCell ref="C59:E59"/>
    <mergeCell ref="F59:G59"/>
    <mergeCell ref="H59:I59"/>
    <mergeCell ref="J59:L59"/>
    <mergeCell ref="M59:N59"/>
    <mergeCell ref="O59:P59"/>
    <mergeCell ref="Q65:R65"/>
    <mergeCell ref="T65:W65"/>
    <mergeCell ref="C66:E66"/>
    <mergeCell ref="F66:G66"/>
    <mergeCell ref="H66:I66"/>
    <mergeCell ref="J66:L66"/>
    <mergeCell ref="M66:N66"/>
    <mergeCell ref="O66:P66"/>
    <mergeCell ref="Q66:R66"/>
    <mergeCell ref="T66:W66"/>
    <mergeCell ref="C65:E65"/>
    <mergeCell ref="F65:G65"/>
    <mergeCell ref="H65:I65"/>
    <mergeCell ref="J65:L65"/>
    <mergeCell ref="M65:N65"/>
    <mergeCell ref="O65:P65"/>
    <mergeCell ref="Q63:R63"/>
    <mergeCell ref="T63:W63"/>
    <mergeCell ref="C64:E64"/>
    <mergeCell ref="F64:G64"/>
    <mergeCell ref="H64:I64"/>
    <mergeCell ref="J64:L64"/>
    <mergeCell ref="M64:N64"/>
    <mergeCell ref="O64:P64"/>
    <mergeCell ref="Q64:R64"/>
    <mergeCell ref="T64:W64"/>
    <mergeCell ref="C63:E63"/>
    <mergeCell ref="F63:G63"/>
    <mergeCell ref="H63:I63"/>
    <mergeCell ref="J63:L63"/>
    <mergeCell ref="M63:N63"/>
    <mergeCell ref="O63:P63"/>
    <mergeCell ref="Q69:R69"/>
    <mergeCell ref="T69:W69"/>
    <mergeCell ref="C70:E70"/>
    <mergeCell ref="F70:G70"/>
    <mergeCell ref="H70:I70"/>
    <mergeCell ref="J70:L70"/>
    <mergeCell ref="M70:N70"/>
    <mergeCell ref="O70:P70"/>
    <mergeCell ref="Q70:R70"/>
    <mergeCell ref="T70:W70"/>
    <mergeCell ref="C69:E69"/>
    <mergeCell ref="F69:G69"/>
    <mergeCell ref="H69:I69"/>
    <mergeCell ref="J69:L69"/>
    <mergeCell ref="M69:N69"/>
    <mergeCell ref="O69:P69"/>
    <mergeCell ref="Q67:R67"/>
    <mergeCell ref="T67:W67"/>
    <mergeCell ref="C68:E68"/>
    <mergeCell ref="F68:G68"/>
    <mergeCell ref="H68:I68"/>
    <mergeCell ref="J68:L68"/>
    <mergeCell ref="M68:N68"/>
    <mergeCell ref="O68:P68"/>
    <mergeCell ref="Q68:R68"/>
    <mergeCell ref="T68:W68"/>
    <mergeCell ref="C67:E67"/>
    <mergeCell ref="F67:G67"/>
    <mergeCell ref="H67:I67"/>
    <mergeCell ref="J67:L67"/>
    <mergeCell ref="M67:N67"/>
    <mergeCell ref="O67:P67"/>
    <mergeCell ref="Q73:R73"/>
    <mergeCell ref="T73:W73"/>
    <mergeCell ref="C74:E74"/>
    <mergeCell ref="F74:G74"/>
    <mergeCell ref="H74:I74"/>
    <mergeCell ref="J74:L74"/>
    <mergeCell ref="M74:N74"/>
    <mergeCell ref="O74:P74"/>
    <mergeCell ref="Q74:R74"/>
    <mergeCell ref="T74:W74"/>
    <mergeCell ref="C73:E73"/>
    <mergeCell ref="F73:G73"/>
    <mergeCell ref="H73:I73"/>
    <mergeCell ref="J73:L73"/>
    <mergeCell ref="M73:N73"/>
    <mergeCell ref="O73:P73"/>
    <mergeCell ref="Q71:R71"/>
    <mergeCell ref="T71:W71"/>
    <mergeCell ref="C72:E72"/>
    <mergeCell ref="F72:G72"/>
    <mergeCell ref="H72:I72"/>
    <mergeCell ref="J72:L72"/>
    <mergeCell ref="M72:N72"/>
    <mergeCell ref="O72:P72"/>
    <mergeCell ref="Q72:R72"/>
    <mergeCell ref="T72:W72"/>
    <mergeCell ref="C71:E71"/>
    <mergeCell ref="F71:G71"/>
    <mergeCell ref="H71:I71"/>
    <mergeCell ref="J71:L71"/>
    <mergeCell ref="M71:N71"/>
    <mergeCell ref="O71:P71"/>
    <mergeCell ref="Q77:R77"/>
    <mergeCell ref="T77:W77"/>
    <mergeCell ref="C78:E78"/>
    <mergeCell ref="F78:G78"/>
    <mergeCell ref="H78:I78"/>
    <mergeCell ref="J78:L78"/>
    <mergeCell ref="M78:N78"/>
    <mergeCell ref="O78:P78"/>
    <mergeCell ref="Q78:R78"/>
    <mergeCell ref="T78:W78"/>
    <mergeCell ref="C77:E77"/>
    <mergeCell ref="F77:G77"/>
    <mergeCell ref="H77:I77"/>
    <mergeCell ref="J77:L77"/>
    <mergeCell ref="M77:N77"/>
    <mergeCell ref="O77:P77"/>
    <mergeCell ref="Q75:R75"/>
    <mergeCell ref="T75:W75"/>
    <mergeCell ref="C76:E76"/>
    <mergeCell ref="F76:G76"/>
    <mergeCell ref="H76:I76"/>
    <mergeCell ref="J76:L76"/>
    <mergeCell ref="M76:N76"/>
    <mergeCell ref="O76:P76"/>
    <mergeCell ref="Q76:R76"/>
    <mergeCell ref="T76:W76"/>
    <mergeCell ref="C75:E75"/>
    <mergeCell ref="F75:G75"/>
    <mergeCell ref="H75:I75"/>
    <mergeCell ref="J75:L75"/>
    <mergeCell ref="M75:N75"/>
    <mergeCell ref="O75:P75"/>
    <mergeCell ref="Q81:R81"/>
    <mergeCell ref="T81:W81"/>
    <mergeCell ref="C82:E82"/>
    <mergeCell ref="F82:G82"/>
    <mergeCell ref="H82:I82"/>
    <mergeCell ref="J82:L82"/>
    <mergeCell ref="M82:N82"/>
    <mergeCell ref="O82:P82"/>
    <mergeCell ref="Q82:R82"/>
    <mergeCell ref="T82:W82"/>
    <mergeCell ref="C81:E81"/>
    <mergeCell ref="F81:G81"/>
    <mergeCell ref="H81:I81"/>
    <mergeCell ref="J81:L81"/>
    <mergeCell ref="M81:N81"/>
    <mergeCell ref="O81:P81"/>
    <mergeCell ref="Q79:R79"/>
    <mergeCell ref="T79:W79"/>
    <mergeCell ref="C80:E80"/>
    <mergeCell ref="F80:G80"/>
    <mergeCell ref="H80:I80"/>
    <mergeCell ref="J80:L80"/>
    <mergeCell ref="M80:N80"/>
    <mergeCell ref="O80:P80"/>
    <mergeCell ref="Q80:R80"/>
    <mergeCell ref="T80:W80"/>
    <mergeCell ref="C79:E79"/>
    <mergeCell ref="F79:G79"/>
    <mergeCell ref="H79:I79"/>
    <mergeCell ref="J79:L79"/>
    <mergeCell ref="M79:N79"/>
    <mergeCell ref="O79:P79"/>
    <mergeCell ref="Q85:R85"/>
    <mergeCell ref="T85:W85"/>
    <mergeCell ref="C86:E86"/>
    <mergeCell ref="F86:G86"/>
    <mergeCell ref="H86:I86"/>
    <mergeCell ref="J86:L86"/>
    <mergeCell ref="M86:N86"/>
    <mergeCell ref="O86:P86"/>
    <mergeCell ref="Q86:R86"/>
    <mergeCell ref="T86:W86"/>
    <mergeCell ref="C85:E85"/>
    <mergeCell ref="F85:G85"/>
    <mergeCell ref="H85:I85"/>
    <mergeCell ref="J85:L85"/>
    <mergeCell ref="M85:N85"/>
    <mergeCell ref="O85:P85"/>
    <mergeCell ref="Q83:R83"/>
    <mergeCell ref="T83:W83"/>
    <mergeCell ref="C84:E84"/>
    <mergeCell ref="F84:G84"/>
    <mergeCell ref="H84:I84"/>
    <mergeCell ref="J84:L84"/>
    <mergeCell ref="M84:N84"/>
    <mergeCell ref="O84:P84"/>
    <mergeCell ref="Q84:R84"/>
    <mergeCell ref="T84:W84"/>
    <mergeCell ref="C83:E83"/>
    <mergeCell ref="F83:G83"/>
    <mergeCell ref="H83:I83"/>
    <mergeCell ref="J83:L83"/>
    <mergeCell ref="M83:N83"/>
    <mergeCell ref="O83:P83"/>
    <mergeCell ref="Q89:R89"/>
    <mergeCell ref="T89:W89"/>
    <mergeCell ref="C90:E90"/>
    <mergeCell ref="F90:G90"/>
    <mergeCell ref="H90:I90"/>
    <mergeCell ref="J90:L90"/>
    <mergeCell ref="M90:N90"/>
    <mergeCell ref="O90:P90"/>
    <mergeCell ref="Q90:R90"/>
    <mergeCell ref="T90:W90"/>
    <mergeCell ref="C89:E89"/>
    <mergeCell ref="F89:G89"/>
    <mergeCell ref="H89:I89"/>
    <mergeCell ref="J89:L89"/>
    <mergeCell ref="M89:N89"/>
    <mergeCell ref="O89:P89"/>
    <mergeCell ref="Q87:R87"/>
    <mergeCell ref="T87:W87"/>
    <mergeCell ref="C88:E88"/>
    <mergeCell ref="F88:G88"/>
    <mergeCell ref="H88:I88"/>
    <mergeCell ref="J88:L88"/>
    <mergeCell ref="M88:N88"/>
    <mergeCell ref="O88:P88"/>
    <mergeCell ref="Q88:R88"/>
    <mergeCell ref="T88:W88"/>
    <mergeCell ref="C87:E87"/>
    <mergeCell ref="F87:G87"/>
    <mergeCell ref="H87:I87"/>
    <mergeCell ref="J87:L87"/>
    <mergeCell ref="M87:N87"/>
    <mergeCell ref="O87:P87"/>
    <mergeCell ref="Q93:R93"/>
    <mergeCell ref="T93:W93"/>
    <mergeCell ref="C94:E94"/>
    <mergeCell ref="F94:G94"/>
    <mergeCell ref="H94:I94"/>
    <mergeCell ref="J94:L94"/>
    <mergeCell ref="M94:N94"/>
    <mergeCell ref="O94:P94"/>
    <mergeCell ref="Q94:R94"/>
    <mergeCell ref="T94:W94"/>
    <mergeCell ref="C93:E93"/>
    <mergeCell ref="F93:G93"/>
    <mergeCell ref="H93:I93"/>
    <mergeCell ref="J93:L93"/>
    <mergeCell ref="M93:N93"/>
    <mergeCell ref="O93:P93"/>
    <mergeCell ref="Q91:R91"/>
    <mergeCell ref="T91:W91"/>
    <mergeCell ref="C92:E92"/>
    <mergeCell ref="F92:G92"/>
    <mergeCell ref="H92:I92"/>
    <mergeCell ref="J92:L92"/>
    <mergeCell ref="M92:N92"/>
    <mergeCell ref="O92:P92"/>
    <mergeCell ref="Q92:R92"/>
    <mergeCell ref="T92:W92"/>
    <mergeCell ref="C91:E91"/>
    <mergeCell ref="F91:G91"/>
    <mergeCell ref="H91:I91"/>
    <mergeCell ref="J91:L91"/>
    <mergeCell ref="M91:N91"/>
    <mergeCell ref="O91:P91"/>
    <mergeCell ref="Q97:R97"/>
    <mergeCell ref="T97:W97"/>
    <mergeCell ref="C98:E98"/>
    <mergeCell ref="F98:G98"/>
    <mergeCell ref="H98:I98"/>
    <mergeCell ref="J98:L98"/>
    <mergeCell ref="M98:N98"/>
    <mergeCell ref="O98:P98"/>
    <mergeCell ref="Q98:R98"/>
    <mergeCell ref="T98:W98"/>
    <mergeCell ref="C97:E97"/>
    <mergeCell ref="F97:G97"/>
    <mergeCell ref="H97:I97"/>
    <mergeCell ref="J97:L97"/>
    <mergeCell ref="M97:N97"/>
    <mergeCell ref="O97:P97"/>
    <mergeCell ref="Q95:R95"/>
    <mergeCell ref="T95:W95"/>
    <mergeCell ref="C96:E96"/>
    <mergeCell ref="F96:G96"/>
    <mergeCell ref="H96:I96"/>
    <mergeCell ref="J96:L96"/>
    <mergeCell ref="M96:N96"/>
    <mergeCell ref="O96:P96"/>
    <mergeCell ref="Q96:R96"/>
    <mergeCell ref="T96:W96"/>
    <mergeCell ref="C95:E95"/>
    <mergeCell ref="F95:G95"/>
    <mergeCell ref="H95:I95"/>
    <mergeCell ref="J95:L95"/>
    <mergeCell ref="M95:N95"/>
    <mergeCell ref="O95:P95"/>
    <mergeCell ref="Q101:R101"/>
    <mergeCell ref="T101:W101"/>
    <mergeCell ref="C102:E102"/>
    <mergeCell ref="F102:G102"/>
    <mergeCell ref="H102:I102"/>
    <mergeCell ref="J102:L102"/>
    <mergeCell ref="M102:N102"/>
    <mergeCell ref="O102:P102"/>
    <mergeCell ref="Q102:R102"/>
    <mergeCell ref="T102:W102"/>
    <mergeCell ref="C101:E101"/>
    <mergeCell ref="F101:G101"/>
    <mergeCell ref="H101:I101"/>
    <mergeCell ref="J101:L101"/>
    <mergeCell ref="M101:N101"/>
    <mergeCell ref="O101:P101"/>
    <mergeCell ref="Q99:R99"/>
    <mergeCell ref="T99:W99"/>
    <mergeCell ref="C100:E100"/>
    <mergeCell ref="F100:G100"/>
    <mergeCell ref="H100:I100"/>
    <mergeCell ref="J100:L100"/>
    <mergeCell ref="M100:N100"/>
    <mergeCell ref="O100:P100"/>
    <mergeCell ref="Q100:R100"/>
    <mergeCell ref="T100:W100"/>
    <mergeCell ref="C99:E99"/>
    <mergeCell ref="F99:G99"/>
    <mergeCell ref="H99:I99"/>
    <mergeCell ref="J99:L99"/>
    <mergeCell ref="M99:N99"/>
    <mergeCell ref="O99:P99"/>
    <mergeCell ref="Q105:R105"/>
    <mergeCell ref="T105:W105"/>
    <mergeCell ref="C106:E106"/>
    <mergeCell ref="F106:G106"/>
    <mergeCell ref="H106:I106"/>
    <mergeCell ref="J106:L106"/>
    <mergeCell ref="M106:N106"/>
    <mergeCell ref="O106:P106"/>
    <mergeCell ref="Q106:R106"/>
    <mergeCell ref="T106:W106"/>
    <mergeCell ref="C105:E105"/>
    <mergeCell ref="F105:G105"/>
    <mergeCell ref="H105:I105"/>
    <mergeCell ref="J105:L105"/>
    <mergeCell ref="M105:N105"/>
    <mergeCell ref="O105:P105"/>
    <mergeCell ref="Q103:R103"/>
    <mergeCell ref="T103:W103"/>
    <mergeCell ref="C104:E104"/>
    <mergeCell ref="F104:G104"/>
    <mergeCell ref="H104:I104"/>
    <mergeCell ref="J104:L104"/>
    <mergeCell ref="M104:N104"/>
    <mergeCell ref="O104:P104"/>
    <mergeCell ref="Q104:R104"/>
    <mergeCell ref="T104:W104"/>
    <mergeCell ref="C103:E103"/>
    <mergeCell ref="F103:G103"/>
    <mergeCell ref="H103:I103"/>
    <mergeCell ref="J103:L103"/>
    <mergeCell ref="M103:N103"/>
    <mergeCell ref="O103:P103"/>
    <mergeCell ref="Q109:R109"/>
    <mergeCell ref="T109:W109"/>
    <mergeCell ref="C110:E110"/>
    <mergeCell ref="F110:G110"/>
    <mergeCell ref="H110:I110"/>
    <mergeCell ref="J110:L110"/>
    <mergeCell ref="M110:N110"/>
    <mergeCell ref="O110:P110"/>
    <mergeCell ref="Q110:R110"/>
    <mergeCell ref="T110:W110"/>
    <mergeCell ref="C109:E109"/>
    <mergeCell ref="F109:G109"/>
    <mergeCell ref="H109:I109"/>
    <mergeCell ref="J109:L109"/>
    <mergeCell ref="M109:N109"/>
    <mergeCell ref="O109:P109"/>
    <mergeCell ref="Q107:R107"/>
    <mergeCell ref="T107:W107"/>
    <mergeCell ref="C108:E108"/>
    <mergeCell ref="F108:G108"/>
    <mergeCell ref="H108:I108"/>
    <mergeCell ref="J108:L108"/>
    <mergeCell ref="M108:N108"/>
    <mergeCell ref="O108:P108"/>
    <mergeCell ref="Q108:R108"/>
    <mergeCell ref="T108:W108"/>
    <mergeCell ref="C107:E107"/>
    <mergeCell ref="F107:G107"/>
    <mergeCell ref="H107:I107"/>
    <mergeCell ref="J107:L107"/>
    <mergeCell ref="M107:N107"/>
    <mergeCell ref="O107:P107"/>
    <mergeCell ref="Q113:R113"/>
    <mergeCell ref="T113:W113"/>
    <mergeCell ref="C114:E114"/>
    <mergeCell ref="F114:G114"/>
    <mergeCell ref="H114:I114"/>
    <mergeCell ref="J114:L114"/>
    <mergeCell ref="M114:N114"/>
    <mergeCell ref="O114:P114"/>
    <mergeCell ref="Q114:R114"/>
    <mergeCell ref="T114:W114"/>
    <mergeCell ref="C113:E113"/>
    <mergeCell ref="F113:G113"/>
    <mergeCell ref="H113:I113"/>
    <mergeCell ref="J113:L113"/>
    <mergeCell ref="M113:N113"/>
    <mergeCell ref="O113:P113"/>
    <mergeCell ref="Q111:R111"/>
    <mergeCell ref="T111:W111"/>
    <mergeCell ref="C112:E112"/>
    <mergeCell ref="F112:G112"/>
    <mergeCell ref="H112:I112"/>
    <mergeCell ref="J112:L112"/>
    <mergeCell ref="M112:N112"/>
    <mergeCell ref="O112:P112"/>
    <mergeCell ref="Q112:R112"/>
    <mergeCell ref="T112:W112"/>
    <mergeCell ref="C111:E111"/>
    <mergeCell ref="F111:G111"/>
    <mergeCell ref="H111:I111"/>
    <mergeCell ref="J111:L111"/>
    <mergeCell ref="M111:N111"/>
    <mergeCell ref="O111:P111"/>
    <mergeCell ref="Q117:R117"/>
    <mergeCell ref="T117:W117"/>
    <mergeCell ref="C118:E118"/>
    <mergeCell ref="F118:G118"/>
    <mergeCell ref="H118:I118"/>
    <mergeCell ref="J118:L118"/>
    <mergeCell ref="M118:N118"/>
    <mergeCell ref="O118:P118"/>
    <mergeCell ref="Q118:R118"/>
    <mergeCell ref="T118:W118"/>
    <mergeCell ref="C117:E117"/>
    <mergeCell ref="F117:G117"/>
    <mergeCell ref="H117:I117"/>
    <mergeCell ref="J117:L117"/>
    <mergeCell ref="M117:N117"/>
    <mergeCell ref="O117:P117"/>
    <mergeCell ref="Q115:R115"/>
    <mergeCell ref="T115:W115"/>
    <mergeCell ref="C116:E116"/>
    <mergeCell ref="F116:G116"/>
    <mergeCell ref="H116:I116"/>
    <mergeCell ref="J116:L116"/>
    <mergeCell ref="M116:N116"/>
    <mergeCell ref="O116:P116"/>
    <mergeCell ref="Q116:R116"/>
    <mergeCell ref="T116:W116"/>
    <mergeCell ref="C115:E115"/>
    <mergeCell ref="F115:G115"/>
    <mergeCell ref="H115:I115"/>
    <mergeCell ref="J115:L115"/>
    <mergeCell ref="M115:N115"/>
    <mergeCell ref="O115:P115"/>
    <mergeCell ref="Q121:R121"/>
    <mergeCell ref="T121:W121"/>
    <mergeCell ref="C122:E122"/>
    <mergeCell ref="F122:G122"/>
    <mergeCell ref="H122:I122"/>
    <mergeCell ref="J122:L122"/>
    <mergeCell ref="M122:N122"/>
    <mergeCell ref="O122:P122"/>
    <mergeCell ref="Q122:R122"/>
    <mergeCell ref="T122:W122"/>
    <mergeCell ref="C121:E121"/>
    <mergeCell ref="F121:G121"/>
    <mergeCell ref="H121:I121"/>
    <mergeCell ref="J121:L121"/>
    <mergeCell ref="M121:N121"/>
    <mergeCell ref="O121:P121"/>
    <mergeCell ref="Q119:R119"/>
    <mergeCell ref="T119:W119"/>
    <mergeCell ref="C120:E120"/>
    <mergeCell ref="F120:G120"/>
    <mergeCell ref="H120:I120"/>
    <mergeCell ref="J120:L120"/>
    <mergeCell ref="M120:N120"/>
    <mergeCell ref="O120:P120"/>
    <mergeCell ref="Q120:R120"/>
    <mergeCell ref="T120:W120"/>
    <mergeCell ref="C119:E119"/>
    <mergeCell ref="F119:G119"/>
    <mergeCell ref="H119:I119"/>
    <mergeCell ref="J119:L119"/>
    <mergeCell ref="M119:N119"/>
    <mergeCell ref="O119:P119"/>
    <mergeCell ref="Q125:R125"/>
    <mergeCell ref="T125:W125"/>
    <mergeCell ref="C126:E126"/>
    <mergeCell ref="F126:G126"/>
    <mergeCell ref="H126:I126"/>
    <mergeCell ref="J126:L126"/>
    <mergeCell ref="M126:N126"/>
    <mergeCell ref="O126:P126"/>
    <mergeCell ref="Q126:R126"/>
    <mergeCell ref="T126:W126"/>
    <mergeCell ref="C125:E125"/>
    <mergeCell ref="F125:G125"/>
    <mergeCell ref="H125:I125"/>
    <mergeCell ref="J125:L125"/>
    <mergeCell ref="M125:N125"/>
    <mergeCell ref="O125:P125"/>
    <mergeCell ref="Q123:R123"/>
    <mergeCell ref="T123:W123"/>
    <mergeCell ref="C124:E124"/>
    <mergeCell ref="F124:G124"/>
    <mergeCell ref="H124:I124"/>
    <mergeCell ref="J124:L124"/>
    <mergeCell ref="M124:N124"/>
    <mergeCell ref="O124:P124"/>
    <mergeCell ref="Q124:R124"/>
    <mergeCell ref="T124:W124"/>
    <mergeCell ref="C123:E123"/>
    <mergeCell ref="F123:G123"/>
    <mergeCell ref="H123:I123"/>
    <mergeCell ref="J123:L123"/>
    <mergeCell ref="M123:N123"/>
    <mergeCell ref="O123:P123"/>
    <mergeCell ref="Q129:R129"/>
    <mergeCell ref="T129:W129"/>
    <mergeCell ref="C130:E130"/>
    <mergeCell ref="F130:G130"/>
    <mergeCell ref="H130:I130"/>
    <mergeCell ref="J130:L130"/>
    <mergeCell ref="M130:N130"/>
    <mergeCell ref="O130:P130"/>
    <mergeCell ref="Q130:R130"/>
    <mergeCell ref="T130:W130"/>
    <mergeCell ref="C129:E129"/>
    <mergeCell ref="F129:G129"/>
    <mergeCell ref="H129:I129"/>
    <mergeCell ref="J129:L129"/>
    <mergeCell ref="M129:N129"/>
    <mergeCell ref="O129:P129"/>
    <mergeCell ref="Q127:R127"/>
    <mergeCell ref="T127:W127"/>
    <mergeCell ref="C128:E128"/>
    <mergeCell ref="F128:G128"/>
    <mergeCell ref="H128:I128"/>
    <mergeCell ref="J128:L128"/>
    <mergeCell ref="M128:N128"/>
    <mergeCell ref="O128:P128"/>
    <mergeCell ref="Q128:R128"/>
    <mergeCell ref="T128:W128"/>
    <mergeCell ref="C127:E127"/>
    <mergeCell ref="F127:G127"/>
    <mergeCell ref="H127:I127"/>
    <mergeCell ref="J127:L127"/>
    <mergeCell ref="M127:N127"/>
    <mergeCell ref="O127:P127"/>
    <mergeCell ref="Q133:R133"/>
    <mergeCell ref="T133:W133"/>
    <mergeCell ref="C134:E134"/>
    <mergeCell ref="F134:G134"/>
    <mergeCell ref="H134:I134"/>
    <mergeCell ref="J134:L134"/>
    <mergeCell ref="M134:N134"/>
    <mergeCell ref="O134:P134"/>
    <mergeCell ref="Q134:R134"/>
    <mergeCell ref="T134:W134"/>
    <mergeCell ref="C133:E133"/>
    <mergeCell ref="F133:G133"/>
    <mergeCell ref="H133:I133"/>
    <mergeCell ref="J133:L133"/>
    <mergeCell ref="M133:N133"/>
    <mergeCell ref="O133:P133"/>
    <mergeCell ref="Q131:R131"/>
    <mergeCell ref="T131:W131"/>
    <mergeCell ref="C132:E132"/>
    <mergeCell ref="F132:G132"/>
    <mergeCell ref="H132:I132"/>
    <mergeCell ref="J132:L132"/>
    <mergeCell ref="M132:N132"/>
    <mergeCell ref="O132:P132"/>
    <mergeCell ref="Q132:R132"/>
    <mergeCell ref="T132:W132"/>
    <mergeCell ref="C131:E131"/>
    <mergeCell ref="F131:G131"/>
    <mergeCell ref="H131:I131"/>
    <mergeCell ref="J131:L131"/>
    <mergeCell ref="M131:N131"/>
    <mergeCell ref="O131:P131"/>
    <mergeCell ref="Q137:R137"/>
    <mergeCell ref="T137:W137"/>
    <mergeCell ref="C137:E137"/>
    <mergeCell ref="F137:G137"/>
    <mergeCell ref="H137:I137"/>
    <mergeCell ref="J137:L137"/>
    <mergeCell ref="M137:N137"/>
    <mergeCell ref="O137:P137"/>
    <mergeCell ref="Q135:R135"/>
    <mergeCell ref="T135:W135"/>
    <mergeCell ref="C136:E136"/>
    <mergeCell ref="F136:G136"/>
    <mergeCell ref="H136:I136"/>
    <mergeCell ref="J136:L136"/>
    <mergeCell ref="M136:N136"/>
    <mergeCell ref="O136:P136"/>
    <mergeCell ref="Q136:R136"/>
    <mergeCell ref="T136:W136"/>
    <mergeCell ref="C135:E135"/>
    <mergeCell ref="F135:G135"/>
    <mergeCell ref="H135:I135"/>
    <mergeCell ref="J135:L135"/>
    <mergeCell ref="M135:N135"/>
    <mergeCell ref="O135:P135"/>
    <mergeCell ref="H149:H150"/>
    <mergeCell ref="I149:I150"/>
    <mergeCell ref="J149:J150"/>
    <mergeCell ref="D147:G148"/>
    <mergeCell ref="P147:R148"/>
    <mergeCell ref="H147:I147"/>
    <mergeCell ref="L147:L148"/>
    <mergeCell ref="C138:O140"/>
    <mergeCell ref="P138:R138"/>
    <mergeCell ref="T138:W138"/>
    <mergeCell ref="P139:S139"/>
    <mergeCell ref="T139:W139"/>
    <mergeCell ref="P140:S140"/>
    <mergeCell ref="T140:W140"/>
    <mergeCell ref="F144:H144"/>
    <mergeCell ref="M144:O144"/>
    <mergeCell ref="T144:V144"/>
    <mergeCell ref="F145:H145"/>
    <mergeCell ref="M145:O145"/>
    <mergeCell ref="T145:V145"/>
    <mergeCell ref="F142:H142"/>
    <mergeCell ref="M142:O142"/>
    <mergeCell ref="T142:V142"/>
    <mergeCell ref="F143:H143"/>
    <mergeCell ref="M143:O143"/>
    <mergeCell ref="T143:V143"/>
    <mergeCell ref="M147:M148"/>
    <mergeCell ref="N147:N148"/>
    <mergeCell ref="O147:O148"/>
    <mergeCell ref="H148:I148"/>
    <mergeCell ref="U151:X151"/>
    <mergeCell ref="U152:V152"/>
    <mergeCell ref="W152:X152"/>
    <mergeCell ref="B153:D153"/>
    <mergeCell ref="E153:R153"/>
    <mergeCell ref="U153:V154"/>
    <mergeCell ref="W153:X154"/>
    <mergeCell ref="B154:D154"/>
    <mergeCell ref="E154:R154"/>
    <mergeCell ref="Q149:Q150"/>
    <mergeCell ref="R149:R150"/>
    <mergeCell ref="S149:S150"/>
    <mergeCell ref="D150:F150"/>
    <mergeCell ref="B151:D152"/>
    <mergeCell ref="E151:F152"/>
    <mergeCell ref="G151:J152"/>
    <mergeCell ref="K151:K152"/>
    <mergeCell ref="L151:S152"/>
    <mergeCell ref="K149:L150"/>
    <mergeCell ref="M149:M150"/>
    <mergeCell ref="N149:N150"/>
    <mergeCell ref="O149:O150"/>
    <mergeCell ref="P149:P150"/>
    <mergeCell ref="B147:C150"/>
    <mergeCell ref="J147:K147"/>
    <mergeCell ref="J148:K148"/>
    <mergeCell ref="D149:F149"/>
    <mergeCell ref="G149:G150"/>
  </mergeCells>
  <phoneticPr fontId="4"/>
  <printOptions horizontalCentered="1"/>
  <pageMargins left="0.7" right="0.7" top="0.75" bottom="0.75" header="0.3" footer="0.3"/>
  <pageSetup paperSize="9" scale="83" fitToHeight="0" orientation="portrait" r:id="rId1"/>
  <headerFooter>
    <oddFooter>&amp;C&amp;P/&amp;N&amp;R九州_011</oddFooter>
  </headerFooter>
  <rowBreaks count="4" manualBreakCount="4">
    <brk id="42" min="1" max="23" man="1"/>
    <brk id="72" min="1" max="23" man="1"/>
    <brk id="102" min="1" max="23" man="1"/>
    <brk id="132" min="1" max="2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59"/>
  <sheetViews>
    <sheetView workbookViewId="0">
      <pane ySplit="2" topLeftCell="A3" activePane="bottomLeft" state="frozen"/>
      <selection activeCell="R3" sqref="R3:R10"/>
      <selection pane="bottomLeft" activeCell="R3" sqref="R3:R10"/>
    </sheetView>
  </sheetViews>
  <sheetFormatPr defaultColWidth="9" defaultRowHeight="18" x14ac:dyDescent="0.45"/>
  <cols>
    <col min="1" max="1" width="23.19921875" style="4" bestFit="1" customWidth="1"/>
    <col min="2" max="2" width="14.69921875" bestFit="1" customWidth="1"/>
    <col min="3" max="3" width="9.3984375" bestFit="1" customWidth="1"/>
    <col min="4" max="4" width="25.5" bestFit="1" customWidth="1"/>
    <col min="5" max="5" width="11.3984375" style="3" bestFit="1" customWidth="1"/>
    <col min="6" max="6" width="7.5" bestFit="1" customWidth="1"/>
    <col min="7" max="7" width="10.3984375" bestFit="1" customWidth="1"/>
    <col min="8" max="8" width="7.09765625" bestFit="1" customWidth="1"/>
    <col min="9" max="9" width="13" bestFit="1" customWidth="1"/>
    <col min="10" max="10" width="5.19921875" style="23" bestFit="1" customWidth="1"/>
    <col min="12" max="12" width="7.09765625" bestFit="1" customWidth="1"/>
    <col min="13" max="13" width="13" style="15" bestFit="1" customWidth="1"/>
    <col min="17" max="18" width="12" customWidth="1"/>
    <col min="20" max="20" width="10.3984375" bestFit="1" customWidth="1"/>
    <col min="21" max="21" width="10.19921875" customWidth="1"/>
  </cols>
  <sheetData>
    <row r="1" spans="1:21" x14ac:dyDescent="0.45">
      <c r="A1" s="4">
        <v>0</v>
      </c>
    </row>
    <row r="2" spans="1:21" x14ac:dyDescent="0.45">
      <c r="A2" s="4" t="s">
        <v>105</v>
      </c>
      <c r="B2" s="1" t="s">
        <v>111</v>
      </c>
      <c r="C2" s="1" t="s">
        <v>112</v>
      </c>
      <c r="D2" s="1" t="s">
        <v>113</v>
      </c>
      <c r="E2" s="6" t="s">
        <v>114</v>
      </c>
      <c r="F2" s="1" t="s">
        <v>115</v>
      </c>
      <c r="G2" s="1" t="s">
        <v>116</v>
      </c>
      <c r="H2" s="1" t="s">
        <v>117</v>
      </c>
      <c r="I2" t="s">
        <v>118</v>
      </c>
      <c r="J2" s="16" t="s">
        <v>119</v>
      </c>
      <c r="K2" s="1" t="s">
        <v>6</v>
      </c>
      <c r="L2" s="1" t="s">
        <v>99</v>
      </c>
      <c r="M2" s="15" t="s">
        <v>122</v>
      </c>
      <c r="N2" s="1" t="s">
        <v>121</v>
      </c>
      <c r="O2" s="1" t="s">
        <v>1072</v>
      </c>
      <c r="P2" s="59" t="s">
        <v>1144</v>
      </c>
      <c r="Q2" s="9" t="s">
        <v>5</v>
      </c>
      <c r="R2" s="9" t="s">
        <v>6</v>
      </c>
      <c r="T2" s="9" t="s">
        <v>102</v>
      </c>
      <c r="U2" s="9" t="s">
        <v>103</v>
      </c>
    </row>
    <row r="3" spans="1:21" x14ac:dyDescent="0.45">
      <c r="A3" s="4" t="str">
        <f>+B3&amp;C3</f>
        <v>002015ｻ612AUYGCuUn</v>
      </c>
      <c r="B3" s="7" t="s">
        <v>131</v>
      </c>
      <c r="C3" s="1" t="s">
        <v>132</v>
      </c>
      <c r="D3" s="1" t="s">
        <v>133</v>
      </c>
      <c r="E3" s="6">
        <v>42256</v>
      </c>
      <c r="F3" s="12">
        <v>15.75</v>
      </c>
      <c r="G3" s="1" t="s">
        <v>134</v>
      </c>
      <c r="H3" s="1" t="s">
        <v>135</v>
      </c>
      <c r="I3" t="s">
        <v>136</v>
      </c>
      <c r="J3" s="11" t="s">
        <v>137</v>
      </c>
      <c r="K3" s="1" t="str">
        <f t="shared" ref="K3:K66" si="0">+VLOOKUP(H3,$Q$2:$R$10,2,0)</f>
        <v>熊本市</v>
      </c>
      <c r="L3" s="1" t="str">
        <f>VLOOKUP(G3,$T$2:$U$6,2,0)</f>
        <v>低</v>
      </c>
      <c r="M3" s="15">
        <v>42256</v>
      </c>
      <c r="N3">
        <f>COUNTIF(C:C,C3)</f>
        <v>1</v>
      </c>
      <c r="O3">
        <f>COUNTIF(B:B,B3)</f>
        <v>1</v>
      </c>
      <c r="P3" s="70"/>
      <c r="Q3" s="10" t="s">
        <v>10</v>
      </c>
      <c r="R3" s="2" t="s">
        <v>11</v>
      </c>
      <c r="T3" s="9" t="s">
        <v>100</v>
      </c>
      <c r="U3" s="9" t="s">
        <v>96</v>
      </c>
    </row>
    <row r="4" spans="1:21" x14ac:dyDescent="0.45">
      <c r="A4" s="4" t="str">
        <f t="shared" ref="A4:A67" si="1">+B4&amp;C4</f>
        <v>002015ｻ609AｱD5AiF9</v>
      </c>
      <c r="B4" s="7" t="s">
        <v>138</v>
      </c>
      <c r="C4" s="1" t="s">
        <v>139</v>
      </c>
      <c r="D4" s="1" t="s">
        <v>2107</v>
      </c>
      <c r="E4" s="6">
        <v>42271</v>
      </c>
      <c r="F4" s="12">
        <v>54</v>
      </c>
      <c r="G4" s="1" t="s">
        <v>134</v>
      </c>
      <c r="H4" s="1" t="s">
        <v>140</v>
      </c>
      <c r="I4" t="s">
        <v>136</v>
      </c>
      <c r="J4" s="11" t="s">
        <v>137</v>
      </c>
      <c r="K4" s="1" t="str">
        <f t="shared" si="0"/>
        <v>大分市</v>
      </c>
      <c r="L4" s="1" t="str">
        <f t="shared" ref="L4:L67" si="2">VLOOKUP(G4,$T$2:$U$6,2,0)</f>
        <v>低</v>
      </c>
      <c r="M4" s="15">
        <v>42271</v>
      </c>
      <c r="N4">
        <f t="shared" ref="N4:N66" si="3">COUNTIF(C:C,C4)</f>
        <v>1</v>
      </c>
      <c r="O4">
        <f t="shared" ref="O4:O67" si="4">COUNTIF(B:B,B4)</f>
        <v>1</v>
      </c>
      <c r="P4" s="70">
        <v>45509</v>
      </c>
      <c r="Q4" s="10" t="s">
        <v>13</v>
      </c>
      <c r="R4" s="2" t="s">
        <v>11</v>
      </c>
      <c r="T4" s="9" t="s">
        <v>101</v>
      </c>
      <c r="U4" s="9" t="s">
        <v>97</v>
      </c>
    </row>
    <row r="5" spans="1:21" x14ac:dyDescent="0.45">
      <c r="A5" s="4" t="str">
        <f t="shared" si="1"/>
        <v>002014J60407</v>
      </c>
      <c r="B5" s="7" t="s">
        <v>141</v>
      </c>
      <c r="C5" s="24"/>
      <c r="D5" s="1" t="s">
        <v>142</v>
      </c>
      <c r="E5" s="6">
        <v>42276</v>
      </c>
      <c r="F5" s="12">
        <v>24.5</v>
      </c>
      <c r="G5" s="1" t="s">
        <v>134</v>
      </c>
      <c r="H5" s="1" t="s">
        <v>135</v>
      </c>
      <c r="I5" t="s">
        <v>136</v>
      </c>
      <c r="J5" s="11" t="s">
        <v>143</v>
      </c>
      <c r="K5" s="1" t="str">
        <f t="shared" si="0"/>
        <v>熊本市</v>
      </c>
      <c r="L5" s="1" t="str">
        <f t="shared" si="2"/>
        <v>低</v>
      </c>
      <c r="M5" s="15">
        <v>42276</v>
      </c>
      <c r="N5">
        <f t="shared" si="3"/>
        <v>0</v>
      </c>
      <c r="O5">
        <f t="shared" si="4"/>
        <v>1</v>
      </c>
      <c r="P5" s="70"/>
      <c r="Q5" s="10" t="s">
        <v>16</v>
      </c>
      <c r="R5" s="2" t="s">
        <v>17</v>
      </c>
      <c r="T5" s="9"/>
      <c r="U5" s="9"/>
    </row>
    <row r="6" spans="1:21" x14ac:dyDescent="0.45">
      <c r="A6" s="4" t="str">
        <f t="shared" si="1"/>
        <v>002014J60807</v>
      </c>
      <c r="B6" s="5" t="s">
        <v>144</v>
      </c>
      <c r="C6" s="1"/>
      <c r="D6" s="1" t="s">
        <v>142</v>
      </c>
      <c r="E6" s="6">
        <v>42276</v>
      </c>
      <c r="F6" s="12">
        <v>112</v>
      </c>
      <c r="G6" s="1" t="s">
        <v>98</v>
      </c>
      <c r="H6" s="1" t="s">
        <v>135</v>
      </c>
      <c r="I6" t="s">
        <v>136</v>
      </c>
      <c r="J6" s="11" t="s">
        <v>143</v>
      </c>
      <c r="K6" s="1" t="str">
        <f t="shared" si="0"/>
        <v>熊本市</v>
      </c>
      <c r="L6" s="1" t="str">
        <f t="shared" si="2"/>
        <v>高</v>
      </c>
      <c r="M6" s="15">
        <v>42276</v>
      </c>
      <c r="N6">
        <f t="shared" si="3"/>
        <v>0</v>
      </c>
      <c r="O6">
        <f t="shared" si="4"/>
        <v>1</v>
      </c>
      <c r="P6" s="70"/>
      <c r="Q6" s="10" t="s">
        <v>21</v>
      </c>
      <c r="R6" s="2" t="s">
        <v>22</v>
      </c>
      <c r="T6" s="9"/>
      <c r="U6" s="9"/>
    </row>
    <row r="7" spans="1:21" x14ac:dyDescent="0.45">
      <c r="A7" s="4" t="str">
        <f t="shared" si="1"/>
        <v>002015ｻ609AｲCHx5hJ</v>
      </c>
      <c r="B7" s="5" t="s">
        <v>1114</v>
      </c>
      <c r="C7" s="1" t="s">
        <v>1115</v>
      </c>
      <c r="D7" s="1" t="s">
        <v>145</v>
      </c>
      <c r="E7" s="6">
        <v>42285</v>
      </c>
      <c r="F7" s="12">
        <v>49.5</v>
      </c>
      <c r="G7" s="1" t="s">
        <v>134</v>
      </c>
      <c r="H7" s="1" t="s">
        <v>135</v>
      </c>
      <c r="I7" t="s">
        <v>136</v>
      </c>
      <c r="J7" s="11" t="s">
        <v>137</v>
      </c>
      <c r="K7" s="1" t="str">
        <f t="shared" si="0"/>
        <v>熊本市</v>
      </c>
      <c r="L7" s="1" t="str">
        <f t="shared" si="2"/>
        <v>低</v>
      </c>
      <c r="M7" s="15">
        <v>42285</v>
      </c>
      <c r="N7">
        <f t="shared" si="3"/>
        <v>1</v>
      </c>
      <c r="O7">
        <f t="shared" si="4"/>
        <v>1</v>
      </c>
      <c r="P7" s="70">
        <v>45429</v>
      </c>
      <c r="Q7" s="10" t="s">
        <v>23</v>
      </c>
      <c r="R7" s="2" t="s">
        <v>24</v>
      </c>
    </row>
    <row r="8" spans="1:21" x14ac:dyDescent="0.45">
      <c r="A8" s="4" t="str">
        <f t="shared" si="1"/>
        <v>002015ｻ706BBo3XkBv</v>
      </c>
      <c r="B8" s="5" t="s">
        <v>146</v>
      </c>
      <c r="C8" s="1" t="s">
        <v>147</v>
      </c>
      <c r="D8" s="1" t="s">
        <v>148</v>
      </c>
      <c r="E8" s="6">
        <v>42328</v>
      </c>
      <c r="F8" s="12">
        <v>21.84</v>
      </c>
      <c r="G8" s="1" t="s">
        <v>134</v>
      </c>
      <c r="H8" s="1" t="s">
        <v>135</v>
      </c>
      <c r="I8" t="s">
        <v>136</v>
      </c>
      <c r="J8" s="11" t="s">
        <v>149</v>
      </c>
      <c r="K8" s="1" t="str">
        <f t="shared" si="0"/>
        <v>熊本市</v>
      </c>
      <c r="L8" s="1" t="str">
        <f t="shared" si="2"/>
        <v>低</v>
      </c>
      <c r="M8" s="15">
        <v>42328</v>
      </c>
      <c r="N8">
        <f t="shared" si="3"/>
        <v>1</v>
      </c>
      <c r="O8">
        <f t="shared" si="4"/>
        <v>1</v>
      </c>
      <c r="P8" s="70">
        <v>45476</v>
      </c>
      <c r="Q8" s="10" t="s">
        <v>26</v>
      </c>
      <c r="R8" s="2" t="s">
        <v>27</v>
      </c>
    </row>
    <row r="9" spans="1:21" x14ac:dyDescent="0.45">
      <c r="A9" s="4" t="str">
        <f t="shared" si="1"/>
        <v>002015ｻ612AV4tFjaN</v>
      </c>
      <c r="B9" t="s">
        <v>150</v>
      </c>
      <c r="C9" s="1" t="s">
        <v>151</v>
      </c>
      <c r="D9" s="1" t="s">
        <v>152</v>
      </c>
      <c r="E9" s="6">
        <v>42347</v>
      </c>
      <c r="F9" s="12">
        <v>25.74</v>
      </c>
      <c r="G9" s="1" t="s">
        <v>134</v>
      </c>
      <c r="H9" s="1" t="s">
        <v>135</v>
      </c>
      <c r="I9" t="s">
        <v>136</v>
      </c>
      <c r="J9" s="11" t="s">
        <v>137</v>
      </c>
      <c r="K9" s="1" t="str">
        <f t="shared" si="0"/>
        <v>熊本市</v>
      </c>
      <c r="L9" s="1" t="str">
        <f t="shared" si="2"/>
        <v>低</v>
      </c>
      <c r="M9" s="15">
        <v>42347</v>
      </c>
      <c r="N9">
        <f t="shared" si="3"/>
        <v>1</v>
      </c>
      <c r="O9">
        <f t="shared" si="4"/>
        <v>1</v>
      </c>
      <c r="P9" s="70"/>
      <c r="Q9" s="10" t="s">
        <v>28</v>
      </c>
      <c r="R9" s="2" t="s">
        <v>29</v>
      </c>
    </row>
    <row r="10" spans="1:21" x14ac:dyDescent="0.45">
      <c r="A10" s="4" t="str">
        <f t="shared" si="1"/>
        <v>002015ｻ609Aｳ1BgP5N</v>
      </c>
      <c r="B10" s="8" t="s">
        <v>153</v>
      </c>
      <c r="C10" s="1" t="s">
        <v>154</v>
      </c>
      <c r="D10" s="1" t="s">
        <v>155</v>
      </c>
      <c r="E10" s="6">
        <v>42350</v>
      </c>
      <c r="F10" s="12">
        <v>49</v>
      </c>
      <c r="G10" s="1" t="s">
        <v>134</v>
      </c>
      <c r="H10" s="1" t="s">
        <v>135</v>
      </c>
      <c r="I10" t="s">
        <v>136</v>
      </c>
      <c r="J10" s="11" t="s">
        <v>143</v>
      </c>
      <c r="K10" s="1" t="str">
        <f t="shared" si="0"/>
        <v>熊本市</v>
      </c>
      <c r="L10" s="1" t="str">
        <f t="shared" si="2"/>
        <v>低</v>
      </c>
      <c r="M10" s="15">
        <v>42350</v>
      </c>
      <c r="N10">
        <f t="shared" si="3"/>
        <v>1</v>
      </c>
      <c r="O10">
        <f t="shared" si="4"/>
        <v>1</v>
      </c>
      <c r="P10" s="70"/>
      <c r="Q10" s="10" t="s">
        <v>30</v>
      </c>
      <c r="R10" s="2" t="s">
        <v>31</v>
      </c>
    </row>
    <row r="11" spans="1:21" x14ac:dyDescent="0.45">
      <c r="A11" s="4" t="str">
        <f t="shared" si="1"/>
        <v>002015ｻ709CASBRJtK</v>
      </c>
      <c r="B11" s="8" t="s">
        <v>156</v>
      </c>
      <c r="C11" s="1" t="s">
        <v>157</v>
      </c>
      <c r="D11" s="1" t="s">
        <v>158</v>
      </c>
      <c r="E11" s="6">
        <v>42352</v>
      </c>
      <c r="F11" s="12">
        <v>58.24</v>
      </c>
      <c r="G11" s="1" t="s">
        <v>134</v>
      </c>
      <c r="H11" s="1" t="s">
        <v>232</v>
      </c>
      <c r="I11" t="s">
        <v>136</v>
      </c>
      <c r="J11" s="11" t="s">
        <v>149</v>
      </c>
      <c r="K11" s="1" t="str">
        <f t="shared" si="0"/>
        <v>福岡市</v>
      </c>
      <c r="L11" s="1" t="str">
        <f t="shared" si="2"/>
        <v>低</v>
      </c>
      <c r="M11" s="15">
        <v>42352</v>
      </c>
      <c r="N11">
        <f t="shared" si="3"/>
        <v>1</v>
      </c>
      <c r="O11">
        <f t="shared" si="4"/>
        <v>1</v>
      </c>
      <c r="P11" s="70">
        <v>45441</v>
      </c>
      <c r="Q11" s="1"/>
      <c r="R11" s="1"/>
    </row>
    <row r="12" spans="1:21" x14ac:dyDescent="0.45">
      <c r="A12" s="4" t="str">
        <f t="shared" si="1"/>
        <v>002015U00044Y8q92R</v>
      </c>
      <c r="B12" t="s">
        <v>159</v>
      </c>
      <c r="C12" t="s">
        <v>160</v>
      </c>
      <c r="D12" t="s">
        <v>161</v>
      </c>
      <c r="E12" s="3">
        <v>42353</v>
      </c>
      <c r="F12" s="13">
        <v>50</v>
      </c>
      <c r="G12" t="s">
        <v>134</v>
      </c>
      <c r="H12" t="s">
        <v>108</v>
      </c>
      <c r="I12" t="s">
        <v>136</v>
      </c>
      <c r="J12" s="23" t="s">
        <v>143</v>
      </c>
      <c r="K12" s="1" t="str">
        <f t="shared" si="0"/>
        <v>福岡市</v>
      </c>
      <c r="L12" s="1" t="str">
        <f t="shared" si="2"/>
        <v>低</v>
      </c>
      <c r="M12" s="15">
        <v>42353</v>
      </c>
      <c r="N12">
        <f t="shared" si="3"/>
        <v>1</v>
      </c>
      <c r="O12">
        <f t="shared" si="4"/>
        <v>1</v>
      </c>
      <c r="P12" s="70">
        <v>45400</v>
      </c>
    </row>
    <row r="13" spans="1:21" x14ac:dyDescent="0.45">
      <c r="A13" s="4" t="str">
        <f t="shared" si="1"/>
        <v>002015U00045p3yT2K</v>
      </c>
      <c r="B13" t="s">
        <v>162</v>
      </c>
      <c r="C13" t="s">
        <v>163</v>
      </c>
      <c r="D13" t="s">
        <v>161</v>
      </c>
      <c r="E13" s="3">
        <v>42353</v>
      </c>
      <c r="F13" s="13">
        <v>50</v>
      </c>
      <c r="G13" t="s">
        <v>134</v>
      </c>
      <c r="H13" t="s">
        <v>108</v>
      </c>
      <c r="I13" t="s">
        <v>136</v>
      </c>
      <c r="J13" s="23" t="s">
        <v>143</v>
      </c>
      <c r="K13" s="1" t="str">
        <f t="shared" si="0"/>
        <v>福岡市</v>
      </c>
      <c r="L13" s="1" t="str">
        <f t="shared" si="2"/>
        <v>低</v>
      </c>
      <c r="M13" s="15">
        <v>42353</v>
      </c>
      <c r="N13">
        <f t="shared" si="3"/>
        <v>1</v>
      </c>
      <c r="O13">
        <f t="shared" si="4"/>
        <v>1</v>
      </c>
      <c r="P13" s="70">
        <v>45400</v>
      </c>
    </row>
    <row r="14" spans="1:21" x14ac:dyDescent="0.45">
      <c r="A14" s="4" t="str">
        <f t="shared" si="1"/>
        <v>002015U00046tpikNX</v>
      </c>
      <c r="B14" t="s">
        <v>164</v>
      </c>
      <c r="C14" t="s">
        <v>165</v>
      </c>
      <c r="D14" t="s">
        <v>166</v>
      </c>
      <c r="E14" s="3">
        <v>42353</v>
      </c>
      <c r="F14" s="13">
        <v>50</v>
      </c>
      <c r="G14" t="s">
        <v>134</v>
      </c>
      <c r="H14" t="s">
        <v>108</v>
      </c>
      <c r="I14" t="s">
        <v>136</v>
      </c>
      <c r="J14" s="23" t="s">
        <v>143</v>
      </c>
      <c r="K14" s="1" t="str">
        <f t="shared" si="0"/>
        <v>福岡市</v>
      </c>
      <c r="L14" s="1" t="str">
        <f t="shared" si="2"/>
        <v>低</v>
      </c>
      <c r="M14" s="15">
        <v>42353</v>
      </c>
      <c r="N14">
        <f t="shared" si="3"/>
        <v>1</v>
      </c>
      <c r="O14">
        <f t="shared" si="4"/>
        <v>1</v>
      </c>
      <c r="P14" s="70"/>
    </row>
    <row r="15" spans="1:21" x14ac:dyDescent="0.45">
      <c r="A15" s="4" t="str">
        <f t="shared" si="1"/>
        <v>002015U00047KZ5xFM</v>
      </c>
      <c r="B15" t="s">
        <v>167</v>
      </c>
      <c r="C15" t="s">
        <v>168</v>
      </c>
      <c r="D15" t="s">
        <v>169</v>
      </c>
      <c r="E15" s="3">
        <v>42353</v>
      </c>
      <c r="F15" s="13">
        <v>50</v>
      </c>
      <c r="G15" t="s">
        <v>134</v>
      </c>
      <c r="H15" t="s">
        <v>108</v>
      </c>
      <c r="I15" t="s">
        <v>136</v>
      </c>
      <c r="J15" s="23" t="s">
        <v>143</v>
      </c>
      <c r="K15" s="1" t="str">
        <f t="shared" si="0"/>
        <v>福岡市</v>
      </c>
      <c r="L15" s="1" t="str">
        <f t="shared" si="2"/>
        <v>低</v>
      </c>
      <c r="M15" s="15">
        <v>42353</v>
      </c>
      <c r="N15">
        <f t="shared" si="3"/>
        <v>1</v>
      </c>
      <c r="O15">
        <f t="shared" si="4"/>
        <v>1</v>
      </c>
      <c r="P15" s="70">
        <v>45419</v>
      </c>
    </row>
    <row r="16" spans="1:21" x14ac:dyDescent="0.45">
      <c r="A16" s="4" t="str">
        <f t="shared" si="1"/>
        <v>002015U000489SM2EK</v>
      </c>
      <c r="B16" t="s">
        <v>170</v>
      </c>
      <c r="C16" t="s">
        <v>171</v>
      </c>
      <c r="D16" t="s">
        <v>172</v>
      </c>
      <c r="E16" s="3">
        <v>42353</v>
      </c>
      <c r="F16" s="13">
        <v>50</v>
      </c>
      <c r="G16" t="s">
        <v>134</v>
      </c>
      <c r="H16" t="s">
        <v>108</v>
      </c>
      <c r="I16" t="s">
        <v>136</v>
      </c>
      <c r="J16" s="23" t="s">
        <v>143</v>
      </c>
      <c r="K16" s="1" t="str">
        <f t="shared" si="0"/>
        <v>福岡市</v>
      </c>
      <c r="L16" s="1" t="str">
        <f t="shared" si="2"/>
        <v>低</v>
      </c>
      <c r="M16" s="15">
        <v>42353</v>
      </c>
      <c r="N16">
        <f t="shared" si="3"/>
        <v>1</v>
      </c>
      <c r="O16">
        <f t="shared" si="4"/>
        <v>1</v>
      </c>
      <c r="P16" s="70"/>
    </row>
    <row r="17" spans="1:16" x14ac:dyDescent="0.45">
      <c r="A17" s="4" t="str">
        <f t="shared" si="1"/>
        <v>002015U00049KMV5Kj</v>
      </c>
      <c r="B17" t="s">
        <v>173</v>
      </c>
      <c r="C17" t="s">
        <v>174</v>
      </c>
      <c r="D17" t="s">
        <v>175</v>
      </c>
      <c r="E17" s="3">
        <v>42353</v>
      </c>
      <c r="F17" s="13">
        <v>50</v>
      </c>
      <c r="G17" t="s">
        <v>134</v>
      </c>
      <c r="H17" t="s">
        <v>108</v>
      </c>
      <c r="I17" t="s">
        <v>136</v>
      </c>
      <c r="J17" s="23" t="s">
        <v>143</v>
      </c>
      <c r="K17" s="1" t="str">
        <f t="shared" si="0"/>
        <v>福岡市</v>
      </c>
      <c r="L17" s="1" t="str">
        <f t="shared" si="2"/>
        <v>低</v>
      </c>
      <c r="M17" s="15">
        <v>42353</v>
      </c>
      <c r="N17">
        <f t="shared" si="3"/>
        <v>1</v>
      </c>
      <c r="O17">
        <f t="shared" si="4"/>
        <v>1</v>
      </c>
      <c r="P17" s="70">
        <v>45399</v>
      </c>
    </row>
    <row r="18" spans="1:16" x14ac:dyDescent="0.45">
      <c r="A18" s="4" t="str">
        <f t="shared" si="1"/>
        <v>002015U00050WnYq8P</v>
      </c>
      <c r="B18" t="s">
        <v>176</v>
      </c>
      <c r="C18" t="s">
        <v>177</v>
      </c>
      <c r="D18" t="s">
        <v>178</v>
      </c>
      <c r="E18" s="3">
        <v>42353</v>
      </c>
      <c r="F18" s="13">
        <v>50</v>
      </c>
      <c r="G18" t="s">
        <v>134</v>
      </c>
      <c r="H18" t="s">
        <v>108</v>
      </c>
      <c r="I18" t="s">
        <v>136</v>
      </c>
      <c r="J18" s="23" t="s">
        <v>143</v>
      </c>
      <c r="K18" s="1" t="str">
        <f t="shared" si="0"/>
        <v>福岡市</v>
      </c>
      <c r="L18" s="1" t="str">
        <f t="shared" si="2"/>
        <v>低</v>
      </c>
      <c r="M18" s="15">
        <v>42353</v>
      </c>
      <c r="N18">
        <f t="shared" si="3"/>
        <v>1</v>
      </c>
      <c r="O18">
        <f t="shared" si="4"/>
        <v>1</v>
      </c>
      <c r="P18" s="70">
        <v>45419</v>
      </c>
    </row>
    <row r="19" spans="1:16" x14ac:dyDescent="0.45">
      <c r="A19" s="4" t="str">
        <f t="shared" si="1"/>
        <v>002015U00051c4xULq</v>
      </c>
      <c r="B19" t="s">
        <v>179</v>
      </c>
      <c r="C19" t="s">
        <v>180</v>
      </c>
      <c r="D19" t="s">
        <v>181</v>
      </c>
      <c r="E19" s="3">
        <v>42353</v>
      </c>
      <c r="F19" s="13">
        <v>50</v>
      </c>
      <c r="G19" t="s">
        <v>134</v>
      </c>
      <c r="H19" t="s">
        <v>108</v>
      </c>
      <c r="I19" t="s">
        <v>136</v>
      </c>
      <c r="J19" s="23" t="s">
        <v>143</v>
      </c>
      <c r="K19" s="1" t="str">
        <f t="shared" si="0"/>
        <v>福岡市</v>
      </c>
      <c r="L19" s="1" t="str">
        <f t="shared" si="2"/>
        <v>低</v>
      </c>
      <c r="M19" s="15">
        <v>42353</v>
      </c>
      <c r="N19">
        <f t="shared" si="3"/>
        <v>1</v>
      </c>
      <c r="O19">
        <f t="shared" si="4"/>
        <v>1</v>
      </c>
      <c r="P19" s="70">
        <v>45420</v>
      </c>
    </row>
    <row r="20" spans="1:16" x14ac:dyDescent="0.45">
      <c r="A20" s="4" t="str">
        <f t="shared" si="1"/>
        <v>002015U00052PYocLC</v>
      </c>
      <c r="B20" t="s">
        <v>182</v>
      </c>
      <c r="C20" t="s">
        <v>183</v>
      </c>
      <c r="D20" t="s">
        <v>181</v>
      </c>
      <c r="E20" s="3">
        <v>42353</v>
      </c>
      <c r="F20" s="13">
        <v>50</v>
      </c>
      <c r="G20" t="s">
        <v>134</v>
      </c>
      <c r="H20" t="s">
        <v>108</v>
      </c>
      <c r="I20" t="s">
        <v>136</v>
      </c>
      <c r="J20" s="23" t="s">
        <v>143</v>
      </c>
      <c r="K20" s="1" t="str">
        <f t="shared" si="0"/>
        <v>福岡市</v>
      </c>
      <c r="L20" s="1" t="str">
        <f t="shared" si="2"/>
        <v>低</v>
      </c>
      <c r="M20" s="15">
        <v>42353</v>
      </c>
      <c r="N20">
        <f t="shared" si="3"/>
        <v>1</v>
      </c>
      <c r="O20">
        <f t="shared" si="4"/>
        <v>1</v>
      </c>
      <c r="P20" s="70">
        <v>45420</v>
      </c>
    </row>
    <row r="21" spans="1:16" x14ac:dyDescent="0.45">
      <c r="A21" s="4" t="str">
        <f t="shared" si="1"/>
        <v>002015U00053m5FenL</v>
      </c>
      <c r="B21" t="s">
        <v>184</v>
      </c>
      <c r="C21" t="s">
        <v>185</v>
      </c>
      <c r="D21" t="s">
        <v>186</v>
      </c>
      <c r="E21" s="3">
        <v>42353</v>
      </c>
      <c r="F21" s="13">
        <v>50</v>
      </c>
      <c r="G21" t="s">
        <v>134</v>
      </c>
      <c r="H21" t="s">
        <v>108</v>
      </c>
      <c r="I21" t="s">
        <v>136</v>
      </c>
      <c r="J21" s="23" t="s">
        <v>143</v>
      </c>
      <c r="K21" s="1" t="str">
        <f t="shared" si="0"/>
        <v>福岡市</v>
      </c>
      <c r="L21" s="1" t="str">
        <f t="shared" si="2"/>
        <v>低</v>
      </c>
      <c r="M21" s="15">
        <v>42353</v>
      </c>
      <c r="N21">
        <f t="shared" si="3"/>
        <v>1</v>
      </c>
      <c r="O21">
        <f t="shared" si="4"/>
        <v>1</v>
      </c>
      <c r="P21" s="70">
        <v>45419</v>
      </c>
    </row>
    <row r="22" spans="1:16" x14ac:dyDescent="0.45">
      <c r="A22" s="4" t="str">
        <f t="shared" si="1"/>
        <v>002015U000545s3xXM</v>
      </c>
      <c r="B22" t="s">
        <v>187</v>
      </c>
      <c r="C22" t="s">
        <v>188</v>
      </c>
      <c r="D22" t="s">
        <v>166</v>
      </c>
      <c r="E22" s="3">
        <v>42353</v>
      </c>
      <c r="F22" s="13">
        <v>50</v>
      </c>
      <c r="G22" t="s">
        <v>134</v>
      </c>
      <c r="H22" t="s">
        <v>108</v>
      </c>
      <c r="I22" t="s">
        <v>136</v>
      </c>
      <c r="J22" s="23" t="s">
        <v>143</v>
      </c>
      <c r="K22" s="1" t="str">
        <f t="shared" si="0"/>
        <v>福岡市</v>
      </c>
      <c r="L22" s="1" t="str">
        <f t="shared" si="2"/>
        <v>低</v>
      </c>
      <c r="M22" s="15">
        <v>42353</v>
      </c>
      <c r="N22">
        <f t="shared" si="3"/>
        <v>1</v>
      </c>
      <c r="O22">
        <f t="shared" si="4"/>
        <v>1</v>
      </c>
      <c r="P22" s="70"/>
    </row>
    <row r="23" spans="1:16" x14ac:dyDescent="0.45">
      <c r="A23" s="4" t="str">
        <f t="shared" si="1"/>
        <v>002015U00055kfu6X3</v>
      </c>
      <c r="B23" t="s">
        <v>189</v>
      </c>
      <c r="C23" t="s">
        <v>190</v>
      </c>
      <c r="D23" t="s">
        <v>166</v>
      </c>
      <c r="E23" s="3">
        <v>42353</v>
      </c>
      <c r="F23" s="13">
        <v>50</v>
      </c>
      <c r="G23" t="s">
        <v>134</v>
      </c>
      <c r="H23" t="s">
        <v>108</v>
      </c>
      <c r="I23" t="s">
        <v>136</v>
      </c>
      <c r="J23" s="23" t="s">
        <v>143</v>
      </c>
      <c r="K23" s="1" t="str">
        <f t="shared" si="0"/>
        <v>福岡市</v>
      </c>
      <c r="L23" s="1" t="str">
        <f t="shared" si="2"/>
        <v>低</v>
      </c>
      <c r="M23" s="15">
        <v>42353</v>
      </c>
      <c r="N23">
        <f t="shared" si="3"/>
        <v>1</v>
      </c>
      <c r="O23">
        <f t="shared" si="4"/>
        <v>1</v>
      </c>
      <c r="P23" s="70"/>
    </row>
    <row r="24" spans="1:16" x14ac:dyDescent="0.45">
      <c r="A24" s="4" t="str">
        <f t="shared" si="1"/>
        <v>002015U00056KuMKEM</v>
      </c>
      <c r="B24" t="s">
        <v>191</v>
      </c>
      <c r="C24" t="s">
        <v>192</v>
      </c>
      <c r="D24" t="s">
        <v>166</v>
      </c>
      <c r="E24" s="3">
        <v>42353</v>
      </c>
      <c r="F24" s="13">
        <v>50</v>
      </c>
      <c r="G24" t="s">
        <v>134</v>
      </c>
      <c r="H24" t="s">
        <v>108</v>
      </c>
      <c r="I24" t="s">
        <v>136</v>
      </c>
      <c r="J24" s="23" t="s">
        <v>143</v>
      </c>
      <c r="K24" s="1" t="str">
        <f t="shared" si="0"/>
        <v>福岡市</v>
      </c>
      <c r="L24" s="1" t="str">
        <f t="shared" si="2"/>
        <v>低</v>
      </c>
      <c r="M24" s="15">
        <v>42353</v>
      </c>
      <c r="N24">
        <f t="shared" si="3"/>
        <v>1</v>
      </c>
      <c r="O24">
        <f t="shared" si="4"/>
        <v>1</v>
      </c>
      <c r="P24" s="70"/>
    </row>
    <row r="25" spans="1:16" x14ac:dyDescent="0.45">
      <c r="A25" s="4" t="str">
        <f t="shared" si="1"/>
        <v>002015U00058PRgLxw</v>
      </c>
      <c r="B25" t="s">
        <v>193</v>
      </c>
      <c r="C25" t="s">
        <v>194</v>
      </c>
      <c r="D25" t="s">
        <v>195</v>
      </c>
      <c r="E25" s="3">
        <v>42353</v>
      </c>
      <c r="F25" s="13">
        <v>50</v>
      </c>
      <c r="G25" t="s">
        <v>134</v>
      </c>
      <c r="H25" t="s">
        <v>108</v>
      </c>
      <c r="I25" t="s">
        <v>136</v>
      </c>
      <c r="J25" s="23" t="s">
        <v>143</v>
      </c>
      <c r="K25" s="1" t="str">
        <f t="shared" si="0"/>
        <v>福岡市</v>
      </c>
      <c r="L25" s="1" t="str">
        <f t="shared" si="2"/>
        <v>低</v>
      </c>
      <c r="M25" s="15">
        <v>42353</v>
      </c>
      <c r="N25">
        <f t="shared" si="3"/>
        <v>1</v>
      </c>
      <c r="O25">
        <f t="shared" si="4"/>
        <v>1</v>
      </c>
      <c r="P25" s="70">
        <v>45446</v>
      </c>
    </row>
    <row r="26" spans="1:16" x14ac:dyDescent="0.45">
      <c r="A26" s="4" t="str">
        <f t="shared" si="1"/>
        <v>002015U00059c36Nxz</v>
      </c>
      <c r="B26" t="s">
        <v>196</v>
      </c>
      <c r="C26" t="s">
        <v>197</v>
      </c>
      <c r="D26" t="s">
        <v>166</v>
      </c>
      <c r="E26" s="3">
        <v>42353</v>
      </c>
      <c r="F26" s="13">
        <v>50</v>
      </c>
      <c r="G26" t="s">
        <v>134</v>
      </c>
      <c r="H26" t="s">
        <v>108</v>
      </c>
      <c r="I26" t="s">
        <v>136</v>
      </c>
      <c r="J26" s="23" t="s">
        <v>143</v>
      </c>
      <c r="K26" s="1" t="str">
        <f t="shared" si="0"/>
        <v>福岡市</v>
      </c>
      <c r="L26" s="1" t="str">
        <f t="shared" si="2"/>
        <v>低</v>
      </c>
      <c r="M26" s="15">
        <v>42353</v>
      </c>
      <c r="N26">
        <f t="shared" si="3"/>
        <v>1</v>
      </c>
      <c r="O26">
        <f t="shared" si="4"/>
        <v>1</v>
      </c>
      <c r="P26" s="70"/>
    </row>
    <row r="27" spans="1:16" x14ac:dyDescent="0.45">
      <c r="A27" s="4" t="str">
        <f t="shared" si="1"/>
        <v>002015U000603yaRTc</v>
      </c>
      <c r="B27" t="s">
        <v>198</v>
      </c>
      <c r="C27" t="s">
        <v>199</v>
      </c>
      <c r="D27" t="s">
        <v>200</v>
      </c>
      <c r="E27" s="3">
        <v>42353</v>
      </c>
      <c r="F27" s="13">
        <v>50</v>
      </c>
      <c r="G27" t="s">
        <v>134</v>
      </c>
      <c r="H27" t="s">
        <v>108</v>
      </c>
      <c r="I27" t="s">
        <v>136</v>
      </c>
      <c r="J27" s="23" t="s">
        <v>143</v>
      </c>
      <c r="K27" s="1" t="str">
        <f t="shared" si="0"/>
        <v>福岡市</v>
      </c>
      <c r="L27" s="1" t="str">
        <f t="shared" si="2"/>
        <v>低</v>
      </c>
      <c r="M27" s="15">
        <v>42353</v>
      </c>
      <c r="N27">
        <f t="shared" si="3"/>
        <v>1</v>
      </c>
      <c r="O27">
        <f t="shared" si="4"/>
        <v>1</v>
      </c>
      <c r="P27" s="70"/>
    </row>
    <row r="28" spans="1:16" x14ac:dyDescent="0.45">
      <c r="A28" s="4" t="str">
        <f t="shared" si="1"/>
        <v>002015U00061tYjLGa</v>
      </c>
      <c r="B28" t="s">
        <v>201</v>
      </c>
      <c r="C28" t="s">
        <v>202</v>
      </c>
      <c r="D28" t="s">
        <v>200</v>
      </c>
      <c r="E28" s="3">
        <v>42353</v>
      </c>
      <c r="F28" s="13">
        <v>50</v>
      </c>
      <c r="G28" t="s">
        <v>134</v>
      </c>
      <c r="H28" t="s">
        <v>108</v>
      </c>
      <c r="I28" t="s">
        <v>136</v>
      </c>
      <c r="J28" s="23" t="s">
        <v>143</v>
      </c>
      <c r="K28" s="1" t="str">
        <f t="shared" si="0"/>
        <v>福岡市</v>
      </c>
      <c r="L28" s="1" t="str">
        <f t="shared" si="2"/>
        <v>低</v>
      </c>
      <c r="M28" s="15">
        <v>42353</v>
      </c>
      <c r="N28">
        <f t="shared" si="3"/>
        <v>1</v>
      </c>
      <c r="O28">
        <f t="shared" si="4"/>
        <v>1</v>
      </c>
      <c r="P28" s="70"/>
    </row>
    <row r="29" spans="1:16" x14ac:dyDescent="0.45">
      <c r="A29" s="4" t="str">
        <f t="shared" si="1"/>
        <v>002015U00062HbZzM2</v>
      </c>
      <c r="B29" t="s">
        <v>203</v>
      </c>
      <c r="C29" t="s">
        <v>204</v>
      </c>
      <c r="D29" t="s">
        <v>205</v>
      </c>
      <c r="E29" s="3">
        <v>42353</v>
      </c>
      <c r="F29" s="13">
        <v>50</v>
      </c>
      <c r="G29" t="s">
        <v>134</v>
      </c>
      <c r="H29" t="s">
        <v>108</v>
      </c>
      <c r="I29" t="s">
        <v>136</v>
      </c>
      <c r="J29" s="23" t="s">
        <v>143</v>
      </c>
      <c r="K29" s="1" t="str">
        <f t="shared" si="0"/>
        <v>福岡市</v>
      </c>
      <c r="L29" s="1" t="str">
        <f t="shared" si="2"/>
        <v>低</v>
      </c>
      <c r="M29" s="15">
        <v>42353</v>
      </c>
      <c r="N29">
        <f t="shared" si="3"/>
        <v>1</v>
      </c>
      <c r="O29">
        <f t="shared" si="4"/>
        <v>1</v>
      </c>
      <c r="P29" s="70"/>
    </row>
    <row r="30" spans="1:16" x14ac:dyDescent="0.45">
      <c r="A30" s="4" t="str">
        <f t="shared" si="1"/>
        <v>002015U000632QoFY9</v>
      </c>
      <c r="B30" t="s">
        <v>206</v>
      </c>
      <c r="C30" t="s">
        <v>207</v>
      </c>
      <c r="D30" t="s">
        <v>205</v>
      </c>
      <c r="E30" s="3">
        <v>42353</v>
      </c>
      <c r="F30" s="13">
        <v>50</v>
      </c>
      <c r="G30" t="s">
        <v>134</v>
      </c>
      <c r="H30" t="s">
        <v>108</v>
      </c>
      <c r="I30" t="s">
        <v>136</v>
      </c>
      <c r="J30" s="23" t="s">
        <v>143</v>
      </c>
      <c r="K30" s="1" t="str">
        <f t="shared" si="0"/>
        <v>福岡市</v>
      </c>
      <c r="L30" s="1" t="str">
        <f t="shared" si="2"/>
        <v>低</v>
      </c>
      <c r="M30" s="15">
        <v>42353</v>
      </c>
      <c r="N30">
        <f t="shared" si="3"/>
        <v>1</v>
      </c>
      <c r="O30">
        <f t="shared" si="4"/>
        <v>1</v>
      </c>
      <c r="P30" s="70"/>
    </row>
    <row r="31" spans="1:16" x14ac:dyDescent="0.45">
      <c r="A31" s="4" t="str">
        <f t="shared" si="1"/>
        <v>002015ｻ710CB2j8gLQ</v>
      </c>
      <c r="B31" t="s">
        <v>208</v>
      </c>
      <c r="C31" t="s">
        <v>209</v>
      </c>
      <c r="D31" t="s">
        <v>210</v>
      </c>
      <c r="E31" s="3">
        <v>42395</v>
      </c>
      <c r="F31" s="13">
        <v>15.6</v>
      </c>
      <c r="G31" t="s">
        <v>134</v>
      </c>
      <c r="H31" t="s">
        <v>135</v>
      </c>
      <c r="I31" t="s">
        <v>136</v>
      </c>
      <c r="J31" s="23" t="s">
        <v>149</v>
      </c>
      <c r="K31" s="1" t="str">
        <f t="shared" si="0"/>
        <v>熊本市</v>
      </c>
      <c r="L31" s="1" t="str">
        <f t="shared" si="2"/>
        <v>低</v>
      </c>
      <c r="M31" s="15">
        <v>42395</v>
      </c>
      <c r="N31">
        <f t="shared" si="3"/>
        <v>1</v>
      </c>
      <c r="O31">
        <f t="shared" si="4"/>
        <v>1</v>
      </c>
      <c r="P31" s="70"/>
    </row>
    <row r="32" spans="1:16" x14ac:dyDescent="0.45">
      <c r="A32" s="4" t="str">
        <f t="shared" si="1"/>
        <v>002015ｻ710CCd26kBK</v>
      </c>
      <c r="B32" t="s">
        <v>211</v>
      </c>
      <c r="C32" t="s">
        <v>212</v>
      </c>
      <c r="D32" t="s">
        <v>210</v>
      </c>
      <c r="E32" s="3">
        <v>42395</v>
      </c>
      <c r="F32" s="13">
        <v>12.48</v>
      </c>
      <c r="G32" t="s">
        <v>134</v>
      </c>
      <c r="H32" t="s">
        <v>135</v>
      </c>
      <c r="I32" t="s">
        <v>136</v>
      </c>
      <c r="J32" s="23" t="s">
        <v>149</v>
      </c>
      <c r="K32" s="1" t="str">
        <f t="shared" si="0"/>
        <v>熊本市</v>
      </c>
      <c r="L32" s="1" t="str">
        <f t="shared" si="2"/>
        <v>低</v>
      </c>
      <c r="M32" s="15">
        <v>42395</v>
      </c>
      <c r="N32">
        <f t="shared" si="3"/>
        <v>1</v>
      </c>
      <c r="O32">
        <f t="shared" si="4"/>
        <v>1</v>
      </c>
      <c r="P32" s="70"/>
    </row>
    <row r="33" spans="1:16" x14ac:dyDescent="0.45">
      <c r="A33" s="4" t="str">
        <f t="shared" si="1"/>
        <v>002015ｻ710CDAiEH27</v>
      </c>
      <c r="B33" t="s">
        <v>213</v>
      </c>
      <c r="C33" t="s">
        <v>214</v>
      </c>
      <c r="D33" t="s">
        <v>210</v>
      </c>
      <c r="E33" s="3">
        <v>42395</v>
      </c>
      <c r="F33" s="13">
        <v>12.48</v>
      </c>
      <c r="G33" t="s">
        <v>134</v>
      </c>
      <c r="H33" t="s">
        <v>135</v>
      </c>
      <c r="I33" t="s">
        <v>136</v>
      </c>
      <c r="J33" s="23" t="s">
        <v>149</v>
      </c>
      <c r="K33" s="1" t="str">
        <f t="shared" si="0"/>
        <v>熊本市</v>
      </c>
      <c r="L33" s="1" t="str">
        <f t="shared" si="2"/>
        <v>低</v>
      </c>
      <c r="M33" s="15">
        <v>42395</v>
      </c>
      <c r="N33">
        <f t="shared" si="3"/>
        <v>1</v>
      </c>
      <c r="O33">
        <f t="shared" si="4"/>
        <v>1</v>
      </c>
      <c r="P33" s="70"/>
    </row>
    <row r="34" spans="1:16" x14ac:dyDescent="0.45">
      <c r="A34" s="4" t="str">
        <f t="shared" si="1"/>
        <v>002015ｻ710CAwEZj6e</v>
      </c>
      <c r="B34" t="s">
        <v>215</v>
      </c>
      <c r="C34" t="s">
        <v>216</v>
      </c>
      <c r="D34" t="s">
        <v>210</v>
      </c>
      <c r="E34" s="3">
        <v>42398</v>
      </c>
      <c r="F34" s="13">
        <v>24.96</v>
      </c>
      <c r="G34" t="s">
        <v>134</v>
      </c>
      <c r="H34" t="s">
        <v>135</v>
      </c>
      <c r="I34" t="s">
        <v>136</v>
      </c>
      <c r="J34" s="23" t="s">
        <v>149</v>
      </c>
      <c r="K34" s="1" t="str">
        <f t="shared" si="0"/>
        <v>熊本市</v>
      </c>
      <c r="L34" s="1" t="str">
        <f t="shared" si="2"/>
        <v>低</v>
      </c>
      <c r="M34" s="15">
        <v>42398</v>
      </c>
      <c r="N34">
        <f t="shared" si="3"/>
        <v>1</v>
      </c>
      <c r="O34">
        <f t="shared" si="4"/>
        <v>1</v>
      </c>
      <c r="P34" s="70"/>
    </row>
    <row r="35" spans="1:16" x14ac:dyDescent="0.45">
      <c r="A35" s="4" t="str">
        <f t="shared" si="1"/>
        <v>002015ｻ710CEKNF5Kp</v>
      </c>
      <c r="B35" t="s">
        <v>217</v>
      </c>
      <c r="C35" t="s">
        <v>218</v>
      </c>
      <c r="D35" t="s">
        <v>219</v>
      </c>
      <c r="E35" s="3">
        <v>42425</v>
      </c>
      <c r="F35" s="13">
        <v>43.68</v>
      </c>
      <c r="G35" t="s">
        <v>134</v>
      </c>
      <c r="H35" t="s">
        <v>108</v>
      </c>
      <c r="I35" t="s">
        <v>136</v>
      </c>
      <c r="J35" s="23" t="s">
        <v>149</v>
      </c>
      <c r="K35" s="1" t="str">
        <f t="shared" si="0"/>
        <v>福岡市</v>
      </c>
      <c r="L35" s="1" t="str">
        <f t="shared" si="2"/>
        <v>低</v>
      </c>
      <c r="M35" s="15">
        <v>42425</v>
      </c>
      <c r="N35">
        <f t="shared" si="3"/>
        <v>1</v>
      </c>
      <c r="O35">
        <f t="shared" si="4"/>
        <v>1</v>
      </c>
      <c r="P35" s="70"/>
    </row>
    <row r="36" spans="1:16" x14ac:dyDescent="0.45">
      <c r="A36" s="4" t="str">
        <f t="shared" si="1"/>
        <v>002015ｻ710CJdeHpWX</v>
      </c>
      <c r="B36" t="s">
        <v>220</v>
      </c>
      <c r="C36" t="s">
        <v>221</v>
      </c>
      <c r="D36" t="s">
        <v>222</v>
      </c>
      <c r="E36" s="3">
        <v>42425</v>
      </c>
      <c r="F36" s="13">
        <v>56.16</v>
      </c>
      <c r="G36" t="s">
        <v>134</v>
      </c>
      <c r="H36" t="s">
        <v>108</v>
      </c>
      <c r="I36" t="s">
        <v>136</v>
      </c>
      <c r="J36" s="23" t="s">
        <v>149</v>
      </c>
      <c r="K36" s="1" t="str">
        <f t="shared" si="0"/>
        <v>福岡市</v>
      </c>
      <c r="L36" s="1" t="str">
        <f t="shared" si="2"/>
        <v>低</v>
      </c>
      <c r="M36" s="15">
        <v>42425</v>
      </c>
      <c r="N36">
        <f t="shared" si="3"/>
        <v>1</v>
      </c>
      <c r="O36">
        <f t="shared" si="4"/>
        <v>1</v>
      </c>
      <c r="P36" s="70">
        <v>45474</v>
      </c>
    </row>
    <row r="37" spans="1:16" x14ac:dyDescent="0.45">
      <c r="A37" s="4" t="str">
        <f t="shared" si="1"/>
        <v>002015ｻ710CH2gUysv</v>
      </c>
      <c r="B37" t="s">
        <v>223</v>
      </c>
      <c r="C37" t="s">
        <v>224</v>
      </c>
      <c r="D37" t="s">
        <v>225</v>
      </c>
      <c r="E37" s="3">
        <v>42430</v>
      </c>
      <c r="F37" s="13">
        <v>58.24</v>
      </c>
      <c r="G37" t="s">
        <v>134</v>
      </c>
      <c r="H37" t="s">
        <v>108</v>
      </c>
      <c r="I37" t="s">
        <v>136</v>
      </c>
      <c r="J37" s="23" t="s">
        <v>149</v>
      </c>
      <c r="K37" s="1" t="str">
        <f t="shared" si="0"/>
        <v>福岡市</v>
      </c>
      <c r="L37" s="1" t="str">
        <f t="shared" si="2"/>
        <v>低</v>
      </c>
      <c r="M37" s="15">
        <v>42430</v>
      </c>
      <c r="N37">
        <f t="shared" si="3"/>
        <v>1</v>
      </c>
      <c r="O37">
        <f t="shared" si="4"/>
        <v>1</v>
      </c>
      <c r="P37" s="70"/>
    </row>
    <row r="38" spans="1:16" x14ac:dyDescent="0.45">
      <c r="A38" s="4" t="str">
        <f t="shared" si="1"/>
        <v>002015U0005775od5h</v>
      </c>
      <c r="B38" t="s">
        <v>226</v>
      </c>
      <c r="C38" t="s">
        <v>227</v>
      </c>
      <c r="D38" t="s">
        <v>228</v>
      </c>
      <c r="E38" s="3">
        <v>42430</v>
      </c>
      <c r="F38" s="13">
        <v>50</v>
      </c>
      <c r="G38" t="s">
        <v>134</v>
      </c>
      <c r="H38" t="s">
        <v>108</v>
      </c>
      <c r="I38" t="s">
        <v>136</v>
      </c>
      <c r="J38" s="23" t="s">
        <v>143</v>
      </c>
      <c r="K38" s="1" t="str">
        <f t="shared" si="0"/>
        <v>福岡市</v>
      </c>
      <c r="L38" s="1" t="str">
        <f t="shared" si="2"/>
        <v>低</v>
      </c>
      <c r="M38" s="15">
        <v>42430</v>
      </c>
      <c r="N38">
        <f t="shared" si="3"/>
        <v>1</v>
      </c>
      <c r="O38">
        <f t="shared" si="4"/>
        <v>1</v>
      </c>
      <c r="P38" s="70">
        <v>45470</v>
      </c>
    </row>
    <row r="39" spans="1:16" x14ac:dyDescent="0.45">
      <c r="A39" s="4" t="str">
        <f t="shared" si="1"/>
        <v>002015ｻ711CHuuKM5Q</v>
      </c>
      <c r="B39" t="s">
        <v>229</v>
      </c>
      <c r="C39" t="s">
        <v>230</v>
      </c>
      <c r="D39" t="s">
        <v>231</v>
      </c>
      <c r="E39" s="3">
        <v>42432</v>
      </c>
      <c r="F39" s="13">
        <v>11.44</v>
      </c>
      <c r="G39" t="s">
        <v>134</v>
      </c>
      <c r="H39" t="s">
        <v>232</v>
      </c>
      <c r="I39" t="s">
        <v>136</v>
      </c>
      <c r="J39" s="23" t="s">
        <v>149</v>
      </c>
      <c r="K39" s="1" t="str">
        <f t="shared" si="0"/>
        <v>福岡市</v>
      </c>
      <c r="L39" s="1" t="str">
        <f t="shared" si="2"/>
        <v>低</v>
      </c>
      <c r="M39" s="15">
        <v>42432</v>
      </c>
      <c r="N39">
        <f t="shared" si="3"/>
        <v>1</v>
      </c>
      <c r="O39">
        <f t="shared" si="4"/>
        <v>1</v>
      </c>
      <c r="P39" s="70"/>
    </row>
    <row r="40" spans="1:16" x14ac:dyDescent="0.45">
      <c r="A40" s="4" t="str">
        <f t="shared" si="1"/>
        <v>002015ｻ712CANSLsbp</v>
      </c>
      <c r="B40" t="s">
        <v>233</v>
      </c>
      <c r="C40" t="s">
        <v>234</v>
      </c>
      <c r="D40" t="s">
        <v>235</v>
      </c>
      <c r="E40" s="3">
        <v>42433</v>
      </c>
      <c r="F40" s="13">
        <v>16.12</v>
      </c>
      <c r="G40" t="s">
        <v>134</v>
      </c>
      <c r="H40" t="s">
        <v>140</v>
      </c>
      <c r="I40" t="s">
        <v>136</v>
      </c>
      <c r="J40" s="23" t="s">
        <v>149</v>
      </c>
      <c r="K40" s="1" t="str">
        <f t="shared" si="0"/>
        <v>大分市</v>
      </c>
      <c r="L40" s="1" t="str">
        <f t="shared" si="2"/>
        <v>低</v>
      </c>
      <c r="M40" s="15">
        <v>42433</v>
      </c>
      <c r="N40">
        <f t="shared" si="3"/>
        <v>1</v>
      </c>
      <c r="O40">
        <f t="shared" si="4"/>
        <v>1</v>
      </c>
      <c r="P40" s="70"/>
    </row>
    <row r="41" spans="1:16" x14ac:dyDescent="0.45">
      <c r="A41" s="4" t="str">
        <f t="shared" si="1"/>
        <v>002015ｻ710CFkQYJDf</v>
      </c>
      <c r="B41" t="s">
        <v>236</v>
      </c>
      <c r="C41" t="s">
        <v>237</v>
      </c>
      <c r="D41" t="s">
        <v>238</v>
      </c>
      <c r="E41" s="3">
        <v>42436</v>
      </c>
      <c r="F41" s="13">
        <v>56.16</v>
      </c>
      <c r="G41" t="s">
        <v>134</v>
      </c>
      <c r="H41" t="s">
        <v>239</v>
      </c>
      <c r="I41" t="s">
        <v>136</v>
      </c>
      <c r="J41" s="23" t="s">
        <v>149</v>
      </c>
      <c r="K41" s="1" t="str">
        <f t="shared" si="0"/>
        <v>宮崎市</v>
      </c>
      <c r="L41" s="1" t="str">
        <f t="shared" si="2"/>
        <v>低</v>
      </c>
      <c r="M41" s="15">
        <v>42436</v>
      </c>
      <c r="N41">
        <f t="shared" si="3"/>
        <v>1</v>
      </c>
      <c r="O41">
        <f t="shared" si="4"/>
        <v>1</v>
      </c>
      <c r="P41" s="70">
        <v>45446</v>
      </c>
    </row>
    <row r="42" spans="1:16" x14ac:dyDescent="0.45">
      <c r="A42" s="4" t="str">
        <f t="shared" si="1"/>
        <v>002016ｻ801CBRJSJCA</v>
      </c>
      <c r="B42" t="s">
        <v>240</v>
      </c>
      <c r="C42" t="s">
        <v>241</v>
      </c>
      <c r="D42" t="s">
        <v>242</v>
      </c>
      <c r="E42" s="3">
        <v>42446</v>
      </c>
      <c r="F42" s="13">
        <v>36.4</v>
      </c>
      <c r="G42" t="s">
        <v>134</v>
      </c>
      <c r="H42" t="s">
        <v>135</v>
      </c>
      <c r="I42" t="s">
        <v>136</v>
      </c>
      <c r="J42" s="23" t="s">
        <v>149</v>
      </c>
      <c r="K42" s="1" t="str">
        <f t="shared" si="0"/>
        <v>熊本市</v>
      </c>
      <c r="L42" s="1" t="str">
        <f t="shared" si="2"/>
        <v>低</v>
      </c>
      <c r="M42" s="15">
        <v>42446</v>
      </c>
      <c r="N42">
        <f t="shared" si="3"/>
        <v>1</v>
      </c>
      <c r="O42">
        <f t="shared" si="4"/>
        <v>1</v>
      </c>
      <c r="P42" s="70"/>
    </row>
    <row r="43" spans="1:16" x14ac:dyDescent="0.45">
      <c r="A43" s="4" t="str">
        <f t="shared" si="1"/>
        <v>002015ｻ711CJj3K4rB</v>
      </c>
      <c r="B43" t="s">
        <v>243</v>
      </c>
      <c r="C43" t="s">
        <v>244</v>
      </c>
      <c r="D43" t="s">
        <v>231</v>
      </c>
      <c r="E43" s="3">
        <v>42447</v>
      </c>
      <c r="F43" s="13">
        <v>12.48</v>
      </c>
      <c r="G43" t="s">
        <v>134</v>
      </c>
      <c r="H43" t="s">
        <v>232</v>
      </c>
      <c r="I43" t="s">
        <v>136</v>
      </c>
      <c r="J43" s="23" t="s">
        <v>149</v>
      </c>
      <c r="K43" s="1" t="str">
        <f t="shared" si="0"/>
        <v>福岡市</v>
      </c>
      <c r="L43" s="1" t="str">
        <f t="shared" si="2"/>
        <v>低</v>
      </c>
      <c r="M43" s="15">
        <v>42447</v>
      </c>
      <c r="N43">
        <f t="shared" si="3"/>
        <v>1</v>
      </c>
      <c r="O43">
        <f t="shared" si="4"/>
        <v>1</v>
      </c>
      <c r="P43" s="70"/>
    </row>
    <row r="44" spans="1:16" x14ac:dyDescent="0.45">
      <c r="A44" s="4" t="str">
        <f t="shared" si="1"/>
        <v>002016ｻ710CK7qJAAP</v>
      </c>
      <c r="B44" t="s">
        <v>245</v>
      </c>
      <c r="C44" t="s">
        <v>246</v>
      </c>
      <c r="D44" t="s">
        <v>231</v>
      </c>
      <c r="E44" s="3">
        <v>42451</v>
      </c>
      <c r="F44" s="13">
        <v>58.24</v>
      </c>
      <c r="G44" t="s">
        <v>134</v>
      </c>
      <c r="H44" t="s">
        <v>232</v>
      </c>
      <c r="I44" t="s">
        <v>136</v>
      </c>
      <c r="J44" s="23" t="s">
        <v>149</v>
      </c>
      <c r="K44" s="1" t="str">
        <f t="shared" si="0"/>
        <v>福岡市</v>
      </c>
      <c r="L44" s="1" t="str">
        <f t="shared" si="2"/>
        <v>低</v>
      </c>
      <c r="M44" s="15">
        <v>42451</v>
      </c>
      <c r="N44">
        <f t="shared" si="3"/>
        <v>1</v>
      </c>
      <c r="O44">
        <f t="shared" si="4"/>
        <v>1</v>
      </c>
      <c r="P44" s="70"/>
    </row>
    <row r="45" spans="1:16" x14ac:dyDescent="0.45">
      <c r="A45" s="4" t="str">
        <f t="shared" si="1"/>
        <v>002015ｻ711CMXyNzsx</v>
      </c>
      <c r="B45" t="s">
        <v>247</v>
      </c>
      <c r="C45" t="s">
        <v>248</v>
      </c>
      <c r="D45" t="s">
        <v>249</v>
      </c>
      <c r="E45" s="3">
        <v>42454</v>
      </c>
      <c r="F45" s="13">
        <v>56.16</v>
      </c>
      <c r="G45" t="s">
        <v>134</v>
      </c>
      <c r="H45" t="s">
        <v>108</v>
      </c>
      <c r="I45" t="s">
        <v>136</v>
      </c>
      <c r="J45" s="23" t="s">
        <v>149</v>
      </c>
      <c r="K45" s="1" t="str">
        <f t="shared" si="0"/>
        <v>福岡市</v>
      </c>
      <c r="L45" s="1" t="str">
        <f t="shared" si="2"/>
        <v>低</v>
      </c>
      <c r="M45" s="15">
        <v>42454</v>
      </c>
      <c r="N45">
        <f t="shared" si="3"/>
        <v>1</v>
      </c>
      <c r="O45">
        <f t="shared" si="4"/>
        <v>1</v>
      </c>
      <c r="P45" s="70"/>
    </row>
    <row r="46" spans="1:16" x14ac:dyDescent="0.45">
      <c r="A46" s="4" t="str">
        <f t="shared" si="1"/>
        <v>002016ｻ711CNPLV6zh</v>
      </c>
      <c r="B46" t="s">
        <v>250</v>
      </c>
      <c r="C46" t="s">
        <v>251</v>
      </c>
      <c r="D46" t="s">
        <v>252</v>
      </c>
      <c r="E46" s="3">
        <v>42459</v>
      </c>
      <c r="F46" s="13">
        <v>10.14</v>
      </c>
      <c r="G46" t="s">
        <v>134</v>
      </c>
      <c r="H46" t="s">
        <v>232</v>
      </c>
      <c r="I46" t="s">
        <v>136</v>
      </c>
      <c r="J46" s="23" t="s">
        <v>149</v>
      </c>
      <c r="K46" s="1" t="str">
        <f t="shared" si="0"/>
        <v>福岡市</v>
      </c>
      <c r="L46" s="1" t="str">
        <f t="shared" si="2"/>
        <v>低</v>
      </c>
      <c r="M46" s="15">
        <v>42459</v>
      </c>
      <c r="N46">
        <f t="shared" si="3"/>
        <v>1</v>
      </c>
      <c r="O46">
        <f t="shared" si="4"/>
        <v>1</v>
      </c>
      <c r="P46" s="70"/>
    </row>
    <row r="47" spans="1:16" x14ac:dyDescent="0.45">
      <c r="A47" s="4" t="str">
        <f t="shared" si="1"/>
        <v>002015ｻ712CBGFMtLE</v>
      </c>
      <c r="B47" t="s">
        <v>253</v>
      </c>
      <c r="C47" t="s">
        <v>254</v>
      </c>
      <c r="D47" t="s">
        <v>255</v>
      </c>
      <c r="E47" s="3">
        <v>42460</v>
      </c>
      <c r="F47" s="13">
        <v>12.48</v>
      </c>
      <c r="G47" t="s">
        <v>134</v>
      </c>
      <c r="H47" t="s">
        <v>108</v>
      </c>
      <c r="I47" t="s">
        <v>136</v>
      </c>
      <c r="J47" s="23" t="s">
        <v>149</v>
      </c>
      <c r="K47" s="1" t="str">
        <f t="shared" si="0"/>
        <v>福岡市</v>
      </c>
      <c r="L47" s="1" t="str">
        <f t="shared" si="2"/>
        <v>低</v>
      </c>
      <c r="M47" s="15">
        <v>42460</v>
      </c>
      <c r="N47">
        <f t="shared" si="3"/>
        <v>1</v>
      </c>
      <c r="O47">
        <f t="shared" si="4"/>
        <v>1</v>
      </c>
      <c r="P47" s="70"/>
    </row>
    <row r="48" spans="1:16" x14ac:dyDescent="0.45">
      <c r="A48" s="4" t="str">
        <f t="shared" si="1"/>
        <v>002015ｻ712CDGwPkZD</v>
      </c>
      <c r="B48" t="s">
        <v>256</v>
      </c>
      <c r="C48" t="s">
        <v>257</v>
      </c>
      <c r="D48" t="s">
        <v>258</v>
      </c>
      <c r="E48" s="3">
        <v>42460</v>
      </c>
      <c r="F48" s="13">
        <v>37.44</v>
      </c>
      <c r="G48" t="s">
        <v>134</v>
      </c>
      <c r="H48" t="s">
        <v>232</v>
      </c>
      <c r="I48" t="s">
        <v>136</v>
      </c>
      <c r="J48" s="23" t="s">
        <v>149</v>
      </c>
      <c r="K48" s="1" t="str">
        <f t="shared" si="0"/>
        <v>福岡市</v>
      </c>
      <c r="L48" s="1" t="str">
        <f t="shared" si="2"/>
        <v>低</v>
      </c>
      <c r="M48" s="15">
        <v>42460</v>
      </c>
      <c r="N48">
        <f t="shared" si="3"/>
        <v>1</v>
      </c>
      <c r="O48">
        <f t="shared" si="4"/>
        <v>1</v>
      </c>
      <c r="P48" s="70"/>
    </row>
    <row r="49" spans="1:16" x14ac:dyDescent="0.45">
      <c r="A49" s="4" t="str">
        <f t="shared" si="1"/>
        <v>002015ｻ712CCFuDYdJ</v>
      </c>
      <c r="B49" t="s">
        <v>259</v>
      </c>
      <c r="C49" t="s">
        <v>260</v>
      </c>
      <c r="D49" t="s">
        <v>261</v>
      </c>
      <c r="E49" s="3">
        <v>42474</v>
      </c>
      <c r="F49" s="13">
        <v>46.8</v>
      </c>
      <c r="G49" t="s">
        <v>134</v>
      </c>
      <c r="H49" t="s">
        <v>108</v>
      </c>
      <c r="I49" t="s">
        <v>136</v>
      </c>
      <c r="J49" s="23" t="s">
        <v>149</v>
      </c>
      <c r="K49" s="1" t="str">
        <f t="shared" si="0"/>
        <v>福岡市</v>
      </c>
      <c r="L49" s="1" t="str">
        <f t="shared" si="2"/>
        <v>低</v>
      </c>
      <c r="M49" s="15">
        <v>42474</v>
      </c>
      <c r="N49">
        <f t="shared" si="3"/>
        <v>1</v>
      </c>
      <c r="O49">
        <f t="shared" si="4"/>
        <v>1</v>
      </c>
      <c r="P49" s="70"/>
    </row>
    <row r="50" spans="1:16" x14ac:dyDescent="0.45">
      <c r="A50" s="4" t="str">
        <f t="shared" si="1"/>
        <v>002015ｻ711CBLHvqE7</v>
      </c>
      <c r="B50" t="s">
        <v>262</v>
      </c>
      <c r="C50" t="s">
        <v>263</v>
      </c>
      <c r="D50" t="s">
        <v>264</v>
      </c>
      <c r="E50" s="3">
        <v>42486</v>
      </c>
      <c r="F50" s="13">
        <v>11.44</v>
      </c>
      <c r="G50" t="s">
        <v>134</v>
      </c>
      <c r="H50" t="s">
        <v>140</v>
      </c>
      <c r="I50" t="s">
        <v>136</v>
      </c>
      <c r="J50" s="23" t="s">
        <v>149</v>
      </c>
      <c r="K50" s="1" t="str">
        <f t="shared" si="0"/>
        <v>大分市</v>
      </c>
      <c r="L50" s="1" t="str">
        <f t="shared" si="2"/>
        <v>低</v>
      </c>
      <c r="M50" s="15">
        <v>42486</v>
      </c>
      <c r="N50">
        <f t="shared" si="3"/>
        <v>1</v>
      </c>
      <c r="O50">
        <f t="shared" si="4"/>
        <v>1</v>
      </c>
      <c r="P50" s="70"/>
    </row>
    <row r="51" spans="1:16" x14ac:dyDescent="0.45">
      <c r="A51" s="4" t="str">
        <f t="shared" si="1"/>
        <v>002016ｻ801CCB5xbwb</v>
      </c>
      <c r="B51" t="s">
        <v>265</v>
      </c>
      <c r="C51" t="s">
        <v>266</v>
      </c>
      <c r="D51" t="s">
        <v>267</v>
      </c>
      <c r="E51" s="3">
        <v>42488</v>
      </c>
      <c r="F51" s="13">
        <v>56.16</v>
      </c>
      <c r="G51" t="s">
        <v>134</v>
      </c>
      <c r="H51" t="s">
        <v>108</v>
      </c>
      <c r="I51" t="s">
        <v>136</v>
      </c>
      <c r="J51" s="23" t="s">
        <v>149</v>
      </c>
      <c r="K51" s="1" t="str">
        <f t="shared" si="0"/>
        <v>福岡市</v>
      </c>
      <c r="L51" s="1" t="str">
        <f t="shared" si="2"/>
        <v>低</v>
      </c>
      <c r="M51" s="15">
        <v>42488</v>
      </c>
      <c r="N51">
        <f t="shared" si="3"/>
        <v>1</v>
      </c>
      <c r="O51">
        <f t="shared" si="4"/>
        <v>1</v>
      </c>
      <c r="P51" s="70">
        <v>45448</v>
      </c>
    </row>
    <row r="52" spans="1:16" x14ac:dyDescent="0.45">
      <c r="A52" s="4" t="str">
        <f t="shared" si="1"/>
        <v>002016ｻ801CDKY76M3</v>
      </c>
      <c r="B52" t="s">
        <v>268</v>
      </c>
      <c r="C52" t="s">
        <v>269</v>
      </c>
      <c r="D52" t="s">
        <v>270</v>
      </c>
      <c r="E52" s="3">
        <v>42492</v>
      </c>
      <c r="F52" s="13">
        <v>10.08</v>
      </c>
      <c r="G52" t="s">
        <v>134</v>
      </c>
      <c r="H52" t="s">
        <v>108</v>
      </c>
      <c r="I52" t="s">
        <v>136</v>
      </c>
      <c r="J52" s="23" t="s">
        <v>149</v>
      </c>
      <c r="K52" s="1" t="str">
        <f t="shared" si="0"/>
        <v>福岡市</v>
      </c>
      <c r="L52" s="1" t="str">
        <f t="shared" si="2"/>
        <v>低</v>
      </c>
      <c r="M52" s="15">
        <v>42492</v>
      </c>
      <c r="N52">
        <f t="shared" si="3"/>
        <v>1</v>
      </c>
      <c r="O52">
        <f t="shared" si="4"/>
        <v>1</v>
      </c>
      <c r="P52" s="70"/>
    </row>
    <row r="53" spans="1:16" x14ac:dyDescent="0.45">
      <c r="A53" s="4" t="str">
        <f t="shared" si="1"/>
        <v>002016ｻ711CP1AG9L5</v>
      </c>
      <c r="B53" t="s">
        <v>271</v>
      </c>
      <c r="C53" t="s">
        <v>272</v>
      </c>
      <c r="D53" t="s">
        <v>231</v>
      </c>
      <c r="E53" s="3">
        <v>42508</v>
      </c>
      <c r="F53" s="13">
        <v>22.1</v>
      </c>
      <c r="G53" t="s">
        <v>134</v>
      </c>
      <c r="H53" t="s">
        <v>232</v>
      </c>
      <c r="I53" t="s">
        <v>136</v>
      </c>
      <c r="J53" s="23" t="s">
        <v>149</v>
      </c>
      <c r="K53" s="1" t="str">
        <f t="shared" si="0"/>
        <v>福岡市</v>
      </c>
      <c r="L53" s="1" t="str">
        <f t="shared" si="2"/>
        <v>低</v>
      </c>
      <c r="M53" s="15">
        <v>42508</v>
      </c>
      <c r="N53">
        <f t="shared" si="3"/>
        <v>1</v>
      </c>
      <c r="O53">
        <f t="shared" si="4"/>
        <v>1</v>
      </c>
      <c r="P53" s="70"/>
    </row>
    <row r="54" spans="1:16" x14ac:dyDescent="0.45">
      <c r="A54" s="4" t="str">
        <f t="shared" si="1"/>
        <v>002016ｻ801CE9NLFfJ</v>
      </c>
      <c r="B54" t="s">
        <v>273</v>
      </c>
      <c r="C54" t="s">
        <v>274</v>
      </c>
      <c r="D54" t="s">
        <v>275</v>
      </c>
      <c r="E54" s="3">
        <v>42509</v>
      </c>
      <c r="F54" s="13">
        <v>56.16</v>
      </c>
      <c r="G54" t="s">
        <v>134</v>
      </c>
      <c r="H54" t="s">
        <v>232</v>
      </c>
      <c r="I54" t="s">
        <v>136</v>
      </c>
      <c r="J54" s="23" t="s">
        <v>149</v>
      </c>
      <c r="K54" s="1" t="str">
        <f t="shared" si="0"/>
        <v>福岡市</v>
      </c>
      <c r="L54" s="1" t="str">
        <f t="shared" si="2"/>
        <v>低</v>
      </c>
      <c r="M54" s="15">
        <v>42509</v>
      </c>
      <c r="N54">
        <f t="shared" si="3"/>
        <v>1</v>
      </c>
      <c r="O54">
        <f t="shared" si="4"/>
        <v>1</v>
      </c>
      <c r="P54" s="70">
        <v>45399</v>
      </c>
    </row>
    <row r="55" spans="1:16" x14ac:dyDescent="0.45">
      <c r="A55" s="4" t="str">
        <f t="shared" si="1"/>
        <v>002016ｻ801CAjR6E1h</v>
      </c>
      <c r="B55" t="s">
        <v>276</v>
      </c>
      <c r="C55" t="s">
        <v>277</v>
      </c>
      <c r="D55" t="s">
        <v>278</v>
      </c>
      <c r="E55" s="3">
        <v>42514</v>
      </c>
      <c r="F55" s="13">
        <v>10.07</v>
      </c>
      <c r="G55" t="s">
        <v>134</v>
      </c>
      <c r="H55" t="s">
        <v>135</v>
      </c>
      <c r="I55" t="s">
        <v>136</v>
      </c>
      <c r="J55" s="23" t="s">
        <v>149</v>
      </c>
      <c r="K55" s="1" t="str">
        <f t="shared" si="0"/>
        <v>熊本市</v>
      </c>
      <c r="L55" s="1" t="str">
        <f t="shared" si="2"/>
        <v>低</v>
      </c>
      <c r="M55" s="15">
        <v>42514</v>
      </c>
      <c r="N55">
        <f t="shared" si="3"/>
        <v>1</v>
      </c>
      <c r="O55">
        <f t="shared" si="4"/>
        <v>1</v>
      </c>
      <c r="P55" s="70"/>
    </row>
    <row r="56" spans="1:16" x14ac:dyDescent="0.45">
      <c r="A56" s="4" t="str">
        <f t="shared" si="1"/>
        <v>002016ｻ801CIFQzRkY</v>
      </c>
      <c r="B56" t="s">
        <v>279</v>
      </c>
      <c r="C56" t="s">
        <v>280</v>
      </c>
      <c r="D56" t="s">
        <v>238</v>
      </c>
      <c r="E56" s="3">
        <v>42522</v>
      </c>
      <c r="F56" s="13">
        <v>42.4</v>
      </c>
      <c r="G56" t="s">
        <v>134</v>
      </c>
      <c r="H56" t="s">
        <v>108</v>
      </c>
      <c r="I56" t="s">
        <v>136</v>
      </c>
      <c r="J56" s="23" t="s">
        <v>149</v>
      </c>
      <c r="K56" s="1" t="str">
        <f t="shared" si="0"/>
        <v>福岡市</v>
      </c>
      <c r="L56" s="1" t="str">
        <f t="shared" si="2"/>
        <v>低</v>
      </c>
      <c r="M56" s="15">
        <v>42522</v>
      </c>
      <c r="N56">
        <f t="shared" si="3"/>
        <v>1</v>
      </c>
      <c r="O56">
        <f t="shared" si="4"/>
        <v>1</v>
      </c>
      <c r="P56" s="70">
        <v>45446</v>
      </c>
    </row>
    <row r="57" spans="1:16" x14ac:dyDescent="0.45">
      <c r="A57" s="4" t="str">
        <f t="shared" si="1"/>
        <v>002016ｻ801CJoUdudz</v>
      </c>
      <c r="B57" t="s">
        <v>281</v>
      </c>
      <c r="C57" t="s">
        <v>282</v>
      </c>
      <c r="D57" t="s">
        <v>238</v>
      </c>
      <c r="E57" s="3">
        <v>42522</v>
      </c>
      <c r="F57" s="13">
        <v>42.4</v>
      </c>
      <c r="G57" t="s">
        <v>134</v>
      </c>
      <c r="H57" t="s">
        <v>108</v>
      </c>
      <c r="I57" t="s">
        <v>136</v>
      </c>
      <c r="J57" s="23" t="s">
        <v>149</v>
      </c>
      <c r="K57" s="1" t="str">
        <f t="shared" si="0"/>
        <v>福岡市</v>
      </c>
      <c r="L57" s="1" t="str">
        <f t="shared" si="2"/>
        <v>低</v>
      </c>
      <c r="M57" s="15">
        <v>42522</v>
      </c>
      <c r="N57">
        <f t="shared" si="3"/>
        <v>1</v>
      </c>
      <c r="O57">
        <f t="shared" si="4"/>
        <v>1</v>
      </c>
      <c r="P57" s="70">
        <v>45446</v>
      </c>
    </row>
    <row r="58" spans="1:16" x14ac:dyDescent="0.45">
      <c r="A58" s="4" t="str">
        <f t="shared" si="1"/>
        <v>002016ｻ711CO4NN7CJ</v>
      </c>
      <c r="B58" t="s">
        <v>283</v>
      </c>
      <c r="C58" t="s">
        <v>284</v>
      </c>
      <c r="D58" t="s">
        <v>231</v>
      </c>
      <c r="E58" s="3">
        <v>42522</v>
      </c>
      <c r="F58" s="13">
        <v>17.16</v>
      </c>
      <c r="G58" t="s">
        <v>134</v>
      </c>
      <c r="H58" t="s">
        <v>232</v>
      </c>
      <c r="I58" t="s">
        <v>136</v>
      </c>
      <c r="J58" s="23" t="s">
        <v>149</v>
      </c>
      <c r="K58" s="1" t="str">
        <f t="shared" si="0"/>
        <v>福岡市</v>
      </c>
      <c r="L58" s="1" t="str">
        <f t="shared" si="2"/>
        <v>低</v>
      </c>
      <c r="M58" s="15">
        <v>42522</v>
      </c>
      <c r="N58">
        <f t="shared" si="3"/>
        <v>1</v>
      </c>
      <c r="O58">
        <f t="shared" si="4"/>
        <v>1</v>
      </c>
      <c r="P58" s="70"/>
    </row>
    <row r="59" spans="1:16" x14ac:dyDescent="0.45">
      <c r="A59" s="4" t="str">
        <f t="shared" si="1"/>
        <v>002016ｻ803BAmfgejM</v>
      </c>
      <c r="B59" t="s">
        <v>285</v>
      </c>
      <c r="C59" t="s">
        <v>286</v>
      </c>
      <c r="D59" t="s">
        <v>287</v>
      </c>
      <c r="E59" s="3">
        <v>42581</v>
      </c>
      <c r="F59" s="13">
        <v>57.24</v>
      </c>
      <c r="G59" t="s">
        <v>134</v>
      </c>
      <c r="H59" t="s">
        <v>288</v>
      </c>
      <c r="I59" t="s">
        <v>136</v>
      </c>
      <c r="J59" s="23" t="s">
        <v>143</v>
      </c>
      <c r="K59" s="1" t="str">
        <f t="shared" si="0"/>
        <v>佐賀市</v>
      </c>
      <c r="L59" s="1" t="str">
        <f t="shared" si="2"/>
        <v>低</v>
      </c>
      <c r="M59" s="15">
        <v>42581</v>
      </c>
      <c r="N59">
        <f t="shared" si="3"/>
        <v>1</v>
      </c>
      <c r="O59">
        <f t="shared" si="4"/>
        <v>1</v>
      </c>
      <c r="P59" s="70">
        <v>45499</v>
      </c>
    </row>
    <row r="60" spans="1:16" x14ac:dyDescent="0.45">
      <c r="A60" s="4" t="str">
        <f t="shared" si="1"/>
        <v>002016ｻ803BDcyDBud</v>
      </c>
      <c r="B60" t="s">
        <v>289</v>
      </c>
      <c r="C60" t="s">
        <v>290</v>
      </c>
      <c r="D60" t="s">
        <v>291</v>
      </c>
      <c r="E60" s="3">
        <v>42581</v>
      </c>
      <c r="F60" s="13">
        <v>57.24</v>
      </c>
      <c r="G60" t="s">
        <v>134</v>
      </c>
      <c r="H60" t="s">
        <v>288</v>
      </c>
      <c r="I60" t="s">
        <v>136</v>
      </c>
      <c r="J60" s="23" t="s">
        <v>143</v>
      </c>
      <c r="K60" s="1" t="str">
        <f t="shared" si="0"/>
        <v>佐賀市</v>
      </c>
      <c r="L60" s="1" t="str">
        <f t="shared" si="2"/>
        <v>低</v>
      </c>
      <c r="M60" s="15">
        <v>42581</v>
      </c>
      <c r="N60">
        <f t="shared" si="3"/>
        <v>1</v>
      </c>
      <c r="O60">
        <f t="shared" si="4"/>
        <v>1</v>
      </c>
      <c r="P60" s="70"/>
    </row>
    <row r="61" spans="1:16" x14ac:dyDescent="0.45">
      <c r="A61" s="4" t="str">
        <f t="shared" si="1"/>
        <v>002016ｻ803BE5EFwBh</v>
      </c>
      <c r="B61" t="s">
        <v>292</v>
      </c>
      <c r="C61" t="s">
        <v>293</v>
      </c>
      <c r="D61" t="s">
        <v>294</v>
      </c>
      <c r="E61" s="3">
        <v>42581</v>
      </c>
      <c r="F61" s="13">
        <v>57.24</v>
      </c>
      <c r="G61" t="s">
        <v>134</v>
      </c>
      <c r="H61" t="s">
        <v>288</v>
      </c>
      <c r="I61" t="s">
        <v>136</v>
      </c>
      <c r="J61" s="23" t="s">
        <v>143</v>
      </c>
      <c r="K61" s="1" t="str">
        <f t="shared" si="0"/>
        <v>佐賀市</v>
      </c>
      <c r="L61" s="1" t="str">
        <f t="shared" si="2"/>
        <v>低</v>
      </c>
      <c r="M61" s="15">
        <v>42581</v>
      </c>
      <c r="N61">
        <f t="shared" si="3"/>
        <v>1</v>
      </c>
      <c r="O61">
        <f t="shared" si="4"/>
        <v>1</v>
      </c>
      <c r="P61" s="70"/>
    </row>
    <row r="62" spans="1:16" x14ac:dyDescent="0.45">
      <c r="A62" s="4" t="str">
        <f t="shared" si="1"/>
        <v>002016ｻ803CAiANFtB</v>
      </c>
      <c r="B62" t="s">
        <v>295</v>
      </c>
      <c r="C62" t="s">
        <v>296</v>
      </c>
      <c r="D62" t="s">
        <v>297</v>
      </c>
      <c r="E62" s="3">
        <v>42581</v>
      </c>
      <c r="F62" s="13">
        <v>57.24</v>
      </c>
      <c r="G62" t="s">
        <v>134</v>
      </c>
      <c r="H62" t="s">
        <v>288</v>
      </c>
      <c r="I62" t="s">
        <v>136</v>
      </c>
      <c r="J62" s="23" t="s">
        <v>143</v>
      </c>
      <c r="K62" s="1" t="str">
        <f t="shared" si="0"/>
        <v>佐賀市</v>
      </c>
      <c r="L62" s="1" t="str">
        <f t="shared" si="2"/>
        <v>低</v>
      </c>
      <c r="M62" s="15">
        <v>42581</v>
      </c>
      <c r="N62">
        <f t="shared" si="3"/>
        <v>1</v>
      </c>
      <c r="O62">
        <f t="shared" si="4"/>
        <v>1</v>
      </c>
      <c r="P62" s="70"/>
    </row>
    <row r="63" spans="1:16" x14ac:dyDescent="0.45">
      <c r="A63" s="4" t="str">
        <f t="shared" si="1"/>
        <v>002016ｻ803CBnmhDGU</v>
      </c>
      <c r="B63" t="s">
        <v>298</v>
      </c>
      <c r="C63" t="s">
        <v>299</v>
      </c>
      <c r="D63" t="s">
        <v>300</v>
      </c>
      <c r="E63" s="3">
        <v>42581</v>
      </c>
      <c r="F63" s="13">
        <v>57.24</v>
      </c>
      <c r="G63" t="s">
        <v>134</v>
      </c>
      <c r="H63" t="s">
        <v>288</v>
      </c>
      <c r="I63" t="s">
        <v>136</v>
      </c>
      <c r="J63" s="23" t="s">
        <v>143</v>
      </c>
      <c r="K63" s="1" t="str">
        <f t="shared" si="0"/>
        <v>佐賀市</v>
      </c>
      <c r="L63" s="1" t="str">
        <f t="shared" si="2"/>
        <v>低</v>
      </c>
      <c r="M63" s="15">
        <v>42581</v>
      </c>
      <c r="N63">
        <f t="shared" si="3"/>
        <v>1</v>
      </c>
      <c r="O63">
        <f t="shared" si="4"/>
        <v>1</v>
      </c>
      <c r="P63" s="70"/>
    </row>
    <row r="64" spans="1:16" x14ac:dyDescent="0.45">
      <c r="A64" s="4" t="str">
        <f t="shared" si="1"/>
        <v>002016ｻ803CC1uPf2n</v>
      </c>
      <c r="B64" t="s">
        <v>301</v>
      </c>
      <c r="C64" t="s">
        <v>302</v>
      </c>
      <c r="D64" t="s">
        <v>291</v>
      </c>
      <c r="E64" s="3">
        <v>42581</v>
      </c>
      <c r="F64" s="13">
        <v>57.24</v>
      </c>
      <c r="G64" t="s">
        <v>134</v>
      </c>
      <c r="H64" t="s">
        <v>288</v>
      </c>
      <c r="I64" t="s">
        <v>136</v>
      </c>
      <c r="J64" s="23" t="s">
        <v>143</v>
      </c>
      <c r="K64" s="1" t="str">
        <f t="shared" si="0"/>
        <v>佐賀市</v>
      </c>
      <c r="L64" s="1" t="str">
        <f t="shared" si="2"/>
        <v>低</v>
      </c>
      <c r="M64" s="15">
        <v>42581</v>
      </c>
      <c r="N64">
        <f t="shared" si="3"/>
        <v>1</v>
      </c>
      <c r="O64">
        <f t="shared" si="4"/>
        <v>1</v>
      </c>
      <c r="P64" s="70"/>
    </row>
    <row r="65" spans="1:16" x14ac:dyDescent="0.45">
      <c r="A65" s="4" t="str">
        <f t="shared" si="1"/>
        <v>002016ｻ803CE5xLHPp</v>
      </c>
      <c r="B65" t="s">
        <v>303</v>
      </c>
      <c r="C65" t="s">
        <v>304</v>
      </c>
      <c r="D65" t="s">
        <v>305</v>
      </c>
      <c r="E65" s="3">
        <v>42581</v>
      </c>
      <c r="F65" s="13">
        <v>57.24</v>
      </c>
      <c r="G65" t="s">
        <v>134</v>
      </c>
      <c r="H65" t="s">
        <v>288</v>
      </c>
      <c r="I65" t="s">
        <v>136</v>
      </c>
      <c r="J65" s="23" t="s">
        <v>143</v>
      </c>
      <c r="K65" s="1" t="str">
        <f t="shared" si="0"/>
        <v>佐賀市</v>
      </c>
      <c r="L65" s="1" t="str">
        <f t="shared" si="2"/>
        <v>低</v>
      </c>
      <c r="M65" s="15">
        <v>42581</v>
      </c>
      <c r="N65">
        <f t="shared" si="3"/>
        <v>1</v>
      </c>
      <c r="O65">
        <f t="shared" si="4"/>
        <v>1</v>
      </c>
      <c r="P65" s="70"/>
    </row>
    <row r="66" spans="1:16" x14ac:dyDescent="0.45">
      <c r="A66" s="4" t="str">
        <f t="shared" si="1"/>
        <v>002016ｻ804CFtYuzQ3</v>
      </c>
      <c r="B66" t="s">
        <v>306</v>
      </c>
      <c r="C66" t="s">
        <v>307</v>
      </c>
      <c r="D66" t="s">
        <v>308</v>
      </c>
      <c r="E66" s="3">
        <v>42587</v>
      </c>
      <c r="F66" s="13">
        <v>19.079999999999998</v>
      </c>
      <c r="G66" t="s">
        <v>134</v>
      </c>
      <c r="H66" t="s">
        <v>309</v>
      </c>
      <c r="I66" t="s">
        <v>136</v>
      </c>
      <c r="J66" s="23" t="s">
        <v>310</v>
      </c>
      <c r="K66" s="1" t="str">
        <f t="shared" si="0"/>
        <v>長崎市</v>
      </c>
      <c r="L66" s="1" t="str">
        <f t="shared" si="2"/>
        <v>低</v>
      </c>
      <c r="M66" s="15">
        <v>42587</v>
      </c>
      <c r="N66">
        <f t="shared" si="3"/>
        <v>1</v>
      </c>
      <c r="O66">
        <f t="shared" si="4"/>
        <v>1</v>
      </c>
      <c r="P66" s="70">
        <v>45412</v>
      </c>
    </row>
    <row r="67" spans="1:16" x14ac:dyDescent="0.45">
      <c r="A67" s="4" t="str">
        <f t="shared" si="1"/>
        <v>002016ｻ804CBoVeNqW</v>
      </c>
      <c r="B67" t="s">
        <v>311</v>
      </c>
      <c r="C67" t="s">
        <v>312</v>
      </c>
      <c r="D67" t="s">
        <v>313</v>
      </c>
      <c r="E67" s="3">
        <v>42604</v>
      </c>
      <c r="F67" s="13">
        <v>57.24</v>
      </c>
      <c r="G67" t="s">
        <v>134</v>
      </c>
      <c r="H67" t="s">
        <v>108</v>
      </c>
      <c r="I67" t="s">
        <v>136</v>
      </c>
      <c r="J67" s="23" t="s">
        <v>310</v>
      </c>
      <c r="K67" s="1" t="str">
        <f t="shared" ref="K67:K130" si="5">+VLOOKUP(H67,$Q$2:$R$10,2,0)</f>
        <v>福岡市</v>
      </c>
      <c r="L67" s="1" t="str">
        <f t="shared" si="2"/>
        <v>低</v>
      </c>
      <c r="M67" s="15">
        <v>42604</v>
      </c>
      <c r="N67">
        <f t="shared" ref="N67:N130" si="6">COUNTIF(C:C,C67)</f>
        <v>1</v>
      </c>
      <c r="O67">
        <f t="shared" si="4"/>
        <v>1</v>
      </c>
      <c r="P67" s="70"/>
    </row>
    <row r="68" spans="1:16" x14ac:dyDescent="0.45">
      <c r="A68" s="4" t="str">
        <f t="shared" ref="A68:A131" si="7">+B68&amp;C68</f>
        <v>002015ｻ711CD8KYFHF</v>
      </c>
      <c r="B68" t="s">
        <v>314</v>
      </c>
      <c r="C68" t="s">
        <v>315</v>
      </c>
      <c r="D68" t="s">
        <v>210</v>
      </c>
      <c r="E68" s="3">
        <v>42607</v>
      </c>
      <c r="F68" s="13">
        <v>17.16</v>
      </c>
      <c r="G68" t="s">
        <v>134</v>
      </c>
      <c r="H68" t="s">
        <v>135</v>
      </c>
      <c r="I68" t="s">
        <v>136</v>
      </c>
      <c r="J68" s="23" t="s">
        <v>149</v>
      </c>
      <c r="K68" s="1" t="str">
        <f t="shared" si="5"/>
        <v>熊本市</v>
      </c>
      <c r="L68" s="1" t="str">
        <f t="shared" ref="L68:L131" si="8">VLOOKUP(G68,$T$2:$U$6,2,0)</f>
        <v>低</v>
      </c>
      <c r="M68" s="15">
        <v>42607</v>
      </c>
      <c r="N68">
        <f t="shared" si="6"/>
        <v>1</v>
      </c>
      <c r="O68">
        <f t="shared" ref="O68:O131" si="9">COUNTIF(B:B,B68)</f>
        <v>1</v>
      </c>
      <c r="P68" s="70"/>
    </row>
    <row r="69" spans="1:16" x14ac:dyDescent="0.45">
      <c r="A69" s="4" t="str">
        <f t="shared" si="7"/>
        <v>002015ｻ711CC1kh4N7</v>
      </c>
      <c r="B69" t="s">
        <v>316</v>
      </c>
      <c r="C69" t="s">
        <v>317</v>
      </c>
      <c r="D69" t="s">
        <v>318</v>
      </c>
      <c r="E69" s="3">
        <v>42609</v>
      </c>
      <c r="F69" s="13">
        <v>609.96</v>
      </c>
      <c r="G69" t="s">
        <v>98</v>
      </c>
      <c r="H69" t="s">
        <v>108</v>
      </c>
      <c r="I69" t="s">
        <v>136</v>
      </c>
      <c r="J69" s="23" t="s">
        <v>137</v>
      </c>
      <c r="K69" s="1" t="str">
        <f t="shared" si="5"/>
        <v>福岡市</v>
      </c>
      <c r="L69" s="1" t="str">
        <f t="shared" si="8"/>
        <v>高</v>
      </c>
      <c r="M69" s="15">
        <v>42609</v>
      </c>
      <c r="N69">
        <f t="shared" si="6"/>
        <v>1</v>
      </c>
      <c r="O69">
        <f t="shared" si="9"/>
        <v>1</v>
      </c>
      <c r="P69" s="70">
        <v>45397</v>
      </c>
    </row>
    <row r="70" spans="1:16" x14ac:dyDescent="0.45">
      <c r="A70" s="4" t="str">
        <f t="shared" si="7"/>
        <v>002016ｻ806CALWvkhE</v>
      </c>
      <c r="B70" t="s">
        <v>319</v>
      </c>
      <c r="C70" t="s">
        <v>320</v>
      </c>
      <c r="D70" t="s">
        <v>321</v>
      </c>
      <c r="E70" s="3">
        <v>42611</v>
      </c>
      <c r="F70" s="13">
        <v>25.44</v>
      </c>
      <c r="G70" t="s">
        <v>134</v>
      </c>
      <c r="H70" t="s">
        <v>108</v>
      </c>
      <c r="I70" t="s">
        <v>136</v>
      </c>
      <c r="J70" s="23" t="s">
        <v>310</v>
      </c>
      <c r="K70" s="1" t="str">
        <f t="shared" si="5"/>
        <v>福岡市</v>
      </c>
      <c r="L70" s="1" t="str">
        <f t="shared" si="8"/>
        <v>低</v>
      </c>
      <c r="M70" s="15">
        <v>42611</v>
      </c>
      <c r="N70">
        <f t="shared" si="6"/>
        <v>1</v>
      </c>
      <c r="O70">
        <f t="shared" si="9"/>
        <v>1</v>
      </c>
      <c r="P70" s="70">
        <v>45425</v>
      </c>
    </row>
    <row r="71" spans="1:16" x14ac:dyDescent="0.45">
      <c r="A71" s="4" t="str">
        <f t="shared" si="7"/>
        <v>002015ｻ710CG58GFof</v>
      </c>
      <c r="B71" t="s">
        <v>322</v>
      </c>
      <c r="C71" t="s">
        <v>323</v>
      </c>
      <c r="D71" t="s">
        <v>210</v>
      </c>
      <c r="E71" s="3">
        <v>42614</v>
      </c>
      <c r="F71" s="13">
        <v>24.96</v>
      </c>
      <c r="G71" t="s">
        <v>134</v>
      </c>
      <c r="H71" t="s">
        <v>135</v>
      </c>
      <c r="I71" t="s">
        <v>136</v>
      </c>
      <c r="J71" s="23" t="s">
        <v>149</v>
      </c>
      <c r="K71" s="1" t="str">
        <f t="shared" si="5"/>
        <v>熊本市</v>
      </c>
      <c r="L71" s="1" t="str">
        <f t="shared" si="8"/>
        <v>低</v>
      </c>
      <c r="M71" s="15">
        <v>42614</v>
      </c>
      <c r="N71">
        <f t="shared" si="6"/>
        <v>1</v>
      </c>
      <c r="O71">
        <f t="shared" si="9"/>
        <v>1</v>
      </c>
      <c r="P71" s="70"/>
    </row>
    <row r="72" spans="1:16" x14ac:dyDescent="0.45">
      <c r="A72" s="4" t="str">
        <f t="shared" si="7"/>
        <v>002016ｻ801CGJyELgK</v>
      </c>
      <c r="B72" t="s">
        <v>324</v>
      </c>
      <c r="C72" t="s">
        <v>325</v>
      </c>
      <c r="D72" t="s">
        <v>326</v>
      </c>
      <c r="E72" s="3">
        <v>42615</v>
      </c>
      <c r="F72" s="13">
        <v>17.489999999999998</v>
      </c>
      <c r="G72" t="s">
        <v>134</v>
      </c>
      <c r="H72" t="s">
        <v>135</v>
      </c>
      <c r="I72" t="s">
        <v>136</v>
      </c>
      <c r="J72" s="23" t="s">
        <v>149</v>
      </c>
      <c r="K72" s="1" t="str">
        <f t="shared" si="5"/>
        <v>熊本市</v>
      </c>
      <c r="L72" s="1" t="str">
        <f t="shared" si="8"/>
        <v>低</v>
      </c>
      <c r="M72" s="15">
        <v>42615</v>
      </c>
      <c r="N72">
        <f t="shared" si="6"/>
        <v>1</v>
      </c>
      <c r="O72">
        <f t="shared" si="9"/>
        <v>1</v>
      </c>
      <c r="P72" s="70"/>
    </row>
    <row r="73" spans="1:16" x14ac:dyDescent="0.45">
      <c r="A73" s="4" t="str">
        <f t="shared" si="7"/>
        <v>002016ｻ805BATg2ch9</v>
      </c>
      <c r="B73" t="s">
        <v>327</v>
      </c>
      <c r="C73" t="s">
        <v>328</v>
      </c>
      <c r="D73" t="s">
        <v>329</v>
      </c>
      <c r="E73" s="3">
        <v>42620</v>
      </c>
      <c r="F73" s="13">
        <v>59.36</v>
      </c>
      <c r="G73" t="s">
        <v>134</v>
      </c>
      <c r="H73" t="s">
        <v>108</v>
      </c>
      <c r="I73" t="s">
        <v>136</v>
      </c>
      <c r="J73" s="23" t="s">
        <v>310</v>
      </c>
      <c r="K73" s="1" t="str">
        <f t="shared" si="5"/>
        <v>福岡市</v>
      </c>
      <c r="L73" s="1" t="str">
        <f t="shared" si="8"/>
        <v>低</v>
      </c>
      <c r="M73" s="15">
        <v>42620</v>
      </c>
      <c r="N73">
        <f t="shared" si="6"/>
        <v>1</v>
      </c>
      <c r="O73">
        <f t="shared" si="9"/>
        <v>1</v>
      </c>
      <c r="P73" s="70">
        <v>45469</v>
      </c>
    </row>
    <row r="74" spans="1:16" x14ac:dyDescent="0.45">
      <c r="A74" s="4" t="str">
        <f t="shared" si="7"/>
        <v>002016ｻ806CBKQRDfG</v>
      </c>
      <c r="B74" t="s">
        <v>330</v>
      </c>
      <c r="C74" t="s">
        <v>331</v>
      </c>
      <c r="D74" t="s">
        <v>332</v>
      </c>
      <c r="E74" s="3">
        <v>42621</v>
      </c>
      <c r="F74" s="13">
        <v>23.85</v>
      </c>
      <c r="G74" t="s">
        <v>134</v>
      </c>
      <c r="H74" t="s">
        <v>232</v>
      </c>
      <c r="I74" t="s">
        <v>136</v>
      </c>
      <c r="J74" s="23" t="s">
        <v>310</v>
      </c>
      <c r="K74" s="1" t="str">
        <f t="shared" si="5"/>
        <v>福岡市</v>
      </c>
      <c r="L74" s="1" t="str">
        <f t="shared" si="8"/>
        <v>低</v>
      </c>
      <c r="M74" s="15">
        <v>42621</v>
      </c>
      <c r="N74">
        <f t="shared" si="6"/>
        <v>1</v>
      </c>
      <c r="O74">
        <f t="shared" si="9"/>
        <v>1</v>
      </c>
      <c r="P74" s="70"/>
    </row>
    <row r="75" spans="1:16" x14ac:dyDescent="0.45">
      <c r="A75" s="4" t="str">
        <f t="shared" si="7"/>
        <v>002016ｻ806CDF57jxd</v>
      </c>
      <c r="B75" t="s">
        <v>333</v>
      </c>
      <c r="C75" t="s">
        <v>334</v>
      </c>
      <c r="D75" t="s">
        <v>335</v>
      </c>
      <c r="E75" s="3">
        <v>42621</v>
      </c>
      <c r="F75" s="13">
        <v>25.44</v>
      </c>
      <c r="G75" t="s">
        <v>134</v>
      </c>
      <c r="H75" t="s">
        <v>108</v>
      </c>
      <c r="I75" t="s">
        <v>136</v>
      </c>
      <c r="J75" s="23" t="s">
        <v>310</v>
      </c>
      <c r="K75" s="1" t="str">
        <f t="shared" si="5"/>
        <v>福岡市</v>
      </c>
      <c r="L75" s="1" t="str">
        <f t="shared" si="8"/>
        <v>低</v>
      </c>
      <c r="M75" s="15">
        <v>42621</v>
      </c>
      <c r="N75">
        <f t="shared" si="6"/>
        <v>1</v>
      </c>
      <c r="O75">
        <f t="shared" si="9"/>
        <v>1</v>
      </c>
      <c r="P75" s="70">
        <v>45526</v>
      </c>
    </row>
    <row r="76" spans="1:16" x14ac:dyDescent="0.45">
      <c r="A76" s="4" t="str">
        <f t="shared" si="7"/>
        <v>002016ｻ804CEeST8kw</v>
      </c>
      <c r="B76" t="s">
        <v>336</v>
      </c>
      <c r="C76" t="s">
        <v>337</v>
      </c>
      <c r="D76" t="s">
        <v>338</v>
      </c>
      <c r="E76" s="3">
        <v>42625</v>
      </c>
      <c r="F76" s="13">
        <v>57.24</v>
      </c>
      <c r="G76" t="s">
        <v>134</v>
      </c>
      <c r="H76" t="s">
        <v>108</v>
      </c>
      <c r="I76" t="s">
        <v>136</v>
      </c>
      <c r="J76" s="23" t="s">
        <v>310</v>
      </c>
      <c r="K76" s="1" t="str">
        <f t="shared" si="5"/>
        <v>福岡市</v>
      </c>
      <c r="L76" s="1" t="str">
        <f t="shared" si="8"/>
        <v>低</v>
      </c>
      <c r="M76" s="15">
        <v>42625</v>
      </c>
      <c r="N76">
        <f t="shared" si="6"/>
        <v>1</v>
      </c>
      <c r="O76">
        <f t="shared" si="9"/>
        <v>1</v>
      </c>
      <c r="P76" s="70"/>
    </row>
    <row r="77" spans="1:16" x14ac:dyDescent="0.45">
      <c r="A77" s="4" t="str">
        <f t="shared" si="7"/>
        <v>002016ｻ806BA3hA1MH</v>
      </c>
      <c r="B77" t="s">
        <v>339</v>
      </c>
      <c r="C77" t="s">
        <v>340</v>
      </c>
      <c r="D77" t="s">
        <v>341</v>
      </c>
      <c r="E77" s="3">
        <v>42633</v>
      </c>
      <c r="F77" s="13">
        <v>55.65</v>
      </c>
      <c r="G77" t="s">
        <v>134</v>
      </c>
      <c r="H77" t="s">
        <v>108</v>
      </c>
      <c r="I77" t="s">
        <v>136</v>
      </c>
      <c r="J77" s="23" t="s">
        <v>310</v>
      </c>
      <c r="K77" s="1" t="str">
        <f t="shared" si="5"/>
        <v>福岡市</v>
      </c>
      <c r="L77" s="1" t="str">
        <f t="shared" si="8"/>
        <v>低</v>
      </c>
      <c r="M77" s="15">
        <v>42633</v>
      </c>
      <c r="N77">
        <f t="shared" si="6"/>
        <v>1</v>
      </c>
      <c r="O77">
        <f t="shared" si="9"/>
        <v>1</v>
      </c>
      <c r="P77" s="70">
        <v>45450</v>
      </c>
    </row>
    <row r="78" spans="1:16" x14ac:dyDescent="0.45">
      <c r="A78" s="4" t="str">
        <f t="shared" si="7"/>
        <v>002016ｻ807CBYQJVxG</v>
      </c>
      <c r="B78" t="s">
        <v>342</v>
      </c>
      <c r="C78" t="s">
        <v>343</v>
      </c>
      <c r="D78" t="s">
        <v>344</v>
      </c>
      <c r="E78" s="3">
        <v>42640</v>
      </c>
      <c r="F78" s="13">
        <v>18.285</v>
      </c>
      <c r="G78" t="s">
        <v>134</v>
      </c>
      <c r="H78" t="s">
        <v>232</v>
      </c>
      <c r="I78" t="s">
        <v>136</v>
      </c>
      <c r="J78" s="23" t="s">
        <v>310</v>
      </c>
      <c r="K78" s="1" t="str">
        <f t="shared" si="5"/>
        <v>福岡市</v>
      </c>
      <c r="L78" s="1" t="str">
        <f t="shared" si="8"/>
        <v>低</v>
      </c>
      <c r="M78" s="15">
        <v>42640</v>
      </c>
      <c r="N78">
        <f t="shared" si="6"/>
        <v>1</v>
      </c>
      <c r="O78">
        <f t="shared" si="9"/>
        <v>1</v>
      </c>
      <c r="P78" s="70"/>
    </row>
    <row r="79" spans="1:16" x14ac:dyDescent="0.45">
      <c r="A79" s="4" t="str">
        <f t="shared" si="7"/>
        <v>002016ｻ807BH7Am7pH</v>
      </c>
      <c r="B79" t="s">
        <v>345</v>
      </c>
      <c r="C79" t="s">
        <v>346</v>
      </c>
      <c r="D79" t="s">
        <v>347</v>
      </c>
      <c r="E79" s="3">
        <v>42654</v>
      </c>
      <c r="F79" s="13">
        <v>19.079999999999998</v>
      </c>
      <c r="G79" t="s">
        <v>134</v>
      </c>
      <c r="H79" t="s">
        <v>232</v>
      </c>
      <c r="I79" t="s">
        <v>136</v>
      </c>
      <c r="J79" s="23" t="s">
        <v>310</v>
      </c>
      <c r="K79" s="1" t="str">
        <f t="shared" si="5"/>
        <v>福岡市</v>
      </c>
      <c r="L79" s="1" t="str">
        <f t="shared" si="8"/>
        <v>低</v>
      </c>
      <c r="M79" s="15">
        <v>42654</v>
      </c>
      <c r="N79">
        <f t="shared" si="6"/>
        <v>1</v>
      </c>
      <c r="O79">
        <f t="shared" si="9"/>
        <v>1</v>
      </c>
      <c r="P79" s="70"/>
    </row>
    <row r="80" spans="1:16" x14ac:dyDescent="0.45">
      <c r="A80" s="4" t="str">
        <f t="shared" si="7"/>
        <v>002016ｻ806BFvekAGX</v>
      </c>
      <c r="B80" t="s">
        <v>348</v>
      </c>
      <c r="C80" t="s">
        <v>349</v>
      </c>
      <c r="D80" t="s">
        <v>350</v>
      </c>
      <c r="E80" s="3">
        <v>42663</v>
      </c>
      <c r="F80" s="13">
        <v>57.24</v>
      </c>
      <c r="G80" t="s">
        <v>134</v>
      </c>
      <c r="H80" t="s">
        <v>232</v>
      </c>
      <c r="I80" t="s">
        <v>136</v>
      </c>
      <c r="J80" s="23" t="s">
        <v>310</v>
      </c>
      <c r="K80" s="1" t="str">
        <f t="shared" si="5"/>
        <v>福岡市</v>
      </c>
      <c r="L80" s="1" t="str">
        <f t="shared" si="8"/>
        <v>低</v>
      </c>
      <c r="M80" s="15">
        <v>42663</v>
      </c>
      <c r="N80">
        <f t="shared" si="6"/>
        <v>1</v>
      </c>
      <c r="O80">
        <f t="shared" si="9"/>
        <v>1</v>
      </c>
      <c r="P80" s="70"/>
    </row>
    <row r="81" spans="1:16" x14ac:dyDescent="0.45">
      <c r="A81" s="4" t="str">
        <f t="shared" si="7"/>
        <v>002016ｻ807CGJjmQYk</v>
      </c>
      <c r="B81" t="s">
        <v>351</v>
      </c>
      <c r="C81" t="s">
        <v>352</v>
      </c>
      <c r="D81" t="s">
        <v>353</v>
      </c>
      <c r="E81" s="3">
        <v>42683</v>
      </c>
      <c r="F81" s="13">
        <v>29.15</v>
      </c>
      <c r="G81" t="s">
        <v>134</v>
      </c>
      <c r="H81" t="s">
        <v>108</v>
      </c>
      <c r="I81" t="s">
        <v>136</v>
      </c>
      <c r="J81" s="23" t="s">
        <v>310</v>
      </c>
      <c r="K81" s="1" t="str">
        <f t="shared" si="5"/>
        <v>福岡市</v>
      </c>
      <c r="L81" s="1" t="str">
        <f t="shared" si="8"/>
        <v>低</v>
      </c>
      <c r="M81" s="15">
        <v>42683</v>
      </c>
      <c r="N81">
        <f t="shared" si="6"/>
        <v>1</v>
      </c>
      <c r="O81">
        <f t="shared" si="9"/>
        <v>1</v>
      </c>
      <c r="P81" s="70"/>
    </row>
    <row r="82" spans="1:16" x14ac:dyDescent="0.45">
      <c r="A82" s="4" t="str">
        <f t="shared" si="7"/>
        <v>002016ｻ804CHAXQEYj</v>
      </c>
      <c r="B82" t="s">
        <v>354</v>
      </c>
      <c r="C82" t="s">
        <v>355</v>
      </c>
      <c r="D82" t="s">
        <v>308</v>
      </c>
      <c r="E82" s="3">
        <v>42699</v>
      </c>
      <c r="F82" s="13">
        <v>15.9</v>
      </c>
      <c r="G82" t="s">
        <v>134</v>
      </c>
      <c r="H82" t="s">
        <v>232</v>
      </c>
      <c r="I82" t="s">
        <v>136</v>
      </c>
      <c r="J82" s="23" t="s">
        <v>310</v>
      </c>
      <c r="K82" s="1" t="str">
        <f t="shared" si="5"/>
        <v>福岡市</v>
      </c>
      <c r="L82" s="1" t="str">
        <f t="shared" si="8"/>
        <v>低</v>
      </c>
      <c r="M82" s="15">
        <v>42699</v>
      </c>
      <c r="N82">
        <f t="shared" si="6"/>
        <v>1</v>
      </c>
      <c r="O82">
        <f t="shared" si="9"/>
        <v>1</v>
      </c>
      <c r="P82" s="70"/>
    </row>
    <row r="83" spans="1:16" x14ac:dyDescent="0.45">
      <c r="A83" s="4" t="str">
        <f t="shared" si="7"/>
        <v>002016ｻ809CArJE7qD</v>
      </c>
      <c r="B83" t="s">
        <v>356</v>
      </c>
      <c r="C83" t="s">
        <v>357</v>
      </c>
      <c r="D83" t="s">
        <v>358</v>
      </c>
      <c r="E83" s="3">
        <v>42713</v>
      </c>
      <c r="F83" s="13">
        <v>59.36</v>
      </c>
      <c r="G83" t="s">
        <v>134</v>
      </c>
      <c r="H83" t="s">
        <v>108</v>
      </c>
      <c r="I83" t="s">
        <v>136</v>
      </c>
      <c r="J83" s="23" t="s">
        <v>310</v>
      </c>
      <c r="K83" s="1" t="str">
        <f t="shared" si="5"/>
        <v>福岡市</v>
      </c>
      <c r="L83" s="1" t="str">
        <f t="shared" si="8"/>
        <v>低</v>
      </c>
      <c r="M83" s="15">
        <v>42713</v>
      </c>
      <c r="N83">
        <f t="shared" si="6"/>
        <v>1</v>
      </c>
      <c r="O83">
        <f t="shared" si="9"/>
        <v>1</v>
      </c>
      <c r="P83" s="70">
        <v>45419</v>
      </c>
    </row>
    <row r="84" spans="1:16" x14ac:dyDescent="0.45">
      <c r="A84" s="4" t="str">
        <f t="shared" si="7"/>
        <v>002016ｻ808CBTJLDsF</v>
      </c>
      <c r="B84" t="s">
        <v>359</v>
      </c>
      <c r="C84" t="s">
        <v>360</v>
      </c>
      <c r="D84" t="s">
        <v>361</v>
      </c>
      <c r="E84" s="3">
        <v>42730</v>
      </c>
      <c r="F84" s="13">
        <v>10.07</v>
      </c>
      <c r="G84" t="s">
        <v>134</v>
      </c>
      <c r="H84" t="s">
        <v>232</v>
      </c>
      <c r="I84" t="s">
        <v>136</v>
      </c>
      <c r="J84" s="23" t="s">
        <v>310</v>
      </c>
      <c r="K84" s="1" t="str">
        <f t="shared" si="5"/>
        <v>福岡市</v>
      </c>
      <c r="L84" s="1" t="str">
        <f t="shared" si="8"/>
        <v>低</v>
      </c>
      <c r="M84" s="15">
        <v>42730</v>
      </c>
      <c r="N84">
        <f t="shared" si="6"/>
        <v>1</v>
      </c>
      <c r="O84">
        <f t="shared" si="9"/>
        <v>1</v>
      </c>
      <c r="P84" s="70"/>
    </row>
    <row r="85" spans="1:16" x14ac:dyDescent="0.45">
      <c r="A85" s="4" t="str">
        <f t="shared" si="7"/>
        <v>002016ｻ810CAoZq1af</v>
      </c>
      <c r="B85" t="s">
        <v>362</v>
      </c>
      <c r="C85" t="s">
        <v>363</v>
      </c>
      <c r="D85" t="s">
        <v>364</v>
      </c>
      <c r="E85" s="3">
        <v>42730</v>
      </c>
      <c r="F85" s="13">
        <v>12.72</v>
      </c>
      <c r="G85" t="s">
        <v>134</v>
      </c>
      <c r="H85" t="s">
        <v>108</v>
      </c>
      <c r="I85" t="s">
        <v>136</v>
      </c>
      <c r="J85" s="23" t="s">
        <v>310</v>
      </c>
      <c r="K85" s="1" t="str">
        <f t="shared" si="5"/>
        <v>福岡市</v>
      </c>
      <c r="L85" s="1" t="str">
        <f t="shared" si="8"/>
        <v>低</v>
      </c>
      <c r="M85" s="15">
        <v>42730</v>
      </c>
      <c r="N85">
        <f t="shared" si="6"/>
        <v>1</v>
      </c>
      <c r="O85">
        <f t="shared" si="9"/>
        <v>1</v>
      </c>
      <c r="P85" s="70"/>
    </row>
    <row r="86" spans="1:16" x14ac:dyDescent="0.45">
      <c r="A86" s="4" t="str">
        <f t="shared" si="7"/>
        <v>002016ｻ808CA3pSMKK</v>
      </c>
      <c r="B86" t="s">
        <v>365</v>
      </c>
      <c r="C86" t="s">
        <v>366</v>
      </c>
      <c r="D86" t="s">
        <v>367</v>
      </c>
      <c r="E86" s="3">
        <v>42733</v>
      </c>
      <c r="F86" s="13">
        <v>12.72</v>
      </c>
      <c r="G86" t="s">
        <v>134</v>
      </c>
      <c r="H86" t="s">
        <v>232</v>
      </c>
      <c r="I86" t="s">
        <v>136</v>
      </c>
      <c r="J86" s="23" t="s">
        <v>310</v>
      </c>
      <c r="K86" s="1" t="str">
        <f t="shared" si="5"/>
        <v>福岡市</v>
      </c>
      <c r="L86" s="1" t="str">
        <f t="shared" si="8"/>
        <v>低</v>
      </c>
      <c r="M86" s="15">
        <v>42733</v>
      </c>
      <c r="N86">
        <f t="shared" si="6"/>
        <v>1</v>
      </c>
      <c r="O86">
        <f t="shared" si="9"/>
        <v>1</v>
      </c>
      <c r="P86" s="70"/>
    </row>
    <row r="87" spans="1:16" x14ac:dyDescent="0.45">
      <c r="A87" s="4" t="str">
        <f t="shared" si="7"/>
        <v>002016ｻ810CGLgtLBN</v>
      </c>
      <c r="B87" t="s">
        <v>368</v>
      </c>
      <c r="C87" t="s">
        <v>369</v>
      </c>
      <c r="D87" t="s">
        <v>370</v>
      </c>
      <c r="E87" s="3">
        <v>42765</v>
      </c>
      <c r="F87" s="13">
        <v>29.68</v>
      </c>
      <c r="G87" t="s">
        <v>134</v>
      </c>
      <c r="H87" t="s">
        <v>232</v>
      </c>
      <c r="I87" t="s">
        <v>136</v>
      </c>
      <c r="J87" s="23" t="s">
        <v>310</v>
      </c>
      <c r="K87" s="1" t="str">
        <f t="shared" si="5"/>
        <v>福岡市</v>
      </c>
      <c r="L87" s="1" t="str">
        <f t="shared" si="8"/>
        <v>低</v>
      </c>
      <c r="M87" s="15">
        <v>42765</v>
      </c>
      <c r="N87">
        <f t="shared" si="6"/>
        <v>1</v>
      </c>
      <c r="O87">
        <f t="shared" si="9"/>
        <v>1</v>
      </c>
      <c r="P87" s="70"/>
    </row>
    <row r="88" spans="1:16" x14ac:dyDescent="0.45">
      <c r="A88" s="4" t="str">
        <f t="shared" si="7"/>
        <v>002016ｻ810CD3QB2PK</v>
      </c>
      <c r="B88" t="s">
        <v>371</v>
      </c>
      <c r="C88" t="s">
        <v>372</v>
      </c>
      <c r="D88" t="s">
        <v>373</v>
      </c>
      <c r="E88" s="3">
        <v>42769</v>
      </c>
      <c r="F88" s="13">
        <v>31.8</v>
      </c>
      <c r="G88" t="s">
        <v>134</v>
      </c>
      <c r="H88" t="s">
        <v>140</v>
      </c>
      <c r="I88" t="s">
        <v>136</v>
      </c>
      <c r="J88" s="23" t="s">
        <v>310</v>
      </c>
      <c r="K88" s="1" t="str">
        <f t="shared" si="5"/>
        <v>大分市</v>
      </c>
      <c r="L88" s="1" t="str">
        <f t="shared" si="8"/>
        <v>低</v>
      </c>
      <c r="M88" s="15">
        <v>42769</v>
      </c>
      <c r="N88">
        <f t="shared" si="6"/>
        <v>1</v>
      </c>
      <c r="O88">
        <f t="shared" si="9"/>
        <v>1</v>
      </c>
      <c r="P88" s="70"/>
    </row>
    <row r="89" spans="1:16" x14ac:dyDescent="0.45">
      <c r="A89" s="4" t="str">
        <f t="shared" si="7"/>
        <v>002016ｻ810CFv4jK2e</v>
      </c>
      <c r="B89" t="s">
        <v>374</v>
      </c>
      <c r="C89" t="s">
        <v>375</v>
      </c>
      <c r="D89" t="s">
        <v>373</v>
      </c>
      <c r="E89" s="3">
        <v>42769</v>
      </c>
      <c r="F89" s="13">
        <v>17.489999999999998</v>
      </c>
      <c r="G89" t="s">
        <v>134</v>
      </c>
      <c r="H89" t="s">
        <v>140</v>
      </c>
      <c r="I89" t="s">
        <v>136</v>
      </c>
      <c r="J89" s="23" t="s">
        <v>310</v>
      </c>
      <c r="K89" s="1" t="str">
        <f t="shared" si="5"/>
        <v>大分市</v>
      </c>
      <c r="L89" s="1" t="str">
        <f t="shared" si="8"/>
        <v>低</v>
      </c>
      <c r="M89" s="15">
        <v>42769</v>
      </c>
      <c r="N89">
        <f t="shared" si="6"/>
        <v>1</v>
      </c>
      <c r="O89">
        <f t="shared" si="9"/>
        <v>1</v>
      </c>
      <c r="P89" s="70"/>
    </row>
    <row r="90" spans="1:16" x14ac:dyDescent="0.45">
      <c r="A90" s="4" t="str">
        <f t="shared" si="7"/>
        <v>002016ｻ810CLQnZFKo</v>
      </c>
      <c r="B90" t="s">
        <v>376</v>
      </c>
      <c r="C90" t="s">
        <v>377</v>
      </c>
      <c r="D90" t="s">
        <v>378</v>
      </c>
      <c r="E90" s="3">
        <v>42779</v>
      </c>
      <c r="F90" s="13">
        <v>10.335000000000001</v>
      </c>
      <c r="G90" t="s">
        <v>134</v>
      </c>
      <c r="H90" t="s">
        <v>108</v>
      </c>
      <c r="I90" t="s">
        <v>136</v>
      </c>
      <c r="J90" s="23" t="s">
        <v>310</v>
      </c>
      <c r="K90" s="1" t="str">
        <f t="shared" si="5"/>
        <v>福岡市</v>
      </c>
      <c r="L90" s="1" t="str">
        <f t="shared" si="8"/>
        <v>低</v>
      </c>
      <c r="M90" s="15">
        <v>42779</v>
      </c>
      <c r="N90">
        <f t="shared" si="6"/>
        <v>1</v>
      </c>
      <c r="O90">
        <f t="shared" si="9"/>
        <v>1</v>
      </c>
      <c r="P90" s="70"/>
    </row>
    <row r="91" spans="1:16" x14ac:dyDescent="0.45">
      <c r="A91" s="4" t="str">
        <f t="shared" si="7"/>
        <v>002016ｻ811CG2f4YFN</v>
      </c>
      <c r="B91" t="s">
        <v>379</v>
      </c>
      <c r="C91" t="s">
        <v>380</v>
      </c>
      <c r="D91" t="s">
        <v>381</v>
      </c>
      <c r="E91" s="3">
        <v>42779</v>
      </c>
      <c r="F91" s="13">
        <v>11.13</v>
      </c>
      <c r="G91" t="s">
        <v>134</v>
      </c>
      <c r="H91" t="s">
        <v>232</v>
      </c>
      <c r="I91" t="s">
        <v>136</v>
      </c>
      <c r="J91" s="23" t="s">
        <v>310</v>
      </c>
      <c r="K91" s="1" t="str">
        <f t="shared" si="5"/>
        <v>福岡市</v>
      </c>
      <c r="L91" s="1" t="str">
        <f t="shared" si="8"/>
        <v>低</v>
      </c>
      <c r="M91" s="15">
        <v>42779</v>
      </c>
      <c r="N91">
        <f t="shared" si="6"/>
        <v>1</v>
      </c>
      <c r="O91">
        <f t="shared" si="9"/>
        <v>1</v>
      </c>
      <c r="P91" s="70">
        <v>45460</v>
      </c>
    </row>
    <row r="92" spans="1:16" x14ac:dyDescent="0.45">
      <c r="A92" s="4" t="str">
        <f t="shared" si="7"/>
        <v>002016ｻ810CCBHNEgY</v>
      </c>
      <c r="B92" t="s">
        <v>382</v>
      </c>
      <c r="C92" t="s">
        <v>383</v>
      </c>
      <c r="D92" t="s">
        <v>384</v>
      </c>
      <c r="E92" s="3">
        <v>42780</v>
      </c>
      <c r="F92" s="13">
        <v>57.24</v>
      </c>
      <c r="G92" t="s">
        <v>134</v>
      </c>
      <c r="H92" t="s">
        <v>108</v>
      </c>
      <c r="I92" t="s">
        <v>136</v>
      </c>
      <c r="J92" s="23" t="s">
        <v>310</v>
      </c>
      <c r="K92" s="1" t="str">
        <f t="shared" si="5"/>
        <v>福岡市</v>
      </c>
      <c r="L92" s="1" t="str">
        <f t="shared" si="8"/>
        <v>低</v>
      </c>
      <c r="M92" s="15">
        <v>42780</v>
      </c>
      <c r="N92">
        <f t="shared" si="6"/>
        <v>1</v>
      </c>
      <c r="O92">
        <f t="shared" si="9"/>
        <v>1</v>
      </c>
      <c r="P92" s="70"/>
    </row>
    <row r="93" spans="1:16" x14ac:dyDescent="0.45">
      <c r="A93" s="4" t="str">
        <f t="shared" si="7"/>
        <v>002016ｻ811CIhsmASc</v>
      </c>
      <c r="B93" t="s">
        <v>385</v>
      </c>
      <c r="C93" t="s">
        <v>386</v>
      </c>
      <c r="D93" t="s">
        <v>384</v>
      </c>
      <c r="E93" s="3">
        <v>42780</v>
      </c>
      <c r="F93" s="13">
        <v>19.079999999999998</v>
      </c>
      <c r="G93" t="s">
        <v>134</v>
      </c>
      <c r="H93" t="s">
        <v>108</v>
      </c>
      <c r="I93" t="s">
        <v>136</v>
      </c>
      <c r="J93" s="23" t="s">
        <v>310</v>
      </c>
      <c r="K93" s="1" t="str">
        <f t="shared" si="5"/>
        <v>福岡市</v>
      </c>
      <c r="L93" s="1" t="str">
        <f t="shared" si="8"/>
        <v>低</v>
      </c>
      <c r="M93" s="15">
        <v>42780</v>
      </c>
      <c r="N93">
        <f t="shared" si="6"/>
        <v>1</v>
      </c>
      <c r="O93">
        <f t="shared" si="9"/>
        <v>1</v>
      </c>
      <c r="P93" s="70"/>
    </row>
    <row r="94" spans="1:16" x14ac:dyDescent="0.45">
      <c r="A94" s="4" t="str">
        <f t="shared" si="7"/>
        <v>002016ｻ810CP2kVHdM</v>
      </c>
      <c r="B94" t="s">
        <v>387</v>
      </c>
      <c r="C94" t="s">
        <v>388</v>
      </c>
      <c r="D94" t="s">
        <v>389</v>
      </c>
      <c r="E94" s="3">
        <v>42780</v>
      </c>
      <c r="F94" s="13">
        <v>18.02</v>
      </c>
      <c r="G94" t="s">
        <v>134</v>
      </c>
      <c r="H94" t="s">
        <v>108</v>
      </c>
      <c r="I94" t="s">
        <v>136</v>
      </c>
      <c r="J94" s="23" t="s">
        <v>310</v>
      </c>
      <c r="K94" s="1" t="str">
        <f t="shared" si="5"/>
        <v>福岡市</v>
      </c>
      <c r="L94" s="1" t="str">
        <f t="shared" si="8"/>
        <v>低</v>
      </c>
      <c r="M94" s="15">
        <v>42780</v>
      </c>
      <c r="N94">
        <f t="shared" si="6"/>
        <v>1</v>
      </c>
      <c r="O94">
        <f t="shared" si="9"/>
        <v>1</v>
      </c>
      <c r="P94" s="70"/>
    </row>
    <row r="95" spans="1:16" x14ac:dyDescent="0.45">
      <c r="A95" s="4" t="str">
        <f t="shared" si="7"/>
        <v>002016ｻ812CGtxeLae</v>
      </c>
      <c r="B95" t="s">
        <v>390</v>
      </c>
      <c r="C95" t="s">
        <v>391</v>
      </c>
      <c r="D95" t="s">
        <v>392</v>
      </c>
      <c r="E95" s="3">
        <v>42783</v>
      </c>
      <c r="F95" s="13">
        <v>12.72</v>
      </c>
      <c r="G95" t="s">
        <v>134</v>
      </c>
      <c r="H95" t="s">
        <v>232</v>
      </c>
      <c r="I95" t="s">
        <v>136</v>
      </c>
      <c r="J95" s="23" t="s">
        <v>310</v>
      </c>
      <c r="K95" s="1" t="str">
        <f t="shared" si="5"/>
        <v>福岡市</v>
      </c>
      <c r="L95" s="1" t="str">
        <f t="shared" si="8"/>
        <v>低</v>
      </c>
      <c r="M95" s="15">
        <v>42783</v>
      </c>
      <c r="N95">
        <f t="shared" si="6"/>
        <v>1</v>
      </c>
      <c r="O95">
        <f t="shared" si="9"/>
        <v>1</v>
      </c>
      <c r="P95" s="70"/>
    </row>
    <row r="96" spans="1:16" x14ac:dyDescent="0.45">
      <c r="A96" s="4" t="str">
        <f t="shared" si="7"/>
        <v>002016ｻ808CDciT27F</v>
      </c>
      <c r="B96" t="s">
        <v>393</v>
      </c>
      <c r="C96" t="s">
        <v>394</v>
      </c>
      <c r="D96" t="s">
        <v>395</v>
      </c>
      <c r="E96" s="3">
        <v>42786</v>
      </c>
      <c r="F96" s="13">
        <v>29.15</v>
      </c>
      <c r="G96" t="s">
        <v>134</v>
      </c>
      <c r="H96" t="s">
        <v>108</v>
      </c>
      <c r="I96" t="s">
        <v>136</v>
      </c>
      <c r="J96" s="23" t="s">
        <v>310</v>
      </c>
      <c r="K96" s="1" t="str">
        <f t="shared" si="5"/>
        <v>福岡市</v>
      </c>
      <c r="L96" s="1" t="str">
        <f t="shared" si="8"/>
        <v>低</v>
      </c>
      <c r="M96" s="15">
        <v>42786</v>
      </c>
      <c r="N96">
        <f t="shared" si="6"/>
        <v>1</v>
      </c>
      <c r="O96">
        <f t="shared" si="9"/>
        <v>1</v>
      </c>
      <c r="P96" s="70">
        <v>45446</v>
      </c>
    </row>
    <row r="97" spans="1:16" x14ac:dyDescent="0.45">
      <c r="A97" s="4" t="str">
        <f t="shared" si="7"/>
        <v>002016ｻ808CE9CsSSX</v>
      </c>
      <c r="B97" t="s">
        <v>396</v>
      </c>
      <c r="C97" t="s">
        <v>397</v>
      </c>
      <c r="D97" t="s">
        <v>395</v>
      </c>
      <c r="E97" s="3">
        <v>42786</v>
      </c>
      <c r="F97" s="13">
        <v>24.645</v>
      </c>
      <c r="G97" t="s">
        <v>134</v>
      </c>
      <c r="H97" t="s">
        <v>108</v>
      </c>
      <c r="I97" t="s">
        <v>136</v>
      </c>
      <c r="J97" s="23" t="s">
        <v>310</v>
      </c>
      <c r="K97" s="1" t="str">
        <f t="shared" si="5"/>
        <v>福岡市</v>
      </c>
      <c r="L97" s="1" t="str">
        <f t="shared" si="8"/>
        <v>低</v>
      </c>
      <c r="M97" s="15">
        <v>42786</v>
      </c>
      <c r="N97">
        <f t="shared" si="6"/>
        <v>1</v>
      </c>
      <c r="O97">
        <f t="shared" si="9"/>
        <v>1</v>
      </c>
      <c r="P97" s="70"/>
    </row>
    <row r="98" spans="1:16" x14ac:dyDescent="0.45">
      <c r="A98" s="4" t="str">
        <f t="shared" si="7"/>
        <v>002016ｻ810COJSGM7e</v>
      </c>
      <c r="B98" t="s">
        <v>398</v>
      </c>
      <c r="C98" t="s">
        <v>399</v>
      </c>
      <c r="D98" t="s">
        <v>389</v>
      </c>
      <c r="E98" s="3">
        <v>42786</v>
      </c>
      <c r="F98" s="13">
        <v>19.079999999999998</v>
      </c>
      <c r="G98" t="s">
        <v>134</v>
      </c>
      <c r="H98" t="s">
        <v>232</v>
      </c>
      <c r="I98" t="s">
        <v>136</v>
      </c>
      <c r="J98" s="23" t="s">
        <v>310</v>
      </c>
      <c r="K98" s="1" t="str">
        <f t="shared" si="5"/>
        <v>福岡市</v>
      </c>
      <c r="L98" s="1" t="str">
        <f t="shared" si="8"/>
        <v>低</v>
      </c>
      <c r="M98" s="15">
        <v>42786</v>
      </c>
      <c r="N98">
        <f t="shared" si="6"/>
        <v>1</v>
      </c>
      <c r="O98">
        <f t="shared" si="9"/>
        <v>1</v>
      </c>
      <c r="P98" s="70"/>
    </row>
    <row r="99" spans="1:16" x14ac:dyDescent="0.45">
      <c r="A99" s="4" t="str">
        <f t="shared" si="7"/>
        <v>002016ｻ809CE5zdzW5</v>
      </c>
      <c r="B99" t="s">
        <v>400</v>
      </c>
      <c r="C99" t="s">
        <v>401</v>
      </c>
      <c r="D99" t="s">
        <v>402</v>
      </c>
      <c r="E99" s="3">
        <v>42793</v>
      </c>
      <c r="F99" s="13">
        <v>36.04</v>
      </c>
      <c r="G99" t="s">
        <v>134</v>
      </c>
      <c r="H99" t="s">
        <v>288</v>
      </c>
      <c r="I99" t="s">
        <v>136</v>
      </c>
      <c r="J99" s="23" t="s">
        <v>310</v>
      </c>
      <c r="K99" s="1" t="str">
        <f t="shared" si="5"/>
        <v>佐賀市</v>
      </c>
      <c r="L99" s="1" t="str">
        <f t="shared" si="8"/>
        <v>低</v>
      </c>
      <c r="M99" s="15">
        <v>42793</v>
      </c>
      <c r="N99">
        <f t="shared" si="6"/>
        <v>1</v>
      </c>
      <c r="O99">
        <f t="shared" si="9"/>
        <v>1</v>
      </c>
      <c r="P99" s="70">
        <v>45436</v>
      </c>
    </row>
    <row r="100" spans="1:16" x14ac:dyDescent="0.45">
      <c r="A100" s="4" t="str">
        <f t="shared" si="7"/>
        <v>002016ｻ811CCeAXLNZ</v>
      </c>
      <c r="B100" t="s">
        <v>403</v>
      </c>
      <c r="C100" t="s">
        <v>404</v>
      </c>
      <c r="D100" t="s">
        <v>405</v>
      </c>
      <c r="E100" s="3">
        <v>42794</v>
      </c>
      <c r="F100" s="13">
        <v>10.6</v>
      </c>
      <c r="G100" t="s">
        <v>134</v>
      </c>
      <c r="H100" t="s">
        <v>108</v>
      </c>
      <c r="I100" t="s">
        <v>136</v>
      </c>
      <c r="J100" s="23" t="s">
        <v>310</v>
      </c>
      <c r="K100" s="1" t="str">
        <f t="shared" si="5"/>
        <v>福岡市</v>
      </c>
      <c r="L100" s="1" t="str">
        <f t="shared" si="8"/>
        <v>低</v>
      </c>
      <c r="M100" s="15">
        <v>42794</v>
      </c>
      <c r="N100">
        <f t="shared" si="6"/>
        <v>1</v>
      </c>
      <c r="O100">
        <f t="shared" si="9"/>
        <v>1</v>
      </c>
      <c r="P100" s="70"/>
    </row>
    <row r="101" spans="1:16" x14ac:dyDescent="0.45">
      <c r="A101" s="4" t="str">
        <f t="shared" si="7"/>
        <v>002016ｻ812CHRTJo7f</v>
      </c>
      <c r="B101" t="s">
        <v>406</v>
      </c>
      <c r="C101" t="s">
        <v>407</v>
      </c>
      <c r="D101" t="s">
        <v>408</v>
      </c>
      <c r="E101" s="3">
        <v>42795</v>
      </c>
      <c r="F101" s="13">
        <v>21.73</v>
      </c>
      <c r="G101" t="s">
        <v>134</v>
      </c>
      <c r="H101" t="s">
        <v>232</v>
      </c>
      <c r="I101" t="s">
        <v>136</v>
      </c>
      <c r="J101" s="23" t="s">
        <v>310</v>
      </c>
      <c r="K101" s="1" t="str">
        <f t="shared" si="5"/>
        <v>福岡市</v>
      </c>
      <c r="L101" s="1" t="str">
        <f t="shared" si="8"/>
        <v>低</v>
      </c>
      <c r="M101" s="15">
        <v>42795</v>
      </c>
      <c r="N101">
        <f t="shared" si="6"/>
        <v>1</v>
      </c>
      <c r="O101">
        <f t="shared" si="9"/>
        <v>1</v>
      </c>
      <c r="P101" s="70">
        <v>45446</v>
      </c>
    </row>
    <row r="102" spans="1:16" x14ac:dyDescent="0.45">
      <c r="A102" s="4" t="str">
        <f t="shared" si="7"/>
        <v>002016ｻ806CEy3aFfa</v>
      </c>
      <c r="B102" t="s">
        <v>409</v>
      </c>
      <c r="C102" t="s">
        <v>410</v>
      </c>
      <c r="D102" t="s">
        <v>411</v>
      </c>
      <c r="E102" s="3">
        <v>42797</v>
      </c>
      <c r="F102" s="13">
        <v>12.72</v>
      </c>
      <c r="G102" t="s">
        <v>134</v>
      </c>
      <c r="H102" t="s">
        <v>232</v>
      </c>
      <c r="I102" t="s">
        <v>136</v>
      </c>
      <c r="J102" s="23" t="s">
        <v>310</v>
      </c>
      <c r="K102" s="1" t="str">
        <f t="shared" si="5"/>
        <v>福岡市</v>
      </c>
      <c r="L102" s="1" t="str">
        <f t="shared" si="8"/>
        <v>低</v>
      </c>
      <c r="M102" s="15">
        <v>42797</v>
      </c>
      <c r="N102">
        <f t="shared" si="6"/>
        <v>1</v>
      </c>
      <c r="O102">
        <f t="shared" si="9"/>
        <v>1</v>
      </c>
      <c r="P102" s="70"/>
    </row>
    <row r="103" spans="1:16" x14ac:dyDescent="0.45">
      <c r="A103" s="4" t="str">
        <f t="shared" si="7"/>
        <v>002016ｻ811CPmhRAJn</v>
      </c>
      <c r="B103" t="s">
        <v>412</v>
      </c>
      <c r="C103" t="s">
        <v>413</v>
      </c>
      <c r="D103" t="s">
        <v>414</v>
      </c>
      <c r="E103" s="3">
        <v>42800</v>
      </c>
      <c r="F103" s="13">
        <v>57.24</v>
      </c>
      <c r="G103" t="s">
        <v>134</v>
      </c>
      <c r="H103" t="s">
        <v>108</v>
      </c>
      <c r="I103" t="s">
        <v>136</v>
      </c>
      <c r="J103" s="23" t="s">
        <v>310</v>
      </c>
      <c r="K103" s="1" t="str">
        <f t="shared" si="5"/>
        <v>福岡市</v>
      </c>
      <c r="L103" s="1" t="str">
        <f t="shared" si="8"/>
        <v>低</v>
      </c>
      <c r="M103" s="15">
        <v>42800</v>
      </c>
      <c r="N103">
        <f t="shared" si="6"/>
        <v>1</v>
      </c>
      <c r="O103">
        <f t="shared" si="9"/>
        <v>1</v>
      </c>
      <c r="P103" s="70">
        <v>45400</v>
      </c>
    </row>
    <row r="104" spans="1:16" x14ac:dyDescent="0.45">
      <c r="A104" s="4" t="str">
        <f t="shared" si="7"/>
        <v>002016ｻ811CO2g8VKJ</v>
      </c>
      <c r="B104" t="s">
        <v>415</v>
      </c>
      <c r="C104" t="s">
        <v>416</v>
      </c>
      <c r="D104" t="s">
        <v>417</v>
      </c>
      <c r="E104" s="3">
        <v>42802</v>
      </c>
      <c r="F104" s="13">
        <v>38.159999999999997</v>
      </c>
      <c r="G104" t="s">
        <v>134</v>
      </c>
      <c r="H104" t="s">
        <v>108</v>
      </c>
      <c r="I104" t="s">
        <v>136</v>
      </c>
      <c r="J104" s="23" t="s">
        <v>310</v>
      </c>
      <c r="K104" s="1" t="str">
        <f t="shared" si="5"/>
        <v>福岡市</v>
      </c>
      <c r="L104" s="1" t="str">
        <f t="shared" si="8"/>
        <v>低</v>
      </c>
      <c r="M104" s="15">
        <v>42802</v>
      </c>
      <c r="N104">
        <f t="shared" si="6"/>
        <v>1</v>
      </c>
      <c r="O104">
        <f t="shared" si="9"/>
        <v>1</v>
      </c>
      <c r="P104" s="70">
        <v>45419</v>
      </c>
    </row>
    <row r="105" spans="1:16" x14ac:dyDescent="0.45">
      <c r="A105" s="4" t="str">
        <f t="shared" si="7"/>
        <v>002016ｻ812CLJ72nxo</v>
      </c>
      <c r="B105" t="s">
        <v>418</v>
      </c>
      <c r="C105" t="s">
        <v>419</v>
      </c>
      <c r="D105" t="s">
        <v>420</v>
      </c>
      <c r="E105" s="3">
        <v>42809</v>
      </c>
      <c r="F105" s="13">
        <v>17.489999999999998</v>
      </c>
      <c r="G105" t="s">
        <v>134</v>
      </c>
      <c r="H105" t="s">
        <v>108</v>
      </c>
      <c r="I105" t="s">
        <v>136</v>
      </c>
      <c r="J105" s="23" t="s">
        <v>310</v>
      </c>
      <c r="K105" s="1" t="str">
        <f t="shared" si="5"/>
        <v>福岡市</v>
      </c>
      <c r="L105" s="1" t="str">
        <f t="shared" si="8"/>
        <v>低</v>
      </c>
      <c r="M105" s="15">
        <v>42809</v>
      </c>
      <c r="N105">
        <f t="shared" si="6"/>
        <v>1</v>
      </c>
      <c r="O105">
        <f t="shared" si="9"/>
        <v>1</v>
      </c>
      <c r="P105" s="70"/>
    </row>
    <row r="106" spans="1:16" x14ac:dyDescent="0.45">
      <c r="A106" s="4" t="str">
        <f t="shared" si="7"/>
        <v>002016ｻ812CBFCNhCa</v>
      </c>
      <c r="B106" t="s">
        <v>421</v>
      </c>
      <c r="C106" t="s">
        <v>422</v>
      </c>
      <c r="D106" t="s">
        <v>423</v>
      </c>
      <c r="E106" s="3">
        <v>42810</v>
      </c>
      <c r="F106" s="13">
        <v>67.84</v>
      </c>
      <c r="G106" t="s">
        <v>134</v>
      </c>
      <c r="H106" t="s">
        <v>108</v>
      </c>
      <c r="I106" t="s">
        <v>136</v>
      </c>
      <c r="J106" s="23" t="s">
        <v>310</v>
      </c>
      <c r="K106" s="1" t="str">
        <f t="shared" si="5"/>
        <v>福岡市</v>
      </c>
      <c r="L106" s="1" t="str">
        <f t="shared" si="8"/>
        <v>低</v>
      </c>
      <c r="M106" s="15">
        <v>42810</v>
      </c>
      <c r="N106">
        <f t="shared" si="6"/>
        <v>1</v>
      </c>
      <c r="O106">
        <f t="shared" si="9"/>
        <v>1</v>
      </c>
      <c r="P106" s="70">
        <v>45446</v>
      </c>
    </row>
    <row r="107" spans="1:16" x14ac:dyDescent="0.45">
      <c r="A107" s="4" t="str">
        <f t="shared" si="7"/>
        <v>002016ｻ806BGSV9E12</v>
      </c>
      <c r="B107" t="s">
        <v>424</v>
      </c>
      <c r="C107" t="s">
        <v>425</v>
      </c>
      <c r="D107" t="s">
        <v>426</v>
      </c>
      <c r="E107" s="3">
        <v>42815</v>
      </c>
      <c r="F107" s="13">
        <v>76.319999999999993</v>
      </c>
      <c r="G107" t="s">
        <v>134</v>
      </c>
      <c r="H107" t="s">
        <v>108</v>
      </c>
      <c r="I107" t="s">
        <v>136</v>
      </c>
      <c r="J107" s="23" t="s">
        <v>310</v>
      </c>
      <c r="K107" s="1" t="str">
        <f t="shared" si="5"/>
        <v>福岡市</v>
      </c>
      <c r="L107" s="1" t="str">
        <f t="shared" si="8"/>
        <v>低</v>
      </c>
      <c r="M107" s="15">
        <v>42815</v>
      </c>
      <c r="N107">
        <f t="shared" si="6"/>
        <v>1</v>
      </c>
      <c r="O107">
        <f t="shared" si="9"/>
        <v>1</v>
      </c>
      <c r="P107" s="70">
        <v>45404</v>
      </c>
    </row>
    <row r="108" spans="1:16" x14ac:dyDescent="0.45">
      <c r="A108" s="4" t="str">
        <f t="shared" si="7"/>
        <v>002016ｻ806BHWCMkxD</v>
      </c>
      <c r="B108" t="s">
        <v>427</v>
      </c>
      <c r="C108" t="s">
        <v>428</v>
      </c>
      <c r="D108" t="s">
        <v>426</v>
      </c>
      <c r="E108" s="3">
        <v>42815</v>
      </c>
      <c r="F108" s="13">
        <v>76.319999999999993</v>
      </c>
      <c r="G108" t="s">
        <v>134</v>
      </c>
      <c r="H108" t="s">
        <v>108</v>
      </c>
      <c r="I108" t="s">
        <v>136</v>
      </c>
      <c r="J108" s="23" t="s">
        <v>310</v>
      </c>
      <c r="K108" s="1" t="str">
        <f t="shared" si="5"/>
        <v>福岡市</v>
      </c>
      <c r="L108" s="1" t="str">
        <f t="shared" si="8"/>
        <v>低</v>
      </c>
      <c r="M108" s="15">
        <v>42815</v>
      </c>
      <c r="N108">
        <f t="shared" si="6"/>
        <v>1</v>
      </c>
      <c r="O108">
        <f t="shared" si="9"/>
        <v>1</v>
      </c>
      <c r="P108" s="70">
        <v>45404</v>
      </c>
    </row>
    <row r="109" spans="1:16" x14ac:dyDescent="0.45">
      <c r="A109" s="4" t="str">
        <f t="shared" si="7"/>
        <v>002016ｻ806BIJEWSAv</v>
      </c>
      <c r="B109" t="s">
        <v>429</v>
      </c>
      <c r="C109" t="s">
        <v>430</v>
      </c>
      <c r="D109" t="s">
        <v>431</v>
      </c>
      <c r="E109" s="3">
        <v>42815</v>
      </c>
      <c r="F109" s="13">
        <v>76.319999999999993</v>
      </c>
      <c r="G109" t="s">
        <v>134</v>
      </c>
      <c r="H109" t="s">
        <v>108</v>
      </c>
      <c r="I109" t="s">
        <v>136</v>
      </c>
      <c r="J109" s="23" t="s">
        <v>310</v>
      </c>
      <c r="K109" s="1" t="str">
        <f t="shared" si="5"/>
        <v>福岡市</v>
      </c>
      <c r="L109" s="1" t="str">
        <f t="shared" si="8"/>
        <v>低</v>
      </c>
      <c r="M109" s="15">
        <v>42815</v>
      </c>
      <c r="N109">
        <f t="shared" si="6"/>
        <v>1</v>
      </c>
      <c r="O109">
        <f t="shared" si="9"/>
        <v>1</v>
      </c>
      <c r="P109" s="70">
        <v>45404</v>
      </c>
    </row>
    <row r="110" spans="1:16" x14ac:dyDescent="0.45">
      <c r="A110" s="4" t="str">
        <f t="shared" si="7"/>
        <v>002016ｻ811CNJcTqSc</v>
      </c>
      <c r="B110" t="s">
        <v>432</v>
      </c>
      <c r="C110" t="s">
        <v>433</v>
      </c>
      <c r="D110" t="s">
        <v>434</v>
      </c>
      <c r="E110" s="3">
        <v>42816</v>
      </c>
      <c r="F110" s="13">
        <v>44.52</v>
      </c>
      <c r="G110" t="s">
        <v>134</v>
      </c>
      <c r="H110" t="s">
        <v>108</v>
      </c>
      <c r="I110" t="s">
        <v>136</v>
      </c>
      <c r="J110" s="23" t="s">
        <v>310</v>
      </c>
      <c r="K110" s="1" t="str">
        <f t="shared" si="5"/>
        <v>福岡市</v>
      </c>
      <c r="L110" s="1" t="str">
        <f t="shared" si="8"/>
        <v>低</v>
      </c>
      <c r="M110" s="15">
        <v>42816</v>
      </c>
      <c r="N110">
        <f t="shared" si="6"/>
        <v>1</v>
      </c>
      <c r="O110">
        <f t="shared" si="9"/>
        <v>1</v>
      </c>
      <c r="P110" s="70"/>
    </row>
    <row r="111" spans="1:16" x14ac:dyDescent="0.45">
      <c r="A111" s="4" t="str">
        <f t="shared" si="7"/>
        <v>002016ｻ810CSQZdfDJ</v>
      </c>
      <c r="B111" t="s">
        <v>435</v>
      </c>
      <c r="C111" t="s">
        <v>436</v>
      </c>
      <c r="D111" t="s">
        <v>437</v>
      </c>
      <c r="E111" s="3">
        <v>42817</v>
      </c>
      <c r="F111" s="13">
        <v>85.86</v>
      </c>
      <c r="G111" t="s">
        <v>134</v>
      </c>
      <c r="H111" t="s">
        <v>108</v>
      </c>
      <c r="I111" t="s">
        <v>136</v>
      </c>
      <c r="J111" s="23" t="s">
        <v>310</v>
      </c>
      <c r="K111" s="1" t="str">
        <f t="shared" si="5"/>
        <v>福岡市</v>
      </c>
      <c r="L111" s="1" t="str">
        <f t="shared" si="8"/>
        <v>低</v>
      </c>
      <c r="M111" s="15">
        <v>42817</v>
      </c>
      <c r="N111">
        <f t="shared" si="6"/>
        <v>1</v>
      </c>
      <c r="O111">
        <f t="shared" si="9"/>
        <v>1</v>
      </c>
      <c r="P111" s="70"/>
    </row>
    <row r="112" spans="1:16" x14ac:dyDescent="0.45">
      <c r="A112" s="4" t="str">
        <f t="shared" si="7"/>
        <v>002017ｻ901CRko1E9k</v>
      </c>
      <c r="B112" t="s">
        <v>438</v>
      </c>
      <c r="C112" t="s">
        <v>439</v>
      </c>
      <c r="D112" t="s">
        <v>440</v>
      </c>
      <c r="E112" s="3">
        <v>42818</v>
      </c>
      <c r="F112" s="13">
        <v>37.1</v>
      </c>
      <c r="G112" t="s">
        <v>134</v>
      </c>
      <c r="H112" t="s">
        <v>108</v>
      </c>
      <c r="I112" t="s">
        <v>136</v>
      </c>
      <c r="J112" s="23" t="s">
        <v>310</v>
      </c>
      <c r="K112" s="1" t="str">
        <f t="shared" si="5"/>
        <v>福岡市</v>
      </c>
      <c r="L112" s="1" t="str">
        <f t="shared" si="8"/>
        <v>低</v>
      </c>
      <c r="M112" s="15">
        <v>42818</v>
      </c>
      <c r="N112">
        <f t="shared" si="6"/>
        <v>1</v>
      </c>
      <c r="O112">
        <f t="shared" si="9"/>
        <v>1</v>
      </c>
      <c r="P112" s="70">
        <v>45400</v>
      </c>
    </row>
    <row r="113" spans="1:16" x14ac:dyDescent="0.45">
      <c r="A113" s="4" t="str">
        <f t="shared" si="7"/>
        <v>002017ｻ901CSRJZT6C</v>
      </c>
      <c r="B113" t="s">
        <v>441</v>
      </c>
      <c r="C113" t="s">
        <v>442</v>
      </c>
      <c r="D113" t="s">
        <v>440</v>
      </c>
      <c r="E113" s="3">
        <v>42818</v>
      </c>
      <c r="F113" s="13">
        <v>29.68</v>
      </c>
      <c r="G113" t="s">
        <v>134</v>
      </c>
      <c r="H113" t="s">
        <v>108</v>
      </c>
      <c r="I113" t="s">
        <v>136</v>
      </c>
      <c r="J113" s="23" t="s">
        <v>310</v>
      </c>
      <c r="K113" s="1" t="str">
        <f t="shared" si="5"/>
        <v>福岡市</v>
      </c>
      <c r="L113" s="1" t="str">
        <f t="shared" si="8"/>
        <v>低</v>
      </c>
      <c r="M113" s="15">
        <v>42818</v>
      </c>
      <c r="N113">
        <f t="shared" si="6"/>
        <v>1</v>
      </c>
      <c r="O113">
        <f t="shared" si="9"/>
        <v>1</v>
      </c>
      <c r="P113" s="70">
        <v>45400</v>
      </c>
    </row>
    <row r="114" spans="1:16" x14ac:dyDescent="0.45">
      <c r="A114" s="4" t="str">
        <f t="shared" si="7"/>
        <v>002016ｻ812CC6BXGfs</v>
      </c>
      <c r="B114" t="s">
        <v>443</v>
      </c>
      <c r="C114" t="s">
        <v>444</v>
      </c>
      <c r="D114" t="s">
        <v>445</v>
      </c>
      <c r="E114" s="3">
        <v>42822</v>
      </c>
      <c r="F114" s="13">
        <v>10.6</v>
      </c>
      <c r="G114" t="s">
        <v>134</v>
      </c>
      <c r="H114" t="s">
        <v>232</v>
      </c>
      <c r="I114" t="s">
        <v>136</v>
      </c>
      <c r="J114" s="23" t="s">
        <v>310</v>
      </c>
      <c r="K114" s="1" t="str">
        <f t="shared" si="5"/>
        <v>福岡市</v>
      </c>
      <c r="L114" s="1" t="str">
        <f t="shared" si="8"/>
        <v>低</v>
      </c>
      <c r="M114" s="15">
        <v>42822</v>
      </c>
      <c r="N114">
        <f t="shared" si="6"/>
        <v>1</v>
      </c>
      <c r="O114">
        <f t="shared" si="9"/>
        <v>1</v>
      </c>
      <c r="P114" s="70"/>
    </row>
    <row r="115" spans="1:16" x14ac:dyDescent="0.45">
      <c r="A115" s="4" t="str">
        <f t="shared" si="7"/>
        <v>002016ｻ812CKhUV2t7</v>
      </c>
      <c r="B115" t="s">
        <v>446</v>
      </c>
      <c r="C115" t="s">
        <v>447</v>
      </c>
      <c r="D115" t="s">
        <v>420</v>
      </c>
      <c r="E115" s="3">
        <v>42822</v>
      </c>
      <c r="F115" s="13">
        <v>17.489999999999998</v>
      </c>
      <c r="G115" t="s">
        <v>134</v>
      </c>
      <c r="H115" t="s">
        <v>108</v>
      </c>
      <c r="I115" t="s">
        <v>136</v>
      </c>
      <c r="J115" s="23" t="s">
        <v>310</v>
      </c>
      <c r="K115" s="1" t="str">
        <f t="shared" si="5"/>
        <v>福岡市</v>
      </c>
      <c r="L115" s="1" t="str">
        <f t="shared" si="8"/>
        <v>低</v>
      </c>
      <c r="M115" s="15">
        <v>42822</v>
      </c>
      <c r="N115">
        <f t="shared" si="6"/>
        <v>1</v>
      </c>
      <c r="O115">
        <f t="shared" si="9"/>
        <v>1</v>
      </c>
      <c r="P115" s="70"/>
    </row>
    <row r="116" spans="1:16" x14ac:dyDescent="0.45">
      <c r="A116" s="4" t="str">
        <f t="shared" si="7"/>
        <v>002017ｻ901CGMK1k9p</v>
      </c>
      <c r="B116" t="s">
        <v>448</v>
      </c>
      <c r="C116" t="s">
        <v>449</v>
      </c>
      <c r="D116" t="s">
        <v>450</v>
      </c>
      <c r="E116" s="3">
        <v>42822</v>
      </c>
      <c r="F116" s="13">
        <v>41.34</v>
      </c>
      <c r="G116" t="s">
        <v>134</v>
      </c>
      <c r="H116" t="s">
        <v>108</v>
      </c>
      <c r="I116" t="s">
        <v>136</v>
      </c>
      <c r="J116" s="23" t="s">
        <v>310</v>
      </c>
      <c r="K116" s="1" t="str">
        <f t="shared" si="5"/>
        <v>福岡市</v>
      </c>
      <c r="L116" s="1" t="str">
        <f t="shared" si="8"/>
        <v>低</v>
      </c>
      <c r="M116" s="15">
        <v>42822</v>
      </c>
      <c r="N116">
        <f t="shared" si="6"/>
        <v>1</v>
      </c>
      <c r="O116">
        <f t="shared" si="9"/>
        <v>1</v>
      </c>
      <c r="P116" s="70"/>
    </row>
    <row r="117" spans="1:16" x14ac:dyDescent="0.45">
      <c r="A117" s="4" t="str">
        <f t="shared" si="7"/>
        <v>002017ｻ811CWPMbL2N</v>
      </c>
      <c r="B117" t="s">
        <v>451</v>
      </c>
      <c r="C117" t="s">
        <v>452</v>
      </c>
      <c r="D117" t="s">
        <v>453</v>
      </c>
      <c r="E117" s="3">
        <v>42828</v>
      </c>
      <c r="F117" s="13">
        <v>11.13</v>
      </c>
      <c r="G117" t="s">
        <v>134</v>
      </c>
      <c r="H117" t="s">
        <v>232</v>
      </c>
      <c r="I117" t="s">
        <v>136</v>
      </c>
      <c r="J117" s="23" t="s">
        <v>310</v>
      </c>
      <c r="K117" s="1" t="str">
        <f t="shared" si="5"/>
        <v>福岡市</v>
      </c>
      <c r="L117" s="1" t="str">
        <f t="shared" si="8"/>
        <v>低</v>
      </c>
      <c r="M117" s="15">
        <v>42828</v>
      </c>
      <c r="N117">
        <f t="shared" si="6"/>
        <v>1</v>
      </c>
      <c r="O117">
        <f t="shared" si="9"/>
        <v>1</v>
      </c>
      <c r="P117" s="70"/>
    </row>
    <row r="118" spans="1:16" x14ac:dyDescent="0.45">
      <c r="A118" s="4" t="str">
        <f t="shared" si="7"/>
        <v>002017ｻ901CKAJVJL1</v>
      </c>
      <c r="B118" t="s">
        <v>454</v>
      </c>
      <c r="C118" t="s">
        <v>455</v>
      </c>
      <c r="D118" t="s">
        <v>456</v>
      </c>
      <c r="E118" s="3">
        <v>42830</v>
      </c>
      <c r="F118" s="13">
        <v>17.489999999999998</v>
      </c>
      <c r="G118" t="s">
        <v>134</v>
      </c>
      <c r="H118" t="s">
        <v>232</v>
      </c>
      <c r="I118" t="s">
        <v>136</v>
      </c>
      <c r="J118" s="23" t="s">
        <v>310</v>
      </c>
      <c r="K118" s="1" t="str">
        <f t="shared" si="5"/>
        <v>福岡市</v>
      </c>
      <c r="L118" s="1" t="str">
        <f t="shared" si="8"/>
        <v>低</v>
      </c>
      <c r="M118" s="15">
        <v>42830</v>
      </c>
      <c r="N118">
        <f t="shared" si="6"/>
        <v>1</v>
      </c>
      <c r="O118">
        <f t="shared" si="9"/>
        <v>1</v>
      </c>
      <c r="P118" s="70"/>
    </row>
    <row r="119" spans="1:16" x14ac:dyDescent="0.45">
      <c r="A119" s="4" t="str">
        <f t="shared" si="7"/>
        <v>002016ｻ811CDsxJ4ZL</v>
      </c>
      <c r="B119" t="s">
        <v>457</v>
      </c>
      <c r="C119" t="s">
        <v>458</v>
      </c>
      <c r="D119" t="s">
        <v>459</v>
      </c>
      <c r="E119" s="3">
        <v>42831</v>
      </c>
      <c r="F119" s="13">
        <v>85.86</v>
      </c>
      <c r="G119" t="s">
        <v>134</v>
      </c>
      <c r="H119" t="s">
        <v>108</v>
      </c>
      <c r="I119" t="s">
        <v>136</v>
      </c>
      <c r="J119" s="23" t="s">
        <v>310</v>
      </c>
      <c r="K119" s="1" t="str">
        <f t="shared" si="5"/>
        <v>福岡市</v>
      </c>
      <c r="L119" s="1" t="str">
        <f t="shared" si="8"/>
        <v>低</v>
      </c>
      <c r="M119" s="15">
        <v>42831</v>
      </c>
      <c r="N119">
        <f t="shared" si="6"/>
        <v>1</v>
      </c>
      <c r="O119">
        <f t="shared" si="9"/>
        <v>1</v>
      </c>
      <c r="P119" s="70">
        <v>45476</v>
      </c>
    </row>
    <row r="120" spans="1:16" x14ac:dyDescent="0.45">
      <c r="A120" s="4" t="str">
        <f t="shared" si="7"/>
        <v>002016ｻ812CE97NZJV</v>
      </c>
      <c r="B120" t="s">
        <v>460</v>
      </c>
      <c r="C120" t="s">
        <v>461</v>
      </c>
      <c r="D120" t="s">
        <v>462</v>
      </c>
      <c r="E120" s="3">
        <v>42837</v>
      </c>
      <c r="F120" s="13">
        <v>38.954999999999998</v>
      </c>
      <c r="G120" t="s">
        <v>134</v>
      </c>
      <c r="H120" t="s">
        <v>108</v>
      </c>
      <c r="I120" t="s">
        <v>136</v>
      </c>
      <c r="J120" s="23" t="s">
        <v>310</v>
      </c>
      <c r="K120" s="1" t="str">
        <f t="shared" si="5"/>
        <v>福岡市</v>
      </c>
      <c r="L120" s="1" t="str">
        <f t="shared" si="8"/>
        <v>低</v>
      </c>
      <c r="M120" s="15">
        <v>42837</v>
      </c>
      <c r="N120">
        <f t="shared" si="6"/>
        <v>1</v>
      </c>
      <c r="O120">
        <f t="shared" si="9"/>
        <v>1</v>
      </c>
      <c r="P120" s="70"/>
    </row>
    <row r="121" spans="1:16" x14ac:dyDescent="0.45">
      <c r="A121" s="4" t="str">
        <f t="shared" si="7"/>
        <v>002016ｻ809CC71jwNN</v>
      </c>
      <c r="B121" t="s">
        <v>463</v>
      </c>
      <c r="C121" t="s">
        <v>464</v>
      </c>
      <c r="D121" t="s">
        <v>465</v>
      </c>
      <c r="E121" s="3">
        <v>42842</v>
      </c>
      <c r="F121" s="13">
        <v>10.07</v>
      </c>
      <c r="G121" t="s">
        <v>134</v>
      </c>
      <c r="H121" t="s">
        <v>135</v>
      </c>
      <c r="I121" t="s">
        <v>136</v>
      </c>
      <c r="J121" s="23" t="s">
        <v>310</v>
      </c>
      <c r="K121" s="1" t="str">
        <f t="shared" si="5"/>
        <v>熊本市</v>
      </c>
      <c r="L121" s="1" t="str">
        <f t="shared" si="8"/>
        <v>低</v>
      </c>
      <c r="M121" s="15">
        <v>42842</v>
      </c>
      <c r="N121">
        <f t="shared" si="6"/>
        <v>1</v>
      </c>
      <c r="O121">
        <f t="shared" si="9"/>
        <v>1</v>
      </c>
      <c r="P121" s="70"/>
    </row>
    <row r="122" spans="1:16" x14ac:dyDescent="0.45">
      <c r="A122" s="4" t="str">
        <f t="shared" si="7"/>
        <v>002017ｻ901CQeGQAiM</v>
      </c>
      <c r="B122" t="s">
        <v>466</v>
      </c>
      <c r="C122" t="s">
        <v>467</v>
      </c>
      <c r="D122" t="s">
        <v>468</v>
      </c>
      <c r="E122" s="3">
        <v>42844</v>
      </c>
      <c r="F122" s="13">
        <v>30.475000000000001</v>
      </c>
      <c r="G122" t="s">
        <v>134</v>
      </c>
      <c r="H122" t="s">
        <v>108</v>
      </c>
      <c r="I122" t="s">
        <v>136</v>
      </c>
      <c r="J122" s="23" t="s">
        <v>310</v>
      </c>
      <c r="K122" s="1" t="str">
        <f t="shared" si="5"/>
        <v>福岡市</v>
      </c>
      <c r="L122" s="1" t="str">
        <f t="shared" si="8"/>
        <v>低</v>
      </c>
      <c r="M122" s="15">
        <v>42844</v>
      </c>
      <c r="N122">
        <f t="shared" si="6"/>
        <v>1</v>
      </c>
      <c r="O122">
        <f t="shared" si="9"/>
        <v>1</v>
      </c>
      <c r="P122" s="70"/>
    </row>
    <row r="123" spans="1:16" x14ac:dyDescent="0.45">
      <c r="A123" s="4" t="str">
        <f t="shared" si="7"/>
        <v>002016ｻ807BKMaZMMB</v>
      </c>
      <c r="B123" t="s">
        <v>469</v>
      </c>
      <c r="C123" t="s">
        <v>470</v>
      </c>
      <c r="D123" t="s">
        <v>471</v>
      </c>
      <c r="E123" s="3">
        <v>42845</v>
      </c>
      <c r="F123" s="13">
        <v>85.86</v>
      </c>
      <c r="G123" t="s">
        <v>134</v>
      </c>
      <c r="H123" t="s">
        <v>108</v>
      </c>
      <c r="I123" t="s">
        <v>136</v>
      </c>
      <c r="J123" s="23" t="s">
        <v>310</v>
      </c>
      <c r="K123" s="1" t="str">
        <f t="shared" si="5"/>
        <v>福岡市</v>
      </c>
      <c r="L123" s="1" t="str">
        <f t="shared" si="8"/>
        <v>低</v>
      </c>
      <c r="M123" s="15">
        <v>42845</v>
      </c>
      <c r="N123">
        <f t="shared" si="6"/>
        <v>1</v>
      </c>
      <c r="O123">
        <f t="shared" si="9"/>
        <v>1</v>
      </c>
      <c r="P123" s="70"/>
    </row>
    <row r="124" spans="1:16" x14ac:dyDescent="0.45">
      <c r="A124" s="4" t="str">
        <f t="shared" si="7"/>
        <v>002016ｻ810CQ6BDEUE</v>
      </c>
      <c r="B124" t="s">
        <v>472</v>
      </c>
      <c r="C124" t="s">
        <v>473</v>
      </c>
      <c r="D124" t="s">
        <v>474</v>
      </c>
      <c r="E124" s="3">
        <v>42851</v>
      </c>
      <c r="F124" s="13">
        <v>57.24</v>
      </c>
      <c r="G124" t="s">
        <v>134</v>
      </c>
      <c r="H124" t="s">
        <v>140</v>
      </c>
      <c r="I124" t="s">
        <v>136</v>
      </c>
      <c r="J124" s="23" t="s">
        <v>310</v>
      </c>
      <c r="K124" s="1" t="str">
        <f t="shared" si="5"/>
        <v>大分市</v>
      </c>
      <c r="L124" s="1" t="str">
        <f t="shared" si="8"/>
        <v>低</v>
      </c>
      <c r="M124" s="15">
        <v>42851</v>
      </c>
      <c r="N124">
        <f t="shared" si="6"/>
        <v>1</v>
      </c>
      <c r="O124">
        <f t="shared" si="9"/>
        <v>1</v>
      </c>
      <c r="P124" s="70"/>
    </row>
    <row r="125" spans="1:16" x14ac:dyDescent="0.45">
      <c r="A125" s="4" t="str">
        <f t="shared" si="7"/>
        <v>002017ｻ901CLGLrMfN</v>
      </c>
      <c r="B125" t="s">
        <v>475</v>
      </c>
      <c r="C125" t="s">
        <v>476</v>
      </c>
      <c r="D125" t="s">
        <v>381</v>
      </c>
      <c r="E125" s="3">
        <v>42863</v>
      </c>
      <c r="F125" s="13">
        <v>82.68</v>
      </c>
      <c r="G125" t="s">
        <v>134</v>
      </c>
      <c r="H125" t="s">
        <v>232</v>
      </c>
      <c r="I125" t="s">
        <v>136</v>
      </c>
      <c r="J125" s="23" t="s">
        <v>310</v>
      </c>
      <c r="K125" s="1" t="str">
        <f t="shared" si="5"/>
        <v>福岡市</v>
      </c>
      <c r="L125" s="1" t="str">
        <f t="shared" si="8"/>
        <v>低</v>
      </c>
      <c r="M125" s="15">
        <v>42863</v>
      </c>
      <c r="N125">
        <f t="shared" si="6"/>
        <v>1</v>
      </c>
      <c r="O125">
        <f t="shared" si="9"/>
        <v>1</v>
      </c>
      <c r="P125" s="70">
        <v>45460</v>
      </c>
    </row>
    <row r="126" spans="1:16" x14ac:dyDescent="0.45">
      <c r="A126" s="4" t="str">
        <f t="shared" si="7"/>
        <v>002017ｻ811CX2wwBPJ</v>
      </c>
      <c r="B126" t="s">
        <v>477</v>
      </c>
      <c r="C126" t="s">
        <v>478</v>
      </c>
      <c r="D126" t="s">
        <v>479</v>
      </c>
      <c r="E126" s="3">
        <v>42864</v>
      </c>
      <c r="F126" s="13">
        <v>14.84</v>
      </c>
      <c r="G126" t="s">
        <v>134</v>
      </c>
      <c r="H126" t="s">
        <v>232</v>
      </c>
      <c r="I126" t="s">
        <v>136</v>
      </c>
      <c r="J126" s="23" t="s">
        <v>310</v>
      </c>
      <c r="K126" s="1" t="str">
        <f t="shared" si="5"/>
        <v>福岡市</v>
      </c>
      <c r="L126" s="1" t="str">
        <f t="shared" si="8"/>
        <v>低</v>
      </c>
      <c r="M126" s="15">
        <v>42864</v>
      </c>
      <c r="N126">
        <f t="shared" si="6"/>
        <v>1</v>
      </c>
      <c r="O126">
        <f t="shared" si="9"/>
        <v>1</v>
      </c>
      <c r="P126" s="70">
        <v>45460</v>
      </c>
    </row>
    <row r="127" spans="1:16" x14ac:dyDescent="0.45">
      <c r="A127" s="4" t="str">
        <f t="shared" si="7"/>
        <v>002016ｻ812CF5Fb5tC</v>
      </c>
      <c r="B127" t="s">
        <v>480</v>
      </c>
      <c r="C127" t="s">
        <v>481</v>
      </c>
      <c r="D127" t="s">
        <v>482</v>
      </c>
      <c r="E127" s="3">
        <v>42864</v>
      </c>
      <c r="F127" s="13">
        <v>12.72</v>
      </c>
      <c r="G127" t="s">
        <v>134</v>
      </c>
      <c r="H127" t="s">
        <v>232</v>
      </c>
      <c r="I127" t="s">
        <v>136</v>
      </c>
      <c r="J127" s="23" t="s">
        <v>310</v>
      </c>
      <c r="K127" s="1" t="str">
        <f t="shared" si="5"/>
        <v>福岡市</v>
      </c>
      <c r="L127" s="1" t="str">
        <f t="shared" si="8"/>
        <v>低</v>
      </c>
      <c r="M127" s="15">
        <v>42864</v>
      </c>
      <c r="N127">
        <f t="shared" si="6"/>
        <v>1</v>
      </c>
      <c r="O127">
        <f t="shared" si="9"/>
        <v>1</v>
      </c>
      <c r="P127" s="70"/>
    </row>
    <row r="128" spans="1:16" x14ac:dyDescent="0.45">
      <c r="A128" s="4" t="str">
        <f t="shared" si="7"/>
        <v>002016ｻ810CB6GwZ6J</v>
      </c>
      <c r="B128" t="s">
        <v>483</v>
      </c>
      <c r="C128" t="s">
        <v>484</v>
      </c>
      <c r="D128" t="s">
        <v>485</v>
      </c>
      <c r="E128" s="3">
        <v>42868</v>
      </c>
      <c r="F128" s="13">
        <v>59.36</v>
      </c>
      <c r="G128" t="s">
        <v>134</v>
      </c>
      <c r="H128" t="s">
        <v>135</v>
      </c>
      <c r="I128" t="s">
        <v>136</v>
      </c>
      <c r="J128" s="23" t="s">
        <v>310</v>
      </c>
      <c r="K128" s="1" t="str">
        <f t="shared" si="5"/>
        <v>熊本市</v>
      </c>
      <c r="L128" s="1" t="str">
        <f t="shared" si="8"/>
        <v>低</v>
      </c>
      <c r="M128" s="15">
        <v>42868</v>
      </c>
      <c r="N128">
        <f t="shared" si="6"/>
        <v>1</v>
      </c>
      <c r="O128">
        <f t="shared" si="9"/>
        <v>1</v>
      </c>
      <c r="P128" s="70">
        <v>45432</v>
      </c>
    </row>
    <row r="129" spans="1:16" x14ac:dyDescent="0.45">
      <c r="A129" s="4" t="str">
        <f t="shared" si="7"/>
        <v>002016ｻ807BIsPeTUU</v>
      </c>
      <c r="B129" t="s">
        <v>486</v>
      </c>
      <c r="C129" t="s">
        <v>487</v>
      </c>
      <c r="D129" t="s">
        <v>471</v>
      </c>
      <c r="E129" s="3">
        <v>42873</v>
      </c>
      <c r="F129" s="13">
        <v>66.78</v>
      </c>
      <c r="G129" t="s">
        <v>134</v>
      </c>
      <c r="H129" t="s">
        <v>108</v>
      </c>
      <c r="I129" t="s">
        <v>136</v>
      </c>
      <c r="J129" s="23" t="s">
        <v>310</v>
      </c>
      <c r="K129" s="1" t="str">
        <f t="shared" si="5"/>
        <v>福岡市</v>
      </c>
      <c r="L129" s="1" t="str">
        <f t="shared" si="8"/>
        <v>低</v>
      </c>
      <c r="M129" s="15">
        <v>42873</v>
      </c>
      <c r="N129">
        <f t="shared" si="6"/>
        <v>1</v>
      </c>
      <c r="O129">
        <f t="shared" si="9"/>
        <v>1</v>
      </c>
      <c r="P129" s="70"/>
    </row>
    <row r="130" spans="1:16" x14ac:dyDescent="0.45">
      <c r="A130" s="4" t="str">
        <f t="shared" si="7"/>
        <v>002017ｻ905COFBYBHf</v>
      </c>
      <c r="B130" t="s">
        <v>488</v>
      </c>
      <c r="C130" t="s">
        <v>489</v>
      </c>
      <c r="D130" t="s">
        <v>350</v>
      </c>
      <c r="E130" s="3">
        <v>42915</v>
      </c>
      <c r="F130" s="13">
        <v>29.16</v>
      </c>
      <c r="G130" t="s">
        <v>134</v>
      </c>
      <c r="H130" t="s">
        <v>232</v>
      </c>
      <c r="I130" t="s">
        <v>136</v>
      </c>
      <c r="J130" s="23" t="s">
        <v>310</v>
      </c>
      <c r="K130" s="1" t="str">
        <f t="shared" si="5"/>
        <v>福岡市</v>
      </c>
      <c r="L130" s="1" t="str">
        <f t="shared" si="8"/>
        <v>低</v>
      </c>
      <c r="M130" s="15">
        <v>42915</v>
      </c>
      <c r="N130">
        <f t="shared" si="6"/>
        <v>1</v>
      </c>
      <c r="O130">
        <f t="shared" si="9"/>
        <v>1</v>
      </c>
      <c r="P130" s="70"/>
    </row>
    <row r="131" spans="1:16" x14ac:dyDescent="0.45">
      <c r="A131" s="4" t="str">
        <f t="shared" si="7"/>
        <v>002016ｻ808CFwyXZJd</v>
      </c>
      <c r="B131" t="s">
        <v>490</v>
      </c>
      <c r="C131" t="s">
        <v>491</v>
      </c>
      <c r="D131" t="s">
        <v>492</v>
      </c>
      <c r="E131" s="3">
        <v>42921</v>
      </c>
      <c r="F131" s="13">
        <v>27.03</v>
      </c>
      <c r="G131" t="s">
        <v>134</v>
      </c>
      <c r="H131" t="s">
        <v>135</v>
      </c>
      <c r="I131" t="s">
        <v>136</v>
      </c>
      <c r="J131" s="23" t="s">
        <v>310</v>
      </c>
      <c r="K131" s="1" t="str">
        <f t="shared" ref="K131:K194" si="10">+VLOOKUP(H131,$Q$2:$R$10,2,0)</f>
        <v>熊本市</v>
      </c>
      <c r="L131" s="1" t="str">
        <f t="shared" si="8"/>
        <v>低</v>
      </c>
      <c r="M131" s="15">
        <v>42921</v>
      </c>
      <c r="N131">
        <f t="shared" ref="N131:N194" si="11">COUNTIF(C:C,C131)</f>
        <v>1</v>
      </c>
      <c r="O131">
        <f t="shared" si="9"/>
        <v>1</v>
      </c>
      <c r="P131" s="70">
        <v>45432</v>
      </c>
    </row>
    <row r="132" spans="1:16" x14ac:dyDescent="0.45">
      <c r="A132" s="4" t="str">
        <f t="shared" ref="A132:A195" si="12">+B132&amp;C132</f>
        <v>002017ｻ812CQAMtUji</v>
      </c>
      <c r="B132" t="s">
        <v>493</v>
      </c>
      <c r="C132" t="s">
        <v>494</v>
      </c>
      <c r="D132" t="s">
        <v>287</v>
      </c>
      <c r="E132" s="3">
        <v>42934</v>
      </c>
      <c r="F132" s="13">
        <v>17.754999999999999</v>
      </c>
      <c r="G132" t="s">
        <v>134</v>
      </c>
      <c r="H132" t="s">
        <v>232</v>
      </c>
      <c r="I132" t="s">
        <v>136</v>
      </c>
      <c r="J132" s="23" t="s">
        <v>310</v>
      </c>
      <c r="K132" s="1" t="str">
        <f t="shared" si="10"/>
        <v>福岡市</v>
      </c>
      <c r="L132" s="1" t="str">
        <f t="shared" ref="L132:L195" si="13">VLOOKUP(G132,$T$2:$U$6,2,0)</f>
        <v>低</v>
      </c>
      <c r="M132" s="15">
        <v>42934</v>
      </c>
      <c r="N132">
        <f t="shared" si="11"/>
        <v>1</v>
      </c>
      <c r="O132">
        <f t="shared" ref="O132:O195" si="14">COUNTIF(B:B,B132)</f>
        <v>1</v>
      </c>
      <c r="P132" s="70"/>
    </row>
    <row r="133" spans="1:16" x14ac:dyDescent="0.45">
      <c r="A133" s="4" t="str">
        <f t="shared" si="12"/>
        <v>002017ｻ902CB5HfpwX</v>
      </c>
      <c r="B133" t="s">
        <v>495</v>
      </c>
      <c r="C133" t="s">
        <v>496</v>
      </c>
      <c r="D133" t="s">
        <v>497</v>
      </c>
      <c r="E133" s="3">
        <v>42950</v>
      </c>
      <c r="F133" s="13">
        <v>85.86</v>
      </c>
      <c r="G133" t="s">
        <v>134</v>
      </c>
      <c r="H133" t="s">
        <v>108</v>
      </c>
      <c r="I133" t="s">
        <v>136</v>
      </c>
      <c r="J133" s="23" t="s">
        <v>498</v>
      </c>
      <c r="K133" s="1" t="str">
        <f t="shared" si="10"/>
        <v>福岡市</v>
      </c>
      <c r="L133" s="1" t="str">
        <f t="shared" si="13"/>
        <v>低</v>
      </c>
      <c r="M133" s="15">
        <v>42950</v>
      </c>
      <c r="N133">
        <f t="shared" si="11"/>
        <v>1</v>
      </c>
      <c r="O133">
        <f t="shared" si="14"/>
        <v>1</v>
      </c>
      <c r="P133" s="70"/>
    </row>
    <row r="134" spans="1:16" x14ac:dyDescent="0.45">
      <c r="A134" s="4" t="str">
        <f t="shared" si="12"/>
        <v>002017ｻ904CHbus56K</v>
      </c>
      <c r="B134" t="s">
        <v>499</v>
      </c>
      <c r="C134" t="s">
        <v>500</v>
      </c>
      <c r="D134" t="s">
        <v>501</v>
      </c>
      <c r="E134" s="3">
        <v>42954</v>
      </c>
      <c r="F134" s="13">
        <v>19.440000000000001</v>
      </c>
      <c r="G134" t="s">
        <v>134</v>
      </c>
      <c r="H134" t="s">
        <v>108</v>
      </c>
      <c r="I134" t="s">
        <v>136</v>
      </c>
      <c r="J134" s="23" t="s">
        <v>498</v>
      </c>
      <c r="K134" s="1" t="str">
        <f t="shared" si="10"/>
        <v>福岡市</v>
      </c>
      <c r="L134" s="1" t="str">
        <f t="shared" si="13"/>
        <v>低</v>
      </c>
      <c r="M134" s="15">
        <v>42954</v>
      </c>
      <c r="N134">
        <f t="shared" si="11"/>
        <v>1</v>
      </c>
      <c r="O134">
        <f t="shared" si="14"/>
        <v>1</v>
      </c>
      <c r="P134" s="70">
        <v>45439</v>
      </c>
    </row>
    <row r="135" spans="1:16" x14ac:dyDescent="0.45">
      <c r="A135" s="4" t="str">
        <f t="shared" si="12"/>
        <v>002017ｻ904CJkmr9Me</v>
      </c>
      <c r="B135" t="s">
        <v>502</v>
      </c>
      <c r="C135" t="s">
        <v>503</v>
      </c>
      <c r="D135" t="s">
        <v>504</v>
      </c>
      <c r="E135" s="3">
        <v>42975</v>
      </c>
      <c r="F135" s="13">
        <v>43.74</v>
      </c>
      <c r="G135" t="s">
        <v>134</v>
      </c>
      <c r="H135" t="s">
        <v>108</v>
      </c>
      <c r="I135" t="s">
        <v>136</v>
      </c>
      <c r="J135" s="23" t="s">
        <v>498</v>
      </c>
      <c r="K135" s="1" t="str">
        <f t="shared" si="10"/>
        <v>福岡市</v>
      </c>
      <c r="L135" s="1" t="str">
        <f t="shared" si="13"/>
        <v>低</v>
      </c>
      <c r="M135" s="15">
        <v>42975</v>
      </c>
      <c r="N135">
        <f t="shared" si="11"/>
        <v>1</v>
      </c>
      <c r="O135">
        <f t="shared" si="14"/>
        <v>1</v>
      </c>
      <c r="P135" s="70">
        <v>45422</v>
      </c>
    </row>
    <row r="136" spans="1:16" x14ac:dyDescent="0.45">
      <c r="A136" s="4" t="str">
        <f t="shared" si="12"/>
        <v>002017ｻ904CIqBLPrt</v>
      </c>
      <c r="B136" t="s">
        <v>505</v>
      </c>
      <c r="C136" t="s">
        <v>506</v>
      </c>
      <c r="D136" t="s">
        <v>507</v>
      </c>
      <c r="E136" s="3">
        <v>42983</v>
      </c>
      <c r="F136" s="13">
        <v>12.96</v>
      </c>
      <c r="G136" t="s">
        <v>134</v>
      </c>
      <c r="H136" t="s">
        <v>232</v>
      </c>
      <c r="I136" t="s">
        <v>136</v>
      </c>
      <c r="J136" s="23" t="s">
        <v>498</v>
      </c>
      <c r="K136" s="1" t="str">
        <f t="shared" si="10"/>
        <v>福岡市</v>
      </c>
      <c r="L136" s="1" t="str">
        <f t="shared" si="13"/>
        <v>低</v>
      </c>
      <c r="M136" s="15">
        <v>42983</v>
      </c>
      <c r="N136">
        <f t="shared" si="11"/>
        <v>1</v>
      </c>
      <c r="O136">
        <f t="shared" si="14"/>
        <v>1</v>
      </c>
      <c r="P136" s="70"/>
    </row>
    <row r="137" spans="1:16" x14ac:dyDescent="0.45">
      <c r="A137" s="4" t="str">
        <f t="shared" si="12"/>
        <v>002017ｻ905BBTgrNye</v>
      </c>
      <c r="B137" t="s">
        <v>508</v>
      </c>
      <c r="C137" t="s">
        <v>509</v>
      </c>
      <c r="D137" t="s">
        <v>510</v>
      </c>
      <c r="E137" s="3">
        <v>42993</v>
      </c>
      <c r="F137" s="13">
        <v>12.15</v>
      </c>
      <c r="G137" t="s">
        <v>134</v>
      </c>
      <c r="H137" t="s">
        <v>232</v>
      </c>
      <c r="I137" t="s">
        <v>136</v>
      </c>
      <c r="J137" s="23" t="s">
        <v>498</v>
      </c>
      <c r="K137" s="1" t="str">
        <f t="shared" si="10"/>
        <v>福岡市</v>
      </c>
      <c r="L137" s="1" t="str">
        <f t="shared" si="13"/>
        <v>低</v>
      </c>
      <c r="M137" s="15">
        <v>42993</v>
      </c>
      <c r="N137">
        <f t="shared" si="11"/>
        <v>1</v>
      </c>
      <c r="O137">
        <f t="shared" si="14"/>
        <v>1</v>
      </c>
      <c r="P137" s="70"/>
    </row>
    <row r="138" spans="1:16" x14ac:dyDescent="0.45">
      <c r="A138" s="4" t="str">
        <f t="shared" si="12"/>
        <v>002017ｻ907CCKwHLNT</v>
      </c>
      <c r="B138" t="s">
        <v>511</v>
      </c>
      <c r="C138" t="s">
        <v>512</v>
      </c>
      <c r="D138" t="s">
        <v>513</v>
      </c>
      <c r="E138" s="3">
        <v>42998</v>
      </c>
      <c r="F138" s="13">
        <v>58.32</v>
      </c>
      <c r="G138" t="s">
        <v>134</v>
      </c>
      <c r="H138" t="s">
        <v>108</v>
      </c>
      <c r="I138" t="s">
        <v>136</v>
      </c>
      <c r="J138" s="23" t="s">
        <v>498</v>
      </c>
      <c r="K138" s="1" t="str">
        <f t="shared" si="10"/>
        <v>福岡市</v>
      </c>
      <c r="L138" s="1" t="str">
        <f t="shared" si="13"/>
        <v>低</v>
      </c>
      <c r="M138" s="15">
        <v>42998</v>
      </c>
      <c r="N138">
        <f t="shared" si="11"/>
        <v>1</v>
      </c>
      <c r="O138">
        <f t="shared" si="14"/>
        <v>1</v>
      </c>
      <c r="P138" s="70"/>
    </row>
    <row r="139" spans="1:16" x14ac:dyDescent="0.45">
      <c r="A139" s="4" t="str">
        <f t="shared" si="12"/>
        <v>002017ｻ906BDdK1KfK</v>
      </c>
      <c r="B139" t="s">
        <v>514</v>
      </c>
      <c r="C139" t="s">
        <v>515</v>
      </c>
      <c r="D139" t="s">
        <v>516</v>
      </c>
      <c r="E139" s="3">
        <v>43025</v>
      </c>
      <c r="F139" s="13">
        <v>29.16</v>
      </c>
      <c r="G139" t="s">
        <v>134</v>
      </c>
      <c r="H139" t="s">
        <v>232</v>
      </c>
      <c r="I139" t="s">
        <v>136</v>
      </c>
      <c r="J139" s="23" t="s">
        <v>498</v>
      </c>
      <c r="K139" s="1" t="str">
        <f t="shared" si="10"/>
        <v>福岡市</v>
      </c>
      <c r="L139" s="1" t="str">
        <f t="shared" si="13"/>
        <v>低</v>
      </c>
      <c r="M139" s="15">
        <v>43025</v>
      </c>
      <c r="N139">
        <f t="shared" si="11"/>
        <v>1</v>
      </c>
      <c r="O139">
        <f t="shared" si="14"/>
        <v>1</v>
      </c>
      <c r="P139" s="70"/>
    </row>
    <row r="140" spans="1:16" x14ac:dyDescent="0.45">
      <c r="A140" s="4" t="str">
        <f t="shared" si="12"/>
        <v>002017ｻ907CB5RhNiT</v>
      </c>
      <c r="B140" t="s">
        <v>517</v>
      </c>
      <c r="C140" t="s">
        <v>518</v>
      </c>
      <c r="D140" t="s">
        <v>519</v>
      </c>
      <c r="E140" s="3">
        <v>43032</v>
      </c>
      <c r="F140" s="13">
        <v>36.450000000000003</v>
      </c>
      <c r="G140" t="s">
        <v>134</v>
      </c>
      <c r="H140" t="s">
        <v>108</v>
      </c>
      <c r="I140" t="s">
        <v>136</v>
      </c>
      <c r="J140" s="23" t="s">
        <v>498</v>
      </c>
      <c r="K140" s="1" t="str">
        <f t="shared" si="10"/>
        <v>福岡市</v>
      </c>
      <c r="L140" s="1" t="str">
        <f t="shared" si="13"/>
        <v>低</v>
      </c>
      <c r="M140" s="15">
        <v>43032</v>
      </c>
      <c r="N140">
        <f t="shared" si="11"/>
        <v>1</v>
      </c>
      <c r="O140">
        <f t="shared" si="14"/>
        <v>1</v>
      </c>
      <c r="P140" s="70"/>
    </row>
    <row r="141" spans="1:16" x14ac:dyDescent="0.45">
      <c r="A141" s="4" t="str">
        <f t="shared" si="12"/>
        <v>002017ｻ906BBaYGbzv</v>
      </c>
      <c r="B141" t="s">
        <v>520</v>
      </c>
      <c r="C141" t="s">
        <v>521</v>
      </c>
      <c r="D141" t="s">
        <v>522</v>
      </c>
      <c r="E141" s="3">
        <v>43060</v>
      </c>
      <c r="F141" s="13">
        <v>77.760000000000005</v>
      </c>
      <c r="G141" t="s">
        <v>134</v>
      </c>
      <c r="H141" t="s">
        <v>232</v>
      </c>
      <c r="I141" t="s">
        <v>136</v>
      </c>
      <c r="J141" s="23" t="s">
        <v>498</v>
      </c>
      <c r="K141" s="1" t="str">
        <f t="shared" si="10"/>
        <v>福岡市</v>
      </c>
      <c r="L141" s="1" t="str">
        <f t="shared" si="13"/>
        <v>低</v>
      </c>
      <c r="M141" s="15">
        <v>43060</v>
      </c>
      <c r="N141">
        <f t="shared" si="11"/>
        <v>1</v>
      </c>
      <c r="O141">
        <f t="shared" si="14"/>
        <v>1</v>
      </c>
      <c r="P141" s="70"/>
    </row>
    <row r="142" spans="1:16" x14ac:dyDescent="0.45">
      <c r="A142" s="4" t="str">
        <f t="shared" si="12"/>
        <v>002016ｻ812CNz7a8JY</v>
      </c>
      <c r="B142" t="s">
        <v>523</v>
      </c>
      <c r="C142" t="s">
        <v>524</v>
      </c>
      <c r="D142" t="s">
        <v>525</v>
      </c>
      <c r="E142" s="3">
        <v>43074</v>
      </c>
      <c r="F142" s="13">
        <v>62.64</v>
      </c>
      <c r="G142" t="s">
        <v>134</v>
      </c>
      <c r="H142" t="s">
        <v>108</v>
      </c>
      <c r="I142" t="s">
        <v>136</v>
      </c>
      <c r="J142" s="23" t="s">
        <v>143</v>
      </c>
      <c r="K142" s="1" t="str">
        <f t="shared" si="10"/>
        <v>福岡市</v>
      </c>
      <c r="L142" s="1" t="str">
        <f t="shared" si="13"/>
        <v>低</v>
      </c>
      <c r="M142" s="15">
        <v>43074</v>
      </c>
      <c r="N142">
        <f t="shared" si="11"/>
        <v>1</v>
      </c>
      <c r="O142">
        <f t="shared" si="14"/>
        <v>1</v>
      </c>
      <c r="P142" s="70">
        <v>45436</v>
      </c>
    </row>
    <row r="143" spans="1:16" x14ac:dyDescent="0.45">
      <c r="A143" s="4" t="str">
        <f t="shared" si="12"/>
        <v>002016ｻ812COkKABo1</v>
      </c>
      <c r="B143" t="s">
        <v>526</v>
      </c>
      <c r="C143" t="s">
        <v>527</v>
      </c>
      <c r="D143" t="s">
        <v>525</v>
      </c>
      <c r="E143" s="3">
        <v>43074</v>
      </c>
      <c r="F143" s="13">
        <v>60.48</v>
      </c>
      <c r="G143" t="s">
        <v>134</v>
      </c>
      <c r="H143" t="s">
        <v>108</v>
      </c>
      <c r="I143" t="s">
        <v>136</v>
      </c>
      <c r="J143" s="23" t="s">
        <v>143</v>
      </c>
      <c r="K143" s="1" t="str">
        <f t="shared" si="10"/>
        <v>福岡市</v>
      </c>
      <c r="L143" s="1" t="str">
        <f t="shared" si="13"/>
        <v>低</v>
      </c>
      <c r="M143" s="15">
        <v>43074</v>
      </c>
      <c r="N143">
        <f t="shared" si="11"/>
        <v>1</v>
      </c>
      <c r="O143">
        <f t="shared" si="14"/>
        <v>1</v>
      </c>
      <c r="P143" s="70">
        <v>45436</v>
      </c>
    </row>
    <row r="144" spans="1:16" x14ac:dyDescent="0.45">
      <c r="A144" s="4" t="str">
        <f t="shared" si="12"/>
        <v>002017ｻ906BAy5bC9T</v>
      </c>
      <c r="B144" t="s">
        <v>528</v>
      </c>
      <c r="C144" t="s">
        <v>529</v>
      </c>
      <c r="D144" t="s">
        <v>530</v>
      </c>
      <c r="E144" s="3">
        <v>43077</v>
      </c>
      <c r="F144" s="13">
        <v>87.48</v>
      </c>
      <c r="G144" t="s">
        <v>134</v>
      </c>
      <c r="H144" t="s">
        <v>232</v>
      </c>
      <c r="I144" t="s">
        <v>136</v>
      </c>
      <c r="J144" s="23" t="s">
        <v>498</v>
      </c>
      <c r="K144" s="1" t="str">
        <f t="shared" si="10"/>
        <v>福岡市</v>
      </c>
      <c r="L144" s="1" t="str">
        <f t="shared" si="13"/>
        <v>低</v>
      </c>
      <c r="M144" s="15">
        <v>43077</v>
      </c>
      <c r="N144">
        <f t="shared" si="11"/>
        <v>1</v>
      </c>
      <c r="O144">
        <f t="shared" si="14"/>
        <v>1</v>
      </c>
      <c r="P144" s="70"/>
    </row>
    <row r="145" spans="1:16" x14ac:dyDescent="0.45">
      <c r="A145" s="4" t="str">
        <f t="shared" si="12"/>
        <v>002016ｻ810CHjC13ww</v>
      </c>
      <c r="B145" t="s">
        <v>531</v>
      </c>
      <c r="C145" t="s">
        <v>532</v>
      </c>
      <c r="D145" t="s">
        <v>533</v>
      </c>
      <c r="E145" s="3">
        <v>43112</v>
      </c>
      <c r="F145" s="13">
        <v>52.92</v>
      </c>
      <c r="G145" t="s">
        <v>134</v>
      </c>
      <c r="H145" t="s">
        <v>140</v>
      </c>
      <c r="I145" t="s">
        <v>136</v>
      </c>
      <c r="J145" s="23" t="s">
        <v>143</v>
      </c>
      <c r="K145" s="1" t="str">
        <f t="shared" si="10"/>
        <v>大分市</v>
      </c>
      <c r="L145" s="1" t="str">
        <f t="shared" si="13"/>
        <v>低</v>
      </c>
      <c r="M145" s="15">
        <v>43112</v>
      </c>
      <c r="N145">
        <f t="shared" si="11"/>
        <v>1</v>
      </c>
      <c r="O145">
        <f t="shared" si="14"/>
        <v>1</v>
      </c>
      <c r="P145" s="70"/>
    </row>
    <row r="146" spans="1:16" x14ac:dyDescent="0.45">
      <c r="A146" s="4" t="str">
        <f t="shared" si="12"/>
        <v>002017ｻ910BBFEBV5D</v>
      </c>
      <c r="B146" t="s">
        <v>534</v>
      </c>
      <c r="C146" t="s">
        <v>535</v>
      </c>
      <c r="D146" t="s">
        <v>536</v>
      </c>
      <c r="E146" s="3">
        <v>43160</v>
      </c>
      <c r="F146" s="13">
        <v>87.48</v>
      </c>
      <c r="G146" t="s">
        <v>134</v>
      </c>
      <c r="H146" t="s">
        <v>108</v>
      </c>
      <c r="I146" t="s">
        <v>136</v>
      </c>
      <c r="J146" s="23" t="s">
        <v>498</v>
      </c>
      <c r="K146" s="1" t="str">
        <f t="shared" si="10"/>
        <v>福岡市</v>
      </c>
      <c r="L146" s="1" t="str">
        <f t="shared" si="13"/>
        <v>低</v>
      </c>
      <c r="M146" s="15">
        <v>43160</v>
      </c>
      <c r="N146">
        <f t="shared" si="11"/>
        <v>1</v>
      </c>
      <c r="O146">
        <f t="shared" si="14"/>
        <v>1</v>
      </c>
      <c r="P146" s="70">
        <v>45464</v>
      </c>
    </row>
    <row r="147" spans="1:16" x14ac:dyDescent="0.45">
      <c r="A147" s="4" t="str">
        <f t="shared" si="12"/>
        <v>002017ｻ909BHAcjLAe</v>
      </c>
      <c r="B147" t="s">
        <v>537</v>
      </c>
      <c r="C147" t="s">
        <v>538</v>
      </c>
      <c r="D147" t="s">
        <v>539</v>
      </c>
      <c r="E147" s="3">
        <v>43161</v>
      </c>
      <c r="F147" s="13">
        <v>23.22</v>
      </c>
      <c r="G147" t="s">
        <v>134</v>
      </c>
      <c r="H147" t="s">
        <v>140</v>
      </c>
      <c r="I147" t="s">
        <v>136</v>
      </c>
      <c r="J147" s="23">
        <v>21</v>
      </c>
      <c r="K147" s="1" t="str">
        <f t="shared" si="10"/>
        <v>大分市</v>
      </c>
      <c r="L147" s="1" t="str">
        <f t="shared" si="13"/>
        <v>低</v>
      </c>
      <c r="M147" s="15">
        <v>43161</v>
      </c>
      <c r="N147">
        <f t="shared" si="11"/>
        <v>1</v>
      </c>
      <c r="O147">
        <f t="shared" si="14"/>
        <v>1</v>
      </c>
      <c r="P147" s="70"/>
    </row>
    <row r="148" spans="1:16" x14ac:dyDescent="0.45">
      <c r="A148" s="4" t="str">
        <f t="shared" si="12"/>
        <v>002017ｻ904CCHg2CvN</v>
      </c>
      <c r="B148" t="s">
        <v>540</v>
      </c>
      <c r="C148" t="s">
        <v>541</v>
      </c>
      <c r="D148" t="s">
        <v>405</v>
      </c>
      <c r="E148" s="3">
        <v>43164</v>
      </c>
      <c r="F148" s="13">
        <v>11.925000000000001</v>
      </c>
      <c r="G148" t="s">
        <v>134</v>
      </c>
      <c r="H148" t="s">
        <v>232</v>
      </c>
      <c r="I148" t="s">
        <v>136</v>
      </c>
      <c r="J148" s="23" t="s">
        <v>310</v>
      </c>
      <c r="K148" s="1" t="str">
        <f t="shared" si="10"/>
        <v>福岡市</v>
      </c>
      <c r="L148" s="1" t="str">
        <f t="shared" si="13"/>
        <v>低</v>
      </c>
      <c r="M148" s="15">
        <v>43164</v>
      </c>
      <c r="N148">
        <f t="shared" si="11"/>
        <v>1</v>
      </c>
      <c r="O148">
        <f t="shared" si="14"/>
        <v>1</v>
      </c>
      <c r="P148" s="70"/>
    </row>
    <row r="149" spans="1:16" x14ac:dyDescent="0.45">
      <c r="A149" s="4" t="str">
        <f t="shared" si="12"/>
        <v>002017ｻ912BGK1pWX5</v>
      </c>
      <c r="B149" t="s">
        <v>542</v>
      </c>
      <c r="C149" t="s">
        <v>543</v>
      </c>
      <c r="D149" t="s">
        <v>544</v>
      </c>
      <c r="E149" s="3">
        <v>43164</v>
      </c>
      <c r="F149" s="13">
        <v>12.42</v>
      </c>
      <c r="G149" t="s">
        <v>134</v>
      </c>
      <c r="H149" t="s">
        <v>232</v>
      </c>
      <c r="I149" t="s">
        <v>136</v>
      </c>
      <c r="J149" s="23" t="s">
        <v>498</v>
      </c>
      <c r="K149" s="1" t="str">
        <f t="shared" si="10"/>
        <v>福岡市</v>
      </c>
      <c r="L149" s="1" t="str">
        <f t="shared" si="13"/>
        <v>低</v>
      </c>
      <c r="M149" s="15">
        <v>43164</v>
      </c>
      <c r="N149">
        <f t="shared" si="11"/>
        <v>1</v>
      </c>
      <c r="O149">
        <f t="shared" si="14"/>
        <v>1</v>
      </c>
      <c r="P149" s="70"/>
    </row>
    <row r="150" spans="1:16" x14ac:dyDescent="0.45">
      <c r="A150" s="4" t="str">
        <f t="shared" si="12"/>
        <v>002017ｻ912BINiV5me</v>
      </c>
      <c r="B150" t="s">
        <v>545</v>
      </c>
      <c r="C150" t="s">
        <v>546</v>
      </c>
      <c r="D150" t="s">
        <v>544</v>
      </c>
      <c r="E150" s="3">
        <v>43164</v>
      </c>
      <c r="F150" s="13">
        <v>16.2</v>
      </c>
      <c r="G150" t="s">
        <v>134</v>
      </c>
      <c r="H150" t="s">
        <v>232</v>
      </c>
      <c r="I150" t="s">
        <v>136</v>
      </c>
      <c r="J150" s="23" t="s">
        <v>498</v>
      </c>
      <c r="K150" s="1" t="str">
        <f t="shared" si="10"/>
        <v>福岡市</v>
      </c>
      <c r="L150" s="1" t="str">
        <f t="shared" si="13"/>
        <v>低</v>
      </c>
      <c r="M150" s="15">
        <v>43164</v>
      </c>
      <c r="N150">
        <f t="shared" si="11"/>
        <v>1</v>
      </c>
      <c r="O150">
        <f t="shared" si="14"/>
        <v>1</v>
      </c>
      <c r="P150" s="70"/>
    </row>
    <row r="151" spans="1:16" x14ac:dyDescent="0.45">
      <c r="A151" s="4" t="str">
        <f t="shared" si="12"/>
        <v>002017ｻ912BHABWdLS</v>
      </c>
      <c r="B151" t="s">
        <v>547</v>
      </c>
      <c r="C151" t="s">
        <v>548</v>
      </c>
      <c r="D151" t="s">
        <v>544</v>
      </c>
      <c r="E151" s="3">
        <v>43165</v>
      </c>
      <c r="F151" s="13">
        <v>12.96</v>
      </c>
      <c r="G151" t="s">
        <v>134</v>
      </c>
      <c r="H151" t="s">
        <v>232</v>
      </c>
      <c r="I151" t="s">
        <v>136</v>
      </c>
      <c r="J151" s="23" t="s">
        <v>498</v>
      </c>
      <c r="K151" s="1" t="str">
        <f t="shared" si="10"/>
        <v>福岡市</v>
      </c>
      <c r="L151" s="1" t="str">
        <f t="shared" si="13"/>
        <v>低</v>
      </c>
      <c r="M151" s="15">
        <v>43165</v>
      </c>
      <c r="N151">
        <f t="shared" si="11"/>
        <v>1</v>
      </c>
      <c r="O151">
        <f t="shared" si="14"/>
        <v>1</v>
      </c>
      <c r="P151" s="70"/>
    </row>
    <row r="152" spans="1:16" x14ac:dyDescent="0.45">
      <c r="A152" s="4" t="str">
        <f t="shared" si="12"/>
        <v>002017ｻ912BJQsomwu</v>
      </c>
      <c r="B152" t="s">
        <v>549</v>
      </c>
      <c r="C152" t="s">
        <v>550</v>
      </c>
      <c r="D152" t="s">
        <v>544</v>
      </c>
      <c r="E152" s="3">
        <v>43166</v>
      </c>
      <c r="F152" s="13">
        <v>12.96</v>
      </c>
      <c r="G152" t="s">
        <v>134</v>
      </c>
      <c r="H152" t="s">
        <v>232</v>
      </c>
      <c r="I152" t="s">
        <v>136</v>
      </c>
      <c r="J152" s="23" t="s">
        <v>498</v>
      </c>
      <c r="K152" s="1" t="str">
        <f t="shared" si="10"/>
        <v>福岡市</v>
      </c>
      <c r="L152" s="1" t="str">
        <f t="shared" si="13"/>
        <v>低</v>
      </c>
      <c r="M152" s="15">
        <v>43166</v>
      </c>
      <c r="N152">
        <f t="shared" si="11"/>
        <v>1</v>
      </c>
      <c r="O152">
        <f t="shared" si="14"/>
        <v>1</v>
      </c>
      <c r="P152" s="70"/>
    </row>
    <row r="153" spans="1:16" x14ac:dyDescent="0.45">
      <c r="A153" s="4" t="str">
        <f t="shared" si="12"/>
        <v>002017ｻ909CBCgfdKV</v>
      </c>
      <c r="B153" t="s">
        <v>551</v>
      </c>
      <c r="C153" t="s">
        <v>552</v>
      </c>
      <c r="D153" t="s">
        <v>553</v>
      </c>
      <c r="E153" s="3">
        <v>43167</v>
      </c>
      <c r="F153" s="13">
        <v>84.24</v>
      </c>
      <c r="G153" t="s">
        <v>134</v>
      </c>
      <c r="H153" t="s">
        <v>232</v>
      </c>
      <c r="I153" t="s">
        <v>136</v>
      </c>
      <c r="J153" s="23" t="s">
        <v>498</v>
      </c>
      <c r="K153" s="1" t="str">
        <f t="shared" si="10"/>
        <v>福岡市</v>
      </c>
      <c r="L153" s="1" t="str">
        <f t="shared" si="13"/>
        <v>低</v>
      </c>
      <c r="M153" s="15">
        <v>43167</v>
      </c>
      <c r="N153">
        <f t="shared" si="11"/>
        <v>1</v>
      </c>
      <c r="O153">
        <f t="shared" si="14"/>
        <v>1</v>
      </c>
      <c r="P153" s="70">
        <v>45433</v>
      </c>
    </row>
    <row r="154" spans="1:16" x14ac:dyDescent="0.45">
      <c r="A154" s="4" t="str">
        <f t="shared" si="12"/>
        <v>002017ｻ911BF3CdXqS</v>
      </c>
      <c r="B154" t="s">
        <v>554</v>
      </c>
      <c r="C154" t="s">
        <v>555</v>
      </c>
      <c r="D154" t="s">
        <v>556</v>
      </c>
      <c r="E154" s="3">
        <v>43167</v>
      </c>
      <c r="F154" s="13">
        <v>58.32</v>
      </c>
      <c r="G154" t="s">
        <v>134</v>
      </c>
      <c r="H154" t="s">
        <v>232</v>
      </c>
      <c r="I154" t="s">
        <v>136</v>
      </c>
      <c r="J154" s="23" t="s">
        <v>498</v>
      </c>
      <c r="K154" s="1" t="str">
        <f t="shared" si="10"/>
        <v>福岡市</v>
      </c>
      <c r="L154" s="1" t="str">
        <f t="shared" si="13"/>
        <v>低</v>
      </c>
      <c r="M154" s="15">
        <v>43167</v>
      </c>
      <c r="N154">
        <f t="shared" si="11"/>
        <v>1</v>
      </c>
      <c r="O154">
        <f t="shared" si="14"/>
        <v>1</v>
      </c>
      <c r="P154" s="70"/>
    </row>
    <row r="155" spans="1:16" x14ac:dyDescent="0.45">
      <c r="A155" s="4" t="str">
        <f t="shared" si="12"/>
        <v>002017ｻ908CE357YNk</v>
      </c>
      <c r="B155" t="s">
        <v>557</v>
      </c>
      <c r="C155" t="s">
        <v>558</v>
      </c>
      <c r="D155" t="s">
        <v>559</v>
      </c>
      <c r="E155" s="3">
        <v>43172</v>
      </c>
      <c r="F155" s="13">
        <v>12.96</v>
      </c>
      <c r="G155" t="s">
        <v>134</v>
      </c>
      <c r="H155" t="s">
        <v>108</v>
      </c>
      <c r="I155" t="s">
        <v>136</v>
      </c>
      <c r="J155" s="23" t="s">
        <v>498</v>
      </c>
      <c r="K155" s="1" t="str">
        <f t="shared" si="10"/>
        <v>福岡市</v>
      </c>
      <c r="L155" s="1" t="str">
        <f t="shared" si="13"/>
        <v>低</v>
      </c>
      <c r="M155" s="15">
        <v>43172</v>
      </c>
      <c r="N155">
        <f t="shared" si="11"/>
        <v>1</v>
      </c>
      <c r="O155">
        <f t="shared" si="14"/>
        <v>1</v>
      </c>
      <c r="P155" s="70"/>
    </row>
    <row r="156" spans="1:16" x14ac:dyDescent="0.45">
      <c r="A156" s="4" t="str">
        <f t="shared" si="12"/>
        <v>002017ｻ902CCC3L5ZM</v>
      </c>
      <c r="B156" t="s">
        <v>560</v>
      </c>
      <c r="C156" t="s">
        <v>561</v>
      </c>
      <c r="D156" t="s">
        <v>562</v>
      </c>
      <c r="E156" s="3">
        <v>43174</v>
      </c>
      <c r="F156" s="13">
        <v>38.880000000000003</v>
      </c>
      <c r="G156" t="s">
        <v>134</v>
      </c>
      <c r="H156" t="s">
        <v>108</v>
      </c>
      <c r="I156" t="s">
        <v>136</v>
      </c>
      <c r="J156" s="23" t="s">
        <v>310</v>
      </c>
      <c r="K156" s="1" t="str">
        <f t="shared" si="10"/>
        <v>福岡市</v>
      </c>
      <c r="L156" s="1" t="str">
        <f t="shared" si="13"/>
        <v>低</v>
      </c>
      <c r="M156" s="15">
        <v>43174</v>
      </c>
      <c r="N156">
        <f t="shared" si="11"/>
        <v>1</v>
      </c>
      <c r="O156">
        <f t="shared" si="14"/>
        <v>1</v>
      </c>
      <c r="P156" s="70">
        <v>45419</v>
      </c>
    </row>
    <row r="157" spans="1:16" x14ac:dyDescent="0.45">
      <c r="A157" s="4" t="str">
        <f t="shared" si="12"/>
        <v>002017ｻ911BC168Q7f</v>
      </c>
      <c r="B157" t="s">
        <v>563</v>
      </c>
      <c r="C157" t="s">
        <v>564</v>
      </c>
      <c r="D157" t="s">
        <v>565</v>
      </c>
      <c r="E157" s="3">
        <v>43175</v>
      </c>
      <c r="F157" s="13">
        <v>35.64</v>
      </c>
      <c r="G157" t="s">
        <v>134</v>
      </c>
      <c r="H157" t="s">
        <v>232</v>
      </c>
      <c r="I157" t="s">
        <v>136</v>
      </c>
      <c r="J157" s="23" t="s">
        <v>498</v>
      </c>
      <c r="K157" s="1" t="str">
        <f t="shared" si="10"/>
        <v>福岡市</v>
      </c>
      <c r="L157" s="1" t="str">
        <f t="shared" si="13"/>
        <v>低</v>
      </c>
      <c r="M157" s="15">
        <v>43175</v>
      </c>
      <c r="N157">
        <f t="shared" si="11"/>
        <v>1</v>
      </c>
      <c r="O157">
        <f t="shared" si="14"/>
        <v>1</v>
      </c>
      <c r="P157" s="70">
        <v>45419</v>
      </c>
    </row>
    <row r="158" spans="1:16" x14ac:dyDescent="0.45">
      <c r="A158" s="4" t="str">
        <f t="shared" si="12"/>
        <v>002017ｻ911BDEbqQxU</v>
      </c>
      <c r="B158" t="s">
        <v>566</v>
      </c>
      <c r="C158" t="s">
        <v>567</v>
      </c>
      <c r="D158" t="s">
        <v>565</v>
      </c>
      <c r="E158" s="3">
        <v>43175</v>
      </c>
      <c r="F158" s="13">
        <v>14.58</v>
      </c>
      <c r="G158" t="s">
        <v>134</v>
      </c>
      <c r="H158" t="s">
        <v>232</v>
      </c>
      <c r="I158" t="s">
        <v>136</v>
      </c>
      <c r="J158" s="23" t="s">
        <v>498</v>
      </c>
      <c r="K158" s="1" t="str">
        <f t="shared" si="10"/>
        <v>福岡市</v>
      </c>
      <c r="L158" s="1" t="str">
        <f t="shared" si="13"/>
        <v>低</v>
      </c>
      <c r="M158" s="15">
        <v>43175</v>
      </c>
      <c r="N158">
        <f t="shared" si="11"/>
        <v>1</v>
      </c>
      <c r="O158">
        <f t="shared" si="14"/>
        <v>1</v>
      </c>
      <c r="P158" s="70">
        <v>45419</v>
      </c>
    </row>
    <row r="159" spans="1:16" x14ac:dyDescent="0.45">
      <c r="A159" s="4" t="str">
        <f t="shared" si="12"/>
        <v>002017ｻ911BGKFmt1F</v>
      </c>
      <c r="B159" t="s">
        <v>568</v>
      </c>
      <c r="C159" t="s">
        <v>569</v>
      </c>
      <c r="D159" t="s">
        <v>570</v>
      </c>
      <c r="E159" s="3">
        <v>43178</v>
      </c>
      <c r="F159" s="13">
        <v>40.5</v>
      </c>
      <c r="G159" t="s">
        <v>134</v>
      </c>
      <c r="H159" t="s">
        <v>108</v>
      </c>
      <c r="I159" t="s">
        <v>136</v>
      </c>
      <c r="J159" s="23" t="s">
        <v>498</v>
      </c>
      <c r="K159" s="1" t="str">
        <f t="shared" si="10"/>
        <v>福岡市</v>
      </c>
      <c r="L159" s="1" t="str">
        <f t="shared" si="13"/>
        <v>低</v>
      </c>
      <c r="M159" s="15">
        <v>43178</v>
      </c>
      <c r="N159">
        <f t="shared" si="11"/>
        <v>1</v>
      </c>
      <c r="O159">
        <f t="shared" si="14"/>
        <v>1</v>
      </c>
      <c r="P159" s="70"/>
    </row>
    <row r="160" spans="1:16" x14ac:dyDescent="0.45">
      <c r="A160" s="4" t="str">
        <f t="shared" si="12"/>
        <v>002017ｻ908CB1GNaGu</v>
      </c>
      <c r="B160" t="s">
        <v>571</v>
      </c>
      <c r="C160" t="s">
        <v>572</v>
      </c>
      <c r="D160" t="s">
        <v>573</v>
      </c>
      <c r="E160" s="3">
        <v>43185</v>
      </c>
      <c r="F160" s="13">
        <v>87.48</v>
      </c>
      <c r="G160" t="s">
        <v>134</v>
      </c>
      <c r="H160" t="s">
        <v>574</v>
      </c>
      <c r="I160" t="s">
        <v>136</v>
      </c>
      <c r="J160" s="23" t="s">
        <v>498</v>
      </c>
      <c r="K160" s="1" t="str">
        <f t="shared" si="10"/>
        <v>鹿児島市</v>
      </c>
      <c r="L160" s="1" t="str">
        <f t="shared" si="13"/>
        <v>低</v>
      </c>
      <c r="M160" s="15">
        <v>43185</v>
      </c>
      <c r="N160">
        <f t="shared" si="11"/>
        <v>1</v>
      </c>
      <c r="O160">
        <f t="shared" si="14"/>
        <v>1</v>
      </c>
      <c r="P160" s="70"/>
    </row>
    <row r="161" spans="1:16" x14ac:dyDescent="0.45">
      <c r="A161" s="4" t="str">
        <f t="shared" si="12"/>
        <v>002016ｻ807CAHbGNDY</v>
      </c>
      <c r="B161" t="s">
        <v>575</v>
      </c>
      <c r="C161" t="s">
        <v>576</v>
      </c>
      <c r="D161" t="s">
        <v>577</v>
      </c>
      <c r="E161" s="3">
        <v>43186</v>
      </c>
      <c r="F161" s="13">
        <v>306.18</v>
      </c>
      <c r="G161" t="s">
        <v>98</v>
      </c>
      <c r="H161" t="s">
        <v>232</v>
      </c>
      <c r="I161" t="s">
        <v>136</v>
      </c>
      <c r="J161" s="23" t="s">
        <v>137</v>
      </c>
      <c r="K161" s="1" t="str">
        <f t="shared" si="10"/>
        <v>福岡市</v>
      </c>
      <c r="L161" s="1" t="str">
        <f t="shared" si="13"/>
        <v>高</v>
      </c>
      <c r="M161" s="15">
        <v>43186</v>
      </c>
      <c r="N161">
        <f t="shared" si="11"/>
        <v>1</v>
      </c>
      <c r="O161">
        <f t="shared" si="14"/>
        <v>1</v>
      </c>
      <c r="P161" s="70"/>
    </row>
    <row r="162" spans="1:16" x14ac:dyDescent="0.45">
      <c r="A162" s="4" t="str">
        <f t="shared" si="12"/>
        <v>002017ｻ912BEfRAkji</v>
      </c>
      <c r="B162" t="s">
        <v>578</v>
      </c>
      <c r="C162" t="s">
        <v>579</v>
      </c>
      <c r="D162" t="s">
        <v>580</v>
      </c>
      <c r="E162" s="3">
        <v>43187</v>
      </c>
      <c r="F162" s="13">
        <v>32.4</v>
      </c>
      <c r="G162" t="s">
        <v>134</v>
      </c>
      <c r="H162" t="s">
        <v>108</v>
      </c>
      <c r="I162" t="s">
        <v>136</v>
      </c>
      <c r="J162" s="23" t="s">
        <v>498</v>
      </c>
      <c r="K162" s="1" t="str">
        <f t="shared" si="10"/>
        <v>福岡市</v>
      </c>
      <c r="L162" s="1" t="str">
        <f t="shared" si="13"/>
        <v>低</v>
      </c>
      <c r="M162" s="15">
        <v>43187</v>
      </c>
      <c r="N162">
        <f t="shared" si="11"/>
        <v>1</v>
      </c>
      <c r="O162">
        <f t="shared" si="14"/>
        <v>1</v>
      </c>
      <c r="P162" s="70"/>
    </row>
    <row r="163" spans="1:16" x14ac:dyDescent="0.45">
      <c r="A163" s="4" t="str">
        <f t="shared" si="12"/>
        <v>002017ｻ912BA279P8M</v>
      </c>
      <c r="B163" t="s">
        <v>581</v>
      </c>
      <c r="C163" t="s">
        <v>582</v>
      </c>
      <c r="D163" t="s">
        <v>583</v>
      </c>
      <c r="E163" s="3">
        <v>43188</v>
      </c>
      <c r="F163" s="13">
        <v>87.48</v>
      </c>
      <c r="G163" t="s">
        <v>134</v>
      </c>
      <c r="H163" t="s">
        <v>108</v>
      </c>
      <c r="I163" t="s">
        <v>136</v>
      </c>
      <c r="J163" s="23" t="s">
        <v>498</v>
      </c>
      <c r="K163" s="1" t="str">
        <f t="shared" si="10"/>
        <v>福岡市</v>
      </c>
      <c r="L163" s="1" t="str">
        <f t="shared" si="13"/>
        <v>低</v>
      </c>
      <c r="M163" s="15">
        <v>43188</v>
      </c>
      <c r="N163">
        <f t="shared" si="11"/>
        <v>1</v>
      </c>
      <c r="O163">
        <f t="shared" si="14"/>
        <v>1</v>
      </c>
      <c r="P163" s="70"/>
    </row>
    <row r="164" spans="1:16" x14ac:dyDescent="0.45">
      <c r="A164" s="4" t="str">
        <f t="shared" si="12"/>
        <v>002018ｻ001BAWQtYGF</v>
      </c>
      <c r="B164" t="s">
        <v>584</v>
      </c>
      <c r="C164" t="s">
        <v>585</v>
      </c>
      <c r="D164" t="s">
        <v>586</v>
      </c>
      <c r="E164" s="3">
        <v>43192</v>
      </c>
      <c r="F164" s="13">
        <v>77.760000000000005</v>
      </c>
      <c r="G164" t="s">
        <v>134</v>
      </c>
      <c r="H164" t="s">
        <v>232</v>
      </c>
      <c r="I164" t="s">
        <v>136</v>
      </c>
      <c r="J164" s="23" t="s">
        <v>498</v>
      </c>
      <c r="K164" s="1" t="str">
        <f t="shared" si="10"/>
        <v>福岡市</v>
      </c>
      <c r="L164" s="1" t="str">
        <f t="shared" si="13"/>
        <v>低</v>
      </c>
      <c r="M164" s="15">
        <v>43192</v>
      </c>
      <c r="N164">
        <f t="shared" si="11"/>
        <v>1</v>
      </c>
      <c r="O164">
        <f t="shared" si="14"/>
        <v>1</v>
      </c>
      <c r="P164" s="70">
        <v>45408</v>
      </c>
    </row>
    <row r="165" spans="1:16" x14ac:dyDescent="0.45">
      <c r="A165" s="4" t="str">
        <f t="shared" si="12"/>
        <v>002017ｻ909BCt6Gke6</v>
      </c>
      <c r="B165" t="s">
        <v>587</v>
      </c>
      <c r="C165" t="s">
        <v>588</v>
      </c>
      <c r="D165" t="s">
        <v>589</v>
      </c>
      <c r="E165" s="3">
        <v>43195</v>
      </c>
      <c r="F165" s="13">
        <v>25.92</v>
      </c>
      <c r="G165" t="s">
        <v>134</v>
      </c>
      <c r="H165" t="s">
        <v>140</v>
      </c>
      <c r="I165" t="s">
        <v>136</v>
      </c>
      <c r="J165" s="23" t="s">
        <v>498</v>
      </c>
      <c r="K165" s="1" t="str">
        <f t="shared" si="10"/>
        <v>大分市</v>
      </c>
      <c r="L165" s="1" t="str">
        <f t="shared" si="13"/>
        <v>低</v>
      </c>
      <c r="M165" s="15">
        <v>43195</v>
      </c>
      <c r="N165">
        <f t="shared" si="11"/>
        <v>1</v>
      </c>
      <c r="O165">
        <f t="shared" si="14"/>
        <v>1</v>
      </c>
      <c r="P165" s="70">
        <v>45412</v>
      </c>
    </row>
    <row r="166" spans="1:16" x14ac:dyDescent="0.45">
      <c r="A166" s="4" t="str">
        <f t="shared" si="12"/>
        <v>002017ｻ909BD4fBGXC</v>
      </c>
      <c r="B166" t="s">
        <v>590</v>
      </c>
      <c r="C166" t="s">
        <v>591</v>
      </c>
      <c r="D166" t="s">
        <v>589</v>
      </c>
      <c r="E166" s="3">
        <v>43195</v>
      </c>
      <c r="F166" s="13">
        <v>20.25</v>
      </c>
      <c r="G166" t="s">
        <v>134</v>
      </c>
      <c r="H166" t="s">
        <v>140</v>
      </c>
      <c r="I166" t="s">
        <v>136</v>
      </c>
      <c r="J166" s="23" t="s">
        <v>498</v>
      </c>
      <c r="K166" s="1" t="str">
        <f t="shared" si="10"/>
        <v>大分市</v>
      </c>
      <c r="L166" s="1" t="str">
        <f t="shared" si="13"/>
        <v>低</v>
      </c>
      <c r="M166" s="15">
        <v>43195</v>
      </c>
      <c r="N166">
        <f t="shared" si="11"/>
        <v>1</v>
      </c>
      <c r="O166">
        <f t="shared" si="14"/>
        <v>1</v>
      </c>
      <c r="P166" s="70">
        <v>45412</v>
      </c>
    </row>
    <row r="167" spans="1:16" x14ac:dyDescent="0.45">
      <c r="A167" s="4" t="str">
        <f t="shared" si="12"/>
        <v>002017ｻ911BLybZHWK</v>
      </c>
      <c r="B167" t="s">
        <v>592</v>
      </c>
      <c r="C167" t="s">
        <v>593</v>
      </c>
      <c r="D167" t="s">
        <v>225</v>
      </c>
      <c r="E167" s="3">
        <v>43195</v>
      </c>
      <c r="F167" s="13">
        <v>19.440000000000001</v>
      </c>
      <c r="G167" t="s">
        <v>134</v>
      </c>
      <c r="H167" t="s">
        <v>108</v>
      </c>
      <c r="I167" t="s">
        <v>136</v>
      </c>
      <c r="J167" s="23" t="s">
        <v>498</v>
      </c>
      <c r="K167" s="1" t="str">
        <f t="shared" si="10"/>
        <v>福岡市</v>
      </c>
      <c r="L167" s="1" t="str">
        <f t="shared" si="13"/>
        <v>低</v>
      </c>
      <c r="M167" s="15">
        <v>43195</v>
      </c>
      <c r="N167">
        <f t="shared" si="11"/>
        <v>1</v>
      </c>
      <c r="O167">
        <f t="shared" si="14"/>
        <v>1</v>
      </c>
      <c r="P167" s="70"/>
    </row>
    <row r="168" spans="1:16" x14ac:dyDescent="0.45">
      <c r="A168" s="4" t="str">
        <f t="shared" si="12"/>
        <v>002017ｻ911BM1mC34M</v>
      </c>
      <c r="B168" t="s">
        <v>594</v>
      </c>
      <c r="C168" t="s">
        <v>595</v>
      </c>
      <c r="D168" t="s">
        <v>225</v>
      </c>
      <c r="E168" s="3">
        <v>43195</v>
      </c>
      <c r="F168" s="13">
        <v>10.26</v>
      </c>
      <c r="G168" t="s">
        <v>134</v>
      </c>
      <c r="H168" t="s">
        <v>108</v>
      </c>
      <c r="I168" t="s">
        <v>136</v>
      </c>
      <c r="J168" s="23" t="s">
        <v>498</v>
      </c>
      <c r="K168" s="1" t="str">
        <f t="shared" si="10"/>
        <v>福岡市</v>
      </c>
      <c r="L168" s="1" t="str">
        <f t="shared" si="13"/>
        <v>低</v>
      </c>
      <c r="M168" s="15">
        <v>43195</v>
      </c>
      <c r="N168">
        <f t="shared" si="11"/>
        <v>1</v>
      </c>
      <c r="O168">
        <f t="shared" si="14"/>
        <v>1</v>
      </c>
      <c r="P168" s="70"/>
    </row>
    <row r="169" spans="1:16" x14ac:dyDescent="0.45">
      <c r="A169" s="4" t="str">
        <f t="shared" si="12"/>
        <v>002017ｻ909BEpf3EL5</v>
      </c>
      <c r="B169" t="s">
        <v>596</v>
      </c>
      <c r="C169" t="s">
        <v>597</v>
      </c>
      <c r="D169" t="s">
        <v>589</v>
      </c>
      <c r="E169" s="3">
        <v>43196</v>
      </c>
      <c r="F169" s="13">
        <v>16.2</v>
      </c>
      <c r="G169" t="s">
        <v>134</v>
      </c>
      <c r="H169" t="s">
        <v>140</v>
      </c>
      <c r="I169" t="s">
        <v>136</v>
      </c>
      <c r="J169" s="23" t="s">
        <v>498</v>
      </c>
      <c r="K169" s="1" t="str">
        <f t="shared" si="10"/>
        <v>大分市</v>
      </c>
      <c r="L169" s="1" t="str">
        <f t="shared" si="13"/>
        <v>低</v>
      </c>
      <c r="M169" s="15">
        <v>43196</v>
      </c>
      <c r="N169">
        <f t="shared" si="11"/>
        <v>1</v>
      </c>
      <c r="O169">
        <f t="shared" si="14"/>
        <v>1</v>
      </c>
      <c r="P169" s="70"/>
    </row>
    <row r="170" spans="1:16" x14ac:dyDescent="0.45">
      <c r="A170" s="4" t="str">
        <f t="shared" si="12"/>
        <v>002017ｻ907BFigZMHa</v>
      </c>
      <c r="B170" t="s">
        <v>598</v>
      </c>
      <c r="C170" t="s">
        <v>599</v>
      </c>
      <c r="D170" t="s">
        <v>434</v>
      </c>
      <c r="E170" s="3">
        <v>43199</v>
      </c>
      <c r="F170" s="13">
        <v>45.36</v>
      </c>
      <c r="G170" t="s">
        <v>134</v>
      </c>
      <c r="H170" t="s">
        <v>108</v>
      </c>
      <c r="I170" t="s">
        <v>136</v>
      </c>
      <c r="J170" s="23" t="s">
        <v>498</v>
      </c>
      <c r="K170" s="1" t="str">
        <f t="shared" si="10"/>
        <v>福岡市</v>
      </c>
      <c r="L170" s="1" t="str">
        <f t="shared" si="13"/>
        <v>低</v>
      </c>
      <c r="M170" s="15">
        <v>43199</v>
      </c>
      <c r="N170">
        <f t="shared" si="11"/>
        <v>1</v>
      </c>
      <c r="O170">
        <f t="shared" si="14"/>
        <v>1</v>
      </c>
      <c r="P170" s="70"/>
    </row>
    <row r="171" spans="1:16" x14ac:dyDescent="0.45">
      <c r="A171" s="4" t="str">
        <f t="shared" si="12"/>
        <v>002017ｻ907CDJPswbQ</v>
      </c>
      <c r="B171" t="s">
        <v>600</v>
      </c>
      <c r="C171" t="s">
        <v>601</v>
      </c>
      <c r="D171" t="s">
        <v>602</v>
      </c>
      <c r="E171" s="3">
        <v>43199</v>
      </c>
      <c r="F171" s="13">
        <v>87.48</v>
      </c>
      <c r="G171" t="s">
        <v>134</v>
      </c>
      <c r="H171" t="s">
        <v>108</v>
      </c>
      <c r="I171" t="s">
        <v>136</v>
      </c>
      <c r="J171" s="23" t="s">
        <v>498</v>
      </c>
      <c r="K171" s="1" t="str">
        <f t="shared" si="10"/>
        <v>福岡市</v>
      </c>
      <c r="L171" s="1" t="str">
        <f t="shared" si="13"/>
        <v>低</v>
      </c>
      <c r="M171" s="15">
        <v>43199</v>
      </c>
      <c r="N171">
        <f t="shared" si="11"/>
        <v>1</v>
      </c>
      <c r="O171">
        <f t="shared" si="14"/>
        <v>1</v>
      </c>
      <c r="P171" s="70">
        <v>45468</v>
      </c>
    </row>
    <row r="172" spans="1:16" x14ac:dyDescent="0.45">
      <c r="A172" s="4" t="str">
        <f t="shared" si="12"/>
        <v>002017ｻ912BKbEkZvL</v>
      </c>
      <c r="B172" t="s">
        <v>603</v>
      </c>
      <c r="C172" t="s">
        <v>604</v>
      </c>
      <c r="D172" t="s">
        <v>605</v>
      </c>
      <c r="E172" s="3">
        <v>43207</v>
      </c>
      <c r="F172" s="13">
        <v>28.62</v>
      </c>
      <c r="G172" t="s">
        <v>134</v>
      </c>
      <c r="H172" t="s">
        <v>140</v>
      </c>
      <c r="I172" t="s">
        <v>136</v>
      </c>
      <c r="J172" s="23" t="s">
        <v>498</v>
      </c>
      <c r="K172" s="1" t="str">
        <f t="shared" si="10"/>
        <v>大分市</v>
      </c>
      <c r="L172" s="1" t="str">
        <f t="shared" si="13"/>
        <v>低</v>
      </c>
      <c r="M172" s="15">
        <v>43207</v>
      </c>
      <c r="N172">
        <f t="shared" si="11"/>
        <v>1</v>
      </c>
      <c r="O172">
        <f t="shared" si="14"/>
        <v>1</v>
      </c>
      <c r="P172" s="70"/>
    </row>
    <row r="173" spans="1:16" x14ac:dyDescent="0.45">
      <c r="A173" s="4" t="str">
        <f t="shared" si="12"/>
        <v>002017ｻ912BNrLT4i9</v>
      </c>
      <c r="B173" t="s">
        <v>606</v>
      </c>
      <c r="C173" t="s">
        <v>607</v>
      </c>
      <c r="D173" t="s">
        <v>608</v>
      </c>
      <c r="E173" s="3">
        <v>43208</v>
      </c>
      <c r="F173" s="13">
        <v>38.880000000000003</v>
      </c>
      <c r="G173" t="s">
        <v>134</v>
      </c>
      <c r="H173" t="s">
        <v>108</v>
      </c>
      <c r="I173" t="s">
        <v>136</v>
      </c>
      <c r="J173" s="23" t="s">
        <v>498</v>
      </c>
      <c r="K173" s="1" t="str">
        <f t="shared" si="10"/>
        <v>福岡市</v>
      </c>
      <c r="L173" s="1" t="str">
        <f t="shared" si="13"/>
        <v>低</v>
      </c>
      <c r="M173" s="15">
        <v>43208</v>
      </c>
      <c r="N173">
        <f t="shared" si="11"/>
        <v>1</v>
      </c>
      <c r="O173">
        <f t="shared" si="14"/>
        <v>1</v>
      </c>
      <c r="P173" s="70"/>
    </row>
    <row r="174" spans="1:16" x14ac:dyDescent="0.45">
      <c r="A174" s="4" t="str">
        <f t="shared" si="12"/>
        <v>002017ｻ910BCyc6bSM</v>
      </c>
      <c r="B174" t="s">
        <v>609</v>
      </c>
      <c r="C174" t="s">
        <v>610</v>
      </c>
      <c r="D174" t="s">
        <v>611</v>
      </c>
      <c r="E174" s="3">
        <v>43216</v>
      </c>
      <c r="F174" s="13">
        <v>67.5</v>
      </c>
      <c r="G174" t="s">
        <v>134</v>
      </c>
      <c r="H174" t="s">
        <v>108</v>
      </c>
      <c r="I174" t="s">
        <v>136</v>
      </c>
      <c r="J174" s="23" t="s">
        <v>498</v>
      </c>
      <c r="K174" s="1" t="str">
        <f t="shared" si="10"/>
        <v>福岡市</v>
      </c>
      <c r="L174" s="1" t="str">
        <f t="shared" si="13"/>
        <v>低</v>
      </c>
      <c r="M174" s="15">
        <v>43216</v>
      </c>
      <c r="N174">
        <f t="shared" si="11"/>
        <v>1</v>
      </c>
      <c r="O174">
        <f t="shared" si="14"/>
        <v>1</v>
      </c>
      <c r="P174" s="70"/>
    </row>
    <row r="175" spans="1:16" x14ac:dyDescent="0.45">
      <c r="A175" s="4" t="str">
        <f t="shared" si="12"/>
        <v>002017ｻ912BFCPP6JS</v>
      </c>
      <c r="B175" t="s">
        <v>612</v>
      </c>
      <c r="C175" t="s">
        <v>613</v>
      </c>
      <c r="D175" t="s">
        <v>2109</v>
      </c>
      <c r="E175" s="3">
        <v>43221</v>
      </c>
      <c r="F175" s="13">
        <v>21.87</v>
      </c>
      <c r="G175" t="s">
        <v>134</v>
      </c>
      <c r="H175" t="s">
        <v>108</v>
      </c>
      <c r="I175" t="s">
        <v>136</v>
      </c>
      <c r="J175" s="23" t="s">
        <v>498</v>
      </c>
      <c r="K175" s="1" t="str">
        <f t="shared" si="10"/>
        <v>福岡市</v>
      </c>
      <c r="L175" s="1" t="str">
        <f t="shared" si="13"/>
        <v>低</v>
      </c>
      <c r="M175" s="15">
        <v>43221</v>
      </c>
      <c r="N175">
        <f t="shared" si="11"/>
        <v>1</v>
      </c>
      <c r="O175">
        <f t="shared" si="14"/>
        <v>1</v>
      </c>
      <c r="P175" s="70">
        <v>45441</v>
      </c>
    </row>
    <row r="176" spans="1:16" x14ac:dyDescent="0.45">
      <c r="A176" s="4" t="str">
        <f t="shared" si="12"/>
        <v>002018ｻ002BLJDzohf</v>
      </c>
      <c r="B176" t="s">
        <v>614</v>
      </c>
      <c r="C176" t="s">
        <v>615</v>
      </c>
      <c r="D176" t="s">
        <v>616</v>
      </c>
      <c r="E176" s="3">
        <v>43227</v>
      </c>
      <c r="F176" s="13">
        <v>15.39</v>
      </c>
      <c r="G176" t="s">
        <v>134</v>
      </c>
      <c r="H176" t="s">
        <v>309</v>
      </c>
      <c r="I176" t="s">
        <v>136</v>
      </c>
      <c r="J176" s="23" t="s">
        <v>498</v>
      </c>
      <c r="K176" s="1" t="str">
        <f t="shared" si="10"/>
        <v>長崎市</v>
      </c>
      <c r="L176" s="1" t="str">
        <f t="shared" si="13"/>
        <v>低</v>
      </c>
      <c r="M176" s="15">
        <v>43227</v>
      </c>
      <c r="N176">
        <f t="shared" si="11"/>
        <v>1</v>
      </c>
      <c r="O176">
        <f t="shared" si="14"/>
        <v>1</v>
      </c>
      <c r="P176" s="70">
        <v>45421</v>
      </c>
    </row>
    <row r="177" spans="1:16" x14ac:dyDescent="0.45">
      <c r="A177" s="4" t="str">
        <f t="shared" si="12"/>
        <v>002018ｻ911BNUeaKpp</v>
      </c>
      <c r="B177" t="s">
        <v>617</v>
      </c>
      <c r="C177" t="s">
        <v>618</v>
      </c>
      <c r="D177" t="s">
        <v>619</v>
      </c>
      <c r="E177" s="3">
        <v>43230</v>
      </c>
      <c r="F177" s="13">
        <v>17.010000000000002</v>
      </c>
      <c r="G177" t="s">
        <v>134</v>
      </c>
      <c r="H177" t="s">
        <v>135</v>
      </c>
      <c r="I177" t="s">
        <v>136</v>
      </c>
      <c r="J177" s="23" t="s">
        <v>498</v>
      </c>
      <c r="K177" s="1" t="str">
        <f t="shared" si="10"/>
        <v>熊本市</v>
      </c>
      <c r="L177" s="1" t="str">
        <f t="shared" si="13"/>
        <v>低</v>
      </c>
      <c r="M177" s="15">
        <v>43230</v>
      </c>
      <c r="N177">
        <f t="shared" si="11"/>
        <v>1</v>
      </c>
      <c r="O177">
        <f t="shared" si="14"/>
        <v>1</v>
      </c>
      <c r="P177" s="70"/>
    </row>
    <row r="178" spans="1:16" x14ac:dyDescent="0.45">
      <c r="A178" s="4" t="str">
        <f t="shared" si="12"/>
        <v>002017ｻ912BDQsfWLe</v>
      </c>
      <c r="B178" t="s">
        <v>620</v>
      </c>
      <c r="C178" t="s">
        <v>621</v>
      </c>
      <c r="D178" t="s">
        <v>622</v>
      </c>
      <c r="E178" s="3">
        <v>43234</v>
      </c>
      <c r="F178" s="13">
        <v>23.49</v>
      </c>
      <c r="G178" t="s">
        <v>134</v>
      </c>
      <c r="H178" t="s">
        <v>135</v>
      </c>
      <c r="I178" t="s">
        <v>136</v>
      </c>
      <c r="J178" s="23" t="s">
        <v>498</v>
      </c>
      <c r="K178" s="1" t="str">
        <f t="shared" si="10"/>
        <v>熊本市</v>
      </c>
      <c r="L178" s="1" t="str">
        <f t="shared" si="13"/>
        <v>低</v>
      </c>
      <c r="M178" s="15">
        <v>43234</v>
      </c>
      <c r="N178">
        <f t="shared" si="11"/>
        <v>1</v>
      </c>
      <c r="O178">
        <f t="shared" si="14"/>
        <v>1</v>
      </c>
      <c r="P178" s="70">
        <v>45432</v>
      </c>
    </row>
    <row r="179" spans="1:16" x14ac:dyDescent="0.45">
      <c r="A179" s="4" t="str">
        <f t="shared" si="12"/>
        <v>002018ｻ911BOdc79hK</v>
      </c>
      <c r="B179" t="s">
        <v>623</v>
      </c>
      <c r="C179" t="s">
        <v>624</v>
      </c>
      <c r="D179" t="s">
        <v>625</v>
      </c>
      <c r="E179" s="3">
        <v>43251</v>
      </c>
      <c r="F179" s="13">
        <v>10.8</v>
      </c>
      <c r="G179" t="s">
        <v>134</v>
      </c>
      <c r="H179" t="s">
        <v>135</v>
      </c>
      <c r="I179" t="s">
        <v>136</v>
      </c>
      <c r="J179" s="23" t="s">
        <v>498</v>
      </c>
      <c r="K179" s="1" t="str">
        <f t="shared" si="10"/>
        <v>熊本市</v>
      </c>
      <c r="L179" s="1" t="str">
        <f t="shared" si="13"/>
        <v>低</v>
      </c>
      <c r="M179" s="15">
        <v>43251</v>
      </c>
      <c r="N179">
        <f t="shared" si="11"/>
        <v>1</v>
      </c>
      <c r="O179">
        <f t="shared" si="14"/>
        <v>1</v>
      </c>
      <c r="P179" s="70"/>
    </row>
    <row r="180" spans="1:16" x14ac:dyDescent="0.45">
      <c r="A180" s="4" t="str">
        <f t="shared" si="12"/>
        <v>002017ｻ908BApjpJvd</v>
      </c>
      <c r="B180" t="s">
        <v>626</v>
      </c>
      <c r="C180" t="s">
        <v>627</v>
      </c>
      <c r="D180" t="s">
        <v>628</v>
      </c>
      <c r="E180" s="3">
        <v>43252</v>
      </c>
      <c r="F180" s="13">
        <v>87.48</v>
      </c>
      <c r="G180" t="s">
        <v>134</v>
      </c>
      <c r="H180" t="s">
        <v>309</v>
      </c>
      <c r="I180" t="s">
        <v>136</v>
      </c>
      <c r="J180" s="23" t="s">
        <v>310</v>
      </c>
      <c r="K180" s="1" t="str">
        <f t="shared" si="10"/>
        <v>長崎市</v>
      </c>
      <c r="L180" s="1" t="str">
        <f t="shared" si="13"/>
        <v>低</v>
      </c>
      <c r="M180" s="15">
        <v>43252</v>
      </c>
      <c r="N180">
        <f t="shared" si="11"/>
        <v>1</v>
      </c>
      <c r="O180">
        <f t="shared" si="14"/>
        <v>1</v>
      </c>
      <c r="P180" s="70">
        <v>45498</v>
      </c>
    </row>
    <row r="181" spans="1:16" x14ac:dyDescent="0.45">
      <c r="A181" s="4" t="str">
        <f t="shared" si="12"/>
        <v>002017ｻ909BGoT2LFt</v>
      </c>
      <c r="B181" t="s">
        <v>629</v>
      </c>
      <c r="C181" t="s">
        <v>630</v>
      </c>
      <c r="D181" t="s">
        <v>539</v>
      </c>
      <c r="E181" s="3">
        <v>43252</v>
      </c>
      <c r="F181" s="13">
        <v>87.48</v>
      </c>
      <c r="G181" t="s">
        <v>134</v>
      </c>
      <c r="H181" t="s">
        <v>108</v>
      </c>
      <c r="I181" t="s">
        <v>136</v>
      </c>
      <c r="J181" s="23" t="s">
        <v>498</v>
      </c>
      <c r="K181" s="1" t="str">
        <f t="shared" si="10"/>
        <v>福岡市</v>
      </c>
      <c r="L181" s="1" t="str">
        <f t="shared" si="13"/>
        <v>低</v>
      </c>
      <c r="M181" s="15">
        <v>43252</v>
      </c>
      <c r="N181">
        <f t="shared" si="11"/>
        <v>1</v>
      </c>
      <c r="O181">
        <f t="shared" si="14"/>
        <v>1</v>
      </c>
      <c r="P181" s="70">
        <v>45412</v>
      </c>
    </row>
    <row r="182" spans="1:16" x14ac:dyDescent="0.45">
      <c r="A182" s="4" t="str">
        <f t="shared" si="12"/>
        <v>002018ｻ002BDEMXuRL</v>
      </c>
      <c r="B182" t="s">
        <v>631</v>
      </c>
      <c r="C182" t="s">
        <v>632</v>
      </c>
      <c r="D182" t="s">
        <v>633</v>
      </c>
      <c r="E182" s="3">
        <v>43253</v>
      </c>
      <c r="F182" s="13">
        <v>54.27</v>
      </c>
      <c r="G182" t="s">
        <v>134</v>
      </c>
      <c r="H182" t="s">
        <v>140</v>
      </c>
      <c r="I182" t="s">
        <v>136</v>
      </c>
      <c r="J182" s="23" t="s">
        <v>498</v>
      </c>
      <c r="K182" s="1" t="str">
        <f t="shared" si="10"/>
        <v>大分市</v>
      </c>
      <c r="L182" s="1" t="str">
        <f t="shared" si="13"/>
        <v>低</v>
      </c>
      <c r="M182" s="15">
        <v>43253</v>
      </c>
      <c r="N182">
        <f t="shared" si="11"/>
        <v>1</v>
      </c>
      <c r="O182">
        <f t="shared" si="14"/>
        <v>1</v>
      </c>
      <c r="P182" s="70"/>
    </row>
    <row r="183" spans="1:16" x14ac:dyDescent="0.45">
      <c r="A183" s="4" t="str">
        <f t="shared" si="12"/>
        <v>002018ｻ004BCB9GbJs</v>
      </c>
      <c r="B183" t="s">
        <v>634</v>
      </c>
      <c r="C183" t="s">
        <v>635</v>
      </c>
      <c r="D183" t="s">
        <v>636</v>
      </c>
      <c r="E183" s="3">
        <v>43255</v>
      </c>
      <c r="F183" s="13">
        <v>87.48</v>
      </c>
      <c r="G183" t="s">
        <v>134</v>
      </c>
      <c r="H183" t="s">
        <v>232</v>
      </c>
      <c r="I183" t="s">
        <v>136</v>
      </c>
      <c r="J183" s="23" t="s">
        <v>498</v>
      </c>
      <c r="K183" s="1" t="str">
        <f t="shared" si="10"/>
        <v>福岡市</v>
      </c>
      <c r="L183" s="1" t="str">
        <f t="shared" si="13"/>
        <v>低</v>
      </c>
      <c r="M183" s="15">
        <v>43255</v>
      </c>
      <c r="N183">
        <f t="shared" si="11"/>
        <v>1</v>
      </c>
      <c r="O183">
        <f t="shared" si="14"/>
        <v>1</v>
      </c>
      <c r="P183" s="70">
        <v>45453</v>
      </c>
    </row>
    <row r="184" spans="1:16" x14ac:dyDescent="0.45">
      <c r="A184" s="4" t="str">
        <f t="shared" si="12"/>
        <v>002017ｻ909BAJbdGMH</v>
      </c>
      <c r="B184" t="s">
        <v>637</v>
      </c>
      <c r="C184" t="s">
        <v>638</v>
      </c>
      <c r="D184" t="s">
        <v>639</v>
      </c>
      <c r="E184" s="3">
        <v>43262</v>
      </c>
      <c r="F184" s="13">
        <v>68.040000000000006</v>
      </c>
      <c r="G184" t="s">
        <v>134</v>
      </c>
      <c r="H184" t="s">
        <v>140</v>
      </c>
      <c r="I184" t="s">
        <v>136</v>
      </c>
      <c r="J184" s="23" t="s">
        <v>498</v>
      </c>
      <c r="K184" s="1" t="str">
        <f t="shared" si="10"/>
        <v>大分市</v>
      </c>
      <c r="L184" s="1" t="str">
        <f t="shared" si="13"/>
        <v>低</v>
      </c>
      <c r="M184" s="15">
        <v>43262</v>
      </c>
      <c r="N184">
        <f t="shared" si="11"/>
        <v>1</v>
      </c>
      <c r="O184">
        <f t="shared" si="14"/>
        <v>1</v>
      </c>
      <c r="P184" s="70"/>
    </row>
    <row r="185" spans="1:16" x14ac:dyDescent="0.45">
      <c r="A185" s="4" t="str">
        <f t="shared" si="12"/>
        <v>002017ｻ910BDW89CxU</v>
      </c>
      <c r="B185" t="s">
        <v>640</v>
      </c>
      <c r="C185" t="s">
        <v>641</v>
      </c>
      <c r="D185" t="s">
        <v>2111</v>
      </c>
      <c r="E185" s="3">
        <v>43299</v>
      </c>
      <c r="F185" s="13">
        <v>87.48</v>
      </c>
      <c r="G185" t="s">
        <v>134</v>
      </c>
      <c r="H185" t="s">
        <v>135</v>
      </c>
      <c r="I185" t="s">
        <v>136</v>
      </c>
      <c r="J185" s="23" t="s">
        <v>498</v>
      </c>
      <c r="K185" s="1" t="str">
        <f t="shared" si="10"/>
        <v>熊本市</v>
      </c>
      <c r="L185" s="1" t="str">
        <f t="shared" si="13"/>
        <v>低</v>
      </c>
      <c r="M185" s="15">
        <v>43299</v>
      </c>
      <c r="N185">
        <f t="shared" si="11"/>
        <v>1</v>
      </c>
      <c r="O185">
        <f t="shared" si="14"/>
        <v>1</v>
      </c>
      <c r="P185" s="70">
        <v>45453</v>
      </c>
    </row>
    <row r="186" spans="1:16" x14ac:dyDescent="0.45">
      <c r="A186" s="4" t="str">
        <f t="shared" si="12"/>
        <v>002017ｻ911BALiGS3c</v>
      </c>
      <c r="B186" t="s">
        <v>642</v>
      </c>
      <c r="C186" t="s">
        <v>643</v>
      </c>
      <c r="D186" t="s">
        <v>644</v>
      </c>
      <c r="E186" s="3">
        <v>43316</v>
      </c>
      <c r="F186" s="13">
        <v>87.48</v>
      </c>
      <c r="G186" t="s">
        <v>134</v>
      </c>
      <c r="H186" t="s">
        <v>140</v>
      </c>
      <c r="I186" t="s">
        <v>136</v>
      </c>
      <c r="J186" s="23" t="s">
        <v>498</v>
      </c>
      <c r="K186" s="1" t="str">
        <f t="shared" si="10"/>
        <v>大分市</v>
      </c>
      <c r="L186" s="1" t="str">
        <f t="shared" si="13"/>
        <v>低</v>
      </c>
      <c r="M186" s="15">
        <v>43316</v>
      </c>
      <c r="N186">
        <f t="shared" si="11"/>
        <v>1</v>
      </c>
      <c r="O186">
        <f t="shared" si="14"/>
        <v>1</v>
      </c>
      <c r="P186" s="70">
        <v>45428</v>
      </c>
    </row>
    <row r="187" spans="1:16" x14ac:dyDescent="0.45">
      <c r="A187" s="4" t="str">
        <f t="shared" si="12"/>
        <v>002017ｻ910BA2ncj7L</v>
      </c>
      <c r="B187" t="s">
        <v>645</v>
      </c>
      <c r="C187" t="s">
        <v>646</v>
      </c>
      <c r="D187" t="s">
        <v>647</v>
      </c>
      <c r="E187" s="3">
        <v>43341</v>
      </c>
      <c r="F187" s="13">
        <v>43.2</v>
      </c>
      <c r="G187" t="s">
        <v>134</v>
      </c>
      <c r="H187" t="s">
        <v>135</v>
      </c>
      <c r="I187" t="s">
        <v>136</v>
      </c>
      <c r="J187" s="23" t="s">
        <v>498</v>
      </c>
      <c r="K187" s="1" t="str">
        <f t="shared" si="10"/>
        <v>熊本市</v>
      </c>
      <c r="L187" s="1" t="str">
        <f t="shared" si="13"/>
        <v>低</v>
      </c>
      <c r="M187" s="15">
        <v>43341</v>
      </c>
      <c r="N187">
        <f t="shared" si="11"/>
        <v>1</v>
      </c>
      <c r="O187">
        <f t="shared" si="14"/>
        <v>1</v>
      </c>
      <c r="P187" s="70">
        <v>45467</v>
      </c>
    </row>
    <row r="188" spans="1:16" x14ac:dyDescent="0.45">
      <c r="A188" s="4" t="str">
        <f t="shared" si="12"/>
        <v>002017ｻ912BBnyL2UN</v>
      </c>
      <c r="B188" t="s">
        <v>648</v>
      </c>
      <c r="C188" t="s">
        <v>649</v>
      </c>
      <c r="D188" t="s">
        <v>650</v>
      </c>
      <c r="E188" s="3">
        <v>43353</v>
      </c>
      <c r="F188" s="13">
        <v>87.48</v>
      </c>
      <c r="G188" t="s">
        <v>134</v>
      </c>
      <c r="H188" t="s">
        <v>309</v>
      </c>
      <c r="I188" t="s">
        <v>136</v>
      </c>
      <c r="J188" s="23" t="s">
        <v>498</v>
      </c>
      <c r="K188" s="1" t="str">
        <f t="shared" si="10"/>
        <v>長崎市</v>
      </c>
      <c r="L188" s="1" t="str">
        <f t="shared" si="13"/>
        <v>低</v>
      </c>
      <c r="M188" s="15">
        <v>43353</v>
      </c>
      <c r="N188">
        <f t="shared" si="11"/>
        <v>1</v>
      </c>
      <c r="O188">
        <f t="shared" si="14"/>
        <v>1</v>
      </c>
      <c r="P188" s="70">
        <v>45439</v>
      </c>
    </row>
    <row r="189" spans="1:16" x14ac:dyDescent="0.45">
      <c r="A189" s="4" t="str">
        <f t="shared" si="12"/>
        <v>002018ｻ003BAHCrSW1</v>
      </c>
      <c r="B189" t="s">
        <v>651</v>
      </c>
      <c r="C189" t="s">
        <v>652</v>
      </c>
      <c r="D189" t="s">
        <v>653</v>
      </c>
      <c r="E189" s="3">
        <v>43374</v>
      </c>
      <c r="F189" s="13">
        <v>87.48</v>
      </c>
      <c r="G189" t="s">
        <v>134</v>
      </c>
      <c r="H189" t="s">
        <v>309</v>
      </c>
      <c r="I189" t="s">
        <v>136</v>
      </c>
      <c r="J189" s="23" t="s">
        <v>498</v>
      </c>
      <c r="K189" s="1" t="str">
        <f t="shared" si="10"/>
        <v>長崎市</v>
      </c>
      <c r="L189" s="1" t="str">
        <f t="shared" si="13"/>
        <v>低</v>
      </c>
      <c r="M189" s="15">
        <v>43374</v>
      </c>
      <c r="N189">
        <f t="shared" si="11"/>
        <v>1</v>
      </c>
      <c r="O189">
        <f t="shared" si="14"/>
        <v>1</v>
      </c>
      <c r="P189" s="70">
        <v>45422</v>
      </c>
    </row>
    <row r="190" spans="1:16" x14ac:dyDescent="0.45">
      <c r="A190" s="4" t="str">
        <f t="shared" si="12"/>
        <v>002018ｻ006BCMSC26D</v>
      </c>
      <c r="B190" t="s">
        <v>654</v>
      </c>
      <c r="C190" t="s">
        <v>655</v>
      </c>
      <c r="D190" t="s">
        <v>656</v>
      </c>
      <c r="E190" s="3">
        <v>43416</v>
      </c>
      <c r="F190" s="13">
        <v>58.32</v>
      </c>
      <c r="G190" t="s">
        <v>134</v>
      </c>
      <c r="H190" t="s">
        <v>140</v>
      </c>
      <c r="I190" t="s">
        <v>136</v>
      </c>
      <c r="J190" s="23" t="s">
        <v>498</v>
      </c>
      <c r="K190" s="1" t="str">
        <f t="shared" si="10"/>
        <v>大分市</v>
      </c>
      <c r="L190" s="1" t="str">
        <f t="shared" si="13"/>
        <v>低</v>
      </c>
      <c r="M190" s="15">
        <v>43416</v>
      </c>
      <c r="N190">
        <f t="shared" si="11"/>
        <v>1</v>
      </c>
      <c r="O190">
        <f t="shared" si="14"/>
        <v>1</v>
      </c>
      <c r="P190" s="70">
        <v>45491</v>
      </c>
    </row>
    <row r="191" spans="1:16" x14ac:dyDescent="0.45">
      <c r="A191" s="4" t="str">
        <f t="shared" si="12"/>
        <v>002018ｻ002BFcNhHNK</v>
      </c>
      <c r="B191" t="s">
        <v>657</v>
      </c>
      <c r="C191" t="s">
        <v>658</v>
      </c>
      <c r="D191" t="s">
        <v>659</v>
      </c>
      <c r="E191" s="3">
        <v>43432</v>
      </c>
      <c r="F191" s="13">
        <v>87.48</v>
      </c>
      <c r="G191" t="s">
        <v>134</v>
      </c>
      <c r="H191" t="s">
        <v>108</v>
      </c>
      <c r="I191" t="s">
        <v>136</v>
      </c>
      <c r="J191" s="23" t="s">
        <v>660</v>
      </c>
      <c r="K191" s="1" t="str">
        <f t="shared" si="10"/>
        <v>福岡市</v>
      </c>
      <c r="L191" s="1" t="str">
        <f t="shared" si="13"/>
        <v>低</v>
      </c>
      <c r="M191" s="15">
        <v>43432</v>
      </c>
      <c r="N191">
        <f t="shared" si="11"/>
        <v>1</v>
      </c>
      <c r="O191">
        <f t="shared" si="14"/>
        <v>1</v>
      </c>
      <c r="P191" s="70">
        <v>45432</v>
      </c>
    </row>
    <row r="192" spans="1:16" x14ac:dyDescent="0.45">
      <c r="A192" s="4" t="str">
        <f t="shared" si="12"/>
        <v>002018ｻ002BN9K76KU</v>
      </c>
      <c r="B192" t="s">
        <v>661</v>
      </c>
      <c r="C192" t="s">
        <v>662</v>
      </c>
      <c r="D192" t="s">
        <v>663</v>
      </c>
      <c r="E192" s="3">
        <v>43433</v>
      </c>
      <c r="F192" s="13">
        <v>27.27</v>
      </c>
      <c r="G192" t="s">
        <v>134</v>
      </c>
      <c r="H192" t="s">
        <v>232</v>
      </c>
      <c r="I192" t="s">
        <v>136</v>
      </c>
      <c r="J192" s="23" t="s">
        <v>660</v>
      </c>
      <c r="K192" s="1" t="str">
        <f t="shared" si="10"/>
        <v>福岡市</v>
      </c>
      <c r="L192" s="1" t="str">
        <f t="shared" si="13"/>
        <v>低</v>
      </c>
      <c r="M192" s="15">
        <v>43433</v>
      </c>
      <c r="N192">
        <f t="shared" si="11"/>
        <v>1</v>
      </c>
      <c r="O192">
        <f t="shared" si="14"/>
        <v>1</v>
      </c>
      <c r="P192" s="70"/>
    </row>
    <row r="193" spans="1:16" x14ac:dyDescent="0.45">
      <c r="A193" s="4" t="str">
        <f t="shared" si="12"/>
        <v>002018ｻ002BOKPkaDJ</v>
      </c>
      <c r="B193" t="s">
        <v>664</v>
      </c>
      <c r="C193" t="s">
        <v>665</v>
      </c>
      <c r="D193" t="s">
        <v>628</v>
      </c>
      <c r="E193" s="3">
        <v>43448</v>
      </c>
      <c r="F193" s="13">
        <v>87.48</v>
      </c>
      <c r="G193" t="s">
        <v>134</v>
      </c>
      <c r="H193" t="s">
        <v>309</v>
      </c>
      <c r="I193" t="s">
        <v>136</v>
      </c>
      <c r="J193" s="23" t="s">
        <v>498</v>
      </c>
      <c r="K193" s="1" t="str">
        <f t="shared" si="10"/>
        <v>長崎市</v>
      </c>
      <c r="L193" s="1" t="str">
        <f t="shared" si="13"/>
        <v>低</v>
      </c>
      <c r="M193" s="15">
        <v>43448</v>
      </c>
      <c r="N193">
        <f t="shared" si="11"/>
        <v>1</v>
      </c>
      <c r="O193">
        <f t="shared" si="14"/>
        <v>1</v>
      </c>
      <c r="P193" s="70">
        <v>45498</v>
      </c>
    </row>
    <row r="194" spans="1:16" x14ac:dyDescent="0.45">
      <c r="A194" s="4" t="str">
        <f t="shared" si="12"/>
        <v>002018ｻ003BSQdt2gx</v>
      </c>
      <c r="B194" t="s">
        <v>666</v>
      </c>
      <c r="C194" t="s">
        <v>667</v>
      </c>
      <c r="D194" t="s">
        <v>668</v>
      </c>
      <c r="E194" s="3">
        <v>43441</v>
      </c>
      <c r="F194" s="13">
        <v>29.7</v>
      </c>
      <c r="G194" t="s">
        <v>134</v>
      </c>
      <c r="H194" t="s">
        <v>574</v>
      </c>
      <c r="I194" t="s">
        <v>136</v>
      </c>
      <c r="J194" s="23" t="s">
        <v>660</v>
      </c>
      <c r="K194" s="1" t="str">
        <f t="shared" si="10"/>
        <v>鹿児島市</v>
      </c>
      <c r="L194" s="1" t="str">
        <f t="shared" si="13"/>
        <v>低</v>
      </c>
      <c r="M194" s="15">
        <v>43441</v>
      </c>
      <c r="N194">
        <f t="shared" si="11"/>
        <v>1</v>
      </c>
      <c r="O194">
        <f t="shared" si="14"/>
        <v>1</v>
      </c>
      <c r="P194" s="70"/>
    </row>
    <row r="195" spans="1:16" x14ac:dyDescent="0.45">
      <c r="A195" s="4" t="str">
        <f t="shared" si="12"/>
        <v>002018ｻ003BT1WqQFJ</v>
      </c>
      <c r="B195" t="s">
        <v>669</v>
      </c>
      <c r="C195" t="s">
        <v>670</v>
      </c>
      <c r="D195" t="s">
        <v>668</v>
      </c>
      <c r="E195" s="3">
        <v>43441</v>
      </c>
      <c r="F195" s="13">
        <v>39.6</v>
      </c>
      <c r="G195" t="s">
        <v>134</v>
      </c>
      <c r="H195" t="s">
        <v>574</v>
      </c>
      <c r="I195" t="s">
        <v>136</v>
      </c>
      <c r="J195" s="23" t="s">
        <v>660</v>
      </c>
      <c r="K195" s="1" t="str">
        <f t="shared" ref="K195:K245" si="15">+VLOOKUP(H195,$Q$2:$R$10,2,0)</f>
        <v>鹿児島市</v>
      </c>
      <c r="L195" s="1" t="str">
        <f t="shared" si="13"/>
        <v>低</v>
      </c>
      <c r="M195" s="15">
        <v>43441</v>
      </c>
      <c r="N195">
        <f t="shared" ref="N195:N245" si="16">COUNTIF(C:C,C195)</f>
        <v>1</v>
      </c>
      <c r="O195">
        <f t="shared" si="14"/>
        <v>1</v>
      </c>
      <c r="P195" s="70"/>
    </row>
    <row r="196" spans="1:16" x14ac:dyDescent="0.45">
      <c r="A196" s="4" t="str">
        <f t="shared" ref="A196:A259" si="17">+B196&amp;C196</f>
        <v>002018ｻ003BUtoJogV</v>
      </c>
      <c r="B196" t="s">
        <v>671</v>
      </c>
      <c r="C196" t="s">
        <v>672</v>
      </c>
      <c r="D196" t="s">
        <v>668</v>
      </c>
      <c r="E196" s="3">
        <v>43439</v>
      </c>
      <c r="F196" s="13">
        <v>18.7</v>
      </c>
      <c r="G196" t="s">
        <v>134</v>
      </c>
      <c r="H196" t="s">
        <v>232</v>
      </c>
      <c r="I196" t="s">
        <v>136</v>
      </c>
      <c r="J196" s="23" t="s">
        <v>660</v>
      </c>
      <c r="K196" s="1" t="str">
        <f t="shared" si="15"/>
        <v>福岡市</v>
      </c>
      <c r="L196" s="1" t="str">
        <f t="shared" ref="L196:L245" si="18">VLOOKUP(G196,$T$2:$U$6,2,0)</f>
        <v>低</v>
      </c>
      <c r="M196" s="15">
        <v>43439</v>
      </c>
      <c r="N196">
        <f t="shared" si="16"/>
        <v>1</v>
      </c>
      <c r="O196">
        <f t="shared" ref="O196:O259" si="19">COUNTIF(B:B,B196)</f>
        <v>1</v>
      </c>
      <c r="P196" s="70"/>
    </row>
    <row r="197" spans="1:16" x14ac:dyDescent="0.45">
      <c r="A197" s="4" t="str">
        <f t="shared" si="17"/>
        <v>002018ｻ004BE1nXwFT</v>
      </c>
      <c r="B197" t="s">
        <v>673</v>
      </c>
      <c r="C197" t="s">
        <v>674</v>
      </c>
      <c r="D197" t="s">
        <v>675</v>
      </c>
      <c r="E197" s="3">
        <v>43439</v>
      </c>
      <c r="F197" s="13">
        <v>89.1</v>
      </c>
      <c r="G197" t="s">
        <v>134</v>
      </c>
      <c r="H197" t="s">
        <v>108</v>
      </c>
      <c r="I197" t="s">
        <v>136</v>
      </c>
      <c r="J197" s="23" t="s">
        <v>660</v>
      </c>
      <c r="K197" s="1" t="str">
        <f t="shared" si="15"/>
        <v>福岡市</v>
      </c>
      <c r="L197" s="1" t="str">
        <f t="shared" si="18"/>
        <v>低</v>
      </c>
      <c r="M197" s="15">
        <v>43439</v>
      </c>
      <c r="N197">
        <f t="shared" si="16"/>
        <v>1</v>
      </c>
      <c r="O197">
        <f t="shared" si="19"/>
        <v>1</v>
      </c>
      <c r="P197" s="70">
        <v>45436</v>
      </c>
    </row>
    <row r="198" spans="1:16" x14ac:dyDescent="0.45">
      <c r="A198" s="4" t="str">
        <f t="shared" si="17"/>
        <v>002017ｻ911BHhxiNLP</v>
      </c>
      <c r="B198" t="s">
        <v>676</v>
      </c>
      <c r="C198" t="s">
        <v>677</v>
      </c>
      <c r="D198" t="s">
        <v>678</v>
      </c>
      <c r="E198" s="3">
        <v>43437</v>
      </c>
      <c r="F198" s="13">
        <v>87.48</v>
      </c>
      <c r="G198" t="s">
        <v>134</v>
      </c>
      <c r="H198" t="s">
        <v>140</v>
      </c>
      <c r="I198" t="s">
        <v>136</v>
      </c>
      <c r="J198" s="23" t="s">
        <v>498</v>
      </c>
      <c r="K198" s="1" t="str">
        <f t="shared" si="15"/>
        <v>大分市</v>
      </c>
      <c r="L198" s="1" t="str">
        <f t="shared" si="18"/>
        <v>低</v>
      </c>
      <c r="M198" s="15">
        <v>43437</v>
      </c>
      <c r="N198">
        <f t="shared" si="16"/>
        <v>1</v>
      </c>
      <c r="O198">
        <f t="shared" si="19"/>
        <v>1</v>
      </c>
      <c r="P198" s="70"/>
    </row>
    <row r="199" spans="1:16" x14ac:dyDescent="0.45">
      <c r="A199" s="4" t="str">
        <f t="shared" si="17"/>
        <v>002018ｻ003BRT49DGS</v>
      </c>
      <c r="B199" t="s">
        <v>679</v>
      </c>
      <c r="C199" t="s">
        <v>680</v>
      </c>
      <c r="D199" t="s">
        <v>681</v>
      </c>
      <c r="E199" s="3">
        <v>43461</v>
      </c>
      <c r="F199" s="13">
        <v>69.849999999999994</v>
      </c>
      <c r="G199" t="s">
        <v>134</v>
      </c>
      <c r="H199" t="s">
        <v>288</v>
      </c>
      <c r="I199" t="s">
        <v>136</v>
      </c>
      <c r="J199" s="23" t="s">
        <v>660</v>
      </c>
      <c r="K199" s="1" t="str">
        <f t="shared" si="15"/>
        <v>佐賀市</v>
      </c>
      <c r="L199" s="1" t="str">
        <f t="shared" si="18"/>
        <v>低</v>
      </c>
      <c r="M199" s="15">
        <v>43461</v>
      </c>
      <c r="N199">
        <f t="shared" si="16"/>
        <v>1</v>
      </c>
      <c r="O199">
        <f t="shared" si="19"/>
        <v>1</v>
      </c>
      <c r="P199" s="70">
        <v>45449</v>
      </c>
    </row>
    <row r="200" spans="1:16" x14ac:dyDescent="0.45">
      <c r="A200" s="4" t="str">
        <f t="shared" si="17"/>
        <v>002018ｻ004BBJHDNM6</v>
      </c>
      <c r="B200" t="s">
        <v>682</v>
      </c>
      <c r="C200" t="s">
        <v>683</v>
      </c>
      <c r="D200" t="s">
        <v>684</v>
      </c>
      <c r="E200" s="3">
        <v>43462</v>
      </c>
      <c r="F200" s="13">
        <v>11</v>
      </c>
      <c r="G200" t="s">
        <v>134</v>
      </c>
      <c r="H200" t="s">
        <v>135</v>
      </c>
      <c r="I200" t="s">
        <v>136</v>
      </c>
      <c r="J200" s="23" t="s">
        <v>660</v>
      </c>
      <c r="K200" s="1" t="str">
        <f t="shared" si="15"/>
        <v>熊本市</v>
      </c>
      <c r="L200" s="1" t="str">
        <f t="shared" si="18"/>
        <v>低</v>
      </c>
      <c r="M200" s="15">
        <v>43462</v>
      </c>
      <c r="N200">
        <f t="shared" si="16"/>
        <v>1</v>
      </c>
      <c r="O200">
        <f t="shared" si="19"/>
        <v>1</v>
      </c>
      <c r="P200" s="70">
        <v>45408</v>
      </c>
    </row>
    <row r="201" spans="1:16" x14ac:dyDescent="0.45">
      <c r="A201" s="4" t="str">
        <f t="shared" si="17"/>
        <v>002018ｻ003BF1Jnscp</v>
      </c>
      <c r="B201" t="s">
        <v>685</v>
      </c>
      <c r="C201" t="s">
        <v>686</v>
      </c>
      <c r="D201" t="s">
        <v>687</v>
      </c>
      <c r="E201" s="3">
        <v>43509</v>
      </c>
      <c r="F201" s="13">
        <v>26.4</v>
      </c>
      <c r="G201" t="s">
        <v>134</v>
      </c>
      <c r="H201" t="s">
        <v>232</v>
      </c>
      <c r="I201" t="s">
        <v>136</v>
      </c>
      <c r="J201" s="23" t="s">
        <v>660</v>
      </c>
      <c r="K201" s="1" t="str">
        <f t="shared" si="15"/>
        <v>福岡市</v>
      </c>
      <c r="L201" s="1" t="str">
        <f t="shared" si="18"/>
        <v>低</v>
      </c>
      <c r="M201" s="15">
        <v>43509</v>
      </c>
      <c r="N201">
        <f t="shared" si="16"/>
        <v>1</v>
      </c>
      <c r="O201">
        <f t="shared" si="19"/>
        <v>1</v>
      </c>
      <c r="P201" s="70"/>
    </row>
    <row r="202" spans="1:16" x14ac:dyDescent="0.45">
      <c r="A202" s="4" t="str">
        <f t="shared" si="17"/>
        <v>002018ｻ003BGZHD5JZ</v>
      </c>
      <c r="B202" t="s">
        <v>688</v>
      </c>
      <c r="C202" t="s">
        <v>689</v>
      </c>
      <c r="D202" t="s">
        <v>687</v>
      </c>
      <c r="E202" s="3">
        <v>43508</v>
      </c>
      <c r="F202" s="13">
        <v>26.4</v>
      </c>
      <c r="G202" t="s">
        <v>134</v>
      </c>
      <c r="H202" t="s">
        <v>232</v>
      </c>
      <c r="I202" t="s">
        <v>136</v>
      </c>
      <c r="J202" s="23" t="s">
        <v>660</v>
      </c>
      <c r="K202" s="1" t="str">
        <f t="shared" si="15"/>
        <v>福岡市</v>
      </c>
      <c r="L202" s="1" t="str">
        <f t="shared" si="18"/>
        <v>低</v>
      </c>
      <c r="M202" s="15">
        <v>43508</v>
      </c>
      <c r="N202">
        <f t="shared" si="16"/>
        <v>1</v>
      </c>
      <c r="O202">
        <f t="shared" si="19"/>
        <v>1</v>
      </c>
      <c r="P202" s="70"/>
    </row>
    <row r="203" spans="1:16" x14ac:dyDescent="0.45">
      <c r="A203" s="4" t="str">
        <f t="shared" si="17"/>
        <v>002018ｻ005BANC7wJ6</v>
      </c>
      <c r="B203" t="s">
        <v>690</v>
      </c>
      <c r="C203" t="s">
        <v>691</v>
      </c>
      <c r="D203" t="s">
        <v>692</v>
      </c>
      <c r="E203" s="3">
        <v>43497</v>
      </c>
      <c r="F203" s="13">
        <v>76.724999999999994</v>
      </c>
      <c r="G203" t="s">
        <v>134</v>
      </c>
      <c r="H203" t="s">
        <v>108</v>
      </c>
      <c r="I203" t="s">
        <v>136</v>
      </c>
      <c r="J203" s="23" t="s">
        <v>660</v>
      </c>
      <c r="K203" s="1" t="str">
        <f t="shared" si="15"/>
        <v>福岡市</v>
      </c>
      <c r="L203" s="1" t="str">
        <f t="shared" si="18"/>
        <v>低</v>
      </c>
      <c r="M203" s="15">
        <v>43497</v>
      </c>
      <c r="N203">
        <f t="shared" si="16"/>
        <v>1</v>
      </c>
      <c r="O203">
        <f t="shared" si="19"/>
        <v>1</v>
      </c>
      <c r="P203" s="70"/>
    </row>
    <row r="204" spans="1:16" x14ac:dyDescent="0.45">
      <c r="A204" s="4" t="str">
        <f t="shared" si="17"/>
        <v>002017ｻ905CCE6XiRF</v>
      </c>
      <c r="B204" t="s">
        <v>693</v>
      </c>
      <c r="C204" t="s">
        <v>694</v>
      </c>
      <c r="D204" t="s">
        <v>2113</v>
      </c>
      <c r="E204" s="3">
        <v>43493</v>
      </c>
      <c r="F204" s="13">
        <v>79.2</v>
      </c>
      <c r="G204" t="s">
        <v>134</v>
      </c>
      <c r="H204" t="s">
        <v>140</v>
      </c>
      <c r="I204" t="s">
        <v>136</v>
      </c>
      <c r="J204" s="23" t="s">
        <v>143</v>
      </c>
      <c r="K204" s="1" t="str">
        <f t="shared" si="15"/>
        <v>大分市</v>
      </c>
      <c r="L204" s="1" t="str">
        <f t="shared" si="18"/>
        <v>低</v>
      </c>
      <c r="M204" s="15">
        <v>43493</v>
      </c>
      <c r="N204">
        <f t="shared" si="16"/>
        <v>1</v>
      </c>
      <c r="O204">
        <f t="shared" si="19"/>
        <v>1</v>
      </c>
      <c r="P204" s="70">
        <v>45419</v>
      </c>
    </row>
    <row r="205" spans="1:16" x14ac:dyDescent="0.45">
      <c r="A205" s="4" t="str">
        <f t="shared" si="17"/>
        <v>002018ｻ003BI1DGQRD</v>
      </c>
      <c r="B205" t="s">
        <v>695</v>
      </c>
      <c r="C205" t="s">
        <v>696</v>
      </c>
      <c r="D205" t="s">
        <v>687</v>
      </c>
      <c r="E205" s="3">
        <v>43509</v>
      </c>
      <c r="F205" s="13">
        <v>15.4</v>
      </c>
      <c r="G205" t="s">
        <v>134</v>
      </c>
      <c r="H205" t="s">
        <v>232</v>
      </c>
      <c r="I205" t="s">
        <v>136</v>
      </c>
      <c r="J205" s="23" t="s">
        <v>660</v>
      </c>
      <c r="K205" s="1" t="str">
        <f t="shared" si="15"/>
        <v>福岡市</v>
      </c>
      <c r="L205" s="1" t="str">
        <f t="shared" si="18"/>
        <v>低</v>
      </c>
      <c r="M205" s="15">
        <v>43509</v>
      </c>
      <c r="N205">
        <f t="shared" si="16"/>
        <v>1</v>
      </c>
      <c r="O205">
        <f t="shared" si="19"/>
        <v>1</v>
      </c>
      <c r="P205" s="70"/>
    </row>
    <row r="206" spans="1:16" x14ac:dyDescent="0.45">
      <c r="A206" s="4" t="str">
        <f t="shared" si="17"/>
        <v>002018ｻ003BJ9eKYCu</v>
      </c>
      <c r="B206" t="s">
        <v>697</v>
      </c>
      <c r="C206" t="s">
        <v>698</v>
      </c>
      <c r="D206" t="s">
        <v>687</v>
      </c>
      <c r="E206" s="3">
        <v>43509</v>
      </c>
      <c r="F206" s="13">
        <v>26.4</v>
      </c>
      <c r="G206" t="s">
        <v>134</v>
      </c>
      <c r="H206" t="s">
        <v>232</v>
      </c>
      <c r="I206" t="s">
        <v>136</v>
      </c>
      <c r="J206" s="23" t="s">
        <v>660</v>
      </c>
      <c r="K206" s="1" t="str">
        <f t="shared" si="15"/>
        <v>福岡市</v>
      </c>
      <c r="L206" s="1" t="str">
        <f t="shared" si="18"/>
        <v>低</v>
      </c>
      <c r="M206" s="15">
        <v>43509</v>
      </c>
      <c r="N206">
        <f t="shared" si="16"/>
        <v>1</v>
      </c>
      <c r="O206">
        <f t="shared" si="19"/>
        <v>1</v>
      </c>
      <c r="P206" s="70"/>
    </row>
    <row r="207" spans="1:16" x14ac:dyDescent="0.45">
      <c r="A207" s="4" t="str">
        <f t="shared" si="17"/>
        <v>002018ｻ003BKGCUE3q</v>
      </c>
      <c r="B207" t="s">
        <v>699</v>
      </c>
      <c r="C207" t="s">
        <v>700</v>
      </c>
      <c r="D207" t="s">
        <v>687</v>
      </c>
      <c r="E207" s="3">
        <v>43509</v>
      </c>
      <c r="F207" s="13">
        <v>36.299999999999997</v>
      </c>
      <c r="G207" t="s">
        <v>134</v>
      </c>
      <c r="H207" t="s">
        <v>232</v>
      </c>
      <c r="I207" t="s">
        <v>136</v>
      </c>
      <c r="J207" s="23" t="s">
        <v>660</v>
      </c>
      <c r="K207" s="1" t="str">
        <f t="shared" si="15"/>
        <v>福岡市</v>
      </c>
      <c r="L207" s="1" t="str">
        <f t="shared" si="18"/>
        <v>低</v>
      </c>
      <c r="M207" s="15">
        <v>43509</v>
      </c>
      <c r="N207">
        <f t="shared" si="16"/>
        <v>1</v>
      </c>
      <c r="O207">
        <f t="shared" si="19"/>
        <v>1</v>
      </c>
      <c r="P207" s="70"/>
    </row>
    <row r="208" spans="1:16" x14ac:dyDescent="0.45">
      <c r="A208" s="4" t="str">
        <f t="shared" si="17"/>
        <v>002018ｻ006BA96e87V</v>
      </c>
      <c r="B208" t="s">
        <v>701</v>
      </c>
      <c r="C208" t="s">
        <v>702</v>
      </c>
      <c r="D208" t="s">
        <v>703</v>
      </c>
      <c r="E208" s="3">
        <v>43517</v>
      </c>
      <c r="F208" s="13">
        <v>79.2</v>
      </c>
      <c r="G208" t="s">
        <v>134</v>
      </c>
      <c r="H208" t="s">
        <v>140</v>
      </c>
      <c r="I208" t="s">
        <v>136</v>
      </c>
      <c r="J208" s="23" t="s">
        <v>660</v>
      </c>
      <c r="K208" s="1" t="str">
        <f t="shared" si="15"/>
        <v>大分市</v>
      </c>
      <c r="L208" s="1" t="str">
        <f t="shared" si="18"/>
        <v>低</v>
      </c>
      <c r="M208" s="15">
        <v>43517</v>
      </c>
      <c r="N208">
        <f t="shared" si="16"/>
        <v>1</v>
      </c>
      <c r="O208">
        <f t="shared" si="19"/>
        <v>1</v>
      </c>
      <c r="P208" s="70"/>
    </row>
    <row r="209" spans="1:16" x14ac:dyDescent="0.45">
      <c r="A209" s="4" t="str">
        <f t="shared" si="17"/>
        <v>002018ｻ009BGbNLDFw</v>
      </c>
      <c r="B209" t="s">
        <v>704</v>
      </c>
      <c r="C209" t="s">
        <v>705</v>
      </c>
      <c r="D209" t="s">
        <v>706</v>
      </c>
      <c r="E209" s="3">
        <v>43536</v>
      </c>
      <c r="F209" s="13">
        <v>23.1</v>
      </c>
      <c r="G209" t="s">
        <v>134</v>
      </c>
      <c r="H209" t="s">
        <v>288</v>
      </c>
      <c r="I209" t="s">
        <v>136</v>
      </c>
      <c r="J209" s="23" t="s">
        <v>660</v>
      </c>
      <c r="K209" s="1" t="str">
        <f t="shared" si="15"/>
        <v>佐賀市</v>
      </c>
      <c r="L209" s="1" t="str">
        <f t="shared" si="18"/>
        <v>低</v>
      </c>
      <c r="M209" s="15">
        <v>43536</v>
      </c>
      <c r="N209">
        <f t="shared" si="16"/>
        <v>1</v>
      </c>
      <c r="O209">
        <f t="shared" si="19"/>
        <v>1</v>
      </c>
      <c r="P209" s="70">
        <v>45421</v>
      </c>
    </row>
    <row r="210" spans="1:16" x14ac:dyDescent="0.45">
      <c r="A210" s="4" t="str">
        <f t="shared" si="17"/>
        <v>002018ｻ009BHcSuLSH</v>
      </c>
      <c r="B210" t="s">
        <v>707</v>
      </c>
      <c r="C210" t="s">
        <v>708</v>
      </c>
      <c r="D210" t="s">
        <v>706</v>
      </c>
      <c r="E210" s="3">
        <v>43537</v>
      </c>
      <c r="F210" s="13">
        <v>39.6</v>
      </c>
      <c r="G210" t="s">
        <v>134</v>
      </c>
      <c r="H210" t="s">
        <v>288</v>
      </c>
      <c r="I210" t="s">
        <v>136</v>
      </c>
      <c r="J210" s="23" t="s">
        <v>660</v>
      </c>
      <c r="K210" s="1" t="str">
        <f t="shared" si="15"/>
        <v>佐賀市</v>
      </c>
      <c r="L210" s="1" t="str">
        <f t="shared" si="18"/>
        <v>低</v>
      </c>
      <c r="M210" s="15">
        <v>43537</v>
      </c>
      <c r="N210">
        <f t="shared" si="16"/>
        <v>1</v>
      </c>
      <c r="O210">
        <f t="shared" si="19"/>
        <v>1</v>
      </c>
      <c r="P210" s="70">
        <v>45421</v>
      </c>
    </row>
    <row r="211" spans="1:16" x14ac:dyDescent="0.45">
      <c r="A211" s="4" t="str">
        <f t="shared" si="17"/>
        <v>002018ｻ009BKvDKhiL</v>
      </c>
      <c r="B211" t="s">
        <v>709</v>
      </c>
      <c r="C211" t="s">
        <v>710</v>
      </c>
      <c r="D211" t="s">
        <v>711</v>
      </c>
      <c r="E211" s="3">
        <v>43564</v>
      </c>
      <c r="F211" s="13">
        <v>89.1</v>
      </c>
      <c r="G211" t="s">
        <v>134</v>
      </c>
      <c r="H211" t="s">
        <v>140</v>
      </c>
      <c r="I211" t="s">
        <v>136</v>
      </c>
      <c r="J211" s="23" t="s">
        <v>660</v>
      </c>
      <c r="K211" s="1" t="str">
        <f t="shared" si="15"/>
        <v>大分市</v>
      </c>
      <c r="L211" s="1" t="str">
        <f t="shared" si="18"/>
        <v>低</v>
      </c>
      <c r="M211" s="15">
        <v>43564</v>
      </c>
      <c r="N211">
        <f t="shared" si="16"/>
        <v>1</v>
      </c>
      <c r="O211">
        <f t="shared" si="19"/>
        <v>1</v>
      </c>
      <c r="P211" s="70">
        <v>45432</v>
      </c>
    </row>
    <row r="212" spans="1:16" x14ac:dyDescent="0.45">
      <c r="A212" s="4" t="str">
        <f t="shared" si="17"/>
        <v>002018ｻ011BEE1c82k</v>
      </c>
      <c r="B212" t="s">
        <v>712</v>
      </c>
      <c r="C212" t="s">
        <v>713</v>
      </c>
      <c r="D212" t="s">
        <v>714</v>
      </c>
      <c r="E212" s="3">
        <v>43538</v>
      </c>
      <c r="F212" s="13">
        <v>14.574999999999999</v>
      </c>
      <c r="G212" t="s">
        <v>134</v>
      </c>
      <c r="H212" t="s">
        <v>288</v>
      </c>
      <c r="I212" t="s">
        <v>136</v>
      </c>
      <c r="J212" s="23" t="s">
        <v>660</v>
      </c>
      <c r="K212" s="1" t="str">
        <f t="shared" si="15"/>
        <v>佐賀市</v>
      </c>
      <c r="L212" s="1" t="str">
        <f t="shared" si="18"/>
        <v>低</v>
      </c>
      <c r="M212" s="15">
        <v>43538</v>
      </c>
      <c r="N212">
        <f t="shared" si="16"/>
        <v>1</v>
      </c>
      <c r="O212">
        <f t="shared" si="19"/>
        <v>1</v>
      </c>
      <c r="P212" s="70">
        <v>45421</v>
      </c>
    </row>
    <row r="213" spans="1:16" x14ac:dyDescent="0.45">
      <c r="A213" s="4" t="str">
        <f t="shared" si="17"/>
        <v>002018ｻ011BFxNaUi2</v>
      </c>
      <c r="B213" t="s">
        <v>715</v>
      </c>
      <c r="C213" t="s">
        <v>716</v>
      </c>
      <c r="D213" t="s">
        <v>714</v>
      </c>
      <c r="E213" s="3">
        <v>43538</v>
      </c>
      <c r="F213" s="13">
        <v>11.824999999999999</v>
      </c>
      <c r="G213" t="s">
        <v>134</v>
      </c>
      <c r="H213" t="s">
        <v>288</v>
      </c>
      <c r="I213" t="s">
        <v>136</v>
      </c>
      <c r="J213" s="23" t="s">
        <v>660</v>
      </c>
      <c r="K213" s="1" t="str">
        <f t="shared" si="15"/>
        <v>佐賀市</v>
      </c>
      <c r="L213" s="1" t="str">
        <f t="shared" si="18"/>
        <v>低</v>
      </c>
      <c r="M213" s="15">
        <v>43538</v>
      </c>
      <c r="N213">
        <f t="shared" si="16"/>
        <v>1</v>
      </c>
      <c r="O213">
        <f t="shared" si="19"/>
        <v>1</v>
      </c>
      <c r="P213" s="70">
        <v>45421</v>
      </c>
    </row>
    <row r="214" spans="1:16" x14ac:dyDescent="0.45">
      <c r="A214" s="4" t="str">
        <f t="shared" si="17"/>
        <v>002018ｻ011BHf6P2sL</v>
      </c>
      <c r="B214" t="s">
        <v>717</v>
      </c>
      <c r="C214" t="s">
        <v>718</v>
      </c>
      <c r="D214" t="s">
        <v>719</v>
      </c>
      <c r="E214" s="3">
        <v>43571</v>
      </c>
      <c r="F214" s="13">
        <v>25.3</v>
      </c>
      <c r="G214" t="s">
        <v>134</v>
      </c>
      <c r="H214" t="s">
        <v>232</v>
      </c>
      <c r="I214" t="s">
        <v>136</v>
      </c>
      <c r="J214" s="23" t="s">
        <v>660</v>
      </c>
      <c r="K214" s="1" t="str">
        <f t="shared" si="15"/>
        <v>福岡市</v>
      </c>
      <c r="L214" s="1" t="str">
        <f t="shared" si="18"/>
        <v>低</v>
      </c>
      <c r="M214" s="15">
        <v>43571</v>
      </c>
      <c r="N214">
        <f t="shared" si="16"/>
        <v>1</v>
      </c>
      <c r="O214">
        <f t="shared" si="19"/>
        <v>1</v>
      </c>
      <c r="P214" s="70">
        <v>45441</v>
      </c>
    </row>
    <row r="215" spans="1:16" x14ac:dyDescent="0.45">
      <c r="A215" s="4" t="str">
        <f t="shared" si="17"/>
        <v>002018ｻ011BIFf5MpR</v>
      </c>
      <c r="B215" t="s">
        <v>720</v>
      </c>
      <c r="C215" t="s">
        <v>721</v>
      </c>
      <c r="D215" t="s">
        <v>719</v>
      </c>
      <c r="E215" s="3">
        <v>43572</v>
      </c>
      <c r="F215" s="13">
        <v>44.274999999999999</v>
      </c>
      <c r="G215" t="s">
        <v>134</v>
      </c>
      <c r="H215" t="s">
        <v>288</v>
      </c>
      <c r="I215" t="s">
        <v>136</v>
      </c>
      <c r="J215" s="23" t="s">
        <v>660</v>
      </c>
      <c r="K215" s="1" t="str">
        <f t="shared" si="15"/>
        <v>佐賀市</v>
      </c>
      <c r="L215" s="1" t="str">
        <f t="shared" si="18"/>
        <v>低</v>
      </c>
      <c r="M215" s="15">
        <v>43572</v>
      </c>
      <c r="N215">
        <f t="shared" si="16"/>
        <v>1</v>
      </c>
      <c r="O215">
        <f t="shared" si="19"/>
        <v>1</v>
      </c>
      <c r="P215" s="70">
        <v>45441</v>
      </c>
    </row>
    <row r="216" spans="1:16" x14ac:dyDescent="0.45">
      <c r="A216" s="4" t="str">
        <f t="shared" si="17"/>
        <v>002018ｻ011BJ6Z35tu</v>
      </c>
      <c r="B216" t="s">
        <v>722</v>
      </c>
      <c r="C216" t="s">
        <v>723</v>
      </c>
      <c r="D216" t="s">
        <v>719</v>
      </c>
      <c r="E216" s="3">
        <v>43570</v>
      </c>
      <c r="F216" s="13">
        <v>52.25</v>
      </c>
      <c r="G216" t="s">
        <v>134</v>
      </c>
      <c r="H216" t="s">
        <v>288</v>
      </c>
      <c r="I216" t="s">
        <v>136</v>
      </c>
      <c r="J216" s="23" t="s">
        <v>660</v>
      </c>
      <c r="K216" s="1" t="str">
        <f t="shared" si="15"/>
        <v>佐賀市</v>
      </c>
      <c r="L216" s="1" t="str">
        <f t="shared" si="18"/>
        <v>低</v>
      </c>
      <c r="M216" s="15">
        <v>43570</v>
      </c>
      <c r="N216">
        <f t="shared" si="16"/>
        <v>1</v>
      </c>
      <c r="O216">
        <f t="shared" si="19"/>
        <v>1</v>
      </c>
      <c r="P216" s="70">
        <v>45441</v>
      </c>
    </row>
    <row r="217" spans="1:16" x14ac:dyDescent="0.45">
      <c r="A217" s="4" t="str">
        <f t="shared" si="17"/>
        <v>002018ｻ011BKRNY772</v>
      </c>
      <c r="B217" t="s">
        <v>724</v>
      </c>
      <c r="C217" t="s">
        <v>725</v>
      </c>
      <c r="D217" t="s">
        <v>719</v>
      </c>
      <c r="E217" s="3">
        <v>43570</v>
      </c>
      <c r="F217" s="13">
        <v>69.3</v>
      </c>
      <c r="G217" t="s">
        <v>134</v>
      </c>
      <c r="H217" t="s">
        <v>288</v>
      </c>
      <c r="I217" t="s">
        <v>136</v>
      </c>
      <c r="J217" s="23" t="s">
        <v>660</v>
      </c>
      <c r="K217" s="1" t="str">
        <f t="shared" si="15"/>
        <v>佐賀市</v>
      </c>
      <c r="L217" s="1" t="str">
        <f t="shared" si="18"/>
        <v>低</v>
      </c>
      <c r="M217" s="15">
        <v>43570</v>
      </c>
      <c r="N217">
        <f t="shared" si="16"/>
        <v>1</v>
      </c>
      <c r="O217">
        <f t="shared" si="19"/>
        <v>1</v>
      </c>
      <c r="P217" s="70">
        <v>45441</v>
      </c>
    </row>
    <row r="218" spans="1:16" x14ac:dyDescent="0.45">
      <c r="A218" s="4" t="str">
        <f t="shared" si="17"/>
        <v>002018ｻ012BCm4M8qF</v>
      </c>
      <c r="B218" t="s">
        <v>726</v>
      </c>
      <c r="C218" t="s">
        <v>727</v>
      </c>
      <c r="D218" t="s">
        <v>728</v>
      </c>
      <c r="E218" s="3">
        <v>43568</v>
      </c>
      <c r="F218" s="13">
        <v>25.85</v>
      </c>
      <c r="G218" t="s">
        <v>134</v>
      </c>
      <c r="H218" t="s">
        <v>288</v>
      </c>
      <c r="I218" t="s">
        <v>136</v>
      </c>
      <c r="J218" s="23" t="s">
        <v>660</v>
      </c>
      <c r="K218" s="1" t="str">
        <f t="shared" si="15"/>
        <v>佐賀市</v>
      </c>
      <c r="L218" s="1" t="str">
        <f t="shared" si="18"/>
        <v>低</v>
      </c>
      <c r="M218" s="15">
        <v>43568</v>
      </c>
      <c r="N218">
        <f t="shared" si="16"/>
        <v>1</v>
      </c>
      <c r="O218">
        <f t="shared" si="19"/>
        <v>1</v>
      </c>
      <c r="P218" s="70"/>
    </row>
    <row r="219" spans="1:16" x14ac:dyDescent="0.45">
      <c r="A219" s="4" t="str">
        <f t="shared" si="17"/>
        <v>002018ｻ006BBgxJBNh</v>
      </c>
      <c r="B219" t="s">
        <v>729</v>
      </c>
      <c r="C219" t="s">
        <v>730</v>
      </c>
      <c r="D219" t="s">
        <v>731</v>
      </c>
      <c r="E219" s="3">
        <v>43439</v>
      </c>
      <c r="F219" s="13">
        <v>38.5</v>
      </c>
      <c r="G219" t="s">
        <v>134</v>
      </c>
      <c r="H219" t="s">
        <v>232</v>
      </c>
      <c r="I219" t="s">
        <v>136</v>
      </c>
      <c r="J219" s="23" t="s">
        <v>660</v>
      </c>
      <c r="K219" s="1" t="str">
        <f t="shared" si="15"/>
        <v>福岡市</v>
      </c>
      <c r="L219" s="1" t="str">
        <f t="shared" si="18"/>
        <v>低</v>
      </c>
      <c r="M219" s="15">
        <v>43439</v>
      </c>
      <c r="N219">
        <f t="shared" si="16"/>
        <v>1</v>
      </c>
      <c r="O219">
        <f t="shared" si="19"/>
        <v>1</v>
      </c>
      <c r="P219" s="70">
        <v>45387</v>
      </c>
    </row>
    <row r="220" spans="1:16" x14ac:dyDescent="0.45">
      <c r="A220" s="4" t="str">
        <f t="shared" si="17"/>
        <v>002018ｻ007BDivbC3v</v>
      </c>
      <c r="B220" t="s">
        <v>732</v>
      </c>
      <c r="C220" t="s">
        <v>733</v>
      </c>
      <c r="D220" t="s">
        <v>734</v>
      </c>
      <c r="E220" s="3">
        <v>43498</v>
      </c>
      <c r="F220" s="13">
        <v>19.8</v>
      </c>
      <c r="G220" t="s">
        <v>134</v>
      </c>
      <c r="H220" t="s">
        <v>309</v>
      </c>
      <c r="I220" t="s">
        <v>136</v>
      </c>
      <c r="J220" s="23" t="s">
        <v>660</v>
      </c>
      <c r="K220" s="1" t="str">
        <f t="shared" si="15"/>
        <v>長崎市</v>
      </c>
      <c r="L220" s="1" t="str">
        <f t="shared" si="18"/>
        <v>低</v>
      </c>
      <c r="M220" s="15">
        <v>43498</v>
      </c>
      <c r="N220">
        <f t="shared" si="16"/>
        <v>1</v>
      </c>
      <c r="O220">
        <f t="shared" si="19"/>
        <v>1</v>
      </c>
      <c r="P220" s="70">
        <v>45471</v>
      </c>
    </row>
    <row r="221" spans="1:16" x14ac:dyDescent="0.45">
      <c r="A221" s="4" t="str">
        <f t="shared" si="17"/>
        <v>002018ｻ007BF85L7bA</v>
      </c>
      <c r="B221" t="s">
        <v>735</v>
      </c>
      <c r="C221" t="s">
        <v>736</v>
      </c>
      <c r="D221" t="s">
        <v>225</v>
      </c>
      <c r="E221" s="3">
        <v>43528</v>
      </c>
      <c r="F221" s="13">
        <v>69.3</v>
      </c>
      <c r="G221" t="s">
        <v>134</v>
      </c>
      <c r="H221" t="s">
        <v>108</v>
      </c>
      <c r="I221" t="s">
        <v>136</v>
      </c>
      <c r="J221" s="23" t="s">
        <v>660</v>
      </c>
      <c r="K221" s="1" t="str">
        <f t="shared" si="15"/>
        <v>福岡市</v>
      </c>
      <c r="L221" s="1" t="str">
        <f t="shared" si="18"/>
        <v>低</v>
      </c>
      <c r="M221" s="15">
        <v>43528</v>
      </c>
      <c r="N221">
        <f t="shared" si="16"/>
        <v>1</v>
      </c>
      <c r="O221">
        <f t="shared" si="19"/>
        <v>1</v>
      </c>
      <c r="P221" s="70"/>
    </row>
    <row r="222" spans="1:16" x14ac:dyDescent="0.45">
      <c r="A222" s="4" t="str">
        <f t="shared" si="17"/>
        <v>002018ｻ007BHJMG7DD</v>
      </c>
      <c r="B222" t="s">
        <v>737</v>
      </c>
      <c r="C222" t="s">
        <v>738</v>
      </c>
      <c r="D222" t="s">
        <v>739</v>
      </c>
      <c r="E222" s="3">
        <v>43537</v>
      </c>
      <c r="F222" s="13">
        <v>89.1</v>
      </c>
      <c r="G222" t="s">
        <v>134</v>
      </c>
      <c r="H222" t="s">
        <v>108</v>
      </c>
      <c r="I222" t="s">
        <v>136</v>
      </c>
      <c r="J222" s="23" t="s">
        <v>660</v>
      </c>
      <c r="K222" s="1" t="str">
        <f t="shared" si="15"/>
        <v>福岡市</v>
      </c>
      <c r="L222" s="1" t="str">
        <f t="shared" si="18"/>
        <v>低</v>
      </c>
      <c r="M222" s="15">
        <v>43537</v>
      </c>
      <c r="N222">
        <f t="shared" si="16"/>
        <v>1</v>
      </c>
      <c r="O222">
        <f t="shared" si="19"/>
        <v>1</v>
      </c>
      <c r="P222" s="70">
        <v>45483</v>
      </c>
    </row>
    <row r="223" spans="1:16" x14ac:dyDescent="0.45">
      <c r="A223" s="4" t="str">
        <f t="shared" si="17"/>
        <v>002018ｻ008BCb1LCiW</v>
      </c>
      <c r="B223" t="s">
        <v>740</v>
      </c>
      <c r="C223" t="s">
        <v>741</v>
      </c>
      <c r="D223" t="s">
        <v>742</v>
      </c>
      <c r="E223" s="3">
        <v>43528</v>
      </c>
      <c r="F223" s="13">
        <v>24.75</v>
      </c>
      <c r="G223" t="s">
        <v>134</v>
      </c>
      <c r="H223" t="s">
        <v>288</v>
      </c>
      <c r="I223" t="s">
        <v>136</v>
      </c>
      <c r="J223" s="23" t="s">
        <v>660</v>
      </c>
      <c r="K223" s="1" t="str">
        <f t="shared" si="15"/>
        <v>佐賀市</v>
      </c>
      <c r="L223" s="1" t="str">
        <f t="shared" si="18"/>
        <v>低</v>
      </c>
      <c r="M223" s="15">
        <v>43528</v>
      </c>
      <c r="N223">
        <f t="shared" si="16"/>
        <v>1</v>
      </c>
      <c r="O223">
        <f t="shared" si="19"/>
        <v>1</v>
      </c>
      <c r="P223" s="70">
        <v>45439</v>
      </c>
    </row>
    <row r="224" spans="1:16" x14ac:dyDescent="0.45">
      <c r="A224" s="4" t="str">
        <f t="shared" si="17"/>
        <v>002018ｻ008BESNerJN</v>
      </c>
      <c r="B224" t="s">
        <v>743</v>
      </c>
      <c r="C224" t="s">
        <v>744</v>
      </c>
      <c r="D224" t="s">
        <v>745</v>
      </c>
      <c r="E224" s="3">
        <v>43524</v>
      </c>
      <c r="F224" s="13">
        <v>18.7</v>
      </c>
      <c r="G224" t="s">
        <v>134</v>
      </c>
      <c r="H224" t="s">
        <v>288</v>
      </c>
      <c r="I224" t="s">
        <v>136</v>
      </c>
      <c r="J224" s="23" t="s">
        <v>660</v>
      </c>
      <c r="K224" s="1" t="str">
        <f t="shared" si="15"/>
        <v>佐賀市</v>
      </c>
      <c r="L224" s="1" t="str">
        <f t="shared" si="18"/>
        <v>低</v>
      </c>
      <c r="M224" s="15">
        <v>43524</v>
      </c>
      <c r="N224">
        <f t="shared" si="16"/>
        <v>1</v>
      </c>
      <c r="O224">
        <f t="shared" si="19"/>
        <v>1</v>
      </c>
      <c r="P224" s="70"/>
    </row>
    <row r="225" spans="1:16" x14ac:dyDescent="0.45">
      <c r="A225" s="4" t="str">
        <f t="shared" si="17"/>
        <v>002018ｻ009BEMWJij7</v>
      </c>
      <c r="B225" t="s">
        <v>746</v>
      </c>
      <c r="C225" t="s">
        <v>747</v>
      </c>
      <c r="D225" t="s">
        <v>748</v>
      </c>
      <c r="E225" s="3">
        <v>43532</v>
      </c>
      <c r="F225" s="13">
        <v>26.4</v>
      </c>
      <c r="G225" t="s">
        <v>134</v>
      </c>
      <c r="H225" t="s">
        <v>288</v>
      </c>
      <c r="I225" t="s">
        <v>136</v>
      </c>
      <c r="J225" s="23" t="s">
        <v>660</v>
      </c>
      <c r="K225" s="1" t="str">
        <f t="shared" si="15"/>
        <v>佐賀市</v>
      </c>
      <c r="L225" s="1" t="str">
        <f t="shared" si="18"/>
        <v>低</v>
      </c>
      <c r="M225" s="15">
        <v>43532</v>
      </c>
      <c r="N225">
        <f t="shared" si="16"/>
        <v>1</v>
      </c>
      <c r="O225">
        <f t="shared" si="19"/>
        <v>1</v>
      </c>
      <c r="P225" s="70"/>
    </row>
    <row r="226" spans="1:16" x14ac:dyDescent="0.45">
      <c r="A226" s="4" t="str">
        <f t="shared" si="17"/>
        <v>002018ｻ009BFFVeU6A</v>
      </c>
      <c r="B226" t="s">
        <v>749</v>
      </c>
      <c r="C226" t="s">
        <v>750</v>
      </c>
      <c r="D226" t="s">
        <v>748</v>
      </c>
      <c r="E226" s="3">
        <v>43525</v>
      </c>
      <c r="F226" s="13">
        <v>39.6</v>
      </c>
      <c r="G226" t="s">
        <v>134</v>
      </c>
      <c r="H226" t="s">
        <v>288</v>
      </c>
      <c r="I226" t="s">
        <v>136</v>
      </c>
      <c r="J226" s="23" t="s">
        <v>660</v>
      </c>
      <c r="K226" s="1" t="str">
        <f t="shared" si="15"/>
        <v>佐賀市</v>
      </c>
      <c r="L226" s="1" t="str">
        <f t="shared" si="18"/>
        <v>低</v>
      </c>
      <c r="M226" s="15">
        <v>43525</v>
      </c>
      <c r="N226">
        <f t="shared" si="16"/>
        <v>1</v>
      </c>
      <c r="O226">
        <f t="shared" si="19"/>
        <v>1</v>
      </c>
      <c r="P226" s="70"/>
    </row>
    <row r="227" spans="1:16" x14ac:dyDescent="0.45">
      <c r="A227" s="4" t="str">
        <f t="shared" si="17"/>
        <v>002018ｻ010BHGGRGSF</v>
      </c>
      <c r="B227" t="s">
        <v>751</v>
      </c>
      <c r="C227" t="s">
        <v>752</v>
      </c>
      <c r="D227" t="s">
        <v>753</v>
      </c>
      <c r="E227" s="3">
        <v>43525</v>
      </c>
      <c r="F227" s="13">
        <v>17.600000000000001</v>
      </c>
      <c r="G227" t="s">
        <v>134</v>
      </c>
      <c r="H227" t="s">
        <v>288</v>
      </c>
      <c r="I227" t="s">
        <v>136</v>
      </c>
      <c r="J227" s="23" t="s">
        <v>660</v>
      </c>
      <c r="K227" s="1" t="str">
        <f t="shared" si="15"/>
        <v>佐賀市</v>
      </c>
      <c r="L227" s="1" t="str">
        <f t="shared" si="18"/>
        <v>低</v>
      </c>
      <c r="M227" s="15">
        <v>43525</v>
      </c>
      <c r="N227">
        <f t="shared" si="16"/>
        <v>1</v>
      </c>
      <c r="O227">
        <f t="shared" si="19"/>
        <v>1</v>
      </c>
      <c r="P227" s="70"/>
    </row>
    <row r="228" spans="1:16" x14ac:dyDescent="0.45">
      <c r="A228" s="4" t="str">
        <f t="shared" si="17"/>
        <v>002018ｻ010BI7XDp1N</v>
      </c>
      <c r="B228" t="s">
        <v>754</v>
      </c>
      <c r="C228" t="s">
        <v>755</v>
      </c>
      <c r="D228" t="s">
        <v>753</v>
      </c>
      <c r="E228" s="3">
        <v>43577</v>
      </c>
      <c r="F228" s="13">
        <v>47.85</v>
      </c>
      <c r="G228" t="s">
        <v>134</v>
      </c>
      <c r="H228" t="s">
        <v>288</v>
      </c>
      <c r="I228" t="s">
        <v>136</v>
      </c>
      <c r="J228" s="23" t="s">
        <v>660</v>
      </c>
      <c r="K228" s="1" t="str">
        <f t="shared" si="15"/>
        <v>佐賀市</v>
      </c>
      <c r="L228" s="1" t="str">
        <f t="shared" si="18"/>
        <v>低</v>
      </c>
      <c r="M228" s="15">
        <v>43577</v>
      </c>
      <c r="N228">
        <f t="shared" si="16"/>
        <v>1</v>
      </c>
      <c r="O228">
        <f t="shared" si="19"/>
        <v>1</v>
      </c>
      <c r="P228" s="70"/>
    </row>
    <row r="229" spans="1:16" x14ac:dyDescent="0.45">
      <c r="A229" s="4" t="str">
        <f t="shared" si="17"/>
        <v>002018ｻ012BDSbgbGn</v>
      </c>
      <c r="B229" t="s">
        <v>756</v>
      </c>
      <c r="C229" t="s">
        <v>757</v>
      </c>
      <c r="D229" t="s">
        <v>758</v>
      </c>
      <c r="E229" s="3">
        <v>43525</v>
      </c>
      <c r="F229" s="13">
        <v>15.4</v>
      </c>
      <c r="G229" t="s">
        <v>134</v>
      </c>
      <c r="H229" t="s">
        <v>232</v>
      </c>
      <c r="I229" t="s">
        <v>136</v>
      </c>
      <c r="J229" s="23" t="s">
        <v>660</v>
      </c>
      <c r="K229" s="1" t="str">
        <f t="shared" si="15"/>
        <v>福岡市</v>
      </c>
      <c r="L229" s="1" t="str">
        <f t="shared" si="18"/>
        <v>低</v>
      </c>
      <c r="M229" s="15">
        <v>43525</v>
      </c>
      <c r="N229">
        <f t="shared" si="16"/>
        <v>1</v>
      </c>
      <c r="O229">
        <f t="shared" si="19"/>
        <v>1</v>
      </c>
      <c r="P229" s="70"/>
    </row>
    <row r="230" spans="1:16" x14ac:dyDescent="0.45">
      <c r="A230" s="4" t="str">
        <f t="shared" si="17"/>
        <v>002018ｻ007BCNNErK5</v>
      </c>
      <c r="B230" t="s">
        <v>759</v>
      </c>
      <c r="C230" t="s">
        <v>760</v>
      </c>
      <c r="D230" t="s">
        <v>734</v>
      </c>
      <c r="E230" s="3">
        <v>43607</v>
      </c>
      <c r="F230" s="13">
        <v>14.85</v>
      </c>
      <c r="G230" t="s">
        <v>134</v>
      </c>
      <c r="H230" t="s">
        <v>309</v>
      </c>
      <c r="I230" t="s">
        <v>136</v>
      </c>
      <c r="J230" s="23" t="s">
        <v>660</v>
      </c>
      <c r="K230" s="1" t="str">
        <f t="shared" si="15"/>
        <v>長崎市</v>
      </c>
      <c r="L230" s="1" t="str">
        <f t="shared" si="18"/>
        <v>低</v>
      </c>
      <c r="M230" s="15">
        <v>43607</v>
      </c>
      <c r="N230">
        <f t="shared" si="16"/>
        <v>1</v>
      </c>
      <c r="O230">
        <f t="shared" si="19"/>
        <v>1</v>
      </c>
      <c r="P230" s="70">
        <v>45471</v>
      </c>
    </row>
    <row r="231" spans="1:16" x14ac:dyDescent="0.45">
      <c r="A231" s="4" t="str">
        <f t="shared" si="17"/>
        <v>002018ｻ007BE38uQNK</v>
      </c>
      <c r="B231" t="s">
        <v>761</v>
      </c>
      <c r="C231" t="s">
        <v>762</v>
      </c>
      <c r="D231" t="s">
        <v>763</v>
      </c>
      <c r="E231" s="3">
        <v>43607</v>
      </c>
      <c r="F231" s="13">
        <v>30.8</v>
      </c>
      <c r="G231" t="s">
        <v>134</v>
      </c>
      <c r="H231" t="s">
        <v>309</v>
      </c>
      <c r="I231" t="s">
        <v>136</v>
      </c>
      <c r="J231" s="23" t="s">
        <v>660</v>
      </c>
      <c r="K231" s="1" t="str">
        <f t="shared" si="15"/>
        <v>長崎市</v>
      </c>
      <c r="L231" s="1" t="str">
        <f t="shared" si="18"/>
        <v>低</v>
      </c>
      <c r="M231" s="15">
        <v>43607</v>
      </c>
      <c r="N231">
        <f t="shared" si="16"/>
        <v>1</v>
      </c>
      <c r="O231">
        <f t="shared" si="19"/>
        <v>1</v>
      </c>
      <c r="P231" s="70">
        <v>45471</v>
      </c>
    </row>
    <row r="232" spans="1:16" x14ac:dyDescent="0.45">
      <c r="A232" s="4" t="str">
        <f t="shared" si="17"/>
        <v>002018ｻ008BHC3ySNy</v>
      </c>
      <c r="B232" t="s">
        <v>764</v>
      </c>
      <c r="C232" t="s">
        <v>765</v>
      </c>
      <c r="D232" t="s">
        <v>766</v>
      </c>
      <c r="E232" s="3">
        <v>43614</v>
      </c>
      <c r="F232" s="13">
        <v>72.599999999999994</v>
      </c>
      <c r="G232" t="s">
        <v>134</v>
      </c>
      <c r="H232" t="s">
        <v>288</v>
      </c>
      <c r="I232" t="s">
        <v>136</v>
      </c>
      <c r="J232" s="23" t="s">
        <v>660</v>
      </c>
      <c r="K232" s="1" t="str">
        <f t="shared" si="15"/>
        <v>佐賀市</v>
      </c>
      <c r="L232" s="1" t="str">
        <f t="shared" si="18"/>
        <v>低</v>
      </c>
      <c r="M232" s="15">
        <v>43614</v>
      </c>
      <c r="N232">
        <f t="shared" si="16"/>
        <v>1</v>
      </c>
      <c r="O232">
        <f t="shared" si="19"/>
        <v>1</v>
      </c>
      <c r="P232" s="70"/>
    </row>
    <row r="233" spans="1:16" x14ac:dyDescent="0.45">
      <c r="A233" s="4" t="str">
        <f t="shared" si="17"/>
        <v>002018ｻ011BAY58Cqq</v>
      </c>
      <c r="B233" t="s">
        <v>767</v>
      </c>
      <c r="C233" t="s">
        <v>768</v>
      </c>
      <c r="D233" t="s">
        <v>769</v>
      </c>
      <c r="E233" s="3">
        <v>43607</v>
      </c>
      <c r="F233" s="13">
        <v>23.925000000000001</v>
      </c>
      <c r="G233" t="s">
        <v>134</v>
      </c>
      <c r="H233" t="s">
        <v>309</v>
      </c>
      <c r="I233" t="s">
        <v>136</v>
      </c>
      <c r="J233" s="23" t="s">
        <v>660</v>
      </c>
      <c r="K233" s="1" t="str">
        <f t="shared" si="15"/>
        <v>長崎市</v>
      </c>
      <c r="L233" s="1" t="str">
        <f t="shared" si="18"/>
        <v>低</v>
      </c>
      <c r="M233" s="15">
        <v>43607</v>
      </c>
      <c r="N233">
        <f t="shared" si="16"/>
        <v>1</v>
      </c>
      <c r="O233">
        <f t="shared" si="19"/>
        <v>1</v>
      </c>
      <c r="P233" s="70"/>
    </row>
    <row r="234" spans="1:16" x14ac:dyDescent="0.45">
      <c r="A234" s="4" t="str">
        <f t="shared" si="17"/>
        <v>002019ｻ003BY8WJKLX</v>
      </c>
      <c r="B234" t="s">
        <v>770</v>
      </c>
      <c r="C234" t="s">
        <v>771</v>
      </c>
      <c r="D234" t="s">
        <v>772</v>
      </c>
      <c r="E234" s="3">
        <v>43647</v>
      </c>
      <c r="F234" s="13">
        <v>87.48</v>
      </c>
      <c r="G234" t="s">
        <v>134</v>
      </c>
      <c r="H234" t="s">
        <v>140</v>
      </c>
      <c r="I234" t="s">
        <v>136</v>
      </c>
      <c r="J234" s="23" t="s">
        <v>498</v>
      </c>
      <c r="K234" s="1" t="str">
        <f t="shared" si="15"/>
        <v>大分市</v>
      </c>
      <c r="L234" s="1" t="str">
        <f t="shared" si="18"/>
        <v>低</v>
      </c>
      <c r="M234" s="15">
        <v>43647</v>
      </c>
      <c r="N234">
        <f t="shared" si="16"/>
        <v>1</v>
      </c>
      <c r="O234">
        <f t="shared" si="19"/>
        <v>1</v>
      </c>
      <c r="P234" s="70"/>
    </row>
    <row r="235" spans="1:16" x14ac:dyDescent="0.45">
      <c r="A235" s="4" t="str">
        <f t="shared" si="17"/>
        <v>002019ｻ003BZ8ptTdV</v>
      </c>
      <c r="B235" t="s">
        <v>773</v>
      </c>
      <c r="C235" t="s">
        <v>774</v>
      </c>
      <c r="D235" t="s">
        <v>772</v>
      </c>
      <c r="E235" s="3">
        <v>43647</v>
      </c>
      <c r="F235" s="13">
        <v>87.48</v>
      </c>
      <c r="G235" t="s">
        <v>134</v>
      </c>
      <c r="H235" t="s">
        <v>140</v>
      </c>
      <c r="I235" t="s">
        <v>136</v>
      </c>
      <c r="J235" s="23" t="s">
        <v>498</v>
      </c>
      <c r="K235" s="1" t="str">
        <f t="shared" si="15"/>
        <v>大分市</v>
      </c>
      <c r="L235" s="1" t="str">
        <f t="shared" si="18"/>
        <v>低</v>
      </c>
      <c r="M235" s="15">
        <v>43647</v>
      </c>
      <c r="N235">
        <f t="shared" si="16"/>
        <v>1</v>
      </c>
      <c r="O235">
        <f t="shared" si="19"/>
        <v>1</v>
      </c>
      <c r="P235" s="70"/>
    </row>
    <row r="236" spans="1:16" x14ac:dyDescent="0.45">
      <c r="A236" s="4" t="str">
        <f t="shared" si="17"/>
        <v>002018ｻ008BAAzME7N</v>
      </c>
      <c r="B236" t="s">
        <v>775</v>
      </c>
      <c r="C236" t="s">
        <v>776</v>
      </c>
      <c r="D236" t="s">
        <v>777</v>
      </c>
      <c r="E236" s="3">
        <v>43622</v>
      </c>
      <c r="F236" s="13">
        <v>36.299999999999997</v>
      </c>
      <c r="G236" t="s">
        <v>134</v>
      </c>
      <c r="H236" t="s">
        <v>135</v>
      </c>
      <c r="I236" t="s">
        <v>136</v>
      </c>
      <c r="J236" s="23" t="s">
        <v>660</v>
      </c>
      <c r="K236" s="1" t="str">
        <f t="shared" si="15"/>
        <v>熊本市</v>
      </c>
      <c r="L236" s="1" t="str">
        <f t="shared" si="18"/>
        <v>低</v>
      </c>
      <c r="M236" s="15">
        <v>43622</v>
      </c>
      <c r="N236">
        <f t="shared" si="16"/>
        <v>1</v>
      </c>
      <c r="O236">
        <f t="shared" si="19"/>
        <v>1</v>
      </c>
      <c r="P236" s="70"/>
    </row>
    <row r="237" spans="1:16" x14ac:dyDescent="0.45">
      <c r="A237" s="4" t="str">
        <f t="shared" si="17"/>
        <v>002018ｻ009BJRaMg2c</v>
      </c>
      <c r="B237" t="s">
        <v>778</v>
      </c>
      <c r="C237" t="s">
        <v>779</v>
      </c>
      <c r="D237" t="s">
        <v>711</v>
      </c>
      <c r="E237" s="3">
        <v>43619</v>
      </c>
      <c r="F237" s="13">
        <v>79.2</v>
      </c>
      <c r="G237" t="s">
        <v>134</v>
      </c>
      <c r="H237" t="s">
        <v>140</v>
      </c>
      <c r="I237" t="s">
        <v>136</v>
      </c>
      <c r="J237" s="23" t="s">
        <v>660</v>
      </c>
      <c r="K237" s="1" t="str">
        <f t="shared" si="15"/>
        <v>大分市</v>
      </c>
      <c r="L237" s="1" t="str">
        <f t="shared" si="18"/>
        <v>低</v>
      </c>
      <c r="M237" s="15">
        <v>43619</v>
      </c>
      <c r="N237">
        <f t="shared" si="16"/>
        <v>1</v>
      </c>
      <c r="O237">
        <f t="shared" si="19"/>
        <v>1</v>
      </c>
      <c r="P237" s="70">
        <v>45432</v>
      </c>
    </row>
    <row r="238" spans="1:16" x14ac:dyDescent="0.45">
      <c r="A238" s="4" t="str">
        <f t="shared" si="17"/>
        <v>002018ｻ010BCMkNX8S</v>
      </c>
      <c r="B238" t="s">
        <v>780</v>
      </c>
      <c r="C238" t="s">
        <v>781</v>
      </c>
      <c r="D238" t="s">
        <v>782</v>
      </c>
      <c r="E238" s="3">
        <v>43615</v>
      </c>
      <c r="F238" s="13">
        <v>89.1</v>
      </c>
      <c r="G238" t="s">
        <v>134</v>
      </c>
      <c r="H238" t="s">
        <v>288</v>
      </c>
      <c r="I238" t="s">
        <v>136</v>
      </c>
      <c r="J238" s="23" t="s">
        <v>660</v>
      </c>
      <c r="K238" s="1" t="str">
        <f t="shared" si="15"/>
        <v>佐賀市</v>
      </c>
      <c r="L238" s="1" t="str">
        <f t="shared" si="18"/>
        <v>低</v>
      </c>
      <c r="M238" s="15">
        <v>43615</v>
      </c>
      <c r="N238">
        <f t="shared" si="16"/>
        <v>1</v>
      </c>
      <c r="O238">
        <f t="shared" si="19"/>
        <v>1</v>
      </c>
      <c r="P238" s="70">
        <v>45442</v>
      </c>
    </row>
    <row r="239" spans="1:16" x14ac:dyDescent="0.45">
      <c r="A239" s="4" t="str">
        <f t="shared" si="17"/>
        <v>002018ｻ012BBY1oMCD</v>
      </c>
      <c r="B239" t="s">
        <v>783</v>
      </c>
      <c r="C239" t="s">
        <v>784</v>
      </c>
      <c r="D239" t="s">
        <v>785</v>
      </c>
      <c r="E239" s="3">
        <v>43626</v>
      </c>
      <c r="F239" s="13">
        <v>89.1</v>
      </c>
      <c r="G239" t="s">
        <v>134</v>
      </c>
      <c r="H239" t="s">
        <v>288</v>
      </c>
      <c r="I239" t="s">
        <v>136</v>
      </c>
      <c r="J239" s="23" t="s">
        <v>660</v>
      </c>
      <c r="K239" s="1" t="str">
        <f t="shared" si="15"/>
        <v>佐賀市</v>
      </c>
      <c r="L239" s="1" t="str">
        <f t="shared" si="18"/>
        <v>低</v>
      </c>
      <c r="M239" s="15">
        <v>43626</v>
      </c>
      <c r="N239">
        <f t="shared" si="16"/>
        <v>1</v>
      </c>
      <c r="O239">
        <f t="shared" si="19"/>
        <v>1</v>
      </c>
      <c r="P239" s="70">
        <v>45477</v>
      </c>
    </row>
    <row r="240" spans="1:16" x14ac:dyDescent="0.45">
      <c r="A240" s="4" t="str">
        <f t="shared" si="17"/>
        <v>002018ｻ012BEqoEFLL</v>
      </c>
      <c r="B240" t="s">
        <v>786</v>
      </c>
      <c r="C240" t="s">
        <v>787</v>
      </c>
      <c r="D240" t="s">
        <v>788</v>
      </c>
      <c r="E240" s="3">
        <v>43635</v>
      </c>
      <c r="F240" s="13">
        <v>57.2</v>
      </c>
      <c r="G240" t="s">
        <v>134</v>
      </c>
      <c r="H240" t="s">
        <v>140</v>
      </c>
      <c r="I240" t="s">
        <v>136</v>
      </c>
      <c r="J240" s="23" t="s">
        <v>660</v>
      </c>
      <c r="K240" s="1" t="str">
        <f t="shared" si="15"/>
        <v>大分市</v>
      </c>
      <c r="L240" s="1" t="str">
        <f t="shared" si="18"/>
        <v>低</v>
      </c>
      <c r="M240" s="15">
        <v>43635</v>
      </c>
      <c r="N240">
        <f t="shared" si="16"/>
        <v>1</v>
      </c>
      <c r="O240">
        <f t="shared" si="19"/>
        <v>1</v>
      </c>
      <c r="P240" s="70"/>
    </row>
    <row r="241" spans="1:16" x14ac:dyDescent="0.45">
      <c r="A241" s="4" t="str">
        <f t="shared" si="17"/>
        <v>002017ｻ901CNx7x5m9</v>
      </c>
      <c r="B241" t="s">
        <v>789</v>
      </c>
      <c r="C241" t="s">
        <v>790</v>
      </c>
      <c r="D241" t="s">
        <v>791</v>
      </c>
      <c r="E241" s="3">
        <v>43628</v>
      </c>
      <c r="F241" s="13">
        <v>32.130000000000003</v>
      </c>
      <c r="G241" t="s">
        <v>134</v>
      </c>
      <c r="H241" t="s">
        <v>140</v>
      </c>
      <c r="I241" t="s">
        <v>136</v>
      </c>
      <c r="J241" s="23" t="s">
        <v>310</v>
      </c>
      <c r="K241" s="1" t="str">
        <f t="shared" si="15"/>
        <v>大分市</v>
      </c>
      <c r="L241" s="1" t="str">
        <f t="shared" si="18"/>
        <v>低</v>
      </c>
      <c r="M241" s="15">
        <v>43628</v>
      </c>
      <c r="N241">
        <f t="shared" si="16"/>
        <v>1</v>
      </c>
      <c r="O241">
        <f t="shared" si="19"/>
        <v>1</v>
      </c>
      <c r="P241" s="70">
        <v>45470</v>
      </c>
    </row>
    <row r="242" spans="1:16" x14ac:dyDescent="0.45">
      <c r="A242" s="4" t="str">
        <f t="shared" si="17"/>
        <v>002017ｻ902CDyALMJF</v>
      </c>
      <c r="B242" t="s">
        <v>792</v>
      </c>
      <c r="C242" t="s">
        <v>793</v>
      </c>
      <c r="D242" t="s">
        <v>794</v>
      </c>
      <c r="E242" s="3">
        <v>43165</v>
      </c>
      <c r="F242" s="13">
        <v>53.94</v>
      </c>
      <c r="G242" t="s">
        <v>134</v>
      </c>
      <c r="H242" t="s">
        <v>309</v>
      </c>
      <c r="I242" t="s">
        <v>136</v>
      </c>
      <c r="J242" s="23" t="s">
        <v>137</v>
      </c>
      <c r="K242" s="1" t="str">
        <f t="shared" si="15"/>
        <v>長崎市</v>
      </c>
      <c r="L242" s="1" t="str">
        <f t="shared" si="18"/>
        <v>低</v>
      </c>
      <c r="M242" s="15">
        <v>43165</v>
      </c>
      <c r="N242">
        <f t="shared" si="16"/>
        <v>1</v>
      </c>
      <c r="O242">
        <f t="shared" si="19"/>
        <v>1</v>
      </c>
      <c r="P242" s="70">
        <v>45474</v>
      </c>
    </row>
    <row r="243" spans="1:16" x14ac:dyDescent="0.45">
      <c r="A243" s="4" t="str">
        <f t="shared" si="17"/>
        <v>002018ｵ010ASFAN2PN</v>
      </c>
      <c r="B243" t="s">
        <v>795</v>
      </c>
      <c r="C243" t="s">
        <v>796</v>
      </c>
      <c r="D243" t="s">
        <v>797</v>
      </c>
      <c r="E243" s="3">
        <v>43705</v>
      </c>
      <c r="F243" s="13">
        <v>89.1</v>
      </c>
      <c r="G243" t="s">
        <v>134</v>
      </c>
      <c r="H243" t="s">
        <v>288</v>
      </c>
      <c r="I243" t="s">
        <v>136</v>
      </c>
      <c r="J243" s="23" t="s">
        <v>660</v>
      </c>
      <c r="K243" s="1" t="str">
        <f t="shared" si="15"/>
        <v>佐賀市</v>
      </c>
      <c r="L243" s="1" t="str">
        <f t="shared" si="18"/>
        <v>低</v>
      </c>
      <c r="M243" s="15">
        <v>43705</v>
      </c>
      <c r="N243">
        <f t="shared" si="16"/>
        <v>1</v>
      </c>
      <c r="O243">
        <f t="shared" si="19"/>
        <v>1</v>
      </c>
      <c r="P243" s="70"/>
    </row>
    <row r="244" spans="1:16" x14ac:dyDescent="0.45">
      <c r="A244" s="4" t="str">
        <f t="shared" si="17"/>
        <v>002018ｻ009BBNag3Kw</v>
      </c>
      <c r="B244" t="s">
        <v>798</v>
      </c>
      <c r="C244" t="s">
        <v>799</v>
      </c>
      <c r="D244" t="s">
        <v>800</v>
      </c>
      <c r="E244" s="3">
        <v>43679</v>
      </c>
      <c r="F244" s="13">
        <v>79.2</v>
      </c>
      <c r="G244" t="s">
        <v>134</v>
      </c>
      <c r="H244" t="s">
        <v>108</v>
      </c>
      <c r="I244" t="s">
        <v>136</v>
      </c>
      <c r="J244" s="23" t="s">
        <v>660</v>
      </c>
      <c r="K244" s="1" t="str">
        <f t="shared" si="15"/>
        <v>福岡市</v>
      </c>
      <c r="L244" s="1" t="str">
        <f t="shared" si="18"/>
        <v>低</v>
      </c>
      <c r="M244" s="15">
        <v>43679</v>
      </c>
      <c r="N244">
        <f t="shared" si="16"/>
        <v>1</v>
      </c>
      <c r="O244">
        <f t="shared" si="19"/>
        <v>1</v>
      </c>
      <c r="P244" s="70">
        <v>45414</v>
      </c>
    </row>
    <row r="245" spans="1:16" x14ac:dyDescent="0.45">
      <c r="A245" s="4" t="str">
        <f t="shared" si="17"/>
        <v>002019ｻ009BLTAALuL</v>
      </c>
      <c r="B245" t="s">
        <v>801</v>
      </c>
      <c r="C245" t="s">
        <v>802</v>
      </c>
      <c r="D245" t="s">
        <v>714</v>
      </c>
      <c r="E245" s="3">
        <v>43684</v>
      </c>
      <c r="F245" s="13">
        <v>27.225000000000001</v>
      </c>
      <c r="G245" t="s">
        <v>134</v>
      </c>
      <c r="H245" t="s">
        <v>288</v>
      </c>
      <c r="I245" t="s">
        <v>136</v>
      </c>
      <c r="J245" s="23" t="s">
        <v>660</v>
      </c>
      <c r="K245" s="1" t="str">
        <f t="shared" si="15"/>
        <v>佐賀市</v>
      </c>
      <c r="L245" s="1" t="str">
        <f t="shared" si="18"/>
        <v>低</v>
      </c>
      <c r="M245" s="15">
        <v>43684</v>
      </c>
      <c r="N245">
        <f t="shared" si="16"/>
        <v>1</v>
      </c>
      <c r="O245">
        <f t="shared" si="19"/>
        <v>1</v>
      </c>
      <c r="P245" s="70">
        <v>45421</v>
      </c>
    </row>
    <row r="246" spans="1:16" x14ac:dyDescent="0.45">
      <c r="A246" s="4" t="str">
        <f t="shared" si="17"/>
        <v>002019ｻ011BODP2H2g</v>
      </c>
      <c r="B246" t="s">
        <v>803</v>
      </c>
      <c r="C246" t="s">
        <v>804</v>
      </c>
      <c r="D246" t="s">
        <v>805</v>
      </c>
      <c r="E246" s="3">
        <v>43714</v>
      </c>
      <c r="F246" s="13">
        <v>89.1</v>
      </c>
      <c r="G246" t="s">
        <v>134</v>
      </c>
      <c r="H246" t="s">
        <v>288</v>
      </c>
      <c r="I246" t="s">
        <v>136</v>
      </c>
      <c r="J246" s="23" t="s">
        <v>660</v>
      </c>
      <c r="K246" s="1" t="str">
        <f t="shared" ref="K246:K309" si="20">+VLOOKUP(H246,$Q$2:$R$10,2,0)</f>
        <v>佐賀市</v>
      </c>
      <c r="L246" s="1" t="str">
        <f t="shared" ref="L246:L309" si="21">VLOOKUP(G246,$T$2:$U$6,2,0)</f>
        <v>低</v>
      </c>
      <c r="M246" s="15">
        <v>43714</v>
      </c>
      <c r="N246">
        <f t="shared" ref="N246:N309" si="22">COUNTIF(C:C,C246)</f>
        <v>1</v>
      </c>
      <c r="O246">
        <f t="shared" si="19"/>
        <v>1</v>
      </c>
      <c r="P246" s="70"/>
    </row>
    <row r="247" spans="1:16" x14ac:dyDescent="0.45">
      <c r="A247" s="4" t="str">
        <f t="shared" si="17"/>
        <v>002019ｻ102BAwGBKW1</v>
      </c>
      <c r="B247" t="s">
        <v>806</v>
      </c>
      <c r="C247" t="s">
        <v>807</v>
      </c>
      <c r="D247" t="s">
        <v>808</v>
      </c>
      <c r="E247" s="3">
        <v>43704</v>
      </c>
      <c r="F247" s="13">
        <v>17.64</v>
      </c>
      <c r="G247" t="s">
        <v>134</v>
      </c>
      <c r="H247" t="s">
        <v>288</v>
      </c>
      <c r="I247" t="s">
        <v>136</v>
      </c>
      <c r="J247" s="23" t="s">
        <v>809</v>
      </c>
      <c r="K247" s="1" t="str">
        <f t="shared" si="20"/>
        <v>佐賀市</v>
      </c>
      <c r="L247" s="1" t="str">
        <f t="shared" si="21"/>
        <v>低</v>
      </c>
      <c r="M247" s="15">
        <v>43704</v>
      </c>
      <c r="N247">
        <f t="shared" si="22"/>
        <v>1</v>
      </c>
      <c r="O247">
        <f t="shared" si="19"/>
        <v>1</v>
      </c>
      <c r="P247" s="70"/>
    </row>
    <row r="248" spans="1:16" x14ac:dyDescent="0.45">
      <c r="A248" s="4" t="str">
        <f t="shared" si="17"/>
        <v>002019ｻ103BCgLaMKK</v>
      </c>
      <c r="B248" t="s">
        <v>810</v>
      </c>
      <c r="C248" t="s">
        <v>811</v>
      </c>
      <c r="D248" t="s">
        <v>812</v>
      </c>
      <c r="E248" s="3">
        <v>43704</v>
      </c>
      <c r="F248" s="13">
        <v>22.68</v>
      </c>
      <c r="G248" t="s">
        <v>134</v>
      </c>
      <c r="H248" t="s">
        <v>288</v>
      </c>
      <c r="I248" t="s">
        <v>136</v>
      </c>
      <c r="J248" s="23" t="s">
        <v>809</v>
      </c>
      <c r="K248" s="1" t="str">
        <f t="shared" si="20"/>
        <v>佐賀市</v>
      </c>
      <c r="L248" s="1" t="str">
        <f t="shared" si="21"/>
        <v>低</v>
      </c>
      <c r="M248" s="15">
        <v>43704</v>
      </c>
      <c r="N248">
        <f t="shared" si="22"/>
        <v>1</v>
      </c>
      <c r="O248">
        <f t="shared" si="19"/>
        <v>1</v>
      </c>
      <c r="P248" s="70"/>
    </row>
    <row r="249" spans="1:16" x14ac:dyDescent="0.45">
      <c r="A249" s="4" t="str">
        <f t="shared" si="17"/>
        <v>002017ｻ911BIfJgoCk</v>
      </c>
      <c r="B249" t="s">
        <v>813</v>
      </c>
      <c r="C249" t="s">
        <v>814</v>
      </c>
      <c r="D249" t="s">
        <v>678</v>
      </c>
      <c r="E249" s="3">
        <v>43717</v>
      </c>
      <c r="F249" s="13">
        <v>87.48</v>
      </c>
      <c r="G249" t="s">
        <v>134</v>
      </c>
      <c r="H249" t="s">
        <v>140</v>
      </c>
      <c r="I249" t="s">
        <v>136</v>
      </c>
      <c r="J249" s="23" t="s">
        <v>498</v>
      </c>
      <c r="K249" s="1" t="str">
        <f t="shared" si="20"/>
        <v>大分市</v>
      </c>
      <c r="L249" s="1" t="str">
        <f t="shared" si="21"/>
        <v>低</v>
      </c>
      <c r="M249" s="15">
        <v>43717</v>
      </c>
      <c r="N249">
        <f t="shared" si="22"/>
        <v>1</v>
      </c>
      <c r="O249">
        <f t="shared" si="19"/>
        <v>1</v>
      </c>
      <c r="P249" s="70"/>
    </row>
    <row r="250" spans="1:16" x14ac:dyDescent="0.45">
      <c r="A250" s="4" t="str">
        <f t="shared" si="17"/>
        <v>002017ｻ912BCqv15NS</v>
      </c>
      <c r="B250" t="s">
        <v>815</v>
      </c>
      <c r="C250" t="s">
        <v>816</v>
      </c>
      <c r="D250" t="s">
        <v>650</v>
      </c>
      <c r="E250" s="3">
        <v>43711</v>
      </c>
      <c r="F250" s="13">
        <v>87.48</v>
      </c>
      <c r="G250" t="s">
        <v>134</v>
      </c>
      <c r="H250" t="s">
        <v>309</v>
      </c>
      <c r="I250" t="s">
        <v>136</v>
      </c>
      <c r="J250" s="23" t="s">
        <v>498</v>
      </c>
      <c r="K250" s="1" t="str">
        <f t="shared" si="20"/>
        <v>長崎市</v>
      </c>
      <c r="L250" s="1" t="str">
        <f t="shared" si="21"/>
        <v>低</v>
      </c>
      <c r="M250" s="15">
        <v>43711</v>
      </c>
      <c r="N250">
        <f t="shared" si="22"/>
        <v>1</v>
      </c>
      <c r="O250">
        <f t="shared" si="19"/>
        <v>1</v>
      </c>
      <c r="P250" s="70">
        <v>45439</v>
      </c>
    </row>
    <row r="251" spans="1:16" x14ac:dyDescent="0.45">
      <c r="A251" s="4" t="str">
        <f t="shared" si="17"/>
        <v>002018ｻ011BCqJ5KNK</v>
      </c>
      <c r="B251" t="s">
        <v>817</v>
      </c>
      <c r="C251" t="s">
        <v>818</v>
      </c>
      <c r="D251" t="s">
        <v>819</v>
      </c>
      <c r="E251" s="3">
        <v>43732</v>
      </c>
      <c r="F251" s="13">
        <v>17.600000000000001</v>
      </c>
      <c r="G251" t="s">
        <v>134</v>
      </c>
      <c r="H251" t="s">
        <v>288</v>
      </c>
      <c r="I251" t="s">
        <v>136</v>
      </c>
      <c r="J251" s="23" t="s">
        <v>660</v>
      </c>
      <c r="K251" s="1" t="str">
        <f t="shared" si="20"/>
        <v>佐賀市</v>
      </c>
      <c r="L251" s="1" t="str">
        <f t="shared" si="21"/>
        <v>低</v>
      </c>
      <c r="M251" s="15">
        <v>43732</v>
      </c>
      <c r="N251">
        <f t="shared" si="22"/>
        <v>1</v>
      </c>
      <c r="O251">
        <f t="shared" si="19"/>
        <v>1</v>
      </c>
      <c r="P251" s="70"/>
    </row>
    <row r="252" spans="1:16" x14ac:dyDescent="0.45">
      <c r="A252" s="4" t="str">
        <f t="shared" si="17"/>
        <v>002017ｻ911BBHP3VvP</v>
      </c>
      <c r="B252" t="s">
        <v>820</v>
      </c>
      <c r="C252" t="s">
        <v>821</v>
      </c>
      <c r="D252" t="s">
        <v>822</v>
      </c>
      <c r="E252" s="3">
        <v>43738</v>
      </c>
      <c r="F252" s="13">
        <v>77.760000000000005</v>
      </c>
      <c r="G252" t="s">
        <v>134</v>
      </c>
      <c r="H252" t="s">
        <v>135</v>
      </c>
      <c r="I252" t="s">
        <v>136</v>
      </c>
      <c r="J252" s="23" t="s">
        <v>498</v>
      </c>
      <c r="K252" s="1" t="str">
        <f t="shared" si="20"/>
        <v>熊本市</v>
      </c>
      <c r="L252" s="1" t="str">
        <f t="shared" si="21"/>
        <v>低</v>
      </c>
      <c r="M252" s="15">
        <v>43738</v>
      </c>
      <c r="N252">
        <f t="shared" si="22"/>
        <v>1</v>
      </c>
      <c r="O252">
        <f t="shared" si="19"/>
        <v>1</v>
      </c>
      <c r="P252" s="70">
        <v>45474</v>
      </c>
    </row>
    <row r="253" spans="1:16" x14ac:dyDescent="0.45">
      <c r="A253" s="4" t="str">
        <f t="shared" si="17"/>
        <v>002017ｻ911BEs4VubV</v>
      </c>
      <c r="B253" t="s">
        <v>823</v>
      </c>
      <c r="C253" t="s">
        <v>824</v>
      </c>
      <c r="D253" t="s">
        <v>2115</v>
      </c>
      <c r="E253" s="3">
        <v>43738</v>
      </c>
      <c r="F253" s="13">
        <v>77.760000000000005</v>
      </c>
      <c r="G253" t="s">
        <v>134</v>
      </c>
      <c r="H253" t="s">
        <v>135</v>
      </c>
      <c r="I253" t="s">
        <v>136</v>
      </c>
      <c r="J253" s="23" t="s">
        <v>498</v>
      </c>
      <c r="K253" s="1" t="str">
        <f t="shared" si="20"/>
        <v>熊本市</v>
      </c>
      <c r="L253" s="1" t="str">
        <f t="shared" si="21"/>
        <v>低</v>
      </c>
      <c r="M253" s="15">
        <v>43738</v>
      </c>
      <c r="N253">
        <f t="shared" si="22"/>
        <v>1</v>
      </c>
      <c r="O253">
        <f t="shared" si="19"/>
        <v>1</v>
      </c>
      <c r="P253" s="70">
        <v>45432</v>
      </c>
    </row>
    <row r="254" spans="1:16" x14ac:dyDescent="0.45">
      <c r="A254" s="4" t="str">
        <f t="shared" si="17"/>
        <v>002018ｻ011BDKCxNSK</v>
      </c>
      <c r="B254" t="s">
        <v>825</v>
      </c>
      <c r="C254" t="s">
        <v>826</v>
      </c>
      <c r="D254" t="s">
        <v>819</v>
      </c>
      <c r="E254" s="3">
        <v>43759</v>
      </c>
      <c r="F254" s="13">
        <v>11</v>
      </c>
      <c r="G254" t="s">
        <v>134</v>
      </c>
      <c r="H254" t="s">
        <v>288</v>
      </c>
      <c r="I254" t="s">
        <v>136</v>
      </c>
      <c r="J254" s="23" t="s">
        <v>660</v>
      </c>
      <c r="K254" s="1" t="str">
        <f t="shared" si="20"/>
        <v>佐賀市</v>
      </c>
      <c r="L254" s="1" t="str">
        <f t="shared" si="21"/>
        <v>低</v>
      </c>
      <c r="M254" s="15">
        <v>43759</v>
      </c>
      <c r="N254">
        <f t="shared" si="22"/>
        <v>1</v>
      </c>
      <c r="O254">
        <f t="shared" si="19"/>
        <v>1</v>
      </c>
      <c r="P254" s="70"/>
    </row>
    <row r="255" spans="1:16" x14ac:dyDescent="0.45">
      <c r="A255" s="4" t="str">
        <f t="shared" si="17"/>
        <v>002019ｻ103BAsab8ZK</v>
      </c>
      <c r="B255" t="s">
        <v>827</v>
      </c>
      <c r="C255" t="s">
        <v>828</v>
      </c>
      <c r="D255" t="s">
        <v>829</v>
      </c>
      <c r="E255" s="3">
        <v>43763</v>
      </c>
      <c r="F255" s="13">
        <v>25.2</v>
      </c>
      <c r="G255" t="s">
        <v>134</v>
      </c>
      <c r="H255" t="s">
        <v>232</v>
      </c>
      <c r="I255" t="s">
        <v>136</v>
      </c>
      <c r="J255" s="23" t="s">
        <v>809</v>
      </c>
      <c r="K255" s="1" t="str">
        <f t="shared" si="20"/>
        <v>福岡市</v>
      </c>
      <c r="L255" s="1" t="str">
        <f t="shared" si="21"/>
        <v>低</v>
      </c>
      <c r="M255" s="15">
        <v>43763</v>
      </c>
      <c r="N255">
        <f t="shared" si="22"/>
        <v>1</v>
      </c>
      <c r="O255">
        <f t="shared" si="19"/>
        <v>1</v>
      </c>
      <c r="P255" s="70">
        <v>45443</v>
      </c>
    </row>
    <row r="256" spans="1:16" x14ac:dyDescent="0.45">
      <c r="A256" s="4" t="str">
        <f t="shared" si="17"/>
        <v>002019ｻ104BCe9QmYX</v>
      </c>
      <c r="B256" t="s">
        <v>830</v>
      </c>
      <c r="C256" t="s">
        <v>831</v>
      </c>
      <c r="D256" t="s">
        <v>832</v>
      </c>
      <c r="E256" s="3">
        <v>43794</v>
      </c>
      <c r="F256" s="13">
        <v>20.16</v>
      </c>
      <c r="G256" t="s">
        <v>134</v>
      </c>
      <c r="H256" t="s">
        <v>288</v>
      </c>
      <c r="I256" t="s">
        <v>136</v>
      </c>
      <c r="J256" s="23" t="s">
        <v>809</v>
      </c>
      <c r="K256" s="1" t="str">
        <f t="shared" si="20"/>
        <v>佐賀市</v>
      </c>
      <c r="L256" s="1" t="str">
        <f t="shared" si="21"/>
        <v>低</v>
      </c>
      <c r="M256" s="15">
        <v>43794</v>
      </c>
      <c r="N256">
        <f t="shared" si="22"/>
        <v>1</v>
      </c>
      <c r="O256">
        <f t="shared" si="19"/>
        <v>1</v>
      </c>
      <c r="P256" s="70"/>
    </row>
    <row r="257" spans="1:16" x14ac:dyDescent="0.45">
      <c r="A257" s="4" t="str">
        <f t="shared" si="17"/>
        <v>002019ｻ105BBSNrtne</v>
      </c>
      <c r="B257" t="s">
        <v>833</v>
      </c>
      <c r="C257" t="s">
        <v>834</v>
      </c>
      <c r="D257" t="s">
        <v>835</v>
      </c>
      <c r="E257" s="3">
        <v>43789</v>
      </c>
      <c r="F257" s="13">
        <v>18.899999999999999</v>
      </c>
      <c r="G257" t="s">
        <v>134</v>
      </c>
      <c r="H257" t="s">
        <v>108</v>
      </c>
      <c r="I257" t="s">
        <v>136</v>
      </c>
      <c r="J257" s="23" t="s">
        <v>809</v>
      </c>
      <c r="K257" s="1" t="str">
        <f t="shared" si="20"/>
        <v>福岡市</v>
      </c>
      <c r="L257" s="1" t="str">
        <f t="shared" si="21"/>
        <v>低</v>
      </c>
      <c r="M257" s="15">
        <v>43789</v>
      </c>
      <c r="N257">
        <f t="shared" si="22"/>
        <v>1</v>
      </c>
      <c r="O257">
        <f t="shared" si="19"/>
        <v>1</v>
      </c>
      <c r="P257" s="70"/>
    </row>
    <row r="258" spans="1:16" x14ac:dyDescent="0.45">
      <c r="A258" s="4" t="str">
        <f t="shared" si="17"/>
        <v>002019ｻ105BCfZm23L</v>
      </c>
      <c r="B258" t="s">
        <v>836</v>
      </c>
      <c r="C258" t="s">
        <v>837</v>
      </c>
      <c r="D258" t="s">
        <v>835</v>
      </c>
      <c r="E258" s="3">
        <v>43789</v>
      </c>
      <c r="F258" s="13">
        <v>16.38</v>
      </c>
      <c r="G258" t="s">
        <v>134</v>
      </c>
      <c r="H258" t="s">
        <v>108</v>
      </c>
      <c r="I258" t="s">
        <v>136</v>
      </c>
      <c r="J258" s="23" t="s">
        <v>809</v>
      </c>
      <c r="K258" s="1" t="str">
        <f t="shared" si="20"/>
        <v>福岡市</v>
      </c>
      <c r="L258" s="1" t="str">
        <f t="shared" si="21"/>
        <v>低</v>
      </c>
      <c r="M258" s="15">
        <v>43789</v>
      </c>
      <c r="N258">
        <f t="shared" si="22"/>
        <v>1</v>
      </c>
      <c r="O258">
        <f t="shared" si="19"/>
        <v>1</v>
      </c>
      <c r="P258" s="70"/>
    </row>
    <row r="259" spans="1:16" x14ac:dyDescent="0.45">
      <c r="A259" s="4" t="str">
        <f t="shared" si="17"/>
        <v>002019ｻ104BBvbH56m</v>
      </c>
      <c r="B259" t="s">
        <v>838</v>
      </c>
      <c r="C259" t="s">
        <v>839</v>
      </c>
      <c r="D259" t="s">
        <v>840</v>
      </c>
      <c r="E259" s="3">
        <v>43818</v>
      </c>
      <c r="F259" s="13">
        <v>18.899999999999999</v>
      </c>
      <c r="G259" t="s">
        <v>134</v>
      </c>
      <c r="H259" t="s">
        <v>288</v>
      </c>
      <c r="I259" t="s">
        <v>136</v>
      </c>
      <c r="J259" s="23" t="s">
        <v>809</v>
      </c>
      <c r="K259" s="1" t="str">
        <f t="shared" si="20"/>
        <v>佐賀市</v>
      </c>
      <c r="L259" s="1" t="str">
        <f t="shared" si="21"/>
        <v>低</v>
      </c>
      <c r="M259" s="15">
        <v>43818</v>
      </c>
      <c r="N259">
        <f t="shared" si="22"/>
        <v>1</v>
      </c>
      <c r="O259">
        <f t="shared" si="19"/>
        <v>1</v>
      </c>
      <c r="P259" s="70"/>
    </row>
    <row r="260" spans="1:16" x14ac:dyDescent="0.45">
      <c r="A260" s="4" t="str">
        <f t="shared" ref="A260:A323" si="23">+B260&amp;C260</f>
        <v>002019ｻ105BFFMaAAe</v>
      </c>
      <c r="B260" t="s">
        <v>841</v>
      </c>
      <c r="C260" t="s">
        <v>842</v>
      </c>
      <c r="D260" t="s">
        <v>843</v>
      </c>
      <c r="E260" s="3">
        <v>43818</v>
      </c>
      <c r="F260" s="13">
        <v>10.08</v>
      </c>
      <c r="G260" t="s">
        <v>134</v>
      </c>
      <c r="H260" t="s">
        <v>288</v>
      </c>
      <c r="I260" t="s">
        <v>136</v>
      </c>
      <c r="J260" s="23" t="s">
        <v>809</v>
      </c>
      <c r="K260" s="1" t="str">
        <f t="shared" si="20"/>
        <v>佐賀市</v>
      </c>
      <c r="L260" s="1" t="str">
        <f t="shared" si="21"/>
        <v>低</v>
      </c>
      <c r="M260" s="15">
        <v>43818</v>
      </c>
      <c r="N260">
        <f t="shared" si="22"/>
        <v>1</v>
      </c>
      <c r="O260">
        <f t="shared" ref="O260:O323" si="24">COUNTIF(B:B,B260)</f>
        <v>1</v>
      </c>
      <c r="P260" s="70"/>
    </row>
    <row r="261" spans="1:16" x14ac:dyDescent="0.45">
      <c r="A261" s="4" t="str">
        <f t="shared" si="23"/>
        <v>002018ｻ012BIAKqYd5</v>
      </c>
      <c r="B261" t="s">
        <v>844</v>
      </c>
      <c r="C261" t="s">
        <v>845</v>
      </c>
      <c r="D261" t="s">
        <v>846</v>
      </c>
      <c r="E261" s="3">
        <v>43878</v>
      </c>
      <c r="F261" s="13">
        <v>22</v>
      </c>
      <c r="G261" t="s">
        <v>134</v>
      </c>
      <c r="H261" t="s">
        <v>288</v>
      </c>
      <c r="I261" t="s">
        <v>136</v>
      </c>
      <c r="J261" s="23" t="s">
        <v>660</v>
      </c>
      <c r="K261" s="1" t="str">
        <f t="shared" si="20"/>
        <v>佐賀市</v>
      </c>
      <c r="L261" s="1" t="str">
        <f t="shared" si="21"/>
        <v>低</v>
      </c>
      <c r="M261" s="15">
        <v>43878</v>
      </c>
      <c r="N261">
        <f t="shared" si="22"/>
        <v>1</v>
      </c>
      <c r="O261">
        <f t="shared" si="24"/>
        <v>1</v>
      </c>
      <c r="P261" s="70">
        <v>45527</v>
      </c>
    </row>
    <row r="262" spans="1:16" x14ac:dyDescent="0.45">
      <c r="A262" s="4" t="str">
        <f t="shared" si="23"/>
        <v>002019N106BD3ykLXU</v>
      </c>
      <c r="B262" t="s">
        <v>847</v>
      </c>
      <c r="C262" t="s">
        <v>848</v>
      </c>
      <c r="D262" t="s">
        <v>849</v>
      </c>
      <c r="E262" s="3">
        <v>43864</v>
      </c>
      <c r="F262" s="13">
        <v>37.799999999999997</v>
      </c>
      <c r="G262" t="s">
        <v>134</v>
      </c>
      <c r="H262" t="s">
        <v>288</v>
      </c>
      <c r="I262" t="s">
        <v>136</v>
      </c>
      <c r="J262" s="23" t="s">
        <v>809</v>
      </c>
      <c r="K262" s="1" t="str">
        <f t="shared" si="20"/>
        <v>佐賀市</v>
      </c>
      <c r="L262" s="1" t="str">
        <f t="shared" si="21"/>
        <v>低</v>
      </c>
      <c r="M262" s="15">
        <v>43864</v>
      </c>
      <c r="N262">
        <f t="shared" si="22"/>
        <v>1</v>
      </c>
      <c r="O262">
        <f t="shared" si="24"/>
        <v>1</v>
      </c>
      <c r="P262" s="70">
        <v>45433</v>
      </c>
    </row>
    <row r="263" spans="1:16" x14ac:dyDescent="0.45">
      <c r="A263" s="4" t="str">
        <f t="shared" si="23"/>
        <v>002019N107BIcpxpsy</v>
      </c>
      <c r="B263" t="s">
        <v>850</v>
      </c>
      <c r="C263" t="s">
        <v>851</v>
      </c>
      <c r="D263" t="s">
        <v>852</v>
      </c>
      <c r="E263" s="3">
        <v>43861</v>
      </c>
      <c r="F263" s="13">
        <v>30.24</v>
      </c>
      <c r="G263" t="s">
        <v>134</v>
      </c>
      <c r="H263" t="s">
        <v>309</v>
      </c>
      <c r="I263" t="s">
        <v>136</v>
      </c>
      <c r="J263" s="23" t="s">
        <v>809</v>
      </c>
      <c r="K263" s="1" t="str">
        <f t="shared" si="20"/>
        <v>長崎市</v>
      </c>
      <c r="L263" s="1" t="str">
        <f t="shared" si="21"/>
        <v>低</v>
      </c>
      <c r="M263" s="15">
        <v>43861</v>
      </c>
      <c r="N263">
        <f t="shared" si="22"/>
        <v>1</v>
      </c>
      <c r="O263">
        <f t="shared" si="24"/>
        <v>1</v>
      </c>
      <c r="P263" s="70">
        <v>45414</v>
      </c>
    </row>
    <row r="264" spans="1:16" x14ac:dyDescent="0.45">
      <c r="A264" s="4" t="str">
        <f t="shared" si="23"/>
        <v>002019N108BHPLKpQp</v>
      </c>
      <c r="B264" t="s">
        <v>853</v>
      </c>
      <c r="C264" t="s">
        <v>854</v>
      </c>
      <c r="D264" t="s">
        <v>855</v>
      </c>
      <c r="E264" s="3">
        <v>43861</v>
      </c>
      <c r="F264" s="13">
        <v>23.31</v>
      </c>
      <c r="G264" t="s">
        <v>134</v>
      </c>
      <c r="H264" t="s">
        <v>309</v>
      </c>
      <c r="I264" t="s">
        <v>136</v>
      </c>
      <c r="J264" s="23" t="s">
        <v>809</v>
      </c>
      <c r="K264" s="1" t="str">
        <f t="shared" si="20"/>
        <v>長崎市</v>
      </c>
      <c r="L264" s="1" t="str">
        <f t="shared" si="21"/>
        <v>低</v>
      </c>
      <c r="M264" s="15">
        <v>43861</v>
      </c>
      <c r="N264">
        <f t="shared" si="22"/>
        <v>1</v>
      </c>
      <c r="O264">
        <f t="shared" si="24"/>
        <v>1</v>
      </c>
      <c r="P264" s="70"/>
    </row>
    <row r="265" spans="1:16" x14ac:dyDescent="0.45">
      <c r="A265" s="4" t="str">
        <f t="shared" si="23"/>
        <v>002019N107BFoMH3bb</v>
      </c>
      <c r="B265" t="s">
        <v>856</v>
      </c>
      <c r="C265" t="s">
        <v>857</v>
      </c>
      <c r="D265" t="s">
        <v>858</v>
      </c>
      <c r="E265" s="3">
        <v>43893</v>
      </c>
      <c r="F265" s="13">
        <v>90.72</v>
      </c>
      <c r="G265" t="s">
        <v>134</v>
      </c>
      <c r="H265" t="s">
        <v>232</v>
      </c>
      <c r="I265" t="s">
        <v>136</v>
      </c>
      <c r="J265" s="23" t="s">
        <v>809</v>
      </c>
      <c r="K265" s="1" t="str">
        <f t="shared" si="20"/>
        <v>福岡市</v>
      </c>
      <c r="L265" s="1" t="str">
        <f t="shared" si="21"/>
        <v>低</v>
      </c>
      <c r="M265" s="15">
        <v>43893</v>
      </c>
      <c r="N265">
        <f t="shared" si="22"/>
        <v>1</v>
      </c>
      <c r="O265">
        <f t="shared" si="24"/>
        <v>1</v>
      </c>
      <c r="P265" s="70"/>
    </row>
    <row r="266" spans="1:16" x14ac:dyDescent="0.45">
      <c r="A266" s="4" t="str">
        <f t="shared" si="23"/>
        <v>002019N109BDccovNV</v>
      </c>
      <c r="B266" t="s">
        <v>859</v>
      </c>
      <c r="C266" t="s">
        <v>860</v>
      </c>
      <c r="D266" t="s">
        <v>861</v>
      </c>
      <c r="E266" s="3">
        <v>43878</v>
      </c>
      <c r="F266" s="13">
        <v>27.72</v>
      </c>
      <c r="G266" t="s">
        <v>134</v>
      </c>
      <c r="H266" t="s">
        <v>232</v>
      </c>
      <c r="I266" t="s">
        <v>136</v>
      </c>
      <c r="J266" s="23" t="s">
        <v>809</v>
      </c>
      <c r="K266" s="1" t="str">
        <f t="shared" si="20"/>
        <v>福岡市</v>
      </c>
      <c r="L266" s="1" t="str">
        <f t="shared" si="21"/>
        <v>低</v>
      </c>
      <c r="M266" s="15">
        <v>43878</v>
      </c>
      <c r="N266">
        <f t="shared" si="22"/>
        <v>1</v>
      </c>
      <c r="O266">
        <f t="shared" si="24"/>
        <v>1</v>
      </c>
      <c r="P266" s="70"/>
    </row>
    <row r="267" spans="1:16" x14ac:dyDescent="0.45">
      <c r="A267" s="4" t="str">
        <f t="shared" si="23"/>
        <v>002019N109BPbAK233</v>
      </c>
      <c r="B267" t="s">
        <v>862</v>
      </c>
      <c r="C267" t="s">
        <v>863</v>
      </c>
      <c r="D267" t="s">
        <v>864</v>
      </c>
      <c r="E267" s="3">
        <v>43894</v>
      </c>
      <c r="F267" s="13">
        <v>17.010000000000002</v>
      </c>
      <c r="G267" t="s">
        <v>134</v>
      </c>
      <c r="H267" t="s">
        <v>288</v>
      </c>
      <c r="I267" t="s">
        <v>136</v>
      </c>
      <c r="J267" s="23" t="s">
        <v>809</v>
      </c>
      <c r="K267" s="1" t="str">
        <f t="shared" si="20"/>
        <v>佐賀市</v>
      </c>
      <c r="L267" s="1" t="str">
        <f t="shared" si="21"/>
        <v>低</v>
      </c>
      <c r="M267" s="15">
        <v>43894</v>
      </c>
      <c r="N267">
        <f t="shared" si="22"/>
        <v>1</v>
      </c>
      <c r="O267">
        <f t="shared" si="24"/>
        <v>1</v>
      </c>
      <c r="P267" s="70">
        <v>45468</v>
      </c>
    </row>
    <row r="268" spans="1:16" x14ac:dyDescent="0.45">
      <c r="A268" s="4" t="str">
        <f t="shared" si="23"/>
        <v>002019N110BEXM4hK3</v>
      </c>
      <c r="B268" t="s">
        <v>865</v>
      </c>
      <c r="C268" t="s">
        <v>866</v>
      </c>
      <c r="D268" t="s">
        <v>867</v>
      </c>
      <c r="E268" s="3">
        <v>43886</v>
      </c>
      <c r="F268" s="13">
        <v>89.1</v>
      </c>
      <c r="G268" t="s">
        <v>134</v>
      </c>
      <c r="H268" t="s">
        <v>108</v>
      </c>
      <c r="I268" t="s">
        <v>136</v>
      </c>
      <c r="J268" s="23" t="s">
        <v>660</v>
      </c>
      <c r="K268" s="1" t="str">
        <f t="shared" si="20"/>
        <v>福岡市</v>
      </c>
      <c r="L268" s="1" t="str">
        <f t="shared" si="21"/>
        <v>低</v>
      </c>
      <c r="M268" s="15">
        <v>43886</v>
      </c>
      <c r="N268">
        <f t="shared" si="22"/>
        <v>1</v>
      </c>
      <c r="O268">
        <f t="shared" si="24"/>
        <v>1</v>
      </c>
      <c r="P268" s="70">
        <v>45419</v>
      </c>
    </row>
    <row r="269" spans="1:16" x14ac:dyDescent="0.45">
      <c r="A269" s="4" t="str">
        <f t="shared" si="23"/>
        <v>002019N112BA5bc5jx</v>
      </c>
      <c r="B269" t="s">
        <v>868</v>
      </c>
      <c r="C269" t="s">
        <v>869</v>
      </c>
      <c r="D269" t="s">
        <v>870</v>
      </c>
      <c r="E269" s="3">
        <v>43890</v>
      </c>
      <c r="F269" s="13">
        <v>12.6</v>
      </c>
      <c r="G269" t="s">
        <v>134</v>
      </c>
      <c r="H269" t="s">
        <v>288</v>
      </c>
      <c r="I269" t="s">
        <v>136</v>
      </c>
      <c r="J269" s="23" t="s">
        <v>809</v>
      </c>
      <c r="K269" s="1" t="str">
        <f t="shared" si="20"/>
        <v>佐賀市</v>
      </c>
      <c r="L269" s="1" t="str">
        <f t="shared" si="21"/>
        <v>低</v>
      </c>
      <c r="M269" s="15">
        <v>43890</v>
      </c>
      <c r="N269">
        <f t="shared" si="22"/>
        <v>1</v>
      </c>
      <c r="O269">
        <f t="shared" si="24"/>
        <v>1</v>
      </c>
      <c r="P269" s="70"/>
    </row>
    <row r="270" spans="1:16" x14ac:dyDescent="0.45">
      <c r="A270" s="4" t="str">
        <f t="shared" si="23"/>
        <v>2018ES0037gMgPev</v>
      </c>
      <c r="B270" t="s">
        <v>871</v>
      </c>
      <c r="C270" t="s">
        <v>872</v>
      </c>
      <c r="D270" t="s">
        <v>873</v>
      </c>
      <c r="E270" s="3">
        <v>43312</v>
      </c>
      <c r="F270" s="13">
        <v>257.04000000000002</v>
      </c>
      <c r="G270" t="s">
        <v>134</v>
      </c>
      <c r="H270" t="s">
        <v>108</v>
      </c>
      <c r="I270" t="s">
        <v>136</v>
      </c>
      <c r="J270" s="23">
        <v>36</v>
      </c>
      <c r="K270" s="1" t="str">
        <f t="shared" si="20"/>
        <v>福岡市</v>
      </c>
      <c r="L270" s="1" t="str">
        <f t="shared" si="21"/>
        <v>低</v>
      </c>
      <c r="M270" s="15">
        <v>43677</v>
      </c>
      <c r="N270">
        <f t="shared" si="22"/>
        <v>1</v>
      </c>
      <c r="O270">
        <f t="shared" si="24"/>
        <v>1</v>
      </c>
      <c r="P270" s="70">
        <v>45412</v>
      </c>
    </row>
    <row r="271" spans="1:16" x14ac:dyDescent="0.45">
      <c r="A271" s="4" t="str">
        <f t="shared" si="23"/>
        <v>2018ES0036DmUh8c</v>
      </c>
      <c r="B271" t="s">
        <v>874</v>
      </c>
      <c r="C271" t="s">
        <v>875</v>
      </c>
      <c r="D271" t="s">
        <v>109</v>
      </c>
      <c r="E271" s="3">
        <v>43343</v>
      </c>
      <c r="F271" s="13">
        <v>342.72</v>
      </c>
      <c r="G271" t="s">
        <v>134</v>
      </c>
      <c r="H271" t="s">
        <v>108</v>
      </c>
      <c r="I271" t="s">
        <v>136</v>
      </c>
      <c r="J271" s="23">
        <v>36</v>
      </c>
      <c r="K271" s="1" t="str">
        <f t="shared" si="20"/>
        <v>福岡市</v>
      </c>
      <c r="L271" s="1" t="str">
        <f t="shared" si="21"/>
        <v>低</v>
      </c>
      <c r="M271" s="15">
        <v>43708</v>
      </c>
      <c r="N271">
        <f t="shared" si="22"/>
        <v>1</v>
      </c>
      <c r="O271">
        <f t="shared" si="24"/>
        <v>1</v>
      </c>
      <c r="P271" s="70">
        <v>45474</v>
      </c>
    </row>
    <row r="272" spans="1:16" x14ac:dyDescent="0.45">
      <c r="A272" s="4" t="str">
        <f t="shared" si="23"/>
        <v>2018ES0035zjWg18</v>
      </c>
      <c r="B272" t="s">
        <v>876</v>
      </c>
      <c r="C272" t="s">
        <v>877</v>
      </c>
      <c r="D272" t="s">
        <v>878</v>
      </c>
      <c r="E272" s="3">
        <v>43343</v>
      </c>
      <c r="F272" s="13">
        <v>257.04000000000002</v>
      </c>
      <c r="G272" t="s">
        <v>134</v>
      </c>
      <c r="H272" t="s">
        <v>108</v>
      </c>
      <c r="I272" t="s">
        <v>136</v>
      </c>
      <c r="J272" s="23">
        <v>36</v>
      </c>
      <c r="K272" s="1" t="str">
        <f t="shared" si="20"/>
        <v>福岡市</v>
      </c>
      <c r="L272" s="1" t="str">
        <f t="shared" si="21"/>
        <v>低</v>
      </c>
      <c r="M272" s="15">
        <v>43708</v>
      </c>
      <c r="N272">
        <f t="shared" si="22"/>
        <v>1</v>
      </c>
      <c r="O272">
        <f t="shared" si="24"/>
        <v>1</v>
      </c>
      <c r="P272" s="70">
        <v>45457</v>
      </c>
    </row>
    <row r="273" spans="1:16" x14ac:dyDescent="0.45">
      <c r="A273" s="4" t="str">
        <f t="shared" si="23"/>
        <v>2018ES0033nGEyvN</v>
      </c>
      <c r="B273" t="s">
        <v>879</v>
      </c>
      <c r="C273" t="s">
        <v>880</v>
      </c>
      <c r="D273" t="s">
        <v>2116</v>
      </c>
      <c r="E273" s="3">
        <v>43376</v>
      </c>
      <c r="F273" s="13">
        <v>95.2</v>
      </c>
      <c r="G273" t="s">
        <v>134</v>
      </c>
      <c r="H273" t="s">
        <v>108</v>
      </c>
      <c r="I273" t="s">
        <v>136</v>
      </c>
      <c r="J273" s="23">
        <v>36</v>
      </c>
      <c r="K273" s="1" t="str">
        <f t="shared" si="20"/>
        <v>福岡市</v>
      </c>
      <c r="L273" s="1" t="str">
        <f t="shared" si="21"/>
        <v>低</v>
      </c>
      <c r="M273" s="15">
        <v>43741</v>
      </c>
      <c r="N273">
        <f t="shared" si="22"/>
        <v>1</v>
      </c>
      <c r="O273">
        <f t="shared" si="24"/>
        <v>1</v>
      </c>
      <c r="P273" s="70">
        <v>45464</v>
      </c>
    </row>
    <row r="274" spans="1:16" x14ac:dyDescent="0.45">
      <c r="A274" s="4" t="str">
        <f t="shared" si="23"/>
        <v>2018ES0032ENUSXw</v>
      </c>
      <c r="B274" t="s">
        <v>881</v>
      </c>
      <c r="C274" t="s">
        <v>882</v>
      </c>
      <c r="D274" t="s">
        <v>883</v>
      </c>
      <c r="E274" s="3">
        <v>43312</v>
      </c>
      <c r="F274" s="13">
        <v>95.2</v>
      </c>
      <c r="G274" t="s">
        <v>134</v>
      </c>
      <c r="H274" t="s">
        <v>108</v>
      </c>
      <c r="I274" t="s">
        <v>136</v>
      </c>
      <c r="J274" s="23">
        <v>36</v>
      </c>
      <c r="K274" s="1" t="str">
        <f t="shared" si="20"/>
        <v>福岡市</v>
      </c>
      <c r="L274" s="1" t="str">
        <f t="shared" si="21"/>
        <v>低</v>
      </c>
      <c r="M274" s="15">
        <v>43677</v>
      </c>
      <c r="N274">
        <f t="shared" si="22"/>
        <v>1</v>
      </c>
      <c r="O274">
        <f t="shared" si="24"/>
        <v>1</v>
      </c>
      <c r="P274" s="70">
        <v>45427</v>
      </c>
    </row>
    <row r="275" spans="1:16" x14ac:dyDescent="0.45">
      <c r="A275" s="4" t="str">
        <f t="shared" si="23"/>
        <v>2018ES0034VYB7CP</v>
      </c>
      <c r="B275" t="s">
        <v>884</v>
      </c>
      <c r="C275" t="s">
        <v>885</v>
      </c>
      <c r="D275" t="s">
        <v>886</v>
      </c>
      <c r="E275" s="3">
        <v>43376</v>
      </c>
      <c r="F275" s="13">
        <v>95.2</v>
      </c>
      <c r="G275" t="s">
        <v>134</v>
      </c>
      <c r="H275" t="s">
        <v>108</v>
      </c>
      <c r="I275" t="s">
        <v>136</v>
      </c>
      <c r="J275" s="23">
        <v>36</v>
      </c>
      <c r="K275" s="1" t="str">
        <f t="shared" si="20"/>
        <v>福岡市</v>
      </c>
      <c r="L275" s="1" t="str">
        <f t="shared" si="21"/>
        <v>低</v>
      </c>
      <c r="M275" s="15">
        <v>43741</v>
      </c>
      <c r="N275">
        <f t="shared" si="22"/>
        <v>1</v>
      </c>
      <c r="O275">
        <f t="shared" si="24"/>
        <v>1</v>
      </c>
      <c r="P275" s="70"/>
    </row>
    <row r="276" spans="1:16" x14ac:dyDescent="0.45">
      <c r="A276" s="4" t="str">
        <f t="shared" si="23"/>
        <v>2018ES0031gKeYFK</v>
      </c>
      <c r="B276" t="s">
        <v>887</v>
      </c>
      <c r="C276" t="s">
        <v>888</v>
      </c>
      <c r="D276" t="s">
        <v>889</v>
      </c>
      <c r="E276" s="3">
        <v>43312</v>
      </c>
      <c r="F276" s="13">
        <v>285.60000000000002</v>
      </c>
      <c r="G276" t="s">
        <v>134</v>
      </c>
      <c r="H276" t="s">
        <v>108</v>
      </c>
      <c r="I276" t="s">
        <v>136</v>
      </c>
      <c r="J276" s="23">
        <v>36</v>
      </c>
      <c r="K276" s="1" t="str">
        <f t="shared" si="20"/>
        <v>福岡市</v>
      </c>
      <c r="L276" s="1" t="str">
        <f t="shared" si="21"/>
        <v>低</v>
      </c>
      <c r="M276" s="15">
        <v>43677</v>
      </c>
      <c r="N276">
        <f t="shared" si="22"/>
        <v>1</v>
      </c>
      <c r="O276">
        <f t="shared" si="24"/>
        <v>1</v>
      </c>
      <c r="P276" s="70"/>
    </row>
    <row r="277" spans="1:16" x14ac:dyDescent="0.45">
      <c r="A277" s="4" t="str">
        <f t="shared" si="23"/>
        <v>2018ES0030F5vFP3</v>
      </c>
      <c r="B277" t="s">
        <v>890</v>
      </c>
      <c r="C277" t="s">
        <v>891</v>
      </c>
      <c r="D277" t="s">
        <v>892</v>
      </c>
      <c r="E277" s="3">
        <v>43312</v>
      </c>
      <c r="F277" s="13">
        <v>380.8</v>
      </c>
      <c r="G277" t="s">
        <v>134</v>
      </c>
      <c r="H277" t="s">
        <v>108</v>
      </c>
      <c r="I277" t="s">
        <v>136</v>
      </c>
      <c r="J277" s="23">
        <v>36</v>
      </c>
      <c r="K277" s="1" t="str">
        <f t="shared" si="20"/>
        <v>福岡市</v>
      </c>
      <c r="L277" s="1" t="str">
        <f t="shared" si="21"/>
        <v>低</v>
      </c>
      <c r="M277" s="15">
        <v>43677</v>
      </c>
      <c r="N277">
        <f t="shared" si="22"/>
        <v>1</v>
      </c>
      <c r="O277">
        <f t="shared" si="24"/>
        <v>1</v>
      </c>
      <c r="P277" s="70">
        <v>45420</v>
      </c>
    </row>
    <row r="278" spans="1:16" x14ac:dyDescent="0.45">
      <c r="A278" s="4" t="str">
        <f t="shared" si="23"/>
        <v>2018ES0029FtvuoC</v>
      </c>
      <c r="B278" t="s">
        <v>893</v>
      </c>
      <c r="C278" t="s">
        <v>894</v>
      </c>
      <c r="D278" t="s">
        <v>895</v>
      </c>
      <c r="E278" s="3">
        <v>43312</v>
      </c>
      <c r="F278" s="13">
        <v>952</v>
      </c>
      <c r="G278" t="s">
        <v>134</v>
      </c>
      <c r="H278" t="s">
        <v>108</v>
      </c>
      <c r="I278" t="s">
        <v>136</v>
      </c>
      <c r="J278" s="23">
        <v>36</v>
      </c>
      <c r="K278" s="1" t="str">
        <f t="shared" si="20"/>
        <v>福岡市</v>
      </c>
      <c r="L278" s="1" t="str">
        <f t="shared" si="21"/>
        <v>低</v>
      </c>
      <c r="M278" s="15">
        <v>43677</v>
      </c>
      <c r="N278">
        <f t="shared" si="22"/>
        <v>1</v>
      </c>
      <c r="O278">
        <f t="shared" si="24"/>
        <v>1</v>
      </c>
      <c r="P278" s="70">
        <v>45425</v>
      </c>
    </row>
    <row r="279" spans="1:16" x14ac:dyDescent="0.45">
      <c r="A279" s="4" t="str">
        <f t="shared" si="23"/>
        <v>2019ES00407J9uNr</v>
      </c>
      <c r="B279" t="s">
        <v>896</v>
      </c>
      <c r="C279" t="s">
        <v>897</v>
      </c>
      <c r="D279" t="s">
        <v>898</v>
      </c>
      <c r="E279" s="3">
        <v>43495</v>
      </c>
      <c r="F279" s="13">
        <v>555.75</v>
      </c>
      <c r="G279" t="s">
        <v>134</v>
      </c>
      <c r="H279" t="s">
        <v>899</v>
      </c>
      <c r="I279" t="s">
        <v>136</v>
      </c>
      <c r="J279" s="23">
        <v>36</v>
      </c>
      <c r="K279" s="1" t="str">
        <f t="shared" si="20"/>
        <v>鹿児島市</v>
      </c>
      <c r="L279" s="1" t="str">
        <f t="shared" si="21"/>
        <v>低</v>
      </c>
      <c r="M279" s="15">
        <v>43860</v>
      </c>
      <c r="N279">
        <f t="shared" si="22"/>
        <v>1</v>
      </c>
      <c r="O279">
        <f t="shared" si="24"/>
        <v>1</v>
      </c>
      <c r="P279" s="70">
        <v>45427</v>
      </c>
    </row>
    <row r="280" spans="1:16" x14ac:dyDescent="0.45">
      <c r="A280" s="4" t="str">
        <f t="shared" si="23"/>
        <v>2019ES0046vhUfG6</v>
      </c>
      <c r="B280" t="s">
        <v>900</v>
      </c>
      <c r="C280" t="s">
        <v>901</v>
      </c>
      <c r="D280" t="s">
        <v>902</v>
      </c>
      <c r="E280" s="3">
        <v>43546</v>
      </c>
      <c r="F280" s="13">
        <v>280.08</v>
      </c>
      <c r="G280" t="s">
        <v>134</v>
      </c>
      <c r="H280" t="s">
        <v>239</v>
      </c>
      <c r="I280" t="s">
        <v>136</v>
      </c>
      <c r="J280" s="23">
        <v>36</v>
      </c>
      <c r="K280" s="1" t="str">
        <f t="shared" si="20"/>
        <v>宮崎市</v>
      </c>
      <c r="L280" s="1" t="str">
        <f t="shared" si="21"/>
        <v>低</v>
      </c>
      <c r="M280" s="15">
        <v>43546</v>
      </c>
      <c r="N280">
        <f t="shared" si="22"/>
        <v>1</v>
      </c>
      <c r="O280">
        <f t="shared" si="24"/>
        <v>1</v>
      </c>
      <c r="P280" s="70">
        <v>45436</v>
      </c>
    </row>
    <row r="281" spans="1:16" x14ac:dyDescent="0.45">
      <c r="A281" s="4" t="str">
        <f t="shared" si="23"/>
        <v>2019ES0049T2rjEN</v>
      </c>
      <c r="B281" t="s">
        <v>903</v>
      </c>
      <c r="C281" t="s">
        <v>904</v>
      </c>
      <c r="D281" t="s">
        <v>905</v>
      </c>
      <c r="E281" s="3">
        <v>43554</v>
      </c>
      <c r="F281" s="13">
        <v>93.6</v>
      </c>
      <c r="G281" t="s">
        <v>134</v>
      </c>
      <c r="H281" t="s">
        <v>239</v>
      </c>
      <c r="I281" t="s">
        <v>136</v>
      </c>
      <c r="J281" s="23">
        <v>36</v>
      </c>
      <c r="K281" s="1" t="str">
        <f t="shared" si="20"/>
        <v>宮崎市</v>
      </c>
      <c r="L281" s="1" t="str">
        <f t="shared" si="21"/>
        <v>低</v>
      </c>
      <c r="M281" s="15">
        <v>43554</v>
      </c>
      <c r="N281">
        <f t="shared" si="22"/>
        <v>1</v>
      </c>
      <c r="O281">
        <f t="shared" si="24"/>
        <v>1</v>
      </c>
      <c r="P281" s="70"/>
    </row>
    <row r="282" spans="1:16" x14ac:dyDescent="0.45">
      <c r="A282" s="4" t="str">
        <f t="shared" si="23"/>
        <v>2019ES00484fFa59</v>
      </c>
      <c r="B282" t="s">
        <v>906</v>
      </c>
      <c r="C282" t="s">
        <v>907</v>
      </c>
      <c r="D282" t="s">
        <v>908</v>
      </c>
      <c r="E282" s="3">
        <v>43554</v>
      </c>
      <c r="F282" s="13">
        <v>93.6</v>
      </c>
      <c r="G282" t="s">
        <v>134</v>
      </c>
      <c r="H282" t="s">
        <v>239</v>
      </c>
      <c r="I282" t="s">
        <v>136</v>
      </c>
      <c r="J282" s="23">
        <v>36</v>
      </c>
      <c r="K282" s="1" t="str">
        <f t="shared" si="20"/>
        <v>宮崎市</v>
      </c>
      <c r="L282" s="1" t="str">
        <f t="shared" si="21"/>
        <v>低</v>
      </c>
      <c r="M282" s="15">
        <v>43554</v>
      </c>
      <c r="N282">
        <f t="shared" si="22"/>
        <v>1</v>
      </c>
      <c r="O282">
        <f t="shared" si="24"/>
        <v>1</v>
      </c>
      <c r="P282" s="70">
        <v>45412</v>
      </c>
    </row>
    <row r="283" spans="1:16" x14ac:dyDescent="0.45">
      <c r="A283" s="4" t="str">
        <f t="shared" si="23"/>
        <v>2019ES0047W7QN8B</v>
      </c>
      <c r="B283" t="s">
        <v>909</v>
      </c>
      <c r="C283" t="s">
        <v>910</v>
      </c>
      <c r="D283" t="s">
        <v>2117</v>
      </c>
      <c r="E283" s="3">
        <v>43546</v>
      </c>
      <c r="F283" s="13">
        <v>374.4</v>
      </c>
      <c r="G283" t="s">
        <v>134</v>
      </c>
      <c r="H283" t="s">
        <v>239</v>
      </c>
      <c r="I283" t="s">
        <v>136</v>
      </c>
      <c r="J283" s="23">
        <v>36</v>
      </c>
      <c r="K283" s="1" t="str">
        <f t="shared" si="20"/>
        <v>宮崎市</v>
      </c>
      <c r="L283" s="1" t="str">
        <f t="shared" si="21"/>
        <v>低</v>
      </c>
      <c r="M283" s="15">
        <v>43546</v>
      </c>
      <c r="N283">
        <f t="shared" si="22"/>
        <v>1</v>
      </c>
      <c r="O283">
        <f t="shared" si="24"/>
        <v>1</v>
      </c>
      <c r="P283" s="70">
        <v>45392</v>
      </c>
    </row>
    <row r="284" spans="1:16" x14ac:dyDescent="0.45">
      <c r="A284" s="4" t="str">
        <f t="shared" si="23"/>
        <v>2019ES0050jqkS2W</v>
      </c>
      <c r="B284" t="s">
        <v>911</v>
      </c>
      <c r="C284" t="s">
        <v>912</v>
      </c>
      <c r="D284" t="s">
        <v>913</v>
      </c>
      <c r="E284" s="3">
        <v>43554</v>
      </c>
      <c r="F284" s="13">
        <v>93.6</v>
      </c>
      <c r="G284" t="s">
        <v>134</v>
      </c>
      <c r="H284" t="s">
        <v>239</v>
      </c>
      <c r="I284" t="s">
        <v>136</v>
      </c>
      <c r="J284" s="23">
        <v>36</v>
      </c>
      <c r="K284" s="1" t="str">
        <f t="shared" si="20"/>
        <v>宮崎市</v>
      </c>
      <c r="L284" s="1" t="str">
        <f t="shared" si="21"/>
        <v>低</v>
      </c>
      <c r="M284" s="15">
        <v>43554</v>
      </c>
      <c r="N284">
        <f t="shared" si="22"/>
        <v>1</v>
      </c>
      <c r="O284">
        <f t="shared" si="24"/>
        <v>1</v>
      </c>
      <c r="P284" s="70">
        <v>45427</v>
      </c>
    </row>
    <row r="285" spans="1:16" x14ac:dyDescent="0.45">
      <c r="A285" s="4" t="str">
        <f t="shared" si="23"/>
        <v>2019ES0053HyGhQB</v>
      </c>
      <c r="B285" t="s">
        <v>914</v>
      </c>
      <c r="C285" t="s">
        <v>915</v>
      </c>
      <c r="D285" t="s">
        <v>916</v>
      </c>
      <c r="E285" s="3">
        <v>43555</v>
      </c>
      <c r="F285" s="13">
        <v>233.28</v>
      </c>
      <c r="G285" t="s">
        <v>134</v>
      </c>
      <c r="H285" t="s">
        <v>239</v>
      </c>
      <c r="I285" t="s">
        <v>136</v>
      </c>
      <c r="J285" s="23">
        <v>36</v>
      </c>
      <c r="K285" s="1" t="str">
        <f t="shared" si="20"/>
        <v>宮崎市</v>
      </c>
      <c r="L285" s="1" t="str">
        <f t="shared" si="21"/>
        <v>低</v>
      </c>
      <c r="M285" s="15">
        <v>43555</v>
      </c>
      <c r="N285">
        <f t="shared" si="22"/>
        <v>1</v>
      </c>
      <c r="O285">
        <f t="shared" si="24"/>
        <v>1</v>
      </c>
      <c r="P285" s="70">
        <v>45442</v>
      </c>
    </row>
    <row r="286" spans="1:16" x14ac:dyDescent="0.45">
      <c r="A286" s="4" t="str">
        <f t="shared" si="23"/>
        <v>2019ES00546WQ6zc</v>
      </c>
      <c r="B286" t="s">
        <v>917</v>
      </c>
      <c r="C286" t="s">
        <v>918</v>
      </c>
      <c r="D286" t="s">
        <v>919</v>
      </c>
      <c r="E286" s="3">
        <v>43555</v>
      </c>
      <c r="F286" s="13">
        <v>77.760000000000005</v>
      </c>
      <c r="G286" t="s">
        <v>134</v>
      </c>
      <c r="H286" t="s">
        <v>239</v>
      </c>
      <c r="I286" t="s">
        <v>136</v>
      </c>
      <c r="J286" s="23">
        <v>36</v>
      </c>
      <c r="K286" s="1" t="str">
        <f t="shared" si="20"/>
        <v>宮崎市</v>
      </c>
      <c r="L286" s="1" t="str">
        <f t="shared" si="21"/>
        <v>低</v>
      </c>
      <c r="M286" s="15">
        <v>43555</v>
      </c>
      <c r="N286">
        <f t="shared" si="22"/>
        <v>1</v>
      </c>
      <c r="O286">
        <f t="shared" si="24"/>
        <v>1</v>
      </c>
      <c r="P286" s="70">
        <v>45475</v>
      </c>
    </row>
    <row r="287" spans="1:16" x14ac:dyDescent="0.45">
      <c r="A287" s="4" t="str">
        <f t="shared" si="23"/>
        <v>2019ES0052FtfiJp</v>
      </c>
      <c r="B287" t="s">
        <v>920</v>
      </c>
      <c r="C287" t="s">
        <v>921</v>
      </c>
      <c r="D287" t="s">
        <v>905</v>
      </c>
      <c r="E287" s="3">
        <v>43555</v>
      </c>
      <c r="F287" s="13">
        <v>155.52000000000001</v>
      </c>
      <c r="G287" t="s">
        <v>134</v>
      </c>
      <c r="H287" t="s">
        <v>239</v>
      </c>
      <c r="I287" t="s">
        <v>136</v>
      </c>
      <c r="J287" s="23">
        <v>36</v>
      </c>
      <c r="K287" s="1" t="str">
        <f t="shared" si="20"/>
        <v>宮崎市</v>
      </c>
      <c r="L287" s="1" t="str">
        <f t="shared" si="21"/>
        <v>低</v>
      </c>
      <c r="M287" s="15">
        <v>43555</v>
      </c>
      <c r="N287">
        <f t="shared" si="22"/>
        <v>1</v>
      </c>
      <c r="O287">
        <f t="shared" si="24"/>
        <v>1</v>
      </c>
      <c r="P287" s="70"/>
    </row>
    <row r="288" spans="1:16" x14ac:dyDescent="0.45">
      <c r="A288" s="4" t="str">
        <f t="shared" si="23"/>
        <v>2019ES00511s4Mpg</v>
      </c>
      <c r="B288" t="s">
        <v>922</v>
      </c>
      <c r="C288" t="s">
        <v>923</v>
      </c>
      <c r="D288" t="s">
        <v>924</v>
      </c>
      <c r="E288" s="3">
        <v>43555</v>
      </c>
      <c r="F288" s="13">
        <v>233.28</v>
      </c>
      <c r="G288" t="s">
        <v>134</v>
      </c>
      <c r="H288" t="s">
        <v>239</v>
      </c>
      <c r="I288" t="s">
        <v>136</v>
      </c>
      <c r="J288" s="23">
        <v>36</v>
      </c>
      <c r="K288" s="1" t="str">
        <f t="shared" si="20"/>
        <v>宮崎市</v>
      </c>
      <c r="L288" s="1" t="str">
        <f t="shared" si="21"/>
        <v>低</v>
      </c>
      <c r="M288" s="15">
        <v>43555</v>
      </c>
      <c r="N288">
        <f t="shared" si="22"/>
        <v>1</v>
      </c>
      <c r="O288">
        <f t="shared" si="24"/>
        <v>1</v>
      </c>
      <c r="P288" s="70">
        <v>45412</v>
      </c>
    </row>
    <row r="289" spans="1:16" x14ac:dyDescent="0.45">
      <c r="A289" s="4" t="str">
        <f t="shared" si="23"/>
        <v>2019ES00666cNNiD</v>
      </c>
      <c r="B289" t="s">
        <v>925</v>
      </c>
      <c r="C289" t="s">
        <v>926</v>
      </c>
      <c r="D289" t="s">
        <v>2119</v>
      </c>
      <c r="E289" s="3">
        <v>43586</v>
      </c>
      <c r="F289" s="13">
        <v>241.92</v>
      </c>
      <c r="G289" t="s">
        <v>134</v>
      </c>
      <c r="H289" t="s">
        <v>239</v>
      </c>
      <c r="I289" t="s">
        <v>136</v>
      </c>
      <c r="J289" s="23">
        <v>36</v>
      </c>
      <c r="K289" s="1" t="str">
        <f t="shared" si="20"/>
        <v>宮崎市</v>
      </c>
      <c r="L289" s="1" t="str">
        <f t="shared" si="21"/>
        <v>低</v>
      </c>
      <c r="M289" s="15">
        <v>43586</v>
      </c>
      <c r="N289">
        <f t="shared" si="22"/>
        <v>1</v>
      </c>
      <c r="O289">
        <f t="shared" si="24"/>
        <v>1</v>
      </c>
      <c r="P289" s="70">
        <v>45429</v>
      </c>
    </row>
    <row r="290" spans="1:16" x14ac:dyDescent="0.45">
      <c r="A290" s="4" t="str">
        <f t="shared" si="23"/>
        <v>2019ES00678e9NcF</v>
      </c>
      <c r="B290" t="s">
        <v>927</v>
      </c>
      <c r="C290" t="s">
        <v>928</v>
      </c>
      <c r="D290" t="s">
        <v>929</v>
      </c>
      <c r="E290" s="3">
        <v>43586</v>
      </c>
      <c r="F290" s="13">
        <v>161.28</v>
      </c>
      <c r="G290" t="s">
        <v>134</v>
      </c>
      <c r="H290" t="s">
        <v>239</v>
      </c>
      <c r="I290" t="s">
        <v>136</v>
      </c>
      <c r="J290" s="23">
        <v>36</v>
      </c>
      <c r="K290" s="1" t="str">
        <f t="shared" si="20"/>
        <v>宮崎市</v>
      </c>
      <c r="L290" s="1" t="str">
        <f t="shared" si="21"/>
        <v>低</v>
      </c>
      <c r="M290" s="15">
        <v>43586</v>
      </c>
      <c r="N290">
        <f t="shared" si="22"/>
        <v>1</v>
      </c>
      <c r="O290">
        <f t="shared" si="24"/>
        <v>1</v>
      </c>
      <c r="P290" s="70">
        <v>45457</v>
      </c>
    </row>
    <row r="291" spans="1:16" x14ac:dyDescent="0.45">
      <c r="A291" s="4" t="str">
        <f t="shared" si="23"/>
        <v>2019ES00689YJJTF</v>
      </c>
      <c r="B291" t="s">
        <v>2125</v>
      </c>
      <c r="C291" t="s">
        <v>2126</v>
      </c>
      <c r="D291" t="s">
        <v>931</v>
      </c>
      <c r="E291" s="3">
        <v>43586</v>
      </c>
      <c r="F291" s="13">
        <v>161.28</v>
      </c>
      <c r="G291" t="s">
        <v>134</v>
      </c>
      <c r="H291" t="s">
        <v>239</v>
      </c>
      <c r="I291" t="s">
        <v>136</v>
      </c>
      <c r="J291" s="23">
        <v>36</v>
      </c>
      <c r="K291" s="1" t="str">
        <f t="shared" si="20"/>
        <v>宮崎市</v>
      </c>
      <c r="L291" s="1" t="str">
        <f t="shared" si="21"/>
        <v>低</v>
      </c>
      <c r="M291" s="15">
        <v>43586</v>
      </c>
      <c r="N291">
        <f t="shared" si="22"/>
        <v>1</v>
      </c>
      <c r="O291">
        <f t="shared" si="24"/>
        <v>1</v>
      </c>
      <c r="P291" s="70">
        <v>45421</v>
      </c>
    </row>
    <row r="292" spans="1:16" x14ac:dyDescent="0.45">
      <c r="A292" s="4" t="str">
        <f t="shared" si="23"/>
        <v>2019ES0069EuFHfM</v>
      </c>
      <c r="B292" t="s">
        <v>932</v>
      </c>
      <c r="C292" t="s">
        <v>933</v>
      </c>
      <c r="D292" t="s">
        <v>934</v>
      </c>
      <c r="E292" s="3">
        <v>43586</v>
      </c>
      <c r="F292" s="13">
        <v>80.64</v>
      </c>
      <c r="G292" t="s">
        <v>134</v>
      </c>
      <c r="H292" t="s">
        <v>239</v>
      </c>
      <c r="I292" t="s">
        <v>136</v>
      </c>
      <c r="J292" s="23">
        <v>36</v>
      </c>
      <c r="K292" s="1" t="str">
        <f t="shared" si="20"/>
        <v>宮崎市</v>
      </c>
      <c r="L292" s="1" t="str">
        <f t="shared" si="21"/>
        <v>低</v>
      </c>
      <c r="M292" s="15">
        <v>43586</v>
      </c>
      <c r="N292">
        <f t="shared" si="22"/>
        <v>1</v>
      </c>
      <c r="O292">
        <f t="shared" si="24"/>
        <v>1</v>
      </c>
      <c r="P292" s="70">
        <v>45427</v>
      </c>
    </row>
    <row r="293" spans="1:16" x14ac:dyDescent="0.45">
      <c r="A293" s="4" t="str">
        <f t="shared" si="23"/>
        <v>2019ES0070ZHW1Jx</v>
      </c>
      <c r="B293" t="s">
        <v>935</v>
      </c>
      <c r="C293" t="s">
        <v>936</v>
      </c>
      <c r="D293" t="s">
        <v>937</v>
      </c>
      <c r="E293" s="3">
        <v>43586</v>
      </c>
      <c r="F293" s="13">
        <v>80.64</v>
      </c>
      <c r="G293" t="s">
        <v>134</v>
      </c>
      <c r="H293" t="s">
        <v>239</v>
      </c>
      <c r="I293" t="s">
        <v>136</v>
      </c>
      <c r="J293" s="23">
        <v>36</v>
      </c>
      <c r="K293" s="1" t="str">
        <f t="shared" si="20"/>
        <v>宮崎市</v>
      </c>
      <c r="L293" s="1" t="str">
        <f t="shared" si="21"/>
        <v>低</v>
      </c>
      <c r="M293" s="15">
        <v>43586</v>
      </c>
      <c r="N293">
        <f t="shared" si="22"/>
        <v>1</v>
      </c>
      <c r="O293">
        <f t="shared" si="24"/>
        <v>1</v>
      </c>
      <c r="P293" s="70">
        <v>45474</v>
      </c>
    </row>
    <row r="294" spans="1:16" x14ac:dyDescent="0.45">
      <c r="A294" s="4" t="str">
        <f t="shared" si="23"/>
        <v>2019ES007118MRz8</v>
      </c>
      <c r="B294" t="s">
        <v>938</v>
      </c>
      <c r="C294" t="s">
        <v>939</v>
      </c>
      <c r="D294" t="s">
        <v>940</v>
      </c>
      <c r="E294" s="3">
        <v>43586</v>
      </c>
      <c r="F294" s="13">
        <v>80.64</v>
      </c>
      <c r="G294" t="s">
        <v>134</v>
      </c>
      <c r="H294" t="s">
        <v>239</v>
      </c>
      <c r="I294" t="s">
        <v>136</v>
      </c>
      <c r="J294" s="23">
        <v>36</v>
      </c>
      <c r="K294" s="1" t="str">
        <f t="shared" si="20"/>
        <v>宮崎市</v>
      </c>
      <c r="L294" s="1" t="str">
        <f t="shared" si="21"/>
        <v>低</v>
      </c>
      <c r="M294" s="15">
        <v>43586</v>
      </c>
      <c r="N294">
        <f t="shared" si="22"/>
        <v>1</v>
      </c>
      <c r="O294">
        <f t="shared" si="24"/>
        <v>1</v>
      </c>
      <c r="P294" s="70"/>
    </row>
    <row r="295" spans="1:16" x14ac:dyDescent="0.45">
      <c r="A295" s="4" t="str">
        <f t="shared" si="23"/>
        <v>2019ES0072FmNWBk</v>
      </c>
      <c r="B295" t="s">
        <v>110</v>
      </c>
      <c r="C295" t="s">
        <v>120</v>
      </c>
      <c r="D295" t="s">
        <v>109</v>
      </c>
      <c r="E295" s="3">
        <v>43605</v>
      </c>
      <c r="F295" s="13">
        <v>750</v>
      </c>
      <c r="G295" t="s">
        <v>98</v>
      </c>
      <c r="H295" t="s">
        <v>108</v>
      </c>
      <c r="I295" s="4" t="s">
        <v>107</v>
      </c>
      <c r="J295" s="23">
        <v>36</v>
      </c>
      <c r="K295" s="1" t="str">
        <f t="shared" si="20"/>
        <v>福岡市</v>
      </c>
      <c r="L295" s="1" t="str">
        <f t="shared" si="21"/>
        <v>高</v>
      </c>
      <c r="M295" s="15">
        <v>43605</v>
      </c>
      <c r="N295">
        <f t="shared" si="22"/>
        <v>1</v>
      </c>
      <c r="O295">
        <f t="shared" si="24"/>
        <v>1</v>
      </c>
      <c r="P295" s="70">
        <v>45474</v>
      </c>
    </row>
    <row r="296" spans="1:16" x14ac:dyDescent="0.45">
      <c r="A296" s="4" t="str">
        <f t="shared" si="23"/>
        <v>002019N107BAGeN4tc</v>
      </c>
      <c r="B296" t="s">
        <v>944</v>
      </c>
      <c r="C296" t="s">
        <v>945</v>
      </c>
      <c r="D296" t="s">
        <v>946</v>
      </c>
      <c r="E296" s="3">
        <v>43917</v>
      </c>
      <c r="F296">
        <v>17.64</v>
      </c>
      <c r="G296" t="s">
        <v>134</v>
      </c>
      <c r="H296" t="s">
        <v>108</v>
      </c>
      <c r="I296" t="s">
        <v>942</v>
      </c>
      <c r="J296" s="23">
        <v>14</v>
      </c>
      <c r="K296" s="1" t="str">
        <f t="shared" si="20"/>
        <v>福岡市</v>
      </c>
      <c r="L296" s="1" t="str">
        <f t="shared" si="21"/>
        <v>低</v>
      </c>
      <c r="M296" s="15">
        <v>43917</v>
      </c>
      <c r="N296" s="7">
        <f t="shared" si="22"/>
        <v>1</v>
      </c>
      <c r="O296">
        <f t="shared" si="24"/>
        <v>1</v>
      </c>
      <c r="P296" s="70"/>
    </row>
    <row r="297" spans="1:16" x14ac:dyDescent="0.45">
      <c r="A297" s="4" t="str">
        <f t="shared" si="23"/>
        <v>002019N108BB53Mt7C</v>
      </c>
      <c r="B297" t="s">
        <v>947</v>
      </c>
      <c r="C297" t="s">
        <v>948</v>
      </c>
      <c r="D297" t="s">
        <v>949</v>
      </c>
      <c r="E297" s="3">
        <v>43909</v>
      </c>
      <c r="F297">
        <v>20.16</v>
      </c>
      <c r="G297" t="s">
        <v>134</v>
      </c>
      <c r="H297" t="s">
        <v>941</v>
      </c>
      <c r="I297" t="s">
        <v>942</v>
      </c>
      <c r="J297" s="23">
        <v>14</v>
      </c>
      <c r="K297" s="1" t="str">
        <f t="shared" si="20"/>
        <v>佐賀市</v>
      </c>
      <c r="L297" s="1" t="str">
        <f t="shared" si="21"/>
        <v>低</v>
      </c>
      <c r="M297" s="15">
        <v>43909</v>
      </c>
      <c r="N297" s="7">
        <f t="shared" si="22"/>
        <v>1</v>
      </c>
      <c r="O297">
        <f t="shared" si="24"/>
        <v>1</v>
      </c>
      <c r="P297" s="70"/>
    </row>
    <row r="298" spans="1:16" x14ac:dyDescent="0.45">
      <c r="A298" s="4" t="str">
        <f t="shared" si="23"/>
        <v>002019N108BGGBBSUk</v>
      </c>
      <c r="B298" t="s">
        <v>950</v>
      </c>
      <c r="C298" t="s">
        <v>951</v>
      </c>
      <c r="D298" t="s">
        <v>952</v>
      </c>
      <c r="E298" s="3">
        <v>43915</v>
      </c>
      <c r="F298">
        <v>16.38</v>
      </c>
      <c r="G298" t="s">
        <v>134</v>
      </c>
      <c r="H298" t="s">
        <v>941</v>
      </c>
      <c r="I298" t="s">
        <v>942</v>
      </c>
      <c r="J298" s="23">
        <v>14</v>
      </c>
      <c r="K298" s="1" t="str">
        <f t="shared" si="20"/>
        <v>佐賀市</v>
      </c>
      <c r="L298" s="1" t="str">
        <f t="shared" si="21"/>
        <v>低</v>
      </c>
      <c r="M298" s="15">
        <v>43915</v>
      </c>
      <c r="N298" s="7">
        <f t="shared" si="22"/>
        <v>1</v>
      </c>
      <c r="O298">
        <f t="shared" si="24"/>
        <v>1</v>
      </c>
      <c r="P298" s="70"/>
    </row>
    <row r="299" spans="1:16" x14ac:dyDescent="0.45">
      <c r="A299" s="4" t="str">
        <f t="shared" si="23"/>
        <v>002019N107BB1imvL4</v>
      </c>
      <c r="B299" t="s">
        <v>953</v>
      </c>
      <c r="C299" t="s">
        <v>954</v>
      </c>
      <c r="D299" t="s">
        <v>955</v>
      </c>
      <c r="E299" s="3">
        <v>43908</v>
      </c>
      <c r="F299">
        <v>11.34</v>
      </c>
      <c r="G299" t="s">
        <v>134</v>
      </c>
      <c r="H299" t="s">
        <v>941</v>
      </c>
      <c r="I299" t="s">
        <v>942</v>
      </c>
      <c r="J299" s="23">
        <v>14</v>
      </c>
      <c r="K299" s="1" t="str">
        <f t="shared" si="20"/>
        <v>佐賀市</v>
      </c>
      <c r="L299" s="1" t="str">
        <f t="shared" si="21"/>
        <v>低</v>
      </c>
      <c r="M299" s="15">
        <v>43908</v>
      </c>
      <c r="N299" s="7">
        <f t="shared" si="22"/>
        <v>1</v>
      </c>
      <c r="O299">
        <f t="shared" si="24"/>
        <v>1</v>
      </c>
      <c r="P299" s="70"/>
    </row>
    <row r="300" spans="1:16" s="7" customFormat="1" x14ac:dyDescent="0.45">
      <c r="A300" s="14" t="str">
        <f t="shared" si="23"/>
        <v>002019N106BCNftTEF</v>
      </c>
      <c r="B300" t="s">
        <v>956</v>
      </c>
      <c r="C300" t="s">
        <v>957</v>
      </c>
      <c r="D300" t="s">
        <v>958</v>
      </c>
      <c r="E300" s="3">
        <v>43902</v>
      </c>
      <c r="F300">
        <v>94.5</v>
      </c>
      <c r="G300" t="s">
        <v>134</v>
      </c>
      <c r="H300" t="s">
        <v>108</v>
      </c>
      <c r="I300" t="s">
        <v>942</v>
      </c>
      <c r="J300" s="23">
        <v>14</v>
      </c>
      <c r="K300" s="1" t="str">
        <f t="shared" si="20"/>
        <v>福岡市</v>
      </c>
      <c r="L300" s="1" t="str">
        <f t="shared" si="21"/>
        <v>低</v>
      </c>
      <c r="M300" s="15">
        <v>43902</v>
      </c>
      <c r="N300" s="7">
        <f t="shared" si="22"/>
        <v>1</v>
      </c>
      <c r="O300">
        <f t="shared" si="24"/>
        <v>1</v>
      </c>
      <c r="P300" s="70"/>
    </row>
    <row r="301" spans="1:16" x14ac:dyDescent="0.45">
      <c r="A301" s="14" t="str">
        <f t="shared" si="23"/>
        <v>002020N101BA3r1PGL</v>
      </c>
      <c r="B301" t="s">
        <v>959</v>
      </c>
      <c r="C301" t="s">
        <v>960</v>
      </c>
      <c r="D301" t="s">
        <v>961</v>
      </c>
      <c r="E301" s="3">
        <v>43945</v>
      </c>
      <c r="F301">
        <v>49.5</v>
      </c>
      <c r="G301" t="s">
        <v>134</v>
      </c>
      <c r="H301" t="s">
        <v>941</v>
      </c>
      <c r="I301" t="s">
        <v>942</v>
      </c>
      <c r="J301" s="23">
        <v>18</v>
      </c>
      <c r="K301" s="1" t="str">
        <f t="shared" si="20"/>
        <v>佐賀市</v>
      </c>
      <c r="L301" s="1" t="str">
        <f t="shared" si="21"/>
        <v>低</v>
      </c>
      <c r="M301" s="15">
        <v>43945</v>
      </c>
      <c r="N301" s="7">
        <f t="shared" si="22"/>
        <v>1</v>
      </c>
      <c r="O301">
        <f t="shared" si="24"/>
        <v>1</v>
      </c>
      <c r="P301" s="70"/>
    </row>
    <row r="302" spans="1:16" x14ac:dyDescent="0.45">
      <c r="A302" s="14" t="str">
        <f t="shared" si="23"/>
        <v>002019N109B1DNvbfJ</v>
      </c>
      <c r="B302" t="s">
        <v>962</v>
      </c>
      <c r="C302" t="s">
        <v>963</v>
      </c>
      <c r="D302" t="s">
        <v>964</v>
      </c>
      <c r="E302" s="3">
        <v>43927</v>
      </c>
      <c r="F302">
        <v>17.64</v>
      </c>
      <c r="G302" t="s">
        <v>134</v>
      </c>
      <c r="H302" t="s">
        <v>232</v>
      </c>
      <c r="I302" t="s">
        <v>942</v>
      </c>
      <c r="J302" s="23">
        <v>14</v>
      </c>
      <c r="K302" s="1" t="str">
        <f t="shared" si="20"/>
        <v>福岡市</v>
      </c>
      <c r="L302" s="1" t="str">
        <f t="shared" si="21"/>
        <v>低</v>
      </c>
      <c r="M302" s="15">
        <v>43927</v>
      </c>
      <c r="N302" s="7">
        <f t="shared" si="22"/>
        <v>1</v>
      </c>
      <c r="O302">
        <f t="shared" si="24"/>
        <v>1</v>
      </c>
      <c r="P302" s="70"/>
    </row>
    <row r="303" spans="1:16" x14ac:dyDescent="0.45">
      <c r="A303" s="14" t="str">
        <f t="shared" si="23"/>
        <v>002019N106BBM43KES</v>
      </c>
      <c r="B303" t="s">
        <v>965</v>
      </c>
      <c r="C303" t="s">
        <v>966</v>
      </c>
      <c r="D303" t="s">
        <v>967</v>
      </c>
      <c r="E303" s="3">
        <v>43926</v>
      </c>
      <c r="F303">
        <v>10.08</v>
      </c>
      <c r="G303" t="s">
        <v>134</v>
      </c>
      <c r="H303" t="s">
        <v>941</v>
      </c>
      <c r="I303" t="s">
        <v>942</v>
      </c>
      <c r="J303" s="23">
        <v>14</v>
      </c>
      <c r="K303" s="1" t="str">
        <f t="shared" si="20"/>
        <v>佐賀市</v>
      </c>
      <c r="L303" s="1" t="str">
        <f t="shared" si="21"/>
        <v>低</v>
      </c>
      <c r="M303" s="15">
        <v>43926</v>
      </c>
      <c r="N303" s="7">
        <f t="shared" si="22"/>
        <v>1</v>
      </c>
      <c r="O303">
        <f t="shared" si="24"/>
        <v>1</v>
      </c>
      <c r="P303" s="70">
        <v>45527</v>
      </c>
    </row>
    <row r="304" spans="1:16" x14ac:dyDescent="0.45">
      <c r="A304" s="14" t="str">
        <f t="shared" si="23"/>
        <v>002019N109B4hgH43W</v>
      </c>
      <c r="B304" t="s">
        <v>968</v>
      </c>
      <c r="C304" t="s">
        <v>969</v>
      </c>
      <c r="D304" t="s">
        <v>970</v>
      </c>
      <c r="E304" s="3">
        <v>43949</v>
      </c>
      <c r="F304">
        <v>90.72</v>
      </c>
      <c r="G304" t="s">
        <v>134</v>
      </c>
      <c r="H304" t="s">
        <v>232</v>
      </c>
      <c r="I304" t="s">
        <v>942</v>
      </c>
      <c r="J304" s="23">
        <v>14</v>
      </c>
      <c r="K304" s="1" t="str">
        <f t="shared" si="20"/>
        <v>福岡市</v>
      </c>
      <c r="L304" s="1" t="str">
        <f t="shared" si="21"/>
        <v>低</v>
      </c>
      <c r="M304" s="15">
        <v>43949</v>
      </c>
      <c r="N304" s="7">
        <f t="shared" si="22"/>
        <v>1</v>
      </c>
      <c r="O304">
        <f t="shared" si="24"/>
        <v>1</v>
      </c>
      <c r="P304" s="70">
        <v>45442</v>
      </c>
    </row>
    <row r="305" spans="1:16" x14ac:dyDescent="0.45">
      <c r="A305" s="14" t="str">
        <f t="shared" si="23"/>
        <v>002019N109B5bDKsK6</v>
      </c>
      <c r="B305" t="s">
        <v>971</v>
      </c>
      <c r="C305" t="s">
        <v>972</v>
      </c>
      <c r="D305" t="s">
        <v>970</v>
      </c>
      <c r="E305" s="3">
        <v>43949</v>
      </c>
      <c r="F305">
        <v>90.72</v>
      </c>
      <c r="G305" t="s">
        <v>134</v>
      </c>
      <c r="H305" t="s">
        <v>108</v>
      </c>
      <c r="I305" t="s">
        <v>942</v>
      </c>
      <c r="J305" s="23">
        <v>14</v>
      </c>
      <c r="K305" s="1" t="str">
        <f t="shared" si="20"/>
        <v>福岡市</v>
      </c>
      <c r="L305" s="1" t="str">
        <f t="shared" si="21"/>
        <v>低</v>
      </c>
      <c r="M305" s="15">
        <v>43949</v>
      </c>
      <c r="N305" s="7">
        <f t="shared" si="22"/>
        <v>1</v>
      </c>
      <c r="O305">
        <f t="shared" si="24"/>
        <v>1</v>
      </c>
      <c r="P305" s="70">
        <v>45442</v>
      </c>
    </row>
    <row r="306" spans="1:16" x14ac:dyDescent="0.45">
      <c r="A306" s="14" t="str">
        <f t="shared" si="23"/>
        <v>002019N111BJJJQP9Y</v>
      </c>
      <c r="B306" t="s">
        <v>973</v>
      </c>
      <c r="C306" t="s">
        <v>974</v>
      </c>
      <c r="D306" t="s">
        <v>975</v>
      </c>
      <c r="E306" s="3">
        <v>43970</v>
      </c>
      <c r="F306">
        <v>17.64</v>
      </c>
      <c r="G306" t="s">
        <v>134</v>
      </c>
      <c r="H306" t="s">
        <v>941</v>
      </c>
      <c r="I306" t="s">
        <v>942</v>
      </c>
      <c r="J306" s="23">
        <v>14</v>
      </c>
      <c r="K306" s="1" t="str">
        <f t="shared" si="20"/>
        <v>佐賀市</v>
      </c>
      <c r="L306" s="1" t="str">
        <f t="shared" si="21"/>
        <v>低</v>
      </c>
      <c r="M306" s="15">
        <v>43970</v>
      </c>
      <c r="N306" s="7">
        <f t="shared" si="22"/>
        <v>1</v>
      </c>
      <c r="O306">
        <f t="shared" si="24"/>
        <v>1</v>
      </c>
      <c r="P306" s="70">
        <v>45436</v>
      </c>
    </row>
    <row r="307" spans="1:16" x14ac:dyDescent="0.45">
      <c r="A307" s="14" t="str">
        <f t="shared" si="23"/>
        <v>002019N108BErKwyDu</v>
      </c>
      <c r="B307" t="s">
        <v>976</v>
      </c>
      <c r="C307" t="s">
        <v>977</v>
      </c>
      <c r="D307" t="s">
        <v>978</v>
      </c>
      <c r="E307" s="3">
        <v>44020</v>
      </c>
      <c r="F307">
        <v>89.1</v>
      </c>
      <c r="G307" t="s">
        <v>134</v>
      </c>
      <c r="H307" t="s">
        <v>979</v>
      </c>
      <c r="I307" t="s">
        <v>942</v>
      </c>
      <c r="J307" s="23">
        <v>21</v>
      </c>
      <c r="K307" s="1" t="str">
        <f t="shared" si="20"/>
        <v>大分市</v>
      </c>
      <c r="L307" s="1" t="str">
        <f t="shared" si="21"/>
        <v>低</v>
      </c>
      <c r="M307" s="15">
        <v>44020</v>
      </c>
      <c r="N307" s="7">
        <f t="shared" si="22"/>
        <v>1</v>
      </c>
      <c r="O307">
        <f t="shared" si="24"/>
        <v>1</v>
      </c>
      <c r="P307" s="70">
        <v>45419</v>
      </c>
    </row>
    <row r="308" spans="1:16" x14ac:dyDescent="0.45">
      <c r="A308" s="14" t="str">
        <f t="shared" si="23"/>
        <v>002019N108BIJNcA3i</v>
      </c>
      <c r="B308" t="s">
        <v>980</v>
      </c>
      <c r="C308" t="s">
        <v>981</v>
      </c>
      <c r="D308" t="s">
        <v>982</v>
      </c>
      <c r="E308" s="3">
        <v>44045</v>
      </c>
      <c r="F308">
        <v>670.32</v>
      </c>
      <c r="G308" t="s">
        <v>98</v>
      </c>
      <c r="H308" t="s">
        <v>941</v>
      </c>
      <c r="I308" t="s">
        <v>942</v>
      </c>
      <c r="J308" s="23">
        <v>14</v>
      </c>
      <c r="K308" s="1" t="str">
        <f t="shared" si="20"/>
        <v>佐賀市</v>
      </c>
      <c r="L308" s="1" t="str">
        <f t="shared" si="21"/>
        <v>高</v>
      </c>
      <c r="M308" s="15">
        <v>44045</v>
      </c>
      <c r="N308" s="7">
        <f t="shared" si="22"/>
        <v>1</v>
      </c>
      <c r="O308">
        <f t="shared" si="24"/>
        <v>1</v>
      </c>
      <c r="P308" s="70">
        <v>45397</v>
      </c>
    </row>
    <row r="309" spans="1:16" x14ac:dyDescent="0.45">
      <c r="A309" s="14" t="str">
        <f t="shared" si="23"/>
        <v>002020U00087AjNNLV</v>
      </c>
      <c r="B309" t="s">
        <v>983</v>
      </c>
      <c r="C309" t="s">
        <v>984</v>
      </c>
      <c r="D309" t="s">
        <v>985</v>
      </c>
      <c r="E309" s="3">
        <v>43917</v>
      </c>
      <c r="F309">
        <v>428.4</v>
      </c>
      <c r="G309" t="s">
        <v>98</v>
      </c>
      <c r="H309" t="s">
        <v>986</v>
      </c>
      <c r="I309" t="s">
        <v>942</v>
      </c>
      <c r="J309" s="23">
        <v>36</v>
      </c>
      <c r="K309" s="1" t="str">
        <f t="shared" si="20"/>
        <v>熊本市</v>
      </c>
      <c r="L309" s="1" t="str">
        <f t="shared" si="21"/>
        <v>高</v>
      </c>
      <c r="M309" s="15">
        <v>44012</v>
      </c>
      <c r="N309" s="7">
        <f t="shared" si="22"/>
        <v>1</v>
      </c>
      <c r="O309">
        <f t="shared" si="24"/>
        <v>1</v>
      </c>
      <c r="P309" s="70">
        <v>45428</v>
      </c>
    </row>
    <row r="310" spans="1:16" x14ac:dyDescent="0.45">
      <c r="A310" s="14" t="str">
        <f t="shared" si="23"/>
        <v>002020U00088EEMHwJ</v>
      </c>
      <c r="B310" t="s">
        <v>987</v>
      </c>
      <c r="C310" t="s">
        <v>988</v>
      </c>
      <c r="D310" t="s">
        <v>985</v>
      </c>
      <c r="E310" s="3">
        <v>43917</v>
      </c>
      <c r="F310">
        <v>598.5</v>
      </c>
      <c r="G310" t="s">
        <v>98</v>
      </c>
      <c r="H310" t="s">
        <v>986</v>
      </c>
      <c r="I310" t="s">
        <v>942</v>
      </c>
      <c r="J310" s="23">
        <v>36</v>
      </c>
      <c r="K310" s="1" t="str">
        <f t="shared" ref="K310:K320" si="25">+VLOOKUP(H310,$Q$2:$R$10,2,0)</f>
        <v>熊本市</v>
      </c>
      <c r="L310" s="1" t="str">
        <f t="shared" ref="L310:L320" si="26">VLOOKUP(G310,$T$2:$U$6,2,0)</f>
        <v>高</v>
      </c>
      <c r="M310" s="15">
        <v>44012</v>
      </c>
      <c r="N310" s="7">
        <f t="shared" ref="N310:N320" si="27">COUNTIF(C:C,C310)</f>
        <v>1</v>
      </c>
      <c r="O310">
        <f t="shared" si="24"/>
        <v>1</v>
      </c>
      <c r="P310" s="70">
        <v>45428</v>
      </c>
    </row>
    <row r="311" spans="1:16" x14ac:dyDescent="0.45">
      <c r="A311" s="14" t="str">
        <f t="shared" si="23"/>
        <v>002020U00079</v>
      </c>
      <c r="B311" t="s">
        <v>989</v>
      </c>
      <c r="D311" t="s">
        <v>990</v>
      </c>
      <c r="E311" s="3">
        <v>44006</v>
      </c>
      <c r="F311">
        <v>1020.6</v>
      </c>
      <c r="G311" t="s">
        <v>98</v>
      </c>
      <c r="H311" t="s">
        <v>943</v>
      </c>
      <c r="I311" t="s">
        <v>942</v>
      </c>
      <c r="J311" s="23">
        <v>21</v>
      </c>
      <c r="K311" s="1" t="str">
        <f t="shared" si="25"/>
        <v>長崎市</v>
      </c>
      <c r="L311" s="1" t="str">
        <f t="shared" si="26"/>
        <v>高</v>
      </c>
      <c r="M311" s="15">
        <v>44043</v>
      </c>
      <c r="N311" s="7">
        <f t="shared" si="27"/>
        <v>0</v>
      </c>
      <c r="O311">
        <f t="shared" si="24"/>
        <v>1</v>
      </c>
      <c r="P311" s="70"/>
    </row>
    <row r="312" spans="1:16" x14ac:dyDescent="0.45">
      <c r="A312" s="14"/>
      <c r="B312" t="s">
        <v>1106</v>
      </c>
      <c r="C312" t="s">
        <v>1107</v>
      </c>
      <c r="D312" t="s">
        <v>991</v>
      </c>
      <c r="E312" s="3">
        <v>44032</v>
      </c>
      <c r="F312">
        <v>369.5</v>
      </c>
      <c r="G312" t="s">
        <v>98</v>
      </c>
      <c r="H312" t="s">
        <v>992</v>
      </c>
      <c r="I312" t="s">
        <v>942</v>
      </c>
      <c r="J312" s="23">
        <v>21</v>
      </c>
      <c r="K312" s="1" t="str">
        <f t="shared" si="25"/>
        <v>宮崎市</v>
      </c>
      <c r="L312" s="1" t="str">
        <f t="shared" si="26"/>
        <v>高</v>
      </c>
      <c r="M312" s="15">
        <v>44042</v>
      </c>
      <c r="N312" s="7">
        <f t="shared" si="27"/>
        <v>1</v>
      </c>
      <c r="O312">
        <f t="shared" si="24"/>
        <v>1</v>
      </c>
      <c r="P312" s="70"/>
    </row>
    <row r="313" spans="1:16" x14ac:dyDescent="0.45">
      <c r="A313" s="14" t="str">
        <f t="shared" si="23"/>
        <v>002020U00085K11jxx</v>
      </c>
      <c r="B313" t="s">
        <v>993</v>
      </c>
      <c r="C313" t="s">
        <v>994</v>
      </c>
      <c r="D313" t="s">
        <v>995</v>
      </c>
      <c r="E313" s="3">
        <v>44027</v>
      </c>
      <c r="F313">
        <v>839.16</v>
      </c>
      <c r="G313" t="s">
        <v>98</v>
      </c>
      <c r="H313" t="s">
        <v>996</v>
      </c>
      <c r="I313" t="s">
        <v>942</v>
      </c>
      <c r="J313" s="23">
        <v>21</v>
      </c>
      <c r="K313" s="1" t="str">
        <f t="shared" si="25"/>
        <v>鹿児島市</v>
      </c>
      <c r="L313" s="1" t="str">
        <f t="shared" si="26"/>
        <v>高</v>
      </c>
      <c r="M313" s="15">
        <v>44043</v>
      </c>
      <c r="N313" s="7">
        <f t="shared" si="27"/>
        <v>1</v>
      </c>
      <c r="O313">
        <f t="shared" si="24"/>
        <v>1</v>
      </c>
      <c r="P313" s="70">
        <v>45408</v>
      </c>
    </row>
    <row r="314" spans="1:16" x14ac:dyDescent="0.45">
      <c r="A314" s="14" t="str">
        <f t="shared" si="23"/>
        <v>002020U00091i5kK16</v>
      </c>
      <c r="B314" t="s">
        <v>997</v>
      </c>
      <c r="C314" t="s">
        <v>998</v>
      </c>
      <c r="D314" t="s">
        <v>999</v>
      </c>
      <c r="E314" s="3">
        <v>43949</v>
      </c>
      <c r="F314">
        <v>691.74</v>
      </c>
      <c r="G314" t="s">
        <v>98</v>
      </c>
      <c r="H314" t="s">
        <v>232</v>
      </c>
      <c r="I314" t="s">
        <v>942</v>
      </c>
      <c r="J314" s="23">
        <v>18</v>
      </c>
      <c r="K314" s="1" t="str">
        <f t="shared" si="25"/>
        <v>福岡市</v>
      </c>
      <c r="L314" s="1" t="str">
        <f t="shared" si="26"/>
        <v>高</v>
      </c>
      <c r="M314" s="15">
        <v>44043</v>
      </c>
      <c r="N314" s="7">
        <f t="shared" si="27"/>
        <v>1</v>
      </c>
      <c r="O314">
        <f t="shared" si="24"/>
        <v>1</v>
      </c>
      <c r="P314" s="70">
        <v>45425</v>
      </c>
    </row>
    <row r="315" spans="1:16" x14ac:dyDescent="0.45">
      <c r="A315" s="14" t="str">
        <f t="shared" si="23"/>
        <v>2020ES0076iaxLFH</v>
      </c>
      <c r="B315" t="s">
        <v>1000</v>
      </c>
      <c r="C315" t="s">
        <v>1001</v>
      </c>
      <c r="D315" t="s">
        <v>1002</v>
      </c>
      <c r="E315" s="3">
        <v>43924</v>
      </c>
      <c r="F315">
        <v>665</v>
      </c>
      <c r="G315" t="s">
        <v>98</v>
      </c>
      <c r="H315" t="s">
        <v>986</v>
      </c>
      <c r="I315" t="s">
        <v>942</v>
      </c>
      <c r="J315" s="23">
        <v>18</v>
      </c>
      <c r="K315" s="1" t="str">
        <f t="shared" si="25"/>
        <v>熊本市</v>
      </c>
      <c r="L315" s="1" t="str">
        <f t="shared" si="26"/>
        <v>高</v>
      </c>
      <c r="M315" s="15">
        <v>43924</v>
      </c>
      <c r="N315" s="7">
        <f t="shared" si="27"/>
        <v>1</v>
      </c>
      <c r="O315">
        <f t="shared" si="24"/>
        <v>1</v>
      </c>
      <c r="P315" s="70">
        <v>45429</v>
      </c>
    </row>
    <row r="316" spans="1:16" x14ac:dyDescent="0.45">
      <c r="A316" s="14" t="str">
        <f t="shared" si="23"/>
        <v>2020ES0079LZAC3D</v>
      </c>
      <c r="B316" t="s">
        <v>1003</v>
      </c>
      <c r="C316" t="s">
        <v>1004</v>
      </c>
      <c r="D316" t="s">
        <v>2121</v>
      </c>
      <c r="E316" s="3">
        <v>44052</v>
      </c>
      <c r="F316">
        <v>435</v>
      </c>
      <c r="G316" t="s">
        <v>98</v>
      </c>
      <c r="H316" t="s">
        <v>986</v>
      </c>
      <c r="I316" t="s">
        <v>942</v>
      </c>
      <c r="J316" s="23">
        <v>18</v>
      </c>
      <c r="K316" s="1" t="str">
        <f t="shared" si="25"/>
        <v>熊本市</v>
      </c>
      <c r="L316" s="1" t="str">
        <f t="shared" si="26"/>
        <v>高</v>
      </c>
      <c r="M316" s="15">
        <v>44052</v>
      </c>
      <c r="N316" s="7">
        <f t="shared" si="27"/>
        <v>1</v>
      </c>
      <c r="O316">
        <f t="shared" si="24"/>
        <v>1</v>
      </c>
      <c r="P316" s="70">
        <v>45429</v>
      </c>
    </row>
    <row r="317" spans="1:16" x14ac:dyDescent="0.45">
      <c r="A317" s="14" t="str">
        <f t="shared" si="23"/>
        <v>002020N201BPPLELhZ</v>
      </c>
      <c r="B317" t="s">
        <v>1008</v>
      </c>
      <c r="C317" t="s">
        <v>1009</v>
      </c>
      <c r="D317" t="s">
        <v>1005</v>
      </c>
      <c r="E317" s="3">
        <v>44171</v>
      </c>
      <c r="F317">
        <v>75.900000000000006</v>
      </c>
      <c r="G317" t="s">
        <v>134</v>
      </c>
      <c r="H317" t="s">
        <v>232</v>
      </c>
      <c r="I317" t="s">
        <v>942</v>
      </c>
      <c r="J317" s="23" t="s">
        <v>660</v>
      </c>
      <c r="K317" s="1" t="str">
        <f t="shared" si="25"/>
        <v>福岡市</v>
      </c>
      <c r="L317" s="1" t="str">
        <f t="shared" si="26"/>
        <v>低</v>
      </c>
      <c r="M317" s="15">
        <v>44171</v>
      </c>
      <c r="N317" s="7">
        <f t="shared" si="27"/>
        <v>1</v>
      </c>
      <c r="O317">
        <f t="shared" si="24"/>
        <v>1</v>
      </c>
      <c r="P317" s="70">
        <v>45448</v>
      </c>
    </row>
    <row r="318" spans="1:16" x14ac:dyDescent="0.45">
      <c r="A318" s="14" t="str">
        <f t="shared" si="23"/>
        <v>002020N901BADdHLRw</v>
      </c>
      <c r="B318" t="s">
        <v>1010</v>
      </c>
      <c r="C318" t="s">
        <v>1011</v>
      </c>
      <c r="D318" t="s">
        <v>1006</v>
      </c>
      <c r="E318" s="3">
        <v>44109</v>
      </c>
      <c r="F318">
        <v>22.68</v>
      </c>
      <c r="G318" t="s">
        <v>134</v>
      </c>
      <c r="H318" t="s">
        <v>108</v>
      </c>
      <c r="I318" t="s">
        <v>942</v>
      </c>
      <c r="J318" s="23" t="s">
        <v>143</v>
      </c>
      <c r="K318" s="1" t="str">
        <f t="shared" si="25"/>
        <v>福岡市</v>
      </c>
      <c r="L318" s="1" t="str">
        <f t="shared" si="26"/>
        <v>低</v>
      </c>
      <c r="M318" s="15">
        <v>44109</v>
      </c>
      <c r="N318" s="7">
        <f t="shared" si="27"/>
        <v>1</v>
      </c>
      <c r="O318">
        <f t="shared" si="24"/>
        <v>1</v>
      </c>
      <c r="P318" s="70">
        <v>45470</v>
      </c>
    </row>
    <row r="319" spans="1:16" x14ac:dyDescent="0.45">
      <c r="A319" s="14" t="str">
        <f t="shared" si="23"/>
        <v>002020N901BBLGHuzu</v>
      </c>
      <c r="B319" t="s">
        <v>1012</v>
      </c>
      <c r="C319" t="s">
        <v>1013</v>
      </c>
      <c r="D319" t="s">
        <v>1006</v>
      </c>
      <c r="E319" s="3">
        <v>44109</v>
      </c>
      <c r="F319">
        <v>51.03</v>
      </c>
      <c r="G319" t="s">
        <v>134</v>
      </c>
      <c r="H319" t="s">
        <v>108</v>
      </c>
      <c r="I319" t="s">
        <v>942</v>
      </c>
      <c r="J319" s="23" t="s">
        <v>143</v>
      </c>
      <c r="K319" s="1" t="str">
        <f t="shared" si="25"/>
        <v>福岡市</v>
      </c>
      <c r="L319" s="1" t="str">
        <f t="shared" si="26"/>
        <v>低</v>
      </c>
      <c r="M319" s="15">
        <v>44109</v>
      </c>
      <c r="N319" s="7">
        <f t="shared" si="27"/>
        <v>1</v>
      </c>
      <c r="O319">
        <f t="shared" si="24"/>
        <v>1</v>
      </c>
      <c r="P319" s="70">
        <v>45470</v>
      </c>
    </row>
    <row r="320" spans="1:16" x14ac:dyDescent="0.45">
      <c r="A320" s="14" t="str">
        <f t="shared" si="23"/>
        <v>002020N112BQHT3wzT</v>
      </c>
      <c r="B320" t="s">
        <v>1032</v>
      </c>
      <c r="C320" t="s">
        <v>1033</v>
      </c>
      <c r="D320" t="s">
        <v>1007</v>
      </c>
      <c r="E320" s="3">
        <v>44340</v>
      </c>
      <c r="F320">
        <v>89.1</v>
      </c>
      <c r="G320" t="s">
        <v>134</v>
      </c>
      <c r="H320" t="s">
        <v>941</v>
      </c>
      <c r="I320" t="s">
        <v>942</v>
      </c>
      <c r="J320" s="23" t="s">
        <v>660</v>
      </c>
      <c r="K320" s="1" t="str">
        <f t="shared" si="25"/>
        <v>佐賀市</v>
      </c>
      <c r="L320" s="1" t="str">
        <f t="shared" si="26"/>
        <v>低</v>
      </c>
      <c r="M320" s="15">
        <v>44340</v>
      </c>
      <c r="N320" s="7">
        <f t="shared" si="27"/>
        <v>1</v>
      </c>
      <c r="O320">
        <f t="shared" si="24"/>
        <v>1</v>
      </c>
      <c r="P320" s="70">
        <v>45414</v>
      </c>
    </row>
    <row r="321" spans="1:16" x14ac:dyDescent="0.45">
      <c r="A321" s="14" t="str">
        <f t="shared" si="23"/>
        <v>002020U00093gXLu9J</v>
      </c>
      <c r="B321" t="s">
        <v>1014</v>
      </c>
      <c r="C321" t="s">
        <v>1015</v>
      </c>
      <c r="D321" t="s">
        <v>1016</v>
      </c>
      <c r="E321" s="3">
        <v>43909</v>
      </c>
      <c r="F321">
        <v>691.2</v>
      </c>
      <c r="G321" t="s">
        <v>98</v>
      </c>
      <c r="H321" t="s">
        <v>941</v>
      </c>
      <c r="I321" t="s">
        <v>942</v>
      </c>
      <c r="J321" s="23" t="s">
        <v>143</v>
      </c>
      <c r="K321" s="1" t="str">
        <f t="shared" ref="K321:K330" si="28">+VLOOKUP(H321,$Q$2:$R$10,2,0)</f>
        <v>佐賀市</v>
      </c>
      <c r="L321" s="1" t="str">
        <f t="shared" ref="L321:L330" si="29">VLOOKUP(G321,$T$2:$U$6,2,0)</f>
        <v>高</v>
      </c>
      <c r="M321" s="15">
        <v>43909</v>
      </c>
      <c r="N321" s="7">
        <f t="shared" ref="N321:N330" si="30">COUNTIF(C:C,C321)</f>
        <v>1</v>
      </c>
      <c r="O321">
        <f t="shared" si="24"/>
        <v>1</v>
      </c>
      <c r="P321" s="70">
        <v>45404</v>
      </c>
    </row>
    <row r="322" spans="1:16" x14ac:dyDescent="0.45">
      <c r="A322" s="14" t="str">
        <f t="shared" si="23"/>
        <v>002021MS0423C1QN3M</v>
      </c>
      <c r="B322" t="s">
        <v>1017</v>
      </c>
      <c r="C322" t="s">
        <v>1018</v>
      </c>
      <c r="D322" t="s">
        <v>1019</v>
      </c>
      <c r="E322" s="3">
        <v>44252</v>
      </c>
      <c r="F322">
        <v>774.9</v>
      </c>
      <c r="G322" t="s">
        <v>98</v>
      </c>
      <c r="H322" t="s">
        <v>992</v>
      </c>
      <c r="I322" t="s">
        <v>942</v>
      </c>
      <c r="J322" s="23" t="s">
        <v>137</v>
      </c>
      <c r="K322" s="1" t="str">
        <f t="shared" si="28"/>
        <v>宮崎市</v>
      </c>
      <c r="L322" s="1" t="str">
        <f t="shared" si="29"/>
        <v>高</v>
      </c>
      <c r="M322" s="15">
        <v>44252</v>
      </c>
      <c r="N322" s="7">
        <f t="shared" si="30"/>
        <v>1</v>
      </c>
      <c r="O322">
        <f t="shared" si="24"/>
        <v>1</v>
      </c>
      <c r="P322" s="70">
        <v>45477</v>
      </c>
    </row>
    <row r="323" spans="1:16" x14ac:dyDescent="0.45">
      <c r="A323" s="14" t="str">
        <f t="shared" si="23"/>
        <v>2020ES0082M47yJM</v>
      </c>
      <c r="B323" t="s">
        <v>1041</v>
      </c>
      <c r="C323" t="s">
        <v>1042</v>
      </c>
      <c r="D323" t="s">
        <v>1043</v>
      </c>
      <c r="E323" s="3">
        <v>44144</v>
      </c>
      <c r="F323">
        <v>508</v>
      </c>
      <c r="G323" t="s">
        <v>98</v>
      </c>
      <c r="H323" t="s">
        <v>986</v>
      </c>
      <c r="I323" t="s">
        <v>942</v>
      </c>
      <c r="J323" s="23">
        <v>18</v>
      </c>
      <c r="K323" s="1" t="str">
        <f t="shared" si="28"/>
        <v>熊本市</v>
      </c>
      <c r="L323" s="1" t="str">
        <f t="shared" si="29"/>
        <v>高</v>
      </c>
      <c r="M323" s="15">
        <v>44144</v>
      </c>
      <c r="N323" s="7">
        <f t="shared" si="30"/>
        <v>1</v>
      </c>
      <c r="O323">
        <f t="shared" si="24"/>
        <v>1</v>
      </c>
      <c r="P323" s="70">
        <v>45429</v>
      </c>
    </row>
    <row r="324" spans="1:16" x14ac:dyDescent="0.45">
      <c r="A324" s="14" t="str">
        <f t="shared" ref="A324:A359" si="31">+B324&amp;C324</f>
        <v>2020ES0080CHr9Lf</v>
      </c>
      <c r="B324" t="s">
        <v>1020</v>
      </c>
      <c r="C324" t="s">
        <v>1021</v>
      </c>
      <c r="D324" t="s">
        <v>1022</v>
      </c>
      <c r="E324" s="3">
        <v>44166</v>
      </c>
      <c r="F324">
        <v>749</v>
      </c>
      <c r="G324" t="s">
        <v>98</v>
      </c>
      <c r="H324" t="s">
        <v>232</v>
      </c>
      <c r="I324" t="s">
        <v>942</v>
      </c>
      <c r="J324" s="23">
        <v>18</v>
      </c>
      <c r="K324" s="1" t="str">
        <f t="shared" si="28"/>
        <v>福岡市</v>
      </c>
      <c r="L324" s="1" t="str">
        <f t="shared" si="29"/>
        <v>高</v>
      </c>
      <c r="M324" s="15">
        <v>44166</v>
      </c>
      <c r="N324" s="7">
        <f t="shared" si="30"/>
        <v>1</v>
      </c>
      <c r="O324">
        <f t="shared" ref="O324:O359" si="32">COUNTIF(B:B,B324)</f>
        <v>1</v>
      </c>
      <c r="P324" s="70">
        <v>45453</v>
      </c>
    </row>
    <row r="325" spans="1:16" x14ac:dyDescent="0.45">
      <c r="A325" s="14" t="str">
        <f t="shared" si="31"/>
        <v>2020ES0081qkE48F</v>
      </c>
      <c r="B325" t="s">
        <v>1023</v>
      </c>
      <c r="C325" t="s">
        <v>1034</v>
      </c>
      <c r="D325" t="s">
        <v>1022</v>
      </c>
      <c r="E325" s="3">
        <v>44288</v>
      </c>
      <c r="F325">
        <v>665</v>
      </c>
      <c r="G325" t="s">
        <v>98</v>
      </c>
      <c r="H325" t="s">
        <v>986</v>
      </c>
      <c r="I325" t="s">
        <v>942</v>
      </c>
      <c r="J325" s="23">
        <v>18</v>
      </c>
      <c r="K325" s="1" t="str">
        <f t="shared" si="28"/>
        <v>熊本市</v>
      </c>
      <c r="L325" s="1" t="str">
        <f t="shared" si="29"/>
        <v>高</v>
      </c>
      <c r="M325" s="15">
        <v>44288</v>
      </c>
      <c r="N325" s="7">
        <f t="shared" si="30"/>
        <v>1</v>
      </c>
      <c r="O325">
        <f t="shared" si="32"/>
        <v>1</v>
      </c>
      <c r="P325" s="70">
        <v>45453</v>
      </c>
    </row>
    <row r="326" spans="1:16" x14ac:dyDescent="0.45">
      <c r="A326" s="14" t="str">
        <f t="shared" si="31"/>
        <v>2021ES0087f6dN5h</v>
      </c>
      <c r="B326" t="s">
        <v>1024</v>
      </c>
      <c r="C326" t="s">
        <v>1035</v>
      </c>
      <c r="D326" t="s">
        <v>1025</v>
      </c>
      <c r="E326" s="3">
        <v>44288</v>
      </c>
      <c r="F326">
        <v>388</v>
      </c>
      <c r="G326" t="s">
        <v>98</v>
      </c>
      <c r="H326" t="s">
        <v>986</v>
      </c>
      <c r="I326" t="s">
        <v>942</v>
      </c>
      <c r="J326" s="23">
        <v>18</v>
      </c>
      <c r="K326" s="1" t="str">
        <f t="shared" si="28"/>
        <v>熊本市</v>
      </c>
      <c r="L326" s="1" t="str">
        <f t="shared" si="29"/>
        <v>高</v>
      </c>
      <c r="M326" s="15">
        <v>44288</v>
      </c>
      <c r="N326" s="7">
        <f t="shared" si="30"/>
        <v>1</v>
      </c>
      <c r="O326">
        <f t="shared" si="32"/>
        <v>1</v>
      </c>
      <c r="P326" s="70">
        <v>45392</v>
      </c>
    </row>
    <row r="327" spans="1:16" x14ac:dyDescent="0.45">
      <c r="A327" s="14" t="str">
        <f t="shared" si="31"/>
        <v>2021ES0088Tc4pnV</v>
      </c>
      <c r="B327" t="s">
        <v>1026</v>
      </c>
      <c r="C327" t="s">
        <v>1036</v>
      </c>
      <c r="D327" t="s">
        <v>1025</v>
      </c>
      <c r="E327" s="3">
        <v>44288</v>
      </c>
      <c r="F327">
        <v>284</v>
      </c>
      <c r="G327" t="s">
        <v>98</v>
      </c>
      <c r="H327" t="s">
        <v>986</v>
      </c>
      <c r="I327" t="s">
        <v>942</v>
      </c>
      <c r="J327" s="23">
        <v>18</v>
      </c>
      <c r="K327" s="1" t="str">
        <f t="shared" si="28"/>
        <v>熊本市</v>
      </c>
      <c r="L327" s="1" t="str">
        <f t="shared" si="29"/>
        <v>高</v>
      </c>
      <c r="M327" s="15">
        <v>44288</v>
      </c>
      <c r="N327" s="7">
        <f t="shared" si="30"/>
        <v>1</v>
      </c>
      <c r="O327">
        <f t="shared" si="32"/>
        <v>1</v>
      </c>
      <c r="P327" s="70">
        <v>45392</v>
      </c>
    </row>
    <row r="328" spans="1:16" x14ac:dyDescent="0.45">
      <c r="A328" s="14" t="str">
        <f t="shared" si="31"/>
        <v>2021ES0089B1WLwA</v>
      </c>
      <c r="B328" t="s">
        <v>1027</v>
      </c>
      <c r="C328" t="s">
        <v>1037</v>
      </c>
      <c r="D328" t="s">
        <v>1028</v>
      </c>
      <c r="E328" s="3">
        <v>44288</v>
      </c>
      <c r="F328">
        <v>299</v>
      </c>
      <c r="G328" t="s">
        <v>98</v>
      </c>
      <c r="H328" t="s">
        <v>986</v>
      </c>
      <c r="I328" t="s">
        <v>942</v>
      </c>
      <c r="J328" s="23">
        <v>18</v>
      </c>
      <c r="K328" s="1" t="str">
        <f t="shared" si="28"/>
        <v>熊本市</v>
      </c>
      <c r="L328" s="1" t="str">
        <f t="shared" si="29"/>
        <v>高</v>
      </c>
      <c r="M328" s="15">
        <v>44288</v>
      </c>
      <c r="N328" s="7">
        <f t="shared" si="30"/>
        <v>1</v>
      </c>
      <c r="O328">
        <f t="shared" si="32"/>
        <v>1</v>
      </c>
      <c r="P328" s="70">
        <v>45393</v>
      </c>
    </row>
    <row r="329" spans="1:16" x14ac:dyDescent="0.45">
      <c r="A329" s="14" t="str">
        <f t="shared" si="31"/>
        <v>002012U00069TGYGDu</v>
      </c>
      <c r="B329" t="s">
        <v>1040</v>
      </c>
      <c r="C329" t="s">
        <v>1038</v>
      </c>
      <c r="D329" t="s">
        <v>1029</v>
      </c>
      <c r="E329" s="3">
        <v>43215</v>
      </c>
      <c r="F329">
        <v>1274.4000000000001</v>
      </c>
      <c r="G329" t="s">
        <v>98</v>
      </c>
      <c r="H329" t="s">
        <v>899</v>
      </c>
      <c r="I329" t="s">
        <v>942</v>
      </c>
      <c r="J329" s="23">
        <v>36</v>
      </c>
      <c r="K329" s="1" t="str">
        <f t="shared" si="28"/>
        <v>鹿児島市</v>
      </c>
      <c r="L329" s="1" t="str">
        <f t="shared" si="29"/>
        <v>高</v>
      </c>
      <c r="M329" s="15">
        <v>44311</v>
      </c>
      <c r="N329" s="7">
        <f t="shared" si="30"/>
        <v>1</v>
      </c>
      <c r="O329">
        <f t="shared" si="32"/>
        <v>1</v>
      </c>
      <c r="P329" s="70"/>
    </row>
    <row r="330" spans="1:16" x14ac:dyDescent="0.45">
      <c r="A330" s="17" t="str">
        <f t="shared" si="31"/>
        <v>2021ES0086Hnh4NU</v>
      </c>
      <c r="B330" s="18" t="s">
        <v>1030</v>
      </c>
      <c r="C330" s="18" t="s">
        <v>1039</v>
      </c>
      <c r="D330" s="18" t="s">
        <v>1031</v>
      </c>
      <c r="E330" s="19">
        <v>44393</v>
      </c>
      <c r="F330" s="18">
        <v>673.2</v>
      </c>
      <c r="G330" s="18" t="s">
        <v>98</v>
      </c>
      <c r="H330" s="18" t="s">
        <v>986</v>
      </c>
      <c r="I330" s="18" t="s">
        <v>942</v>
      </c>
      <c r="J330" s="25">
        <v>18</v>
      </c>
      <c r="K330" s="20" t="str">
        <f t="shared" si="28"/>
        <v>熊本市</v>
      </c>
      <c r="L330" s="20" t="str">
        <f t="shared" si="29"/>
        <v>高</v>
      </c>
      <c r="M330" s="21">
        <v>44393</v>
      </c>
      <c r="N330" s="22">
        <f t="shared" si="30"/>
        <v>1</v>
      </c>
      <c r="O330" s="22">
        <f t="shared" si="32"/>
        <v>1</v>
      </c>
      <c r="P330" s="70">
        <v>45471</v>
      </c>
    </row>
    <row r="331" spans="1:16" x14ac:dyDescent="0.45">
      <c r="A331" s="14" t="str">
        <f t="shared" si="31"/>
        <v>002020N201BOX2aBWY</v>
      </c>
      <c r="B331" t="s">
        <v>1044</v>
      </c>
      <c r="C331" t="s">
        <v>1054</v>
      </c>
      <c r="D331" t="s">
        <v>1005</v>
      </c>
      <c r="E331" s="3">
        <v>44601</v>
      </c>
      <c r="F331">
        <v>89.1</v>
      </c>
      <c r="G331" t="s">
        <v>134</v>
      </c>
      <c r="H331" t="s">
        <v>232</v>
      </c>
      <c r="I331" t="s">
        <v>942</v>
      </c>
      <c r="J331" s="23" t="s">
        <v>660</v>
      </c>
      <c r="K331" s="1" t="str">
        <f t="shared" ref="K331" si="33">+VLOOKUP(H331,$Q$2:$R$10,2,0)</f>
        <v>福岡市</v>
      </c>
      <c r="L331" s="1" t="str">
        <f t="shared" ref="L331" si="34">VLOOKUP(G331,$T$2:$U$6,2,0)</f>
        <v>低</v>
      </c>
      <c r="M331" s="15">
        <v>44601</v>
      </c>
      <c r="N331" s="7">
        <f t="shared" ref="N331" si="35">COUNTIF(C:C,C331)</f>
        <v>1</v>
      </c>
      <c r="O331" s="7">
        <f t="shared" si="32"/>
        <v>1</v>
      </c>
      <c r="P331" s="70">
        <v>45448</v>
      </c>
    </row>
    <row r="332" spans="1:16" x14ac:dyDescent="0.45">
      <c r="A332" s="14" t="str">
        <f t="shared" ref="A332:A348" si="36">+B332&amp;C332</f>
        <v>002022SW0035dKU5wu</v>
      </c>
      <c r="B332" t="s">
        <v>1045</v>
      </c>
      <c r="C332" t="s">
        <v>1055</v>
      </c>
      <c r="D332" t="s">
        <v>1050</v>
      </c>
      <c r="E332" s="3">
        <v>42705</v>
      </c>
      <c r="F332">
        <v>364</v>
      </c>
      <c r="G332" t="s">
        <v>98</v>
      </c>
      <c r="H332" t="s">
        <v>996</v>
      </c>
      <c r="I332" t="s">
        <v>942</v>
      </c>
      <c r="J332" s="23" t="s">
        <v>143</v>
      </c>
      <c r="K332" s="1" t="str">
        <f t="shared" ref="K332:K349" si="37">+VLOOKUP(H332,$Q$2:$R$10,2,0)</f>
        <v>鹿児島市</v>
      </c>
      <c r="L332" s="1" t="str">
        <f t="shared" ref="L332:L349" si="38">VLOOKUP(G332,$T$2:$U$6,2,0)</f>
        <v>高</v>
      </c>
      <c r="M332" s="15">
        <v>44651</v>
      </c>
      <c r="N332" s="7">
        <f t="shared" ref="N332:N347" si="39">COUNTIF(C:C,C332)</f>
        <v>1</v>
      </c>
      <c r="O332">
        <f t="shared" ref="O332:O348" si="40">COUNTIF(B:B,B332)</f>
        <v>1</v>
      </c>
      <c r="P332" s="70">
        <v>45420</v>
      </c>
    </row>
    <row r="333" spans="1:16" x14ac:dyDescent="0.45">
      <c r="A333" s="14" t="str">
        <f t="shared" si="36"/>
        <v>2021ES0091yjzJDA</v>
      </c>
      <c r="B333" t="s">
        <v>1046</v>
      </c>
      <c r="C333" t="s">
        <v>1056</v>
      </c>
      <c r="D333" t="s">
        <v>1053</v>
      </c>
      <c r="E333" s="3">
        <v>44441</v>
      </c>
      <c r="F333">
        <v>163.19999999999999</v>
      </c>
      <c r="G333" t="s">
        <v>98</v>
      </c>
      <c r="H333" t="s">
        <v>232</v>
      </c>
      <c r="I333" t="s">
        <v>942</v>
      </c>
      <c r="J333" s="23">
        <v>14</v>
      </c>
      <c r="K333" s="1" t="str">
        <f t="shared" si="37"/>
        <v>福岡市</v>
      </c>
      <c r="L333" s="1" t="str">
        <f t="shared" si="38"/>
        <v>高</v>
      </c>
      <c r="M333" s="15">
        <v>44441</v>
      </c>
      <c r="N333" s="7">
        <f t="shared" si="39"/>
        <v>1</v>
      </c>
      <c r="O333">
        <f t="shared" si="40"/>
        <v>1</v>
      </c>
      <c r="P333" s="70">
        <v>45453</v>
      </c>
    </row>
    <row r="334" spans="1:16" x14ac:dyDescent="0.45">
      <c r="A334" s="14" t="str">
        <f t="shared" si="36"/>
        <v>2021ES0092Q4PdFH</v>
      </c>
      <c r="B334" t="s">
        <v>1047</v>
      </c>
      <c r="C334" t="s">
        <v>1057</v>
      </c>
      <c r="D334" t="s">
        <v>1053</v>
      </c>
      <c r="E334" s="3">
        <v>44441</v>
      </c>
      <c r="F334">
        <v>374.4</v>
      </c>
      <c r="G334" t="s">
        <v>98</v>
      </c>
      <c r="H334" t="s">
        <v>232</v>
      </c>
      <c r="I334" t="s">
        <v>942</v>
      </c>
      <c r="J334" s="23">
        <v>12</v>
      </c>
      <c r="K334" s="1" t="str">
        <f t="shared" si="37"/>
        <v>福岡市</v>
      </c>
      <c r="L334" s="1" t="str">
        <f t="shared" si="38"/>
        <v>高</v>
      </c>
      <c r="M334" s="15">
        <v>44441</v>
      </c>
      <c r="N334" s="7">
        <f t="shared" si="39"/>
        <v>1</v>
      </c>
      <c r="O334">
        <f t="shared" si="40"/>
        <v>1</v>
      </c>
      <c r="P334" s="70">
        <v>45453</v>
      </c>
    </row>
    <row r="335" spans="1:16" x14ac:dyDescent="0.45">
      <c r="A335" s="14" t="str">
        <f t="shared" si="36"/>
        <v>2021ES0090AUBQnM</v>
      </c>
      <c r="B335" t="s">
        <v>1048</v>
      </c>
      <c r="C335" t="s">
        <v>1058</v>
      </c>
      <c r="D335" t="s">
        <v>1053</v>
      </c>
      <c r="E335" s="3">
        <v>44441</v>
      </c>
      <c r="F335">
        <v>336</v>
      </c>
      <c r="G335" t="s">
        <v>98</v>
      </c>
      <c r="H335" t="s">
        <v>232</v>
      </c>
      <c r="I335" t="s">
        <v>942</v>
      </c>
      <c r="J335" s="23">
        <v>12</v>
      </c>
      <c r="K335" s="1" t="str">
        <f t="shared" si="37"/>
        <v>福岡市</v>
      </c>
      <c r="L335" s="1" t="str">
        <f t="shared" si="38"/>
        <v>高</v>
      </c>
      <c r="M335" s="15">
        <v>44441</v>
      </c>
      <c r="N335" s="7">
        <f t="shared" si="39"/>
        <v>1</v>
      </c>
      <c r="O335">
        <f t="shared" si="40"/>
        <v>1</v>
      </c>
      <c r="P335" s="70">
        <v>45453</v>
      </c>
    </row>
    <row r="336" spans="1:16" x14ac:dyDescent="0.45">
      <c r="A336" s="17" t="str">
        <f t="shared" si="36"/>
        <v>2021ES0094LLMSRb</v>
      </c>
      <c r="B336" s="18" t="s">
        <v>1049</v>
      </c>
      <c r="C336" s="18" t="s">
        <v>1059</v>
      </c>
      <c r="D336" s="18" t="s">
        <v>1053</v>
      </c>
      <c r="E336" s="19">
        <v>44594</v>
      </c>
      <c r="F336" s="18">
        <v>211.2</v>
      </c>
      <c r="G336" s="18" t="s">
        <v>98</v>
      </c>
      <c r="H336" s="18" t="s">
        <v>1060</v>
      </c>
      <c r="I336" s="18" t="s">
        <v>942</v>
      </c>
      <c r="J336" s="25">
        <v>14</v>
      </c>
      <c r="K336" s="20" t="str">
        <f t="shared" si="37"/>
        <v>福岡市</v>
      </c>
      <c r="L336" s="20" t="str">
        <f t="shared" si="38"/>
        <v>高</v>
      </c>
      <c r="M336" s="21">
        <v>44594</v>
      </c>
      <c r="N336" s="22">
        <f t="shared" si="39"/>
        <v>1</v>
      </c>
      <c r="O336" s="22">
        <f t="shared" si="40"/>
        <v>1</v>
      </c>
      <c r="P336" s="70">
        <v>45453</v>
      </c>
    </row>
    <row r="337" spans="1:16" x14ac:dyDescent="0.45">
      <c r="A337" s="14" t="str">
        <f t="shared" si="36"/>
        <v>002019N112BFGH9kDk</v>
      </c>
      <c r="B337" t="s">
        <v>1061</v>
      </c>
      <c r="C337" t="s">
        <v>1073</v>
      </c>
      <c r="D337" t="s">
        <v>1071</v>
      </c>
      <c r="E337" s="3">
        <v>44957</v>
      </c>
      <c r="F337">
        <v>51.06</v>
      </c>
      <c r="G337" t="s">
        <v>134</v>
      </c>
      <c r="H337" t="s">
        <v>979</v>
      </c>
      <c r="I337" t="s">
        <v>942</v>
      </c>
      <c r="J337" s="23" t="s">
        <v>143</v>
      </c>
      <c r="K337" s="1" t="str">
        <f t="shared" si="37"/>
        <v>大分市</v>
      </c>
      <c r="L337" s="1" t="str">
        <f t="shared" si="38"/>
        <v>低</v>
      </c>
      <c r="M337" s="15">
        <v>44957</v>
      </c>
      <c r="N337" s="7">
        <f t="shared" si="39"/>
        <v>1</v>
      </c>
      <c r="O337" s="7">
        <f t="shared" si="40"/>
        <v>1</v>
      </c>
      <c r="P337" s="70">
        <v>45467</v>
      </c>
    </row>
    <row r="338" spans="1:16" x14ac:dyDescent="0.45">
      <c r="A338" s="14" t="str">
        <f t="shared" si="36"/>
        <v>002019N112BGE5SCaH</v>
      </c>
      <c r="B338" t="s">
        <v>1062</v>
      </c>
      <c r="C338" t="s">
        <v>1074</v>
      </c>
      <c r="D338" t="s">
        <v>1071</v>
      </c>
      <c r="E338" s="3">
        <v>44957</v>
      </c>
      <c r="F338">
        <v>51.06</v>
      </c>
      <c r="G338" t="s">
        <v>134</v>
      </c>
      <c r="H338" t="s">
        <v>979</v>
      </c>
      <c r="I338" t="s">
        <v>942</v>
      </c>
      <c r="J338" s="23" t="s">
        <v>143</v>
      </c>
      <c r="K338" s="1" t="str">
        <f t="shared" si="37"/>
        <v>大分市</v>
      </c>
      <c r="L338" s="1" t="str">
        <f t="shared" si="38"/>
        <v>低</v>
      </c>
      <c r="M338" s="15">
        <v>44957</v>
      </c>
      <c r="N338" s="7">
        <f t="shared" si="39"/>
        <v>1</v>
      </c>
      <c r="O338">
        <f t="shared" si="40"/>
        <v>1</v>
      </c>
      <c r="P338" s="70">
        <v>45467</v>
      </c>
    </row>
    <row r="339" spans="1:16" x14ac:dyDescent="0.45">
      <c r="A339" s="14" t="str">
        <f t="shared" si="36"/>
        <v>002019N112BHRa8h8C</v>
      </c>
      <c r="B339" t="s">
        <v>1063</v>
      </c>
      <c r="C339" t="s">
        <v>1075</v>
      </c>
      <c r="D339" t="s">
        <v>1071</v>
      </c>
      <c r="E339" s="3">
        <v>44957</v>
      </c>
      <c r="F339">
        <v>51.06</v>
      </c>
      <c r="G339" t="s">
        <v>134</v>
      </c>
      <c r="H339" t="s">
        <v>979</v>
      </c>
      <c r="I339" t="s">
        <v>942</v>
      </c>
      <c r="J339" s="23" t="s">
        <v>143</v>
      </c>
      <c r="K339" s="1" t="str">
        <f t="shared" si="37"/>
        <v>大分市</v>
      </c>
      <c r="L339" s="1" t="str">
        <f t="shared" si="38"/>
        <v>低</v>
      </c>
      <c r="M339" s="15">
        <v>44957</v>
      </c>
      <c r="N339" s="7">
        <f t="shared" si="39"/>
        <v>1</v>
      </c>
      <c r="O339">
        <f t="shared" si="40"/>
        <v>1</v>
      </c>
      <c r="P339" s="70">
        <v>45467</v>
      </c>
    </row>
    <row r="340" spans="1:16" x14ac:dyDescent="0.45">
      <c r="A340" s="14" t="str">
        <f t="shared" si="36"/>
        <v>002019N112BINAJA6X</v>
      </c>
      <c r="B340" t="s">
        <v>1064</v>
      </c>
      <c r="C340" t="s">
        <v>1076</v>
      </c>
      <c r="D340" t="s">
        <v>1071</v>
      </c>
      <c r="E340" s="3">
        <v>44957</v>
      </c>
      <c r="F340">
        <v>51.06</v>
      </c>
      <c r="G340" t="s">
        <v>134</v>
      </c>
      <c r="H340" t="s">
        <v>979</v>
      </c>
      <c r="I340" t="s">
        <v>942</v>
      </c>
      <c r="J340" s="23" t="s">
        <v>143</v>
      </c>
      <c r="K340" s="1" t="str">
        <f t="shared" si="37"/>
        <v>大分市</v>
      </c>
      <c r="L340" s="1" t="str">
        <f t="shared" si="38"/>
        <v>低</v>
      </c>
      <c r="M340" s="15">
        <v>44957</v>
      </c>
      <c r="N340" s="7">
        <f t="shared" si="39"/>
        <v>1</v>
      </c>
      <c r="O340">
        <f t="shared" si="40"/>
        <v>1</v>
      </c>
      <c r="P340" s="70">
        <v>45467</v>
      </c>
    </row>
    <row r="341" spans="1:16" x14ac:dyDescent="0.45">
      <c r="A341" s="14" t="str">
        <f t="shared" si="36"/>
        <v>002019N112BJJ7bXtF</v>
      </c>
      <c r="B341" t="s">
        <v>1065</v>
      </c>
      <c r="C341" t="s">
        <v>1077</v>
      </c>
      <c r="D341" t="s">
        <v>1071</v>
      </c>
      <c r="E341" s="3">
        <v>44957</v>
      </c>
      <c r="F341">
        <v>51.06</v>
      </c>
      <c r="G341" t="s">
        <v>134</v>
      </c>
      <c r="H341" t="s">
        <v>979</v>
      </c>
      <c r="I341" t="s">
        <v>942</v>
      </c>
      <c r="J341" s="23" t="s">
        <v>143</v>
      </c>
      <c r="K341" s="1" t="str">
        <f t="shared" si="37"/>
        <v>大分市</v>
      </c>
      <c r="L341" s="1" t="str">
        <f t="shared" si="38"/>
        <v>低</v>
      </c>
      <c r="M341" s="15">
        <v>44957</v>
      </c>
      <c r="N341" s="7">
        <f t="shared" si="39"/>
        <v>1</v>
      </c>
      <c r="O341">
        <f t="shared" si="40"/>
        <v>1</v>
      </c>
      <c r="P341" s="70">
        <v>45467</v>
      </c>
    </row>
    <row r="342" spans="1:16" x14ac:dyDescent="0.45">
      <c r="A342" s="14" t="str">
        <f t="shared" si="36"/>
        <v>002019N112BKHoZ9hy</v>
      </c>
      <c r="B342" t="s">
        <v>1066</v>
      </c>
      <c r="C342" t="s">
        <v>1078</v>
      </c>
      <c r="D342" t="s">
        <v>1071</v>
      </c>
      <c r="E342" s="3">
        <v>44957</v>
      </c>
      <c r="F342">
        <v>51.06</v>
      </c>
      <c r="G342" t="s">
        <v>134</v>
      </c>
      <c r="H342" t="s">
        <v>979</v>
      </c>
      <c r="I342" t="s">
        <v>942</v>
      </c>
      <c r="J342" s="23" t="s">
        <v>143</v>
      </c>
      <c r="K342" s="1" t="str">
        <f t="shared" si="37"/>
        <v>大分市</v>
      </c>
      <c r="L342" s="1" t="str">
        <f t="shared" si="38"/>
        <v>低</v>
      </c>
      <c r="M342" s="15">
        <v>44957</v>
      </c>
      <c r="N342" s="7">
        <f t="shared" si="39"/>
        <v>1</v>
      </c>
      <c r="O342">
        <f t="shared" si="40"/>
        <v>1</v>
      </c>
      <c r="P342" s="70">
        <v>45467</v>
      </c>
    </row>
    <row r="343" spans="1:16" x14ac:dyDescent="0.45">
      <c r="A343" s="14" t="str">
        <f t="shared" si="36"/>
        <v>002019N112BLpM2bj2</v>
      </c>
      <c r="B343" t="s">
        <v>1067</v>
      </c>
      <c r="C343" t="s">
        <v>1079</v>
      </c>
      <c r="D343" t="s">
        <v>1071</v>
      </c>
      <c r="E343" s="3">
        <v>44957</v>
      </c>
      <c r="F343">
        <v>51.06</v>
      </c>
      <c r="G343" t="s">
        <v>134</v>
      </c>
      <c r="H343" t="s">
        <v>979</v>
      </c>
      <c r="I343" t="s">
        <v>942</v>
      </c>
      <c r="J343" s="23" t="s">
        <v>143</v>
      </c>
      <c r="K343" s="1" t="str">
        <f t="shared" si="37"/>
        <v>大分市</v>
      </c>
      <c r="L343" s="1" t="str">
        <f t="shared" si="38"/>
        <v>低</v>
      </c>
      <c r="M343" s="15">
        <v>44957</v>
      </c>
      <c r="N343" s="7">
        <f t="shared" si="39"/>
        <v>1</v>
      </c>
      <c r="O343">
        <f t="shared" si="40"/>
        <v>1</v>
      </c>
      <c r="P343" s="70">
        <v>45467</v>
      </c>
    </row>
    <row r="344" spans="1:16" x14ac:dyDescent="0.45">
      <c r="A344" s="14" t="str">
        <f t="shared" si="36"/>
        <v>002019N112BM1N26Tb</v>
      </c>
      <c r="B344" t="s">
        <v>1068</v>
      </c>
      <c r="C344" t="s">
        <v>1080</v>
      </c>
      <c r="D344" t="s">
        <v>1071</v>
      </c>
      <c r="E344" s="3">
        <v>44957</v>
      </c>
      <c r="F344">
        <v>51.06</v>
      </c>
      <c r="G344" t="s">
        <v>134</v>
      </c>
      <c r="H344" t="s">
        <v>979</v>
      </c>
      <c r="I344" t="s">
        <v>942</v>
      </c>
      <c r="J344" s="23" t="s">
        <v>143</v>
      </c>
      <c r="K344" s="1" t="str">
        <f t="shared" si="37"/>
        <v>大分市</v>
      </c>
      <c r="L344" s="1" t="str">
        <f t="shared" si="38"/>
        <v>低</v>
      </c>
      <c r="M344" s="15">
        <v>44957</v>
      </c>
      <c r="N344" s="7">
        <f t="shared" si="39"/>
        <v>1</v>
      </c>
      <c r="O344">
        <f t="shared" si="40"/>
        <v>1</v>
      </c>
      <c r="P344" s="70">
        <v>45467</v>
      </c>
    </row>
    <row r="345" spans="1:16" x14ac:dyDescent="0.45">
      <c r="A345" s="14" t="str">
        <f t="shared" si="36"/>
        <v>002012SW0037tPFEiu</v>
      </c>
      <c r="B345" t="s">
        <v>1069</v>
      </c>
      <c r="C345" t="s">
        <v>1081</v>
      </c>
      <c r="D345" t="s">
        <v>1051</v>
      </c>
      <c r="E345" s="3">
        <v>44006</v>
      </c>
      <c r="F345">
        <v>1020.6</v>
      </c>
      <c r="G345" t="s">
        <v>98</v>
      </c>
      <c r="H345" t="s">
        <v>943</v>
      </c>
      <c r="I345" t="s">
        <v>942</v>
      </c>
      <c r="J345" s="23" t="s">
        <v>498</v>
      </c>
      <c r="K345" s="1" t="str">
        <f t="shared" si="37"/>
        <v>長崎市</v>
      </c>
      <c r="L345" s="1" t="str">
        <f t="shared" si="38"/>
        <v>高</v>
      </c>
      <c r="M345" s="15">
        <v>44712</v>
      </c>
      <c r="N345" s="7">
        <f t="shared" si="39"/>
        <v>1</v>
      </c>
      <c r="O345">
        <f t="shared" si="40"/>
        <v>1</v>
      </c>
      <c r="P345" s="70"/>
    </row>
    <row r="346" spans="1:16" x14ac:dyDescent="0.45">
      <c r="A346" s="14" t="str">
        <f t="shared" si="36"/>
        <v>002012SE0016ZHUjwQ</v>
      </c>
      <c r="B346" t="s">
        <v>1070</v>
      </c>
      <c r="C346" t="s">
        <v>1082</v>
      </c>
      <c r="D346" t="s">
        <v>1052</v>
      </c>
      <c r="E346" s="3">
        <v>42643</v>
      </c>
      <c r="F346">
        <v>343.2</v>
      </c>
      <c r="G346" t="s">
        <v>98</v>
      </c>
      <c r="H346" t="s">
        <v>986</v>
      </c>
      <c r="I346" t="s">
        <v>942</v>
      </c>
      <c r="J346" s="23" t="s">
        <v>143</v>
      </c>
      <c r="K346" s="1" t="str">
        <f t="shared" si="37"/>
        <v>熊本市</v>
      </c>
      <c r="L346" s="1" t="str">
        <f t="shared" si="38"/>
        <v>高</v>
      </c>
      <c r="M346" s="15">
        <v>44799</v>
      </c>
      <c r="N346" s="7">
        <f t="shared" si="39"/>
        <v>1</v>
      </c>
      <c r="O346">
        <f t="shared" si="40"/>
        <v>1</v>
      </c>
      <c r="P346" s="70"/>
    </row>
    <row r="347" spans="1:16" x14ac:dyDescent="0.45">
      <c r="A347" s="14" t="str">
        <f t="shared" si="36"/>
        <v>002021N201BQFHqN4p</v>
      </c>
      <c r="B347" t="s">
        <v>1083</v>
      </c>
      <c r="C347" t="s">
        <v>1084</v>
      </c>
      <c r="D347" t="s">
        <v>1085</v>
      </c>
      <c r="E347" s="3">
        <v>44333</v>
      </c>
      <c r="F347">
        <v>90.72</v>
      </c>
      <c r="G347" t="s">
        <v>134</v>
      </c>
      <c r="H347" t="s">
        <v>941</v>
      </c>
      <c r="I347" t="s">
        <v>942</v>
      </c>
      <c r="J347" s="23" t="s">
        <v>660</v>
      </c>
      <c r="K347" s="1" t="str">
        <f t="shared" si="37"/>
        <v>佐賀市</v>
      </c>
      <c r="L347" s="1" t="str">
        <f t="shared" si="38"/>
        <v>低</v>
      </c>
      <c r="M347" s="15">
        <v>44333</v>
      </c>
      <c r="N347" s="7">
        <f t="shared" si="39"/>
        <v>1</v>
      </c>
      <c r="O347">
        <f t="shared" si="40"/>
        <v>1</v>
      </c>
      <c r="P347" s="70">
        <v>45408</v>
      </c>
    </row>
    <row r="348" spans="1:16" x14ac:dyDescent="0.45">
      <c r="A348" s="26" t="str">
        <f t="shared" si="36"/>
        <v>002014ｻ609AXZYBRte</v>
      </c>
      <c r="B348" s="27" t="s">
        <v>1091</v>
      </c>
      <c r="C348" s="27" t="s">
        <v>1092</v>
      </c>
      <c r="D348" s="27" t="s">
        <v>1088</v>
      </c>
      <c r="E348" s="28">
        <v>42297</v>
      </c>
      <c r="F348" s="27">
        <v>12</v>
      </c>
      <c r="G348" s="27" t="s">
        <v>134</v>
      </c>
      <c r="H348" s="27" t="s">
        <v>986</v>
      </c>
      <c r="I348" s="27" t="s">
        <v>942</v>
      </c>
      <c r="J348" s="29">
        <v>32</v>
      </c>
      <c r="K348" s="30" t="str">
        <f t="shared" si="37"/>
        <v>熊本市</v>
      </c>
      <c r="L348" s="30" t="str">
        <f t="shared" si="38"/>
        <v>低</v>
      </c>
      <c r="M348" s="31">
        <v>42297</v>
      </c>
      <c r="N348" s="32">
        <v>1</v>
      </c>
      <c r="O348" s="27">
        <f t="shared" si="40"/>
        <v>1</v>
      </c>
      <c r="P348" s="70">
        <v>45446</v>
      </c>
    </row>
    <row r="349" spans="1:16" x14ac:dyDescent="0.45">
      <c r="A349" s="33" t="str">
        <f t="shared" ref="A349:A350" si="41">+B349&amp;C349</f>
        <v>002014ｻ609AWK54pyv</v>
      </c>
      <c r="B349" s="34" t="s">
        <v>1089</v>
      </c>
      <c r="C349" s="34" t="s">
        <v>1090</v>
      </c>
      <c r="D349" s="34" t="s">
        <v>1088</v>
      </c>
      <c r="E349" s="35">
        <v>42297</v>
      </c>
      <c r="F349" s="34">
        <v>39</v>
      </c>
      <c r="G349" s="34" t="s">
        <v>134</v>
      </c>
      <c r="H349" s="34" t="s">
        <v>986</v>
      </c>
      <c r="I349" s="34" t="s">
        <v>942</v>
      </c>
      <c r="J349" s="36">
        <v>32</v>
      </c>
      <c r="K349" s="37" t="str">
        <f t="shared" si="37"/>
        <v>熊本市</v>
      </c>
      <c r="L349" s="37" t="str">
        <f t="shared" si="38"/>
        <v>低</v>
      </c>
      <c r="M349" s="38">
        <v>42297</v>
      </c>
      <c r="N349" s="39">
        <v>1</v>
      </c>
      <c r="O349" s="34">
        <f t="shared" ref="O349:O350" si="42">COUNTIF(B:B,B349)</f>
        <v>1</v>
      </c>
      <c r="P349" s="70">
        <v>45471</v>
      </c>
    </row>
    <row r="350" spans="1:16" x14ac:dyDescent="0.45">
      <c r="A350" s="14" t="str">
        <f t="shared" si="41"/>
        <v/>
      </c>
      <c r="K350" s="1"/>
      <c r="L350" s="1"/>
      <c r="N350" s="7"/>
      <c r="O350">
        <f t="shared" si="42"/>
        <v>0</v>
      </c>
    </row>
    <row r="351" spans="1:16" x14ac:dyDescent="0.45">
      <c r="A351" s="14" t="str">
        <f t="shared" si="31"/>
        <v/>
      </c>
      <c r="K351" s="1"/>
      <c r="L351" s="1"/>
      <c r="N351" s="7"/>
      <c r="O351">
        <f t="shared" si="32"/>
        <v>0</v>
      </c>
    </row>
    <row r="352" spans="1:16" x14ac:dyDescent="0.45">
      <c r="A352" s="14" t="str">
        <f t="shared" si="31"/>
        <v/>
      </c>
      <c r="K352" s="1"/>
      <c r="L352" s="1"/>
      <c r="N352" s="7"/>
      <c r="O352">
        <f t="shared" si="32"/>
        <v>0</v>
      </c>
    </row>
    <row r="353" spans="1:15" x14ac:dyDescent="0.45">
      <c r="A353" s="14" t="str">
        <f t="shared" si="31"/>
        <v/>
      </c>
      <c r="K353" s="1"/>
      <c r="L353" s="1"/>
      <c r="N353" s="7"/>
      <c r="O353">
        <f t="shared" si="32"/>
        <v>0</v>
      </c>
    </row>
    <row r="354" spans="1:15" x14ac:dyDescent="0.45">
      <c r="A354" s="14" t="str">
        <f t="shared" si="31"/>
        <v/>
      </c>
      <c r="K354" s="1"/>
      <c r="L354" s="1"/>
      <c r="N354" s="7"/>
      <c r="O354">
        <f t="shared" si="32"/>
        <v>0</v>
      </c>
    </row>
    <row r="355" spans="1:15" x14ac:dyDescent="0.45">
      <c r="A355" s="14" t="str">
        <f t="shared" si="31"/>
        <v/>
      </c>
      <c r="K355" s="1"/>
      <c r="L355" s="1"/>
      <c r="N355" s="7"/>
      <c r="O355">
        <f t="shared" si="32"/>
        <v>0</v>
      </c>
    </row>
    <row r="356" spans="1:15" x14ac:dyDescent="0.45">
      <c r="A356" s="14" t="str">
        <f t="shared" si="31"/>
        <v/>
      </c>
      <c r="K356" s="1"/>
      <c r="L356" s="1"/>
      <c r="N356" s="7"/>
      <c r="O356">
        <f t="shared" si="32"/>
        <v>0</v>
      </c>
    </row>
    <row r="357" spans="1:15" x14ac:dyDescent="0.45">
      <c r="A357" s="14" t="str">
        <f t="shared" si="31"/>
        <v/>
      </c>
      <c r="K357" s="1"/>
      <c r="L357" s="1"/>
      <c r="N357" s="7"/>
      <c r="O357">
        <f t="shared" si="32"/>
        <v>0</v>
      </c>
    </row>
    <row r="358" spans="1:15" x14ac:dyDescent="0.45">
      <c r="A358" s="14" t="str">
        <f t="shared" si="31"/>
        <v/>
      </c>
      <c r="K358" s="1"/>
      <c r="L358" s="1"/>
      <c r="N358" s="7"/>
      <c r="O358">
        <f t="shared" si="32"/>
        <v>0</v>
      </c>
    </row>
    <row r="359" spans="1:15" x14ac:dyDescent="0.45">
      <c r="A359" s="14" t="str">
        <f t="shared" si="31"/>
        <v/>
      </c>
      <c r="K359" s="1"/>
      <c r="L359" s="1"/>
      <c r="N359" s="7"/>
      <c r="O359">
        <f t="shared" si="32"/>
        <v>0</v>
      </c>
    </row>
  </sheetData>
  <autoFilter ref="A2:U359" xr:uid="{00000000-0001-0000-0100-000000000000}"/>
  <phoneticPr fontId="3"/>
  <conditionalFormatting sqref="B3:B296 B330:B345">
    <cfRule type="duplicateValues" dxfId="22" priority="19"/>
  </conditionalFormatting>
  <conditionalFormatting sqref="B296:B300">
    <cfRule type="duplicateValues" dxfId="21" priority="18"/>
  </conditionalFormatting>
  <conditionalFormatting sqref="B300">
    <cfRule type="duplicateValues" dxfId="20" priority="9"/>
  </conditionalFormatting>
  <conditionalFormatting sqref="B301">
    <cfRule type="duplicateValues" dxfId="19" priority="8"/>
    <cfRule type="duplicateValues" dxfId="18" priority="17"/>
  </conditionalFormatting>
  <conditionalFormatting sqref="B302">
    <cfRule type="duplicateValues" dxfId="17" priority="7"/>
    <cfRule type="duplicateValues" dxfId="16" priority="16"/>
  </conditionalFormatting>
  <conditionalFormatting sqref="B303">
    <cfRule type="duplicateValues" dxfId="15" priority="6"/>
    <cfRule type="duplicateValues" dxfId="14" priority="15"/>
  </conditionalFormatting>
  <conditionalFormatting sqref="B304">
    <cfRule type="duplicateValues" dxfId="13" priority="14"/>
  </conditionalFormatting>
  <conditionalFormatting sqref="B304:B306">
    <cfRule type="duplicateValues" dxfId="12" priority="13"/>
  </conditionalFormatting>
  <conditionalFormatting sqref="B306">
    <cfRule type="duplicateValues" dxfId="11" priority="5"/>
  </conditionalFormatting>
  <conditionalFormatting sqref="B307">
    <cfRule type="duplicateValues" dxfId="10" priority="4"/>
    <cfRule type="duplicateValues" dxfId="9" priority="12"/>
  </conditionalFormatting>
  <conditionalFormatting sqref="B308">
    <cfRule type="duplicateValues" dxfId="8" priority="11"/>
  </conditionalFormatting>
  <conditionalFormatting sqref="B308:B317">
    <cfRule type="duplicateValues" dxfId="7" priority="10"/>
  </conditionalFormatting>
  <conditionalFormatting sqref="C1:C1048576">
    <cfRule type="duplicateValues" dxfId="6" priority="2"/>
  </conditionalFormatting>
  <conditionalFormatting sqref="P3:P349">
    <cfRule type="expression" dxfId="5" priority="1">
      <formula>$J3</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48862-6B75-48EC-AA24-5D66BE9B77EA}">
  <sheetPr>
    <tabColor rgb="FFFF0000"/>
    <pageSetUpPr fitToPage="1"/>
  </sheetPr>
  <dimension ref="A1:CT364"/>
  <sheetViews>
    <sheetView zoomScale="90" zoomScaleNormal="90" workbookViewId="0">
      <pane xSplit="5" ySplit="3" topLeftCell="F279" activePane="bottomRight" state="frozen"/>
      <selection activeCell="R3" sqref="R3:R10"/>
      <selection pane="topRight" activeCell="R3" sqref="R3:R10"/>
      <selection pane="bottomLeft" activeCell="R3" sqref="R3:R10"/>
      <selection pane="bottomRight" activeCell="R3" sqref="R3:R10"/>
    </sheetView>
  </sheetViews>
  <sheetFormatPr defaultColWidth="9" defaultRowHeight="18" outlineLevelCol="1" x14ac:dyDescent="0.45"/>
  <cols>
    <col min="1" max="1" width="7.8984375" customWidth="1"/>
    <col min="2" max="2" width="34" style="7" customWidth="1"/>
    <col min="3" max="3" width="13.09765625" style="7" customWidth="1"/>
    <col min="4" max="4" width="9" style="7" customWidth="1"/>
    <col min="5" max="5" width="29.8984375" customWidth="1"/>
    <col min="6" max="6" width="11.3984375" style="3" bestFit="1" customWidth="1"/>
    <col min="7" max="7" width="7.5" bestFit="1" customWidth="1"/>
    <col min="8" max="8" width="10.3984375" bestFit="1" customWidth="1"/>
    <col min="9" max="9" width="9.69921875" customWidth="1"/>
    <col min="10" max="13" width="10.69921875" style="85" hidden="1" customWidth="1" outlineLevel="1"/>
    <col min="14" max="14" width="9.69921875" style="86" hidden="1" customWidth="1" outlineLevel="1"/>
    <col min="15" max="35" width="10.69921875" style="98" hidden="1" customWidth="1" outlineLevel="1"/>
    <col min="36" max="37" width="10.69921875" style="87" hidden="1" customWidth="1" outlineLevel="1"/>
    <col min="38" max="40" width="9.69921875" style="86" hidden="1" customWidth="1" outlineLevel="1"/>
    <col min="41" max="43" width="9.69921875" style="84" hidden="1" customWidth="1" outlineLevel="1"/>
    <col min="44" max="46" width="9.69921875" style="86" hidden="1" customWidth="1" outlineLevel="1"/>
    <col min="47" max="47" width="12.19921875" style="112" hidden="1" customWidth="1" outlineLevel="1"/>
    <col min="48" max="48" width="9.69921875" style="88" hidden="1" customWidth="1" outlineLevel="1"/>
    <col min="49" max="50" width="9.69921875" hidden="1" customWidth="1" outlineLevel="1"/>
    <col min="51" max="52" width="9.69921875" style="86" hidden="1" customWidth="1" outlineLevel="1"/>
    <col min="53" max="53" width="10.69921875" style="85" customWidth="1" collapsed="1"/>
    <col min="54" max="56" width="10.69921875" style="85" customWidth="1"/>
    <col min="57" max="57" width="9.69921875" style="86" customWidth="1"/>
    <col min="58" max="78" width="10.69921875" style="98" customWidth="1"/>
    <col min="79" max="80" width="10.69921875" style="87" customWidth="1"/>
    <col min="81" max="83" width="9.69921875" style="86" customWidth="1"/>
    <col min="84" max="86" width="9.69921875" style="84" customWidth="1"/>
    <col min="87" max="89" width="9.69921875" style="86" customWidth="1"/>
    <col min="90" max="90" width="12.19921875" style="112" customWidth="1"/>
    <col min="91" max="91" width="9.69921875" style="88" customWidth="1"/>
    <col min="92" max="93" width="9.69921875" customWidth="1"/>
    <col min="94" max="95" width="9.69921875" style="86" customWidth="1"/>
  </cols>
  <sheetData>
    <row r="1" spans="1:98" ht="18.600000000000001" thickBot="1" x14ac:dyDescent="0.5">
      <c r="J1" s="289" t="s">
        <v>1116</v>
      </c>
      <c r="K1" s="289"/>
      <c r="L1" s="289"/>
      <c r="M1" s="289"/>
      <c r="N1" s="289"/>
      <c r="O1" s="91" t="s">
        <v>1117</v>
      </c>
      <c r="P1" s="91"/>
      <c r="Q1" s="91"/>
      <c r="R1" s="91"/>
      <c r="S1" s="91"/>
      <c r="T1" s="91"/>
      <c r="U1" s="91"/>
      <c r="V1" s="91"/>
      <c r="W1" s="91"/>
      <c r="X1" s="91"/>
      <c r="Y1" s="91"/>
      <c r="Z1" s="91"/>
      <c r="AA1" s="91"/>
      <c r="AB1" s="91"/>
      <c r="AC1" s="91"/>
      <c r="AD1" s="91"/>
      <c r="AE1" s="91"/>
      <c r="AF1" s="91"/>
      <c r="AG1" s="91"/>
      <c r="AH1" s="91"/>
      <c r="AI1" s="91"/>
      <c r="AJ1" s="46"/>
      <c r="AK1" s="46"/>
      <c r="AL1" s="46"/>
      <c r="AM1" s="46"/>
      <c r="AN1" s="46"/>
      <c r="AO1" s="46"/>
      <c r="AP1" s="46"/>
      <c r="AQ1" s="46"/>
      <c r="AR1" s="46"/>
      <c r="AS1" s="46"/>
      <c r="AT1" s="46"/>
      <c r="AU1" s="107"/>
      <c r="AV1" s="290" t="s">
        <v>1118</v>
      </c>
      <c r="AW1" s="290"/>
      <c r="AX1" s="290"/>
      <c r="AY1" s="290"/>
      <c r="AZ1" s="290"/>
      <c r="BA1" s="289" t="s">
        <v>1116</v>
      </c>
      <c r="BB1" s="289"/>
      <c r="BC1" s="289"/>
      <c r="BD1" s="289"/>
      <c r="BE1" s="289"/>
      <c r="BF1" s="91" t="s">
        <v>1117</v>
      </c>
      <c r="BG1" s="91"/>
      <c r="BH1" s="91"/>
      <c r="BI1" s="91"/>
      <c r="BJ1" s="91"/>
      <c r="BK1" s="91"/>
      <c r="BL1" s="91"/>
      <c r="BM1" s="91"/>
      <c r="BN1" s="91"/>
      <c r="BO1" s="91"/>
      <c r="BP1" s="91"/>
      <c r="BQ1" s="91"/>
      <c r="BR1" s="91"/>
      <c r="BS1" s="91"/>
      <c r="BT1" s="91"/>
      <c r="BU1" s="91"/>
      <c r="BV1" s="91"/>
      <c r="BW1" s="91"/>
      <c r="BX1" s="91"/>
      <c r="BY1" s="91"/>
      <c r="BZ1" s="91"/>
      <c r="CA1" s="46"/>
      <c r="CB1" s="46"/>
      <c r="CC1" s="46"/>
      <c r="CD1" s="46"/>
      <c r="CE1" s="46"/>
      <c r="CF1" s="46"/>
      <c r="CG1" s="46"/>
      <c r="CH1" s="46"/>
      <c r="CI1" s="46"/>
      <c r="CJ1" s="46"/>
      <c r="CK1" s="46"/>
      <c r="CL1" s="107"/>
      <c r="CM1" s="290" t="s">
        <v>1118</v>
      </c>
      <c r="CN1" s="290"/>
      <c r="CO1" s="290"/>
      <c r="CP1" s="290"/>
      <c r="CQ1" s="290"/>
    </row>
    <row r="2" spans="1:98" x14ac:dyDescent="0.45">
      <c r="A2" s="47"/>
      <c r="B2" s="89"/>
      <c r="C2" s="90"/>
      <c r="D2" s="90"/>
      <c r="E2" s="48"/>
      <c r="F2" s="49"/>
      <c r="G2" s="48"/>
      <c r="H2" s="48"/>
      <c r="I2" s="48"/>
      <c r="J2" s="292" t="s">
        <v>2127</v>
      </c>
      <c r="K2" s="292"/>
      <c r="L2" s="292"/>
      <c r="M2" s="292"/>
      <c r="N2" s="292"/>
      <c r="O2" s="113" t="s">
        <v>1170</v>
      </c>
      <c r="P2" s="114"/>
      <c r="Q2" s="114"/>
      <c r="R2" s="115" t="s">
        <v>1171</v>
      </c>
      <c r="S2" s="114"/>
      <c r="T2" s="114"/>
      <c r="U2" s="114"/>
      <c r="V2" s="114"/>
      <c r="W2" s="114"/>
      <c r="X2" s="114"/>
      <c r="Y2" s="114"/>
      <c r="Z2" s="114"/>
      <c r="AA2" s="114"/>
      <c r="AB2" s="114"/>
      <c r="AC2" s="114"/>
      <c r="AD2" s="114"/>
      <c r="AE2" s="114"/>
      <c r="AF2" s="116"/>
      <c r="AG2" s="114"/>
      <c r="AH2" s="114"/>
      <c r="AI2" s="114"/>
      <c r="AJ2" s="117"/>
      <c r="AK2" s="118"/>
      <c r="AL2" s="119" t="s">
        <v>1119</v>
      </c>
      <c r="AM2" s="120"/>
      <c r="AN2" s="120"/>
      <c r="AO2" s="120"/>
      <c r="AP2" s="120"/>
      <c r="AQ2" s="120"/>
      <c r="AR2" s="120"/>
      <c r="AS2" s="120"/>
      <c r="AT2" s="121"/>
      <c r="AU2" s="122"/>
      <c r="AV2" s="123"/>
      <c r="AW2" s="120"/>
      <c r="AX2" s="120"/>
      <c r="AY2" s="120"/>
      <c r="AZ2" s="121"/>
      <c r="BA2" s="291" t="s">
        <v>2128</v>
      </c>
      <c r="BB2" s="291"/>
      <c r="BC2" s="291"/>
      <c r="BD2" s="291"/>
      <c r="BE2" s="291"/>
      <c r="BF2" s="92" t="s">
        <v>1170</v>
      </c>
      <c r="BG2" s="93"/>
      <c r="BH2" s="93"/>
      <c r="BI2" s="100" t="s">
        <v>1171</v>
      </c>
      <c r="BJ2" s="93"/>
      <c r="BK2" s="93"/>
      <c r="BL2" s="93"/>
      <c r="BM2" s="93"/>
      <c r="BN2" s="93"/>
      <c r="BO2" s="93"/>
      <c r="BP2" s="93"/>
      <c r="BQ2" s="93"/>
      <c r="BR2" s="93"/>
      <c r="BS2" s="93"/>
      <c r="BT2" s="93"/>
      <c r="BU2" s="93"/>
      <c r="BV2" s="93"/>
      <c r="BW2" s="101"/>
      <c r="BX2" s="93"/>
      <c r="BY2" s="93"/>
      <c r="BZ2" s="93"/>
      <c r="CA2" s="50"/>
      <c r="CB2" s="51"/>
      <c r="CC2" s="52" t="s">
        <v>1119</v>
      </c>
      <c r="CD2" s="53"/>
      <c r="CE2" s="53"/>
      <c r="CF2" s="53"/>
      <c r="CG2" s="53"/>
      <c r="CH2" s="53"/>
      <c r="CI2" s="53"/>
      <c r="CJ2" s="53"/>
      <c r="CK2" s="54"/>
      <c r="CL2" s="108"/>
      <c r="CM2" s="55"/>
      <c r="CN2" s="53"/>
      <c r="CO2" s="53"/>
      <c r="CP2" s="53"/>
      <c r="CQ2" s="54"/>
      <c r="CT2" t="s">
        <v>1148</v>
      </c>
    </row>
    <row r="3" spans="1:98" x14ac:dyDescent="0.45">
      <c r="A3" s="56" t="s">
        <v>1120</v>
      </c>
      <c r="B3" s="68" t="s">
        <v>111</v>
      </c>
      <c r="C3" s="78" t="s">
        <v>112</v>
      </c>
      <c r="D3" s="78" t="s">
        <v>1121</v>
      </c>
      <c r="E3" s="57" t="s">
        <v>1636</v>
      </c>
      <c r="F3" s="58" t="s">
        <v>1122</v>
      </c>
      <c r="G3" s="57" t="s">
        <v>115</v>
      </c>
      <c r="H3" s="57" t="s">
        <v>116</v>
      </c>
      <c r="I3" s="57" t="s">
        <v>117</v>
      </c>
      <c r="J3" s="59" t="s">
        <v>1144</v>
      </c>
      <c r="K3" s="59" t="s">
        <v>1123</v>
      </c>
      <c r="L3" s="60" t="s">
        <v>1145</v>
      </c>
      <c r="M3" s="59" t="s">
        <v>1124</v>
      </c>
      <c r="N3" s="61" t="s">
        <v>1125</v>
      </c>
      <c r="O3" s="94" t="s">
        <v>1164</v>
      </c>
      <c r="P3" s="95" t="s">
        <v>1165</v>
      </c>
      <c r="Q3" s="99" t="s">
        <v>1166</v>
      </c>
      <c r="R3" s="95" t="s">
        <v>1172</v>
      </c>
      <c r="S3" s="62">
        <v>45047</v>
      </c>
      <c r="T3" s="62">
        <v>45078</v>
      </c>
      <c r="U3" s="62">
        <v>45108</v>
      </c>
      <c r="V3" s="62">
        <v>45139</v>
      </c>
      <c r="W3" s="62">
        <v>45170</v>
      </c>
      <c r="X3" s="62">
        <v>45200</v>
      </c>
      <c r="Y3" s="62">
        <v>45231</v>
      </c>
      <c r="Z3" s="62">
        <v>45261</v>
      </c>
      <c r="AA3" s="62">
        <v>45292</v>
      </c>
      <c r="AB3" s="62">
        <v>45323</v>
      </c>
      <c r="AC3" s="62">
        <v>45352</v>
      </c>
      <c r="AD3" s="62">
        <v>45383</v>
      </c>
      <c r="AE3" s="95" t="s">
        <v>1146</v>
      </c>
      <c r="AF3" s="95" t="s">
        <v>1166</v>
      </c>
      <c r="AG3" s="95" t="s">
        <v>1126</v>
      </c>
      <c r="AH3" s="102" t="s">
        <v>1167</v>
      </c>
      <c r="AI3" s="95" t="s">
        <v>1166</v>
      </c>
      <c r="AJ3" s="63" t="s">
        <v>1168</v>
      </c>
      <c r="AK3" s="64" t="s">
        <v>1169</v>
      </c>
      <c r="AL3" s="61" t="s">
        <v>1127</v>
      </c>
      <c r="AM3" s="61" t="s">
        <v>1128</v>
      </c>
      <c r="AN3" s="61" t="s">
        <v>1129</v>
      </c>
      <c r="AO3" s="65" t="s">
        <v>1130</v>
      </c>
      <c r="AP3" s="66" t="s">
        <v>1131</v>
      </c>
      <c r="AQ3" s="66" t="s">
        <v>1132</v>
      </c>
      <c r="AR3" s="61" t="s">
        <v>1133</v>
      </c>
      <c r="AS3" s="61" t="s">
        <v>1134</v>
      </c>
      <c r="AT3" s="61" t="s">
        <v>1173</v>
      </c>
      <c r="AU3" s="109" t="s">
        <v>1184</v>
      </c>
      <c r="AV3" s="62" t="s">
        <v>1135</v>
      </c>
      <c r="AW3" s="67" t="s">
        <v>1136</v>
      </c>
      <c r="AX3" s="67" t="s">
        <v>1137</v>
      </c>
      <c r="AY3" s="61" t="s">
        <v>1174</v>
      </c>
      <c r="AZ3" s="61" t="s">
        <v>1175</v>
      </c>
      <c r="BA3" s="59" t="s">
        <v>1144</v>
      </c>
      <c r="BB3" s="59" t="s">
        <v>1123</v>
      </c>
      <c r="BC3" s="60" t="s">
        <v>1145</v>
      </c>
      <c r="BD3" s="59" t="s">
        <v>1124</v>
      </c>
      <c r="BE3" s="61" t="s">
        <v>1125</v>
      </c>
      <c r="BF3" s="94" t="s">
        <v>1164</v>
      </c>
      <c r="BG3" s="95" t="s">
        <v>1165</v>
      </c>
      <c r="BH3" s="99" t="s">
        <v>1166</v>
      </c>
      <c r="BI3" s="95" t="s">
        <v>1172</v>
      </c>
      <c r="BJ3" s="62">
        <v>45413</v>
      </c>
      <c r="BK3" s="62">
        <v>45444</v>
      </c>
      <c r="BL3" s="62">
        <v>45474</v>
      </c>
      <c r="BM3" s="62">
        <v>45505</v>
      </c>
      <c r="BN3" s="62">
        <v>45536</v>
      </c>
      <c r="BO3" s="62">
        <v>45566</v>
      </c>
      <c r="BP3" s="62">
        <v>45597</v>
      </c>
      <c r="BQ3" s="62">
        <v>45627</v>
      </c>
      <c r="BR3" s="62">
        <v>45658</v>
      </c>
      <c r="BS3" s="62">
        <v>45689</v>
      </c>
      <c r="BT3" s="62">
        <v>45717</v>
      </c>
      <c r="BU3" s="62">
        <v>45748</v>
      </c>
      <c r="BV3" s="95" t="s">
        <v>1146</v>
      </c>
      <c r="BW3" s="95" t="s">
        <v>1166</v>
      </c>
      <c r="BX3" s="95" t="s">
        <v>1126</v>
      </c>
      <c r="BY3" s="102" t="s">
        <v>1167</v>
      </c>
      <c r="BZ3" s="95" t="s">
        <v>1166</v>
      </c>
      <c r="CA3" s="63" t="s">
        <v>1168</v>
      </c>
      <c r="CB3" s="64" t="s">
        <v>1169</v>
      </c>
      <c r="CC3" s="61" t="s">
        <v>1127</v>
      </c>
      <c r="CD3" s="61" t="s">
        <v>1128</v>
      </c>
      <c r="CE3" s="61" t="s">
        <v>1129</v>
      </c>
      <c r="CF3" s="65" t="s">
        <v>1130</v>
      </c>
      <c r="CG3" s="66" t="s">
        <v>1131</v>
      </c>
      <c r="CH3" s="66" t="s">
        <v>1132</v>
      </c>
      <c r="CI3" s="61" t="s">
        <v>1133</v>
      </c>
      <c r="CJ3" s="61" t="s">
        <v>1134</v>
      </c>
      <c r="CK3" s="61" t="s">
        <v>1173</v>
      </c>
      <c r="CL3" s="109" t="s">
        <v>1184</v>
      </c>
      <c r="CM3" s="62" t="s">
        <v>1135</v>
      </c>
      <c r="CN3" s="67" t="s">
        <v>1136</v>
      </c>
      <c r="CO3" s="67" t="s">
        <v>1137</v>
      </c>
      <c r="CP3" s="61" t="s">
        <v>1174</v>
      </c>
      <c r="CQ3" s="61" t="s">
        <v>1175</v>
      </c>
      <c r="CT3" t="s">
        <v>1147</v>
      </c>
    </row>
    <row r="4" spans="1:98" x14ac:dyDescent="0.45">
      <c r="A4" s="56">
        <v>1</v>
      </c>
      <c r="B4" s="68" t="s">
        <v>131</v>
      </c>
      <c r="C4" s="78" t="s">
        <v>132</v>
      </c>
      <c r="D4" s="78" t="str">
        <f t="shared" ref="D4:D67" si="0">RIGHT(B4,6)</f>
        <v>ｻ612AU</v>
      </c>
      <c r="E4" s="57" t="s">
        <v>133</v>
      </c>
      <c r="F4" s="58">
        <v>42256</v>
      </c>
      <c r="G4" s="69">
        <v>15.75</v>
      </c>
      <c r="H4" s="57" t="s">
        <v>134</v>
      </c>
      <c r="I4" s="57" t="s">
        <v>135</v>
      </c>
      <c r="J4" s="70"/>
      <c r="K4" s="70"/>
      <c r="L4" s="70"/>
      <c r="M4" s="70"/>
      <c r="N4" s="71"/>
      <c r="O4" s="96"/>
      <c r="P4" s="96"/>
      <c r="Q4" s="96">
        <f t="shared" ref="Q4:Q67" si="1">P4-O4</f>
        <v>0</v>
      </c>
      <c r="R4" s="96"/>
      <c r="S4" s="96"/>
      <c r="T4" s="96"/>
      <c r="U4" s="96"/>
      <c r="V4" s="96"/>
      <c r="W4" s="96"/>
      <c r="X4" s="96"/>
      <c r="Y4" s="96"/>
      <c r="Z4" s="96"/>
      <c r="AA4" s="96"/>
      <c r="AB4" s="96"/>
      <c r="AC4" s="96"/>
      <c r="AD4" s="96"/>
      <c r="AE4" s="96">
        <f t="shared" ref="AE4:AE67" si="2">SUM(S4:AD4)</f>
        <v>0</v>
      </c>
      <c r="AF4" s="96">
        <f t="shared" ref="AF4:AF67" si="3">AE4-R4</f>
        <v>0</v>
      </c>
      <c r="AG4" s="96">
        <f t="shared" ref="AG4:AG67" si="4">O4-R4</f>
        <v>0</v>
      </c>
      <c r="AH4" s="96">
        <f t="shared" ref="AH4:AH67" si="5">P4-AE4</f>
        <v>0</v>
      </c>
      <c r="AI4" s="96">
        <f t="shared" ref="AI4:AI67" si="6">AH4-AG4</f>
        <v>0</v>
      </c>
      <c r="AJ4" s="72"/>
      <c r="AK4" s="72"/>
      <c r="AL4" s="71"/>
      <c r="AM4" s="71"/>
      <c r="AN4" s="71"/>
      <c r="AO4" s="73"/>
      <c r="AP4" s="73"/>
      <c r="AQ4" s="73"/>
      <c r="AR4" s="71"/>
      <c r="AS4" s="71"/>
      <c r="AT4" s="71"/>
      <c r="AU4" s="110"/>
      <c r="AV4" s="74"/>
      <c r="AW4" s="57"/>
      <c r="AX4" s="57"/>
      <c r="AY4" s="71"/>
      <c r="AZ4" s="71"/>
      <c r="BA4" s="70"/>
      <c r="BB4" s="70"/>
      <c r="BC4" s="70"/>
      <c r="BD4" s="70"/>
      <c r="BE4" s="71"/>
      <c r="BF4" s="96"/>
      <c r="BG4" s="96"/>
      <c r="BH4" s="96">
        <f t="shared" ref="BH4:BH67" si="7">BG4-BF4</f>
        <v>0</v>
      </c>
      <c r="BI4" s="96"/>
      <c r="BJ4" s="96"/>
      <c r="BK4" s="96"/>
      <c r="BL4" s="96"/>
      <c r="BM4" s="96"/>
      <c r="BN4" s="96"/>
      <c r="BO4" s="96"/>
      <c r="BP4" s="96"/>
      <c r="BQ4" s="96"/>
      <c r="BR4" s="96"/>
      <c r="BS4" s="96"/>
      <c r="BT4" s="96"/>
      <c r="BU4" s="96"/>
      <c r="BV4" s="96">
        <f t="shared" ref="BV4:BV67" si="8">SUM(BJ4:BU4)</f>
        <v>0</v>
      </c>
      <c r="BW4" s="96">
        <f t="shared" ref="BW4:BW67" si="9">BV4-BI4</f>
        <v>0</v>
      </c>
      <c r="BX4" s="96">
        <f t="shared" ref="BX4:BX67" si="10">BF4-BI4</f>
        <v>0</v>
      </c>
      <c r="BY4" s="96">
        <f t="shared" ref="BY4:BY67" si="11">BG4-BV4</f>
        <v>0</v>
      </c>
      <c r="BZ4" s="96">
        <f t="shared" ref="BZ4:BZ67" si="12">BY4-BX4</f>
        <v>0</v>
      </c>
      <c r="CA4" s="72"/>
      <c r="CB4" s="72"/>
      <c r="CC4" s="71"/>
      <c r="CD4" s="71"/>
      <c r="CE4" s="71"/>
      <c r="CF4" s="73"/>
      <c r="CG4" s="73"/>
      <c r="CH4" s="73"/>
      <c r="CI4" s="71"/>
      <c r="CJ4" s="71"/>
      <c r="CK4" s="71"/>
      <c r="CL4" s="110"/>
      <c r="CM4" s="74"/>
      <c r="CN4" s="57"/>
      <c r="CO4" s="57"/>
      <c r="CP4" s="71"/>
      <c r="CQ4" s="71"/>
      <c r="CR4" s="75"/>
    </row>
    <row r="5" spans="1:98" x14ac:dyDescent="0.45">
      <c r="A5" s="56">
        <v>2</v>
      </c>
      <c r="B5" s="68" t="s">
        <v>138</v>
      </c>
      <c r="C5" s="78" t="s">
        <v>139</v>
      </c>
      <c r="D5" s="78" t="str">
        <f t="shared" si="0"/>
        <v>ｻ609Aｱ</v>
      </c>
      <c r="E5" s="78" t="s">
        <v>2108</v>
      </c>
      <c r="F5" s="58">
        <v>42271</v>
      </c>
      <c r="G5" s="69">
        <v>54</v>
      </c>
      <c r="H5" s="57" t="s">
        <v>134</v>
      </c>
      <c r="I5" s="57" t="s">
        <v>140</v>
      </c>
      <c r="J5" s="70">
        <v>45509</v>
      </c>
      <c r="K5" s="70" t="s">
        <v>1147</v>
      </c>
      <c r="L5" s="70"/>
      <c r="M5" s="70"/>
      <c r="N5" s="71"/>
      <c r="O5" s="96">
        <v>691370</v>
      </c>
      <c r="P5" s="96">
        <v>691370</v>
      </c>
      <c r="Q5" s="96">
        <f t="shared" si="1"/>
        <v>0</v>
      </c>
      <c r="R5" s="96">
        <v>134495</v>
      </c>
      <c r="S5" s="96">
        <v>5385</v>
      </c>
      <c r="T5" s="96">
        <v>25660</v>
      </c>
      <c r="U5" s="96">
        <v>39529</v>
      </c>
      <c r="V5" s="96">
        <v>48435</v>
      </c>
      <c r="W5" s="96">
        <v>7040</v>
      </c>
      <c r="X5" s="96">
        <v>0</v>
      </c>
      <c r="Y5" s="96">
        <v>457</v>
      </c>
      <c r="Z5" s="96">
        <v>1337</v>
      </c>
      <c r="AA5" s="96">
        <v>5632</v>
      </c>
      <c r="AB5" s="96">
        <v>1020</v>
      </c>
      <c r="AC5" s="96">
        <v>0</v>
      </c>
      <c r="AD5" s="96">
        <v>0</v>
      </c>
      <c r="AE5" s="96">
        <f t="shared" si="2"/>
        <v>134495</v>
      </c>
      <c r="AF5" s="96">
        <f t="shared" si="3"/>
        <v>0</v>
      </c>
      <c r="AG5" s="96">
        <f t="shared" si="4"/>
        <v>556875</v>
      </c>
      <c r="AH5" s="96">
        <f t="shared" si="5"/>
        <v>556875</v>
      </c>
      <c r="AI5" s="96">
        <f t="shared" si="6"/>
        <v>0</v>
      </c>
      <c r="AJ5" s="72" t="s">
        <v>2034</v>
      </c>
      <c r="AK5" s="72"/>
      <c r="AL5" s="71" t="s">
        <v>1932</v>
      </c>
      <c r="AM5" s="71" t="s">
        <v>1188</v>
      </c>
      <c r="AN5" s="71" t="s">
        <v>1178</v>
      </c>
      <c r="AO5" s="73" t="s">
        <v>1189</v>
      </c>
      <c r="AP5" s="73" t="s">
        <v>1190</v>
      </c>
      <c r="AQ5" s="73" t="s">
        <v>1933</v>
      </c>
      <c r="AR5" s="71" t="s">
        <v>2030</v>
      </c>
      <c r="AS5" s="71" t="s">
        <v>1934</v>
      </c>
      <c r="AT5" s="71"/>
      <c r="AU5" s="110">
        <v>45601</v>
      </c>
      <c r="AV5" s="74">
        <v>45601</v>
      </c>
      <c r="AW5" s="57"/>
      <c r="AX5" s="105" t="s">
        <v>2033</v>
      </c>
      <c r="AY5" s="71"/>
      <c r="AZ5" s="71"/>
      <c r="BA5" s="70"/>
      <c r="BB5" s="70"/>
      <c r="BC5" s="70"/>
      <c r="BD5" s="70"/>
      <c r="BE5" s="71"/>
      <c r="BF5" s="96"/>
      <c r="BG5" s="96"/>
      <c r="BH5" s="96">
        <f t="shared" si="7"/>
        <v>0</v>
      </c>
      <c r="BI5" s="96"/>
      <c r="BJ5" s="96"/>
      <c r="BK5" s="96"/>
      <c r="BL5" s="96"/>
      <c r="BM5" s="96"/>
      <c r="BN5" s="96"/>
      <c r="BO5" s="96"/>
      <c r="BP5" s="96"/>
      <c r="BQ5" s="96"/>
      <c r="BR5" s="96"/>
      <c r="BS5" s="96"/>
      <c r="BT5" s="96"/>
      <c r="BU5" s="96"/>
      <c r="BV5" s="96">
        <f t="shared" si="8"/>
        <v>0</v>
      </c>
      <c r="BW5" s="96">
        <f t="shared" si="9"/>
        <v>0</v>
      </c>
      <c r="BX5" s="96">
        <f t="shared" si="10"/>
        <v>0</v>
      </c>
      <c r="BY5" s="96">
        <f t="shared" si="11"/>
        <v>0</v>
      </c>
      <c r="BZ5" s="96">
        <f t="shared" si="12"/>
        <v>0</v>
      </c>
      <c r="CA5" s="72"/>
      <c r="CB5" s="72"/>
      <c r="CC5" s="71"/>
      <c r="CD5" s="71"/>
      <c r="CE5" s="71"/>
      <c r="CF5" s="73"/>
      <c r="CG5" s="73"/>
      <c r="CH5" s="73"/>
      <c r="CI5" s="71"/>
      <c r="CJ5" s="71"/>
      <c r="CK5" s="71"/>
      <c r="CL5" s="110"/>
      <c r="CM5" s="74"/>
      <c r="CN5" s="57"/>
      <c r="CO5" s="105"/>
      <c r="CP5" s="71"/>
      <c r="CQ5" s="71"/>
      <c r="CR5" s="75"/>
    </row>
    <row r="6" spans="1:98" x14ac:dyDescent="0.45">
      <c r="A6" s="56">
        <v>3</v>
      </c>
      <c r="B6" s="68" t="s">
        <v>141</v>
      </c>
      <c r="C6" s="78"/>
      <c r="D6" s="78" t="str">
        <f t="shared" si="0"/>
        <v>J60407</v>
      </c>
      <c r="E6" s="57" t="s">
        <v>142</v>
      </c>
      <c r="F6" s="58">
        <v>42276</v>
      </c>
      <c r="G6" s="69">
        <v>24.5</v>
      </c>
      <c r="H6" s="57" t="s">
        <v>134</v>
      </c>
      <c r="I6" s="57" t="s">
        <v>135</v>
      </c>
      <c r="J6" s="70"/>
      <c r="K6" s="70"/>
      <c r="L6" s="70"/>
      <c r="M6" s="70"/>
      <c r="N6" s="71"/>
      <c r="O6" s="96"/>
      <c r="P6" s="96"/>
      <c r="Q6" s="96">
        <f t="shared" si="1"/>
        <v>0</v>
      </c>
      <c r="R6" s="96"/>
      <c r="S6" s="96"/>
      <c r="T6" s="96"/>
      <c r="U6" s="96"/>
      <c r="V6" s="96"/>
      <c r="W6" s="96"/>
      <c r="X6" s="96"/>
      <c r="Y6" s="96"/>
      <c r="Z6" s="96"/>
      <c r="AA6" s="96"/>
      <c r="AB6" s="96"/>
      <c r="AC6" s="96"/>
      <c r="AD6" s="96"/>
      <c r="AE6" s="96">
        <f t="shared" si="2"/>
        <v>0</v>
      </c>
      <c r="AF6" s="96">
        <f t="shared" si="3"/>
        <v>0</v>
      </c>
      <c r="AG6" s="96">
        <f t="shared" si="4"/>
        <v>0</v>
      </c>
      <c r="AH6" s="96">
        <f t="shared" si="5"/>
        <v>0</v>
      </c>
      <c r="AI6" s="96">
        <f t="shared" si="6"/>
        <v>0</v>
      </c>
      <c r="AJ6" s="72"/>
      <c r="AK6" s="72"/>
      <c r="AL6" s="71"/>
      <c r="AM6" s="71"/>
      <c r="AN6" s="71"/>
      <c r="AO6" s="73"/>
      <c r="AP6" s="73"/>
      <c r="AQ6" s="73"/>
      <c r="AR6" s="71"/>
      <c r="AS6" s="71"/>
      <c r="AT6" s="71"/>
      <c r="AU6" s="110"/>
      <c r="AV6" s="74"/>
      <c r="AW6" s="57"/>
      <c r="AX6" s="57"/>
      <c r="AY6" s="71"/>
      <c r="AZ6" s="71"/>
      <c r="BA6" s="70"/>
      <c r="BB6" s="70"/>
      <c r="BC6" s="70"/>
      <c r="BD6" s="70"/>
      <c r="BE6" s="71"/>
      <c r="BF6" s="96"/>
      <c r="BG6" s="96"/>
      <c r="BH6" s="96">
        <f t="shared" si="7"/>
        <v>0</v>
      </c>
      <c r="BI6" s="96"/>
      <c r="BJ6" s="96"/>
      <c r="BK6" s="96"/>
      <c r="BL6" s="96"/>
      <c r="BM6" s="96"/>
      <c r="BN6" s="96"/>
      <c r="BO6" s="96"/>
      <c r="BP6" s="96"/>
      <c r="BQ6" s="96"/>
      <c r="BR6" s="96"/>
      <c r="BS6" s="96"/>
      <c r="BT6" s="96"/>
      <c r="BU6" s="96"/>
      <c r="BV6" s="96">
        <f t="shared" si="8"/>
        <v>0</v>
      </c>
      <c r="BW6" s="96">
        <f t="shared" si="9"/>
        <v>0</v>
      </c>
      <c r="BX6" s="96">
        <f t="shared" si="10"/>
        <v>0</v>
      </c>
      <c r="BY6" s="96">
        <f t="shared" si="11"/>
        <v>0</v>
      </c>
      <c r="BZ6" s="96">
        <f t="shared" si="12"/>
        <v>0</v>
      </c>
      <c r="CA6" s="72"/>
      <c r="CB6" s="72"/>
      <c r="CC6" s="71"/>
      <c r="CD6" s="71"/>
      <c r="CE6" s="71"/>
      <c r="CF6" s="73"/>
      <c r="CG6" s="73"/>
      <c r="CH6" s="73"/>
      <c r="CI6" s="71"/>
      <c r="CJ6" s="71"/>
      <c r="CK6" s="71"/>
      <c r="CL6" s="110"/>
      <c r="CM6" s="74"/>
      <c r="CN6" s="57"/>
      <c r="CO6" s="57"/>
      <c r="CP6" s="71"/>
      <c r="CQ6" s="71"/>
      <c r="CR6" s="75"/>
    </row>
    <row r="7" spans="1:98" x14ac:dyDescent="0.45">
      <c r="A7" s="56">
        <v>4</v>
      </c>
      <c r="B7" s="68" t="s">
        <v>144</v>
      </c>
      <c r="C7" s="78"/>
      <c r="D7" s="78" t="str">
        <f t="shared" si="0"/>
        <v>J60807</v>
      </c>
      <c r="E7" s="57" t="s">
        <v>142</v>
      </c>
      <c r="F7" s="58">
        <v>42276</v>
      </c>
      <c r="G7" s="69">
        <v>112</v>
      </c>
      <c r="H7" s="57" t="s">
        <v>98</v>
      </c>
      <c r="I7" s="57" t="s">
        <v>135</v>
      </c>
      <c r="J7" s="70"/>
      <c r="K7" s="70"/>
      <c r="L7" s="70"/>
      <c r="M7" s="70"/>
      <c r="N7" s="71"/>
      <c r="O7" s="96"/>
      <c r="P7" s="96"/>
      <c r="Q7" s="96">
        <f t="shared" si="1"/>
        <v>0</v>
      </c>
      <c r="R7" s="96"/>
      <c r="S7" s="96"/>
      <c r="T7" s="96"/>
      <c r="U7" s="96"/>
      <c r="V7" s="96"/>
      <c r="W7" s="96"/>
      <c r="X7" s="96"/>
      <c r="Y7" s="96"/>
      <c r="Z7" s="96"/>
      <c r="AA7" s="96"/>
      <c r="AB7" s="96"/>
      <c r="AC7" s="96"/>
      <c r="AD7" s="96"/>
      <c r="AE7" s="96">
        <f t="shared" si="2"/>
        <v>0</v>
      </c>
      <c r="AF7" s="96">
        <f t="shared" si="3"/>
        <v>0</v>
      </c>
      <c r="AG7" s="96">
        <f t="shared" si="4"/>
        <v>0</v>
      </c>
      <c r="AH7" s="96">
        <f t="shared" si="5"/>
        <v>0</v>
      </c>
      <c r="AI7" s="96">
        <f t="shared" si="6"/>
        <v>0</v>
      </c>
      <c r="AJ7" s="72"/>
      <c r="AK7" s="72"/>
      <c r="AL7" s="71"/>
      <c r="AM7" s="71"/>
      <c r="AN7" s="71"/>
      <c r="AO7" s="73"/>
      <c r="AP7" s="73"/>
      <c r="AQ7" s="73"/>
      <c r="AR7" s="71"/>
      <c r="AS7" s="71"/>
      <c r="AT7" s="71"/>
      <c r="AU7" s="110"/>
      <c r="AV7" s="74"/>
      <c r="AW7" s="57"/>
      <c r="AX7" s="57"/>
      <c r="AY7" s="71"/>
      <c r="AZ7" s="71"/>
      <c r="BA7" s="70"/>
      <c r="BB7" s="70"/>
      <c r="BC7" s="70"/>
      <c r="BD7" s="70"/>
      <c r="BE7" s="71"/>
      <c r="BF7" s="96"/>
      <c r="BG7" s="96"/>
      <c r="BH7" s="96">
        <f t="shared" si="7"/>
        <v>0</v>
      </c>
      <c r="BI7" s="96"/>
      <c r="BJ7" s="96"/>
      <c r="BK7" s="96"/>
      <c r="BL7" s="96"/>
      <c r="BM7" s="96"/>
      <c r="BN7" s="96"/>
      <c r="BO7" s="96"/>
      <c r="BP7" s="96"/>
      <c r="BQ7" s="96"/>
      <c r="BR7" s="96"/>
      <c r="BS7" s="96"/>
      <c r="BT7" s="96"/>
      <c r="BU7" s="96"/>
      <c r="BV7" s="96">
        <f t="shared" si="8"/>
        <v>0</v>
      </c>
      <c r="BW7" s="96">
        <f t="shared" si="9"/>
        <v>0</v>
      </c>
      <c r="BX7" s="96">
        <f t="shared" si="10"/>
        <v>0</v>
      </c>
      <c r="BY7" s="96">
        <f t="shared" si="11"/>
        <v>0</v>
      </c>
      <c r="BZ7" s="96">
        <f t="shared" si="12"/>
        <v>0</v>
      </c>
      <c r="CA7" s="72"/>
      <c r="CB7" s="72"/>
      <c r="CC7" s="71"/>
      <c r="CD7" s="71"/>
      <c r="CE7" s="71"/>
      <c r="CF7" s="73"/>
      <c r="CG7" s="73"/>
      <c r="CH7" s="73"/>
      <c r="CI7" s="71"/>
      <c r="CJ7" s="71"/>
      <c r="CK7" s="71"/>
      <c r="CL7" s="110"/>
      <c r="CM7" s="74"/>
      <c r="CN7" s="57"/>
      <c r="CO7" s="57"/>
      <c r="CP7" s="71"/>
      <c r="CQ7" s="71"/>
      <c r="CR7" s="75"/>
    </row>
    <row r="8" spans="1:98" x14ac:dyDescent="0.45">
      <c r="A8" s="56">
        <v>5</v>
      </c>
      <c r="B8" s="68" t="s">
        <v>1138</v>
      </c>
      <c r="C8" s="78" t="s">
        <v>1141</v>
      </c>
      <c r="D8" s="78" t="str">
        <f t="shared" si="0"/>
        <v>ｻ609Aｲ</v>
      </c>
      <c r="E8" s="57" t="s">
        <v>145</v>
      </c>
      <c r="F8" s="58">
        <v>42285</v>
      </c>
      <c r="G8" s="69">
        <v>49.5</v>
      </c>
      <c r="H8" s="57" t="s">
        <v>134</v>
      </c>
      <c r="I8" s="57" t="s">
        <v>135</v>
      </c>
      <c r="J8" s="70">
        <v>45429</v>
      </c>
      <c r="K8" s="70" t="s">
        <v>1147</v>
      </c>
      <c r="L8" s="70"/>
      <c r="M8" s="70">
        <v>45580</v>
      </c>
      <c r="N8" s="71"/>
      <c r="O8" s="96">
        <v>402480</v>
      </c>
      <c r="P8" s="96">
        <v>402480</v>
      </c>
      <c r="Q8" s="96">
        <f t="shared" si="1"/>
        <v>0</v>
      </c>
      <c r="R8" s="96">
        <v>95812</v>
      </c>
      <c r="S8" s="96">
        <v>3379</v>
      </c>
      <c r="T8" s="96">
        <v>15699</v>
      </c>
      <c r="U8" s="96">
        <v>34038</v>
      </c>
      <c r="V8" s="96">
        <v>31011</v>
      </c>
      <c r="W8" s="96">
        <v>5139</v>
      </c>
      <c r="X8" s="96">
        <v>0</v>
      </c>
      <c r="Y8" s="96">
        <v>281</v>
      </c>
      <c r="Z8" s="96">
        <v>1091</v>
      </c>
      <c r="AA8" s="96">
        <v>4646</v>
      </c>
      <c r="AB8" s="96">
        <v>528</v>
      </c>
      <c r="AC8" s="96">
        <v>0</v>
      </c>
      <c r="AD8" s="96">
        <v>0</v>
      </c>
      <c r="AE8" s="96">
        <f t="shared" si="2"/>
        <v>95812</v>
      </c>
      <c r="AF8" s="96">
        <f t="shared" si="3"/>
        <v>0</v>
      </c>
      <c r="AG8" s="96">
        <f t="shared" si="4"/>
        <v>306668</v>
      </c>
      <c r="AH8" s="96">
        <f t="shared" si="5"/>
        <v>306668</v>
      </c>
      <c r="AI8" s="96">
        <f t="shared" si="6"/>
        <v>0</v>
      </c>
      <c r="AJ8" s="72" t="s">
        <v>2011</v>
      </c>
      <c r="AK8" s="72"/>
      <c r="AL8" s="71" t="s">
        <v>1211</v>
      </c>
      <c r="AM8" s="71" t="s">
        <v>1458</v>
      </c>
      <c r="AN8" s="71" t="s">
        <v>1178</v>
      </c>
      <c r="AO8" s="73" t="s">
        <v>1459</v>
      </c>
      <c r="AP8" s="73" t="s">
        <v>1460</v>
      </c>
      <c r="AQ8" s="73" t="s">
        <v>1461</v>
      </c>
      <c r="AR8" s="71" t="s">
        <v>1462</v>
      </c>
      <c r="AS8" s="71" t="s">
        <v>1463</v>
      </c>
      <c r="AT8" s="71"/>
      <c r="AU8" s="110">
        <v>45601</v>
      </c>
      <c r="AV8" s="74">
        <v>45601</v>
      </c>
      <c r="AW8" s="57"/>
      <c r="AX8" s="105" t="s">
        <v>2012</v>
      </c>
      <c r="AY8" s="71"/>
      <c r="AZ8" s="71"/>
      <c r="BA8" s="70"/>
      <c r="BB8" s="70"/>
      <c r="BC8" s="70"/>
      <c r="BD8" s="70"/>
      <c r="BE8" s="71"/>
      <c r="BF8" s="96"/>
      <c r="BG8" s="96"/>
      <c r="BH8" s="96">
        <f t="shared" si="7"/>
        <v>0</v>
      </c>
      <c r="BI8" s="96"/>
      <c r="BJ8" s="96"/>
      <c r="BK8" s="96"/>
      <c r="BL8" s="96"/>
      <c r="BM8" s="96"/>
      <c r="BN8" s="96"/>
      <c r="BO8" s="96"/>
      <c r="BP8" s="96"/>
      <c r="BQ8" s="96"/>
      <c r="BR8" s="96"/>
      <c r="BS8" s="96"/>
      <c r="BT8" s="96"/>
      <c r="BU8" s="96"/>
      <c r="BV8" s="96">
        <f t="shared" si="8"/>
        <v>0</v>
      </c>
      <c r="BW8" s="96">
        <f t="shared" si="9"/>
        <v>0</v>
      </c>
      <c r="BX8" s="96">
        <f t="shared" si="10"/>
        <v>0</v>
      </c>
      <c r="BY8" s="96">
        <f t="shared" si="11"/>
        <v>0</v>
      </c>
      <c r="BZ8" s="96">
        <f t="shared" si="12"/>
        <v>0</v>
      </c>
      <c r="CA8" s="72"/>
      <c r="CB8" s="72"/>
      <c r="CC8" s="71"/>
      <c r="CD8" s="71"/>
      <c r="CE8" s="71"/>
      <c r="CF8" s="73"/>
      <c r="CG8" s="73"/>
      <c r="CH8" s="73"/>
      <c r="CI8" s="71"/>
      <c r="CJ8" s="71"/>
      <c r="CK8" s="71"/>
      <c r="CL8" s="110"/>
      <c r="CM8" s="74"/>
      <c r="CN8" s="57"/>
      <c r="CO8" s="105"/>
      <c r="CP8" s="71"/>
      <c r="CQ8" s="71"/>
      <c r="CR8" s="75"/>
    </row>
    <row r="9" spans="1:98" x14ac:dyDescent="0.45">
      <c r="A9" s="56">
        <v>6</v>
      </c>
      <c r="B9" s="68" t="s">
        <v>146</v>
      </c>
      <c r="C9" s="78" t="s">
        <v>147</v>
      </c>
      <c r="D9" s="78" t="str">
        <f t="shared" si="0"/>
        <v>ｻ706BB</v>
      </c>
      <c r="E9" s="57" t="s">
        <v>1804</v>
      </c>
      <c r="F9" s="58">
        <v>42328</v>
      </c>
      <c r="G9" s="69">
        <v>21.84</v>
      </c>
      <c r="H9" s="57" t="s">
        <v>134</v>
      </c>
      <c r="I9" s="57" t="s">
        <v>135</v>
      </c>
      <c r="J9" s="70">
        <v>45476</v>
      </c>
      <c r="K9" s="70" t="s">
        <v>1148</v>
      </c>
      <c r="L9" s="70"/>
      <c r="M9" s="70">
        <v>45721</v>
      </c>
      <c r="N9" s="71"/>
      <c r="O9" s="96">
        <v>175658</v>
      </c>
      <c r="P9" s="96">
        <v>174940</v>
      </c>
      <c r="Q9" s="96">
        <f t="shared" si="1"/>
        <v>-718</v>
      </c>
      <c r="R9" s="96">
        <v>0</v>
      </c>
      <c r="S9" s="96">
        <v>1158</v>
      </c>
      <c r="T9" s="96">
        <v>6296</v>
      </c>
      <c r="U9" s="96">
        <v>9088</v>
      </c>
      <c r="V9" s="96">
        <v>9860</v>
      </c>
      <c r="W9" s="96">
        <v>1603</v>
      </c>
      <c r="X9" s="96">
        <v>0</v>
      </c>
      <c r="Y9" s="96">
        <v>148</v>
      </c>
      <c r="Z9" s="96">
        <v>445</v>
      </c>
      <c r="AA9" s="96">
        <v>1425</v>
      </c>
      <c r="AB9" s="96">
        <v>267</v>
      </c>
      <c r="AC9" s="96">
        <v>0</v>
      </c>
      <c r="AD9" s="96">
        <v>0</v>
      </c>
      <c r="AE9" s="96">
        <f t="shared" si="2"/>
        <v>30290</v>
      </c>
      <c r="AF9" s="96">
        <f t="shared" si="3"/>
        <v>30290</v>
      </c>
      <c r="AG9" s="96">
        <f t="shared" si="4"/>
        <v>175658</v>
      </c>
      <c r="AH9" s="96">
        <f t="shared" si="5"/>
        <v>144650</v>
      </c>
      <c r="AI9" s="96">
        <f t="shared" si="6"/>
        <v>-31008</v>
      </c>
      <c r="AJ9" s="72" t="s">
        <v>1805</v>
      </c>
      <c r="AK9" s="72"/>
      <c r="AL9" s="71" t="s">
        <v>1799</v>
      </c>
      <c r="AM9" s="71" t="s">
        <v>1797</v>
      </c>
      <c r="AN9" s="71" t="s">
        <v>1178</v>
      </c>
      <c r="AO9" s="73" t="s">
        <v>1798</v>
      </c>
      <c r="AP9" s="73" t="s">
        <v>1800</v>
      </c>
      <c r="AQ9" s="73" t="s">
        <v>1801</v>
      </c>
      <c r="AR9" s="71" t="s">
        <v>1802</v>
      </c>
      <c r="AS9" s="71" t="s">
        <v>1803</v>
      </c>
      <c r="AT9" s="71"/>
      <c r="AU9" s="110" t="s">
        <v>2090</v>
      </c>
      <c r="AV9" s="74"/>
      <c r="AW9" s="57"/>
      <c r="AX9" s="57"/>
      <c r="AY9" s="71"/>
      <c r="AZ9" s="71"/>
      <c r="BA9" s="70"/>
      <c r="BB9" s="70"/>
      <c r="BC9" s="70"/>
      <c r="BD9" s="70"/>
      <c r="BE9" s="71"/>
      <c r="BF9" s="96"/>
      <c r="BG9" s="96"/>
      <c r="BH9" s="96">
        <f t="shared" si="7"/>
        <v>0</v>
      </c>
      <c r="BI9" s="96"/>
      <c r="BJ9" s="96"/>
      <c r="BK9" s="96"/>
      <c r="BL9" s="96"/>
      <c r="BM9" s="96"/>
      <c r="BN9" s="96"/>
      <c r="BO9" s="96"/>
      <c r="BP9" s="96"/>
      <c r="BQ9" s="96"/>
      <c r="BR9" s="96"/>
      <c r="BS9" s="96"/>
      <c r="BT9" s="96"/>
      <c r="BU9" s="96"/>
      <c r="BV9" s="96">
        <f t="shared" si="8"/>
        <v>0</v>
      </c>
      <c r="BW9" s="96">
        <f t="shared" si="9"/>
        <v>0</v>
      </c>
      <c r="BX9" s="96">
        <f t="shared" si="10"/>
        <v>0</v>
      </c>
      <c r="BY9" s="96">
        <f t="shared" si="11"/>
        <v>0</v>
      </c>
      <c r="BZ9" s="96">
        <f t="shared" si="12"/>
        <v>0</v>
      </c>
      <c r="CA9" s="72"/>
      <c r="CB9" s="72"/>
      <c r="CC9" s="71"/>
      <c r="CD9" s="71"/>
      <c r="CE9" s="71"/>
      <c r="CF9" s="73"/>
      <c r="CG9" s="73"/>
      <c r="CH9" s="73"/>
      <c r="CI9" s="71"/>
      <c r="CJ9" s="71"/>
      <c r="CK9" s="71"/>
      <c r="CL9" s="110"/>
      <c r="CM9" s="74"/>
      <c r="CN9" s="57"/>
      <c r="CO9" s="57"/>
      <c r="CP9" s="71"/>
      <c r="CQ9" s="71"/>
      <c r="CR9" s="75"/>
    </row>
    <row r="10" spans="1:98" x14ac:dyDescent="0.45">
      <c r="A10" s="56">
        <v>7</v>
      </c>
      <c r="B10" s="68" t="s">
        <v>150</v>
      </c>
      <c r="C10" s="78" t="s">
        <v>151</v>
      </c>
      <c r="D10" s="78" t="str">
        <f t="shared" si="0"/>
        <v>ｻ612AV</v>
      </c>
      <c r="E10" s="57" t="s">
        <v>152</v>
      </c>
      <c r="F10" s="58">
        <v>42347</v>
      </c>
      <c r="G10" s="69">
        <v>25.74</v>
      </c>
      <c r="H10" s="57" t="s">
        <v>134</v>
      </c>
      <c r="I10" s="57" t="s">
        <v>135</v>
      </c>
      <c r="J10" s="70"/>
      <c r="K10" s="70"/>
      <c r="L10" s="70"/>
      <c r="M10" s="70"/>
      <c r="N10" s="71"/>
      <c r="O10" s="96"/>
      <c r="P10" s="96"/>
      <c r="Q10" s="96">
        <f t="shared" si="1"/>
        <v>0</v>
      </c>
      <c r="R10" s="96"/>
      <c r="S10" s="96"/>
      <c r="T10" s="96"/>
      <c r="U10" s="96"/>
      <c r="V10" s="96"/>
      <c r="W10" s="96"/>
      <c r="X10" s="96"/>
      <c r="Y10" s="96"/>
      <c r="Z10" s="96"/>
      <c r="AA10" s="96"/>
      <c r="AB10" s="96"/>
      <c r="AC10" s="96"/>
      <c r="AD10" s="96"/>
      <c r="AE10" s="96">
        <f t="shared" si="2"/>
        <v>0</v>
      </c>
      <c r="AF10" s="96">
        <f t="shared" si="3"/>
        <v>0</v>
      </c>
      <c r="AG10" s="96">
        <f t="shared" si="4"/>
        <v>0</v>
      </c>
      <c r="AH10" s="96">
        <f t="shared" si="5"/>
        <v>0</v>
      </c>
      <c r="AI10" s="96">
        <f t="shared" si="6"/>
        <v>0</v>
      </c>
      <c r="AJ10" s="72"/>
      <c r="AK10" s="72"/>
      <c r="AL10" s="71"/>
      <c r="AM10" s="71"/>
      <c r="AN10" s="71"/>
      <c r="AO10" s="73"/>
      <c r="AP10" s="73"/>
      <c r="AQ10" s="73"/>
      <c r="AR10" s="71"/>
      <c r="AS10" s="71"/>
      <c r="AT10" s="71"/>
      <c r="AU10" s="110"/>
      <c r="AV10" s="74"/>
      <c r="AW10" s="57"/>
      <c r="AX10" s="57"/>
      <c r="AY10" s="71"/>
      <c r="AZ10" s="71"/>
      <c r="BA10" s="70"/>
      <c r="BB10" s="70"/>
      <c r="BC10" s="70"/>
      <c r="BD10" s="70"/>
      <c r="BE10" s="71"/>
      <c r="BF10" s="96"/>
      <c r="BG10" s="96"/>
      <c r="BH10" s="96">
        <f t="shared" si="7"/>
        <v>0</v>
      </c>
      <c r="BI10" s="96"/>
      <c r="BJ10" s="96"/>
      <c r="BK10" s="96"/>
      <c r="BL10" s="96"/>
      <c r="BM10" s="96"/>
      <c r="BN10" s="96"/>
      <c r="BO10" s="96"/>
      <c r="BP10" s="96"/>
      <c r="BQ10" s="96"/>
      <c r="BR10" s="96"/>
      <c r="BS10" s="96"/>
      <c r="BT10" s="96"/>
      <c r="BU10" s="96"/>
      <c r="BV10" s="96">
        <f t="shared" si="8"/>
        <v>0</v>
      </c>
      <c r="BW10" s="96">
        <f t="shared" si="9"/>
        <v>0</v>
      </c>
      <c r="BX10" s="96">
        <f t="shared" si="10"/>
        <v>0</v>
      </c>
      <c r="BY10" s="96">
        <f t="shared" si="11"/>
        <v>0</v>
      </c>
      <c r="BZ10" s="96">
        <f t="shared" si="12"/>
        <v>0</v>
      </c>
      <c r="CA10" s="72"/>
      <c r="CB10" s="72"/>
      <c r="CC10" s="71"/>
      <c r="CD10" s="71"/>
      <c r="CE10" s="71"/>
      <c r="CF10" s="73"/>
      <c r="CG10" s="73"/>
      <c r="CH10" s="73"/>
      <c r="CI10" s="71"/>
      <c r="CJ10" s="71"/>
      <c r="CK10" s="71"/>
      <c r="CL10" s="110"/>
      <c r="CM10" s="74"/>
      <c r="CN10" s="57"/>
      <c r="CO10" s="57"/>
      <c r="CP10" s="71"/>
      <c r="CQ10" s="71"/>
      <c r="CR10" s="75"/>
    </row>
    <row r="11" spans="1:98" x14ac:dyDescent="0.45">
      <c r="A11" s="56">
        <v>8</v>
      </c>
      <c r="B11" s="68" t="s">
        <v>153</v>
      </c>
      <c r="C11" s="78" t="s">
        <v>154</v>
      </c>
      <c r="D11" s="78" t="str">
        <f t="shared" si="0"/>
        <v>ｻ609Aｳ</v>
      </c>
      <c r="E11" s="57" t="s">
        <v>155</v>
      </c>
      <c r="F11" s="58">
        <v>42350</v>
      </c>
      <c r="G11" s="69">
        <v>49</v>
      </c>
      <c r="H11" s="57" t="s">
        <v>134</v>
      </c>
      <c r="I11" s="57" t="s">
        <v>135</v>
      </c>
      <c r="J11" s="70"/>
      <c r="K11" s="70"/>
      <c r="L11" s="70"/>
      <c r="M11" s="70"/>
      <c r="N11" s="71"/>
      <c r="O11" s="96"/>
      <c r="P11" s="96"/>
      <c r="Q11" s="96">
        <f t="shared" si="1"/>
        <v>0</v>
      </c>
      <c r="R11" s="96"/>
      <c r="S11" s="96"/>
      <c r="T11" s="96"/>
      <c r="U11" s="96"/>
      <c r="V11" s="96"/>
      <c r="W11" s="96"/>
      <c r="X11" s="96"/>
      <c r="Y11" s="96"/>
      <c r="Z11" s="96"/>
      <c r="AA11" s="96"/>
      <c r="AB11" s="96"/>
      <c r="AC11" s="96"/>
      <c r="AD11" s="96"/>
      <c r="AE11" s="96">
        <f t="shared" si="2"/>
        <v>0</v>
      </c>
      <c r="AF11" s="96">
        <f t="shared" si="3"/>
        <v>0</v>
      </c>
      <c r="AG11" s="96">
        <f t="shared" si="4"/>
        <v>0</v>
      </c>
      <c r="AH11" s="96">
        <f t="shared" si="5"/>
        <v>0</v>
      </c>
      <c r="AI11" s="96">
        <f t="shared" si="6"/>
        <v>0</v>
      </c>
      <c r="AJ11" s="72"/>
      <c r="AK11" s="72"/>
      <c r="AL11" s="71"/>
      <c r="AM11" s="71"/>
      <c r="AN11" s="71"/>
      <c r="AO11" s="73"/>
      <c r="AP11" s="73"/>
      <c r="AQ11" s="73"/>
      <c r="AR11" s="71"/>
      <c r="AS11" s="71"/>
      <c r="AT11" s="71"/>
      <c r="AU11" s="110"/>
      <c r="AV11" s="74"/>
      <c r="AW11" s="57"/>
      <c r="AX11" s="57"/>
      <c r="AY11" s="71"/>
      <c r="AZ11" s="71"/>
      <c r="BA11" s="70"/>
      <c r="BB11" s="70"/>
      <c r="BC11" s="70"/>
      <c r="BD11" s="70"/>
      <c r="BE11" s="71"/>
      <c r="BF11" s="96"/>
      <c r="BG11" s="96"/>
      <c r="BH11" s="96">
        <f t="shared" si="7"/>
        <v>0</v>
      </c>
      <c r="BI11" s="96"/>
      <c r="BJ11" s="96"/>
      <c r="BK11" s="96"/>
      <c r="BL11" s="96"/>
      <c r="BM11" s="96"/>
      <c r="BN11" s="96"/>
      <c r="BO11" s="96"/>
      <c r="BP11" s="96"/>
      <c r="BQ11" s="96"/>
      <c r="BR11" s="96"/>
      <c r="BS11" s="96"/>
      <c r="BT11" s="96"/>
      <c r="BU11" s="96"/>
      <c r="BV11" s="96">
        <f t="shared" si="8"/>
        <v>0</v>
      </c>
      <c r="BW11" s="96">
        <f t="shared" si="9"/>
        <v>0</v>
      </c>
      <c r="BX11" s="96">
        <f t="shared" si="10"/>
        <v>0</v>
      </c>
      <c r="BY11" s="96">
        <f t="shared" si="11"/>
        <v>0</v>
      </c>
      <c r="BZ11" s="96">
        <f t="shared" si="12"/>
        <v>0</v>
      </c>
      <c r="CA11" s="72"/>
      <c r="CB11" s="72"/>
      <c r="CC11" s="71"/>
      <c r="CD11" s="71"/>
      <c r="CE11" s="71"/>
      <c r="CF11" s="73"/>
      <c r="CG11" s="73"/>
      <c r="CH11" s="73"/>
      <c r="CI11" s="71"/>
      <c r="CJ11" s="71"/>
      <c r="CK11" s="71"/>
      <c r="CL11" s="110"/>
      <c r="CM11" s="74"/>
      <c r="CN11" s="57"/>
      <c r="CO11" s="57"/>
      <c r="CP11" s="71"/>
      <c r="CQ11" s="71"/>
      <c r="CR11" s="75"/>
    </row>
    <row r="12" spans="1:98" x14ac:dyDescent="0.45">
      <c r="A12" s="56">
        <v>9</v>
      </c>
      <c r="B12" s="68" t="s">
        <v>156</v>
      </c>
      <c r="C12" s="78" t="s">
        <v>157</v>
      </c>
      <c r="D12" s="78" t="str">
        <f t="shared" si="0"/>
        <v>ｻ709CA</v>
      </c>
      <c r="E12" s="57" t="s">
        <v>158</v>
      </c>
      <c r="F12" s="58">
        <v>42352</v>
      </c>
      <c r="G12" s="69">
        <v>58.24</v>
      </c>
      <c r="H12" s="57" t="s">
        <v>134</v>
      </c>
      <c r="I12" s="57" t="s">
        <v>232</v>
      </c>
      <c r="J12" s="70">
        <v>45441</v>
      </c>
      <c r="K12" s="70" t="s">
        <v>1147</v>
      </c>
      <c r="L12" s="70"/>
      <c r="M12" s="70"/>
      <c r="N12" s="71"/>
      <c r="O12" s="96">
        <v>442560</v>
      </c>
      <c r="P12" s="96">
        <v>442560</v>
      </c>
      <c r="Q12" s="96">
        <f t="shared" si="1"/>
        <v>0</v>
      </c>
      <c r="R12" s="96">
        <v>81641</v>
      </c>
      <c r="S12" s="96">
        <v>3088</v>
      </c>
      <c r="T12" s="96">
        <v>17701</v>
      </c>
      <c r="U12" s="96">
        <v>26106</v>
      </c>
      <c r="V12" s="96">
        <v>23492</v>
      </c>
      <c r="W12" s="96">
        <v>4811</v>
      </c>
      <c r="X12" s="96">
        <v>0</v>
      </c>
      <c r="Y12" s="96">
        <v>326</v>
      </c>
      <c r="Z12" s="96">
        <v>1247</v>
      </c>
      <c r="AA12" s="96">
        <v>4306</v>
      </c>
      <c r="AB12" s="96">
        <v>564</v>
      </c>
      <c r="AC12" s="96">
        <v>0</v>
      </c>
      <c r="AD12" s="96">
        <v>0</v>
      </c>
      <c r="AE12" s="96">
        <f t="shared" si="2"/>
        <v>81641</v>
      </c>
      <c r="AF12" s="96">
        <f t="shared" si="3"/>
        <v>0</v>
      </c>
      <c r="AG12" s="96">
        <f t="shared" si="4"/>
        <v>360919</v>
      </c>
      <c r="AH12" s="96">
        <f t="shared" si="5"/>
        <v>360919</v>
      </c>
      <c r="AI12" s="96">
        <f t="shared" si="6"/>
        <v>0</v>
      </c>
      <c r="AJ12" s="72" t="s">
        <v>1961</v>
      </c>
      <c r="AK12" s="72"/>
      <c r="AL12" s="71" t="s">
        <v>1320</v>
      </c>
      <c r="AM12" s="71" t="s">
        <v>1550</v>
      </c>
      <c r="AN12" s="71" t="s">
        <v>1178</v>
      </c>
      <c r="AO12" s="73" t="s">
        <v>1322</v>
      </c>
      <c r="AP12" s="73" t="s">
        <v>1495</v>
      </c>
      <c r="AQ12" s="73" t="s">
        <v>1551</v>
      </c>
      <c r="AR12" s="71" t="s">
        <v>1552</v>
      </c>
      <c r="AS12" s="71" t="s">
        <v>1553</v>
      </c>
      <c r="AT12" s="71"/>
      <c r="AU12" s="110">
        <v>45601</v>
      </c>
      <c r="AV12" s="74">
        <v>45601</v>
      </c>
      <c r="AW12" s="57"/>
      <c r="AX12" s="105" t="s">
        <v>1962</v>
      </c>
      <c r="AY12" s="71"/>
      <c r="AZ12" s="71"/>
      <c r="BA12" s="70"/>
      <c r="BB12" s="70"/>
      <c r="BC12" s="70"/>
      <c r="BD12" s="70"/>
      <c r="BE12" s="71"/>
      <c r="BF12" s="96"/>
      <c r="BG12" s="96"/>
      <c r="BH12" s="96">
        <f t="shared" si="7"/>
        <v>0</v>
      </c>
      <c r="BI12" s="96"/>
      <c r="BJ12" s="96"/>
      <c r="BK12" s="96"/>
      <c r="BL12" s="96"/>
      <c r="BM12" s="96"/>
      <c r="BN12" s="96"/>
      <c r="BO12" s="96"/>
      <c r="BP12" s="96"/>
      <c r="BQ12" s="96"/>
      <c r="BR12" s="96"/>
      <c r="BS12" s="96"/>
      <c r="BT12" s="96"/>
      <c r="BU12" s="96"/>
      <c r="BV12" s="96">
        <f t="shared" si="8"/>
        <v>0</v>
      </c>
      <c r="BW12" s="96">
        <f t="shared" si="9"/>
        <v>0</v>
      </c>
      <c r="BX12" s="96">
        <f t="shared" si="10"/>
        <v>0</v>
      </c>
      <c r="BY12" s="96">
        <f t="shared" si="11"/>
        <v>0</v>
      </c>
      <c r="BZ12" s="96">
        <f t="shared" si="12"/>
        <v>0</v>
      </c>
      <c r="CA12" s="72"/>
      <c r="CB12" s="72"/>
      <c r="CC12" s="71"/>
      <c r="CD12" s="71"/>
      <c r="CE12" s="71"/>
      <c r="CF12" s="73"/>
      <c r="CG12" s="73"/>
      <c r="CH12" s="73"/>
      <c r="CI12" s="71"/>
      <c r="CJ12" s="71"/>
      <c r="CK12" s="71"/>
      <c r="CL12" s="110"/>
      <c r="CM12" s="74"/>
      <c r="CN12" s="57"/>
      <c r="CO12" s="105"/>
      <c r="CP12" s="71"/>
      <c r="CQ12" s="71"/>
      <c r="CR12" s="75"/>
    </row>
    <row r="13" spans="1:98" x14ac:dyDescent="0.45">
      <c r="A13" s="56">
        <v>10</v>
      </c>
      <c r="B13" s="68" t="s">
        <v>159</v>
      </c>
      <c r="C13" s="78" t="s">
        <v>160</v>
      </c>
      <c r="D13" s="78" t="str">
        <f t="shared" si="0"/>
        <v>U00044</v>
      </c>
      <c r="E13" s="57" t="s">
        <v>161</v>
      </c>
      <c r="F13" s="58">
        <v>42353</v>
      </c>
      <c r="G13" s="69">
        <v>50</v>
      </c>
      <c r="H13" s="57" t="s">
        <v>134</v>
      </c>
      <c r="I13" s="57" t="s">
        <v>108</v>
      </c>
      <c r="J13" s="70">
        <v>45400</v>
      </c>
      <c r="K13" s="70" t="s">
        <v>1147</v>
      </c>
      <c r="L13" s="70"/>
      <c r="M13" s="70"/>
      <c r="N13" s="71"/>
      <c r="O13" s="96">
        <v>441000</v>
      </c>
      <c r="P13" s="96">
        <v>441000</v>
      </c>
      <c r="Q13" s="96">
        <f t="shared" si="1"/>
        <v>0</v>
      </c>
      <c r="R13" s="96">
        <v>109569</v>
      </c>
      <c r="S13" s="96">
        <v>3999</v>
      </c>
      <c r="T13" s="96">
        <v>23522</v>
      </c>
      <c r="U13" s="96">
        <v>34570</v>
      </c>
      <c r="V13" s="96">
        <v>35006</v>
      </c>
      <c r="W13" s="96">
        <v>5108</v>
      </c>
      <c r="X13" s="96">
        <v>0</v>
      </c>
      <c r="Y13" s="96">
        <v>396</v>
      </c>
      <c r="Z13" s="96">
        <v>1227</v>
      </c>
      <c r="AA13" s="96">
        <v>5029</v>
      </c>
      <c r="AB13" s="96">
        <v>712</v>
      </c>
      <c r="AC13" s="96">
        <v>0</v>
      </c>
      <c r="AD13" s="96">
        <v>0</v>
      </c>
      <c r="AE13" s="96">
        <f t="shared" si="2"/>
        <v>109569</v>
      </c>
      <c r="AF13" s="96">
        <f t="shared" si="3"/>
        <v>0</v>
      </c>
      <c r="AG13" s="96">
        <f t="shared" si="4"/>
        <v>331431</v>
      </c>
      <c r="AH13" s="96">
        <f t="shared" si="5"/>
        <v>331431</v>
      </c>
      <c r="AI13" s="96">
        <f t="shared" si="6"/>
        <v>0</v>
      </c>
      <c r="AJ13" s="71" t="s">
        <v>1953</v>
      </c>
      <c r="AK13" s="72"/>
      <c r="AL13" s="71" t="s">
        <v>1269</v>
      </c>
      <c r="AM13" s="71" t="s">
        <v>1270</v>
      </c>
      <c r="AN13" s="71" t="s">
        <v>1178</v>
      </c>
      <c r="AO13" s="73" t="s">
        <v>1179</v>
      </c>
      <c r="AP13" s="73" t="s">
        <v>1271</v>
      </c>
      <c r="AQ13" s="73" t="s">
        <v>1272</v>
      </c>
      <c r="AR13" s="71" t="s">
        <v>1273</v>
      </c>
      <c r="AS13" s="71" t="s">
        <v>1274</v>
      </c>
      <c r="AT13" s="71"/>
      <c r="AU13" s="110">
        <v>45601</v>
      </c>
      <c r="AV13" s="74">
        <v>45601</v>
      </c>
      <c r="AW13" s="57"/>
      <c r="AX13" s="105" t="s">
        <v>1984</v>
      </c>
      <c r="AY13" s="71"/>
      <c r="AZ13" s="71"/>
      <c r="BA13" s="70"/>
      <c r="BB13" s="70"/>
      <c r="BC13" s="70"/>
      <c r="BD13" s="70"/>
      <c r="BE13" s="71"/>
      <c r="BF13" s="96"/>
      <c r="BG13" s="96"/>
      <c r="BH13" s="96">
        <f t="shared" si="7"/>
        <v>0</v>
      </c>
      <c r="BI13" s="96"/>
      <c r="BJ13" s="96"/>
      <c r="BK13" s="96"/>
      <c r="BL13" s="96"/>
      <c r="BM13" s="96"/>
      <c r="BN13" s="96"/>
      <c r="BO13" s="96"/>
      <c r="BP13" s="96"/>
      <c r="BQ13" s="96"/>
      <c r="BR13" s="96"/>
      <c r="BS13" s="96"/>
      <c r="BT13" s="96"/>
      <c r="BU13" s="96"/>
      <c r="BV13" s="96">
        <f t="shared" si="8"/>
        <v>0</v>
      </c>
      <c r="BW13" s="96">
        <f t="shared" si="9"/>
        <v>0</v>
      </c>
      <c r="BX13" s="96">
        <f t="shared" si="10"/>
        <v>0</v>
      </c>
      <c r="BY13" s="96">
        <f t="shared" si="11"/>
        <v>0</v>
      </c>
      <c r="BZ13" s="96">
        <f t="shared" si="12"/>
        <v>0</v>
      </c>
      <c r="CA13" s="71"/>
      <c r="CB13" s="72"/>
      <c r="CC13" s="71"/>
      <c r="CD13" s="71"/>
      <c r="CE13" s="71"/>
      <c r="CF13" s="73"/>
      <c r="CG13" s="73"/>
      <c r="CH13" s="73"/>
      <c r="CI13" s="71"/>
      <c r="CJ13" s="71"/>
      <c r="CK13" s="71"/>
      <c r="CL13" s="110"/>
      <c r="CM13" s="74"/>
      <c r="CN13" s="57"/>
      <c r="CO13" s="105"/>
      <c r="CP13" s="71"/>
      <c r="CQ13" s="71"/>
      <c r="CR13" s="75"/>
    </row>
    <row r="14" spans="1:98" x14ac:dyDescent="0.45">
      <c r="A14" s="56">
        <v>11</v>
      </c>
      <c r="B14" s="68" t="s">
        <v>162</v>
      </c>
      <c r="C14" s="78" t="s">
        <v>163</v>
      </c>
      <c r="D14" s="78" t="str">
        <f t="shared" si="0"/>
        <v>U00045</v>
      </c>
      <c r="E14" s="57" t="s">
        <v>161</v>
      </c>
      <c r="F14" s="58">
        <v>42353</v>
      </c>
      <c r="G14" s="69">
        <v>50</v>
      </c>
      <c r="H14" s="57" t="s">
        <v>134</v>
      </c>
      <c r="I14" s="57" t="s">
        <v>108</v>
      </c>
      <c r="J14" s="70">
        <v>45400</v>
      </c>
      <c r="K14" s="70" t="s">
        <v>1147</v>
      </c>
      <c r="L14" s="70"/>
      <c r="M14" s="70"/>
      <c r="N14" s="71"/>
      <c r="O14" s="96">
        <v>442930</v>
      </c>
      <c r="P14" s="96">
        <v>442930</v>
      </c>
      <c r="Q14" s="96">
        <f t="shared" si="1"/>
        <v>0</v>
      </c>
      <c r="R14" s="96">
        <v>108224</v>
      </c>
      <c r="S14" s="96">
        <v>3920</v>
      </c>
      <c r="T14" s="96">
        <v>23284</v>
      </c>
      <c r="U14" s="96">
        <v>34254</v>
      </c>
      <c r="V14" s="96">
        <v>34531</v>
      </c>
      <c r="W14" s="96">
        <v>4989</v>
      </c>
      <c r="X14" s="96">
        <v>0</v>
      </c>
      <c r="Y14" s="96">
        <v>396</v>
      </c>
      <c r="Z14" s="96">
        <v>1188</v>
      </c>
      <c r="AA14" s="96">
        <v>4950</v>
      </c>
      <c r="AB14" s="96">
        <v>712</v>
      </c>
      <c r="AC14" s="96">
        <v>0</v>
      </c>
      <c r="AD14" s="96">
        <v>0</v>
      </c>
      <c r="AE14" s="96">
        <f t="shared" si="2"/>
        <v>108224</v>
      </c>
      <c r="AF14" s="96">
        <f t="shared" si="3"/>
        <v>0</v>
      </c>
      <c r="AG14" s="96">
        <f t="shared" si="4"/>
        <v>334706</v>
      </c>
      <c r="AH14" s="96">
        <f t="shared" si="5"/>
        <v>334706</v>
      </c>
      <c r="AI14" s="96">
        <f t="shared" si="6"/>
        <v>0</v>
      </c>
      <c r="AJ14" s="71" t="s">
        <v>1954</v>
      </c>
      <c r="AK14" s="72"/>
      <c r="AL14" s="71" t="s">
        <v>1269</v>
      </c>
      <c r="AM14" s="71" t="s">
        <v>1270</v>
      </c>
      <c r="AN14" s="71" t="s">
        <v>1178</v>
      </c>
      <c r="AO14" s="73" t="s">
        <v>1179</v>
      </c>
      <c r="AP14" s="73" t="s">
        <v>1271</v>
      </c>
      <c r="AQ14" s="73" t="s">
        <v>1272</v>
      </c>
      <c r="AR14" s="71" t="s">
        <v>1273</v>
      </c>
      <c r="AS14" s="71" t="s">
        <v>1274</v>
      </c>
      <c r="AT14" s="71"/>
      <c r="AU14" s="110">
        <v>45601</v>
      </c>
      <c r="AV14" s="74">
        <v>45601</v>
      </c>
      <c r="AW14" s="57"/>
      <c r="AX14" s="105" t="s">
        <v>1984</v>
      </c>
      <c r="AY14" s="71"/>
      <c r="AZ14" s="71"/>
      <c r="BA14" s="70"/>
      <c r="BB14" s="70"/>
      <c r="BC14" s="70"/>
      <c r="BD14" s="70"/>
      <c r="BE14" s="71"/>
      <c r="BF14" s="96"/>
      <c r="BG14" s="96"/>
      <c r="BH14" s="96">
        <f t="shared" si="7"/>
        <v>0</v>
      </c>
      <c r="BI14" s="96"/>
      <c r="BJ14" s="96"/>
      <c r="BK14" s="96"/>
      <c r="BL14" s="96"/>
      <c r="BM14" s="96"/>
      <c r="BN14" s="96"/>
      <c r="BO14" s="96"/>
      <c r="BP14" s="96"/>
      <c r="BQ14" s="96"/>
      <c r="BR14" s="96"/>
      <c r="BS14" s="96"/>
      <c r="BT14" s="96"/>
      <c r="BU14" s="96"/>
      <c r="BV14" s="96">
        <f t="shared" si="8"/>
        <v>0</v>
      </c>
      <c r="BW14" s="96">
        <f t="shared" si="9"/>
        <v>0</v>
      </c>
      <c r="BX14" s="96">
        <f t="shared" si="10"/>
        <v>0</v>
      </c>
      <c r="BY14" s="96">
        <f t="shared" si="11"/>
        <v>0</v>
      </c>
      <c r="BZ14" s="96">
        <f t="shared" si="12"/>
        <v>0</v>
      </c>
      <c r="CA14" s="71"/>
      <c r="CB14" s="72"/>
      <c r="CC14" s="71"/>
      <c r="CD14" s="71"/>
      <c r="CE14" s="71"/>
      <c r="CF14" s="73"/>
      <c r="CG14" s="73"/>
      <c r="CH14" s="73"/>
      <c r="CI14" s="71"/>
      <c r="CJ14" s="71"/>
      <c r="CK14" s="71"/>
      <c r="CL14" s="110"/>
      <c r="CM14" s="74"/>
      <c r="CN14" s="57"/>
      <c r="CO14" s="105"/>
      <c r="CP14" s="71"/>
      <c r="CQ14" s="71"/>
      <c r="CR14" s="75"/>
    </row>
    <row r="15" spans="1:98" x14ac:dyDescent="0.45">
      <c r="A15" s="56">
        <v>12</v>
      </c>
      <c r="B15" s="68" t="s">
        <v>164</v>
      </c>
      <c r="C15" s="78" t="s">
        <v>165</v>
      </c>
      <c r="D15" s="78" t="str">
        <f t="shared" si="0"/>
        <v>U00046</v>
      </c>
      <c r="E15" s="57" t="s">
        <v>166</v>
      </c>
      <c r="F15" s="58">
        <v>42353</v>
      </c>
      <c r="G15" s="69">
        <v>50</v>
      </c>
      <c r="H15" s="57" t="s">
        <v>134</v>
      </c>
      <c r="I15" s="57" t="s">
        <v>108</v>
      </c>
      <c r="J15" s="70"/>
      <c r="K15" s="70"/>
      <c r="L15" s="70"/>
      <c r="M15" s="70"/>
      <c r="N15" s="71"/>
      <c r="O15" s="96"/>
      <c r="P15" s="96"/>
      <c r="Q15" s="96">
        <f t="shared" si="1"/>
        <v>0</v>
      </c>
      <c r="R15" s="96"/>
      <c r="S15" s="96"/>
      <c r="T15" s="96"/>
      <c r="U15" s="96"/>
      <c r="V15" s="96"/>
      <c r="W15" s="96"/>
      <c r="X15" s="96"/>
      <c r="Y15" s="96"/>
      <c r="Z15" s="96"/>
      <c r="AA15" s="96"/>
      <c r="AB15" s="96"/>
      <c r="AC15" s="96"/>
      <c r="AD15" s="96"/>
      <c r="AE15" s="96">
        <f t="shared" si="2"/>
        <v>0</v>
      </c>
      <c r="AF15" s="96">
        <f t="shared" si="3"/>
        <v>0</v>
      </c>
      <c r="AG15" s="96">
        <f t="shared" si="4"/>
        <v>0</v>
      </c>
      <c r="AH15" s="96">
        <f t="shared" si="5"/>
        <v>0</v>
      </c>
      <c r="AI15" s="96">
        <f t="shared" si="6"/>
        <v>0</v>
      </c>
      <c r="AJ15" s="72"/>
      <c r="AK15" s="72"/>
      <c r="AL15" s="71"/>
      <c r="AM15" s="71"/>
      <c r="AN15" s="71"/>
      <c r="AO15" s="73"/>
      <c r="AP15" s="73"/>
      <c r="AQ15" s="73"/>
      <c r="AR15" s="71"/>
      <c r="AS15" s="71"/>
      <c r="AT15" s="71"/>
      <c r="AU15" s="110"/>
      <c r="AV15" s="74"/>
      <c r="AW15" s="57"/>
      <c r="AX15" s="57"/>
      <c r="AY15" s="71"/>
      <c r="AZ15" s="71"/>
      <c r="BA15" s="70"/>
      <c r="BB15" s="70"/>
      <c r="BC15" s="70"/>
      <c r="BD15" s="70"/>
      <c r="BE15" s="71"/>
      <c r="BF15" s="96"/>
      <c r="BG15" s="96"/>
      <c r="BH15" s="96">
        <f t="shared" si="7"/>
        <v>0</v>
      </c>
      <c r="BI15" s="96"/>
      <c r="BJ15" s="96"/>
      <c r="BK15" s="96"/>
      <c r="BL15" s="96"/>
      <c r="BM15" s="96"/>
      <c r="BN15" s="96"/>
      <c r="BO15" s="96"/>
      <c r="BP15" s="96"/>
      <c r="BQ15" s="96"/>
      <c r="BR15" s="96"/>
      <c r="BS15" s="96"/>
      <c r="BT15" s="96"/>
      <c r="BU15" s="96"/>
      <c r="BV15" s="96">
        <f t="shared" si="8"/>
        <v>0</v>
      </c>
      <c r="BW15" s="96">
        <f t="shared" si="9"/>
        <v>0</v>
      </c>
      <c r="BX15" s="96">
        <f t="shared" si="10"/>
        <v>0</v>
      </c>
      <c r="BY15" s="96">
        <f t="shared" si="11"/>
        <v>0</v>
      </c>
      <c r="BZ15" s="96">
        <f t="shared" si="12"/>
        <v>0</v>
      </c>
      <c r="CA15" s="72"/>
      <c r="CB15" s="72"/>
      <c r="CC15" s="71"/>
      <c r="CD15" s="71"/>
      <c r="CE15" s="71"/>
      <c r="CF15" s="73"/>
      <c r="CG15" s="73"/>
      <c r="CH15" s="73"/>
      <c r="CI15" s="71"/>
      <c r="CJ15" s="71"/>
      <c r="CK15" s="71"/>
      <c r="CL15" s="110"/>
      <c r="CM15" s="74"/>
      <c r="CN15" s="57"/>
      <c r="CO15" s="57"/>
      <c r="CP15" s="71"/>
      <c r="CQ15" s="71"/>
      <c r="CR15" s="75"/>
    </row>
    <row r="16" spans="1:98" x14ac:dyDescent="0.45">
      <c r="A16" s="56">
        <v>13</v>
      </c>
      <c r="B16" s="68" t="s">
        <v>167</v>
      </c>
      <c r="C16" s="78" t="s">
        <v>168</v>
      </c>
      <c r="D16" s="78" t="str">
        <f t="shared" si="0"/>
        <v>U00047</v>
      </c>
      <c r="E16" s="57" t="s">
        <v>169</v>
      </c>
      <c r="F16" s="58">
        <v>42353</v>
      </c>
      <c r="G16" s="69">
        <v>50</v>
      </c>
      <c r="H16" s="57" t="s">
        <v>134</v>
      </c>
      <c r="I16" s="57" t="s">
        <v>108</v>
      </c>
      <c r="J16" s="70">
        <v>45419</v>
      </c>
      <c r="K16" s="70" t="s">
        <v>1147</v>
      </c>
      <c r="L16" s="70"/>
      <c r="M16" s="70"/>
      <c r="N16" s="71"/>
      <c r="O16" s="96">
        <v>435150</v>
      </c>
      <c r="P16" s="96">
        <v>435150</v>
      </c>
      <c r="Q16" s="96">
        <f t="shared" si="1"/>
        <v>0</v>
      </c>
      <c r="R16" s="96">
        <v>106361</v>
      </c>
      <c r="S16" s="96">
        <v>3841</v>
      </c>
      <c r="T16" s="96">
        <v>22928</v>
      </c>
      <c r="U16" s="96">
        <v>33818</v>
      </c>
      <c r="V16" s="96">
        <v>34095</v>
      </c>
      <c r="W16" s="96">
        <v>4870</v>
      </c>
      <c r="X16" s="96">
        <v>0</v>
      </c>
      <c r="Y16" s="96">
        <v>356</v>
      </c>
      <c r="Z16" s="96">
        <v>1148</v>
      </c>
      <c r="AA16" s="96">
        <v>4672</v>
      </c>
      <c r="AB16" s="96">
        <v>633</v>
      </c>
      <c r="AC16" s="96">
        <v>0</v>
      </c>
      <c r="AD16" s="96">
        <v>0</v>
      </c>
      <c r="AE16" s="96">
        <f t="shared" si="2"/>
        <v>106361</v>
      </c>
      <c r="AF16" s="96">
        <f t="shared" si="3"/>
        <v>0</v>
      </c>
      <c r="AG16" s="96">
        <f t="shared" si="4"/>
        <v>328789</v>
      </c>
      <c r="AH16" s="96">
        <f t="shared" si="5"/>
        <v>328789</v>
      </c>
      <c r="AI16" s="96">
        <f t="shared" si="6"/>
        <v>0</v>
      </c>
      <c r="AJ16" s="72" t="s">
        <v>1938</v>
      </c>
      <c r="AK16" s="72"/>
      <c r="AL16" s="71" t="s">
        <v>1521</v>
      </c>
      <c r="AM16" s="71" t="s">
        <v>1522</v>
      </c>
      <c r="AN16" s="71" t="s">
        <v>1178</v>
      </c>
      <c r="AO16" s="73" t="s">
        <v>1523</v>
      </c>
      <c r="AP16" s="73" t="s">
        <v>1524</v>
      </c>
      <c r="AQ16" s="73" t="s">
        <v>1525</v>
      </c>
      <c r="AR16" s="71" t="s">
        <v>1526</v>
      </c>
      <c r="AS16" s="71" t="s">
        <v>1527</v>
      </c>
      <c r="AT16" s="71"/>
      <c r="AU16" s="110">
        <v>45596</v>
      </c>
      <c r="AV16" s="74">
        <v>45596</v>
      </c>
      <c r="AW16" s="57"/>
      <c r="AX16" s="105" t="s">
        <v>2060</v>
      </c>
      <c r="AY16" s="71"/>
      <c r="AZ16" s="71"/>
      <c r="BA16" s="70"/>
      <c r="BB16" s="70"/>
      <c r="BC16" s="70"/>
      <c r="BD16" s="70"/>
      <c r="BE16" s="71"/>
      <c r="BF16" s="96"/>
      <c r="BG16" s="96"/>
      <c r="BH16" s="96">
        <f t="shared" si="7"/>
        <v>0</v>
      </c>
      <c r="BI16" s="96"/>
      <c r="BJ16" s="96"/>
      <c r="BK16" s="96"/>
      <c r="BL16" s="96"/>
      <c r="BM16" s="96"/>
      <c r="BN16" s="96"/>
      <c r="BO16" s="96"/>
      <c r="BP16" s="96"/>
      <c r="BQ16" s="96"/>
      <c r="BR16" s="96"/>
      <c r="BS16" s="96"/>
      <c r="BT16" s="96"/>
      <c r="BU16" s="96"/>
      <c r="BV16" s="96">
        <f t="shared" si="8"/>
        <v>0</v>
      </c>
      <c r="BW16" s="96">
        <f t="shared" si="9"/>
        <v>0</v>
      </c>
      <c r="BX16" s="96">
        <f t="shared" si="10"/>
        <v>0</v>
      </c>
      <c r="BY16" s="96">
        <f t="shared" si="11"/>
        <v>0</v>
      </c>
      <c r="BZ16" s="96">
        <f t="shared" si="12"/>
        <v>0</v>
      </c>
      <c r="CA16" s="72"/>
      <c r="CB16" s="72"/>
      <c r="CC16" s="71"/>
      <c r="CD16" s="71"/>
      <c r="CE16" s="71"/>
      <c r="CF16" s="73"/>
      <c r="CG16" s="73"/>
      <c r="CH16" s="73"/>
      <c r="CI16" s="71"/>
      <c r="CJ16" s="71"/>
      <c r="CK16" s="71"/>
      <c r="CL16" s="110"/>
      <c r="CM16" s="74"/>
      <c r="CN16" s="57"/>
      <c r="CO16" s="105"/>
      <c r="CP16" s="71"/>
      <c r="CQ16" s="71"/>
      <c r="CR16" s="75"/>
    </row>
    <row r="17" spans="1:96" x14ac:dyDescent="0.45">
      <c r="A17" s="56">
        <v>14</v>
      </c>
      <c r="B17" s="68" t="s">
        <v>170</v>
      </c>
      <c r="C17" s="78" t="s">
        <v>171</v>
      </c>
      <c r="D17" s="78" t="str">
        <f t="shared" si="0"/>
        <v>U00048</v>
      </c>
      <c r="E17" s="57" t="s">
        <v>172</v>
      </c>
      <c r="F17" s="58">
        <v>42353</v>
      </c>
      <c r="G17" s="69">
        <v>50</v>
      </c>
      <c r="H17" s="57" t="s">
        <v>134</v>
      </c>
      <c r="I17" s="57" t="s">
        <v>108</v>
      </c>
      <c r="J17" s="70"/>
      <c r="K17" s="70"/>
      <c r="L17" s="70"/>
      <c r="M17" s="70"/>
      <c r="N17" s="71"/>
      <c r="O17" s="96"/>
      <c r="P17" s="96"/>
      <c r="Q17" s="96">
        <f t="shared" si="1"/>
        <v>0</v>
      </c>
      <c r="R17" s="96"/>
      <c r="S17" s="96"/>
      <c r="T17" s="96"/>
      <c r="U17" s="96"/>
      <c r="V17" s="96"/>
      <c r="W17" s="96"/>
      <c r="X17" s="96"/>
      <c r="Y17" s="96"/>
      <c r="Z17" s="96"/>
      <c r="AA17" s="96"/>
      <c r="AB17" s="96"/>
      <c r="AC17" s="96"/>
      <c r="AD17" s="96"/>
      <c r="AE17" s="96">
        <f t="shared" si="2"/>
        <v>0</v>
      </c>
      <c r="AF17" s="96">
        <f t="shared" si="3"/>
        <v>0</v>
      </c>
      <c r="AG17" s="96">
        <f t="shared" si="4"/>
        <v>0</v>
      </c>
      <c r="AH17" s="96">
        <f t="shared" si="5"/>
        <v>0</v>
      </c>
      <c r="AI17" s="96">
        <f t="shared" si="6"/>
        <v>0</v>
      </c>
      <c r="AJ17" s="72"/>
      <c r="AK17" s="72"/>
      <c r="AL17" s="71"/>
      <c r="AM17" s="71"/>
      <c r="AN17" s="71"/>
      <c r="AO17" s="73"/>
      <c r="AP17" s="73"/>
      <c r="AQ17" s="73"/>
      <c r="AR17" s="71"/>
      <c r="AS17" s="71"/>
      <c r="AT17" s="71"/>
      <c r="AU17" s="110"/>
      <c r="AV17" s="74"/>
      <c r="AW17" s="57"/>
      <c r="AX17" s="57"/>
      <c r="AY17" s="71"/>
      <c r="AZ17" s="71"/>
      <c r="BA17" s="70"/>
      <c r="BB17" s="70"/>
      <c r="BC17" s="70"/>
      <c r="BD17" s="70"/>
      <c r="BE17" s="71"/>
      <c r="BF17" s="96"/>
      <c r="BG17" s="96"/>
      <c r="BH17" s="96">
        <f t="shared" si="7"/>
        <v>0</v>
      </c>
      <c r="BI17" s="96"/>
      <c r="BJ17" s="96"/>
      <c r="BK17" s="96"/>
      <c r="BL17" s="96"/>
      <c r="BM17" s="96"/>
      <c r="BN17" s="96"/>
      <c r="BO17" s="96"/>
      <c r="BP17" s="96"/>
      <c r="BQ17" s="96"/>
      <c r="BR17" s="96"/>
      <c r="BS17" s="96"/>
      <c r="BT17" s="96"/>
      <c r="BU17" s="96"/>
      <c r="BV17" s="96">
        <f t="shared" si="8"/>
        <v>0</v>
      </c>
      <c r="BW17" s="96">
        <f t="shared" si="9"/>
        <v>0</v>
      </c>
      <c r="BX17" s="96">
        <f t="shared" si="10"/>
        <v>0</v>
      </c>
      <c r="BY17" s="96">
        <f t="shared" si="11"/>
        <v>0</v>
      </c>
      <c r="BZ17" s="96">
        <f t="shared" si="12"/>
        <v>0</v>
      </c>
      <c r="CA17" s="72"/>
      <c r="CB17" s="72"/>
      <c r="CC17" s="71"/>
      <c r="CD17" s="71"/>
      <c r="CE17" s="71"/>
      <c r="CF17" s="73"/>
      <c r="CG17" s="73"/>
      <c r="CH17" s="73"/>
      <c r="CI17" s="71"/>
      <c r="CJ17" s="71"/>
      <c r="CK17" s="71"/>
      <c r="CL17" s="110"/>
      <c r="CM17" s="74"/>
      <c r="CN17" s="57"/>
      <c r="CO17" s="57"/>
      <c r="CP17" s="71"/>
      <c r="CQ17" s="71"/>
      <c r="CR17" s="75"/>
    </row>
    <row r="18" spans="1:96" x14ac:dyDescent="0.45">
      <c r="A18" s="56">
        <v>15</v>
      </c>
      <c r="B18" s="68" t="s">
        <v>173</v>
      </c>
      <c r="C18" s="78" t="s">
        <v>174</v>
      </c>
      <c r="D18" s="78" t="str">
        <f t="shared" si="0"/>
        <v>U00049</v>
      </c>
      <c r="E18" s="57" t="s">
        <v>175</v>
      </c>
      <c r="F18" s="58">
        <v>42353</v>
      </c>
      <c r="G18" s="69">
        <v>50</v>
      </c>
      <c r="H18" s="57" t="s">
        <v>134</v>
      </c>
      <c r="I18" s="57" t="s">
        <v>108</v>
      </c>
      <c r="J18" s="70">
        <v>45399</v>
      </c>
      <c r="K18" s="70" t="s">
        <v>1147</v>
      </c>
      <c r="L18" s="70"/>
      <c r="M18" s="70"/>
      <c r="N18" s="71"/>
      <c r="O18" s="96">
        <v>418010</v>
      </c>
      <c r="P18" s="96">
        <v>418010</v>
      </c>
      <c r="Q18" s="96">
        <f t="shared" si="1"/>
        <v>0</v>
      </c>
      <c r="R18" s="96">
        <v>105966</v>
      </c>
      <c r="S18" s="96">
        <v>3801</v>
      </c>
      <c r="T18" s="96">
        <v>22690</v>
      </c>
      <c r="U18" s="96">
        <v>33660</v>
      </c>
      <c r="V18" s="96">
        <v>33976</v>
      </c>
      <c r="W18" s="96">
        <v>4910</v>
      </c>
      <c r="X18" s="96">
        <v>0</v>
      </c>
      <c r="Y18" s="96">
        <v>356</v>
      </c>
      <c r="Z18" s="96">
        <v>1188</v>
      </c>
      <c r="AA18" s="96">
        <v>4712</v>
      </c>
      <c r="AB18" s="96">
        <v>673</v>
      </c>
      <c r="AC18" s="96">
        <v>0</v>
      </c>
      <c r="AD18" s="96">
        <v>0</v>
      </c>
      <c r="AE18" s="96">
        <f t="shared" si="2"/>
        <v>105966</v>
      </c>
      <c r="AF18" s="96">
        <f t="shared" si="3"/>
        <v>0</v>
      </c>
      <c r="AG18" s="96">
        <f t="shared" si="4"/>
        <v>312044</v>
      </c>
      <c r="AH18" s="96">
        <f t="shared" si="5"/>
        <v>312044</v>
      </c>
      <c r="AI18" s="96">
        <f t="shared" si="6"/>
        <v>0</v>
      </c>
      <c r="AJ18" s="72" t="s">
        <v>1850</v>
      </c>
      <c r="AK18" s="72"/>
      <c r="AL18" s="71" t="s">
        <v>1275</v>
      </c>
      <c r="AM18" s="71" t="s">
        <v>1276</v>
      </c>
      <c r="AN18" s="71" t="s">
        <v>1178</v>
      </c>
      <c r="AO18" s="73" t="s">
        <v>1277</v>
      </c>
      <c r="AP18" s="73" t="s">
        <v>1278</v>
      </c>
      <c r="AQ18" s="73" t="s">
        <v>1854</v>
      </c>
      <c r="AR18" s="71" t="s">
        <v>1279</v>
      </c>
      <c r="AS18" s="71" t="s">
        <v>1280</v>
      </c>
      <c r="AT18" s="71"/>
      <c r="AU18" s="110">
        <v>45504</v>
      </c>
      <c r="AV18" s="74">
        <v>45504</v>
      </c>
      <c r="AW18" s="57"/>
      <c r="AX18" s="57"/>
      <c r="AY18" s="71"/>
      <c r="AZ18" s="71"/>
      <c r="BA18" s="70"/>
      <c r="BB18" s="70"/>
      <c r="BC18" s="70"/>
      <c r="BD18" s="70"/>
      <c r="BE18" s="71"/>
      <c r="BF18" s="96"/>
      <c r="BG18" s="96"/>
      <c r="BH18" s="96">
        <f t="shared" si="7"/>
        <v>0</v>
      </c>
      <c r="BI18" s="96"/>
      <c r="BJ18" s="96"/>
      <c r="BK18" s="96"/>
      <c r="BL18" s="96"/>
      <c r="BM18" s="96"/>
      <c r="BN18" s="96"/>
      <c r="BO18" s="96"/>
      <c r="BP18" s="96"/>
      <c r="BQ18" s="96"/>
      <c r="BR18" s="96"/>
      <c r="BS18" s="96"/>
      <c r="BT18" s="96"/>
      <c r="BU18" s="96"/>
      <c r="BV18" s="96">
        <f t="shared" si="8"/>
        <v>0</v>
      </c>
      <c r="BW18" s="96">
        <f t="shared" si="9"/>
        <v>0</v>
      </c>
      <c r="BX18" s="96">
        <f t="shared" si="10"/>
        <v>0</v>
      </c>
      <c r="BY18" s="96">
        <f t="shared" si="11"/>
        <v>0</v>
      </c>
      <c r="BZ18" s="96">
        <f t="shared" si="12"/>
        <v>0</v>
      </c>
      <c r="CA18" s="72"/>
      <c r="CB18" s="72"/>
      <c r="CC18" s="71"/>
      <c r="CD18" s="71"/>
      <c r="CE18" s="71"/>
      <c r="CF18" s="73"/>
      <c r="CG18" s="73"/>
      <c r="CH18" s="73"/>
      <c r="CI18" s="71"/>
      <c r="CJ18" s="71"/>
      <c r="CK18" s="71"/>
      <c r="CL18" s="110"/>
      <c r="CM18" s="74"/>
      <c r="CN18" s="57"/>
      <c r="CO18" s="57"/>
      <c r="CP18" s="71"/>
      <c r="CQ18" s="71"/>
      <c r="CR18" s="75"/>
    </row>
    <row r="19" spans="1:96" x14ac:dyDescent="0.45">
      <c r="A19" s="56">
        <v>16</v>
      </c>
      <c r="B19" s="68" t="s">
        <v>176</v>
      </c>
      <c r="C19" s="78" t="s">
        <v>177</v>
      </c>
      <c r="D19" s="78" t="str">
        <f t="shared" si="0"/>
        <v>U00050</v>
      </c>
      <c r="E19" s="57" t="s">
        <v>178</v>
      </c>
      <c r="F19" s="58">
        <v>42353</v>
      </c>
      <c r="G19" s="69">
        <v>50</v>
      </c>
      <c r="H19" s="57" t="s">
        <v>134</v>
      </c>
      <c r="I19" s="57" t="s">
        <v>108</v>
      </c>
      <c r="J19" s="70">
        <v>45419</v>
      </c>
      <c r="K19" s="70" t="s">
        <v>1147</v>
      </c>
      <c r="L19" s="70"/>
      <c r="M19" s="70"/>
      <c r="N19" s="71"/>
      <c r="O19" s="96">
        <v>419130</v>
      </c>
      <c r="P19" s="96">
        <v>419130</v>
      </c>
      <c r="Q19" s="96">
        <f t="shared" si="1"/>
        <v>0</v>
      </c>
      <c r="R19" s="96">
        <v>104739</v>
      </c>
      <c r="S19" s="96">
        <v>3722</v>
      </c>
      <c r="T19" s="96">
        <v>22809</v>
      </c>
      <c r="U19" s="96">
        <v>33501</v>
      </c>
      <c r="V19" s="96">
        <v>32749</v>
      </c>
      <c r="W19" s="96">
        <v>4989</v>
      </c>
      <c r="X19" s="96">
        <v>0</v>
      </c>
      <c r="Y19" s="96">
        <v>356</v>
      </c>
      <c r="Z19" s="96">
        <v>1188</v>
      </c>
      <c r="AA19" s="96">
        <v>4752</v>
      </c>
      <c r="AB19" s="96">
        <v>673</v>
      </c>
      <c r="AC19" s="96">
        <v>0</v>
      </c>
      <c r="AD19" s="96">
        <v>0</v>
      </c>
      <c r="AE19" s="96">
        <f t="shared" si="2"/>
        <v>104739</v>
      </c>
      <c r="AF19" s="96">
        <f t="shared" si="3"/>
        <v>0</v>
      </c>
      <c r="AG19" s="96">
        <f t="shared" si="4"/>
        <v>314391</v>
      </c>
      <c r="AH19" s="96">
        <f t="shared" si="5"/>
        <v>314391</v>
      </c>
      <c r="AI19" s="96">
        <f t="shared" si="6"/>
        <v>0</v>
      </c>
      <c r="AJ19" s="72"/>
      <c r="AK19" s="72"/>
      <c r="AL19" s="71" t="s">
        <v>1352</v>
      </c>
      <c r="AM19" s="71" t="s">
        <v>1353</v>
      </c>
      <c r="AN19" s="71" t="s">
        <v>1178</v>
      </c>
      <c r="AO19" s="73" t="s">
        <v>1354</v>
      </c>
      <c r="AP19" s="73" t="s">
        <v>1355</v>
      </c>
      <c r="AQ19" s="73" t="s">
        <v>1356</v>
      </c>
      <c r="AR19" s="71" t="s">
        <v>1357</v>
      </c>
      <c r="AS19" s="71" t="s">
        <v>1358</v>
      </c>
      <c r="AT19" s="71"/>
      <c r="AU19" s="110">
        <v>45504</v>
      </c>
      <c r="AV19" s="74">
        <v>45504</v>
      </c>
      <c r="AW19" s="57"/>
      <c r="AX19" s="57"/>
      <c r="AY19" s="71"/>
      <c r="AZ19" s="71"/>
      <c r="BA19" s="70"/>
      <c r="BB19" s="70"/>
      <c r="BC19" s="70"/>
      <c r="BD19" s="70"/>
      <c r="BE19" s="71"/>
      <c r="BF19" s="96"/>
      <c r="BG19" s="96"/>
      <c r="BH19" s="96">
        <f t="shared" si="7"/>
        <v>0</v>
      </c>
      <c r="BI19" s="96"/>
      <c r="BJ19" s="96"/>
      <c r="BK19" s="96"/>
      <c r="BL19" s="96"/>
      <c r="BM19" s="96"/>
      <c r="BN19" s="96"/>
      <c r="BO19" s="96"/>
      <c r="BP19" s="96"/>
      <c r="BQ19" s="96"/>
      <c r="BR19" s="96"/>
      <c r="BS19" s="96"/>
      <c r="BT19" s="96"/>
      <c r="BU19" s="96"/>
      <c r="BV19" s="96">
        <f t="shared" si="8"/>
        <v>0</v>
      </c>
      <c r="BW19" s="96">
        <f t="shared" si="9"/>
        <v>0</v>
      </c>
      <c r="BX19" s="96">
        <f t="shared" si="10"/>
        <v>0</v>
      </c>
      <c r="BY19" s="96">
        <f t="shared" si="11"/>
        <v>0</v>
      </c>
      <c r="BZ19" s="96">
        <f t="shared" si="12"/>
        <v>0</v>
      </c>
      <c r="CA19" s="72"/>
      <c r="CB19" s="72"/>
      <c r="CC19" s="71"/>
      <c r="CD19" s="71"/>
      <c r="CE19" s="71"/>
      <c r="CF19" s="73"/>
      <c r="CG19" s="73"/>
      <c r="CH19" s="73"/>
      <c r="CI19" s="71"/>
      <c r="CJ19" s="71"/>
      <c r="CK19" s="71"/>
      <c r="CL19" s="110"/>
      <c r="CM19" s="74"/>
      <c r="CN19" s="57"/>
      <c r="CO19" s="57"/>
      <c r="CP19" s="71"/>
      <c r="CQ19" s="71"/>
      <c r="CR19" s="75"/>
    </row>
    <row r="20" spans="1:96" x14ac:dyDescent="0.45">
      <c r="A20" s="56">
        <v>17</v>
      </c>
      <c r="B20" s="68" t="s">
        <v>179</v>
      </c>
      <c r="C20" s="78" t="s">
        <v>180</v>
      </c>
      <c r="D20" s="78" t="str">
        <f t="shared" si="0"/>
        <v>U00051</v>
      </c>
      <c r="E20" s="57" t="s">
        <v>181</v>
      </c>
      <c r="F20" s="58">
        <v>42353</v>
      </c>
      <c r="G20" s="69">
        <v>50</v>
      </c>
      <c r="H20" s="57" t="s">
        <v>134</v>
      </c>
      <c r="I20" s="57" t="s">
        <v>108</v>
      </c>
      <c r="J20" s="70">
        <v>45420</v>
      </c>
      <c r="K20" s="70" t="s">
        <v>1147</v>
      </c>
      <c r="L20" s="70"/>
      <c r="M20" s="70"/>
      <c r="N20" s="71"/>
      <c r="O20" s="96">
        <v>410970</v>
      </c>
      <c r="P20" s="96">
        <v>410970</v>
      </c>
      <c r="Q20" s="96">
        <f t="shared" si="1"/>
        <v>0</v>
      </c>
      <c r="R20" s="96">
        <v>107868</v>
      </c>
      <c r="S20" s="96">
        <v>3801</v>
      </c>
      <c r="T20" s="96">
        <v>23166</v>
      </c>
      <c r="U20" s="96">
        <v>34293</v>
      </c>
      <c r="V20" s="96">
        <v>34570</v>
      </c>
      <c r="W20" s="96">
        <v>5029</v>
      </c>
      <c r="X20" s="96">
        <v>0</v>
      </c>
      <c r="Y20" s="96">
        <v>396</v>
      </c>
      <c r="Z20" s="96">
        <v>1188</v>
      </c>
      <c r="AA20" s="96">
        <v>4752</v>
      </c>
      <c r="AB20" s="96">
        <v>673</v>
      </c>
      <c r="AC20" s="96">
        <v>0</v>
      </c>
      <c r="AD20" s="96">
        <v>0</v>
      </c>
      <c r="AE20" s="96">
        <f t="shared" si="2"/>
        <v>107868</v>
      </c>
      <c r="AF20" s="96">
        <f t="shared" si="3"/>
        <v>0</v>
      </c>
      <c r="AG20" s="96">
        <f t="shared" si="4"/>
        <v>303102</v>
      </c>
      <c r="AH20" s="96">
        <f t="shared" si="5"/>
        <v>303102</v>
      </c>
      <c r="AI20" s="96">
        <f t="shared" si="6"/>
        <v>0</v>
      </c>
      <c r="AJ20" s="72" t="s">
        <v>1963</v>
      </c>
      <c r="AK20" s="72"/>
      <c r="AL20" s="71" t="s">
        <v>1305</v>
      </c>
      <c r="AM20" s="71" t="s">
        <v>1306</v>
      </c>
      <c r="AN20" s="71" t="s">
        <v>1178</v>
      </c>
      <c r="AO20" s="73" t="s">
        <v>1307</v>
      </c>
      <c r="AP20" s="73" t="s">
        <v>1308</v>
      </c>
      <c r="AQ20" s="73" t="s">
        <v>1309</v>
      </c>
      <c r="AR20" s="71" t="s">
        <v>1310</v>
      </c>
      <c r="AS20" s="71" t="s">
        <v>1311</v>
      </c>
      <c r="AT20" s="71"/>
      <c r="AU20" s="110">
        <v>45601</v>
      </c>
      <c r="AV20" s="74">
        <v>45601</v>
      </c>
      <c r="AW20" s="57"/>
      <c r="AX20" s="105" t="s">
        <v>1964</v>
      </c>
      <c r="AY20" s="71"/>
      <c r="AZ20" s="71"/>
      <c r="BA20" s="70"/>
      <c r="BB20" s="70"/>
      <c r="BC20" s="70"/>
      <c r="BD20" s="70"/>
      <c r="BE20" s="71"/>
      <c r="BF20" s="96"/>
      <c r="BG20" s="96"/>
      <c r="BH20" s="96">
        <f t="shared" si="7"/>
        <v>0</v>
      </c>
      <c r="BI20" s="96"/>
      <c r="BJ20" s="96"/>
      <c r="BK20" s="96"/>
      <c r="BL20" s="96"/>
      <c r="BM20" s="96"/>
      <c r="BN20" s="96"/>
      <c r="BO20" s="96"/>
      <c r="BP20" s="96"/>
      <c r="BQ20" s="96"/>
      <c r="BR20" s="96"/>
      <c r="BS20" s="96"/>
      <c r="BT20" s="96"/>
      <c r="BU20" s="96"/>
      <c r="BV20" s="96">
        <f t="shared" si="8"/>
        <v>0</v>
      </c>
      <c r="BW20" s="96">
        <f t="shared" si="9"/>
        <v>0</v>
      </c>
      <c r="BX20" s="96">
        <f t="shared" si="10"/>
        <v>0</v>
      </c>
      <c r="BY20" s="96">
        <f t="shared" si="11"/>
        <v>0</v>
      </c>
      <c r="BZ20" s="96">
        <f t="shared" si="12"/>
        <v>0</v>
      </c>
      <c r="CA20" s="72"/>
      <c r="CB20" s="72"/>
      <c r="CC20" s="71"/>
      <c r="CD20" s="71"/>
      <c r="CE20" s="71"/>
      <c r="CF20" s="73"/>
      <c r="CG20" s="73"/>
      <c r="CH20" s="73"/>
      <c r="CI20" s="71"/>
      <c r="CJ20" s="71"/>
      <c r="CK20" s="71"/>
      <c r="CL20" s="110"/>
      <c r="CM20" s="74"/>
      <c r="CN20" s="57"/>
      <c r="CO20" s="105"/>
      <c r="CP20" s="71"/>
      <c r="CQ20" s="71"/>
      <c r="CR20" s="75"/>
    </row>
    <row r="21" spans="1:96" x14ac:dyDescent="0.45">
      <c r="A21" s="56">
        <v>18</v>
      </c>
      <c r="B21" s="68" t="s">
        <v>182</v>
      </c>
      <c r="C21" s="78" t="s">
        <v>183</v>
      </c>
      <c r="D21" s="78" t="str">
        <f t="shared" si="0"/>
        <v>U00052</v>
      </c>
      <c r="E21" s="57" t="s">
        <v>181</v>
      </c>
      <c r="F21" s="58">
        <v>42353</v>
      </c>
      <c r="G21" s="69">
        <v>50</v>
      </c>
      <c r="H21" s="57" t="s">
        <v>134</v>
      </c>
      <c r="I21" s="57" t="s">
        <v>108</v>
      </c>
      <c r="J21" s="70">
        <v>45420</v>
      </c>
      <c r="K21" s="70" t="s">
        <v>1147</v>
      </c>
      <c r="L21" s="70"/>
      <c r="M21" s="70"/>
      <c r="N21" s="71"/>
      <c r="O21" s="96">
        <v>419400</v>
      </c>
      <c r="P21" s="96">
        <v>419400</v>
      </c>
      <c r="Q21" s="96">
        <f t="shared" si="1"/>
        <v>0</v>
      </c>
      <c r="R21" s="96">
        <v>108975</v>
      </c>
      <c r="S21" s="96">
        <v>3880</v>
      </c>
      <c r="T21" s="96">
        <v>23403</v>
      </c>
      <c r="U21" s="96">
        <v>34610</v>
      </c>
      <c r="V21" s="96">
        <v>34848</v>
      </c>
      <c r="W21" s="96">
        <v>5068</v>
      </c>
      <c r="X21" s="96">
        <v>0</v>
      </c>
      <c r="Y21" s="96">
        <v>396</v>
      </c>
      <c r="Z21" s="96">
        <v>1227</v>
      </c>
      <c r="AA21" s="96">
        <v>4870</v>
      </c>
      <c r="AB21" s="96">
        <v>673</v>
      </c>
      <c r="AC21" s="96">
        <v>0</v>
      </c>
      <c r="AD21" s="96">
        <v>0</v>
      </c>
      <c r="AE21" s="96">
        <f t="shared" si="2"/>
        <v>108975</v>
      </c>
      <c r="AF21" s="96">
        <f t="shared" si="3"/>
        <v>0</v>
      </c>
      <c r="AG21" s="96">
        <f t="shared" si="4"/>
        <v>310425</v>
      </c>
      <c r="AH21" s="96">
        <f t="shared" si="5"/>
        <v>310425</v>
      </c>
      <c r="AI21" s="96">
        <f t="shared" si="6"/>
        <v>0</v>
      </c>
      <c r="AJ21" s="72"/>
      <c r="AK21" s="72"/>
      <c r="AL21" s="71" t="s">
        <v>1305</v>
      </c>
      <c r="AM21" s="71" t="s">
        <v>1306</v>
      </c>
      <c r="AN21" s="71" t="s">
        <v>1178</v>
      </c>
      <c r="AO21" s="73" t="s">
        <v>1307</v>
      </c>
      <c r="AP21" s="73" t="s">
        <v>1308</v>
      </c>
      <c r="AQ21" s="73" t="s">
        <v>1309</v>
      </c>
      <c r="AR21" s="71" t="s">
        <v>1310</v>
      </c>
      <c r="AS21" s="71" t="s">
        <v>1311</v>
      </c>
      <c r="AT21" s="71"/>
      <c r="AU21" s="110">
        <v>45504</v>
      </c>
      <c r="AV21" s="74">
        <v>45504</v>
      </c>
      <c r="AW21" s="57"/>
      <c r="AX21" s="57"/>
      <c r="AY21" s="71"/>
      <c r="AZ21" s="71"/>
      <c r="BA21" s="70"/>
      <c r="BB21" s="70"/>
      <c r="BC21" s="70"/>
      <c r="BD21" s="70"/>
      <c r="BE21" s="71"/>
      <c r="BF21" s="96"/>
      <c r="BG21" s="96"/>
      <c r="BH21" s="96">
        <f t="shared" si="7"/>
        <v>0</v>
      </c>
      <c r="BI21" s="96"/>
      <c r="BJ21" s="96"/>
      <c r="BK21" s="96"/>
      <c r="BL21" s="96"/>
      <c r="BM21" s="96"/>
      <c r="BN21" s="96"/>
      <c r="BO21" s="96"/>
      <c r="BP21" s="96"/>
      <c r="BQ21" s="96"/>
      <c r="BR21" s="96"/>
      <c r="BS21" s="96"/>
      <c r="BT21" s="96"/>
      <c r="BU21" s="96"/>
      <c r="BV21" s="96">
        <f t="shared" si="8"/>
        <v>0</v>
      </c>
      <c r="BW21" s="96">
        <f t="shared" si="9"/>
        <v>0</v>
      </c>
      <c r="BX21" s="96">
        <f t="shared" si="10"/>
        <v>0</v>
      </c>
      <c r="BY21" s="96">
        <f t="shared" si="11"/>
        <v>0</v>
      </c>
      <c r="BZ21" s="96">
        <f t="shared" si="12"/>
        <v>0</v>
      </c>
      <c r="CA21" s="72"/>
      <c r="CB21" s="72"/>
      <c r="CC21" s="71"/>
      <c r="CD21" s="71"/>
      <c r="CE21" s="71"/>
      <c r="CF21" s="73"/>
      <c r="CG21" s="73"/>
      <c r="CH21" s="73"/>
      <c r="CI21" s="71"/>
      <c r="CJ21" s="71"/>
      <c r="CK21" s="71"/>
      <c r="CL21" s="110"/>
      <c r="CM21" s="74"/>
      <c r="CN21" s="57"/>
      <c r="CO21" s="57"/>
      <c r="CP21" s="71"/>
      <c r="CQ21" s="71"/>
      <c r="CR21" s="75"/>
    </row>
    <row r="22" spans="1:96" x14ac:dyDescent="0.45">
      <c r="A22" s="56">
        <v>19</v>
      </c>
      <c r="B22" s="68" t="s">
        <v>184</v>
      </c>
      <c r="C22" s="78" t="s">
        <v>185</v>
      </c>
      <c r="D22" s="78" t="str">
        <f t="shared" si="0"/>
        <v>U00053</v>
      </c>
      <c r="E22" s="57" t="s">
        <v>1157</v>
      </c>
      <c r="F22" s="58">
        <v>42353</v>
      </c>
      <c r="G22" s="69">
        <v>50</v>
      </c>
      <c r="H22" s="57" t="s">
        <v>134</v>
      </c>
      <c r="I22" s="57" t="s">
        <v>108</v>
      </c>
      <c r="J22" s="70">
        <v>45419</v>
      </c>
      <c r="K22" s="70" t="s">
        <v>1148</v>
      </c>
      <c r="L22" s="70"/>
      <c r="M22" s="70">
        <v>45435</v>
      </c>
      <c r="N22" s="71"/>
      <c r="O22" s="96">
        <v>387041</v>
      </c>
      <c r="P22" s="96">
        <v>390580</v>
      </c>
      <c r="Q22" s="96">
        <f t="shared" si="1"/>
        <v>3539</v>
      </c>
      <c r="R22" s="96">
        <v>104382</v>
      </c>
      <c r="S22" s="96">
        <v>3722</v>
      </c>
      <c r="T22" s="96">
        <v>22492</v>
      </c>
      <c r="U22" s="96">
        <v>33184</v>
      </c>
      <c r="V22" s="96">
        <v>33264</v>
      </c>
      <c r="W22" s="96">
        <v>4831</v>
      </c>
      <c r="X22" s="96">
        <v>0</v>
      </c>
      <c r="Y22" s="96">
        <v>356</v>
      </c>
      <c r="Z22" s="96">
        <v>1148</v>
      </c>
      <c r="AA22" s="96">
        <v>4712</v>
      </c>
      <c r="AB22" s="96">
        <v>673</v>
      </c>
      <c r="AC22" s="96">
        <v>0</v>
      </c>
      <c r="AD22" s="96">
        <v>0</v>
      </c>
      <c r="AE22" s="96">
        <f t="shared" si="2"/>
        <v>104382</v>
      </c>
      <c r="AF22" s="96">
        <f t="shared" si="3"/>
        <v>0</v>
      </c>
      <c r="AG22" s="96">
        <f t="shared" si="4"/>
        <v>282659</v>
      </c>
      <c r="AH22" s="96">
        <f t="shared" si="5"/>
        <v>286198</v>
      </c>
      <c r="AI22" s="96">
        <f t="shared" si="6"/>
        <v>3539</v>
      </c>
      <c r="AJ22" s="72"/>
      <c r="AK22" s="72"/>
      <c r="AL22" s="71" t="s">
        <v>1286</v>
      </c>
      <c r="AM22" s="71"/>
      <c r="AN22" s="71"/>
      <c r="AO22" s="73" t="s">
        <v>1287</v>
      </c>
      <c r="AP22" s="73" t="s">
        <v>1863</v>
      </c>
      <c r="AQ22" s="73" t="s">
        <v>1464</v>
      </c>
      <c r="AR22" s="71" t="s">
        <v>1465</v>
      </c>
      <c r="AS22" s="71" t="s">
        <v>1466</v>
      </c>
      <c r="AT22" s="71"/>
      <c r="AU22" s="110">
        <v>45504</v>
      </c>
      <c r="AV22" s="74">
        <v>45504</v>
      </c>
      <c r="AW22" s="57"/>
      <c r="AX22" s="57"/>
      <c r="AY22" s="71"/>
      <c r="AZ22" s="71"/>
      <c r="BA22" s="70"/>
      <c r="BB22" s="70"/>
      <c r="BC22" s="70"/>
      <c r="BD22" s="70"/>
      <c r="BE22" s="71"/>
      <c r="BF22" s="96"/>
      <c r="BG22" s="96"/>
      <c r="BH22" s="96">
        <f t="shared" si="7"/>
        <v>0</v>
      </c>
      <c r="BI22" s="96"/>
      <c r="BJ22" s="96"/>
      <c r="BK22" s="96"/>
      <c r="BL22" s="96"/>
      <c r="BM22" s="96"/>
      <c r="BN22" s="96"/>
      <c r="BO22" s="96"/>
      <c r="BP22" s="96"/>
      <c r="BQ22" s="96"/>
      <c r="BR22" s="96"/>
      <c r="BS22" s="96"/>
      <c r="BT22" s="96"/>
      <c r="BU22" s="96"/>
      <c r="BV22" s="96">
        <f t="shared" si="8"/>
        <v>0</v>
      </c>
      <c r="BW22" s="96">
        <f t="shared" si="9"/>
        <v>0</v>
      </c>
      <c r="BX22" s="96">
        <f t="shared" si="10"/>
        <v>0</v>
      </c>
      <c r="BY22" s="96">
        <f t="shared" si="11"/>
        <v>0</v>
      </c>
      <c r="BZ22" s="96">
        <f t="shared" si="12"/>
        <v>0</v>
      </c>
      <c r="CA22" s="72"/>
      <c r="CB22" s="72"/>
      <c r="CC22" s="71"/>
      <c r="CD22" s="71"/>
      <c r="CE22" s="71"/>
      <c r="CF22" s="73"/>
      <c r="CG22" s="73"/>
      <c r="CH22" s="73"/>
      <c r="CI22" s="71"/>
      <c r="CJ22" s="71"/>
      <c r="CK22" s="71"/>
      <c r="CL22" s="110"/>
      <c r="CM22" s="74"/>
      <c r="CN22" s="57"/>
      <c r="CO22" s="57"/>
      <c r="CP22" s="71"/>
      <c r="CQ22" s="71"/>
      <c r="CR22" s="75"/>
    </row>
    <row r="23" spans="1:96" x14ac:dyDescent="0.45">
      <c r="A23" s="56">
        <v>20</v>
      </c>
      <c r="B23" s="68" t="s">
        <v>187</v>
      </c>
      <c r="C23" s="78" t="s">
        <v>188</v>
      </c>
      <c r="D23" s="78" t="str">
        <f t="shared" si="0"/>
        <v>U00054</v>
      </c>
      <c r="E23" s="57" t="s">
        <v>166</v>
      </c>
      <c r="F23" s="58">
        <v>42353</v>
      </c>
      <c r="G23" s="69">
        <v>50</v>
      </c>
      <c r="H23" s="57" t="s">
        <v>134</v>
      </c>
      <c r="I23" s="57" t="s">
        <v>108</v>
      </c>
      <c r="J23" s="70"/>
      <c r="K23" s="70"/>
      <c r="L23" s="70"/>
      <c r="M23" s="70"/>
      <c r="N23" s="71"/>
      <c r="O23" s="96"/>
      <c r="P23" s="96"/>
      <c r="Q23" s="96">
        <f t="shared" si="1"/>
        <v>0</v>
      </c>
      <c r="R23" s="96"/>
      <c r="S23" s="96"/>
      <c r="T23" s="96"/>
      <c r="U23" s="96"/>
      <c r="V23" s="96"/>
      <c r="W23" s="96"/>
      <c r="X23" s="96"/>
      <c r="Y23" s="96"/>
      <c r="Z23" s="96"/>
      <c r="AA23" s="96"/>
      <c r="AB23" s="96"/>
      <c r="AC23" s="96"/>
      <c r="AD23" s="96"/>
      <c r="AE23" s="96">
        <f t="shared" si="2"/>
        <v>0</v>
      </c>
      <c r="AF23" s="96">
        <f t="shared" si="3"/>
        <v>0</v>
      </c>
      <c r="AG23" s="96">
        <f t="shared" si="4"/>
        <v>0</v>
      </c>
      <c r="AH23" s="96">
        <f t="shared" si="5"/>
        <v>0</v>
      </c>
      <c r="AI23" s="96">
        <f t="shared" si="6"/>
        <v>0</v>
      </c>
      <c r="AJ23" s="72"/>
      <c r="AK23" s="72"/>
      <c r="AL23" s="71"/>
      <c r="AM23" s="71"/>
      <c r="AN23" s="71"/>
      <c r="AO23" s="73"/>
      <c r="AP23" s="73"/>
      <c r="AQ23" s="73"/>
      <c r="AR23" s="71"/>
      <c r="AS23" s="71"/>
      <c r="AT23" s="71"/>
      <c r="AU23" s="110"/>
      <c r="AV23" s="74"/>
      <c r="AW23" s="57"/>
      <c r="AX23" s="57"/>
      <c r="AY23" s="71"/>
      <c r="AZ23" s="71"/>
      <c r="BA23" s="70"/>
      <c r="BB23" s="70"/>
      <c r="BC23" s="70"/>
      <c r="BD23" s="70"/>
      <c r="BE23" s="71"/>
      <c r="BF23" s="96"/>
      <c r="BG23" s="96"/>
      <c r="BH23" s="96">
        <f t="shared" si="7"/>
        <v>0</v>
      </c>
      <c r="BI23" s="96"/>
      <c r="BJ23" s="96"/>
      <c r="BK23" s="96"/>
      <c r="BL23" s="96"/>
      <c r="BM23" s="96"/>
      <c r="BN23" s="96"/>
      <c r="BO23" s="96"/>
      <c r="BP23" s="96"/>
      <c r="BQ23" s="96"/>
      <c r="BR23" s="96"/>
      <c r="BS23" s="96"/>
      <c r="BT23" s="96"/>
      <c r="BU23" s="96"/>
      <c r="BV23" s="96">
        <f t="shared" si="8"/>
        <v>0</v>
      </c>
      <c r="BW23" s="96">
        <f t="shared" si="9"/>
        <v>0</v>
      </c>
      <c r="BX23" s="96">
        <f t="shared" si="10"/>
        <v>0</v>
      </c>
      <c r="BY23" s="96">
        <f t="shared" si="11"/>
        <v>0</v>
      </c>
      <c r="BZ23" s="96">
        <f t="shared" si="12"/>
        <v>0</v>
      </c>
      <c r="CA23" s="72"/>
      <c r="CB23" s="72"/>
      <c r="CC23" s="71"/>
      <c r="CD23" s="71"/>
      <c r="CE23" s="71"/>
      <c r="CF23" s="73"/>
      <c r="CG23" s="73"/>
      <c r="CH23" s="73"/>
      <c r="CI23" s="71"/>
      <c r="CJ23" s="71"/>
      <c r="CK23" s="71"/>
      <c r="CL23" s="110"/>
      <c r="CM23" s="74"/>
      <c r="CN23" s="57"/>
      <c r="CO23" s="57"/>
      <c r="CP23" s="71"/>
      <c r="CQ23" s="71"/>
      <c r="CR23" s="75"/>
    </row>
    <row r="24" spans="1:96" x14ac:dyDescent="0.45">
      <c r="A24" s="56">
        <v>21</v>
      </c>
      <c r="B24" s="68" t="s">
        <v>189</v>
      </c>
      <c r="C24" s="78" t="s">
        <v>190</v>
      </c>
      <c r="D24" s="78" t="str">
        <f t="shared" si="0"/>
        <v>U00055</v>
      </c>
      <c r="E24" s="57" t="s">
        <v>166</v>
      </c>
      <c r="F24" s="58">
        <v>42353</v>
      </c>
      <c r="G24" s="69">
        <v>50</v>
      </c>
      <c r="H24" s="57" t="s">
        <v>134</v>
      </c>
      <c r="I24" s="57" t="s">
        <v>108</v>
      </c>
      <c r="J24" s="70"/>
      <c r="K24" s="70"/>
      <c r="L24" s="70"/>
      <c r="M24" s="70"/>
      <c r="N24" s="71"/>
      <c r="O24" s="96"/>
      <c r="P24" s="96"/>
      <c r="Q24" s="96">
        <f t="shared" si="1"/>
        <v>0</v>
      </c>
      <c r="R24" s="96"/>
      <c r="S24" s="96"/>
      <c r="T24" s="96"/>
      <c r="U24" s="96"/>
      <c r="V24" s="96"/>
      <c r="W24" s="96"/>
      <c r="X24" s="96"/>
      <c r="Y24" s="96"/>
      <c r="Z24" s="96"/>
      <c r="AA24" s="96"/>
      <c r="AB24" s="96"/>
      <c r="AC24" s="96"/>
      <c r="AD24" s="96"/>
      <c r="AE24" s="96">
        <f t="shared" si="2"/>
        <v>0</v>
      </c>
      <c r="AF24" s="96">
        <f t="shared" si="3"/>
        <v>0</v>
      </c>
      <c r="AG24" s="96">
        <f t="shared" si="4"/>
        <v>0</v>
      </c>
      <c r="AH24" s="96">
        <f t="shared" si="5"/>
        <v>0</v>
      </c>
      <c r="AI24" s="96">
        <f t="shared" si="6"/>
        <v>0</v>
      </c>
      <c r="AJ24" s="72"/>
      <c r="AK24" s="72"/>
      <c r="AL24" s="71"/>
      <c r="AM24" s="71"/>
      <c r="AN24" s="71"/>
      <c r="AO24" s="73"/>
      <c r="AP24" s="73"/>
      <c r="AQ24" s="73"/>
      <c r="AR24" s="71"/>
      <c r="AS24" s="71"/>
      <c r="AT24" s="71"/>
      <c r="AU24" s="110"/>
      <c r="AV24" s="74"/>
      <c r="AW24" s="57"/>
      <c r="AX24" s="57"/>
      <c r="AY24" s="71"/>
      <c r="AZ24" s="71"/>
      <c r="BA24" s="70"/>
      <c r="BB24" s="70"/>
      <c r="BC24" s="70"/>
      <c r="BD24" s="70"/>
      <c r="BE24" s="71"/>
      <c r="BF24" s="96"/>
      <c r="BG24" s="96"/>
      <c r="BH24" s="96">
        <f t="shared" si="7"/>
        <v>0</v>
      </c>
      <c r="BI24" s="96"/>
      <c r="BJ24" s="96"/>
      <c r="BK24" s="96"/>
      <c r="BL24" s="96"/>
      <c r="BM24" s="96"/>
      <c r="BN24" s="96"/>
      <c r="BO24" s="96"/>
      <c r="BP24" s="96"/>
      <c r="BQ24" s="96"/>
      <c r="BR24" s="96"/>
      <c r="BS24" s="96"/>
      <c r="BT24" s="96"/>
      <c r="BU24" s="96"/>
      <c r="BV24" s="96">
        <f t="shared" si="8"/>
        <v>0</v>
      </c>
      <c r="BW24" s="96">
        <f t="shared" si="9"/>
        <v>0</v>
      </c>
      <c r="BX24" s="96">
        <f t="shared" si="10"/>
        <v>0</v>
      </c>
      <c r="BY24" s="96">
        <f t="shared" si="11"/>
        <v>0</v>
      </c>
      <c r="BZ24" s="96">
        <f t="shared" si="12"/>
        <v>0</v>
      </c>
      <c r="CA24" s="72"/>
      <c r="CB24" s="72"/>
      <c r="CC24" s="71"/>
      <c r="CD24" s="71"/>
      <c r="CE24" s="71"/>
      <c r="CF24" s="73"/>
      <c r="CG24" s="73"/>
      <c r="CH24" s="73"/>
      <c r="CI24" s="71"/>
      <c r="CJ24" s="71"/>
      <c r="CK24" s="71"/>
      <c r="CL24" s="110"/>
      <c r="CM24" s="74"/>
      <c r="CN24" s="57"/>
      <c r="CO24" s="57"/>
      <c r="CP24" s="71"/>
      <c r="CQ24" s="71"/>
      <c r="CR24" s="75"/>
    </row>
    <row r="25" spans="1:96" x14ac:dyDescent="0.45">
      <c r="A25" s="56">
        <v>22</v>
      </c>
      <c r="B25" s="68" t="s">
        <v>191</v>
      </c>
      <c r="C25" s="78" t="s">
        <v>192</v>
      </c>
      <c r="D25" s="78" t="str">
        <f t="shared" si="0"/>
        <v>U00056</v>
      </c>
      <c r="E25" s="57" t="s">
        <v>166</v>
      </c>
      <c r="F25" s="58">
        <v>42353</v>
      </c>
      <c r="G25" s="69">
        <v>50</v>
      </c>
      <c r="H25" s="57" t="s">
        <v>134</v>
      </c>
      <c r="I25" s="57" t="s">
        <v>108</v>
      </c>
      <c r="J25" s="70"/>
      <c r="K25" s="70"/>
      <c r="L25" s="70"/>
      <c r="M25" s="70"/>
      <c r="N25" s="71"/>
      <c r="O25" s="96"/>
      <c r="P25" s="96"/>
      <c r="Q25" s="96">
        <f t="shared" si="1"/>
        <v>0</v>
      </c>
      <c r="R25" s="96"/>
      <c r="S25" s="96"/>
      <c r="T25" s="96"/>
      <c r="U25" s="96"/>
      <c r="V25" s="96"/>
      <c r="W25" s="96"/>
      <c r="X25" s="96"/>
      <c r="Y25" s="96"/>
      <c r="Z25" s="96"/>
      <c r="AA25" s="96"/>
      <c r="AB25" s="96"/>
      <c r="AC25" s="96"/>
      <c r="AD25" s="96"/>
      <c r="AE25" s="96">
        <f t="shared" si="2"/>
        <v>0</v>
      </c>
      <c r="AF25" s="96">
        <f t="shared" si="3"/>
        <v>0</v>
      </c>
      <c r="AG25" s="96">
        <f t="shared" si="4"/>
        <v>0</v>
      </c>
      <c r="AH25" s="96">
        <f t="shared" si="5"/>
        <v>0</v>
      </c>
      <c r="AI25" s="96">
        <f t="shared" si="6"/>
        <v>0</v>
      </c>
      <c r="AJ25" s="72"/>
      <c r="AK25" s="72"/>
      <c r="AL25" s="71"/>
      <c r="AM25" s="71"/>
      <c r="AN25" s="71"/>
      <c r="AO25" s="73"/>
      <c r="AP25" s="73"/>
      <c r="AQ25" s="73"/>
      <c r="AR25" s="71"/>
      <c r="AS25" s="71"/>
      <c r="AT25" s="71"/>
      <c r="AU25" s="110"/>
      <c r="AV25" s="74"/>
      <c r="AW25" s="57"/>
      <c r="AX25" s="57"/>
      <c r="AY25" s="71"/>
      <c r="AZ25" s="71"/>
      <c r="BA25" s="70"/>
      <c r="BB25" s="70"/>
      <c r="BC25" s="70"/>
      <c r="BD25" s="70"/>
      <c r="BE25" s="71"/>
      <c r="BF25" s="96"/>
      <c r="BG25" s="96"/>
      <c r="BH25" s="96">
        <f t="shared" si="7"/>
        <v>0</v>
      </c>
      <c r="BI25" s="96"/>
      <c r="BJ25" s="96"/>
      <c r="BK25" s="96"/>
      <c r="BL25" s="96"/>
      <c r="BM25" s="96"/>
      <c r="BN25" s="96"/>
      <c r="BO25" s="96"/>
      <c r="BP25" s="96"/>
      <c r="BQ25" s="96"/>
      <c r="BR25" s="96"/>
      <c r="BS25" s="96"/>
      <c r="BT25" s="96"/>
      <c r="BU25" s="96"/>
      <c r="BV25" s="96">
        <f t="shared" si="8"/>
        <v>0</v>
      </c>
      <c r="BW25" s="96">
        <f t="shared" si="9"/>
        <v>0</v>
      </c>
      <c r="BX25" s="96">
        <f t="shared" si="10"/>
        <v>0</v>
      </c>
      <c r="BY25" s="96">
        <f t="shared" si="11"/>
        <v>0</v>
      </c>
      <c r="BZ25" s="96">
        <f t="shared" si="12"/>
        <v>0</v>
      </c>
      <c r="CA25" s="72"/>
      <c r="CB25" s="72"/>
      <c r="CC25" s="71"/>
      <c r="CD25" s="71"/>
      <c r="CE25" s="71"/>
      <c r="CF25" s="73"/>
      <c r="CG25" s="73"/>
      <c r="CH25" s="73"/>
      <c r="CI25" s="71"/>
      <c r="CJ25" s="71"/>
      <c r="CK25" s="71"/>
      <c r="CL25" s="110"/>
      <c r="CM25" s="74"/>
      <c r="CN25" s="57"/>
      <c r="CO25" s="57"/>
      <c r="CP25" s="71"/>
      <c r="CQ25" s="71"/>
      <c r="CR25" s="75"/>
    </row>
    <row r="26" spans="1:96" x14ac:dyDescent="0.45">
      <c r="A26" s="56">
        <v>23</v>
      </c>
      <c r="B26" s="68" t="s">
        <v>193</v>
      </c>
      <c r="C26" s="78" t="s">
        <v>194</v>
      </c>
      <c r="D26" s="78" t="str">
        <f t="shared" si="0"/>
        <v>U00058</v>
      </c>
      <c r="E26" s="57" t="s">
        <v>195</v>
      </c>
      <c r="F26" s="58">
        <v>42353</v>
      </c>
      <c r="G26" s="69">
        <v>50</v>
      </c>
      <c r="H26" s="57" t="s">
        <v>134</v>
      </c>
      <c r="I26" s="57" t="s">
        <v>108</v>
      </c>
      <c r="J26" s="70">
        <v>45446</v>
      </c>
      <c r="K26" s="70" t="s">
        <v>1147</v>
      </c>
      <c r="L26" s="70"/>
      <c r="M26" s="70"/>
      <c r="N26" s="71"/>
      <c r="O26" s="96">
        <v>410730</v>
      </c>
      <c r="P26" s="96">
        <v>410730</v>
      </c>
      <c r="Q26" s="96">
        <f t="shared" si="1"/>
        <v>0</v>
      </c>
      <c r="R26" s="96">
        <v>106402</v>
      </c>
      <c r="S26" s="96">
        <v>3841</v>
      </c>
      <c r="T26" s="96">
        <v>22849</v>
      </c>
      <c r="U26" s="96">
        <v>33580</v>
      </c>
      <c r="V26" s="96">
        <v>34135</v>
      </c>
      <c r="W26" s="96">
        <v>4989</v>
      </c>
      <c r="X26" s="96">
        <v>0</v>
      </c>
      <c r="Y26" s="96">
        <v>356</v>
      </c>
      <c r="Z26" s="96">
        <v>1188</v>
      </c>
      <c r="AA26" s="96">
        <v>4791</v>
      </c>
      <c r="AB26" s="96">
        <v>673</v>
      </c>
      <c r="AC26" s="96">
        <v>0</v>
      </c>
      <c r="AD26" s="96">
        <v>0</v>
      </c>
      <c r="AE26" s="96">
        <f t="shared" si="2"/>
        <v>106402</v>
      </c>
      <c r="AF26" s="96">
        <f t="shared" si="3"/>
        <v>0</v>
      </c>
      <c r="AG26" s="96">
        <f t="shared" si="4"/>
        <v>304328</v>
      </c>
      <c r="AH26" s="96">
        <f t="shared" si="5"/>
        <v>304328</v>
      </c>
      <c r="AI26" s="96">
        <f t="shared" si="6"/>
        <v>0</v>
      </c>
      <c r="AJ26" s="72"/>
      <c r="AK26" s="72"/>
      <c r="AL26" s="71" t="s">
        <v>1260</v>
      </c>
      <c r="AM26" s="71" t="s">
        <v>1593</v>
      </c>
      <c r="AN26" s="71" t="s">
        <v>1178</v>
      </c>
      <c r="AO26" s="73" t="s">
        <v>1220</v>
      </c>
      <c r="AP26" s="73" t="s">
        <v>1594</v>
      </c>
      <c r="AQ26" s="73" t="s">
        <v>1595</v>
      </c>
      <c r="AR26" s="71" t="s">
        <v>1596</v>
      </c>
      <c r="AS26" s="71" t="s">
        <v>1597</v>
      </c>
      <c r="AT26" s="71"/>
      <c r="AU26" s="110">
        <v>45504</v>
      </c>
      <c r="AV26" s="74">
        <v>45504</v>
      </c>
      <c r="AW26" s="57"/>
      <c r="AX26" s="57"/>
      <c r="AY26" s="71"/>
      <c r="AZ26" s="71"/>
      <c r="BA26" s="70"/>
      <c r="BB26" s="70"/>
      <c r="BC26" s="70"/>
      <c r="BD26" s="70"/>
      <c r="BE26" s="71"/>
      <c r="BF26" s="96"/>
      <c r="BG26" s="96"/>
      <c r="BH26" s="96">
        <f t="shared" si="7"/>
        <v>0</v>
      </c>
      <c r="BI26" s="96"/>
      <c r="BJ26" s="96"/>
      <c r="BK26" s="96"/>
      <c r="BL26" s="96"/>
      <c r="BM26" s="96"/>
      <c r="BN26" s="96"/>
      <c r="BO26" s="96"/>
      <c r="BP26" s="96"/>
      <c r="BQ26" s="96"/>
      <c r="BR26" s="96"/>
      <c r="BS26" s="96"/>
      <c r="BT26" s="96"/>
      <c r="BU26" s="96"/>
      <c r="BV26" s="96">
        <f t="shared" si="8"/>
        <v>0</v>
      </c>
      <c r="BW26" s="96">
        <f t="shared" si="9"/>
        <v>0</v>
      </c>
      <c r="BX26" s="96">
        <f t="shared" si="10"/>
        <v>0</v>
      </c>
      <c r="BY26" s="96">
        <f t="shared" si="11"/>
        <v>0</v>
      </c>
      <c r="BZ26" s="96">
        <f t="shared" si="12"/>
        <v>0</v>
      </c>
      <c r="CA26" s="72"/>
      <c r="CB26" s="72"/>
      <c r="CC26" s="71"/>
      <c r="CD26" s="71"/>
      <c r="CE26" s="71"/>
      <c r="CF26" s="73"/>
      <c r="CG26" s="73"/>
      <c r="CH26" s="73"/>
      <c r="CI26" s="71"/>
      <c r="CJ26" s="71"/>
      <c r="CK26" s="71"/>
      <c r="CL26" s="110"/>
      <c r="CM26" s="74"/>
      <c r="CN26" s="57"/>
      <c r="CO26" s="57"/>
      <c r="CP26" s="71"/>
      <c r="CQ26" s="71"/>
      <c r="CR26" s="75"/>
    </row>
    <row r="27" spans="1:96" x14ac:dyDescent="0.45">
      <c r="A27" s="56">
        <v>24</v>
      </c>
      <c r="B27" s="68" t="s">
        <v>196</v>
      </c>
      <c r="C27" s="78" t="s">
        <v>197</v>
      </c>
      <c r="D27" s="78" t="str">
        <f t="shared" si="0"/>
        <v>U00059</v>
      </c>
      <c r="E27" s="57" t="s">
        <v>166</v>
      </c>
      <c r="F27" s="58">
        <v>42353</v>
      </c>
      <c r="G27" s="69">
        <v>50</v>
      </c>
      <c r="H27" s="57" t="s">
        <v>134</v>
      </c>
      <c r="I27" s="57" t="s">
        <v>108</v>
      </c>
      <c r="J27" s="70"/>
      <c r="K27" s="70"/>
      <c r="L27" s="70"/>
      <c r="M27" s="70"/>
      <c r="N27" s="71"/>
      <c r="O27" s="96"/>
      <c r="P27" s="96"/>
      <c r="Q27" s="96">
        <f t="shared" si="1"/>
        <v>0</v>
      </c>
      <c r="R27" s="96"/>
      <c r="S27" s="96"/>
      <c r="T27" s="96"/>
      <c r="U27" s="96"/>
      <c r="V27" s="96"/>
      <c r="W27" s="96"/>
      <c r="X27" s="96"/>
      <c r="Y27" s="96"/>
      <c r="Z27" s="96"/>
      <c r="AA27" s="96"/>
      <c r="AB27" s="96"/>
      <c r="AC27" s="96"/>
      <c r="AD27" s="96"/>
      <c r="AE27" s="96">
        <f t="shared" si="2"/>
        <v>0</v>
      </c>
      <c r="AF27" s="96">
        <f t="shared" si="3"/>
        <v>0</v>
      </c>
      <c r="AG27" s="96">
        <f t="shared" si="4"/>
        <v>0</v>
      </c>
      <c r="AH27" s="96">
        <f t="shared" si="5"/>
        <v>0</v>
      </c>
      <c r="AI27" s="96">
        <f t="shared" si="6"/>
        <v>0</v>
      </c>
      <c r="AJ27" s="72"/>
      <c r="AK27" s="72"/>
      <c r="AL27" s="71"/>
      <c r="AM27" s="71"/>
      <c r="AN27" s="71"/>
      <c r="AO27" s="73"/>
      <c r="AP27" s="73"/>
      <c r="AQ27" s="73"/>
      <c r="AR27" s="71"/>
      <c r="AS27" s="71"/>
      <c r="AT27" s="71"/>
      <c r="AU27" s="110"/>
      <c r="AV27" s="74"/>
      <c r="AW27" s="57"/>
      <c r="AX27" s="57"/>
      <c r="AY27" s="71"/>
      <c r="AZ27" s="71"/>
      <c r="BA27" s="70"/>
      <c r="BB27" s="70"/>
      <c r="BC27" s="70"/>
      <c r="BD27" s="70"/>
      <c r="BE27" s="71"/>
      <c r="BF27" s="96"/>
      <c r="BG27" s="96"/>
      <c r="BH27" s="96">
        <f t="shared" si="7"/>
        <v>0</v>
      </c>
      <c r="BI27" s="96"/>
      <c r="BJ27" s="96"/>
      <c r="BK27" s="96"/>
      <c r="BL27" s="96"/>
      <c r="BM27" s="96"/>
      <c r="BN27" s="96"/>
      <c r="BO27" s="96"/>
      <c r="BP27" s="96"/>
      <c r="BQ27" s="96"/>
      <c r="BR27" s="96"/>
      <c r="BS27" s="96"/>
      <c r="BT27" s="96"/>
      <c r="BU27" s="96"/>
      <c r="BV27" s="96">
        <f t="shared" si="8"/>
        <v>0</v>
      </c>
      <c r="BW27" s="96">
        <f t="shared" si="9"/>
        <v>0</v>
      </c>
      <c r="BX27" s="96">
        <f t="shared" si="10"/>
        <v>0</v>
      </c>
      <c r="BY27" s="96">
        <f t="shared" si="11"/>
        <v>0</v>
      </c>
      <c r="BZ27" s="96">
        <f t="shared" si="12"/>
        <v>0</v>
      </c>
      <c r="CA27" s="72"/>
      <c r="CB27" s="72"/>
      <c r="CC27" s="71"/>
      <c r="CD27" s="71"/>
      <c r="CE27" s="71"/>
      <c r="CF27" s="73"/>
      <c r="CG27" s="73"/>
      <c r="CH27" s="73"/>
      <c r="CI27" s="71"/>
      <c r="CJ27" s="71"/>
      <c r="CK27" s="71"/>
      <c r="CL27" s="110"/>
      <c r="CM27" s="74"/>
      <c r="CN27" s="57"/>
      <c r="CO27" s="57"/>
      <c r="CP27" s="71"/>
      <c r="CQ27" s="71"/>
      <c r="CR27" s="75"/>
    </row>
    <row r="28" spans="1:96" x14ac:dyDescent="0.45">
      <c r="A28" s="56">
        <v>25</v>
      </c>
      <c r="B28" s="68" t="s">
        <v>198</v>
      </c>
      <c r="C28" s="78" t="s">
        <v>199</v>
      </c>
      <c r="D28" s="78" t="str">
        <f t="shared" si="0"/>
        <v>U00060</v>
      </c>
      <c r="E28" s="57" t="s">
        <v>200</v>
      </c>
      <c r="F28" s="58">
        <v>42353</v>
      </c>
      <c r="G28" s="69">
        <v>50</v>
      </c>
      <c r="H28" s="57" t="s">
        <v>134</v>
      </c>
      <c r="I28" s="57" t="s">
        <v>108</v>
      </c>
      <c r="J28" s="70"/>
      <c r="K28" s="70"/>
      <c r="L28" s="70"/>
      <c r="M28" s="70"/>
      <c r="N28" s="71"/>
      <c r="O28" s="96"/>
      <c r="P28" s="96"/>
      <c r="Q28" s="96">
        <f t="shared" si="1"/>
        <v>0</v>
      </c>
      <c r="R28" s="96"/>
      <c r="S28" s="96"/>
      <c r="T28" s="96"/>
      <c r="U28" s="96"/>
      <c r="V28" s="96"/>
      <c r="W28" s="96"/>
      <c r="X28" s="96"/>
      <c r="Y28" s="96"/>
      <c r="Z28" s="96"/>
      <c r="AA28" s="96"/>
      <c r="AB28" s="96"/>
      <c r="AC28" s="96"/>
      <c r="AD28" s="96"/>
      <c r="AE28" s="96">
        <f t="shared" si="2"/>
        <v>0</v>
      </c>
      <c r="AF28" s="96">
        <f t="shared" si="3"/>
        <v>0</v>
      </c>
      <c r="AG28" s="96">
        <f t="shared" si="4"/>
        <v>0</v>
      </c>
      <c r="AH28" s="96">
        <f t="shared" si="5"/>
        <v>0</v>
      </c>
      <c r="AI28" s="96">
        <f t="shared" si="6"/>
        <v>0</v>
      </c>
      <c r="AJ28" s="72"/>
      <c r="AK28" s="72"/>
      <c r="AL28" s="71"/>
      <c r="AM28" s="71"/>
      <c r="AN28" s="71"/>
      <c r="AO28" s="73"/>
      <c r="AP28" s="73"/>
      <c r="AQ28" s="73"/>
      <c r="AR28" s="71"/>
      <c r="AS28" s="71"/>
      <c r="AT28" s="71"/>
      <c r="AU28" s="110"/>
      <c r="AV28" s="74"/>
      <c r="AW28" s="57"/>
      <c r="AX28" s="57"/>
      <c r="AY28" s="71"/>
      <c r="AZ28" s="71"/>
      <c r="BA28" s="70"/>
      <c r="BB28" s="70"/>
      <c r="BC28" s="70"/>
      <c r="BD28" s="70"/>
      <c r="BE28" s="71"/>
      <c r="BF28" s="96"/>
      <c r="BG28" s="96"/>
      <c r="BH28" s="96">
        <f t="shared" si="7"/>
        <v>0</v>
      </c>
      <c r="BI28" s="96"/>
      <c r="BJ28" s="96"/>
      <c r="BK28" s="96"/>
      <c r="BL28" s="96"/>
      <c r="BM28" s="96"/>
      <c r="BN28" s="96"/>
      <c r="BO28" s="96"/>
      <c r="BP28" s="96"/>
      <c r="BQ28" s="96"/>
      <c r="BR28" s="96"/>
      <c r="BS28" s="96"/>
      <c r="BT28" s="96"/>
      <c r="BU28" s="96"/>
      <c r="BV28" s="96">
        <f t="shared" si="8"/>
        <v>0</v>
      </c>
      <c r="BW28" s="96">
        <f t="shared" si="9"/>
        <v>0</v>
      </c>
      <c r="BX28" s="96">
        <f t="shared" si="10"/>
        <v>0</v>
      </c>
      <c r="BY28" s="96">
        <f t="shared" si="11"/>
        <v>0</v>
      </c>
      <c r="BZ28" s="96">
        <f t="shared" si="12"/>
        <v>0</v>
      </c>
      <c r="CA28" s="72"/>
      <c r="CB28" s="72"/>
      <c r="CC28" s="71"/>
      <c r="CD28" s="71"/>
      <c r="CE28" s="71"/>
      <c r="CF28" s="73"/>
      <c r="CG28" s="73"/>
      <c r="CH28" s="73"/>
      <c r="CI28" s="71"/>
      <c r="CJ28" s="71"/>
      <c r="CK28" s="71"/>
      <c r="CL28" s="110"/>
      <c r="CM28" s="74"/>
      <c r="CN28" s="57"/>
      <c r="CO28" s="57"/>
      <c r="CP28" s="71"/>
      <c r="CQ28" s="71"/>
      <c r="CR28" s="75"/>
    </row>
    <row r="29" spans="1:96" x14ac:dyDescent="0.45">
      <c r="A29" s="56">
        <v>26</v>
      </c>
      <c r="B29" s="68" t="s">
        <v>201</v>
      </c>
      <c r="C29" s="78" t="s">
        <v>202</v>
      </c>
      <c r="D29" s="78" t="str">
        <f t="shared" si="0"/>
        <v>U00061</v>
      </c>
      <c r="E29" s="57" t="s">
        <v>200</v>
      </c>
      <c r="F29" s="58">
        <v>42353</v>
      </c>
      <c r="G29" s="69">
        <v>50</v>
      </c>
      <c r="H29" s="57" t="s">
        <v>134</v>
      </c>
      <c r="I29" s="57" t="s">
        <v>108</v>
      </c>
      <c r="J29" s="70"/>
      <c r="K29" s="70"/>
      <c r="L29" s="70"/>
      <c r="M29" s="70"/>
      <c r="N29" s="71"/>
      <c r="O29" s="96"/>
      <c r="P29" s="96"/>
      <c r="Q29" s="96">
        <f t="shared" si="1"/>
        <v>0</v>
      </c>
      <c r="R29" s="96"/>
      <c r="S29" s="96"/>
      <c r="T29" s="96"/>
      <c r="U29" s="96"/>
      <c r="V29" s="96"/>
      <c r="W29" s="96"/>
      <c r="X29" s="96"/>
      <c r="Y29" s="96"/>
      <c r="Z29" s="96"/>
      <c r="AA29" s="96"/>
      <c r="AB29" s="96"/>
      <c r="AC29" s="96"/>
      <c r="AD29" s="96"/>
      <c r="AE29" s="96">
        <f t="shared" si="2"/>
        <v>0</v>
      </c>
      <c r="AF29" s="96">
        <f t="shared" si="3"/>
        <v>0</v>
      </c>
      <c r="AG29" s="96">
        <f t="shared" si="4"/>
        <v>0</v>
      </c>
      <c r="AH29" s="96">
        <f t="shared" si="5"/>
        <v>0</v>
      </c>
      <c r="AI29" s="96">
        <f t="shared" si="6"/>
        <v>0</v>
      </c>
      <c r="AJ29" s="72"/>
      <c r="AK29" s="72"/>
      <c r="AL29" s="71"/>
      <c r="AM29" s="71"/>
      <c r="AN29" s="71"/>
      <c r="AO29" s="73"/>
      <c r="AP29" s="73"/>
      <c r="AQ29" s="73"/>
      <c r="AR29" s="71"/>
      <c r="AS29" s="71"/>
      <c r="AT29" s="71"/>
      <c r="AU29" s="110"/>
      <c r="AV29" s="74"/>
      <c r="AW29" s="57"/>
      <c r="AX29" s="57"/>
      <c r="AY29" s="71"/>
      <c r="AZ29" s="71"/>
      <c r="BA29" s="70"/>
      <c r="BB29" s="70"/>
      <c r="BC29" s="70"/>
      <c r="BD29" s="70"/>
      <c r="BE29" s="71"/>
      <c r="BF29" s="96"/>
      <c r="BG29" s="96"/>
      <c r="BH29" s="96">
        <f t="shared" si="7"/>
        <v>0</v>
      </c>
      <c r="BI29" s="96"/>
      <c r="BJ29" s="96"/>
      <c r="BK29" s="96"/>
      <c r="BL29" s="96"/>
      <c r="BM29" s="96"/>
      <c r="BN29" s="96"/>
      <c r="BO29" s="96"/>
      <c r="BP29" s="96"/>
      <c r="BQ29" s="96"/>
      <c r="BR29" s="96"/>
      <c r="BS29" s="96"/>
      <c r="BT29" s="96"/>
      <c r="BU29" s="96"/>
      <c r="BV29" s="96">
        <f t="shared" si="8"/>
        <v>0</v>
      </c>
      <c r="BW29" s="96">
        <f t="shared" si="9"/>
        <v>0</v>
      </c>
      <c r="BX29" s="96">
        <f t="shared" si="10"/>
        <v>0</v>
      </c>
      <c r="BY29" s="96">
        <f t="shared" si="11"/>
        <v>0</v>
      </c>
      <c r="BZ29" s="96">
        <f t="shared" si="12"/>
        <v>0</v>
      </c>
      <c r="CA29" s="72"/>
      <c r="CB29" s="72"/>
      <c r="CC29" s="71"/>
      <c r="CD29" s="71"/>
      <c r="CE29" s="71"/>
      <c r="CF29" s="73"/>
      <c r="CG29" s="73"/>
      <c r="CH29" s="73"/>
      <c r="CI29" s="71"/>
      <c r="CJ29" s="71"/>
      <c r="CK29" s="71"/>
      <c r="CL29" s="110"/>
      <c r="CM29" s="74"/>
      <c r="CN29" s="57"/>
      <c r="CO29" s="57"/>
      <c r="CP29" s="71"/>
      <c r="CQ29" s="71"/>
      <c r="CR29" s="75"/>
    </row>
    <row r="30" spans="1:96" x14ac:dyDescent="0.45">
      <c r="A30" s="56">
        <v>27</v>
      </c>
      <c r="B30" s="68" t="s">
        <v>203</v>
      </c>
      <c r="C30" s="78" t="s">
        <v>204</v>
      </c>
      <c r="D30" s="78" t="str">
        <f t="shared" si="0"/>
        <v>U00062</v>
      </c>
      <c r="E30" s="57" t="s">
        <v>205</v>
      </c>
      <c r="F30" s="58">
        <v>42353</v>
      </c>
      <c r="G30" s="69">
        <v>50</v>
      </c>
      <c r="H30" s="57" t="s">
        <v>134</v>
      </c>
      <c r="I30" s="57" t="s">
        <v>108</v>
      </c>
      <c r="J30" s="70"/>
      <c r="K30" s="70"/>
      <c r="L30" s="70"/>
      <c r="M30" s="70"/>
      <c r="N30" s="71"/>
      <c r="O30" s="96"/>
      <c r="P30" s="96"/>
      <c r="Q30" s="96">
        <f t="shared" si="1"/>
        <v>0</v>
      </c>
      <c r="R30" s="96"/>
      <c r="S30" s="96"/>
      <c r="T30" s="96"/>
      <c r="U30" s="96"/>
      <c r="V30" s="96"/>
      <c r="W30" s="96"/>
      <c r="X30" s="96"/>
      <c r="Y30" s="96"/>
      <c r="Z30" s="96"/>
      <c r="AA30" s="96"/>
      <c r="AB30" s="96"/>
      <c r="AC30" s="96"/>
      <c r="AD30" s="96"/>
      <c r="AE30" s="96">
        <f t="shared" si="2"/>
        <v>0</v>
      </c>
      <c r="AF30" s="96">
        <f t="shared" si="3"/>
        <v>0</v>
      </c>
      <c r="AG30" s="96">
        <f t="shared" si="4"/>
        <v>0</v>
      </c>
      <c r="AH30" s="96">
        <f t="shared" si="5"/>
        <v>0</v>
      </c>
      <c r="AI30" s="96">
        <f t="shared" si="6"/>
        <v>0</v>
      </c>
      <c r="AJ30" s="72"/>
      <c r="AK30" s="72"/>
      <c r="AL30" s="71"/>
      <c r="AM30" s="71"/>
      <c r="AN30" s="71"/>
      <c r="AO30" s="73"/>
      <c r="AP30" s="73"/>
      <c r="AQ30" s="73"/>
      <c r="AR30" s="71"/>
      <c r="AS30" s="71"/>
      <c r="AT30" s="71"/>
      <c r="AU30" s="110"/>
      <c r="AV30" s="74"/>
      <c r="AW30" s="57"/>
      <c r="AX30" s="57"/>
      <c r="AY30" s="71"/>
      <c r="AZ30" s="71"/>
      <c r="BA30" s="70"/>
      <c r="BB30" s="70"/>
      <c r="BC30" s="70"/>
      <c r="BD30" s="70"/>
      <c r="BE30" s="71"/>
      <c r="BF30" s="96"/>
      <c r="BG30" s="96"/>
      <c r="BH30" s="96">
        <f t="shared" si="7"/>
        <v>0</v>
      </c>
      <c r="BI30" s="96"/>
      <c r="BJ30" s="96"/>
      <c r="BK30" s="96"/>
      <c r="BL30" s="96"/>
      <c r="BM30" s="96"/>
      <c r="BN30" s="96"/>
      <c r="BO30" s="96"/>
      <c r="BP30" s="96"/>
      <c r="BQ30" s="96"/>
      <c r="BR30" s="96"/>
      <c r="BS30" s="96"/>
      <c r="BT30" s="96"/>
      <c r="BU30" s="96"/>
      <c r="BV30" s="96">
        <f t="shared" si="8"/>
        <v>0</v>
      </c>
      <c r="BW30" s="96">
        <f t="shared" si="9"/>
        <v>0</v>
      </c>
      <c r="BX30" s="96">
        <f t="shared" si="10"/>
        <v>0</v>
      </c>
      <c r="BY30" s="96">
        <f t="shared" si="11"/>
        <v>0</v>
      </c>
      <c r="BZ30" s="96">
        <f t="shared" si="12"/>
        <v>0</v>
      </c>
      <c r="CA30" s="72"/>
      <c r="CB30" s="72"/>
      <c r="CC30" s="71"/>
      <c r="CD30" s="71"/>
      <c r="CE30" s="71"/>
      <c r="CF30" s="73"/>
      <c r="CG30" s="73"/>
      <c r="CH30" s="73"/>
      <c r="CI30" s="71"/>
      <c r="CJ30" s="71"/>
      <c r="CK30" s="71"/>
      <c r="CL30" s="110"/>
      <c r="CM30" s="74"/>
      <c r="CN30" s="57"/>
      <c r="CO30" s="57"/>
      <c r="CP30" s="71"/>
      <c r="CQ30" s="71"/>
      <c r="CR30" s="75"/>
    </row>
    <row r="31" spans="1:96" x14ac:dyDescent="0.45">
      <c r="A31" s="56">
        <v>28</v>
      </c>
      <c r="B31" s="68" t="s">
        <v>206</v>
      </c>
      <c r="C31" s="78" t="s">
        <v>207</v>
      </c>
      <c r="D31" s="78" t="str">
        <f t="shared" si="0"/>
        <v>U00063</v>
      </c>
      <c r="E31" s="57" t="s">
        <v>205</v>
      </c>
      <c r="F31" s="58">
        <v>42353</v>
      </c>
      <c r="G31" s="69">
        <v>50</v>
      </c>
      <c r="H31" s="57" t="s">
        <v>134</v>
      </c>
      <c r="I31" s="57" t="s">
        <v>108</v>
      </c>
      <c r="J31" s="70"/>
      <c r="K31" s="70"/>
      <c r="L31" s="70"/>
      <c r="M31" s="70"/>
      <c r="N31" s="71"/>
      <c r="O31" s="96"/>
      <c r="P31" s="96"/>
      <c r="Q31" s="96">
        <f t="shared" si="1"/>
        <v>0</v>
      </c>
      <c r="R31" s="96"/>
      <c r="S31" s="96"/>
      <c r="T31" s="96"/>
      <c r="U31" s="96"/>
      <c r="V31" s="96"/>
      <c r="W31" s="96"/>
      <c r="X31" s="96"/>
      <c r="Y31" s="96"/>
      <c r="Z31" s="96"/>
      <c r="AA31" s="96"/>
      <c r="AB31" s="96"/>
      <c r="AC31" s="96"/>
      <c r="AD31" s="96"/>
      <c r="AE31" s="96">
        <f t="shared" si="2"/>
        <v>0</v>
      </c>
      <c r="AF31" s="96">
        <f t="shared" si="3"/>
        <v>0</v>
      </c>
      <c r="AG31" s="96">
        <f t="shared" si="4"/>
        <v>0</v>
      </c>
      <c r="AH31" s="96">
        <f t="shared" si="5"/>
        <v>0</v>
      </c>
      <c r="AI31" s="96">
        <f t="shared" si="6"/>
        <v>0</v>
      </c>
      <c r="AJ31" s="72"/>
      <c r="AK31" s="72"/>
      <c r="AL31" s="71"/>
      <c r="AM31" s="71"/>
      <c r="AN31" s="71"/>
      <c r="AO31" s="73"/>
      <c r="AP31" s="73"/>
      <c r="AQ31" s="76"/>
      <c r="AR31" s="71"/>
      <c r="AS31" s="71"/>
      <c r="AT31" s="71"/>
      <c r="AU31" s="110"/>
      <c r="AV31" s="74"/>
      <c r="AW31" s="57"/>
      <c r="AX31" s="57"/>
      <c r="AY31" s="71"/>
      <c r="AZ31" s="71"/>
      <c r="BA31" s="70"/>
      <c r="BB31" s="70"/>
      <c r="BC31" s="70"/>
      <c r="BD31" s="70"/>
      <c r="BE31" s="71"/>
      <c r="BF31" s="96"/>
      <c r="BG31" s="96"/>
      <c r="BH31" s="96">
        <f t="shared" si="7"/>
        <v>0</v>
      </c>
      <c r="BI31" s="96"/>
      <c r="BJ31" s="96"/>
      <c r="BK31" s="96"/>
      <c r="BL31" s="96"/>
      <c r="BM31" s="96"/>
      <c r="BN31" s="96"/>
      <c r="BO31" s="96"/>
      <c r="BP31" s="96"/>
      <c r="BQ31" s="96"/>
      <c r="BR31" s="96"/>
      <c r="BS31" s="96"/>
      <c r="BT31" s="96"/>
      <c r="BU31" s="96"/>
      <c r="BV31" s="96">
        <f t="shared" si="8"/>
        <v>0</v>
      </c>
      <c r="BW31" s="96">
        <f t="shared" si="9"/>
        <v>0</v>
      </c>
      <c r="BX31" s="96">
        <f t="shared" si="10"/>
        <v>0</v>
      </c>
      <c r="BY31" s="96">
        <f t="shared" si="11"/>
        <v>0</v>
      </c>
      <c r="BZ31" s="96">
        <f t="shared" si="12"/>
        <v>0</v>
      </c>
      <c r="CA31" s="72"/>
      <c r="CB31" s="72"/>
      <c r="CC31" s="71"/>
      <c r="CD31" s="71"/>
      <c r="CE31" s="71"/>
      <c r="CF31" s="73"/>
      <c r="CG31" s="73"/>
      <c r="CH31" s="76"/>
      <c r="CI31" s="71"/>
      <c r="CJ31" s="71"/>
      <c r="CK31" s="71"/>
      <c r="CL31" s="110"/>
      <c r="CM31" s="74"/>
      <c r="CN31" s="57"/>
      <c r="CO31" s="57"/>
      <c r="CP31" s="71"/>
      <c r="CQ31" s="71"/>
      <c r="CR31" s="75"/>
    </row>
    <row r="32" spans="1:96" x14ac:dyDescent="0.45">
      <c r="A32" s="56">
        <v>29</v>
      </c>
      <c r="B32" s="68" t="s">
        <v>208</v>
      </c>
      <c r="C32" s="78" t="s">
        <v>209</v>
      </c>
      <c r="D32" s="78" t="str">
        <f t="shared" si="0"/>
        <v>ｻ710CB</v>
      </c>
      <c r="E32" s="57" t="s">
        <v>210</v>
      </c>
      <c r="F32" s="58">
        <v>42395</v>
      </c>
      <c r="G32" s="69">
        <v>15.6</v>
      </c>
      <c r="H32" s="57" t="s">
        <v>134</v>
      </c>
      <c r="I32" s="57" t="s">
        <v>135</v>
      </c>
      <c r="J32" s="70"/>
      <c r="K32" s="70"/>
      <c r="L32" s="70"/>
      <c r="M32" s="70"/>
      <c r="N32" s="71"/>
      <c r="O32" s="96"/>
      <c r="P32" s="96"/>
      <c r="Q32" s="96">
        <f t="shared" si="1"/>
        <v>0</v>
      </c>
      <c r="R32" s="96"/>
      <c r="S32" s="96"/>
      <c r="T32" s="96"/>
      <c r="U32" s="96"/>
      <c r="V32" s="96"/>
      <c r="W32" s="96"/>
      <c r="X32" s="96"/>
      <c r="Y32" s="96"/>
      <c r="Z32" s="96"/>
      <c r="AA32" s="96"/>
      <c r="AB32" s="96"/>
      <c r="AC32" s="96"/>
      <c r="AD32" s="96"/>
      <c r="AE32" s="96">
        <f t="shared" si="2"/>
        <v>0</v>
      </c>
      <c r="AF32" s="96">
        <f t="shared" si="3"/>
        <v>0</v>
      </c>
      <c r="AG32" s="96">
        <f t="shared" si="4"/>
        <v>0</v>
      </c>
      <c r="AH32" s="96">
        <f t="shared" si="5"/>
        <v>0</v>
      </c>
      <c r="AI32" s="96">
        <f t="shared" si="6"/>
        <v>0</v>
      </c>
      <c r="AJ32" s="72"/>
      <c r="AK32" s="72"/>
      <c r="AL32" s="71"/>
      <c r="AM32" s="71"/>
      <c r="AN32" s="71"/>
      <c r="AO32" s="73"/>
      <c r="AP32" s="73"/>
      <c r="AQ32" s="73"/>
      <c r="AR32" s="71"/>
      <c r="AS32" s="71"/>
      <c r="AT32" s="71"/>
      <c r="AU32" s="110"/>
      <c r="AV32" s="74"/>
      <c r="AW32" s="57"/>
      <c r="AX32" s="57"/>
      <c r="AY32" s="71"/>
      <c r="AZ32" s="71"/>
      <c r="BA32" s="70"/>
      <c r="BB32" s="70"/>
      <c r="BC32" s="70"/>
      <c r="BD32" s="70"/>
      <c r="BE32" s="71"/>
      <c r="BF32" s="96"/>
      <c r="BG32" s="96"/>
      <c r="BH32" s="96">
        <f t="shared" si="7"/>
        <v>0</v>
      </c>
      <c r="BI32" s="96"/>
      <c r="BJ32" s="96"/>
      <c r="BK32" s="96"/>
      <c r="BL32" s="96"/>
      <c r="BM32" s="96"/>
      <c r="BN32" s="96"/>
      <c r="BO32" s="96"/>
      <c r="BP32" s="96"/>
      <c r="BQ32" s="96"/>
      <c r="BR32" s="96"/>
      <c r="BS32" s="96"/>
      <c r="BT32" s="96"/>
      <c r="BU32" s="96"/>
      <c r="BV32" s="96">
        <f t="shared" si="8"/>
        <v>0</v>
      </c>
      <c r="BW32" s="96">
        <f t="shared" si="9"/>
        <v>0</v>
      </c>
      <c r="BX32" s="96">
        <f t="shared" si="10"/>
        <v>0</v>
      </c>
      <c r="BY32" s="96">
        <f t="shared" si="11"/>
        <v>0</v>
      </c>
      <c r="BZ32" s="96">
        <f t="shared" si="12"/>
        <v>0</v>
      </c>
      <c r="CA32" s="72"/>
      <c r="CB32" s="72"/>
      <c r="CC32" s="71"/>
      <c r="CD32" s="71"/>
      <c r="CE32" s="71"/>
      <c r="CF32" s="73"/>
      <c r="CG32" s="73"/>
      <c r="CH32" s="73"/>
      <c r="CI32" s="71"/>
      <c r="CJ32" s="71"/>
      <c r="CK32" s="71"/>
      <c r="CL32" s="110"/>
      <c r="CM32" s="74"/>
      <c r="CN32" s="57"/>
      <c r="CO32" s="57"/>
      <c r="CP32" s="71"/>
      <c r="CQ32" s="71"/>
      <c r="CR32" s="75"/>
    </row>
    <row r="33" spans="1:96" x14ac:dyDescent="0.45">
      <c r="A33" s="56">
        <v>30</v>
      </c>
      <c r="B33" s="68" t="s">
        <v>211</v>
      </c>
      <c r="C33" s="78" t="s">
        <v>212</v>
      </c>
      <c r="D33" s="78" t="str">
        <f t="shared" si="0"/>
        <v>ｻ710CC</v>
      </c>
      <c r="E33" s="57" t="s">
        <v>210</v>
      </c>
      <c r="F33" s="58">
        <v>42395</v>
      </c>
      <c r="G33" s="69">
        <v>12.48</v>
      </c>
      <c r="H33" s="57" t="s">
        <v>134</v>
      </c>
      <c r="I33" s="57" t="s">
        <v>135</v>
      </c>
      <c r="J33" s="70"/>
      <c r="K33" s="70"/>
      <c r="L33" s="70"/>
      <c r="M33" s="70"/>
      <c r="N33" s="71"/>
      <c r="O33" s="96"/>
      <c r="P33" s="96"/>
      <c r="Q33" s="96">
        <f t="shared" si="1"/>
        <v>0</v>
      </c>
      <c r="R33" s="96"/>
      <c r="S33" s="96"/>
      <c r="T33" s="96"/>
      <c r="U33" s="96"/>
      <c r="V33" s="96"/>
      <c r="W33" s="96"/>
      <c r="X33" s="96"/>
      <c r="Y33" s="96"/>
      <c r="Z33" s="96"/>
      <c r="AA33" s="96"/>
      <c r="AB33" s="96"/>
      <c r="AC33" s="96"/>
      <c r="AD33" s="96"/>
      <c r="AE33" s="96">
        <f t="shared" si="2"/>
        <v>0</v>
      </c>
      <c r="AF33" s="96">
        <f t="shared" si="3"/>
        <v>0</v>
      </c>
      <c r="AG33" s="96">
        <f t="shared" si="4"/>
        <v>0</v>
      </c>
      <c r="AH33" s="96">
        <f t="shared" si="5"/>
        <v>0</v>
      </c>
      <c r="AI33" s="96">
        <f t="shared" si="6"/>
        <v>0</v>
      </c>
      <c r="AJ33" s="72"/>
      <c r="AK33" s="72"/>
      <c r="AL33" s="71"/>
      <c r="AM33" s="71"/>
      <c r="AN33" s="71"/>
      <c r="AO33" s="73"/>
      <c r="AP33" s="73"/>
      <c r="AQ33" s="73"/>
      <c r="AR33" s="71"/>
      <c r="AS33" s="71"/>
      <c r="AT33" s="71"/>
      <c r="AU33" s="110"/>
      <c r="AV33" s="74"/>
      <c r="AW33" s="57"/>
      <c r="AX33" s="57"/>
      <c r="AY33" s="71"/>
      <c r="AZ33" s="71"/>
      <c r="BA33" s="70"/>
      <c r="BB33" s="70"/>
      <c r="BC33" s="70"/>
      <c r="BD33" s="70"/>
      <c r="BE33" s="71"/>
      <c r="BF33" s="96"/>
      <c r="BG33" s="96"/>
      <c r="BH33" s="96">
        <f t="shared" si="7"/>
        <v>0</v>
      </c>
      <c r="BI33" s="96"/>
      <c r="BJ33" s="96"/>
      <c r="BK33" s="96"/>
      <c r="BL33" s="96"/>
      <c r="BM33" s="96"/>
      <c r="BN33" s="96"/>
      <c r="BO33" s="96"/>
      <c r="BP33" s="96"/>
      <c r="BQ33" s="96"/>
      <c r="BR33" s="96"/>
      <c r="BS33" s="96"/>
      <c r="BT33" s="96"/>
      <c r="BU33" s="96"/>
      <c r="BV33" s="96">
        <f t="shared" si="8"/>
        <v>0</v>
      </c>
      <c r="BW33" s="96">
        <f t="shared" si="9"/>
        <v>0</v>
      </c>
      <c r="BX33" s="96">
        <f t="shared" si="10"/>
        <v>0</v>
      </c>
      <c r="BY33" s="96">
        <f t="shared" si="11"/>
        <v>0</v>
      </c>
      <c r="BZ33" s="96">
        <f t="shared" si="12"/>
        <v>0</v>
      </c>
      <c r="CA33" s="72"/>
      <c r="CB33" s="72"/>
      <c r="CC33" s="71"/>
      <c r="CD33" s="71"/>
      <c r="CE33" s="71"/>
      <c r="CF33" s="73"/>
      <c r="CG33" s="73"/>
      <c r="CH33" s="73"/>
      <c r="CI33" s="71"/>
      <c r="CJ33" s="71"/>
      <c r="CK33" s="71"/>
      <c r="CL33" s="110"/>
      <c r="CM33" s="74"/>
      <c r="CN33" s="57"/>
      <c r="CO33" s="57"/>
      <c r="CP33" s="71"/>
      <c r="CQ33" s="71"/>
      <c r="CR33" s="75"/>
    </row>
    <row r="34" spans="1:96" x14ac:dyDescent="0.45">
      <c r="A34" s="56">
        <v>31</v>
      </c>
      <c r="B34" s="68" t="s">
        <v>213</v>
      </c>
      <c r="C34" s="78" t="s">
        <v>214</v>
      </c>
      <c r="D34" s="78" t="str">
        <f t="shared" si="0"/>
        <v>ｻ710CD</v>
      </c>
      <c r="E34" s="57" t="s">
        <v>210</v>
      </c>
      <c r="F34" s="58">
        <v>42395</v>
      </c>
      <c r="G34" s="69">
        <v>12.48</v>
      </c>
      <c r="H34" s="57" t="s">
        <v>134</v>
      </c>
      <c r="I34" s="57" t="s">
        <v>135</v>
      </c>
      <c r="J34" s="70"/>
      <c r="K34" s="70"/>
      <c r="L34" s="70"/>
      <c r="M34" s="70"/>
      <c r="N34" s="71"/>
      <c r="O34" s="96"/>
      <c r="P34" s="96"/>
      <c r="Q34" s="96">
        <f t="shared" si="1"/>
        <v>0</v>
      </c>
      <c r="R34" s="96"/>
      <c r="S34" s="96"/>
      <c r="T34" s="96"/>
      <c r="U34" s="96"/>
      <c r="V34" s="96"/>
      <c r="W34" s="96"/>
      <c r="X34" s="96"/>
      <c r="Y34" s="96"/>
      <c r="Z34" s="96"/>
      <c r="AA34" s="96"/>
      <c r="AB34" s="96"/>
      <c r="AC34" s="96"/>
      <c r="AD34" s="96"/>
      <c r="AE34" s="96">
        <f t="shared" si="2"/>
        <v>0</v>
      </c>
      <c r="AF34" s="96">
        <f t="shared" si="3"/>
        <v>0</v>
      </c>
      <c r="AG34" s="96">
        <f t="shared" si="4"/>
        <v>0</v>
      </c>
      <c r="AH34" s="96">
        <f t="shared" si="5"/>
        <v>0</v>
      </c>
      <c r="AI34" s="96">
        <f t="shared" si="6"/>
        <v>0</v>
      </c>
      <c r="AJ34" s="72"/>
      <c r="AK34" s="72"/>
      <c r="AL34" s="71"/>
      <c r="AM34" s="71"/>
      <c r="AN34" s="71"/>
      <c r="AO34" s="73"/>
      <c r="AP34" s="73"/>
      <c r="AQ34" s="73"/>
      <c r="AR34" s="71"/>
      <c r="AS34" s="71"/>
      <c r="AT34" s="71"/>
      <c r="AU34" s="110"/>
      <c r="AV34" s="74"/>
      <c r="AW34" s="57"/>
      <c r="AX34" s="57"/>
      <c r="AY34" s="71"/>
      <c r="AZ34" s="71"/>
      <c r="BA34" s="70"/>
      <c r="BB34" s="70"/>
      <c r="BC34" s="70"/>
      <c r="BD34" s="70"/>
      <c r="BE34" s="71"/>
      <c r="BF34" s="96"/>
      <c r="BG34" s="96"/>
      <c r="BH34" s="96">
        <f t="shared" si="7"/>
        <v>0</v>
      </c>
      <c r="BI34" s="96"/>
      <c r="BJ34" s="96"/>
      <c r="BK34" s="96"/>
      <c r="BL34" s="96"/>
      <c r="BM34" s="96"/>
      <c r="BN34" s="96"/>
      <c r="BO34" s="96"/>
      <c r="BP34" s="96"/>
      <c r="BQ34" s="96"/>
      <c r="BR34" s="96"/>
      <c r="BS34" s="96"/>
      <c r="BT34" s="96"/>
      <c r="BU34" s="96"/>
      <c r="BV34" s="96">
        <f t="shared" si="8"/>
        <v>0</v>
      </c>
      <c r="BW34" s="96">
        <f t="shared" si="9"/>
        <v>0</v>
      </c>
      <c r="BX34" s="96">
        <f t="shared" si="10"/>
        <v>0</v>
      </c>
      <c r="BY34" s="96">
        <f t="shared" si="11"/>
        <v>0</v>
      </c>
      <c r="BZ34" s="96">
        <f t="shared" si="12"/>
        <v>0</v>
      </c>
      <c r="CA34" s="72"/>
      <c r="CB34" s="72"/>
      <c r="CC34" s="71"/>
      <c r="CD34" s="71"/>
      <c r="CE34" s="71"/>
      <c r="CF34" s="73"/>
      <c r="CG34" s="73"/>
      <c r="CH34" s="73"/>
      <c r="CI34" s="71"/>
      <c r="CJ34" s="71"/>
      <c r="CK34" s="71"/>
      <c r="CL34" s="110"/>
      <c r="CM34" s="74"/>
      <c r="CN34" s="57"/>
      <c r="CO34" s="57"/>
      <c r="CP34" s="71"/>
      <c r="CQ34" s="71"/>
      <c r="CR34" s="75"/>
    </row>
    <row r="35" spans="1:96" x14ac:dyDescent="0.45">
      <c r="A35" s="56">
        <v>32</v>
      </c>
      <c r="B35" s="68" t="s">
        <v>215</v>
      </c>
      <c r="C35" s="78" t="s">
        <v>216</v>
      </c>
      <c r="D35" s="78" t="str">
        <f t="shared" si="0"/>
        <v>ｻ710CA</v>
      </c>
      <c r="E35" s="57" t="s">
        <v>210</v>
      </c>
      <c r="F35" s="58">
        <v>42398</v>
      </c>
      <c r="G35" s="69">
        <v>24.96</v>
      </c>
      <c r="H35" s="57" t="s">
        <v>134</v>
      </c>
      <c r="I35" s="57" t="s">
        <v>135</v>
      </c>
      <c r="J35" s="70"/>
      <c r="K35" s="70"/>
      <c r="L35" s="70"/>
      <c r="M35" s="70"/>
      <c r="N35" s="71"/>
      <c r="O35" s="96"/>
      <c r="P35" s="96"/>
      <c r="Q35" s="96">
        <f t="shared" si="1"/>
        <v>0</v>
      </c>
      <c r="R35" s="96"/>
      <c r="S35" s="96"/>
      <c r="T35" s="96"/>
      <c r="U35" s="96"/>
      <c r="V35" s="96"/>
      <c r="W35" s="96"/>
      <c r="X35" s="96"/>
      <c r="Y35" s="96"/>
      <c r="Z35" s="96"/>
      <c r="AA35" s="96"/>
      <c r="AB35" s="96"/>
      <c r="AC35" s="96"/>
      <c r="AD35" s="96"/>
      <c r="AE35" s="96">
        <f t="shared" si="2"/>
        <v>0</v>
      </c>
      <c r="AF35" s="96">
        <f t="shared" si="3"/>
        <v>0</v>
      </c>
      <c r="AG35" s="96">
        <f t="shared" si="4"/>
        <v>0</v>
      </c>
      <c r="AH35" s="96">
        <f t="shared" si="5"/>
        <v>0</v>
      </c>
      <c r="AI35" s="96">
        <f t="shared" si="6"/>
        <v>0</v>
      </c>
      <c r="AJ35" s="72"/>
      <c r="AK35" s="72"/>
      <c r="AL35" s="71"/>
      <c r="AM35" s="71"/>
      <c r="AN35" s="71"/>
      <c r="AO35" s="73"/>
      <c r="AP35" s="73"/>
      <c r="AQ35" s="73"/>
      <c r="AR35" s="71"/>
      <c r="AS35" s="71"/>
      <c r="AT35" s="71"/>
      <c r="AU35" s="110"/>
      <c r="AV35" s="74"/>
      <c r="AW35" s="57"/>
      <c r="AX35" s="57"/>
      <c r="AY35" s="71"/>
      <c r="AZ35" s="71"/>
      <c r="BA35" s="70"/>
      <c r="BB35" s="70"/>
      <c r="BC35" s="70"/>
      <c r="BD35" s="70"/>
      <c r="BE35" s="71"/>
      <c r="BF35" s="96"/>
      <c r="BG35" s="96"/>
      <c r="BH35" s="96">
        <f t="shared" si="7"/>
        <v>0</v>
      </c>
      <c r="BI35" s="96"/>
      <c r="BJ35" s="96"/>
      <c r="BK35" s="96"/>
      <c r="BL35" s="96"/>
      <c r="BM35" s="96"/>
      <c r="BN35" s="96"/>
      <c r="BO35" s="96"/>
      <c r="BP35" s="96"/>
      <c r="BQ35" s="96"/>
      <c r="BR35" s="96"/>
      <c r="BS35" s="96"/>
      <c r="BT35" s="96"/>
      <c r="BU35" s="96"/>
      <c r="BV35" s="96">
        <f t="shared" si="8"/>
        <v>0</v>
      </c>
      <c r="BW35" s="96">
        <f t="shared" si="9"/>
        <v>0</v>
      </c>
      <c r="BX35" s="96">
        <f t="shared" si="10"/>
        <v>0</v>
      </c>
      <c r="BY35" s="96">
        <f t="shared" si="11"/>
        <v>0</v>
      </c>
      <c r="BZ35" s="96">
        <f t="shared" si="12"/>
        <v>0</v>
      </c>
      <c r="CA35" s="72"/>
      <c r="CB35" s="72"/>
      <c r="CC35" s="71"/>
      <c r="CD35" s="71"/>
      <c r="CE35" s="71"/>
      <c r="CF35" s="73"/>
      <c r="CG35" s="73"/>
      <c r="CH35" s="73"/>
      <c r="CI35" s="71"/>
      <c r="CJ35" s="71"/>
      <c r="CK35" s="71"/>
      <c r="CL35" s="110"/>
      <c r="CM35" s="74"/>
      <c r="CN35" s="57"/>
      <c r="CO35" s="57"/>
      <c r="CP35" s="71"/>
      <c r="CQ35" s="71"/>
      <c r="CR35" s="75"/>
    </row>
    <row r="36" spans="1:96" x14ac:dyDescent="0.45">
      <c r="A36" s="56">
        <v>33</v>
      </c>
      <c r="B36" s="68" t="s">
        <v>217</v>
      </c>
      <c r="C36" s="78" t="s">
        <v>218</v>
      </c>
      <c r="D36" s="78" t="str">
        <f t="shared" si="0"/>
        <v>ｻ710CE</v>
      </c>
      <c r="E36" s="57" t="s">
        <v>219</v>
      </c>
      <c r="F36" s="58">
        <v>42425</v>
      </c>
      <c r="G36" s="69">
        <v>43.68</v>
      </c>
      <c r="H36" s="57" t="s">
        <v>134</v>
      </c>
      <c r="I36" s="57" t="s">
        <v>108</v>
      </c>
      <c r="J36" s="70"/>
      <c r="K36" s="70"/>
      <c r="L36" s="70"/>
      <c r="M36" s="70"/>
      <c r="N36" s="71"/>
      <c r="O36" s="96"/>
      <c r="P36" s="96"/>
      <c r="Q36" s="96">
        <f t="shared" si="1"/>
        <v>0</v>
      </c>
      <c r="R36" s="96"/>
      <c r="S36" s="96"/>
      <c r="T36" s="96"/>
      <c r="U36" s="96"/>
      <c r="V36" s="96"/>
      <c r="W36" s="96"/>
      <c r="X36" s="96"/>
      <c r="Y36" s="96"/>
      <c r="Z36" s="96"/>
      <c r="AA36" s="96"/>
      <c r="AB36" s="96"/>
      <c r="AC36" s="96"/>
      <c r="AD36" s="96"/>
      <c r="AE36" s="96">
        <f t="shared" si="2"/>
        <v>0</v>
      </c>
      <c r="AF36" s="96">
        <f t="shared" si="3"/>
        <v>0</v>
      </c>
      <c r="AG36" s="96">
        <f t="shared" si="4"/>
        <v>0</v>
      </c>
      <c r="AH36" s="96">
        <f t="shared" si="5"/>
        <v>0</v>
      </c>
      <c r="AI36" s="96">
        <f t="shared" si="6"/>
        <v>0</v>
      </c>
      <c r="AJ36" s="72"/>
      <c r="AK36" s="72"/>
      <c r="AL36" s="71"/>
      <c r="AM36" s="71"/>
      <c r="AN36" s="71"/>
      <c r="AO36" s="73"/>
      <c r="AP36" s="73"/>
      <c r="AQ36" s="73"/>
      <c r="AR36" s="71"/>
      <c r="AS36" s="71"/>
      <c r="AT36" s="71"/>
      <c r="AU36" s="110"/>
      <c r="AV36" s="74"/>
      <c r="AW36" s="57"/>
      <c r="AX36" s="57"/>
      <c r="AY36" s="71"/>
      <c r="AZ36" s="71"/>
      <c r="BA36" s="70"/>
      <c r="BB36" s="70"/>
      <c r="BC36" s="70"/>
      <c r="BD36" s="70"/>
      <c r="BE36" s="71"/>
      <c r="BF36" s="96"/>
      <c r="BG36" s="96"/>
      <c r="BH36" s="96">
        <f t="shared" si="7"/>
        <v>0</v>
      </c>
      <c r="BI36" s="96"/>
      <c r="BJ36" s="96"/>
      <c r="BK36" s="96"/>
      <c r="BL36" s="96"/>
      <c r="BM36" s="96"/>
      <c r="BN36" s="96"/>
      <c r="BO36" s="96"/>
      <c r="BP36" s="96"/>
      <c r="BQ36" s="96"/>
      <c r="BR36" s="96"/>
      <c r="BS36" s="96"/>
      <c r="BT36" s="96"/>
      <c r="BU36" s="96"/>
      <c r="BV36" s="96">
        <f t="shared" si="8"/>
        <v>0</v>
      </c>
      <c r="BW36" s="96">
        <f t="shared" si="9"/>
        <v>0</v>
      </c>
      <c r="BX36" s="96">
        <f t="shared" si="10"/>
        <v>0</v>
      </c>
      <c r="BY36" s="96">
        <f t="shared" si="11"/>
        <v>0</v>
      </c>
      <c r="BZ36" s="96">
        <f t="shared" si="12"/>
        <v>0</v>
      </c>
      <c r="CA36" s="72"/>
      <c r="CB36" s="72"/>
      <c r="CC36" s="71"/>
      <c r="CD36" s="71"/>
      <c r="CE36" s="71"/>
      <c r="CF36" s="73"/>
      <c r="CG36" s="73"/>
      <c r="CH36" s="73"/>
      <c r="CI36" s="71"/>
      <c r="CJ36" s="71"/>
      <c r="CK36" s="71"/>
      <c r="CL36" s="110"/>
      <c r="CM36" s="74"/>
      <c r="CN36" s="57"/>
      <c r="CO36" s="57"/>
      <c r="CP36" s="71"/>
      <c r="CQ36" s="71"/>
      <c r="CR36" s="75"/>
    </row>
    <row r="37" spans="1:96" x14ac:dyDescent="0.45">
      <c r="A37" s="56">
        <v>34</v>
      </c>
      <c r="B37" s="68" t="s">
        <v>2005</v>
      </c>
      <c r="C37" s="78" t="s">
        <v>2006</v>
      </c>
      <c r="D37" s="78" t="str">
        <f t="shared" si="0"/>
        <v>ｻ710CJ</v>
      </c>
      <c r="E37" s="57" t="s">
        <v>1756</v>
      </c>
      <c r="F37" s="58">
        <v>42425</v>
      </c>
      <c r="G37" s="69">
        <v>56.16</v>
      </c>
      <c r="H37" s="57" t="s">
        <v>134</v>
      </c>
      <c r="I37" s="57" t="s">
        <v>108</v>
      </c>
      <c r="J37" s="70">
        <v>45474</v>
      </c>
      <c r="K37" s="70" t="s">
        <v>1147</v>
      </c>
      <c r="L37" s="70"/>
      <c r="M37" s="70"/>
      <c r="N37" s="71"/>
      <c r="O37" s="96">
        <v>500630</v>
      </c>
      <c r="P37" s="96">
        <v>432339</v>
      </c>
      <c r="Q37" s="96">
        <f t="shared" si="1"/>
        <v>-68291</v>
      </c>
      <c r="R37" s="96">
        <v>0</v>
      </c>
      <c r="S37" s="96">
        <v>3148</v>
      </c>
      <c r="T37" s="96">
        <v>17285</v>
      </c>
      <c r="U37" s="96">
        <v>26046</v>
      </c>
      <c r="V37" s="96">
        <v>29818</v>
      </c>
      <c r="W37" s="96">
        <v>4811</v>
      </c>
      <c r="X37" s="96">
        <v>0</v>
      </c>
      <c r="Y37" s="96">
        <v>297</v>
      </c>
      <c r="Z37" s="96">
        <v>950</v>
      </c>
      <c r="AA37" s="96">
        <v>3534</v>
      </c>
      <c r="AB37" s="96">
        <v>475</v>
      </c>
      <c r="AC37" s="96">
        <v>0</v>
      </c>
      <c r="AD37" s="96">
        <v>0</v>
      </c>
      <c r="AE37" s="96">
        <f t="shared" si="2"/>
        <v>86364</v>
      </c>
      <c r="AF37" s="96">
        <f t="shared" si="3"/>
        <v>86364</v>
      </c>
      <c r="AG37" s="96">
        <f t="shared" si="4"/>
        <v>500630</v>
      </c>
      <c r="AH37" s="96">
        <f t="shared" si="5"/>
        <v>345975</v>
      </c>
      <c r="AI37" s="96">
        <f t="shared" si="6"/>
        <v>-154655</v>
      </c>
      <c r="AJ37" s="72" t="s">
        <v>2085</v>
      </c>
      <c r="AK37" s="72"/>
      <c r="AL37" s="71" t="s">
        <v>1620</v>
      </c>
      <c r="AM37" s="71" t="s">
        <v>1758</v>
      </c>
      <c r="AN37" s="71" t="s">
        <v>1178</v>
      </c>
      <c r="AO37" s="73" t="s">
        <v>1622</v>
      </c>
      <c r="AP37" s="73" t="s">
        <v>1757</v>
      </c>
      <c r="AQ37" s="73" t="s">
        <v>1759</v>
      </c>
      <c r="AR37" s="71" t="s">
        <v>1760</v>
      </c>
      <c r="AS37" s="77" t="s">
        <v>1965</v>
      </c>
      <c r="AT37" s="71"/>
      <c r="AU37" s="110"/>
      <c r="AV37" s="74"/>
      <c r="AW37" s="57" t="s">
        <v>2086</v>
      </c>
      <c r="AX37" s="105" t="s">
        <v>2022</v>
      </c>
      <c r="AY37" s="71"/>
      <c r="AZ37" s="71"/>
      <c r="BA37" s="70"/>
      <c r="BB37" s="70"/>
      <c r="BC37" s="70"/>
      <c r="BD37" s="70"/>
      <c r="BE37" s="71"/>
      <c r="BF37" s="96"/>
      <c r="BG37" s="96"/>
      <c r="BH37" s="96">
        <f t="shared" si="7"/>
        <v>0</v>
      </c>
      <c r="BI37" s="96"/>
      <c r="BJ37" s="96"/>
      <c r="BK37" s="96"/>
      <c r="BL37" s="96"/>
      <c r="BM37" s="96"/>
      <c r="BN37" s="96"/>
      <c r="BO37" s="96"/>
      <c r="BP37" s="96"/>
      <c r="BQ37" s="96"/>
      <c r="BR37" s="96"/>
      <c r="BS37" s="96"/>
      <c r="BT37" s="96"/>
      <c r="BU37" s="96"/>
      <c r="BV37" s="96">
        <f t="shared" si="8"/>
        <v>0</v>
      </c>
      <c r="BW37" s="96">
        <f t="shared" si="9"/>
        <v>0</v>
      </c>
      <c r="BX37" s="96">
        <f t="shared" si="10"/>
        <v>0</v>
      </c>
      <c r="BY37" s="96">
        <f t="shared" si="11"/>
        <v>0</v>
      </c>
      <c r="BZ37" s="96">
        <f t="shared" si="12"/>
        <v>0</v>
      </c>
      <c r="CA37" s="72"/>
      <c r="CB37" s="72"/>
      <c r="CC37" s="71"/>
      <c r="CD37" s="71"/>
      <c r="CE37" s="71"/>
      <c r="CF37" s="73"/>
      <c r="CG37" s="73"/>
      <c r="CH37" s="73"/>
      <c r="CI37" s="71"/>
      <c r="CJ37" s="77"/>
      <c r="CK37" s="71"/>
      <c r="CL37" s="110"/>
      <c r="CM37" s="74"/>
      <c r="CN37" s="57"/>
      <c r="CO37" s="105"/>
      <c r="CP37" s="71"/>
      <c r="CQ37" s="71"/>
      <c r="CR37" s="75"/>
    </row>
    <row r="38" spans="1:96" x14ac:dyDescent="0.45">
      <c r="A38" s="56">
        <v>35</v>
      </c>
      <c r="B38" s="68" t="s">
        <v>223</v>
      </c>
      <c r="C38" s="78" t="s">
        <v>224</v>
      </c>
      <c r="D38" s="78" t="str">
        <f t="shared" si="0"/>
        <v>ｻ710CH</v>
      </c>
      <c r="E38" s="57" t="s">
        <v>225</v>
      </c>
      <c r="F38" s="58">
        <v>42430</v>
      </c>
      <c r="G38" s="69">
        <v>58.24</v>
      </c>
      <c r="H38" s="57" t="s">
        <v>134</v>
      </c>
      <c r="I38" s="57" t="s">
        <v>108</v>
      </c>
      <c r="J38" s="70"/>
      <c r="K38" s="70"/>
      <c r="L38" s="70"/>
      <c r="M38" s="70"/>
      <c r="N38" s="71"/>
      <c r="O38" s="96"/>
      <c r="P38" s="96"/>
      <c r="Q38" s="96">
        <f t="shared" si="1"/>
        <v>0</v>
      </c>
      <c r="R38" s="96"/>
      <c r="S38" s="96"/>
      <c r="T38" s="96"/>
      <c r="U38" s="96"/>
      <c r="V38" s="96"/>
      <c r="W38" s="96"/>
      <c r="X38" s="96"/>
      <c r="Y38" s="96"/>
      <c r="Z38" s="96"/>
      <c r="AA38" s="96"/>
      <c r="AB38" s="96"/>
      <c r="AC38" s="96"/>
      <c r="AD38" s="96"/>
      <c r="AE38" s="96">
        <f t="shared" si="2"/>
        <v>0</v>
      </c>
      <c r="AF38" s="96">
        <f t="shared" si="3"/>
        <v>0</v>
      </c>
      <c r="AG38" s="96">
        <f t="shared" si="4"/>
        <v>0</v>
      </c>
      <c r="AH38" s="96">
        <f t="shared" si="5"/>
        <v>0</v>
      </c>
      <c r="AI38" s="96">
        <f t="shared" si="6"/>
        <v>0</v>
      </c>
      <c r="AJ38" s="72"/>
      <c r="AK38" s="72"/>
      <c r="AL38" s="71"/>
      <c r="AM38" s="71"/>
      <c r="AN38" s="71"/>
      <c r="AO38" s="73"/>
      <c r="AP38" s="73"/>
      <c r="AQ38" s="73"/>
      <c r="AR38" s="71"/>
      <c r="AS38" s="71"/>
      <c r="AT38" s="71"/>
      <c r="AU38" s="110"/>
      <c r="AV38" s="74"/>
      <c r="AW38" s="57"/>
      <c r="AX38" s="57"/>
      <c r="AY38" s="71"/>
      <c r="AZ38" s="71"/>
      <c r="BA38" s="70"/>
      <c r="BB38" s="70"/>
      <c r="BC38" s="70"/>
      <c r="BD38" s="70"/>
      <c r="BE38" s="71"/>
      <c r="BF38" s="96"/>
      <c r="BG38" s="96"/>
      <c r="BH38" s="96">
        <f t="shared" si="7"/>
        <v>0</v>
      </c>
      <c r="BI38" s="96"/>
      <c r="BJ38" s="96"/>
      <c r="BK38" s="96"/>
      <c r="BL38" s="96"/>
      <c r="BM38" s="96"/>
      <c r="BN38" s="96"/>
      <c r="BO38" s="96"/>
      <c r="BP38" s="96"/>
      <c r="BQ38" s="96"/>
      <c r="BR38" s="96"/>
      <c r="BS38" s="96"/>
      <c r="BT38" s="96"/>
      <c r="BU38" s="96"/>
      <c r="BV38" s="96">
        <f t="shared" si="8"/>
        <v>0</v>
      </c>
      <c r="BW38" s="96">
        <f t="shared" si="9"/>
        <v>0</v>
      </c>
      <c r="BX38" s="96">
        <f t="shared" si="10"/>
        <v>0</v>
      </c>
      <c r="BY38" s="96">
        <f t="shared" si="11"/>
        <v>0</v>
      </c>
      <c r="BZ38" s="96">
        <f t="shared" si="12"/>
        <v>0</v>
      </c>
      <c r="CA38" s="72"/>
      <c r="CB38" s="72"/>
      <c r="CC38" s="71"/>
      <c r="CD38" s="71"/>
      <c r="CE38" s="71"/>
      <c r="CF38" s="73"/>
      <c r="CG38" s="73"/>
      <c r="CH38" s="73"/>
      <c r="CI38" s="71"/>
      <c r="CJ38" s="71"/>
      <c r="CK38" s="71"/>
      <c r="CL38" s="110"/>
      <c r="CM38" s="74"/>
      <c r="CN38" s="57"/>
      <c r="CO38" s="57"/>
      <c r="CP38" s="71"/>
      <c r="CQ38" s="71"/>
      <c r="CR38" s="75"/>
    </row>
    <row r="39" spans="1:96" x14ac:dyDescent="0.45">
      <c r="A39" s="56">
        <v>36</v>
      </c>
      <c r="B39" s="68" t="s">
        <v>226</v>
      </c>
      <c r="C39" s="78" t="s">
        <v>227</v>
      </c>
      <c r="D39" s="78" t="str">
        <f t="shared" si="0"/>
        <v>U00057</v>
      </c>
      <c r="E39" s="57" t="s">
        <v>1745</v>
      </c>
      <c r="F39" s="58">
        <v>42430</v>
      </c>
      <c r="G39" s="69">
        <v>50</v>
      </c>
      <c r="H39" s="57" t="s">
        <v>134</v>
      </c>
      <c r="I39" s="57" t="s">
        <v>108</v>
      </c>
      <c r="J39" s="70">
        <v>45470</v>
      </c>
      <c r="K39" s="70" t="s">
        <v>1147</v>
      </c>
      <c r="L39" s="70"/>
      <c r="M39" s="70"/>
      <c r="N39" s="71"/>
      <c r="O39" s="96">
        <v>430190</v>
      </c>
      <c r="P39" s="96">
        <v>430190</v>
      </c>
      <c r="Q39" s="96">
        <f t="shared" si="1"/>
        <v>0</v>
      </c>
      <c r="R39" s="96">
        <v>108066</v>
      </c>
      <c r="S39" s="96">
        <v>3920</v>
      </c>
      <c r="T39" s="96">
        <v>23245</v>
      </c>
      <c r="U39" s="96">
        <v>34214</v>
      </c>
      <c r="V39" s="96">
        <v>34491</v>
      </c>
      <c r="W39" s="96">
        <v>5029</v>
      </c>
      <c r="X39" s="96">
        <v>0</v>
      </c>
      <c r="Y39" s="96">
        <v>396</v>
      </c>
      <c r="Z39" s="96">
        <v>1188</v>
      </c>
      <c r="AA39" s="96">
        <v>4910</v>
      </c>
      <c r="AB39" s="96">
        <v>673</v>
      </c>
      <c r="AC39" s="96">
        <v>0</v>
      </c>
      <c r="AD39" s="96">
        <v>0</v>
      </c>
      <c r="AE39" s="96">
        <f t="shared" si="2"/>
        <v>108066</v>
      </c>
      <c r="AF39" s="96">
        <f t="shared" si="3"/>
        <v>0</v>
      </c>
      <c r="AG39" s="96">
        <f t="shared" si="4"/>
        <v>322124</v>
      </c>
      <c r="AH39" s="96">
        <f t="shared" si="5"/>
        <v>322124</v>
      </c>
      <c r="AI39" s="96">
        <f t="shared" si="6"/>
        <v>0</v>
      </c>
      <c r="AJ39" s="72" t="s">
        <v>1746</v>
      </c>
      <c r="AK39" s="72"/>
      <c r="AL39" s="71" t="s">
        <v>1260</v>
      </c>
      <c r="AM39" s="71" t="s">
        <v>1747</v>
      </c>
      <c r="AN39" s="71" t="s">
        <v>1178</v>
      </c>
      <c r="AO39" s="73" t="s">
        <v>1220</v>
      </c>
      <c r="AP39" s="73" t="s">
        <v>1748</v>
      </c>
      <c r="AQ39" s="73" t="s">
        <v>1749</v>
      </c>
      <c r="AR39" s="71" t="s">
        <v>1750</v>
      </c>
      <c r="AS39" s="71" t="s">
        <v>1751</v>
      </c>
      <c r="AT39" s="71"/>
      <c r="AU39" s="110" t="s">
        <v>2071</v>
      </c>
      <c r="AV39" s="74"/>
      <c r="AW39" s="57"/>
      <c r="AX39" s="105" t="s">
        <v>2072</v>
      </c>
      <c r="AY39" s="71"/>
      <c r="AZ39" s="71"/>
      <c r="BA39" s="70"/>
      <c r="BB39" s="70"/>
      <c r="BC39" s="70"/>
      <c r="BD39" s="70"/>
      <c r="BE39" s="71"/>
      <c r="BF39" s="96"/>
      <c r="BG39" s="96"/>
      <c r="BH39" s="96">
        <f t="shared" si="7"/>
        <v>0</v>
      </c>
      <c r="BI39" s="96"/>
      <c r="BJ39" s="96"/>
      <c r="BK39" s="96"/>
      <c r="BL39" s="96"/>
      <c r="BM39" s="96"/>
      <c r="BN39" s="96"/>
      <c r="BO39" s="96"/>
      <c r="BP39" s="96"/>
      <c r="BQ39" s="96"/>
      <c r="BR39" s="96"/>
      <c r="BS39" s="96"/>
      <c r="BT39" s="96"/>
      <c r="BU39" s="96"/>
      <c r="BV39" s="96">
        <f t="shared" si="8"/>
        <v>0</v>
      </c>
      <c r="BW39" s="96">
        <f t="shared" si="9"/>
        <v>0</v>
      </c>
      <c r="BX39" s="96">
        <f t="shared" si="10"/>
        <v>0</v>
      </c>
      <c r="BY39" s="96">
        <f t="shared" si="11"/>
        <v>0</v>
      </c>
      <c r="BZ39" s="96">
        <f t="shared" si="12"/>
        <v>0</v>
      </c>
      <c r="CA39" s="72"/>
      <c r="CB39" s="72"/>
      <c r="CC39" s="71"/>
      <c r="CD39" s="71"/>
      <c r="CE39" s="71"/>
      <c r="CF39" s="73"/>
      <c r="CG39" s="73"/>
      <c r="CH39" s="73"/>
      <c r="CI39" s="71"/>
      <c r="CJ39" s="71"/>
      <c r="CK39" s="71"/>
      <c r="CL39" s="110"/>
      <c r="CM39" s="74"/>
      <c r="CN39" s="57"/>
      <c r="CO39" s="105"/>
      <c r="CP39" s="71"/>
      <c r="CQ39" s="71"/>
      <c r="CR39" s="75"/>
    </row>
    <row r="40" spans="1:96" x14ac:dyDescent="0.45">
      <c r="A40" s="56">
        <v>37</v>
      </c>
      <c r="B40" s="68" t="s">
        <v>229</v>
      </c>
      <c r="C40" s="78" t="s">
        <v>230</v>
      </c>
      <c r="D40" s="78" t="str">
        <f t="shared" si="0"/>
        <v>ｻ711CH</v>
      </c>
      <c r="E40" s="57" t="s">
        <v>231</v>
      </c>
      <c r="F40" s="58">
        <v>42432</v>
      </c>
      <c r="G40" s="69">
        <v>11.44</v>
      </c>
      <c r="H40" s="57" t="s">
        <v>134</v>
      </c>
      <c r="I40" s="57" t="s">
        <v>232</v>
      </c>
      <c r="J40" s="70"/>
      <c r="K40" s="70"/>
      <c r="L40" s="70"/>
      <c r="M40" s="70"/>
      <c r="N40" s="71"/>
      <c r="O40" s="96"/>
      <c r="P40" s="96"/>
      <c r="Q40" s="96">
        <f t="shared" si="1"/>
        <v>0</v>
      </c>
      <c r="R40" s="96"/>
      <c r="S40" s="96"/>
      <c r="T40" s="96"/>
      <c r="U40" s="96"/>
      <c r="V40" s="96"/>
      <c r="W40" s="96"/>
      <c r="X40" s="96"/>
      <c r="Y40" s="96"/>
      <c r="Z40" s="96"/>
      <c r="AA40" s="96"/>
      <c r="AB40" s="96"/>
      <c r="AC40" s="96"/>
      <c r="AD40" s="96"/>
      <c r="AE40" s="96">
        <f t="shared" si="2"/>
        <v>0</v>
      </c>
      <c r="AF40" s="96">
        <f t="shared" si="3"/>
        <v>0</v>
      </c>
      <c r="AG40" s="96">
        <f t="shared" si="4"/>
        <v>0</v>
      </c>
      <c r="AH40" s="96">
        <f t="shared" si="5"/>
        <v>0</v>
      </c>
      <c r="AI40" s="96">
        <f t="shared" si="6"/>
        <v>0</v>
      </c>
      <c r="AJ40" s="72"/>
      <c r="AK40" s="72"/>
      <c r="AL40" s="71"/>
      <c r="AM40" s="71"/>
      <c r="AN40" s="71"/>
      <c r="AO40" s="73"/>
      <c r="AP40" s="73"/>
      <c r="AQ40" s="73"/>
      <c r="AR40" s="71"/>
      <c r="AS40" s="71"/>
      <c r="AT40" s="71"/>
      <c r="AU40" s="110"/>
      <c r="AV40" s="74"/>
      <c r="AW40" s="57"/>
      <c r="AX40" s="57"/>
      <c r="AY40" s="71"/>
      <c r="AZ40" s="71"/>
      <c r="BA40" s="70"/>
      <c r="BB40" s="70"/>
      <c r="BC40" s="70"/>
      <c r="BD40" s="70"/>
      <c r="BE40" s="71"/>
      <c r="BF40" s="96"/>
      <c r="BG40" s="96"/>
      <c r="BH40" s="96">
        <f t="shared" si="7"/>
        <v>0</v>
      </c>
      <c r="BI40" s="96"/>
      <c r="BJ40" s="96"/>
      <c r="BK40" s="96"/>
      <c r="BL40" s="96"/>
      <c r="BM40" s="96"/>
      <c r="BN40" s="96"/>
      <c r="BO40" s="96"/>
      <c r="BP40" s="96"/>
      <c r="BQ40" s="96"/>
      <c r="BR40" s="96"/>
      <c r="BS40" s="96"/>
      <c r="BT40" s="96"/>
      <c r="BU40" s="96"/>
      <c r="BV40" s="96">
        <f t="shared" si="8"/>
        <v>0</v>
      </c>
      <c r="BW40" s="96">
        <f t="shared" si="9"/>
        <v>0</v>
      </c>
      <c r="BX40" s="96">
        <f t="shared" si="10"/>
        <v>0</v>
      </c>
      <c r="BY40" s="96">
        <f t="shared" si="11"/>
        <v>0</v>
      </c>
      <c r="BZ40" s="96">
        <f t="shared" si="12"/>
        <v>0</v>
      </c>
      <c r="CA40" s="72"/>
      <c r="CB40" s="72"/>
      <c r="CC40" s="71"/>
      <c r="CD40" s="71"/>
      <c r="CE40" s="71"/>
      <c r="CF40" s="73"/>
      <c r="CG40" s="73"/>
      <c r="CH40" s="73"/>
      <c r="CI40" s="71"/>
      <c r="CJ40" s="71"/>
      <c r="CK40" s="71"/>
      <c r="CL40" s="110"/>
      <c r="CM40" s="74"/>
      <c r="CN40" s="57"/>
      <c r="CO40" s="57"/>
      <c r="CP40" s="71"/>
      <c r="CQ40" s="71"/>
      <c r="CR40" s="75"/>
    </row>
    <row r="41" spans="1:96" x14ac:dyDescent="0.45">
      <c r="A41" s="56">
        <v>38</v>
      </c>
      <c r="B41" s="68" t="s">
        <v>233</v>
      </c>
      <c r="C41" s="78" t="s">
        <v>234</v>
      </c>
      <c r="D41" s="78" t="str">
        <f t="shared" si="0"/>
        <v>ｻ712CA</v>
      </c>
      <c r="E41" s="57" t="s">
        <v>235</v>
      </c>
      <c r="F41" s="58">
        <v>42433</v>
      </c>
      <c r="G41" s="69">
        <v>16.12</v>
      </c>
      <c r="H41" s="57" t="s">
        <v>134</v>
      </c>
      <c r="I41" s="57" t="s">
        <v>140</v>
      </c>
      <c r="J41" s="70"/>
      <c r="K41" s="70"/>
      <c r="L41" s="70"/>
      <c r="M41" s="70"/>
      <c r="N41" s="71"/>
      <c r="O41" s="96"/>
      <c r="P41" s="96"/>
      <c r="Q41" s="96">
        <f t="shared" si="1"/>
        <v>0</v>
      </c>
      <c r="R41" s="96"/>
      <c r="S41" s="96"/>
      <c r="T41" s="96"/>
      <c r="U41" s="96"/>
      <c r="V41" s="96"/>
      <c r="W41" s="96"/>
      <c r="X41" s="96"/>
      <c r="Y41" s="96"/>
      <c r="Z41" s="96"/>
      <c r="AA41" s="96"/>
      <c r="AB41" s="96"/>
      <c r="AC41" s="96"/>
      <c r="AD41" s="96"/>
      <c r="AE41" s="96">
        <f t="shared" si="2"/>
        <v>0</v>
      </c>
      <c r="AF41" s="96">
        <f t="shared" si="3"/>
        <v>0</v>
      </c>
      <c r="AG41" s="96">
        <f t="shared" si="4"/>
        <v>0</v>
      </c>
      <c r="AH41" s="96">
        <f t="shared" si="5"/>
        <v>0</v>
      </c>
      <c r="AI41" s="96">
        <f t="shared" si="6"/>
        <v>0</v>
      </c>
      <c r="AJ41" s="72"/>
      <c r="AK41" s="72"/>
      <c r="AL41" s="71"/>
      <c r="AM41" s="71"/>
      <c r="AN41" s="71"/>
      <c r="AO41" s="73"/>
      <c r="AP41" s="73"/>
      <c r="AQ41" s="73"/>
      <c r="AR41" s="71"/>
      <c r="AS41" s="71"/>
      <c r="AT41" s="71"/>
      <c r="AU41" s="110"/>
      <c r="AV41" s="74"/>
      <c r="AW41" s="57"/>
      <c r="AX41" s="57"/>
      <c r="AY41" s="71"/>
      <c r="AZ41" s="71"/>
      <c r="BA41" s="70"/>
      <c r="BB41" s="70"/>
      <c r="BC41" s="70"/>
      <c r="BD41" s="70"/>
      <c r="BE41" s="71"/>
      <c r="BF41" s="96"/>
      <c r="BG41" s="96"/>
      <c r="BH41" s="96">
        <f t="shared" si="7"/>
        <v>0</v>
      </c>
      <c r="BI41" s="96"/>
      <c r="BJ41" s="96"/>
      <c r="BK41" s="96"/>
      <c r="BL41" s="96"/>
      <c r="BM41" s="96"/>
      <c r="BN41" s="96"/>
      <c r="BO41" s="96"/>
      <c r="BP41" s="96"/>
      <c r="BQ41" s="96"/>
      <c r="BR41" s="96"/>
      <c r="BS41" s="96"/>
      <c r="BT41" s="96"/>
      <c r="BU41" s="96"/>
      <c r="BV41" s="96">
        <f t="shared" si="8"/>
        <v>0</v>
      </c>
      <c r="BW41" s="96">
        <f t="shared" si="9"/>
        <v>0</v>
      </c>
      <c r="BX41" s="96">
        <f t="shared" si="10"/>
        <v>0</v>
      </c>
      <c r="BY41" s="96">
        <f t="shared" si="11"/>
        <v>0</v>
      </c>
      <c r="BZ41" s="96">
        <f t="shared" si="12"/>
        <v>0</v>
      </c>
      <c r="CA41" s="72"/>
      <c r="CB41" s="72"/>
      <c r="CC41" s="71"/>
      <c r="CD41" s="71"/>
      <c r="CE41" s="71"/>
      <c r="CF41" s="73"/>
      <c r="CG41" s="73"/>
      <c r="CH41" s="73"/>
      <c r="CI41" s="71"/>
      <c r="CJ41" s="71"/>
      <c r="CK41" s="71"/>
      <c r="CL41" s="110"/>
      <c r="CM41" s="74"/>
      <c r="CN41" s="57"/>
      <c r="CO41" s="57"/>
      <c r="CP41" s="71"/>
      <c r="CQ41" s="71"/>
      <c r="CR41" s="75"/>
    </row>
    <row r="42" spans="1:96" x14ac:dyDescent="0.45">
      <c r="A42" s="56">
        <v>39</v>
      </c>
      <c r="B42" s="68" t="s">
        <v>236</v>
      </c>
      <c r="C42" s="78" t="s">
        <v>237</v>
      </c>
      <c r="D42" s="78" t="str">
        <f t="shared" si="0"/>
        <v>ｻ710CF</v>
      </c>
      <c r="E42" s="57" t="s">
        <v>238</v>
      </c>
      <c r="F42" s="58">
        <v>42436</v>
      </c>
      <c r="G42" s="69">
        <v>56.16</v>
      </c>
      <c r="H42" s="57" t="s">
        <v>134</v>
      </c>
      <c r="I42" s="57" t="s">
        <v>239</v>
      </c>
      <c r="J42" s="70">
        <v>45446</v>
      </c>
      <c r="K42" s="70" t="s">
        <v>1147</v>
      </c>
      <c r="L42" s="70"/>
      <c r="M42" s="70"/>
      <c r="N42" s="71"/>
      <c r="O42" s="96">
        <v>361570</v>
      </c>
      <c r="P42" s="96">
        <v>361570</v>
      </c>
      <c r="Q42" s="96">
        <f t="shared" si="1"/>
        <v>0</v>
      </c>
      <c r="R42" s="96">
        <v>76949</v>
      </c>
      <c r="S42" s="96">
        <v>2970</v>
      </c>
      <c r="T42" s="96">
        <v>15354</v>
      </c>
      <c r="U42" s="96">
        <v>24918</v>
      </c>
      <c r="V42" s="96">
        <v>25215</v>
      </c>
      <c r="W42" s="96">
        <v>3742</v>
      </c>
      <c r="X42" s="96">
        <v>0</v>
      </c>
      <c r="Y42" s="96">
        <v>237</v>
      </c>
      <c r="Z42" s="96">
        <v>772</v>
      </c>
      <c r="AA42" s="96">
        <v>3237</v>
      </c>
      <c r="AB42" s="96">
        <v>504</v>
      </c>
      <c r="AC42" s="96">
        <v>0</v>
      </c>
      <c r="AD42" s="96">
        <v>0</v>
      </c>
      <c r="AE42" s="96">
        <f t="shared" si="2"/>
        <v>76949</v>
      </c>
      <c r="AF42" s="96">
        <f t="shared" si="3"/>
        <v>0</v>
      </c>
      <c r="AG42" s="96">
        <f t="shared" si="4"/>
        <v>284621</v>
      </c>
      <c r="AH42" s="96">
        <f t="shared" si="5"/>
        <v>284621</v>
      </c>
      <c r="AI42" s="96">
        <f t="shared" si="6"/>
        <v>0</v>
      </c>
      <c r="AJ42" s="72" t="s">
        <v>1877</v>
      </c>
      <c r="AK42" s="72"/>
      <c r="AL42" s="71" t="s">
        <v>1613</v>
      </c>
      <c r="AM42" s="71" t="s">
        <v>1614</v>
      </c>
      <c r="AN42" s="71" t="s">
        <v>1178</v>
      </c>
      <c r="AO42" s="73" t="s">
        <v>1615</v>
      </c>
      <c r="AP42" s="73" t="s">
        <v>1616</v>
      </c>
      <c r="AQ42" s="73" t="s">
        <v>1617</v>
      </c>
      <c r="AR42" s="71" t="s">
        <v>1618</v>
      </c>
      <c r="AS42" s="71" t="s">
        <v>1619</v>
      </c>
      <c r="AT42" s="71"/>
      <c r="AU42" s="110">
        <v>45504</v>
      </c>
      <c r="AV42" s="74">
        <v>45504</v>
      </c>
      <c r="AW42" s="57"/>
      <c r="AX42" s="57"/>
      <c r="AY42" s="71"/>
      <c r="AZ42" s="71"/>
      <c r="BA42" s="70"/>
      <c r="BB42" s="70"/>
      <c r="BC42" s="70"/>
      <c r="BD42" s="70"/>
      <c r="BE42" s="71"/>
      <c r="BF42" s="96"/>
      <c r="BG42" s="96"/>
      <c r="BH42" s="96">
        <f t="shared" si="7"/>
        <v>0</v>
      </c>
      <c r="BI42" s="96"/>
      <c r="BJ42" s="96"/>
      <c r="BK42" s="96"/>
      <c r="BL42" s="96"/>
      <c r="BM42" s="96"/>
      <c r="BN42" s="96"/>
      <c r="BO42" s="96"/>
      <c r="BP42" s="96"/>
      <c r="BQ42" s="96"/>
      <c r="BR42" s="96"/>
      <c r="BS42" s="96"/>
      <c r="BT42" s="96"/>
      <c r="BU42" s="96"/>
      <c r="BV42" s="96">
        <f t="shared" si="8"/>
        <v>0</v>
      </c>
      <c r="BW42" s="96">
        <f t="shared" si="9"/>
        <v>0</v>
      </c>
      <c r="BX42" s="96">
        <f t="shared" si="10"/>
        <v>0</v>
      </c>
      <c r="BY42" s="96">
        <f t="shared" si="11"/>
        <v>0</v>
      </c>
      <c r="BZ42" s="96">
        <f t="shared" si="12"/>
        <v>0</v>
      </c>
      <c r="CA42" s="72"/>
      <c r="CB42" s="72"/>
      <c r="CC42" s="71"/>
      <c r="CD42" s="71"/>
      <c r="CE42" s="71"/>
      <c r="CF42" s="73"/>
      <c r="CG42" s="73"/>
      <c r="CH42" s="73"/>
      <c r="CI42" s="71"/>
      <c r="CJ42" s="71"/>
      <c r="CK42" s="71"/>
      <c r="CL42" s="110"/>
      <c r="CM42" s="74"/>
      <c r="CN42" s="57"/>
      <c r="CO42" s="57"/>
      <c r="CP42" s="71"/>
      <c r="CQ42" s="71"/>
      <c r="CR42" s="75"/>
    </row>
    <row r="43" spans="1:96" x14ac:dyDescent="0.45">
      <c r="A43" s="56">
        <v>40</v>
      </c>
      <c r="B43" s="68" t="s">
        <v>240</v>
      </c>
      <c r="C43" s="78" t="s">
        <v>241</v>
      </c>
      <c r="D43" s="78" t="str">
        <f t="shared" si="0"/>
        <v>ｻ801CB</v>
      </c>
      <c r="E43" s="57" t="s">
        <v>242</v>
      </c>
      <c r="F43" s="58">
        <v>42446</v>
      </c>
      <c r="G43" s="69">
        <v>36.4</v>
      </c>
      <c r="H43" s="57" t="s">
        <v>134</v>
      </c>
      <c r="I43" s="57" t="s">
        <v>135</v>
      </c>
      <c r="J43" s="70"/>
      <c r="K43" s="70"/>
      <c r="L43" s="70"/>
      <c r="M43" s="70"/>
      <c r="N43" s="71"/>
      <c r="O43" s="96"/>
      <c r="P43" s="96"/>
      <c r="Q43" s="96">
        <f t="shared" si="1"/>
        <v>0</v>
      </c>
      <c r="R43" s="96"/>
      <c r="S43" s="96"/>
      <c r="T43" s="96"/>
      <c r="U43" s="96"/>
      <c r="V43" s="96"/>
      <c r="W43" s="96"/>
      <c r="X43" s="96"/>
      <c r="Y43" s="96"/>
      <c r="Z43" s="96"/>
      <c r="AA43" s="96"/>
      <c r="AB43" s="96"/>
      <c r="AC43" s="96"/>
      <c r="AD43" s="96"/>
      <c r="AE43" s="96">
        <f t="shared" si="2"/>
        <v>0</v>
      </c>
      <c r="AF43" s="96">
        <f t="shared" si="3"/>
        <v>0</v>
      </c>
      <c r="AG43" s="96">
        <f t="shared" si="4"/>
        <v>0</v>
      </c>
      <c r="AH43" s="96">
        <f t="shared" si="5"/>
        <v>0</v>
      </c>
      <c r="AI43" s="96">
        <f t="shared" si="6"/>
        <v>0</v>
      </c>
      <c r="AJ43" s="72"/>
      <c r="AK43" s="72"/>
      <c r="AL43" s="71"/>
      <c r="AM43" s="71"/>
      <c r="AN43" s="71"/>
      <c r="AO43" s="73"/>
      <c r="AP43" s="73"/>
      <c r="AQ43" s="73"/>
      <c r="AR43" s="71"/>
      <c r="AS43" s="71"/>
      <c r="AT43" s="71"/>
      <c r="AU43" s="110"/>
      <c r="AV43" s="74"/>
      <c r="AW43" s="57"/>
      <c r="AX43" s="57"/>
      <c r="AY43" s="71"/>
      <c r="AZ43" s="71"/>
      <c r="BA43" s="70"/>
      <c r="BB43" s="70"/>
      <c r="BC43" s="70"/>
      <c r="BD43" s="70"/>
      <c r="BE43" s="71"/>
      <c r="BF43" s="96"/>
      <c r="BG43" s="96"/>
      <c r="BH43" s="96">
        <f t="shared" si="7"/>
        <v>0</v>
      </c>
      <c r="BI43" s="96"/>
      <c r="BJ43" s="96"/>
      <c r="BK43" s="96"/>
      <c r="BL43" s="96"/>
      <c r="BM43" s="96"/>
      <c r="BN43" s="96"/>
      <c r="BO43" s="96"/>
      <c r="BP43" s="96"/>
      <c r="BQ43" s="96"/>
      <c r="BR43" s="96"/>
      <c r="BS43" s="96"/>
      <c r="BT43" s="96"/>
      <c r="BU43" s="96"/>
      <c r="BV43" s="96">
        <f t="shared" si="8"/>
        <v>0</v>
      </c>
      <c r="BW43" s="96">
        <f t="shared" si="9"/>
        <v>0</v>
      </c>
      <c r="BX43" s="96">
        <f t="shared" si="10"/>
        <v>0</v>
      </c>
      <c r="BY43" s="96">
        <f t="shared" si="11"/>
        <v>0</v>
      </c>
      <c r="BZ43" s="96">
        <f t="shared" si="12"/>
        <v>0</v>
      </c>
      <c r="CA43" s="72"/>
      <c r="CB43" s="72"/>
      <c r="CC43" s="71"/>
      <c r="CD43" s="71"/>
      <c r="CE43" s="71"/>
      <c r="CF43" s="73"/>
      <c r="CG43" s="73"/>
      <c r="CH43" s="73"/>
      <c r="CI43" s="71"/>
      <c r="CJ43" s="71"/>
      <c r="CK43" s="71"/>
      <c r="CL43" s="110"/>
      <c r="CM43" s="74"/>
      <c r="CN43" s="57"/>
      <c r="CO43" s="57"/>
      <c r="CP43" s="71"/>
      <c r="CQ43" s="71"/>
      <c r="CR43" s="75"/>
    </row>
    <row r="44" spans="1:96" x14ac:dyDescent="0.45">
      <c r="A44" s="56">
        <v>41</v>
      </c>
      <c r="B44" s="68" t="s">
        <v>243</v>
      </c>
      <c r="C44" s="78" t="s">
        <v>244</v>
      </c>
      <c r="D44" s="78" t="str">
        <f t="shared" si="0"/>
        <v>ｻ711CJ</v>
      </c>
      <c r="E44" s="57" t="s">
        <v>231</v>
      </c>
      <c r="F44" s="58">
        <v>42447</v>
      </c>
      <c r="G44" s="69">
        <v>12.48</v>
      </c>
      <c r="H44" s="57" t="s">
        <v>134</v>
      </c>
      <c r="I44" s="57" t="s">
        <v>232</v>
      </c>
      <c r="J44" s="70"/>
      <c r="K44" s="70"/>
      <c r="L44" s="70"/>
      <c r="M44" s="70"/>
      <c r="N44" s="71"/>
      <c r="O44" s="96"/>
      <c r="P44" s="96"/>
      <c r="Q44" s="96">
        <f t="shared" si="1"/>
        <v>0</v>
      </c>
      <c r="R44" s="96"/>
      <c r="S44" s="96"/>
      <c r="T44" s="96"/>
      <c r="U44" s="96"/>
      <c r="V44" s="96"/>
      <c r="W44" s="96"/>
      <c r="X44" s="96"/>
      <c r="Y44" s="96"/>
      <c r="Z44" s="96"/>
      <c r="AA44" s="96"/>
      <c r="AB44" s="96"/>
      <c r="AC44" s="96"/>
      <c r="AD44" s="96"/>
      <c r="AE44" s="96">
        <f t="shared" si="2"/>
        <v>0</v>
      </c>
      <c r="AF44" s="96">
        <f t="shared" si="3"/>
        <v>0</v>
      </c>
      <c r="AG44" s="96">
        <f t="shared" si="4"/>
        <v>0</v>
      </c>
      <c r="AH44" s="96">
        <f t="shared" si="5"/>
        <v>0</v>
      </c>
      <c r="AI44" s="96">
        <f t="shared" si="6"/>
        <v>0</v>
      </c>
      <c r="AJ44" s="72"/>
      <c r="AK44" s="72"/>
      <c r="AL44" s="71"/>
      <c r="AM44" s="71"/>
      <c r="AN44" s="71"/>
      <c r="AO44" s="73"/>
      <c r="AP44" s="73"/>
      <c r="AQ44" s="73"/>
      <c r="AR44" s="71"/>
      <c r="AS44" s="71"/>
      <c r="AT44" s="71"/>
      <c r="AU44" s="110"/>
      <c r="AV44" s="74"/>
      <c r="AW44" s="57"/>
      <c r="AX44" s="57"/>
      <c r="AY44" s="71"/>
      <c r="AZ44" s="71"/>
      <c r="BA44" s="70"/>
      <c r="BB44" s="70"/>
      <c r="BC44" s="70"/>
      <c r="BD44" s="70"/>
      <c r="BE44" s="71"/>
      <c r="BF44" s="96"/>
      <c r="BG44" s="96"/>
      <c r="BH44" s="96">
        <f t="shared" si="7"/>
        <v>0</v>
      </c>
      <c r="BI44" s="96"/>
      <c r="BJ44" s="96"/>
      <c r="BK44" s="96"/>
      <c r="BL44" s="96"/>
      <c r="BM44" s="96"/>
      <c r="BN44" s="96"/>
      <c r="BO44" s="96"/>
      <c r="BP44" s="96"/>
      <c r="BQ44" s="96"/>
      <c r="BR44" s="96"/>
      <c r="BS44" s="96"/>
      <c r="BT44" s="96"/>
      <c r="BU44" s="96"/>
      <c r="BV44" s="96">
        <f t="shared" si="8"/>
        <v>0</v>
      </c>
      <c r="BW44" s="96">
        <f t="shared" si="9"/>
        <v>0</v>
      </c>
      <c r="BX44" s="96">
        <f t="shared" si="10"/>
        <v>0</v>
      </c>
      <c r="BY44" s="96">
        <f t="shared" si="11"/>
        <v>0</v>
      </c>
      <c r="BZ44" s="96">
        <f t="shared" si="12"/>
        <v>0</v>
      </c>
      <c r="CA44" s="72"/>
      <c r="CB44" s="72"/>
      <c r="CC44" s="71"/>
      <c r="CD44" s="71"/>
      <c r="CE44" s="71"/>
      <c r="CF44" s="73"/>
      <c r="CG44" s="73"/>
      <c r="CH44" s="73"/>
      <c r="CI44" s="71"/>
      <c r="CJ44" s="71"/>
      <c r="CK44" s="71"/>
      <c r="CL44" s="110"/>
      <c r="CM44" s="74"/>
      <c r="CN44" s="57"/>
      <c r="CO44" s="57"/>
      <c r="CP44" s="71"/>
      <c r="CQ44" s="71"/>
      <c r="CR44" s="75"/>
    </row>
    <row r="45" spans="1:96" x14ac:dyDescent="0.45">
      <c r="A45" s="56">
        <v>42</v>
      </c>
      <c r="B45" s="68" t="s">
        <v>245</v>
      </c>
      <c r="C45" s="78" t="s">
        <v>246</v>
      </c>
      <c r="D45" s="78" t="str">
        <f t="shared" si="0"/>
        <v>ｻ710CK</v>
      </c>
      <c r="E45" s="57" t="s">
        <v>231</v>
      </c>
      <c r="F45" s="58">
        <v>42451</v>
      </c>
      <c r="G45" s="69">
        <v>58.24</v>
      </c>
      <c r="H45" s="57" t="s">
        <v>134</v>
      </c>
      <c r="I45" s="57" t="s">
        <v>232</v>
      </c>
      <c r="J45" s="70"/>
      <c r="K45" s="70"/>
      <c r="L45" s="70"/>
      <c r="M45" s="70"/>
      <c r="N45" s="71"/>
      <c r="O45" s="96"/>
      <c r="P45" s="96"/>
      <c r="Q45" s="96">
        <f t="shared" si="1"/>
        <v>0</v>
      </c>
      <c r="R45" s="96"/>
      <c r="S45" s="96"/>
      <c r="T45" s="96"/>
      <c r="U45" s="96"/>
      <c r="V45" s="96"/>
      <c r="W45" s="96"/>
      <c r="X45" s="96"/>
      <c r="Y45" s="96"/>
      <c r="Z45" s="96"/>
      <c r="AA45" s="96"/>
      <c r="AB45" s="96"/>
      <c r="AC45" s="96"/>
      <c r="AD45" s="96"/>
      <c r="AE45" s="96">
        <f t="shared" si="2"/>
        <v>0</v>
      </c>
      <c r="AF45" s="96">
        <f t="shared" si="3"/>
        <v>0</v>
      </c>
      <c r="AG45" s="96">
        <f t="shared" si="4"/>
        <v>0</v>
      </c>
      <c r="AH45" s="96">
        <f t="shared" si="5"/>
        <v>0</v>
      </c>
      <c r="AI45" s="96">
        <f t="shared" si="6"/>
        <v>0</v>
      </c>
      <c r="AJ45" s="72"/>
      <c r="AK45" s="72"/>
      <c r="AL45" s="71"/>
      <c r="AM45" s="71"/>
      <c r="AN45" s="71"/>
      <c r="AO45" s="73"/>
      <c r="AP45" s="73"/>
      <c r="AQ45" s="73"/>
      <c r="AR45" s="71"/>
      <c r="AS45" s="71"/>
      <c r="AT45" s="71"/>
      <c r="AU45" s="110"/>
      <c r="AV45" s="74"/>
      <c r="AW45" s="57"/>
      <c r="AX45" s="57"/>
      <c r="AY45" s="71"/>
      <c r="AZ45" s="71"/>
      <c r="BA45" s="70"/>
      <c r="BB45" s="70"/>
      <c r="BC45" s="70"/>
      <c r="BD45" s="70"/>
      <c r="BE45" s="71"/>
      <c r="BF45" s="96"/>
      <c r="BG45" s="96"/>
      <c r="BH45" s="96">
        <f t="shared" si="7"/>
        <v>0</v>
      </c>
      <c r="BI45" s="96"/>
      <c r="BJ45" s="96"/>
      <c r="BK45" s="96"/>
      <c r="BL45" s="96"/>
      <c r="BM45" s="96"/>
      <c r="BN45" s="96"/>
      <c r="BO45" s="96"/>
      <c r="BP45" s="96"/>
      <c r="BQ45" s="96"/>
      <c r="BR45" s="96"/>
      <c r="BS45" s="96"/>
      <c r="BT45" s="96"/>
      <c r="BU45" s="96"/>
      <c r="BV45" s="96">
        <f t="shared" si="8"/>
        <v>0</v>
      </c>
      <c r="BW45" s="96">
        <f t="shared" si="9"/>
        <v>0</v>
      </c>
      <c r="BX45" s="96">
        <f t="shared" si="10"/>
        <v>0</v>
      </c>
      <c r="BY45" s="96">
        <f t="shared" si="11"/>
        <v>0</v>
      </c>
      <c r="BZ45" s="96">
        <f t="shared" si="12"/>
        <v>0</v>
      </c>
      <c r="CA45" s="72"/>
      <c r="CB45" s="72"/>
      <c r="CC45" s="71"/>
      <c r="CD45" s="71"/>
      <c r="CE45" s="71"/>
      <c r="CF45" s="73"/>
      <c r="CG45" s="73"/>
      <c r="CH45" s="73"/>
      <c r="CI45" s="71"/>
      <c r="CJ45" s="71"/>
      <c r="CK45" s="71"/>
      <c r="CL45" s="110"/>
      <c r="CM45" s="74"/>
      <c r="CN45" s="57"/>
      <c r="CO45" s="57"/>
      <c r="CP45" s="71"/>
      <c r="CQ45" s="71"/>
      <c r="CR45" s="75"/>
    </row>
    <row r="46" spans="1:96" x14ac:dyDescent="0.45">
      <c r="A46" s="56">
        <v>43</v>
      </c>
      <c r="B46" s="68" t="s">
        <v>247</v>
      </c>
      <c r="C46" s="78" t="s">
        <v>248</v>
      </c>
      <c r="D46" s="78" t="str">
        <f t="shared" si="0"/>
        <v>ｻ711CM</v>
      </c>
      <c r="E46" s="57" t="s">
        <v>249</v>
      </c>
      <c r="F46" s="58">
        <v>42454</v>
      </c>
      <c r="G46" s="69">
        <v>56.16</v>
      </c>
      <c r="H46" s="57" t="s">
        <v>134</v>
      </c>
      <c r="I46" s="57" t="s">
        <v>108</v>
      </c>
      <c r="J46" s="70"/>
      <c r="K46" s="70"/>
      <c r="L46" s="70"/>
      <c r="M46" s="70"/>
      <c r="N46" s="71"/>
      <c r="O46" s="96"/>
      <c r="P46" s="96"/>
      <c r="Q46" s="96">
        <f t="shared" si="1"/>
        <v>0</v>
      </c>
      <c r="R46" s="96"/>
      <c r="S46" s="96"/>
      <c r="T46" s="96"/>
      <c r="U46" s="96"/>
      <c r="V46" s="96"/>
      <c r="W46" s="96"/>
      <c r="X46" s="96"/>
      <c r="Y46" s="96"/>
      <c r="Z46" s="96"/>
      <c r="AA46" s="96"/>
      <c r="AB46" s="96"/>
      <c r="AC46" s="96"/>
      <c r="AD46" s="96"/>
      <c r="AE46" s="96">
        <f t="shared" si="2"/>
        <v>0</v>
      </c>
      <c r="AF46" s="96">
        <f t="shared" si="3"/>
        <v>0</v>
      </c>
      <c r="AG46" s="96">
        <f t="shared" si="4"/>
        <v>0</v>
      </c>
      <c r="AH46" s="96">
        <f t="shared" si="5"/>
        <v>0</v>
      </c>
      <c r="AI46" s="96">
        <f t="shared" si="6"/>
        <v>0</v>
      </c>
      <c r="AJ46" s="72"/>
      <c r="AK46" s="72"/>
      <c r="AL46" s="71"/>
      <c r="AM46" s="71"/>
      <c r="AN46" s="71"/>
      <c r="AO46" s="73"/>
      <c r="AP46" s="73"/>
      <c r="AQ46" s="73"/>
      <c r="AR46" s="71"/>
      <c r="AS46" s="71"/>
      <c r="AT46" s="71"/>
      <c r="AU46" s="110"/>
      <c r="AV46" s="74"/>
      <c r="AW46" s="57"/>
      <c r="AX46" s="57"/>
      <c r="AY46" s="71"/>
      <c r="AZ46" s="71"/>
      <c r="BA46" s="70"/>
      <c r="BB46" s="70"/>
      <c r="BC46" s="70"/>
      <c r="BD46" s="70"/>
      <c r="BE46" s="71"/>
      <c r="BF46" s="96"/>
      <c r="BG46" s="96"/>
      <c r="BH46" s="96">
        <f t="shared" si="7"/>
        <v>0</v>
      </c>
      <c r="BI46" s="96"/>
      <c r="BJ46" s="96"/>
      <c r="BK46" s="96"/>
      <c r="BL46" s="96"/>
      <c r="BM46" s="96"/>
      <c r="BN46" s="96"/>
      <c r="BO46" s="96"/>
      <c r="BP46" s="96"/>
      <c r="BQ46" s="96"/>
      <c r="BR46" s="96"/>
      <c r="BS46" s="96"/>
      <c r="BT46" s="96"/>
      <c r="BU46" s="96"/>
      <c r="BV46" s="96">
        <f t="shared" si="8"/>
        <v>0</v>
      </c>
      <c r="BW46" s="96">
        <f t="shared" si="9"/>
        <v>0</v>
      </c>
      <c r="BX46" s="96">
        <f t="shared" si="10"/>
        <v>0</v>
      </c>
      <c r="BY46" s="96">
        <f t="shared" si="11"/>
        <v>0</v>
      </c>
      <c r="BZ46" s="96">
        <f t="shared" si="12"/>
        <v>0</v>
      </c>
      <c r="CA46" s="72"/>
      <c r="CB46" s="72"/>
      <c r="CC46" s="71"/>
      <c r="CD46" s="71"/>
      <c r="CE46" s="71"/>
      <c r="CF46" s="73"/>
      <c r="CG46" s="73"/>
      <c r="CH46" s="73"/>
      <c r="CI46" s="71"/>
      <c r="CJ46" s="71"/>
      <c r="CK46" s="71"/>
      <c r="CL46" s="110"/>
      <c r="CM46" s="74"/>
      <c r="CN46" s="57"/>
      <c r="CO46" s="57"/>
      <c r="CP46" s="71"/>
      <c r="CQ46" s="71"/>
      <c r="CR46" s="75"/>
    </row>
    <row r="47" spans="1:96" x14ac:dyDescent="0.45">
      <c r="A47" s="56">
        <v>44</v>
      </c>
      <c r="B47" s="68" t="s">
        <v>250</v>
      </c>
      <c r="C47" s="78" t="s">
        <v>251</v>
      </c>
      <c r="D47" s="78" t="str">
        <f t="shared" si="0"/>
        <v>ｻ711CN</v>
      </c>
      <c r="E47" s="57" t="s">
        <v>252</v>
      </c>
      <c r="F47" s="58">
        <v>42459</v>
      </c>
      <c r="G47" s="69">
        <v>10.14</v>
      </c>
      <c r="H47" s="57" t="s">
        <v>134</v>
      </c>
      <c r="I47" s="57" t="s">
        <v>232</v>
      </c>
      <c r="J47" s="70"/>
      <c r="K47" s="70"/>
      <c r="L47" s="70"/>
      <c r="M47" s="70"/>
      <c r="N47" s="71"/>
      <c r="O47" s="96"/>
      <c r="P47" s="96"/>
      <c r="Q47" s="96">
        <f t="shared" si="1"/>
        <v>0</v>
      </c>
      <c r="R47" s="96"/>
      <c r="S47" s="96"/>
      <c r="T47" s="96"/>
      <c r="U47" s="96"/>
      <c r="V47" s="96"/>
      <c r="W47" s="96"/>
      <c r="X47" s="96"/>
      <c r="Y47" s="96"/>
      <c r="Z47" s="96"/>
      <c r="AA47" s="96"/>
      <c r="AB47" s="96"/>
      <c r="AC47" s="96"/>
      <c r="AD47" s="96"/>
      <c r="AE47" s="96">
        <f t="shared" si="2"/>
        <v>0</v>
      </c>
      <c r="AF47" s="96">
        <f t="shared" si="3"/>
        <v>0</v>
      </c>
      <c r="AG47" s="96">
        <f t="shared" si="4"/>
        <v>0</v>
      </c>
      <c r="AH47" s="96">
        <f t="shared" si="5"/>
        <v>0</v>
      </c>
      <c r="AI47" s="96">
        <f t="shared" si="6"/>
        <v>0</v>
      </c>
      <c r="AJ47" s="72"/>
      <c r="AK47" s="72"/>
      <c r="AL47" s="71"/>
      <c r="AM47" s="71"/>
      <c r="AN47" s="71"/>
      <c r="AO47" s="73"/>
      <c r="AP47" s="73"/>
      <c r="AQ47" s="73"/>
      <c r="AR47" s="71"/>
      <c r="AS47" s="71"/>
      <c r="AT47" s="71"/>
      <c r="AU47" s="110"/>
      <c r="AV47" s="74"/>
      <c r="AW47" s="57"/>
      <c r="AX47" s="57"/>
      <c r="AY47" s="71"/>
      <c r="AZ47" s="71"/>
      <c r="BA47" s="70"/>
      <c r="BB47" s="70"/>
      <c r="BC47" s="70"/>
      <c r="BD47" s="70"/>
      <c r="BE47" s="71"/>
      <c r="BF47" s="96"/>
      <c r="BG47" s="96"/>
      <c r="BH47" s="96">
        <f t="shared" si="7"/>
        <v>0</v>
      </c>
      <c r="BI47" s="96"/>
      <c r="BJ47" s="96"/>
      <c r="BK47" s="96"/>
      <c r="BL47" s="96"/>
      <c r="BM47" s="96"/>
      <c r="BN47" s="96"/>
      <c r="BO47" s="96"/>
      <c r="BP47" s="96"/>
      <c r="BQ47" s="96"/>
      <c r="BR47" s="96"/>
      <c r="BS47" s="96"/>
      <c r="BT47" s="96"/>
      <c r="BU47" s="96"/>
      <c r="BV47" s="96">
        <f t="shared" si="8"/>
        <v>0</v>
      </c>
      <c r="BW47" s="96">
        <f t="shared" si="9"/>
        <v>0</v>
      </c>
      <c r="BX47" s="96">
        <f t="shared" si="10"/>
        <v>0</v>
      </c>
      <c r="BY47" s="96">
        <f t="shared" si="11"/>
        <v>0</v>
      </c>
      <c r="BZ47" s="96">
        <f t="shared" si="12"/>
        <v>0</v>
      </c>
      <c r="CA47" s="72"/>
      <c r="CB47" s="72"/>
      <c r="CC47" s="71"/>
      <c r="CD47" s="71"/>
      <c r="CE47" s="71"/>
      <c r="CF47" s="73"/>
      <c r="CG47" s="73"/>
      <c r="CH47" s="73"/>
      <c r="CI47" s="71"/>
      <c r="CJ47" s="71"/>
      <c r="CK47" s="71"/>
      <c r="CL47" s="110"/>
      <c r="CM47" s="74"/>
      <c r="CN47" s="57"/>
      <c r="CO47" s="57"/>
      <c r="CP47" s="71"/>
      <c r="CQ47" s="71"/>
      <c r="CR47" s="75"/>
    </row>
    <row r="48" spans="1:96" x14ac:dyDescent="0.45">
      <c r="A48" s="56">
        <v>45</v>
      </c>
      <c r="B48" s="68" t="s">
        <v>253</v>
      </c>
      <c r="C48" s="78" t="s">
        <v>254</v>
      </c>
      <c r="D48" s="78" t="str">
        <f t="shared" si="0"/>
        <v>ｻ712CB</v>
      </c>
      <c r="E48" s="57" t="s">
        <v>255</v>
      </c>
      <c r="F48" s="58">
        <v>42460</v>
      </c>
      <c r="G48" s="69">
        <v>12.48</v>
      </c>
      <c r="H48" s="57" t="s">
        <v>134</v>
      </c>
      <c r="I48" s="57" t="s">
        <v>108</v>
      </c>
      <c r="J48" s="70"/>
      <c r="K48" s="70"/>
      <c r="L48" s="70"/>
      <c r="M48" s="70"/>
      <c r="N48" s="71"/>
      <c r="O48" s="96"/>
      <c r="P48" s="96"/>
      <c r="Q48" s="96">
        <f t="shared" si="1"/>
        <v>0</v>
      </c>
      <c r="R48" s="96"/>
      <c r="S48" s="96"/>
      <c r="T48" s="96"/>
      <c r="U48" s="96"/>
      <c r="V48" s="96"/>
      <c r="W48" s="96"/>
      <c r="X48" s="96"/>
      <c r="Y48" s="96"/>
      <c r="Z48" s="96"/>
      <c r="AA48" s="96"/>
      <c r="AB48" s="96"/>
      <c r="AC48" s="96"/>
      <c r="AD48" s="96"/>
      <c r="AE48" s="96">
        <f t="shared" si="2"/>
        <v>0</v>
      </c>
      <c r="AF48" s="96">
        <f t="shared" si="3"/>
        <v>0</v>
      </c>
      <c r="AG48" s="96">
        <f t="shared" si="4"/>
        <v>0</v>
      </c>
      <c r="AH48" s="96">
        <f t="shared" si="5"/>
        <v>0</v>
      </c>
      <c r="AI48" s="96">
        <f t="shared" si="6"/>
        <v>0</v>
      </c>
      <c r="AJ48" s="72"/>
      <c r="AK48" s="72"/>
      <c r="AL48" s="71"/>
      <c r="AM48" s="71"/>
      <c r="AN48" s="71"/>
      <c r="AO48" s="73"/>
      <c r="AP48" s="73"/>
      <c r="AQ48" s="73"/>
      <c r="AR48" s="71"/>
      <c r="AS48" s="71"/>
      <c r="AT48" s="71"/>
      <c r="AU48" s="110"/>
      <c r="AV48" s="74"/>
      <c r="AW48" s="57"/>
      <c r="AX48" s="57"/>
      <c r="AY48" s="71"/>
      <c r="AZ48" s="71"/>
      <c r="BA48" s="70"/>
      <c r="BB48" s="70"/>
      <c r="BC48" s="70"/>
      <c r="BD48" s="70"/>
      <c r="BE48" s="71"/>
      <c r="BF48" s="96"/>
      <c r="BG48" s="96"/>
      <c r="BH48" s="96">
        <f t="shared" si="7"/>
        <v>0</v>
      </c>
      <c r="BI48" s="96"/>
      <c r="BJ48" s="96"/>
      <c r="BK48" s="96"/>
      <c r="BL48" s="96"/>
      <c r="BM48" s="96"/>
      <c r="BN48" s="96"/>
      <c r="BO48" s="96"/>
      <c r="BP48" s="96"/>
      <c r="BQ48" s="96"/>
      <c r="BR48" s="96"/>
      <c r="BS48" s="96"/>
      <c r="BT48" s="96"/>
      <c r="BU48" s="96"/>
      <c r="BV48" s="96">
        <f t="shared" si="8"/>
        <v>0</v>
      </c>
      <c r="BW48" s="96">
        <f t="shared" si="9"/>
        <v>0</v>
      </c>
      <c r="BX48" s="96">
        <f t="shared" si="10"/>
        <v>0</v>
      </c>
      <c r="BY48" s="96">
        <f t="shared" si="11"/>
        <v>0</v>
      </c>
      <c r="BZ48" s="96">
        <f t="shared" si="12"/>
        <v>0</v>
      </c>
      <c r="CA48" s="72"/>
      <c r="CB48" s="72"/>
      <c r="CC48" s="71"/>
      <c r="CD48" s="71"/>
      <c r="CE48" s="71"/>
      <c r="CF48" s="73"/>
      <c r="CG48" s="73"/>
      <c r="CH48" s="73"/>
      <c r="CI48" s="71"/>
      <c r="CJ48" s="71"/>
      <c r="CK48" s="71"/>
      <c r="CL48" s="110"/>
      <c r="CM48" s="74"/>
      <c r="CN48" s="57"/>
      <c r="CO48" s="57"/>
      <c r="CP48" s="71"/>
      <c r="CQ48" s="71"/>
      <c r="CR48" s="75"/>
    </row>
    <row r="49" spans="1:96" x14ac:dyDescent="0.45">
      <c r="A49" s="56">
        <v>46</v>
      </c>
      <c r="B49" s="68" t="s">
        <v>256</v>
      </c>
      <c r="C49" s="78" t="s">
        <v>257</v>
      </c>
      <c r="D49" s="78" t="str">
        <f t="shared" si="0"/>
        <v>ｻ712CD</v>
      </c>
      <c r="E49" s="57" t="s">
        <v>258</v>
      </c>
      <c r="F49" s="58">
        <v>42460</v>
      </c>
      <c r="G49" s="69">
        <v>37.44</v>
      </c>
      <c r="H49" s="57" t="s">
        <v>134</v>
      </c>
      <c r="I49" s="57" t="s">
        <v>232</v>
      </c>
      <c r="J49" s="70"/>
      <c r="K49" s="70"/>
      <c r="L49" s="70"/>
      <c r="M49" s="70"/>
      <c r="N49" s="71"/>
      <c r="O49" s="96"/>
      <c r="P49" s="96"/>
      <c r="Q49" s="96">
        <f t="shared" si="1"/>
        <v>0</v>
      </c>
      <c r="R49" s="96"/>
      <c r="S49" s="96"/>
      <c r="T49" s="96"/>
      <c r="U49" s="96"/>
      <c r="V49" s="96"/>
      <c r="W49" s="96"/>
      <c r="X49" s="96"/>
      <c r="Y49" s="96"/>
      <c r="Z49" s="96"/>
      <c r="AA49" s="96"/>
      <c r="AB49" s="96"/>
      <c r="AC49" s="96"/>
      <c r="AD49" s="96"/>
      <c r="AE49" s="96">
        <f t="shared" si="2"/>
        <v>0</v>
      </c>
      <c r="AF49" s="96">
        <f t="shared" si="3"/>
        <v>0</v>
      </c>
      <c r="AG49" s="96">
        <f t="shared" si="4"/>
        <v>0</v>
      </c>
      <c r="AH49" s="96">
        <f t="shared" si="5"/>
        <v>0</v>
      </c>
      <c r="AI49" s="96">
        <f t="shared" si="6"/>
        <v>0</v>
      </c>
      <c r="AJ49" s="72"/>
      <c r="AK49" s="72"/>
      <c r="AL49" s="71"/>
      <c r="AM49" s="71"/>
      <c r="AN49" s="71"/>
      <c r="AO49" s="73"/>
      <c r="AP49" s="73"/>
      <c r="AQ49" s="73"/>
      <c r="AR49" s="71"/>
      <c r="AS49" s="71"/>
      <c r="AT49" s="71"/>
      <c r="AU49" s="110"/>
      <c r="AV49" s="74"/>
      <c r="AW49" s="57"/>
      <c r="AX49" s="57"/>
      <c r="AY49" s="71"/>
      <c r="AZ49" s="71"/>
      <c r="BA49" s="70"/>
      <c r="BB49" s="70"/>
      <c r="BC49" s="70"/>
      <c r="BD49" s="70"/>
      <c r="BE49" s="71"/>
      <c r="BF49" s="96"/>
      <c r="BG49" s="96"/>
      <c r="BH49" s="96">
        <f t="shared" si="7"/>
        <v>0</v>
      </c>
      <c r="BI49" s="96"/>
      <c r="BJ49" s="96"/>
      <c r="BK49" s="96"/>
      <c r="BL49" s="96"/>
      <c r="BM49" s="96"/>
      <c r="BN49" s="96"/>
      <c r="BO49" s="96"/>
      <c r="BP49" s="96"/>
      <c r="BQ49" s="96"/>
      <c r="BR49" s="96"/>
      <c r="BS49" s="96"/>
      <c r="BT49" s="96"/>
      <c r="BU49" s="96"/>
      <c r="BV49" s="96">
        <f t="shared" si="8"/>
        <v>0</v>
      </c>
      <c r="BW49" s="96">
        <f t="shared" si="9"/>
        <v>0</v>
      </c>
      <c r="BX49" s="96">
        <f t="shared" si="10"/>
        <v>0</v>
      </c>
      <c r="BY49" s="96">
        <f t="shared" si="11"/>
        <v>0</v>
      </c>
      <c r="BZ49" s="96">
        <f t="shared" si="12"/>
        <v>0</v>
      </c>
      <c r="CA49" s="72"/>
      <c r="CB49" s="72"/>
      <c r="CC49" s="71"/>
      <c r="CD49" s="71"/>
      <c r="CE49" s="71"/>
      <c r="CF49" s="73"/>
      <c r="CG49" s="73"/>
      <c r="CH49" s="73"/>
      <c r="CI49" s="71"/>
      <c r="CJ49" s="71"/>
      <c r="CK49" s="71"/>
      <c r="CL49" s="110"/>
      <c r="CM49" s="74"/>
      <c r="CN49" s="57"/>
      <c r="CO49" s="57"/>
      <c r="CP49" s="71"/>
      <c r="CQ49" s="71"/>
      <c r="CR49" s="75"/>
    </row>
    <row r="50" spans="1:96" x14ac:dyDescent="0.45">
      <c r="A50" s="56">
        <v>47</v>
      </c>
      <c r="B50" s="68" t="s">
        <v>259</v>
      </c>
      <c r="C50" s="78" t="s">
        <v>260</v>
      </c>
      <c r="D50" s="78" t="str">
        <f t="shared" si="0"/>
        <v>ｻ712CC</v>
      </c>
      <c r="E50" s="57" t="s">
        <v>261</v>
      </c>
      <c r="F50" s="58">
        <v>42474</v>
      </c>
      <c r="G50" s="69">
        <v>46.8</v>
      </c>
      <c r="H50" s="57" t="s">
        <v>134</v>
      </c>
      <c r="I50" s="57" t="s">
        <v>108</v>
      </c>
      <c r="J50" s="70"/>
      <c r="K50" s="70"/>
      <c r="L50" s="70"/>
      <c r="M50" s="70"/>
      <c r="N50" s="71"/>
      <c r="O50" s="96"/>
      <c r="P50" s="96"/>
      <c r="Q50" s="96">
        <f t="shared" si="1"/>
        <v>0</v>
      </c>
      <c r="R50" s="96"/>
      <c r="S50" s="96"/>
      <c r="T50" s="96"/>
      <c r="U50" s="96"/>
      <c r="V50" s="96"/>
      <c r="W50" s="96"/>
      <c r="X50" s="96"/>
      <c r="Y50" s="96"/>
      <c r="Z50" s="96"/>
      <c r="AA50" s="96"/>
      <c r="AB50" s="96"/>
      <c r="AC50" s="96"/>
      <c r="AD50" s="96"/>
      <c r="AE50" s="96">
        <f t="shared" si="2"/>
        <v>0</v>
      </c>
      <c r="AF50" s="96">
        <f t="shared" si="3"/>
        <v>0</v>
      </c>
      <c r="AG50" s="96">
        <f t="shared" si="4"/>
        <v>0</v>
      </c>
      <c r="AH50" s="96">
        <f t="shared" si="5"/>
        <v>0</v>
      </c>
      <c r="AI50" s="96">
        <f t="shared" si="6"/>
        <v>0</v>
      </c>
      <c r="AJ50" s="72"/>
      <c r="AK50" s="72"/>
      <c r="AL50" s="71"/>
      <c r="AM50" s="71"/>
      <c r="AN50" s="71"/>
      <c r="AO50" s="73"/>
      <c r="AP50" s="73"/>
      <c r="AQ50" s="76"/>
      <c r="AR50" s="71"/>
      <c r="AS50" s="71"/>
      <c r="AT50" s="71"/>
      <c r="AU50" s="110"/>
      <c r="AV50" s="74"/>
      <c r="AW50" s="57"/>
      <c r="AX50" s="57"/>
      <c r="AY50" s="71"/>
      <c r="AZ50" s="71"/>
      <c r="BA50" s="70"/>
      <c r="BB50" s="70"/>
      <c r="BC50" s="70"/>
      <c r="BD50" s="70"/>
      <c r="BE50" s="71"/>
      <c r="BF50" s="96"/>
      <c r="BG50" s="96"/>
      <c r="BH50" s="96">
        <f t="shared" si="7"/>
        <v>0</v>
      </c>
      <c r="BI50" s="96"/>
      <c r="BJ50" s="96"/>
      <c r="BK50" s="96"/>
      <c r="BL50" s="96"/>
      <c r="BM50" s="96"/>
      <c r="BN50" s="96"/>
      <c r="BO50" s="96"/>
      <c r="BP50" s="96"/>
      <c r="BQ50" s="96"/>
      <c r="BR50" s="96"/>
      <c r="BS50" s="96"/>
      <c r="BT50" s="96"/>
      <c r="BU50" s="96"/>
      <c r="BV50" s="96">
        <f t="shared" si="8"/>
        <v>0</v>
      </c>
      <c r="BW50" s="96">
        <f t="shared" si="9"/>
        <v>0</v>
      </c>
      <c r="BX50" s="96">
        <f t="shared" si="10"/>
        <v>0</v>
      </c>
      <c r="BY50" s="96">
        <f t="shared" si="11"/>
        <v>0</v>
      </c>
      <c r="BZ50" s="96">
        <f t="shared" si="12"/>
        <v>0</v>
      </c>
      <c r="CA50" s="72"/>
      <c r="CB50" s="72"/>
      <c r="CC50" s="71"/>
      <c r="CD50" s="71"/>
      <c r="CE50" s="71"/>
      <c r="CF50" s="73"/>
      <c r="CG50" s="73"/>
      <c r="CH50" s="76"/>
      <c r="CI50" s="71"/>
      <c r="CJ50" s="71"/>
      <c r="CK50" s="71"/>
      <c r="CL50" s="110"/>
      <c r="CM50" s="74"/>
      <c r="CN50" s="57"/>
      <c r="CO50" s="57"/>
      <c r="CP50" s="71"/>
      <c r="CQ50" s="71"/>
      <c r="CR50" s="75"/>
    </row>
    <row r="51" spans="1:96" x14ac:dyDescent="0.45">
      <c r="A51" s="56">
        <v>48</v>
      </c>
      <c r="B51" s="68" t="s">
        <v>262</v>
      </c>
      <c r="C51" s="78" t="s">
        <v>263</v>
      </c>
      <c r="D51" s="78" t="str">
        <f t="shared" si="0"/>
        <v>ｻ711CB</v>
      </c>
      <c r="E51" s="57" t="s">
        <v>264</v>
      </c>
      <c r="F51" s="58">
        <v>42486</v>
      </c>
      <c r="G51" s="69">
        <v>11.44</v>
      </c>
      <c r="H51" s="57" t="s">
        <v>134</v>
      </c>
      <c r="I51" s="57" t="s">
        <v>140</v>
      </c>
      <c r="J51" s="70"/>
      <c r="K51" s="70"/>
      <c r="L51" s="70"/>
      <c r="M51" s="70"/>
      <c r="N51" s="71"/>
      <c r="O51" s="96"/>
      <c r="P51" s="96"/>
      <c r="Q51" s="96">
        <f t="shared" si="1"/>
        <v>0</v>
      </c>
      <c r="R51" s="96"/>
      <c r="S51" s="96"/>
      <c r="T51" s="96"/>
      <c r="U51" s="96"/>
      <c r="V51" s="96"/>
      <c r="W51" s="96"/>
      <c r="X51" s="96"/>
      <c r="Y51" s="96"/>
      <c r="Z51" s="96"/>
      <c r="AA51" s="96"/>
      <c r="AB51" s="96"/>
      <c r="AC51" s="96"/>
      <c r="AD51" s="96"/>
      <c r="AE51" s="96">
        <f t="shared" si="2"/>
        <v>0</v>
      </c>
      <c r="AF51" s="96">
        <f t="shared" si="3"/>
        <v>0</v>
      </c>
      <c r="AG51" s="96">
        <f t="shared" si="4"/>
        <v>0</v>
      </c>
      <c r="AH51" s="96">
        <f t="shared" si="5"/>
        <v>0</v>
      </c>
      <c r="AI51" s="96">
        <f t="shared" si="6"/>
        <v>0</v>
      </c>
      <c r="AJ51" s="72"/>
      <c r="AK51" s="72"/>
      <c r="AL51" s="71"/>
      <c r="AM51" s="71"/>
      <c r="AN51" s="71"/>
      <c r="AO51" s="73"/>
      <c r="AP51" s="73"/>
      <c r="AQ51" s="73"/>
      <c r="AR51" s="71"/>
      <c r="AS51" s="71"/>
      <c r="AT51" s="71"/>
      <c r="AU51" s="110"/>
      <c r="AV51" s="74"/>
      <c r="AW51" s="57"/>
      <c r="AX51" s="57"/>
      <c r="AY51" s="71"/>
      <c r="AZ51" s="71"/>
      <c r="BA51" s="70"/>
      <c r="BB51" s="70"/>
      <c r="BC51" s="70"/>
      <c r="BD51" s="70"/>
      <c r="BE51" s="71"/>
      <c r="BF51" s="96"/>
      <c r="BG51" s="96"/>
      <c r="BH51" s="96">
        <f t="shared" si="7"/>
        <v>0</v>
      </c>
      <c r="BI51" s="96"/>
      <c r="BJ51" s="96"/>
      <c r="BK51" s="96"/>
      <c r="BL51" s="96"/>
      <c r="BM51" s="96"/>
      <c r="BN51" s="96"/>
      <c r="BO51" s="96"/>
      <c r="BP51" s="96"/>
      <c r="BQ51" s="96"/>
      <c r="BR51" s="96"/>
      <c r="BS51" s="96"/>
      <c r="BT51" s="96"/>
      <c r="BU51" s="96"/>
      <c r="BV51" s="96">
        <f t="shared" si="8"/>
        <v>0</v>
      </c>
      <c r="BW51" s="96">
        <f t="shared" si="9"/>
        <v>0</v>
      </c>
      <c r="BX51" s="96">
        <f t="shared" si="10"/>
        <v>0</v>
      </c>
      <c r="BY51" s="96">
        <f t="shared" si="11"/>
        <v>0</v>
      </c>
      <c r="BZ51" s="96">
        <f t="shared" si="12"/>
        <v>0</v>
      </c>
      <c r="CA51" s="72"/>
      <c r="CB51" s="72"/>
      <c r="CC51" s="71"/>
      <c r="CD51" s="71"/>
      <c r="CE51" s="71"/>
      <c r="CF51" s="73"/>
      <c r="CG51" s="73"/>
      <c r="CH51" s="73"/>
      <c r="CI51" s="71"/>
      <c r="CJ51" s="71"/>
      <c r="CK51" s="71"/>
      <c r="CL51" s="110"/>
      <c r="CM51" s="74"/>
      <c r="CN51" s="57"/>
      <c r="CO51" s="57"/>
      <c r="CP51" s="71"/>
      <c r="CQ51" s="71"/>
      <c r="CR51" s="75"/>
    </row>
    <row r="52" spans="1:96" x14ac:dyDescent="0.45">
      <c r="A52" s="56">
        <v>49</v>
      </c>
      <c r="B52" s="68" t="s">
        <v>265</v>
      </c>
      <c r="C52" s="78" t="s">
        <v>266</v>
      </c>
      <c r="D52" s="78" t="str">
        <f t="shared" si="0"/>
        <v>ｻ801CC</v>
      </c>
      <c r="E52" s="57" t="s">
        <v>267</v>
      </c>
      <c r="F52" s="58">
        <v>42488</v>
      </c>
      <c r="G52" s="69">
        <v>56.16</v>
      </c>
      <c r="H52" s="57" t="s">
        <v>134</v>
      </c>
      <c r="I52" s="57" t="s">
        <v>108</v>
      </c>
      <c r="J52" s="70">
        <v>45448</v>
      </c>
      <c r="K52" s="70" t="s">
        <v>1147</v>
      </c>
      <c r="L52" s="70"/>
      <c r="M52" s="70"/>
      <c r="N52" s="71"/>
      <c r="O52" s="96">
        <v>430200</v>
      </c>
      <c r="P52" s="96">
        <v>430200</v>
      </c>
      <c r="Q52" s="96">
        <f t="shared" si="1"/>
        <v>0</v>
      </c>
      <c r="R52" s="96">
        <v>83838</v>
      </c>
      <c r="S52" s="96">
        <v>3118</v>
      </c>
      <c r="T52" s="96">
        <v>15354</v>
      </c>
      <c r="U52" s="96">
        <v>27086</v>
      </c>
      <c r="V52" s="96">
        <v>29700</v>
      </c>
      <c r="W52" s="96">
        <v>4068</v>
      </c>
      <c r="X52" s="96">
        <v>0</v>
      </c>
      <c r="Y52" s="96">
        <v>237</v>
      </c>
      <c r="Z52" s="96">
        <v>920</v>
      </c>
      <c r="AA52" s="96">
        <v>2940</v>
      </c>
      <c r="AB52" s="96">
        <v>415</v>
      </c>
      <c r="AC52" s="96">
        <v>0</v>
      </c>
      <c r="AD52" s="96">
        <v>0</v>
      </c>
      <c r="AE52" s="96">
        <f t="shared" si="2"/>
        <v>83838</v>
      </c>
      <c r="AF52" s="96">
        <f t="shared" si="3"/>
        <v>0</v>
      </c>
      <c r="AG52" s="96">
        <f t="shared" si="4"/>
        <v>346362</v>
      </c>
      <c r="AH52" s="96">
        <f t="shared" si="5"/>
        <v>346362</v>
      </c>
      <c r="AI52" s="96">
        <f t="shared" si="6"/>
        <v>0</v>
      </c>
      <c r="AJ52" s="72" t="s">
        <v>2024</v>
      </c>
      <c r="AK52" s="72"/>
      <c r="AL52" s="71" t="s">
        <v>1620</v>
      </c>
      <c r="AM52" s="71" t="s">
        <v>1621</v>
      </c>
      <c r="AN52" s="71" t="s">
        <v>1178</v>
      </c>
      <c r="AO52" s="73" t="s">
        <v>1622</v>
      </c>
      <c r="AP52" s="73" t="s">
        <v>1316</v>
      </c>
      <c r="AQ52" s="73" t="s">
        <v>1623</v>
      </c>
      <c r="AR52" s="71" t="s">
        <v>1624</v>
      </c>
      <c r="AS52" s="71" t="s">
        <v>1625</v>
      </c>
      <c r="AT52" s="71"/>
      <c r="AU52" s="110">
        <v>45601</v>
      </c>
      <c r="AV52" s="74">
        <v>45601</v>
      </c>
      <c r="AW52" s="57"/>
      <c r="AX52" s="105" t="s">
        <v>2025</v>
      </c>
      <c r="AY52" s="71"/>
      <c r="AZ52" s="71"/>
      <c r="BA52" s="70"/>
      <c r="BB52" s="70"/>
      <c r="BC52" s="70"/>
      <c r="BD52" s="70"/>
      <c r="BE52" s="71"/>
      <c r="BF52" s="96"/>
      <c r="BG52" s="96"/>
      <c r="BH52" s="96">
        <f t="shared" si="7"/>
        <v>0</v>
      </c>
      <c r="BI52" s="96"/>
      <c r="BJ52" s="96"/>
      <c r="BK52" s="96"/>
      <c r="BL52" s="96"/>
      <c r="BM52" s="96"/>
      <c r="BN52" s="96"/>
      <c r="BO52" s="96"/>
      <c r="BP52" s="96"/>
      <c r="BQ52" s="96"/>
      <c r="BR52" s="96"/>
      <c r="BS52" s="96"/>
      <c r="BT52" s="96"/>
      <c r="BU52" s="96"/>
      <c r="BV52" s="96">
        <f t="shared" si="8"/>
        <v>0</v>
      </c>
      <c r="BW52" s="96">
        <f t="shared" si="9"/>
        <v>0</v>
      </c>
      <c r="BX52" s="96">
        <f t="shared" si="10"/>
        <v>0</v>
      </c>
      <c r="BY52" s="96">
        <f t="shared" si="11"/>
        <v>0</v>
      </c>
      <c r="BZ52" s="96">
        <f t="shared" si="12"/>
        <v>0</v>
      </c>
      <c r="CA52" s="72"/>
      <c r="CB52" s="72"/>
      <c r="CC52" s="71"/>
      <c r="CD52" s="71"/>
      <c r="CE52" s="71"/>
      <c r="CF52" s="73"/>
      <c r="CG52" s="73"/>
      <c r="CH52" s="73"/>
      <c r="CI52" s="71"/>
      <c r="CJ52" s="71"/>
      <c r="CK52" s="71"/>
      <c r="CL52" s="110"/>
      <c r="CM52" s="74"/>
      <c r="CN52" s="57"/>
      <c r="CO52" s="105"/>
      <c r="CP52" s="71"/>
      <c r="CQ52" s="71"/>
      <c r="CR52" s="75"/>
    </row>
    <row r="53" spans="1:96" x14ac:dyDescent="0.45">
      <c r="A53" s="56">
        <v>50</v>
      </c>
      <c r="B53" s="68" t="s">
        <v>268</v>
      </c>
      <c r="C53" s="78" t="s">
        <v>269</v>
      </c>
      <c r="D53" s="78" t="str">
        <f t="shared" si="0"/>
        <v>ｻ801CD</v>
      </c>
      <c r="E53" s="57" t="s">
        <v>270</v>
      </c>
      <c r="F53" s="58">
        <v>42492</v>
      </c>
      <c r="G53" s="69">
        <v>10.08</v>
      </c>
      <c r="H53" s="57" t="s">
        <v>134</v>
      </c>
      <c r="I53" s="57" t="s">
        <v>108</v>
      </c>
      <c r="J53" s="70"/>
      <c r="K53" s="70"/>
      <c r="L53" s="70"/>
      <c r="M53" s="70"/>
      <c r="N53" s="71"/>
      <c r="O53" s="96"/>
      <c r="P53" s="96"/>
      <c r="Q53" s="96">
        <f t="shared" si="1"/>
        <v>0</v>
      </c>
      <c r="R53" s="96"/>
      <c r="S53" s="96"/>
      <c r="T53" s="96"/>
      <c r="U53" s="96"/>
      <c r="V53" s="96"/>
      <c r="W53" s="96"/>
      <c r="X53" s="96"/>
      <c r="Y53" s="96"/>
      <c r="Z53" s="96"/>
      <c r="AA53" s="96"/>
      <c r="AB53" s="96"/>
      <c r="AC53" s="96"/>
      <c r="AD53" s="96"/>
      <c r="AE53" s="96">
        <f t="shared" si="2"/>
        <v>0</v>
      </c>
      <c r="AF53" s="96">
        <f t="shared" si="3"/>
        <v>0</v>
      </c>
      <c r="AG53" s="96">
        <f t="shared" si="4"/>
        <v>0</v>
      </c>
      <c r="AH53" s="96">
        <f t="shared" si="5"/>
        <v>0</v>
      </c>
      <c r="AI53" s="96">
        <f t="shared" si="6"/>
        <v>0</v>
      </c>
      <c r="AJ53" s="72"/>
      <c r="AK53" s="72"/>
      <c r="AL53" s="71"/>
      <c r="AM53" s="71"/>
      <c r="AN53" s="71"/>
      <c r="AO53" s="73"/>
      <c r="AP53" s="73"/>
      <c r="AQ53" s="73"/>
      <c r="AR53" s="71"/>
      <c r="AS53" s="71"/>
      <c r="AT53" s="71"/>
      <c r="AU53" s="110"/>
      <c r="AV53" s="74"/>
      <c r="AW53" s="57"/>
      <c r="AX53" s="57"/>
      <c r="AY53" s="71"/>
      <c r="AZ53" s="71"/>
      <c r="BA53" s="70"/>
      <c r="BB53" s="70"/>
      <c r="BC53" s="70"/>
      <c r="BD53" s="70"/>
      <c r="BE53" s="71"/>
      <c r="BF53" s="96"/>
      <c r="BG53" s="96"/>
      <c r="BH53" s="96">
        <f t="shared" si="7"/>
        <v>0</v>
      </c>
      <c r="BI53" s="96"/>
      <c r="BJ53" s="96"/>
      <c r="BK53" s="96"/>
      <c r="BL53" s="96"/>
      <c r="BM53" s="96"/>
      <c r="BN53" s="96"/>
      <c r="BO53" s="96"/>
      <c r="BP53" s="96"/>
      <c r="BQ53" s="96"/>
      <c r="BR53" s="96"/>
      <c r="BS53" s="96"/>
      <c r="BT53" s="96"/>
      <c r="BU53" s="96"/>
      <c r="BV53" s="96">
        <f t="shared" si="8"/>
        <v>0</v>
      </c>
      <c r="BW53" s="96">
        <f t="shared" si="9"/>
        <v>0</v>
      </c>
      <c r="BX53" s="96">
        <f t="shared" si="10"/>
        <v>0</v>
      </c>
      <c r="BY53" s="96">
        <f t="shared" si="11"/>
        <v>0</v>
      </c>
      <c r="BZ53" s="96">
        <f t="shared" si="12"/>
        <v>0</v>
      </c>
      <c r="CA53" s="72"/>
      <c r="CB53" s="72"/>
      <c r="CC53" s="71"/>
      <c r="CD53" s="71"/>
      <c r="CE53" s="71"/>
      <c r="CF53" s="73"/>
      <c r="CG53" s="73"/>
      <c r="CH53" s="73"/>
      <c r="CI53" s="71"/>
      <c r="CJ53" s="71"/>
      <c r="CK53" s="71"/>
      <c r="CL53" s="110"/>
      <c r="CM53" s="74"/>
      <c r="CN53" s="57"/>
      <c r="CO53" s="57"/>
      <c r="CP53" s="71"/>
      <c r="CQ53" s="71"/>
      <c r="CR53" s="75"/>
    </row>
    <row r="54" spans="1:96" x14ac:dyDescent="0.45">
      <c r="A54" s="56">
        <v>51</v>
      </c>
      <c r="B54" s="68" t="s">
        <v>271</v>
      </c>
      <c r="C54" s="78" t="s">
        <v>272</v>
      </c>
      <c r="D54" s="78" t="str">
        <f t="shared" si="0"/>
        <v>ｻ711CP</v>
      </c>
      <c r="E54" s="57" t="s">
        <v>231</v>
      </c>
      <c r="F54" s="58">
        <v>42508</v>
      </c>
      <c r="G54" s="69">
        <v>22.1</v>
      </c>
      <c r="H54" s="57" t="s">
        <v>134</v>
      </c>
      <c r="I54" s="57" t="s">
        <v>232</v>
      </c>
      <c r="J54" s="70"/>
      <c r="K54" s="70"/>
      <c r="L54" s="70"/>
      <c r="M54" s="70"/>
      <c r="N54" s="71"/>
      <c r="O54" s="96"/>
      <c r="P54" s="96"/>
      <c r="Q54" s="96">
        <f t="shared" si="1"/>
        <v>0</v>
      </c>
      <c r="R54" s="96"/>
      <c r="S54" s="96"/>
      <c r="T54" s="96"/>
      <c r="U54" s="96"/>
      <c r="V54" s="96"/>
      <c r="W54" s="96"/>
      <c r="X54" s="96"/>
      <c r="Y54" s="96"/>
      <c r="Z54" s="96"/>
      <c r="AA54" s="96"/>
      <c r="AB54" s="96"/>
      <c r="AC54" s="96"/>
      <c r="AD54" s="96"/>
      <c r="AE54" s="96">
        <f t="shared" si="2"/>
        <v>0</v>
      </c>
      <c r="AF54" s="96">
        <f t="shared" si="3"/>
        <v>0</v>
      </c>
      <c r="AG54" s="96">
        <f t="shared" si="4"/>
        <v>0</v>
      </c>
      <c r="AH54" s="96">
        <f t="shared" si="5"/>
        <v>0</v>
      </c>
      <c r="AI54" s="96">
        <f t="shared" si="6"/>
        <v>0</v>
      </c>
      <c r="AJ54" s="72"/>
      <c r="AK54" s="72"/>
      <c r="AL54" s="71"/>
      <c r="AM54" s="71"/>
      <c r="AN54" s="71"/>
      <c r="AO54" s="73"/>
      <c r="AP54" s="73"/>
      <c r="AQ54" s="73"/>
      <c r="AR54" s="71"/>
      <c r="AS54" s="71"/>
      <c r="AT54" s="71"/>
      <c r="AU54" s="110"/>
      <c r="AV54" s="74"/>
      <c r="AW54" s="57"/>
      <c r="AX54" s="57"/>
      <c r="AY54" s="71"/>
      <c r="AZ54" s="71"/>
      <c r="BA54" s="70"/>
      <c r="BB54" s="70"/>
      <c r="BC54" s="70"/>
      <c r="BD54" s="70"/>
      <c r="BE54" s="71"/>
      <c r="BF54" s="96"/>
      <c r="BG54" s="96"/>
      <c r="BH54" s="96">
        <f t="shared" si="7"/>
        <v>0</v>
      </c>
      <c r="BI54" s="96"/>
      <c r="BJ54" s="96"/>
      <c r="BK54" s="96"/>
      <c r="BL54" s="96"/>
      <c r="BM54" s="96"/>
      <c r="BN54" s="96"/>
      <c r="BO54" s="96"/>
      <c r="BP54" s="96"/>
      <c r="BQ54" s="96"/>
      <c r="BR54" s="96"/>
      <c r="BS54" s="96"/>
      <c r="BT54" s="96"/>
      <c r="BU54" s="96"/>
      <c r="BV54" s="96">
        <f t="shared" si="8"/>
        <v>0</v>
      </c>
      <c r="BW54" s="96">
        <f t="shared" si="9"/>
        <v>0</v>
      </c>
      <c r="BX54" s="96">
        <f t="shared" si="10"/>
        <v>0</v>
      </c>
      <c r="BY54" s="96">
        <f t="shared" si="11"/>
        <v>0</v>
      </c>
      <c r="BZ54" s="96">
        <f t="shared" si="12"/>
        <v>0</v>
      </c>
      <c r="CA54" s="72"/>
      <c r="CB54" s="72"/>
      <c r="CC54" s="71"/>
      <c r="CD54" s="71"/>
      <c r="CE54" s="71"/>
      <c r="CF54" s="73"/>
      <c r="CG54" s="73"/>
      <c r="CH54" s="73"/>
      <c r="CI54" s="71"/>
      <c r="CJ54" s="71"/>
      <c r="CK54" s="71"/>
      <c r="CL54" s="110"/>
      <c r="CM54" s="74"/>
      <c r="CN54" s="57"/>
      <c r="CO54" s="57"/>
      <c r="CP54" s="71"/>
      <c r="CQ54" s="71"/>
      <c r="CR54" s="75"/>
    </row>
    <row r="55" spans="1:96" x14ac:dyDescent="0.45">
      <c r="A55" s="56">
        <v>52</v>
      </c>
      <c r="B55" s="68" t="s">
        <v>273</v>
      </c>
      <c r="C55" s="78" t="s">
        <v>274</v>
      </c>
      <c r="D55" s="78" t="str">
        <f t="shared" si="0"/>
        <v>ｻ801CE</v>
      </c>
      <c r="E55" s="57" t="s">
        <v>1155</v>
      </c>
      <c r="F55" s="58">
        <v>42509</v>
      </c>
      <c r="G55" s="69">
        <v>56.16</v>
      </c>
      <c r="H55" s="57" t="s">
        <v>134</v>
      </c>
      <c r="I55" s="57" t="s">
        <v>232</v>
      </c>
      <c r="J55" s="70">
        <v>45399</v>
      </c>
      <c r="K55" s="70" t="s">
        <v>1147</v>
      </c>
      <c r="L55" s="70"/>
      <c r="M55" s="70"/>
      <c r="N55" s="71"/>
      <c r="O55" s="96">
        <v>352480</v>
      </c>
      <c r="P55" s="96">
        <v>352480</v>
      </c>
      <c r="Q55" s="96">
        <f t="shared" si="1"/>
        <v>0</v>
      </c>
      <c r="R55" s="96">
        <v>80306</v>
      </c>
      <c r="S55" s="96">
        <v>2762</v>
      </c>
      <c r="T55" s="96">
        <v>16335</v>
      </c>
      <c r="U55" s="96">
        <v>26997</v>
      </c>
      <c r="V55" s="96">
        <v>23700</v>
      </c>
      <c r="W55" s="96">
        <v>4900</v>
      </c>
      <c r="X55" s="96">
        <v>0</v>
      </c>
      <c r="Y55" s="96">
        <v>297</v>
      </c>
      <c r="Z55" s="96">
        <v>1069</v>
      </c>
      <c r="AA55" s="96">
        <v>3801</v>
      </c>
      <c r="AB55" s="96">
        <v>445</v>
      </c>
      <c r="AC55" s="96">
        <v>0</v>
      </c>
      <c r="AD55" s="96">
        <v>0</v>
      </c>
      <c r="AE55" s="96">
        <f t="shared" si="2"/>
        <v>80306</v>
      </c>
      <c r="AF55" s="96">
        <f t="shared" si="3"/>
        <v>0</v>
      </c>
      <c r="AG55" s="96">
        <f t="shared" si="4"/>
        <v>272174</v>
      </c>
      <c r="AH55" s="96">
        <f t="shared" si="5"/>
        <v>272174</v>
      </c>
      <c r="AI55" s="96">
        <f t="shared" si="6"/>
        <v>0</v>
      </c>
      <c r="AJ55" s="72"/>
      <c r="AK55" s="72"/>
      <c r="AL55" s="71" t="s">
        <v>1320</v>
      </c>
      <c r="AM55" s="71" t="s">
        <v>1420</v>
      </c>
      <c r="AN55" s="71" t="s">
        <v>1178</v>
      </c>
      <c r="AO55" s="73" t="s">
        <v>1322</v>
      </c>
      <c r="AP55" s="73" t="s">
        <v>1421</v>
      </c>
      <c r="AQ55" s="73" t="s">
        <v>1422</v>
      </c>
      <c r="AR55" s="71" t="s">
        <v>1423</v>
      </c>
      <c r="AS55" s="71" t="s">
        <v>1424</v>
      </c>
      <c r="AT55" s="71"/>
      <c r="AU55" s="110">
        <v>45504</v>
      </c>
      <c r="AV55" s="74">
        <v>45504</v>
      </c>
      <c r="AW55" s="57"/>
      <c r="AX55" s="57"/>
      <c r="AY55" s="71"/>
      <c r="AZ55" s="71"/>
      <c r="BA55" s="70"/>
      <c r="BB55" s="70"/>
      <c r="BC55" s="70"/>
      <c r="BD55" s="70"/>
      <c r="BE55" s="71"/>
      <c r="BF55" s="96"/>
      <c r="BG55" s="96"/>
      <c r="BH55" s="96">
        <f t="shared" si="7"/>
        <v>0</v>
      </c>
      <c r="BI55" s="96"/>
      <c r="BJ55" s="96"/>
      <c r="BK55" s="96"/>
      <c r="BL55" s="96"/>
      <c r="BM55" s="96"/>
      <c r="BN55" s="96"/>
      <c r="BO55" s="96"/>
      <c r="BP55" s="96"/>
      <c r="BQ55" s="96"/>
      <c r="BR55" s="96"/>
      <c r="BS55" s="96"/>
      <c r="BT55" s="96"/>
      <c r="BU55" s="96"/>
      <c r="BV55" s="96">
        <f t="shared" si="8"/>
        <v>0</v>
      </c>
      <c r="BW55" s="96">
        <f t="shared" si="9"/>
        <v>0</v>
      </c>
      <c r="BX55" s="96">
        <f t="shared" si="10"/>
        <v>0</v>
      </c>
      <c r="BY55" s="96">
        <f t="shared" si="11"/>
        <v>0</v>
      </c>
      <c r="BZ55" s="96">
        <f t="shared" si="12"/>
        <v>0</v>
      </c>
      <c r="CA55" s="72"/>
      <c r="CB55" s="72"/>
      <c r="CC55" s="71"/>
      <c r="CD55" s="71"/>
      <c r="CE55" s="71"/>
      <c r="CF55" s="73"/>
      <c r="CG55" s="73"/>
      <c r="CH55" s="73"/>
      <c r="CI55" s="71"/>
      <c r="CJ55" s="71"/>
      <c r="CK55" s="71"/>
      <c r="CL55" s="110"/>
      <c r="CM55" s="74"/>
      <c r="CN55" s="57"/>
      <c r="CO55" s="57"/>
      <c r="CP55" s="71"/>
      <c r="CQ55" s="71"/>
      <c r="CR55" s="75"/>
    </row>
    <row r="56" spans="1:96" x14ac:dyDescent="0.45">
      <c r="A56" s="56">
        <v>53</v>
      </c>
      <c r="B56" s="68" t="s">
        <v>276</v>
      </c>
      <c r="C56" s="78" t="s">
        <v>277</v>
      </c>
      <c r="D56" s="78" t="str">
        <f t="shared" si="0"/>
        <v>ｻ801CA</v>
      </c>
      <c r="E56" s="57" t="s">
        <v>278</v>
      </c>
      <c r="F56" s="58">
        <v>42514</v>
      </c>
      <c r="G56" s="69">
        <v>10.07</v>
      </c>
      <c r="H56" s="57" t="s">
        <v>134</v>
      </c>
      <c r="I56" s="57" t="s">
        <v>135</v>
      </c>
      <c r="J56" s="70"/>
      <c r="K56" s="70"/>
      <c r="L56" s="70"/>
      <c r="M56" s="70"/>
      <c r="N56" s="71"/>
      <c r="O56" s="96"/>
      <c r="P56" s="96"/>
      <c r="Q56" s="96">
        <f t="shared" si="1"/>
        <v>0</v>
      </c>
      <c r="R56" s="96"/>
      <c r="S56" s="96"/>
      <c r="T56" s="96"/>
      <c r="U56" s="96"/>
      <c r="V56" s="96"/>
      <c r="W56" s="96"/>
      <c r="X56" s="96"/>
      <c r="Y56" s="96"/>
      <c r="Z56" s="96"/>
      <c r="AA56" s="96"/>
      <c r="AB56" s="96"/>
      <c r="AC56" s="96"/>
      <c r="AD56" s="96"/>
      <c r="AE56" s="96">
        <f t="shared" si="2"/>
        <v>0</v>
      </c>
      <c r="AF56" s="96">
        <f t="shared" si="3"/>
        <v>0</v>
      </c>
      <c r="AG56" s="96">
        <f t="shared" si="4"/>
        <v>0</v>
      </c>
      <c r="AH56" s="96">
        <f t="shared" si="5"/>
        <v>0</v>
      </c>
      <c r="AI56" s="96">
        <f t="shared" si="6"/>
        <v>0</v>
      </c>
      <c r="AJ56" s="72"/>
      <c r="AK56" s="72"/>
      <c r="AL56" s="71"/>
      <c r="AM56" s="71"/>
      <c r="AN56" s="71"/>
      <c r="AO56" s="73"/>
      <c r="AP56" s="73"/>
      <c r="AQ56" s="73"/>
      <c r="AR56" s="71"/>
      <c r="AS56" s="71"/>
      <c r="AT56" s="71"/>
      <c r="AU56" s="110"/>
      <c r="AV56" s="74"/>
      <c r="AW56" s="57"/>
      <c r="AX56" s="57"/>
      <c r="AY56" s="71"/>
      <c r="AZ56" s="71"/>
      <c r="BA56" s="70"/>
      <c r="BB56" s="70"/>
      <c r="BC56" s="70"/>
      <c r="BD56" s="70"/>
      <c r="BE56" s="71"/>
      <c r="BF56" s="96"/>
      <c r="BG56" s="96"/>
      <c r="BH56" s="96">
        <f t="shared" si="7"/>
        <v>0</v>
      </c>
      <c r="BI56" s="96"/>
      <c r="BJ56" s="96"/>
      <c r="BK56" s="96"/>
      <c r="BL56" s="96"/>
      <c r="BM56" s="96"/>
      <c r="BN56" s="96"/>
      <c r="BO56" s="96"/>
      <c r="BP56" s="96"/>
      <c r="BQ56" s="96"/>
      <c r="BR56" s="96"/>
      <c r="BS56" s="96"/>
      <c r="BT56" s="96"/>
      <c r="BU56" s="96"/>
      <c r="BV56" s="96">
        <f t="shared" si="8"/>
        <v>0</v>
      </c>
      <c r="BW56" s="96">
        <f t="shared" si="9"/>
        <v>0</v>
      </c>
      <c r="BX56" s="96">
        <f t="shared" si="10"/>
        <v>0</v>
      </c>
      <c r="BY56" s="96">
        <f t="shared" si="11"/>
        <v>0</v>
      </c>
      <c r="BZ56" s="96">
        <f t="shared" si="12"/>
        <v>0</v>
      </c>
      <c r="CA56" s="72"/>
      <c r="CB56" s="72"/>
      <c r="CC56" s="71"/>
      <c r="CD56" s="71"/>
      <c r="CE56" s="71"/>
      <c r="CF56" s="73"/>
      <c r="CG56" s="73"/>
      <c r="CH56" s="73"/>
      <c r="CI56" s="71"/>
      <c r="CJ56" s="71"/>
      <c r="CK56" s="71"/>
      <c r="CL56" s="110"/>
      <c r="CM56" s="74"/>
      <c r="CN56" s="57"/>
      <c r="CO56" s="57"/>
      <c r="CP56" s="71"/>
      <c r="CQ56" s="71"/>
      <c r="CR56" s="75"/>
    </row>
    <row r="57" spans="1:96" x14ac:dyDescent="0.45">
      <c r="A57" s="56">
        <v>54</v>
      </c>
      <c r="B57" s="68" t="s">
        <v>279</v>
      </c>
      <c r="C57" s="78" t="s">
        <v>280</v>
      </c>
      <c r="D57" s="78" t="str">
        <f t="shared" si="0"/>
        <v>ｻ801CI</v>
      </c>
      <c r="E57" s="57" t="s">
        <v>1608</v>
      </c>
      <c r="F57" s="58">
        <v>42522</v>
      </c>
      <c r="G57" s="69">
        <v>42.4</v>
      </c>
      <c r="H57" s="57" t="s">
        <v>134</v>
      </c>
      <c r="I57" s="57" t="s">
        <v>108</v>
      </c>
      <c r="J57" s="70">
        <v>45446</v>
      </c>
      <c r="K57" s="70" t="s">
        <v>1147</v>
      </c>
      <c r="L57" s="70"/>
      <c r="M57" s="70"/>
      <c r="N57" s="71"/>
      <c r="O57" s="96">
        <v>321220</v>
      </c>
      <c r="P57" s="96">
        <v>321220</v>
      </c>
      <c r="Q57" s="96">
        <f t="shared" si="1"/>
        <v>0</v>
      </c>
      <c r="R57" s="96">
        <v>65722</v>
      </c>
      <c r="S57" s="96">
        <v>2168</v>
      </c>
      <c r="T57" s="96">
        <v>11820</v>
      </c>
      <c r="U57" s="96">
        <v>23433</v>
      </c>
      <c r="V57" s="96">
        <v>21324</v>
      </c>
      <c r="W57" s="96">
        <v>3029</v>
      </c>
      <c r="X57" s="96">
        <v>0</v>
      </c>
      <c r="Y57" s="96">
        <v>148</v>
      </c>
      <c r="Z57" s="96">
        <v>653</v>
      </c>
      <c r="AA57" s="96">
        <v>2821</v>
      </c>
      <c r="AB57" s="96">
        <v>326</v>
      </c>
      <c r="AC57" s="96">
        <v>0</v>
      </c>
      <c r="AD57" s="96">
        <v>0</v>
      </c>
      <c r="AE57" s="96">
        <f t="shared" si="2"/>
        <v>65722</v>
      </c>
      <c r="AF57" s="96">
        <f t="shared" si="3"/>
        <v>0</v>
      </c>
      <c r="AG57" s="96">
        <f t="shared" si="4"/>
        <v>255498</v>
      </c>
      <c r="AH57" s="96">
        <f t="shared" si="5"/>
        <v>255498</v>
      </c>
      <c r="AI57" s="96">
        <f t="shared" si="6"/>
        <v>0</v>
      </c>
      <c r="AJ57" s="72" t="s">
        <v>1878</v>
      </c>
      <c r="AK57" s="72"/>
      <c r="AL57" s="71" t="s">
        <v>1613</v>
      </c>
      <c r="AM57" s="71" t="s">
        <v>1614</v>
      </c>
      <c r="AN57" s="71" t="s">
        <v>1178</v>
      </c>
      <c r="AO57" s="73" t="s">
        <v>1615</v>
      </c>
      <c r="AP57" s="73" t="s">
        <v>1616</v>
      </c>
      <c r="AQ57" s="73" t="s">
        <v>1617</v>
      </c>
      <c r="AR57" s="71" t="s">
        <v>1618</v>
      </c>
      <c r="AS57" s="71" t="s">
        <v>1619</v>
      </c>
      <c r="AT57" s="71"/>
      <c r="AU57" s="110">
        <v>45504</v>
      </c>
      <c r="AV57" s="74">
        <v>45504</v>
      </c>
      <c r="AW57" s="57"/>
      <c r="AX57" s="57"/>
      <c r="AY57" s="71"/>
      <c r="AZ57" s="71"/>
      <c r="BA57" s="70"/>
      <c r="BB57" s="70"/>
      <c r="BC57" s="70"/>
      <c r="BD57" s="70"/>
      <c r="BE57" s="71"/>
      <c r="BF57" s="96"/>
      <c r="BG57" s="96"/>
      <c r="BH57" s="96">
        <f t="shared" si="7"/>
        <v>0</v>
      </c>
      <c r="BI57" s="96"/>
      <c r="BJ57" s="96"/>
      <c r="BK57" s="96"/>
      <c r="BL57" s="96"/>
      <c r="BM57" s="96"/>
      <c r="BN57" s="96"/>
      <c r="BO57" s="96"/>
      <c r="BP57" s="96"/>
      <c r="BQ57" s="96"/>
      <c r="BR57" s="96"/>
      <c r="BS57" s="96"/>
      <c r="BT57" s="96"/>
      <c r="BU57" s="96"/>
      <c r="BV57" s="96">
        <f t="shared" si="8"/>
        <v>0</v>
      </c>
      <c r="BW57" s="96">
        <f t="shared" si="9"/>
        <v>0</v>
      </c>
      <c r="BX57" s="96">
        <f t="shared" si="10"/>
        <v>0</v>
      </c>
      <c r="BY57" s="96">
        <f t="shared" si="11"/>
        <v>0</v>
      </c>
      <c r="BZ57" s="96">
        <f t="shared" si="12"/>
        <v>0</v>
      </c>
      <c r="CA57" s="72"/>
      <c r="CB57" s="72"/>
      <c r="CC57" s="71"/>
      <c r="CD57" s="71"/>
      <c r="CE57" s="71"/>
      <c r="CF57" s="73"/>
      <c r="CG57" s="73"/>
      <c r="CH57" s="73"/>
      <c r="CI57" s="71"/>
      <c r="CJ57" s="71"/>
      <c r="CK57" s="71"/>
      <c r="CL57" s="110"/>
      <c r="CM57" s="74"/>
      <c r="CN57" s="57"/>
      <c r="CO57" s="57"/>
      <c r="CP57" s="71"/>
      <c r="CQ57" s="71"/>
      <c r="CR57" s="75"/>
    </row>
    <row r="58" spans="1:96" x14ac:dyDescent="0.45">
      <c r="A58" s="56">
        <v>55</v>
      </c>
      <c r="B58" s="68" t="s">
        <v>281</v>
      </c>
      <c r="C58" s="78" t="s">
        <v>282</v>
      </c>
      <c r="D58" s="78" t="str">
        <f t="shared" si="0"/>
        <v>ｻ801CJ</v>
      </c>
      <c r="E58" s="57" t="s">
        <v>1608</v>
      </c>
      <c r="F58" s="58">
        <v>42522</v>
      </c>
      <c r="G58" s="69">
        <v>42.4</v>
      </c>
      <c r="H58" s="57" t="s">
        <v>134</v>
      </c>
      <c r="I58" s="57" t="s">
        <v>108</v>
      </c>
      <c r="J58" s="70">
        <v>45446</v>
      </c>
      <c r="K58" s="70" t="s">
        <v>1147</v>
      </c>
      <c r="L58" s="70"/>
      <c r="M58" s="70"/>
      <c r="N58" s="71"/>
      <c r="O58" s="96">
        <v>314320</v>
      </c>
      <c r="P58" s="96">
        <v>314320</v>
      </c>
      <c r="Q58" s="96">
        <f t="shared" si="1"/>
        <v>0</v>
      </c>
      <c r="R58" s="96">
        <v>44191</v>
      </c>
      <c r="S58" s="96">
        <v>2168</v>
      </c>
      <c r="T58" s="96">
        <v>11761</v>
      </c>
      <c r="U58" s="96">
        <v>23314</v>
      </c>
      <c r="V58" s="96">
        <v>0</v>
      </c>
      <c r="W58" s="96">
        <v>2940</v>
      </c>
      <c r="X58" s="96">
        <v>0</v>
      </c>
      <c r="Y58" s="96">
        <v>148</v>
      </c>
      <c r="Z58" s="96">
        <v>594</v>
      </c>
      <c r="AA58" s="96">
        <v>2940</v>
      </c>
      <c r="AB58" s="96">
        <v>326</v>
      </c>
      <c r="AC58" s="96">
        <v>0</v>
      </c>
      <c r="AD58" s="96">
        <v>0</v>
      </c>
      <c r="AE58" s="96">
        <f t="shared" si="2"/>
        <v>44191</v>
      </c>
      <c r="AF58" s="96">
        <f t="shared" si="3"/>
        <v>0</v>
      </c>
      <c r="AG58" s="96">
        <f t="shared" si="4"/>
        <v>270129</v>
      </c>
      <c r="AH58" s="96">
        <f t="shared" si="5"/>
        <v>270129</v>
      </c>
      <c r="AI58" s="96">
        <f t="shared" si="6"/>
        <v>0</v>
      </c>
      <c r="AJ58" s="72" t="s">
        <v>1879</v>
      </c>
      <c r="AK58" s="72"/>
      <c r="AL58" s="71" t="s">
        <v>1613</v>
      </c>
      <c r="AM58" s="71" t="s">
        <v>1614</v>
      </c>
      <c r="AN58" s="71" t="s">
        <v>1178</v>
      </c>
      <c r="AO58" s="73" t="s">
        <v>1615</v>
      </c>
      <c r="AP58" s="73" t="s">
        <v>1616</v>
      </c>
      <c r="AQ58" s="73" t="s">
        <v>1617</v>
      </c>
      <c r="AR58" s="71" t="s">
        <v>1618</v>
      </c>
      <c r="AS58" s="71" t="s">
        <v>1619</v>
      </c>
      <c r="AT58" s="71"/>
      <c r="AU58" s="110">
        <v>45504</v>
      </c>
      <c r="AV58" s="74">
        <v>45504</v>
      </c>
      <c r="AW58" s="57"/>
      <c r="AX58" s="57"/>
      <c r="AY58" s="71"/>
      <c r="AZ58" s="71"/>
      <c r="BA58" s="70"/>
      <c r="BB58" s="70"/>
      <c r="BC58" s="70"/>
      <c r="BD58" s="70"/>
      <c r="BE58" s="71"/>
      <c r="BF58" s="96"/>
      <c r="BG58" s="96"/>
      <c r="BH58" s="96">
        <f t="shared" si="7"/>
        <v>0</v>
      </c>
      <c r="BI58" s="96"/>
      <c r="BJ58" s="96"/>
      <c r="BK58" s="96"/>
      <c r="BL58" s="96"/>
      <c r="BM58" s="96"/>
      <c r="BN58" s="96"/>
      <c r="BO58" s="96"/>
      <c r="BP58" s="96"/>
      <c r="BQ58" s="96"/>
      <c r="BR58" s="96"/>
      <c r="BS58" s="96"/>
      <c r="BT58" s="96"/>
      <c r="BU58" s="96"/>
      <c r="BV58" s="96">
        <f t="shared" si="8"/>
        <v>0</v>
      </c>
      <c r="BW58" s="96">
        <f t="shared" si="9"/>
        <v>0</v>
      </c>
      <c r="BX58" s="96">
        <f t="shared" si="10"/>
        <v>0</v>
      </c>
      <c r="BY58" s="96">
        <f t="shared" si="11"/>
        <v>0</v>
      </c>
      <c r="BZ58" s="96">
        <f t="shared" si="12"/>
        <v>0</v>
      </c>
      <c r="CA58" s="72"/>
      <c r="CB58" s="72"/>
      <c r="CC58" s="71"/>
      <c r="CD58" s="71"/>
      <c r="CE58" s="71"/>
      <c r="CF58" s="73"/>
      <c r="CG58" s="73"/>
      <c r="CH58" s="73"/>
      <c r="CI58" s="71"/>
      <c r="CJ58" s="71"/>
      <c r="CK58" s="71"/>
      <c r="CL58" s="110"/>
      <c r="CM58" s="74"/>
      <c r="CN58" s="57"/>
      <c r="CO58" s="57"/>
      <c r="CP58" s="71"/>
      <c r="CQ58" s="71"/>
      <c r="CR58" s="75"/>
    </row>
    <row r="59" spans="1:96" x14ac:dyDescent="0.45">
      <c r="A59" s="56">
        <v>56</v>
      </c>
      <c r="B59" s="68" t="s">
        <v>283</v>
      </c>
      <c r="C59" s="78" t="s">
        <v>284</v>
      </c>
      <c r="D59" s="78" t="str">
        <f t="shared" si="0"/>
        <v>ｻ711CO</v>
      </c>
      <c r="E59" s="57" t="s">
        <v>231</v>
      </c>
      <c r="F59" s="58">
        <v>42522</v>
      </c>
      <c r="G59" s="69">
        <v>17.16</v>
      </c>
      <c r="H59" s="57" t="s">
        <v>134</v>
      </c>
      <c r="I59" s="57" t="s">
        <v>232</v>
      </c>
      <c r="J59" s="70"/>
      <c r="K59" s="70"/>
      <c r="L59" s="70"/>
      <c r="M59" s="70"/>
      <c r="N59" s="71"/>
      <c r="O59" s="96"/>
      <c r="P59" s="96"/>
      <c r="Q59" s="96">
        <f t="shared" si="1"/>
        <v>0</v>
      </c>
      <c r="R59" s="96"/>
      <c r="S59" s="96"/>
      <c r="T59" s="96"/>
      <c r="U59" s="96"/>
      <c r="V59" s="96"/>
      <c r="W59" s="96"/>
      <c r="X59" s="96"/>
      <c r="Y59" s="96"/>
      <c r="Z59" s="96"/>
      <c r="AA59" s="96"/>
      <c r="AB59" s="96"/>
      <c r="AC59" s="96"/>
      <c r="AD59" s="96"/>
      <c r="AE59" s="96">
        <f t="shared" si="2"/>
        <v>0</v>
      </c>
      <c r="AF59" s="96">
        <f t="shared" si="3"/>
        <v>0</v>
      </c>
      <c r="AG59" s="96">
        <f t="shared" si="4"/>
        <v>0</v>
      </c>
      <c r="AH59" s="96">
        <f t="shared" si="5"/>
        <v>0</v>
      </c>
      <c r="AI59" s="96">
        <f t="shared" si="6"/>
        <v>0</v>
      </c>
      <c r="AJ59" s="72"/>
      <c r="AK59" s="72"/>
      <c r="AL59" s="71"/>
      <c r="AM59" s="71"/>
      <c r="AN59" s="71"/>
      <c r="AO59" s="73"/>
      <c r="AP59" s="73"/>
      <c r="AQ59" s="73"/>
      <c r="AR59" s="71"/>
      <c r="AS59" s="71"/>
      <c r="AT59" s="71"/>
      <c r="AU59" s="110"/>
      <c r="AV59" s="74"/>
      <c r="AW59" s="57"/>
      <c r="AX59" s="57"/>
      <c r="AY59" s="71"/>
      <c r="AZ59" s="71"/>
      <c r="BA59" s="70"/>
      <c r="BB59" s="70"/>
      <c r="BC59" s="70"/>
      <c r="BD59" s="70"/>
      <c r="BE59" s="71"/>
      <c r="BF59" s="96"/>
      <c r="BG59" s="96"/>
      <c r="BH59" s="96">
        <f t="shared" si="7"/>
        <v>0</v>
      </c>
      <c r="BI59" s="96"/>
      <c r="BJ59" s="96"/>
      <c r="BK59" s="96"/>
      <c r="BL59" s="96"/>
      <c r="BM59" s="96"/>
      <c r="BN59" s="96"/>
      <c r="BO59" s="96"/>
      <c r="BP59" s="96"/>
      <c r="BQ59" s="96"/>
      <c r="BR59" s="96"/>
      <c r="BS59" s="96"/>
      <c r="BT59" s="96"/>
      <c r="BU59" s="96"/>
      <c r="BV59" s="96">
        <f t="shared" si="8"/>
        <v>0</v>
      </c>
      <c r="BW59" s="96">
        <f t="shared" si="9"/>
        <v>0</v>
      </c>
      <c r="BX59" s="96">
        <f t="shared" si="10"/>
        <v>0</v>
      </c>
      <c r="BY59" s="96">
        <f t="shared" si="11"/>
        <v>0</v>
      </c>
      <c r="BZ59" s="96">
        <f t="shared" si="12"/>
        <v>0</v>
      </c>
      <c r="CA59" s="72"/>
      <c r="CB59" s="72"/>
      <c r="CC59" s="71"/>
      <c r="CD59" s="71"/>
      <c r="CE59" s="71"/>
      <c r="CF59" s="73"/>
      <c r="CG59" s="73"/>
      <c r="CH59" s="73"/>
      <c r="CI59" s="71"/>
      <c r="CJ59" s="71"/>
      <c r="CK59" s="71"/>
      <c r="CL59" s="110"/>
      <c r="CM59" s="74"/>
      <c r="CN59" s="57"/>
      <c r="CO59" s="57"/>
      <c r="CP59" s="71"/>
      <c r="CQ59" s="71"/>
      <c r="CR59" s="75"/>
    </row>
    <row r="60" spans="1:96" x14ac:dyDescent="0.45">
      <c r="A60" s="56">
        <v>57</v>
      </c>
      <c r="B60" s="68" t="s">
        <v>1888</v>
      </c>
      <c r="C60" s="78" t="s">
        <v>286</v>
      </c>
      <c r="D60" s="78" t="str">
        <f>RIGHT(B60,6)</f>
        <v>ｻ803BA</v>
      </c>
      <c r="E60" s="57" t="s">
        <v>287</v>
      </c>
      <c r="F60" s="58">
        <v>42581</v>
      </c>
      <c r="G60" s="69">
        <v>57.24</v>
      </c>
      <c r="H60" s="57" t="s">
        <v>134</v>
      </c>
      <c r="I60" s="57" t="s">
        <v>288</v>
      </c>
      <c r="J60" s="70">
        <v>45499</v>
      </c>
      <c r="K60" s="70" t="s">
        <v>1147</v>
      </c>
      <c r="L60" s="70"/>
      <c r="M60" s="70" t="s">
        <v>1887</v>
      </c>
      <c r="N60" s="71" t="s">
        <v>1886</v>
      </c>
      <c r="O60" s="96">
        <v>205960</v>
      </c>
      <c r="P60" s="96">
        <v>546330</v>
      </c>
      <c r="Q60" s="96">
        <f t="shared" si="1"/>
        <v>340370</v>
      </c>
      <c r="R60" s="96">
        <v>116181</v>
      </c>
      <c r="S60" s="96">
        <v>4672</v>
      </c>
      <c r="T60" s="96">
        <v>22572</v>
      </c>
      <c r="U60" s="96">
        <v>34372</v>
      </c>
      <c r="V60" s="96">
        <v>41896</v>
      </c>
      <c r="W60" s="96">
        <v>4910</v>
      </c>
      <c r="X60" s="96">
        <v>0</v>
      </c>
      <c r="Y60" s="96">
        <v>277</v>
      </c>
      <c r="Z60" s="96">
        <v>1108</v>
      </c>
      <c r="AA60" s="96">
        <v>5662</v>
      </c>
      <c r="AB60" s="96">
        <v>712</v>
      </c>
      <c r="AC60" s="96">
        <v>0</v>
      </c>
      <c r="AD60" s="96">
        <v>0</v>
      </c>
      <c r="AE60" s="96">
        <f t="shared" si="2"/>
        <v>116181</v>
      </c>
      <c r="AF60" s="96">
        <f t="shared" si="3"/>
        <v>0</v>
      </c>
      <c r="AG60" s="96">
        <f t="shared" si="4"/>
        <v>89779</v>
      </c>
      <c r="AH60" s="96">
        <f t="shared" si="5"/>
        <v>430149</v>
      </c>
      <c r="AI60" s="96">
        <f t="shared" si="6"/>
        <v>340370</v>
      </c>
      <c r="AJ60" s="72" t="s">
        <v>1880</v>
      </c>
      <c r="AK60" s="72"/>
      <c r="AL60" s="71" t="s">
        <v>1320</v>
      </c>
      <c r="AM60" s="71" t="s">
        <v>1881</v>
      </c>
      <c r="AN60" s="71" t="s">
        <v>1178</v>
      </c>
      <c r="AO60" s="73" t="s">
        <v>1322</v>
      </c>
      <c r="AP60" s="73" t="s">
        <v>1882</v>
      </c>
      <c r="AQ60" s="73" t="s">
        <v>1883</v>
      </c>
      <c r="AR60" s="71" t="s">
        <v>1884</v>
      </c>
      <c r="AS60" s="71" t="s">
        <v>1885</v>
      </c>
      <c r="AT60" s="71"/>
      <c r="AU60" s="110">
        <v>45504</v>
      </c>
      <c r="AV60" s="74">
        <v>45504</v>
      </c>
      <c r="AW60" s="57"/>
      <c r="AX60" s="57"/>
      <c r="AY60" s="71"/>
      <c r="AZ60" s="71"/>
      <c r="BA60" s="70"/>
      <c r="BB60" s="70"/>
      <c r="BC60" s="70"/>
      <c r="BD60" s="70"/>
      <c r="BE60" s="71"/>
      <c r="BF60" s="96"/>
      <c r="BG60" s="96"/>
      <c r="BH60" s="96">
        <f t="shared" si="7"/>
        <v>0</v>
      </c>
      <c r="BI60" s="96"/>
      <c r="BJ60" s="96"/>
      <c r="BK60" s="96"/>
      <c r="BL60" s="96"/>
      <c r="BM60" s="96"/>
      <c r="BN60" s="96"/>
      <c r="BO60" s="96"/>
      <c r="BP60" s="96"/>
      <c r="BQ60" s="96"/>
      <c r="BR60" s="96"/>
      <c r="BS60" s="96"/>
      <c r="BT60" s="96"/>
      <c r="BU60" s="96"/>
      <c r="BV60" s="96">
        <f t="shared" si="8"/>
        <v>0</v>
      </c>
      <c r="BW60" s="96">
        <f t="shared" si="9"/>
        <v>0</v>
      </c>
      <c r="BX60" s="96">
        <f t="shared" si="10"/>
        <v>0</v>
      </c>
      <c r="BY60" s="96">
        <f t="shared" si="11"/>
        <v>0</v>
      </c>
      <c r="BZ60" s="96">
        <f t="shared" si="12"/>
        <v>0</v>
      </c>
      <c r="CA60" s="72"/>
      <c r="CB60" s="72"/>
      <c r="CC60" s="71"/>
      <c r="CD60" s="71"/>
      <c r="CE60" s="71"/>
      <c r="CF60" s="73"/>
      <c r="CG60" s="73"/>
      <c r="CH60" s="73"/>
      <c r="CI60" s="71"/>
      <c r="CJ60" s="71"/>
      <c r="CK60" s="71"/>
      <c r="CL60" s="110"/>
      <c r="CM60" s="74"/>
      <c r="CN60" s="57"/>
      <c r="CO60" s="57"/>
      <c r="CP60" s="71"/>
      <c r="CQ60" s="71"/>
      <c r="CR60" s="75"/>
    </row>
    <row r="61" spans="1:96" x14ac:dyDescent="0.45">
      <c r="A61" s="56">
        <v>58</v>
      </c>
      <c r="B61" s="68" t="s">
        <v>289</v>
      </c>
      <c r="C61" s="78" t="s">
        <v>290</v>
      </c>
      <c r="D61" s="78" t="str">
        <f t="shared" si="0"/>
        <v>ｻ803BD</v>
      </c>
      <c r="E61" s="57" t="s">
        <v>291</v>
      </c>
      <c r="F61" s="58">
        <v>42581</v>
      </c>
      <c r="G61" s="69">
        <v>57.24</v>
      </c>
      <c r="H61" s="57" t="s">
        <v>134</v>
      </c>
      <c r="I61" s="57" t="s">
        <v>288</v>
      </c>
      <c r="J61" s="70"/>
      <c r="K61" s="70"/>
      <c r="L61" s="70"/>
      <c r="M61" s="70"/>
      <c r="N61" s="71"/>
      <c r="O61" s="96"/>
      <c r="P61" s="96"/>
      <c r="Q61" s="96">
        <f t="shared" si="1"/>
        <v>0</v>
      </c>
      <c r="R61" s="96"/>
      <c r="S61" s="96"/>
      <c r="T61" s="96"/>
      <c r="U61" s="96"/>
      <c r="V61" s="96"/>
      <c r="W61" s="96"/>
      <c r="X61" s="96"/>
      <c r="Y61" s="96"/>
      <c r="Z61" s="96"/>
      <c r="AA61" s="96"/>
      <c r="AB61" s="96"/>
      <c r="AC61" s="96"/>
      <c r="AD61" s="96"/>
      <c r="AE61" s="96">
        <f t="shared" si="2"/>
        <v>0</v>
      </c>
      <c r="AF61" s="96">
        <f t="shared" si="3"/>
        <v>0</v>
      </c>
      <c r="AG61" s="96">
        <f t="shared" si="4"/>
        <v>0</v>
      </c>
      <c r="AH61" s="96">
        <f t="shared" si="5"/>
        <v>0</v>
      </c>
      <c r="AI61" s="96">
        <f t="shared" si="6"/>
        <v>0</v>
      </c>
      <c r="AJ61" s="72"/>
      <c r="AK61" s="72"/>
      <c r="AL61" s="71"/>
      <c r="AM61" s="71"/>
      <c r="AN61" s="71"/>
      <c r="AO61" s="73"/>
      <c r="AP61" s="73"/>
      <c r="AQ61" s="73"/>
      <c r="AR61" s="71"/>
      <c r="AS61" s="71"/>
      <c r="AT61" s="71"/>
      <c r="AU61" s="110"/>
      <c r="AV61" s="74"/>
      <c r="AW61" s="57"/>
      <c r="AX61" s="57"/>
      <c r="AY61" s="71"/>
      <c r="AZ61" s="71"/>
      <c r="BA61" s="70"/>
      <c r="BB61" s="70"/>
      <c r="BC61" s="70"/>
      <c r="BD61" s="70"/>
      <c r="BE61" s="71"/>
      <c r="BF61" s="96"/>
      <c r="BG61" s="96"/>
      <c r="BH61" s="96">
        <f t="shared" si="7"/>
        <v>0</v>
      </c>
      <c r="BI61" s="96"/>
      <c r="BJ61" s="96"/>
      <c r="BK61" s="96"/>
      <c r="BL61" s="96"/>
      <c r="BM61" s="96"/>
      <c r="BN61" s="96"/>
      <c r="BO61" s="96"/>
      <c r="BP61" s="96"/>
      <c r="BQ61" s="96"/>
      <c r="BR61" s="96"/>
      <c r="BS61" s="96"/>
      <c r="BT61" s="96"/>
      <c r="BU61" s="96"/>
      <c r="BV61" s="96">
        <f t="shared" si="8"/>
        <v>0</v>
      </c>
      <c r="BW61" s="96">
        <f t="shared" si="9"/>
        <v>0</v>
      </c>
      <c r="BX61" s="96">
        <f t="shared" si="10"/>
        <v>0</v>
      </c>
      <c r="BY61" s="96">
        <f t="shared" si="11"/>
        <v>0</v>
      </c>
      <c r="BZ61" s="96">
        <f t="shared" si="12"/>
        <v>0</v>
      </c>
      <c r="CA61" s="72"/>
      <c r="CB61" s="72"/>
      <c r="CC61" s="71"/>
      <c r="CD61" s="71"/>
      <c r="CE61" s="71"/>
      <c r="CF61" s="73"/>
      <c r="CG61" s="73"/>
      <c r="CH61" s="73"/>
      <c r="CI61" s="71"/>
      <c r="CJ61" s="71"/>
      <c r="CK61" s="71"/>
      <c r="CL61" s="110"/>
      <c r="CM61" s="74"/>
      <c r="CN61" s="57"/>
      <c r="CO61" s="57"/>
      <c r="CP61" s="71"/>
      <c r="CQ61" s="71"/>
      <c r="CR61" s="75"/>
    </row>
    <row r="62" spans="1:96" x14ac:dyDescent="0.45">
      <c r="A62" s="56">
        <v>59</v>
      </c>
      <c r="B62" s="68" t="s">
        <v>292</v>
      </c>
      <c r="C62" s="78" t="s">
        <v>293</v>
      </c>
      <c r="D62" s="78" t="str">
        <f t="shared" si="0"/>
        <v>ｻ803BE</v>
      </c>
      <c r="E62" s="57" t="s">
        <v>294</v>
      </c>
      <c r="F62" s="58">
        <v>42581</v>
      </c>
      <c r="G62" s="69">
        <v>57.24</v>
      </c>
      <c r="H62" s="57" t="s">
        <v>134</v>
      </c>
      <c r="I62" s="57" t="s">
        <v>288</v>
      </c>
      <c r="J62" s="70"/>
      <c r="K62" s="70"/>
      <c r="L62" s="70"/>
      <c r="M62" s="70"/>
      <c r="N62" s="71"/>
      <c r="O62" s="96"/>
      <c r="P62" s="96"/>
      <c r="Q62" s="96">
        <f t="shared" si="1"/>
        <v>0</v>
      </c>
      <c r="R62" s="96"/>
      <c r="S62" s="96"/>
      <c r="T62" s="96"/>
      <c r="U62" s="96"/>
      <c r="V62" s="96"/>
      <c r="W62" s="96"/>
      <c r="X62" s="96"/>
      <c r="Y62" s="96"/>
      <c r="Z62" s="96"/>
      <c r="AA62" s="96"/>
      <c r="AB62" s="96"/>
      <c r="AC62" s="96"/>
      <c r="AD62" s="96"/>
      <c r="AE62" s="96">
        <f t="shared" si="2"/>
        <v>0</v>
      </c>
      <c r="AF62" s="96">
        <f t="shared" si="3"/>
        <v>0</v>
      </c>
      <c r="AG62" s="96">
        <f t="shared" si="4"/>
        <v>0</v>
      </c>
      <c r="AH62" s="96">
        <f t="shared" si="5"/>
        <v>0</v>
      </c>
      <c r="AI62" s="96">
        <f t="shared" si="6"/>
        <v>0</v>
      </c>
      <c r="AJ62" s="72"/>
      <c r="AK62" s="72"/>
      <c r="AL62" s="71"/>
      <c r="AM62" s="71"/>
      <c r="AN62" s="71"/>
      <c r="AO62" s="73"/>
      <c r="AP62" s="73"/>
      <c r="AQ62" s="73"/>
      <c r="AR62" s="71"/>
      <c r="AS62" s="77"/>
      <c r="AT62" s="71"/>
      <c r="AU62" s="110"/>
      <c r="AV62" s="74"/>
      <c r="AW62" s="57"/>
      <c r="AX62" s="57"/>
      <c r="AY62" s="71"/>
      <c r="AZ62" s="71"/>
      <c r="BA62" s="70"/>
      <c r="BB62" s="70"/>
      <c r="BC62" s="70"/>
      <c r="BD62" s="70"/>
      <c r="BE62" s="71"/>
      <c r="BF62" s="96"/>
      <c r="BG62" s="96"/>
      <c r="BH62" s="96">
        <f t="shared" si="7"/>
        <v>0</v>
      </c>
      <c r="BI62" s="96"/>
      <c r="BJ62" s="96"/>
      <c r="BK62" s="96"/>
      <c r="BL62" s="96"/>
      <c r="BM62" s="96"/>
      <c r="BN62" s="96"/>
      <c r="BO62" s="96"/>
      <c r="BP62" s="96"/>
      <c r="BQ62" s="96"/>
      <c r="BR62" s="96"/>
      <c r="BS62" s="96"/>
      <c r="BT62" s="96"/>
      <c r="BU62" s="96"/>
      <c r="BV62" s="96">
        <f t="shared" si="8"/>
        <v>0</v>
      </c>
      <c r="BW62" s="96">
        <f t="shared" si="9"/>
        <v>0</v>
      </c>
      <c r="BX62" s="96">
        <f t="shared" si="10"/>
        <v>0</v>
      </c>
      <c r="BY62" s="96">
        <f t="shared" si="11"/>
        <v>0</v>
      </c>
      <c r="BZ62" s="96">
        <f t="shared" si="12"/>
        <v>0</v>
      </c>
      <c r="CA62" s="72"/>
      <c r="CB62" s="72"/>
      <c r="CC62" s="71"/>
      <c r="CD62" s="71"/>
      <c r="CE62" s="71"/>
      <c r="CF62" s="73"/>
      <c r="CG62" s="73"/>
      <c r="CH62" s="73"/>
      <c r="CI62" s="71"/>
      <c r="CJ62" s="77"/>
      <c r="CK62" s="71"/>
      <c r="CL62" s="110"/>
      <c r="CM62" s="74"/>
      <c r="CN62" s="57"/>
      <c r="CO62" s="57"/>
      <c r="CP62" s="71"/>
      <c r="CQ62" s="71"/>
      <c r="CR62" s="75"/>
    </row>
    <row r="63" spans="1:96" x14ac:dyDescent="0.45">
      <c r="A63" s="56">
        <v>60</v>
      </c>
      <c r="B63" s="68" t="s">
        <v>295</v>
      </c>
      <c r="C63" s="78" t="s">
        <v>296</v>
      </c>
      <c r="D63" s="78" t="str">
        <f t="shared" si="0"/>
        <v>ｻ803CA</v>
      </c>
      <c r="E63" s="57" t="s">
        <v>297</v>
      </c>
      <c r="F63" s="58">
        <v>42581</v>
      </c>
      <c r="G63" s="69">
        <v>57.24</v>
      </c>
      <c r="H63" s="57" t="s">
        <v>134</v>
      </c>
      <c r="I63" s="57" t="s">
        <v>288</v>
      </c>
      <c r="J63" s="70"/>
      <c r="K63" s="70"/>
      <c r="L63" s="70"/>
      <c r="M63" s="70"/>
      <c r="N63" s="71"/>
      <c r="O63" s="96"/>
      <c r="P63" s="96"/>
      <c r="Q63" s="96">
        <f t="shared" si="1"/>
        <v>0</v>
      </c>
      <c r="R63" s="96"/>
      <c r="S63" s="96"/>
      <c r="T63" s="96"/>
      <c r="U63" s="96"/>
      <c r="V63" s="96"/>
      <c r="W63" s="96"/>
      <c r="X63" s="96"/>
      <c r="Y63" s="96"/>
      <c r="Z63" s="96"/>
      <c r="AA63" s="96"/>
      <c r="AB63" s="96"/>
      <c r="AC63" s="96"/>
      <c r="AD63" s="96"/>
      <c r="AE63" s="96">
        <f t="shared" si="2"/>
        <v>0</v>
      </c>
      <c r="AF63" s="96">
        <f t="shared" si="3"/>
        <v>0</v>
      </c>
      <c r="AG63" s="96">
        <f t="shared" si="4"/>
        <v>0</v>
      </c>
      <c r="AH63" s="96">
        <f t="shared" si="5"/>
        <v>0</v>
      </c>
      <c r="AI63" s="96">
        <f t="shared" si="6"/>
        <v>0</v>
      </c>
      <c r="AJ63" s="72"/>
      <c r="AK63" s="72"/>
      <c r="AL63" s="71"/>
      <c r="AM63" s="71"/>
      <c r="AN63" s="71"/>
      <c r="AO63" s="73"/>
      <c r="AP63" s="73"/>
      <c r="AQ63" s="73"/>
      <c r="AR63" s="71"/>
      <c r="AS63" s="71"/>
      <c r="AT63" s="71"/>
      <c r="AU63" s="110"/>
      <c r="AV63" s="74"/>
      <c r="AW63" s="57"/>
      <c r="AX63" s="57"/>
      <c r="AY63" s="71"/>
      <c r="AZ63" s="71"/>
      <c r="BA63" s="70"/>
      <c r="BB63" s="70"/>
      <c r="BC63" s="70"/>
      <c r="BD63" s="70"/>
      <c r="BE63" s="71"/>
      <c r="BF63" s="96"/>
      <c r="BG63" s="96"/>
      <c r="BH63" s="96">
        <f t="shared" si="7"/>
        <v>0</v>
      </c>
      <c r="BI63" s="96"/>
      <c r="BJ63" s="96"/>
      <c r="BK63" s="96"/>
      <c r="BL63" s="96"/>
      <c r="BM63" s="96"/>
      <c r="BN63" s="96"/>
      <c r="BO63" s="96"/>
      <c r="BP63" s="96"/>
      <c r="BQ63" s="96"/>
      <c r="BR63" s="96"/>
      <c r="BS63" s="96"/>
      <c r="BT63" s="96"/>
      <c r="BU63" s="96"/>
      <c r="BV63" s="96">
        <f t="shared" si="8"/>
        <v>0</v>
      </c>
      <c r="BW63" s="96">
        <f t="shared" si="9"/>
        <v>0</v>
      </c>
      <c r="BX63" s="96">
        <f t="shared" si="10"/>
        <v>0</v>
      </c>
      <c r="BY63" s="96">
        <f t="shared" si="11"/>
        <v>0</v>
      </c>
      <c r="BZ63" s="96">
        <f t="shared" si="12"/>
        <v>0</v>
      </c>
      <c r="CA63" s="72"/>
      <c r="CB63" s="72"/>
      <c r="CC63" s="71"/>
      <c r="CD63" s="71"/>
      <c r="CE63" s="71"/>
      <c r="CF63" s="73"/>
      <c r="CG63" s="73"/>
      <c r="CH63" s="73"/>
      <c r="CI63" s="71"/>
      <c r="CJ63" s="71"/>
      <c r="CK63" s="71"/>
      <c r="CL63" s="110"/>
      <c r="CM63" s="74"/>
      <c r="CN63" s="57"/>
      <c r="CO63" s="57"/>
      <c r="CP63" s="71"/>
      <c r="CQ63" s="71"/>
      <c r="CR63" s="75"/>
    </row>
    <row r="64" spans="1:96" x14ac:dyDescent="0.45">
      <c r="A64" s="56">
        <v>61</v>
      </c>
      <c r="B64" s="68" t="s">
        <v>298</v>
      </c>
      <c r="C64" s="78" t="s">
        <v>299</v>
      </c>
      <c r="D64" s="78" t="str">
        <f t="shared" si="0"/>
        <v>ｻ803CB</v>
      </c>
      <c r="E64" s="57" t="s">
        <v>300</v>
      </c>
      <c r="F64" s="58">
        <v>42581</v>
      </c>
      <c r="G64" s="69">
        <v>57.24</v>
      </c>
      <c r="H64" s="57" t="s">
        <v>134</v>
      </c>
      <c r="I64" s="57" t="s">
        <v>288</v>
      </c>
      <c r="J64" s="70"/>
      <c r="K64" s="70"/>
      <c r="L64" s="70"/>
      <c r="M64" s="70"/>
      <c r="N64" s="71"/>
      <c r="O64" s="96"/>
      <c r="P64" s="96"/>
      <c r="Q64" s="96">
        <f t="shared" si="1"/>
        <v>0</v>
      </c>
      <c r="R64" s="96"/>
      <c r="S64" s="96"/>
      <c r="T64" s="96"/>
      <c r="U64" s="96"/>
      <c r="V64" s="96"/>
      <c r="W64" s="96"/>
      <c r="X64" s="96"/>
      <c r="Y64" s="96"/>
      <c r="Z64" s="96"/>
      <c r="AA64" s="96"/>
      <c r="AB64" s="96"/>
      <c r="AC64" s="96"/>
      <c r="AD64" s="96"/>
      <c r="AE64" s="96">
        <f t="shared" si="2"/>
        <v>0</v>
      </c>
      <c r="AF64" s="96">
        <f t="shared" si="3"/>
        <v>0</v>
      </c>
      <c r="AG64" s="96">
        <f t="shared" si="4"/>
        <v>0</v>
      </c>
      <c r="AH64" s="96">
        <f t="shared" si="5"/>
        <v>0</v>
      </c>
      <c r="AI64" s="96">
        <f t="shared" si="6"/>
        <v>0</v>
      </c>
      <c r="AJ64" s="72"/>
      <c r="AK64" s="72"/>
      <c r="AL64" s="71"/>
      <c r="AM64" s="71"/>
      <c r="AN64" s="71"/>
      <c r="AO64" s="73"/>
      <c r="AP64" s="73"/>
      <c r="AQ64" s="73"/>
      <c r="AR64" s="71"/>
      <c r="AS64" s="71"/>
      <c r="AT64" s="71"/>
      <c r="AU64" s="110"/>
      <c r="AV64" s="74"/>
      <c r="AW64" s="57"/>
      <c r="AX64" s="57"/>
      <c r="AY64" s="71"/>
      <c r="AZ64" s="71"/>
      <c r="BA64" s="70"/>
      <c r="BB64" s="70"/>
      <c r="BC64" s="70"/>
      <c r="BD64" s="70"/>
      <c r="BE64" s="71"/>
      <c r="BF64" s="96"/>
      <c r="BG64" s="96"/>
      <c r="BH64" s="96">
        <f t="shared" si="7"/>
        <v>0</v>
      </c>
      <c r="BI64" s="96"/>
      <c r="BJ64" s="96"/>
      <c r="BK64" s="96"/>
      <c r="BL64" s="96"/>
      <c r="BM64" s="96"/>
      <c r="BN64" s="96"/>
      <c r="BO64" s="96"/>
      <c r="BP64" s="96"/>
      <c r="BQ64" s="96"/>
      <c r="BR64" s="96"/>
      <c r="BS64" s="96"/>
      <c r="BT64" s="96"/>
      <c r="BU64" s="96"/>
      <c r="BV64" s="96">
        <f t="shared" si="8"/>
        <v>0</v>
      </c>
      <c r="BW64" s="96">
        <f t="shared" si="9"/>
        <v>0</v>
      </c>
      <c r="BX64" s="96">
        <f t="shared" si="10"/>
        <v>0</v>
      </c>
      <c r="BY64" s="96">
        <f t="shared" si="11"/>
        <v>0</v>
      </c>
      <c r="BZ64" s="96">
        <f t="shared" si="12"/>
        <v>0</v>
      </c>
      <c r="CA64" s="72"/>
      <c r="CB64" s="72"/>
      <c r="CC64" s="71"/>
      <c r="CD64" s="71"/>
      <c r="CE64" s="71"/>
      <c r="CF64" s="73"/>
      <c r="CG64" s="73"/>
      <c r="CH64" s="73"/>
      <c r="CI64" s="71"/>
      <c r="CJ64" s="71"/>
      <c r="CK64" s="71"/>
      <c r="CL64" s="110"/>
      <c r="CM64" s="74"/>
      <c r="CN64" s="57"/>
      <c r="CO64" s="57"/>
      <c r="CP64" s="71"/>
      <c r="CQ64" s="71"/>
      <c r="CR64" s="75"/>
    </row>
    <row r="65" spans="1:96" x14ac:dyDescent="0.45">
      <c r="A65" s="56">
        <v>62</v>
      </c>
      <c r="B65" s="68" t="s">
        <v>301</v>
      </c>
      <c r="C65" s="78" t="s">
        <v>302</v>
      </c>
      <c r="D65" s="78" t="str">
        <f t="shared" si="0"/>
        <v>ｻ803CC</v>
      </c>
      <c r="E65" s="57" t="s">
        <v>1186</v>
      </c>
      <c r="F65" s="58">
        <v>42581</v>
      </c>
      <c r="G65" s="69">
        <v>57.24</v>
      </c>
      <c r="H65" s="57" t="s">
        <v>134</v>
      </c>
      <c r="I65" s="57" t="s">
        <v>288</v>
      </c>
      <c r="J65" s="70"/>
      <c r="K65" s="70"/>
      <c r="L65" s="70"/>
      <c r="M65" s="70"/>
      <c r="N65" s="71"/>
      <c r="O65" s="96"/>
      <c r="P65" s="96"/>
      <c r="Q65" s="96">
        <f t="shared" si="1"/>
        <v>0</v>
      </c>
      <c r="R65" s="96"/>
      <c r="S65" s="96"/>
      <c r="T65" s="96"/>
      <c r="U65" s="96"/>
      <c r="V65" s="96"/>
      <c r="W65" s="96"/>
      <c r="X65" s="96"/>
      <c r="Y65" s="96"/>
      <c r="Z65" s="96"/>
      <c r="AA65" s="96"/>
      <c r="AB65" s="96"/>
      <c r="AC65" s="96"/>
      <c r="AD65" s="96"/>
      <c r="AE65" s="96">
        <f t="shared" si="2"/>
        <v>0</v>
      </c>
      <c r="AF65" s="96">
        <f t="shared" si="3"/>
        <v>0</v>
      </c>
      <c r="AG65" s="96">
        <f t="shared" si="4"/>
        <v>0</v>
      </c>
      <c r="AH65" s="96">
        <f t="shared" si="5"/>
        <v>0</v>
      </c>
      <c r="AI65" s="96">
        <f t="shared" si="6"/>
        <v>0</v>
      </c>
      <c r="AJ65" s="72"/>
      <c r="AK65" s="72"/>
      <c r="AL65" s="71"/>
      <c r="AM65" s="71"/>
      <c r="AN65" s="71"/>
      <c r="AO65" s="73"/>
      <c r="AP65" s="73"/>
      <c r="AQ65" s="73"/>
      <c r="AR65" s="71"/>
      <c r="AS65" s="71"/>
      <c r="AT65" s="71"/>
      <c r="AU65" s="110"/>
      <c r="AV65" s="74"/>
      <c r="AW65" s="57"/>
      <c r="AX65" s="57"/>
      <c r="AY65" s="71"/>
      <c r="AZ65" s="71"/>
      <c r="BA65" s="70"/>
      <c r="BB65" s="70"/>
      <c r="BC65" s="70"/>
      <c r="BD65" s="70"/>
      <c r="BE65" s="71"/>
      <c r="BF65" s="96"/>
      <c r="BG65" s="96"/>
      <c r="BH65" s="96">
        <f t="shared" si="7"/>
        <v>0</v>
      </c>
      <c r="BI65" s="96"/>
      <c r="BJ65" s="96"/>
      <c r="BK65" s="96"/>
      <c r="BL65" s="96"/>
      <c r="BM65" s="96"/>
      <c r="BN65" s="96"/>
      <c r="BO65" s="96"/>
      <c r="BP65" s="96"/>
      <c r="BQ65" s="96"/>
      <c r="BR65" s="96"/>
      <c r="BS65" s="96"/>
      <c r="BT65" s="96"/>
      <c r="BU65" s="96"/>
      <c r="BV65" s="96">
        <f t="shared" si="8"/>
        <v>0</v>
      </c>
      <c r="BW65" s="96">
        <f t="shared" si="9"/>
        <v>0</v>
      </c>
      <c r="BX65" s="96">
        <f t="shared" si="10"/>
        <v>0</v>
      </c>
      <c r="BY65" s="96">
        <f t="shared" si="11"/>
        <v>0</v>
      </c>
      <c r="BZ65" s="96">
        <f t="shared" si="12"/>
        <v>0</v>
      </c>
      <c r="CA65" s="72"/>
      <c r="CB65" s="72"/>
      <c r="CC65" s="71"/>
      <c r="CD65" s="71"/>
      <c r="CE65" s="71"/>
      <c r="CF65" s="73"/>
      <c r="CG65" s="73"/>
      <c r="CH65" s="73"/>
      <c r="CI65" s="71"/>
      <c r="CJ65" s="71"/>
      <c r="CK65" s="71"/>
      <c r="CL65" s="110"/>
      <c r="CM65" s="74"/>
      <c r="CN65" s="57"/>
      <c r="CO65" s="57"/>
      <c r="CP65" s="71"/>
      <c r="CQ65" s="71"/>
      <c r="CR65" s="75"/>
    </row>
    <row r="66" spans="1:96" x14ac:dyDescent="0.45">
      <c r="A66" s="56">
        <v>63</v>
      </c>
      <c r="B66" s="68" t="s">
        <v>303</v>
      </c>
      <c r="C66" s="78" t="s">
        <v>304</v>
      </c>
      <c r="D66" s="78" t="str">
        <f t="shared" si="0"/>
        <v>ｻ803CE</v>
      </c>
      <c r="E66" s="57" t="s">
        <v>1185</v>
      </c>
      <c r="F66" s="58">
        <v>42581</v>
      </c>
      <c r="G66" s="69">
        <v>57.24</v>
      </c>
      <c r="H66" s="57" t="s">
        <v>134</v>
      </c>
      <c r="I66" s="57" t="s">
        <v>288</v>
      </c>
      <c r="J66" s="70"/>
      <c r="K66" s="70"/>
      <c r="L66" s="70"/>
      <c r="M66" s="70"/>
      <c r="N66" s="71"/>
      <c r="O66" s="96"/>
      <c r="P66" s="96"/>
      <c r="Q66" s="96">
        <f t="shared" si="1"/>
        <v>0</v>
      </c>
      <c r="R66" s="96"/>
      <c r="S66" s="96"/>
      <c r="T66" s="96"/>
      <c r="U66" s="96"/>
      <c r="V66" s="96"/>
      <c r="W66" s="96"/>
      <c r="X66" s="96"/>
      <c r="Y66" s="96"/>
      <c r="Z66" s="96"/>
      <c r="AA66" s="96"/>
      <c r="AB66" s="96"/>
      <c r="AC66" s="96"/>
      <c r="AD66" s="96"/>
      <c r="AE66" s="96">
        <f t="shared" si="2"/>
        <v>0</v>
      </c>
      <c r="AF66" s="96">
        <f t="shared" si="3"/>
        <v>0</v>
      </c>
      <c r="AG66" s="96">
        <f t="shared" si="4"/>
        <v>0</v>
      </c>
      <c r="AH66" s="96">
        <f t="shared" si="5"/>
        <v>0</v>
      </c>
      <c r="AI66" s="96">
        <f t="shared" si="6"/>
        <v>0</v>
      </c>
      <c r="AJ66" s="72"/>
      <c r="AK66" s="72"/>
      <c r="AL66" s="71"/>
      <c r="AM66" s="71"/>
      <c r="AN66" s="71"/>
      <c r="AO66" s="73"/>
      <c r="AP66" s="73"/>
      <c r="AQ66" s="73"/>
      <c r="AR66" s="71"/>
      <c r="AS66" s="71"/>
      <c r="AT66" s="71"/>
      <c r="AU66" s="110"/>
      <c r="AV66" s="74"/>
      <c r="AW66" s="57"/>
      <c r="AX66" s="57"/>
      <c r="AY66" s="71"/>
      <c r="AZ66" s="71"/>
      <c r="BA66" s="70"/>
      <c r="BB66" s="70"/>
      <c r="BC66" s="70"/>
      <c r="BD66" s="70"/>
      <c r="BE66" s="71"/>
      <c r="BF66" s="96"/>
      <c r="BG66" s="96"/>
      <c r="BH66" s="96">
        <f t="shared" si="7"/>
        <v>0</v>
      </c>
      <c r="BI66" s="96"/>
      <c r="BJ66" s="96"/>
      <c r="BK66" s="96"/>
      <c r="BL66" s="96"/>
      <c r="BM66" s="96"/>
      <c r="BN66" s="96"/>
      <c r="BO66" s="96"/>
      <c r="BP66" s="96"/>
      <c r="BQ66" s="96"/>
      <c r="BR66" s="96"/>
      <c r="BS66" s="96"/>
      <c r="BT66" s="96"/>
      <c r="BU66" s="96"/>
      <c r="BV66" s="96">
        <f t="shared" si="8"/>
        <v>0</v>
      </c>
      <c r="BW66" s="96">
        <f t="shared" si="9"/>
        <v>0</v>
      </c>
      <c r="BX66" s="96">
        <f t="shared" si="10"/>
        <v>0</v>
      </c>
      <c r="BY66" s="96">
        <f t="shared" si="11"/>
        <v>0</v>
      </c>
      <c r="BZ66" s="96">
        <f t="shared" si="12"/>
        <v>0</v>
      </c>
      <c r="CA66" s="72"/>
      <c r="CB66" s="72"/>
      <c r="CC66" s="71"/>
      <c r="CD66" s="71"/>
      <c r="CE66" s="71"/>
      <c r="CF66" s="73"/>
      <c r="CG66" s="73"/>
      <c r="CH66" s="73"/>
      <c r="CI66" s="71"/>
      <c r="CJ66" s="71"/>
      <c r="CK66" s="71"/>
      <c r="CL66" s="110"/>
      <c r="CM66" s="74"/>
      <c r="CN66" s="57"/>
      <c r="CO66" s="57"/>
      <c r="CP66" s="71"/>
      <c r="CQ66" s="71"/>
      <c r="CR66" s="75"/>
    </row>
    <row r="67" spans="1:96" x14ac:dyDescent="0.45">
      <c r="A67" s="56">
        <v>64</v>
      </c>
      <c r="B67" s="68" t="s">
        <v>306</v>
      </c>
      <c r="C67" s="78" t="s">
        <v>307</v>
      </c>
      <c r="D67" s="78" t="str">
        <f t="shared" si="0"/>
        <v>ｻ804CF</v>
      </c>
      <c r="E67" s="57" t="s">
        <v>308</v>
      </c>
      <c r="F67" s="58">
        <v>42587</v>
      </c>
      <c r="G67" s="69">
        <v>19.079999999999998</v>
      </c>
      <c r="H67" s="57" t="s">
        <v>134</v>
      </c>
      <c r="I67" s="57" t="s">
        <v>309</v>
      </c>
      <c r="J67" s="70">
        <v>45412</v>
      </c>
      <c r="K67" s="70" t="s">
        <v>1147</v>
      </c>
      <c r="L67" s="70"/>
      <c r="M67" s="70"/>
      <c r="N67" s="71"/>
      <c r="O67" s="96">
        <v>94680</v>
      </c>
      <c r="P67" s="96">
        <v>95277</v>
      </c>
      <c r="Q67" s="96">
        <f t="shared" si="1"/>
        <v>597</v>
      </c>
      <c r="R67" s="96">
        <v>25129</v>
      </c>
      <c r="S67" s="96">
        <v>950</v>
      </c>
      <c r="T67" s="96">
        <v>5068</v>
      </c>
      <c r="U67" s="96">
        <v>7471</v>
      </c>
      <c r="V67" s="96">
        <v>8685</v>
      </c>
      <c r="W67" s="96">
        <v>1188</v>
      </c>
      <c r="X67" s="96">
        <v>0</v>
      </c>
      <c r="Y67" s="96">
        <v>79</v>
      </c>
      <c r="Z67" s="96">
        <v>316</v>
      </c>
      <c r="AA67" s="96">
        <v>1188</v>
      </c>
      <c r="AB67" s="96">
        <v>184</v>
      </c>
      <c r="AC67" s="96">
        <v>0</v>
      </c>
      <c r="AD67" s="96">
        <v>0</v>
      </c>
      <c r="AE67" s="96">
        <f t="shared" si="2"/>
        <v>25129</v>
      </c>
      <c r="AF67" s="96">
        <f t="shared" si="3"/>
        <v>0</v>
      </c>
      <c r="AG67" s="96">
        <f t="shared" si="4"/>
        <v>69551</v>
      </c>
      <c r="AH67" s="96">
        <f t="shared" si="5"/>
        <v>70148</v>
      </c>
      <c r="AI67" s="96">
        <f t="shared" si="6"/>
        <v>597</v>
      </c>
      <c r="AJ67" s="72" t="s">
        <v>1703</v>
      </c>
      <c r="AK67" s="72"/>
      <c r="AL67" s="71" t="s">
        <v>1409</v>
      </c>
      <c r="AM67" s="71" t="s">
        <v>10</v>
      </c>
      <c r="AN67" s="71" t="s">
        <v>1178</v>
      </c>
      <c r="AO67" s="73" t="s">
        <v>1410</v>
      </c>
      <c r="AP67" s="73" t="s">
        <v>1411</v>
      </c>
      <c r="AQ67" s="73" t="s">
        <v>1412</v>
      </c>
      <c r="AR67" s="71" t="s">
        <v>1413</v>
      </c>
      <c r="AS67" s="71" t="s">
        <v>1414</v>
      </c>
      <c r="AT67" s="71"/>
      <c r="AU67" s="110">
        <v>45504</v>
      </c>
      <c r="AV67" s="74">
        <v>45504</v>
      </c>
      <c r="AW67" s="57"/>
      <c r="AX67" s="57"/>
      <c r="AY67" s="71"/>
      <c r="AZ67" s="71"/>
      <c r="BA67" s="70"/>
      <c r="BB67" s="70"/>
      <c r="BC67" s="70"/>
      <c r="BD67" s="70"/>
      <c r="BE67" s="71"/>
      <c r="BF67" s="96"/>
      <c r="BG67" s="96"/>
      <c r="BH67" s="96">
        <f t="shared" si="7"/>
        <v>0</v>
      </c>
      <c r="BI67" s="96"/>
      <c r="BJ67" s="96"/>
      <c r="BK67" s="96"/>
      <c r="BL67" s="96"/>
      <c r="BM67" s="96"/>
      <c r="BN67" s="96"/>
      <c r="BO67" s="96"/>
      <c r="BP67" s="96"/>
      <c r="BQ67" s="96"/>
      <c r="BR67" s="96"/>
      <c r="BS67" s="96"/>
      <c r="BT67" s="96"/>
      <c r="BU67" s="96"/>
      <c r="BV67" s="96">
        <f t="shared" si="8"/>
        <v>0</v>
      </c>
      <c r="BW67" s="96">
        <f t="shared" si="9"/>
        <v>0</v>
      </c>
      <c r="BX67" s="96">
        <f t="shared" si="10"/>
        <v>0</v>
      </c>
      <c r="BY67" s="96">
        <f t="shared" si="11"/>
        <v>0</v>
      </c>
      <c r="BZ67" s="96">
        <f t="shared" si="12"/>
        <v>0</v>
      </c>
      <c r="CA67" s="72"/>
      <c r="CB67" s="72"/>
      <c r="CC67" s="71"/>
      <c r="CD67" s="71"/>
      <c r="CE67" s="71"/>
      <c r="CF67" s="73"/>
      <c r="CG67" s="73"/>
      <c r="CH67" s="73"/>
      <c r="CI67" s="71"/>
      <c r="CJ67" s="71"/>
      <c r="CK67" s="71"/>
      <c r="CL67" s="110"/>
      <c r="CM67" s="74"/>
      <c r="CN67" s="57"/>
      <c r="CO67" s="57"/>
      <c r="CP67" s="71"/>
      <c r="CQ67" s="71"/>
      <c r="CR67" s="75"/>
    </row>
    <row r="68" spans="1:96" x14ac:dyDescent="0.45">
      <c r="A68" s="56">
        <v>65</v>
      </c>
      <c r="B68" s="68" t="s">
        <v>311</v>
      </c>
      <c r="C68" s="78" t="s">
        <v>312</v>
      </c>
      <c r="D68" s="78" t="str">
        <f t="shared" ref="D68:D131" si="13">RIGHT(B68,6)</f>
        <v>ｻ804CB</v>
      </c>
      <c r="E68" s="57" t="s">
        <v>313</v>
      </c>
      <c r="F68" s="58">
        <v>42604</v>
      </c>
      <c r="G68" s="69">
        <v>57.24</v>
      </c>
      <c r="H68" s="57" t="s">
        <v>134</v>
      </c>
      <c r="I68" s="57" t="s">
        <v>108</v>
      </c>
      <c r="J68" s="70"/>
      <c r="K68" s="70"/>
      <c r="L68" s="70"/>
      <c r="M68" s="70"/>
      <c r="N68" s="71"/>
      <c r="O68" s="96"/>
      <c r="P68" s="96"/>
      <c r="Q68" s="96">
        <f t="shared" ref="Q68:Q131" si="14">P68-O68</f>
        <v>0</v>
      </c>
      <c r="R68" s="96"/>
      <c r="S68" s="96"/>
      <c r="T68" s="96"/>
      <c r="U68" s="96"/>
      <c r="V68" s="96"/>
      <c r="W68" s="96"/>
      <c r="X68" s="96"/>
      <c r="Y68" s="96"/>
      <c r="Z68" s="96"/>
      <c r="AA68" s="96"/>
      <c r="AB68" s="96"/>
      <c r="AC68" s="96"/>
      <c r="AD68" s="96"/>
      <c r="AE68" s="96">
        <f t="shared" ref="AE68:AE131" si="15">SUM(S68:AD68)</f>
        <v>0</v>
      </c>
      <c r="AF68" s="96">
        <f t="shared" ref="AF68:AF131" si="16">AE68-R68</f>
        <v>0</v>
      </c>
      <c r="AG68" s="96">
        <f t="shared" ref="AG68:AG131" si="17">O68-R68</f>
        <v>0</v>
      </c>
      <c r="AH68" s="96">
        <f t="shared" ref="AH68:AH131" si="18">P68-AE68</f>
        <v>0</v>
      </c>
      <c r="AI68" s="96">
        <f t="shared" ref="AI68:AI131" si="19">AH68-AG68</f>
        <v>0</v>
      </c>
      <c r="AJ68" s="72"/>
      <c r="AK68" s="72"/>
      <c r="AL68" s="71"/>
      <c r="AM68" s="71"/>
      <c r="AN68" s="71"/>
      <c r="AO68" s="73"/>
      <c r="AP68" s="73"/>
      <c r="AQ68" s="73"/>
      <c r="AR68" s="71"/>
      <c r="AS68" s="71"/>
      <c r="AT68" s="71"/>
      <c r="AU68" s="110"/>
      <c r="AV68" s="74"/>
      <c r="AW68" s="57"/>
      <c r="AX68" s="57"/>
      <c r="AY68" s="71"/>
      <c r="AZ68" s="71"/>
      <c r="BA68" s="70"/>
      <c r="BB68" s="70"/>
      <c r="BC68" s="70"/>
      <c r="BD68" s="70"/>
      <c r="BE68" s="71"/>
      <c r="BF68" s="96"/>
      <c r="BG68" s="96"/>
      <c r="BH68" s="96">
        <f t="shared" ref="BH68:BH131" si="20">BG68-BF68</f>
        <v>0</v>
      </c>
      <c r="BI68" s="96"/>
      <c r="BJ68" s="96"/>
      <c r="BK68" s="96"/>
      <c r="BL68" s="96"/>
      <c r="BM68" s="96"/>
      <c r="BN68" s="96"/>
      <c r="BO68" s="96"/>
      <c r="BP68" s="96"/>
      <c r="BQ68" s="96"/>
      <c r="BR68" s="96"/>
      <c r="BS68" s="96"/>
      <c r="BT68" s="96"/>
      <c r="BU68" s="96"/>
      <c r="BV68" s="96">
        <f t="shared" ref="BV68:BV131" si="21">SUM(BJ68:BU68)</f>
        <v>0</v>
      </c>
      <c r="BW68" s="96">
        <f t="shared" ref="BW68:BW131" si="22">BV68-BI68</f>
        <v>0</v>
      </c>
      <c r="BX68" s="96">
        <f t="shared" ref="BX68:BX131" si="23">BF68-BI68</f>
        <v>0</v>
      </c>
      <c r="BY68" s="96">
        <f t="shared" ref="BY68:BY131" si="24">BG68-BV68</f>
        <v>0</v>
      </c>
      <c r="BZ68" s="96">
        <f t="shared" ref="BZ68:BZ131" si="25">BY68-BX68</f>
        <v>0</v>
      </c>
      <c r="CA68" s="72"/>
      <c r="CB68" s="72"/>
      <c r="CC68" s="71"/>
      <c r="CD68" s="71"/>
      <c r="CE68" s="71"/>
      <c r="CF68" s="73"/>
      <c r="CG68" s="73"/>
      <c r="CH68" s="73"/>
      <c r="CI68" s="71"/>
      <c r="CJ68" s="71"/>
      <c r="CK68" s="71"/>
      <c r="CL68" s="110"/>
      <c r="CM68" s="74"/>
      <c r="CN68" s="57"/>
      <c r="CO68" s="57"/>
      <c r="CP68" s="71"/>
      <c r="CQ68" s="71"/>
      <c r="CR68" s="75"/>
    </row>
    <row r="69" spans="1:96" x14ac:dyDescent="0.45">
      <c r="A69" s="56">
        <v>66</v>
      </c>
      <c r="B69" s="68" t="s">
        <v>314</v>
      </c>
      <c r="C69" s="78" t="s">
        <v>315</v>
      </c>
      <c r="D69" s="78" t="str">
        <f t="shared" si="13"/>
        <v>ｻ711CD</v>
      </c>
      <c r="E69" s="57" t="s">
        <v>210</v>
      </c>
      <c r="F69" s="58">
        <v>42607</v>
      </c>
      <c r="G69" s="69">
        <v>17.16</v>
      </c>
      <c r="H69" s="57" t="s">
        <v>134</v>
      </c>
      <c r="I69" s="57" t="s">
        <v>135</v>
      </c>
      <c r="J69" s="70"/>
      <c r="K69" s="70"/>
      <c r="L69" s="70"/>
      <c r="M69" s="70"/>
      <c r="N69" s="71"/>
      <c r="O69" s="96"/>
      <c r="P69" s="96"/>
      <c r="Q69" s="96">
        <f t="shared" si="14"/>
        <v>0</v>
      </c>
      <c r="R69" s="96"/>
      <c r="S69" s="96"/>
      <c r="T69" s="96"/>
      <c r="U69" s="96"/>
      <c r="V69" s="96"/>
      <c r="W69" s="96"/>
      <c r="X69" s="96"/>
      <c r="Y69" s="96"/>
      <c r="Z69" s="96"/>
      <c r="AA69" s="96"/>
      <c r="AB69" s="96"/>
      <c r="AC69" s="96"/>
      <c r="AD69" s="96"/>
      <c r="AE69" s="96">
        <f t="shared" si="15"/>
        <v>0</v>
      </c>
      <c r="AF69" s="96">
        <f t="shared" si="16"/>
        <v>0</v>
      </c>
      <c r="AG69" s="96">
        <f t="shared" si="17"/>
        <v>0</v>
      </c>
      <c r="AH69" s="96">
        <f t="shared" si="18"/>
        <v>0</v>
      </c>
      <c r="AI69" s="96">
        <f t="shared" si="19"/>
        <v>0</v>
      </c>
      <c r="AJ69" s="72"/>
      <c r="AK69" s="72"/>
      <c r="AL69" s="71"/>
      <c r="AM69" s="71"/>
      <c r="AN69" s="71"/>
      <c r="AO69" s="73"/>
      <c r="AP69" s="73"/>
      <c r="AQ69" s="73"/>
      <c r="AR69" s="71"/>
      <c r="AS69" s="71"/>
      <c r="AT69" s="71"/>
      <c r="AU69" s="110"/>
      <c r="AV69" s="74"/>
      <c r="AW69" s="57"/>
      <c r="AX69" s="57"/>
      <c r="AY69" s="71"/>
      <c r="AZ69" s="71"/>
      <c r="BA69" s="70"/>
      <c r="BB69" s="70"/>
      <c r="BC69" s="70"/>
      <c r="BD69" s="70"/>
      <c r="BE69" s="71"/>
      <c r="BF69" s="96"/>
      <c r="BG69" s="96"/>
      <c r="BH69" s="96">
        <f t="shared" si="20"/>
        <v>0</v>
      </c>
      <c r="BI69" s="96"/>
      <c r="BJ69" s="96"/>
      <c r="BK69" s="96"/>
      <c r="BL69" s="96"/>
      <c r="BM69" s="96"/>
      <c r="BN69" s="96"/>
      <c r="BO69" s="96"/>
      <c r="BP69" s="96"/>
      <c r="BQ69" s="96"/>
      <c r="BR69" s="96"/>
      <c r="BS69" s="96"/>
      <c r="BT69" s="96"/>
      <c r="BU69" s="96"/>
      <c r="BV69" s="96">
        <f t="shared" si="21"/>
        <v>0</v>
      </c>
      <c r="BW69" s="96">
        <f t="shared" si="22"/>
        <v>0</v>
      </c>
      <c r="BX69" s="96">
        <f t="shared" si="23"/>
        <v>0</v>
      </c>
      <c r="BY69" s="96">
        <f t="shared" si="24"/>
        <v>0</v>
      </c>
      <c r="BZ69" s="96">
        <f t="shared" si="25"/>
        <v>0</v>
      </c>
      <c r="CA69" s="72"/>
      <c r="CB69" s="72"/>
      <c r="CC69" s="71"/>
      <c r="CD69" s="71"/>
      <c r="CE69" s="71"/>
      <c r="CF69" s="73"/>
      <c r="CG69" s="73"/>
      <c r="CH69" s="73"/>
      <c r="CI69" s="71"/>
      <c r="CJ69" s="71"/>
      <c r="CK69" s="71"/>
      <c r="CL69" s="110"/>
      <c r="CM69" s="74"/>
      <c r="CN69" s="57"/>
      <c r="CO69" s="57"/>
      <c r="CP69" s="71"/>
      <c r="CQ69" s="71"/>
      <c r="CR69" s="75"/>
    </row>
    <row r="70" spans="1:96" x14ac:dyDescent="0.45">
      <c r="A70" s="56">
        <v>67</v>
      </c>
      <c r="B70" s="68" t="s">
        <v>316</v>
      </c>
      <c r="C70" s="78" t="s">
        <v>317</v>
      </c>
      <c r="D70" s="78" t="str">
        <f t="shared" si="13"/>
        <v>ｻ711CC</v>
      </c>
      <c r="E70" s="57" t="s">
        <v>318</v>
      </c>
      <c r="F70" s="58">
        <v>42609</v>
      </c>
      <c r="G70" s="69">
        <v>609.96</v>
      </c>
      <c r="H70" s="57" t="s">
        <v>98</v>
      </c>
      <c r="I70" s="57" t="s">
        <v>108</v>
      </c>
      <c r="J70" s="70">
        <v>45397</v>
      </c>
      <c r="K70" s="70" t="s">
        <v>1147</v>
      </c>
      <c r="L70" s="70"/>
      <c r="M70" s="70"/>
      <c r="N70" s="71"/>
      <c r="O70" s="96">
        <v>5145530</v>
      </c>
      <c r="P70" s="96">
        <v>5194775</v>
      </c>
      <c r="Q70" s="96">
        <f t="shared" si="14"/>
        <v>49245</v>
      </c>
      <c r="R70" s="96">
        <v>943601</v>
      </c>
      <c r="S70" s="96">
        <v>668</v>
      </c>
      <c r="T70" s="96">
        <v>13868</v>
      </c>
      <c r="U70" s="96">
        <v>35833</v>
      </c>
      <c r="V70" s="96">
        <v>209088</v>
      </c>
      <c r="W70" s="96">
        <v>286246</v>
      </c>
      <c r="X70" s="96">
        <v>279347</v>
      </c>
      <c r="Y70" s="96">
        <v>51110</v>
      </c>
      <c r="Z70" s="96">
        <v>0</v>
      </c>
      <c r="AA70" s="96">
        <v>3273</v>
      </c>
      <c r="AB70" s="96">
        <v>13657</v>
      </c>
      <c r="AC70" s="96">
        <v>44105</v>
      </c>
      <c r="AD70" s="96">
        <v>6406</v>
      </c>
      <c r="AE70" s="96">
        <f t="shared" si="15"/>
        <v>943601</v>
      </c>
      <c r="AF70" s="96">
        <f t="shared" si="16"/>
        <v>0</v>
      </c>
      <c r="AG70" s="96">
        <f t="shared" si="17"/>
        <v>4201929</v>
      </c>
      <c r="AH70" s="96">
        <f t="shared" si="18"/>
        <v>4251174</v>
      </c>
      <c r="AI70" s="96">
        <f t="shared" si="19"/>
        <v>49245</v>
      </c>
      <c r="AJ70" s="72" t="s">
        <v>1702</v>
      </c>
      <c r="AK70" s="72"/>
      <c r="AL70" s="71" t="s">
        <v>1194</v>
      </c>
      <c r="AM70" s="71" t="s">
        <v>1195</v>
      </c>
      <c r="AN70" s="71" t="s">
        <v>1178</v>
      </c>
      <c r="AO70" s="73" t="s">
        <v>1196</v>
      </c>
      <c r="AP70" s="73" t="s">
        <v>1197</v>
      </c>
      <c r="AQ70" s="73" t="s">
        <v>1198</v>
      </c>
      <c r="AR70" s="71" t="s">
        <v>1199</v>
      </c>
      <c r="AS70" s="71" t="s">
        <v>1200</v>
      </c>
      <c r="AT70" s="71"/>
      <c r="AU70" s="110">
        <v>45504</v>
      </c>
      <c r="AV70" s="74">
        <v>45504</v>
      </c>
      <c r="AW70" s="57"/>
      <c r="AX70" s="57"/>
      <c r="AY70" s="71"/>
      <c r="AZ70" s="71"/>
      <c r="BA70" s="70"/>
      <c r="BB70" s="70"/>
      <c r="BC70" s="70"/>
      <c r="BD70" s="70"/>
      <c r="BE70" s="71"/>
      <c r="BF70" s="96"/>
      <c r="BG70" s="96"/>
      <c r="BH70" s="96">
        <f t="shared" si="20"/>
        <v>0</v>
      </c>
      <c r="BI70" s="96"/>
      <c r="BJ70" s="96"/>
      <c r="BK70" s="96"/>
      <c r="BL70" s="96"/>
      <c r="BM70" s="96"/>
      <c r="BN70" s="96"/>
      <c r="BO70" s="96"/>
      <c r="BP70" s="96"/>
      <c r="BQ70" s="96"/>
      <c r="BR70" s="96"/>
      <c r="BS70" s="96"/>
      <c r="BT70" s="96"/>
      <c r="BU70" s="96"/>
      <c r="BV70" s="96">
        <f t="shared" si="21"/>
        <v>0</v>
      </c>
      <c r="BW70" s="96">
        <f t="shared" si="22"/>
        <v>0</v>
      </c>
      <c r="BX70" s="96">
        <f t="shared" si="23"/>
        <v>0</v>
      </c>
      <c r="BY70" s="96">
        <f t="shared" si="24"/>
        <v>0</v>
      </c>
      <c r="BZ70" s="96">
        <f t="shared" si="25"/>
        <v>0</v>
      </c>
      <c r="CA70" s="72"/>
      <c r="CB70" s="72"/>
      <c r="CC70" s="71"/>
      <c r="CD70" s="71"/>
      <c r="CE70" s="71"/>
      <c r="CF70" s="73"/>
      <c r="CG70" s="73"/>
      <c r="CH70" s="73"/>
      <c r="CI70" s="71"/>
      <c r="CJ70" s="71"/>
      <c r="CK70" s="71"/>
      <c r="CL70" s="110"/>
      <c r="CM70" s="74"/>
      <c r="CN70" s="57"/>
      <c r="CO70" s="57"/>
      <c r="CP70" s="71"/>
      <c r="CQ70" s="71"/>
      <c r="CR70" s="75"/>
    </row>
    <row r="71" spans="1:96" x14ac:dyDescent="0.45">
      <c r="A71" s="56">
        <v>68</v>
      </c>
      <c r="B71" s="68" t="s">
        <v>319</v>
      </c>
      <c r="C71" s="78" t="s">
        <v>320</v>
      </c>
      <c r="D71" s="78" t="str">
        <f t="shared" si="13"/>
        <v>ｻ806CA</v>
      </c>
      <c r="E71" s="57" t="s">
        <v>1312</v>
      </c>
      <c r="F71" s="58">
        <v>42611</v>
      </c>
      <c r="G71" s="69">
        <v>25.44</v>
      </c>
      <c r="H71" s="57" t="s">
        <v>134</v>
      </c>
      <c r="I71" s="57" t="s">
        <v>108</v>
      </c>
      <c r="J71" s="70">
        <v>45425</v>
      </c>
      <c r="K71" s="70" t="s">
        <v>1147</v>
      </c>
      <c r="L71" s="70"/>
      <c r="M71" s="70"/>
      <c r="N71" s="71"/>
      <c r="O71" s="96">
        <v>132750</v>
      </c>
      <c r="P71" s="96">
        <v>132750</v>
      </c>
      <c r="Q71" s="96">
        <f t="shared" si="14"/>
        <v>0</v>
      </c>
      <c r="R71" s="96">
        <v>32654</v>
      </c>
      <c r="S71" s="96">
        <v>1135</v>
      </c>
      <c r="T71" s="96">
        <v>5464</v>
      </c>
      <c r="U71" s="96">
        <v>10296</v>
      </c>
      <c r="V71" s="96">
        <v>12196</v>
      </c>
      <c r="W71" s="96">
        <v>1689</v>
      </c>
      <c r="X71" s="96">
        <v>0</v>
      </c>
      <c r="Y71" s="96">
        <v>79</v>
      </c>
      <c r="Z71" s="96">
        <v>343</v>
      </c>
      <c r="AA71" s="96">
        <v>1320</v>
      </c>
      <c r="AB71" s="96">
        <v>132</v>
      </c>
      <c r="AC71" s="96">
        <v>0</v>
      </c>
      <c r="AD71" s="96">
        <v>0</v>
      </c>
      <c r="AE71" s="96">
        <f t="shared" si="15"/>
        <v>32654</v>
      </c>
      <c r="AF71" s="96">
        <f t="shared" si="16"/>
        <v>0</v>
      </c>
      <c r="AG71" s="96">
        <f t="shared" si="17"/>
        <v>100096</v>
      </c>
      <c r="AH71" s="96">
        <f t="shared" si="18"/>
        <v>100096</v>
      </c>
      <c r="AI71" s="96">
        <f t="shared" si="19"/>
        <v>0</v>
      </c>
      <c r="AJ71" s="72"/>
      <c r="AK71" s="72"/>
      <c r="AL71" s="71" t="s">
        <v>1320</v>
      </c>
      <c r="AM71" s="71" t="s">
        <v>1321</v>
      </c>
      <c r="AN71" s="71" t="s">
        <v>1178</v>
      </c>
      <c r="AO71" s="73" t="s">
        <v>1322</v>
      </c>
      <c r="AP71" s="73" t="s">
        <v>1323</v>
      </c>
      <c r="AQ71" s="73" t="s">
        <v>1324</v>
      </c>
      <c r="AR71" s="71" t="s">
        <v>1325</v>
      </c>
      <c r="AS71" s="71" t="s">
        <v>1326</v>
      </c>
      <c r="AT71" s="71"/>
      <c r="AU71" s="110">
        <v>45504</v>
      </c>
      <c r="AV71" s="74">
        <v>45504</v>
      </c>
      <c r="AW71" s="57"/>
      <c r="AX71" s="57"/>
      <c r="AY71" s="71"/>
      <c r="AZ71" s="71"/>
      <c r="BA71" s="70"/>
      <c r="BB71" s="70"/>
      <c r="BC71" s="70"/>
      <c r="BD71" s="70"/>
      <c r="BE71" s="71"/>
      <c r="BF71" s="96"/>
      <c r="BG71" s="96"/>
      <c r="BH71" s="96">
        <f t="shared" si="20"/>
        <v>0</v>
      </c>
      <c r="BI71" s="96"/>
      <c r="BJ71" s="96"/>
      <c r="BK71" s="96"/>
      <c r="BL71" s="96"/>
      <c r="BM71" s="96"/>
      <c r="BN71" s="96"/>
      <c r="BO71" s="96"/>
      <c r="BP71" s="96"/>
      <c r="BQ71" s="96"/>
      <c r="BR71" s="96"/>
      <c r="BS71" s="96"/>
      <c r="BT71" s="96"/>
      <c r="BU71" s="96"/>
      <c r="BV71" s="96">
        <f t="shared" si="21"/>
        <v>0</v>
      </c>
      <c r="BW71" s="96">
        <f t="shared" si="22"/>
        <v>0</v>
      </c>
      <c r="BX71" s="96">
        <f t="shared" si="23"/>
        <v>0</v>
      </c>
      <c r="BY71" s="96">
        <f t="shared" si="24"/>
        <v>0</v>
      </c>
      <c r="BZ71" s="96">
        <f t="shared" si="25"/>
        <v>0</v>
      </c>
      <c r="CA71" s="72"/>
      <c r="CB71" s="72"/>
      <c r="CC71" s="71"/>
      <c r="CD71" s="71"/>
      <c r="CE71" s="71"/>
      <c r="CF71" s="73"/>
      <c r="CG71" s="73"/>
      <c r="CH71" s="73"/>
      <c r="CI71" s="71"/>
      <c r="CJ71" s="71"/>
      <c r="CK71" s="71"/>
      <c r="CL71" s="110"/>
      <c r="CM71" s="74"/>
      <c r="CN71" s="57"/>
      <c r="CO71" s="57"/>
      <c r="CP71" s="71"/>
      <c r="CQ71" s="71"/>
      <c r="CR71" s="75"/>
    </row>
    <row r="72" spans="1:96" x14ac:dyDescent="0.45">
      <c r="A72" s="56">
        <v>69</v>
      </c>
      <c r="B72" s="68" t="s">
        <v>322</v>
      </c>
      <c r="C72" s="78" t="s">
        <v>323</v>
      </c>
      <c r="D72" s="78" t="str">
        <f t="shared" si="13"/>
        <v>ｻ710CG</v>
      </c>
      <c r="E72" s="57" t="s">
        <v>210</v>
      </c>
      <c r="F72" s="58">
        <v>42614</v>
      </c>
      <c r="G72" s="69">
        <v>24.96</v>
      </c>
      <c r="H72" s="57" t="s">
        <v>134</v>
      </c>
      <c r="I72" s="57" t="s">
        <v>135</v>
      </c>
      <c r="J72" s="70"/>
      <c r="K72" s="70"/>
      <c r="L72" s="70"/>
      <c r="M72" s="70"/>
      <c r="N72" s="71"/>
      <c r="O72" s="96"/>
      <c r="P72" s="96"/>
      <c r="Q72" s="96">
        <f t="shared" si="14"/>
        <v>0</v>
      </c>
      <c r="R72" s="96"/>
      <c r="S72" s="96"/>
      <c r="T72" s="96"/>
      <c r="U72" s="96"/>
      <c r="V72" s="96"/>
      <c r="W72" s="96"/>
      <c r="X72" s="96"/>
      <c r="Y72" s="96"/>
      <c r="Z72" s="96"/>
      <c r="AA72" s="96"/>
      <c r="AB72" s="96"/>
      <c r="AC72" s="96"/>
      <c r="AD72" s="96"/>
      <c r="AE72" s="96">
        <f t="shared" si="15"/>
        <v>0</v>
      </c>
      <c r="AF72" s="96">
        <f t="shared" si="16"/>
        <v>0</v>
      </c>
      <c r="AG72" s="96">
        <f t="shared" si="17"/>
        <v>0</v>
      </c>
      <c r="AH72" s="96">
        <f t="shared" si="18"/>
        <v>0</v>
      </c>
      <c r="AI72" s="96">
        <f t="shared" si="19"/>
        <v>0</v>
      </c>
      <c r="AJ72" s="72"/>
      <c r="AK72" s="72"/>
      <c r="AL72" s="71"/>
      <c r="AM72" s="71"/>
      <c r="AN72" s="71"/>
      <c r="AO72" s="73"/>
      <c r="AP72" s="73"/>
      <c r="AQ72" s="73"/>
      <c r="AR72" s="71"/>
      <c r="AS72" s="71"/>
      <c r="AT72" s="71"/>
      <c r="AU72" s="110"/>
      <c r="AV72" s="74"/>
      <c r="AW72" s="57"/>
      <c r="AX72" s="57"/>
      <c r="AY72" s="71"/>
      <c r="AZ72" s="71"/>
      <c r="BA72" s="70"/>
      <c r="BB72" s="70"/>
      <c r="BC72" s="70"/>
      <c r="BD72" s="70"/>
      <c r="BE72" s="71"/>
      <c r="BF72" s="96"/>
      <c r="BG72" s="96"/>
      <c r="BH72" s="96">
        <f t="shared" si="20"/>
        <v>0</v>
      </c>
      <c r="BI72" s="96"/>
      <c r="BJ72" s="96"/>
      <c r="BK72" s="96"/>
      <c r="BL72" s="96"/>
      <c r="BM72" s="96"/>
      <c r="BN72" s="96"/>
      <c r="BO72" s="96"/>
      <c r="BP72" s="96"/>
      <c r="BQ72" s="96"/>
      <c r="BR72" s="96"/>
      <c r="BS72" s="96"/>
      <c r="BT72" s="96"/>
      <c r="BU72" s="96"/>
      <c r="BV72" s="96">
        <f t="shared" si="21"/>
        <v>0</v>
      </c>
      <c r="BW72" s="96">
        <f t="shared" si="22"/>
        <v>0</v>
      </c>
      <c r="BX72" s="96">
        <f t="shared" si="23"/>
        <v>0</v>
      </c>
      <c r="BY72" s="96">
        <f t="shared" si="24"/>
        <v>0</v>
      </c>
      <c r="BZ72" s="96">
        <f t="shared" si="25"/>
        <v>0</v>
      </c>
      <c r="CA72" s="72"/>
      <c r="CB72" s="72"/>
      <c r="CC72" s="71"/>
      <c r="CD72" s="71"/>
      <c r="CE72" s="71"/>
      <c r="CF72" s="73"/>
      <c r="CG72" s="73"/>
      <c r="CH72" s="73"/>
      <c r="CI72" s="71"/>
      <c r="CJ72" s="71"/>
      <c r="CK72" s="71"/>
      <c r="CL72" s="110"/>
      <c r="CM72" s="74"/>
      <c r="CN72" s="57"/>
      <c r="CO72" s="57"/>
      <c r="CP72" s="71"/>
      <c r="CQ72" s="71"/>
      <c r="CR72" s="75"/>
    </row>
    <row r="73" spans="1:96" x14ac:dyDescent="0.45">
      <c r="A73" s="56">
        <v>70</v>
      </c>
      <c r="B73" s="68" t="s">
        <v>324</v>
      </c>
      <c r="C73" s="78" t="s">
        <v>325</v>
      </c>
      <c r="D73" s="78" t="str">
        <f t="shared" si="13"/>
        <v>ｻ801CG</v>
      </c>
      <c r="E73" s="57" t="s">
        <v>326</v>
      </c>
      <c r="F73" s="58">
        <v>42615</v>
      </c>
      <c r="G73" s="69">
        <v>17.489999999999998</v>
      </c>
      <c r="H73" s="57" t="s">
        <v>134</v>
      </c>
      <c r="I73" s="57" t="s">
        <v>135</v>
      </c>
      <c r="J73" s="70"/>
      <c r="K73" s="70"/>
      <c r="L73" s="70"/>
      <c r="M73" s="70"/>
      <c r="N73" s="71"/>
      <c r="O73" s="96"/>
      <c r="P73" s="96"/>
      <c r="Q73" s="96">
        <f t="shared" si="14"/>
        <v>0</v>
      </c>
      <c r="R73" s="96"/>
      <c r="S73" s="96"/>
      <c r="T73" s="96"/>
      <c r="U73" s="96"/>
      <c r="V73" s="96"/>
      <c r="W73" s="96"/>
      <c r="X73" s="96"/>
      <c r="Y73" s="96"/>
      <c r="Z73" s="96"/>
      <c r="AA73" s="96"/>
      <c r="AB73" s="96"/>
      <c r="AC73" s="96"/>
      <c r="AD73" s="96"/>
      <c r="AE73" s="96">
        <f t="shared" si="15"/>
        <v>0</v>
      </c>
      <c r="AF73" s="96">
        <f t="shared" si="16"/>
        <v>0</v>
      </c>
      <c r="AG73" s="96">
        <f t="shared" si="17"/>
        <v>0</v>
      </c>
      <c r="AH73" s="96">
        <f t="shared" si="18"/>
        <v>0</v>
      </c>
      <c r="AI73" s="96">
        <f t="shared" si="19"/>
        <v>0</v>
      </c>
      <c r="AJ73" s="72"/>
      <c r="AK73" s="72"/>
      <c r="AL73" s="71"/>
      <c r="AM73" s="71"/>
      <c r="AN73" s="71"/>
      <c r="AO73" s="73"/>
      <c r="AP73" s="73"/>
      <c r="AQ73" s="73"/>
      <c r="AR73" s="71"/>
      <c r="AS73" s="71"/>
      <c r="AT73" s="71"/>
      <c r="AU73" s="110"/>
      <c r="AV73" s="74"/>
      <c r="AW73" s="57"/>
      <c r="AX73" s="57"/>
      <c r="AY73" s="71"/>
      <c r="AZ73" s="71"/>
      <c r="BA73" s="70"/>
      <c r="BB73" s="70"/>
      <c r="BC73" s="70"/>
      <c r="BD73" s="70"/>
      <c r="BE73" s="71"/>
      <c r="BF73" s="96"/>
      <c r="BG73" s="96"/>
      <c r="BH73" s="96">
        <f t="shared" si="20"/>
        <v>0</v>
      </c>
      <c r="BI73" s="96"/>
      <c r="BJ73" s="96"/>
      <c r="BK73" s="96"/>
      <c r="BL73" s="96"/>
      <c r="BM73" s="96"/>
      <c r="BN73" s="96"/>
      <c r="BO73" s="96"/>
      <c r="BP73" s="96"/>
      <c r="BQ73" s="96"/>
      <c r="BR73" s="96"/>
      <c r="BS73" s="96"/>
      <c r="BT73" s="96"/>
      <c r="BU73" s="96"/>
      <c r="BV73" s="96">
        <f t="shared" si="21"/>
        <v>0</v>
      </c>
      <c r="BW73" s="96">
        <f t="shared" si="22"/>
        <v>0</v>
      </c>
      <c r="BX73" s="96">
        <f t="shared" si="23"/>
        <v>0</v>
      </c>
      <c r="BY73" s="96">
        <f t="shared" si="24"/>
        <v>0</v>
      </c>
      <c r="BZ73" s="96">
        <f t="shared" si="25"/>
        <v>0</v>
      </c>
      <c r="CA73" s="72"/>
      <c r="CB73" s="72"/>
      <c r="CC73" s="71"/>
      <c r="CD73" s="71"/>
      <c r="CE73" s="71"/>
      <c r="CF73" s="73"/>
      <c r="CG73" s="73"/>
      <c r="CH73" s="73"/>
      <c r="CI73" s="71"/>
      <c r="CJ73" s="71"/>
      <c r="CK73" s="71"/>
      <c r="CL73" s="110"/>
      <c r="CM73" s="74"/>
      <c r="CN73" s="57"/>
      <c r="CO73" s="57"/>
      <c r="CP73" s="71"/>
      <c r="CQ73" s="71"/>
      <c r="CR73" s="75"/>
    </row>
    <row r="74" spans="1:96" x14ac:dyDescent="0.45">
      <c r="A74" s="56">
        <v>71</v>
      </c>
      <c r="B74" s="68" t="s">
        <v>327</v>
      </c>
      <c r="C74" s="78" t="s">
        <v>328</v>
      </c>
      <c r="D74" s="78" t="str">
        <f t="shared" si="13"/>
        <v>ｻ805BA</v>
      </c>
      <c r="E74" s="57" t="s">
        <v>329</v>
      </c>
      <c r="F74" s="58">
        <v>42620</v>
      </c>
      <c r="G74" s="69">
        <v>59.36</v>
      </c>
      <c r="H74" s="57" t="s">
        <v>134</v>
      </c>
      <c r="I74" s="57" t="s">
        <v>108</v>
      </c>
      <c r="J74" s="70">
        <v>45469</v>
      </c>
      <c r="K74" s="70" t="s">
        <v>1147</v>
      </c>
      <c r="L74" s="70"/>
      <c r="M74" s="70"/>
      <c r="N74" s="71"/>
      <c r="O74" s="96">
        <v>366590</v>
      </c>
      <c r="P74" s="96">
        <v>366590</v>
      </c>
      <c r="Q74" s="96">
        <f t="shared" si="14"/>
        <v>0</v>
      </c>
      <c r="R74" s="96">
        <v>72279</v>
      </c>
      <c r="S74" s="96">
        <v>2296</v>
      </c>
      <c r="T74" s="96">
        <v>12381</v>
      </c>
      <c r="U74" s="96">
        <v>24684</v>
      </c>
      <c r="V74" s="96">
        <v>24736</v>
      </c>
      <c r="W74" s="96">
        <v>3722</v>
      </c>
      <c r="X74" s="96">
        <v>0</v>
      </c>
      <c r="Y74" s="96">
        <v>211</v>
      </c>
      <c r="Z74" s="96">
        <v>739</v>
      </c>
      <c r="AA74" s="96">
        <v>3141</v>
      </c>
      <c r="AB74" s="96">
        <v>369</v>
      </c>
      <c r="AC74" s="96">
        <v>0</v>
      </c>
      <c r="AD74" s="96">
        <v>0</v>
      </c>
      <c r="AE74" s="96">
        <f t="shared" si="15"/>
        <v>72279</v>
      </c>
      <c r="AF74" s="96">
        <f t="shared" si="16"/>
        <v>0</v>
      </c>
      <c r="AG74" s="96">
        <f t="shared" si="17"/>
        <v>294311</v>
      </c>
      <c r="AH74" s="96">
        <f t="shared" si="18"/>
        <v>294311</v>
      </c>
      <c r="AI74" s="96">
        <f t="shared" si="19"/>
        <v>0</v>
      </c>
      <c r="AJ74" s="72" t="s">
        <v>2038</v>
      </c>
      <c r="AK74" s="72"/>
      <c r="AL74" s="71" t="s">
        <v>1246</v>
      </c>
      <c r="AM74" s="71" t="s">
        <v>1723</v>
      </c>
      <c r="AN74" s="71" t="s">
        <v>1436</v>
      </c>
      <c r="AO74" s="73" t="s">
        <v>1196</v>
      </c>
      <c r="AP74" s="73" t="s">
        <v>1405</v>
      </c>
      <c r="AQ74" s="73" t="s">
        <v>1724</v>
      </c>
      <c r="AR74" s="71" t="s">
        <v>1725</v>
      </c>
      <c r="AS74" s="71" t="s">
        <v>1726</v>
      </c>
      <c r="AT74" s="71"/>
      <c r="AU74" s="110">
        <v>45601</v>
      </c>
      <c r="AV74" s="74">
        <v>45601</v>
      </c>
      <c r="AW74" s="57"/>
      <c r="AX74" s="105" t="s">
        <v>2039</v>
      </c>
      <c r="AY74" s="71"/>
      <c r="AZ74" s="71"/>
      <c r="BA74" s="70"/>
      <c r="BB74" s="70"/>
      <c r="BC74" s="70"/>
      <c r="BD74" s="70"/>
      <c r="BE74" s="71"/>
      <c r="BF74" s="96"/>
      <c r="BG74" s="96"/>
      <c r="BH74" s="96">
        <f t="shared" si="20"/>
        <v>0</v>
      </c>
      <c r="BI74" s="96"/>
      <c r="BJ74" s="96"/>
      <c r="BK74" s="96"/>
      <c r="BL74" s="96"/>
      <c r="BM74" s="96"/>
      <c r="BN74" s="96"/>
      <c r="BO74" s="96"/>
      <c r="BP74" s="96"/>
      <c r="BQ74" s="96"/>
      <c r="BR74" s="96"/>
      <c r="BS74" s="96"/>
      <c r="BT74" s="96"/>
      <c r="BU74" s="96"/>
      <c r="BV74" s="96">
        <f t="shared" si="21"/>
        <v>0</v>
      </c>
      <c r="BW74" s="96">
        <f t="shared" si="22"/>
        <v>0</v>
      </c>
      <c r="BX74" s="96">
        <f t="shared" si="23"/>
        <v>0</v>
      </c>
      <c r="BY74" s="96">
        <f t="shared" si="24"/>
        <v>0</v>
      </c>
      <c r="BZ74" s="96">
        <f t="shared" si="25"/>
        <v>0</v>
      </c>
      <c r="CA74" s="72"/>
      <c r="CB74" s="72"/>
      <c r="CC74" s="71"/>
      <c r="CD74" s="71"/>
      <c r="CE74" s="71"/>
      <c r="CF74" s="73"/>
      <c r="CG74" s="73"/>
      <c r="CH74" s="73"/>
      <c r="CI74" s="71"/>
      <c r="CJ74" s="71"/>
      <c r="CK74" s="71"/>
      <c r="CL74" s="110"/>
      <c r="CM74" s="74"/>
      <c r="CN74" s="57"/>
      <c r="CO74" s="105"/>
      <c r="CP74" s="71"/>
      <c r="CQ74" s="71"/>
      <c r="CR74" s="75"/>
    </row>
    <row r="75" spans="1:96" x14ac:dyDescent="0.45">
      <c r="A75" s="56">
        <v>72</v>
      </c>
      <c r="B75" s="68" t="s">
        <v>330</v>
      </c>
      <c r="C75" s="78" t="s">
        <v>331</v>
      </c>
      <c r="D75" s="78" t="str">
        <f t="shared" si="13"/>
        <v>ｻ806CB</v>
      </c>
      <c r="E75" s="57" t="s">
        <v>332</v>
      </c>
      <c r="F75" s="58">
        <v>42621</v>
      </c>
      <c r="G75" s="69">
        <v>23.85</v>
      </c>
      <c r="H75" s="57" t="s">
        <v>134</v>
      </c>
      <c r="I75" s="57" t="s">
        <v>232</v>
      </c>
      <c r="J75" s="70"/>
      <c r="K75" s="70"/>
      <c r="L75" s="70"/>
      <c r="M75" s="70"/>
      <c r="N75" s="71"/>
      <c r="O75" s="96"/>
      <c r="P75" s="96"/>
      <c r="Q75" s="96">
        <f t="shared" si="14"/>
        <v>0</v>
      </c>
      <c r="R75" s="96"/>
      <c r="S75" s="96"/>
      <c r="T75" s="96"/>
      <c r="U75" s="96"/>
      <c r="V75" s="96"/>
      <c r="W75" s="96"/>
      <c r="X75" s="96"/>
      <c r="Y75" s="96"/>
      <c r="Z75" s="96"/>
      <c r="AA75" s="96"/>
      <c r="AB75" s="96"/>
      <c r="AC75" s="96"/>
      <c r="AD75" s="96"/>
      <c r="AE75" s="96">
        <f t="shared" si="15"/>
        <v>0</v>
      </c>
      <c r="AF75" s="96">
        <f t="shared" si="16"/>
        <v>0</v>
      </c>
      <c r="AG75" s="96">
        <f t="shared" si="17"/>
        <v>0</v>
      </c>
      <c r="AH75" s="96">
        <f t="shared" si="18"/>
        <v>0</v>
      </c>
      <c r="AI75" s="96">
        <f t="shared" si="19"/>
        <v>0</v>
      </c>
      <c r="AJ75" s="72"/>
      <c r="AK75" s="72"/>
      <c r="AL75" s="71"/>
      <c r="AM75" s="71"/>
      <c r="AN75" s="71"/>
      <c r="AO75" s="73"/>
      <c r="AP75" s="73"/>
      <c r="AQ75" s="73"/>
      <c r="AR75" s="71"/>
      <c r="AS75" s="71"/>
      <c r="AT75" s="71"/>
      <c r="AU75" s="110"/>
      <c r="AV75" s="74"/>
      <c r="AW75" s="57"/>
      <c r="AX75" s="57"/>
      <c r="AY75" s="71"/>
      <c r="AZ75" s="71"/>
      <c r="BA75" s="70"/>
      <c r="BB75" s="70"/>
      <c r="BC75" s="70"/>
      <c r="BD75" s="70"/>
      <c r="BE75" s="71"/>
      <c r="BF75" s="96"/>
      <c r="BG75" s="96"/>
      <c r="BH75" s="96">
        <f t="shared" si="20"/>
        <v>0</v>
      </c>
      <c r="BI75" s="96"/>
      <c r="BJ75" s="96"/>
      <c r="BK75" s="96"/>
      <c r="BL75" s="96"/>
      <c r="BM75" s="96"/>
      <c r="BN75" s="96"/>
      <c r="BO75" s="96"/>
      <c r="BP75" s="96"/>
      <c r="BQ75" s="96"/>
      <c r="BR75" s="96"/>
      <c r="BS75" s="96"/>
      <c r="BT75" s="96"/>
      <c r="BU75" s="96"/>
      <c r="BV75" s="96">
        <f t="shared" si="21"/>
        <v>0</v>
      </c>
      <c r="BW75" s="96">
        <f t="shared" si="22"/>
        <v>0</v>
      </c>
      <c r="BX75" s="96">
        <f t="shared" si="23"/>
        <v>0</v>
      </c>
      <c r="BY75" s="96">
        <f t="shared" si="24"/>
        <v>0</v>
      </c>
      <c r="BZ75" s="96">
        <f t="shared" si="25"/>
        <v>0</v>
      </c>
      <c r="CA75" s="72"/>
      <c r="CB75" s="72"/>
      <c r="CC75" s="71"/>
      <c r="CD75" s="71"/>
      <c r="CE75" s="71"/>
      <c r="CF75" s="73"/>
      <c r="CG75" s="73"/>
      <c r="CH75" s="73"/>
      <c r="CI75" s="71"/>
      <c r="CJ75" s="71"/>
      <c r="CK75" s="71"/>
      <c r="CL75" s="110"/>
      <c r="CM75" s="74"/>
      <c r="CN75" s="57"/>
      <c r="CO75" s="57"/>
      <c r="CP75" s="71"/>
      <c r="CQ75" s="71"/>
      <c r="CR75" s="75"/>
    </row>
    <row r="76" spans="1:96" x14ac:dyDescent="0.45">
      <c r="A76" s="56">
        <v>73</v>
      </c>
      <c r="B76" s="68" t="s">
        <v>333</v>
      </c>
      <c r="C76" s="78" t="s">
        <v>334</v>
      </c>
      <c r="D76" s="78" t="str">
        <f t="shared" si="13"/>
        <v>ｻ806CD</v>
      </c>
      <c r="E76" s="57" t="s">
        <v>335</v>
      </c>
      <c r="F76" s="58">
        <v>42621</v>
      </c>
      <c r="G76" s="69">
        <v>25.44</v>
      </c>
      <c r="H76" s="57" t="s">
        <v>134</v>
      </c>
      <c r="I76" s="57" t="s">
        <v>108</v>
      </c>
      <c r="J76" s="70">
        <v>45526</v>
      </c>
      <c r="K76" s="70" t="s">
        <v>1147</v>
      </c>
      <c r="L76" s="70">
        <v>45527</v>
      </c>
      <c r="M76" s="70">
        <v>45527</v>
      </c>
      <c r="N76" s="71" t="s">
        <v>1917</v>
      </c>
      <c r="O76" s="96">
        <v>305310</v>
      </c>
      <c r="P76" s="96">
        <v>305310</v>
      </c>
      <c r="Q76" s="96">
        <f t="shared" si="14"/>
        <v>0</v>
      </c>
      <c r="R76" s="96">
        <v>32734</v>
      </c>
      <c r="S76" s="96">
        <v>1214</v>
      </c>
      <c r="T76" s="96">
        <v>6072</v>
      </c>
      <c r="U76" s="96">
        <v>10903</v>
      </c>
      <c r="V76" s="96">
        <v>12012</v>
      </c>
      <c r="W76" s="96">
        <v>1531</v>
      </c>
      <c r="X76" s="96">
        <v>0</v>
      </c>
      <c r="Y76" s="96">
        <v>79</v>
      </c>
      <c r="Z76" s="96">
        <v>290</v>
      </c>
      <c r="AA76" s="96">
        <v>501</v>
      </c>
      <c r="AB76" s="96">
        <v>132</v>
      </c>
      <c r="AC76" s="96">
        <v>0</v>
      </c>
      <c r="AD76" s="96">
        <v>0</v>
      </c>
      <c r="AE76" s="96">
        <f t="shared" si="15"/>
        <v>32734</v>
      </c>
      <c r="AF76" s="96">
        <f t="shared" si="16"/>
        <v>0</v>
      </c>
      <c r="AG76" s="96">
        <f t="shared" si="17"/>
        <v>272576</v>
      </c>
      <c r="AH76" s="96">
        <f t="shared" si="18"/>
        <v>272576</v>
      </c>
      <c r="AI76" s="96">
        <f t="shared" si="19"/>
        <v>0</v>
      </c>
      <c r="AJ76" s="72"/>
      <c r="AK76" s="72"/>
      <c r="AL76" s="71"/>
      <c r="AM76" s="71"/>
      <c r="AN76" s="71"/>
      <c r="AO76" s="73"/>
      <c r="AP76" s="73"/>
      <c r="AQ76" s="73"/>
      <c r="AR76" s="71"/>
      <c r="AS76" s="71"/>
      <c r="AT76" s="71"/>
      <c r="AU76" s="110">
        <v>45534</v>
      </c>
      <c r="AV76" s="74">
        <v>45534</v>
      </c>
      <c r="AW76" s="57"/>
      <c r="AX76" s="57"/>
      <c r="AY76" s="71"/>
      <c r="AZ76" s="71"/>
      <c r="BA76" s="70"/>
      <c r="BB76" s="70"/>
      <c r="BC76" s="70"/>
      <c r="BD76" s="70"/>
      <c r="BE76" s="71" t="s">
        <v>2130</v>
      </c>
      <c r="BF76" s="96"/>
      <c r="BG76" s="96"/>
      <c r="BH76" s="96">
        <f t="shared" si="20"/>
        <v>0</v>
      </c>
      <c r="BI76" s="96"/>
      <c r="BJ76" s="96"/>
      <c r="BK76" s="96"/>
      <c r="BL76" s="96"/>
      <c r="BM76" s="96"/>
      <c r="BN76" s="96"/>
      <c r="BO76" s="96"/>
      <c r="BP76" s="96"/>
      <c r="BQ76" s="96"/>
      <c r="BR76" s="96"/>
      <c r="BS76" s="96"/>
      <c r="BT76" s="96"/>
      <c r="BU76" s="96"/>
      <c r="BV76" s="96">
        <f t="shared" si="21"/>
        <v>0</v>
      </c>
      <c r="BW76" s="96">
        <f t="shared" si="22"/>
        <v>0</v>
      </c>
      <c r="BX76" s="96">
        <f t="shared" si="23"/>
        <v>0</v>
      </c>
      <c r="BY76" s="96">
        <f t="shared" si="24"/>
        <v>0</v>
      </c>
      <c r="BZ76" s="96">
        <f t="shared" si="25"/>
        <v>0</v>
      </c>
      <c r="CA76" s="72"/>
      <c r="CB76" s="72"/>
      <c r="CC76" s="71"/>
      <c r="CD76" s="71"/>
      <c r="CE76" s="71"/>
      <c r="CF76" s="73"/>
      <c r="CG76" s="73"/>
      <c r="CH76" s="73"/>
      <c r="CI76" s="71"/>
      <c r="CJ76" s="71"/>
      <c r="CK76" s="71"/>
      <c r="CL76" s="110"/>
      <c r="CM76" s="74"/>
      <c r="CN76" s="57"/>
      <c r="CO76" s="57"/>
      <c r="CP76" s="71"/>
      <c r="CQ76" s="71"/>
      <c r="CR76" s="75"/>
    </row>
    <row r="77" spans="1:96" x14ac:dyDescent="0.45">
      <c r="A77" s="56">
        <v>74</v>
      </c>
      <c r="B77" s="68" t="s">
        <v>336</v>
      </c>
      <c r="C77" s="78" t="s">
        <v>337</v>
      </c>
      <c r="D77" s="78" t="str">
        <f t="shared" si="13"/>
        <v>ｻ804CE</v>
      </c>
      <c r="E77" s="57" t="s">
        <v>338</v>
      </c>
      <c r="F77" s="58">
        <v>42625</v>
      </c>
      <c r="G77" s="69">
        <v>57.24</v>
      </c>
      <c r="H77" s="57" t="s">
        <v>134</v>
      </c>
      <c r="I77" s="57" t="s">
        <v>108</v>
      </c>
      <c r="J77" s="70"/>
      <c r="K77" s="70"/>
      <c r="L77" s="70"/>
      <c r="M77" s="70"/>
      <c r="N77" s="71"/>
      <c r="O77" s="96"/>
      <c r="P77" s="96"/>
      <c r="Q77" s="96">
        <f t="shared" si="14"/>
        <v>0</v>
      </c>
      <c r="R77" s="96"/>
      <c r="S77" s="96"/>
      <c r="T77" s="96"/>
      <c r="U77" s="96"/>
      <c r="V77" s="96"/>
      <c r="W77" s="96"/>
      <c r="X77" s="96"/>
      <c r="Y77" s="96"/>
      <c r="Z77" s="96"/>
      <c r="AA77" s="96"/>
      <c r="AB77" s="96"/>
      <c r="AC77" s="96"/>
      <c r="AD77" s="96"/>
      <c r="AE77" s="96">
        <f t="shared" si="15"/>
        <v>0</v>
      </c>
      <c r="AF77" s="96">
        <f t="shared" si="16"/>
        <v>0</v>
      </c>
      <c r="AG77" s="96">
        <f t="shared" si="17"/>
        <v>0</v>
      </c>
      <c r="AH77" s="96">
        <f t="shared" si="18"/>
        <v>0</v>
      </c>
      <c r="AI77" s="96">
        <f t="shared" si="19"/>
        <v>0</v>
      </c>
      <c r="AJ77" s="72"/>
      <c r="AK77" s="72"/>
      <c r="AL77" s="71"/>
      <c r="AM77" s="71"/>
      <c r="AN77" s="71"/>
      <c r="AO77" s="73"/>
      <c r="AP77" s="73"/>
      <c r="AQ77" s="73"/>
      <c r="AR77" s="71"/>
      <c r="AS77" s="71"/>
      <c r="AT77" s="71"/>
      <c r="AU77" s="110"/>
      <c r="AV77" s="74"/>
      <c r="AW77" s="57"/>
      <c r="AX77" s="57"/>
      <c r="AY77" s="71"/>
      <c r="AZ77" s="71"/>
      <c r="BA77" s="70"/>
      <c r="BB77" s="70"/>
      <c r="BC77" s="70"/>
      <c r="BD77" s="70"/>
      <c r="BE77" s="71"/>
      <c r="BF77" s="96"/>
      <c r="BG77" s="96"/>
      <c r="BH77" s="96">
        <f t="shared" si="20"/>
        <v>0</v>
      </c>
      <c r="BI77" s="96"/>
      <c r="BJ77" s="96"/>
      <c r="BK77" s="96"/>
      <c r="BL77" s="96"/>
      <c r="BM77" s="96"/>
      <c r="BN77" s="96"/>
      <c r="BO77" s="96"/>
      <c r="BP77" s="96"/>
      <c r="BQ77" s="96"/>
      <c r="BR77" s="96"/>
      <c r="BS77" s="96"/>
      <c r="BT77" s="96"/>
      <c r="BU77" s="96"/>
      <c r="BV77" s="96">
        <f t="shared" si="21"/>
        <v>0</v>
      </c>
      <c r="BW77" s="96">
        <f t="shared" si="22"/>
        <v>0</v>
      </c>
      <c r="BX77" s="96">
        <f t="shared" si="23"/>
        <v>0</v>
      </c>
      <c r="BY77" s="96">
        <f t="shared" si="24"/>
        <v>0</v>
      </c>
      <c r="BZ77" s="96">
        <f t="shared" si="25"/>
        <v>0</v>
      </c>
      <c r="CA77" s="72"/>
      <c r="CB77" s="72"/>
      <c r="CC77" s="71"/>
      <c r="CD77" s="71"/>
      <c r="CE77" s="71"/>
      <c r="CF77" s="73"/>
      <c r="CG77" s="73"/>
      <c r="CH77" s="73"/>
      <c r="CI77" s="71"/>
      <c r="CJ77" s="71"/>
      <c r="CK77" s="71"/>
      <c r="CL77" s="110"/>
      <c r="CM77" s="74"/>
      <c r="CN77" s="57"/>
      <c r="CO77" s="57"/>
      <c r="CP77" s="71"/>
      <c r="CQ77" s="71"/>
      <c r="CR77" s="75"/>
    </row>
    <row r="78" spans="1:96" x14ac:dyDescent="0.45">
      <c r="A78" s="56">
        <v>75</v>
      </c>
      <c r="B78" s="68" t="s">
        <v>1966</v>
      </c>
      <c r="C78" s="78" t="s">
        <v>1967</v>
      </c>
      <c r="D78" s="78" t="str">
        <f t="shared" si="13"/>
        <v>ｻ806BA</v>
      </c>
      <c r="E78" s="57" t="s">
        <v>341</v>
      </c>
      <c r="F78" s="58">
        <v>42633</v>
      </c>
      <c r="G78" s="69">
        <v>55.65</v>
      </c>
      <c r="H78" s="57" t="s">
        <v>134</v>
      </c>
      <c r="I78" s="57" t="s">
        <v>108</v>
      </c>
      <c r="J78" s="70">
        <v>45450</v>
      </c>
      <c r="K78" s="70" t="s">
        <v>1147</v>
      </c>
      <c r="L78" s="70"/>
      <c r="M78" s="70"/>
      <c r="N78" s="71"/>
      <c r="O78" s="96">
        <v>421940</v>
      </c>
      <c r="P78" s="96">
        <v>421940</v>
      </c>
      <c r="Q78" s="96">
        <f t="shared" si="14"/>
        <v>0</v>
      </c>
      <c r="R78" s="96">
        <v>73336</v>
      </c>
      <c r="S78" s="96">
        <v>2745</v>
      </c>
      <c r="T78" s="96">
        <v>13860</v>
      </c>
      <c r="U78" s="96">
        <v>22334</v>
      </c>
      <c r="V78" s="96">
        <v>26241</v>
      </c>
      <c r="W78" s="96">
        <v>3669</v>
      </c>
      <c r="X78" s="96">
        <v>0</v>
      </c>
      <c r="Y78" s="96">
        <v>237</v>
      </c>
      <c r="Z78" s="96">
        <v>739</v>
      </c>
      <c r="AA78" s="96">
        <v>3036</v>
      </c>
      <c r="AB78" s="96">
        <v>475</v>
      </c>
      <c r="AC78" s="96">
        <v>0</v>
      </c>
      <c r="AD78" s="96">
        <v>0</v>
      </c>
      <c r="AE78" s="96">
        <f t="shared" si="15"/>
        <v>73336</v>
      </c>
      <c r="AF78" s="96">
        <f t="shared" si="16"/>
        <v>0</v>
      </c>
      <c r="AG78" s="96">
        <f t="shared" si="17"/>
        <v>348604</v>
      </c>
      <c r="AH78" s="96">
        <f t="shared" si="18"/>
        <v>348604</v>
      </c>
      <c r="AI78" s="96">
        <f t="shared" si="19"/>
        <v>0</v>
      </c>
      <c r="AJ78" s="72" t="s">
        <v>1988</v>
      </c>
      <c r="AK78" s="72"/>
      <c r="AL78" s="71" t="s">
        <v>1260</v>
      </c>
      <c r="AM78" s="71" t="s">
        <v>1637</v>
      </c>
      <c r="AN78" s="71" t="s">
        <v>1178</v>
      </c>
      <c r="AO78" s="73" t="s">
        <v>1220</v>
      </c>
      <c r="AP78" s="73" t="s">
        <v>1638</v>
      </c>
      <c r="AQ78" s="73" t="s">
        <v>1990</v>
      </c>
      <c r="AR78" s="71" t="s">
        <v>1639</v>
      </c>
      <c r="AS78" s="71" t="s">
        <v>1640</v>
      </c>
      <c r="AT78" s="71"/>
      <c r="AU78" s="110">
        <v>45601</v>
      </c>
      <c r="AV78" s="74">
        <v>45601</v>
      </c>
      <c r="AW78" s="57"/>
      <c r="AX78" s="105" t="s">
        <v>1989</v>
      </c>
      <c r="AY78" s="71"/>
      <c r="AZ78" s="71"/>
      <c r="BA78" s="70"/>
      <c r="BB78" s="70"/>
      <c r="BC78" s="70"/>
      <c r="BD78" s="70"/>
      <c r="BE78" s="71"/>
      <c r="BF78" s="96"/>
      <c r="BG78" s="96"/>
      <c r="BH78" s="96">
        <f t="shared" si="20"/>
        <v>0</v>
      </c>
      <c r="BI78" s="96"/>
      <c r="BJ78" s="96"/>
      <c r="BK78" s="96"/>
      <c r="BL78" s="96"/>
      <c r="BM78" s="96"/>
      <c r="BN78" s="96"/>
      <c r="BO78" s="96"/>
      <c r="BP78" s="96"/>
      <c r="BQ78" s="96"/>
      <c r="BR78" s="96"/>
      <c r="BS78" s="96"/>
      <c r="BT78" s="96"/>
      <c r="BU78" s="96"/>
      <c r="BV78" s="96">
        <f t="shared" si="21"/>
        <v>0</v>
      </c>
      <c r="BW78" s="96">
        <f t="shared" si="22"/>
        <v>0</v>
      </c>
      <c r="BX78" s="96">
        <f t="shared" si="23"/>
        <v>0</v>
      </c>
      <c r="BY78" s="96">
        <f t="shared" si="24"/>
        <v>0</v>
      </c>
      <c r="BZ78" s="96">
        <f t="shared" si="25"/>
        <v>0</v>
      </c>
      <c r="CA78" s="72"/>
      <c r="CB78" s="72"/>
      <c r="CC78" s="71"/>
      <c r="CD78" s="71"/>
      <c r="CE78" s="71"/>
      <c r="CF78" s="73"/>
      <c r="CG78" s="73"/>
      <c r="CH78" s="73"/>
      <c r="CI78" s="71"/>
      <c r="CJ78" s="71"/>
      <c r="CK78" s="71"/>
      <c r="CL78" s="110"/>
      <c r="CM78" s="74"/>
      <c r="CN78" s="57"/>
      <c r="CO78" s="105"/>
      <c r="CP78" s="71"/>
      <c r="CQ78" s="71"/>
      <c r="CR78" s="75"/>
    </row>
    <row r="79" spans="1:96" x14ac:dyDescent="0.45">
      <c r="A79" s="56">
        <v>76</v>
      </c>
      <c r="B79" s="68" t="s">
        <v>342</v>
      </c>
      <c r="C79" s="78" t="s">
        <v>343</v>
      </c>
      <c r="D79" s="78" t="str">
        <f t="shared" si="13"/>
        <v>ｻ807CB</v>
      </c>
      <c r="E79" s="57" t="s">
        <v>344</v>
      </c>
      <c r="F79" s="58">
        <v>42640</v>
      </c>
      <c r="G79" s="69">
        <v>18.285</v>
      </c>
      <c r="H79" s="57" t="s">
        <v>134</v>
      </c>
      <c r="I79" s="57" t="s">
        <v>232</v>
      </c>
      <c r="J79" s="70"/>
      <c r="K79" s="70"/>
      <c r="L79" s="70"/>
      <c r="M79" s="70"/>
      <c r="N79" s="71"/>
      <c r="O79" s="96"/>
      <c r="P79" s="96"/>
      <c r="Q79" s="96">
        <f t="shared" si="14"/>
        <v>0</v>
      </c>
      <c r="R79" s="96"/>
      <c r="S79" s="96"/>
      <c r="T79" s="96"/>
      <c r="U79" s="96"/>
      <c r="V79" s="96"/>
      <c r="W79" s="96"/>
      <c r="X79" s="96"/>
      <c r="Y79" s="96"/>
      <c r="Z79" s="96"/>
      <c r="AA79" s="96"/>
      <c r="AB79" s="96"/>
      <c r="AC79" s="96"/>
      <c r="AD79" s="96"/>
      <c r="AE79" s="96">
        <f t="shared" si="15"/>
        <v>0</v>
      </c>
      <c r="AF79" s="96">
        <f t="shared" si="16"/>
        <v>0</v>
      </c>
      <c r="AG79" s="96">
        <f t="shared" si="17"/>
        <v>0</v>
      </c>
      <c r="AH79" s="96">
        <f t="shared" si="18"/>
        <v>0</v>
      </c>
      <c r="AI79" s="96">
        <f t="shared" si="19"/>
        <v>0</v>
      </c>
      <c r="AJ79" s="72"/>
      <c r="AK79" s="72"/>
      <c r="AL79" s="71"/>
      <c r="AM79" s="71"/>
      <c r="AN79" s="71"/>
      <c r="AO79" s="73"/>
      <c r="AP79" s="73"/>
      <c r="AQ79" s="73"/>
      <c r="AR79" s="71"/>
      <c r="AS79" s="71"/>
      <c r="AT79" s="71"/>
      <c r="AU79" s="110"/>
      <c r="AV79" s="74"/>
      <c r="AW79" s="57"/>
      <c r="AX79" s="57"/>
      <c r="AY79" s="71"/>
      <c r="AZ79" s="71"/>
      <c r="BA79" s="70"/>
      <c r="BB79" s="70"/>
      <c r="BC79" s="70"/>
      <c r="BD79" s="70"/>
      <c r="BE79" s="71"/>
      <c r="BF79" s="96"/>
      <c r="BG79" s="96"/>
      <c r="BH79" s="96">
        <f t="shared" si="20"/>
        <v>0</v>
      </c>
      <c r="BI79" s="96"/>
      <c r="BJ79" s="96"/>
      <c r="BK79" s="96"/>
      <c r="BL79" s="96"/>
      <c r="BM79" s="96"/>
      <c r="BN79" s="96"/>
      <c r="BO79" s="96"/>
      <c r="BP79" s="96"/>
      <c r="BQ79" s="96"/>
      <c r="BR79" s="96"/>
      <c r="BS79" s="96"/>
      <c r="BT79" s="96"/>
      <c r="BU79" s="96"/>
      <c r="BV79" s="96">
        <f t="shared" si="21"/>
        <v>0</v>
      </c>
      <c r="BW79" s="96">
        <f t="shared" si="22"/>
        <v>0</v>
      </c>
      <c r="BX79" s="96">
        <f t="shared" si="23"/>
        <v>0</v>
      </c>
      <c r="BY79" s="96">
        <f t="shared" si="24"/>
        <v>0</v>
      </c>
      <c r="BZ79" s="96">
        <f t="shared" si="25"/>
        <v>0</v>
      </c>
      <c r="CA79" s="72"/>
      <c r="CB79" s="72"/>
      <c r="CC79" s="71"/>
      <c r="CD79" s="71"/>
      <c r="CE79" s="71"/>
      <c r="CF79" s="73"/>
      <c r="CG79" s="73"/>
      <c r="CH79" s="73"/>
      <c r="CI79" s="71"/>
      <c r="CJ79" s="71"/>
      <c r="CK79" s="71"/>
      <c r="CL79" s="110"/>
      <c r="CM79" s="74"/>
      <c r="CN79" s="57"/>
      <c r="CO79" s="57"/>
      <c r="CP79" s="71"/>
      <c r="CQ79" s="71"/>
      <c r="CR79" s="75"/>
    </row>
    <row r="80" spans="1:96" x14ac:dyDescent="0.45">
      <c r="A80" s="56">
        <v>77</v>
      </c>
      <c r="B80" s="68" t="s">
        <v>345</v>
      </c>
      <c r="C80" s="78" t="s">
        <v>346</v>
      </c>
      <c r="D80" s="78" t="str">
        <f t="shared" si="13"/>
        <v>ｻ807BH</v>
      </c>
      <c r="E80" s="57" t="s">
        <v>347</v>
      </c>
      <c r="F80" s="58">
        <v>42654</v>
      </c>
      <c r="G80" s="69">
        <v>19.079999999999998</v>
      </c>
      <c r="H80" s="57" t="s">
        <v>134</v>
      </c>
      <c r="I80" s="57" t="s">
        <v>232</v>
      </c>
      <c r="J80" s="70"/>
      <c r="K80" s="70"/>
      <c r="L80" s="70"/>
      <c r="M80" s="70"/>
      <c r="N80" s="71"/>
      <c r="O80" s="96"/>
      <c r="P80" s="96"/>
      <c r="Q80" s="96">
        <f t="shared" si="14"/>
        <v>0</v>
      </c>
      <c r="R80" s="96"/>
      <c r="S80" s="96"/>
      <c r="T80" s="96"/>
      <c r="U80" s="96"/>
      <c r="V80" s="96"/>
      <c r="W80" s="96"/>
      <c r="X80" s="96"/>
      <c r="Y80" s="96"/>
      <c r="Z80" s="96"/>
      <c r="AA80" s="96"/>
      <c r="AB80" s="96"/>
      <c r="AC80" s="96"/>
      <c r="AD80" s="96"/>
      <c r="AE80" s="96">
        <f t="shared" si="15"/>
        <v>0</v>
      </c>
      <c r="AF80" s="96">
        <f t="shared" si="16"/>
        <v>0</v>
      </c>
      <c r="AG80" s="96">
        <f t="shared" si="17"/>
        <v>0</v>
      </c>
      <c r="AH80" s="96">
        <f t="shared" si="18"/>
        <v>0</v>
      </c>
      <c r="AI80" s="96">
        <f t="shared" si="19"/>
        <v>0</v>
      </c>
      <c r="AJ80" s="72"/>
      <c r="AK80" s="72"/>
      <c r="AL80" s="71"/>
      <c r="AM80" s="71"/>
      <c r="AN80" s="71"/>
      <c r="AO80" s="73"/>
      <c r="AP80" s="73"/>
      <c r="AQ80" s="73"/>
      <c r="AR80" s="71"/>
      <c r="AS80" s="71"/>
      <c r="AT80" s="71"/>
      <c r="AU80" s="110"/>
      <c r="AV80" s="74"/>
      <c r="AW80" s="57"/>
      <c r="AX80" s="57"/>
      <c r="AY80" s="71"/>
      <c r="AZ80" s="71"/>
      <c r="BA80" s="70"/>
      <c r="BB80" s="70"/>
      <c r="BC80" s="70"/>
      <c r="BD80" s="70"/>
      <c r="BE80" s="71"/>
      <c r="BF80" s="96"/>
      <c r="BG80" s="96"/>
      <c r="BH80" s="96">
        <f t="shared" si="20"/>
        <v>0</v>
      </c>
      <c r="BI80" s="96"/>
      <c r="BJ80" s="96"/>
      <c r="BK80" s="96"/>
      <c r="BL80" s="96"/>
      <c r="BM80" s="96"/>
      <c r="BN80" s="96"/>
      <c r="BO80" s="96"/>
      <c r="BP80" s="96"/>
      <c r="BQ80" s="96"/>
      <c r="BR80" s="96"/>
      <c r="BS80" s="96"/>
      <c r="BT80" s="96"/>
      <c r="BU80" s="96"/>
      <c r="BV80" s="96">
        <f t="shared" si="21"/>
        <v>0</v>
      </c>
      <c r="BW80" s="96">
        <f t="shared" si="22"/>
        <v>0</v>
      </c>
      <c r="BX80" s="96">
        <f t="shared" si="23"/>
        <v>0</v>
      </c>
      <c r="BY80" s="96">
        <f t="shared" si="24"/>
        <v>0</v>
      </c>
      <c r="BZ80" s="96">
        <f t="shared" si="25"/>
        <v>0</v>
      </c>
      <c r="CA80" s="72"/>
      <c r="CB80" s="72"/>
      <c r="CC80" s="71"/>
      <c r="CD80" s="71"/>
      <c r="CE80" s="71"/>
      <c r="CF80" s="73"/>
      <c r="CG80" s="73"/>
      <c r="CH80" s="73"/>
      <c r="CI80" s="71"/>
      <c r="CJ80" s="71"/>
      <c r="CK80" s="71"/>
      <c r="CL80" s="110"/>
      <c r="CM80" s="74"/>
      <c r="CN80" s="57"/>
      <c r="CO80" s="57"/>
      <c r="CP80" s="71"/>
      <c r="CQ80" s="71"/>
      <c r="CR80" s="75"/>
    </row>
    <row r="81" spans="1:96" x14ac:dyDescent="0.45">
      <c r="A81" s="56">
        <v>78</v>
      </c>
      <c r="B81" s="68" t="s">
        <v>348</v>
      </c>
      <c r="C81" s="78" t="s">
        <v>349</v>
      </c>
      <c r="D81" s="78" t="str">
        <f t="shared" si="13"/>
        <v>ｻ806BF</v>
      </c>
      <c r="E81" s="57" t="s">
        <v>350</v>
      </c>
      <c r="F81" s="58">
        <v>42663</v>
      </c>
      <c r="G81" s="69">
        <v>57.24</v>
      </c>
      <c r="H81" s="57" t="s">
        <v>134</v>
      </c>
      <c r="I81" s="57" t="s">
        <v>232</v>
      </c>
      <c r="J81" s="70"/>
      <c r="K81" s="70"/>
      <c r="L81" s="70"/>
      <c r="M81" s="70"/>
      <c r="N81" s="71"/>
      <c r="O81" s="96"/>
      <c r="P81" s="96"/>
      <c r="Q81" s="96">
        <f t="shared" si="14"/>
        <v>0</v>
      </c>
      <c r="R81" s="96"/>
      <c r="S81" s="96"/>
      <c r="T81" s="96"/>
      <c r="U81" s="96"/>
      <c r="V81" s="96"/>
      <c r="W81" s="96"/>
      <c r="X81" s="96"/>
      <c r="Y81" s="96"/>
      <c r="Z81" s="96"/>
      <c r="AA81" s="96"/>
      <c r="AB81" s="96"/>
      <c r="AC81" s="96"/>
      <c r="AD81" s="96"/>
      <c r="AE81" s="96">
        <f t="shared" si="15"/>
        <v>0</v>
      </c>
      <c r="AF81" s="96">
        <f t="shared" si="16"/>
        <v>0</v>
      </c>
      <c r="AG81" s="96">
        <f t="shared" si="17"/>
        <v>0</v>
      </c>
      <c r="AH81" s="96">
        <f t="shared" si="18"/>
        <v>0</v>
      </c>
      <c r="AI81" s="96">
        <f t="shared" si="19"/>
        <v>0</v>
      </c>
      <c r="AJ81" s="72"/>
      <c r="AK81" s="72"/>
      <c r="AL81" s="71"/>
      <c r="AM81" s="71"/>
      <c r="AN81" s="71"/>
      <c r="AO81" s="73"/>
      <c r="AP81" s="73"/>
      <c r="AQ81" s="73"/>
      <c r="AR81" s="71"/>
      <c r="AS81" s="71"/>
      <c r="AT81" s="71"/>
      <c r="AU81" s="110"/>
      <c r="AV81" s="74"/>
      <c r="AW81" s="57"/>
      <c r="AX81" s="57"/>
      <c r="AY81" s="71"/>
      <c r="AZ81" s="71"/>
      <c r="BA81" s="70"/>
      <c r="BB81" s="70"/>
      <c r="BC81" s="70"/>
      <c r="BD81" s="70"/>
      <c r="BE81" s="71"/>
      <c r="BF81" s="96"/>
      <c r="BG81" s="96"/>
      <c r="BH81" s="96">
        <f t="shared" si="20"/>
        <v>0</v>
      </c>
      <c r="BI81" s="96"/>
      <c r="BJ81" s="96"/>
      <c r="BK81" s="96"/>
      <c r="BL81" s="96"/>
      <c r="BM81" s="96"/>
      <c r="BN81" s="96"/>
      <c r="BO81" s="96"/>
      <c r="BP81" s="96"/>
      <c r="BQ81" s="96"/>
      <c r="BR81" s="96"/>
      <c r="BS81" s="96"/>
      <c r="BT81" s="96"/>
      <c r="BU81" s="96"/>
      <c r="BV81" s="96">
        <f t="shared" si="21"/>
        <v>0</v>
      </c>
      <c r="BW81" s="96">
        <f t="shared" si="22"/>
        <v>0</v>
      </c>
      <c r="BX81" s="96">
        <f t="shared" si="23"/>
        <v>0</v>
      </c>
      <c r="BY81" s="96">
        <f t="shared" si="24"/>
        <v>0</v>
      </c>
      <c r="BZ81" s="96">
        <f t="shared" si="25"/>
        <v>0</v>
      </c>
      <c r="CA81" s="72"/>
      <c r="CB81" s="72"/>
      <c r="CC81" s="71"/>
      <c r="CD81" s="71"/>
      <c r="CE81" s="71"/>
      <c r="CF81" s="73"/>
      <c r="CG81" s="73"/>
      <c r="CH81" s="73"/>
      <c r="CI81" s="71"/>
      <c r="CJ81" s="71"/>
      <c r="CK81" s="71"/>
      <c r="CL81" s="110"/>
      <c r="CM81" s="74"/>
      <c r="CN81" s="57"/>
      <c r="CO81" s="57"/>
      <c r="CP81" s="71"/>
      <c r="CQ81" s="71"/>
      <c r="CR81" s="75"/>
    </row>
    <row r="82" spans="1:96" x14ac:dyDescent="0.45">
      <c r="A82" s="56">
        <v>79</v>
      </c>
      <c r="B82" s="68" t="s">
        <v>351</v>
      </c>
      <c r="C82" s="78" t="s">
        <v>352</v>
      </c>
      <c r="D82" s="78" t="str">
        <f t="shared" si="13"/>
        <v>ｻ807CG</v>
      </c>
      <c r="E82" s="57" t="s">
        <v>353</v>
      </c>
      <c r="F82" s="58">
        <v>42683</v>
      </c>
      <c r="G82" s="69">
        <v>29.15</v>
      </c>
      <c r="H82" s="57" t="s">
        <v>134</v>
      </c>
      <c r="I82" s="57" t="s">
        <v>108</v>
      </c>
      <c r="J82" s="70"/>
      <c r="K82" s="70"/>
      <c r="L82" s="70"/>
      <c r="M82" s="70"/>
      <c r="N82" s="71"/>
      <c r="O82" s="96"/>
      <c r="P82" s="96"/>
      <c r="Q82" s="96">
        <f t="shared" si="14"/>
        <v>0</v>
      </c>
      <c r="R82" s="96"/>
      <c r="S82" s="96"/>
      <c r="T82" s="96"/>
      <c r="U82" s="96"/>
      <c r="V82" s="96"/>
      <c r="W82" s="96"/>
      <c r="X82" s="96"/>
      <c r="Y82" s="96"/>
      <c r="Z82" s="96"/>
      <c r="AA82" s="96"/>
      <c r="AB82" s="96"/>
      <c r="AC82" s="96"/>
      <c r="AD82" s="96"/>
      <c r="AE82" s="96">
        <f t="shared" si="15"/>
        <v>0</v>
      </c>
      <c r="AF82" s="96">
        <f t="shared" si="16"/>
        <v>0</v>
      </c>
      <c r="AG82" s="96">
        <f t="shared" si="17"/>
        <v>0</v>
      </c>
      <c r="AH82" s="96">
        <f t="shared" si="18"/>
        <v>0</v>
      </c>
      <c r="AI82" s="96">
        <f t="shared" si="19"/>
        <v>0</v>
      </c>
      <c r="AJ82" s="72"/>
      <c r="AK82" s="72"/>
      <c r="AL82" s="71"/>
      <c r="AM82" s="71"/>
      <c r="AN82" s="71"/>
      <c r="AO82" s="73"/>
      <c r="AP82" s="73"/>
      <c r="AQ82" s="73"/>
      <c r="AR82" s="71"/>
      <c r="AS82" s="71"/>
      <c r="AT82" s="71"/>
      <c r="AU82" s="110"/>
      <c r="AV82" s="74"/>
      <c r="AW82" s="57"/>
      <c r="AX82" s="57"/>
      <c r="AY82" s="71"/>
      <c r="AZ82" s="71"/>
      <c r="BA82" s="70"/>
      <c r="BB82" s="70"/>
      <c r="BC82" s="70"/>
      <c r="BD82" s="70"/>
      <c r="BE82" s="71"/>
      <c r="BF82" s="96"/>
      <c r="BG82" s="96"/>
      <c r="BH82" s="96">
        <f t="shared" si="20"/>
        <v>0</v>
      </c>
      <c r="BI82" s="96"/>
      <c r="BJ82" s="96"/>
      <c r="BK82" s="96"/>
      <c r="BL82" s="96"/>
      <c r="BM82" s="96"/>
      <c r="BN82" s="96"/>
      <c r="BO82" s="96"/>
      <c r="BP82" s="96"/>
      <c r="BQ82" s="96"/>
      <c r="BR82" s="96"/>
      <c r="BS82" s="96"/>
      <c r="BT82" s="96"/>
      <c r="BU82" s="96"/>
      <c r="BV82" s="96">
        <f t="shared" si="21"/>
        <v>0</v>
      </c>
      <c r="BW82" s="96">
        <f t="shared" si="22"/>
        <v>0</v>
      </c>
      <c r="BX82" s="96">
        <f t="shared" si="23"/>
        <v>0</v>
      </c>
      <c r="BY82" s="96">
        <f t="shared" si="24"/>
        <v>0</v>
      </c>
      <c r="BZ82" s="96">
        <f t="shared" si="25"/>
        <v>0</v>
      </c>
      <c r="CA82" s="72"/>
      <c r="CB82" s="72"/>
      <c r="CC82" s="71"/>
      <c r="CD82" s="71"/>
      <c r="CE82" s="71"/>
      <c r="CF82" s="73"/>
      <c r="CG82" s="73"/>
      <c r="CH82" s="73"/>
      <c r="CI82" s="71"/>
      <c r="CJ82" s="71"/>
      <c r="CK82" s="71"/>
      <c r="CL82" s="110"/>
      <c r="CM82" s="74"/>
      <c r="CN82" s="57"/>
      <c r="CO82" s="57"/>
      <c r="CP82" s="71"/>
      <c r="CQ82" s="71"/>
      <c r="CR82" s="75"/>
    </row>
    <row r="83" spans="1:96" x14ac:dyDescent="0.45">
      <c r="A83" s="56">
        <v>80</v>
      </c>
      <c r="B83" s="68" t="s">
        <v>354</v>
      </c>
      <c r="C83" s="78" t="s">
        <v>355</v>
      </c>
      <c r="D83" s="78" t="str">
        <f t="shared" si="13"/>
        <v>ｻ804CH</v>
      </c>
      <c r="E83" s="57" t="s">
        <v>308</v>
      </c>
      <c r="F83" s="58">
        <v>42699</v>
      </c>
      <c r="G83" s="69">
        <v>15.9</v>
      </c>
      <c r="H83" s="57" t="s">
        <v>134</v>
      </c>
      <c r="I83" s="57" t="s">
        <v>232</v>
      </c>
      <c r="J83" s="70"/>
      <c r="K83" s="70"/>
      <c r="L83" s="70"/>
      <c r="M83" s="70"/>
      <c r="N83" s="71"/>
      <c r="O83" s="96"/>
      <c r="P83" s="96"/>
      <c r="Q83" s="96">
        <f t="shared" si="14"/>
        <v>0</v>
      </c>
      <c r="R83" s="96"/>
      <c r="S83" s="96"/>
      <c r="T83" s="96"/>
      <c r="U83" s="96"/>
      <c r="V83" s="96"/>
      <c r="W83" s="96"/>
      <c r="X83" s="96"/>
      <c r="Y83" s="96"/>
      <c r="Z83" s="96"/>
      <c r="AA83" s="96"/>
      <c r="AB83" s="96"/>
      <c r="AC83" s="96"/>
      <c r="AD83" s="96"/>
      <c r="AE83" s="96">
        <f t="shared" si="15"/>
        <v>0</v>
      </c>
      <c r="AF83" s="96">
        <f t="shared" si="16"/>
        <v>0</v>
      </c>
      <c r="AG83" s="96">
        <f t="shared" si="17"/>
        <v>0</v>
      </c>
      <c r="AH83" s="96">
        <f t="shared" si="18"/>
        <v>0</v>
      </c>
      <c r="AI83" s="96">
        <f t="shared" si="19"/>
        <v>0</v>
      </c>
      <c r="AJ83" s="72"/>
      <c r="AK83" s="72"/>
      <c r="AL83" s="71"/>
      <c r="AM83" s="71"/>
      <c r="AN83" s="71"/>
      <c r="AO83" s="73"/>
      <c r="AP83" s="73"/>
      <c r="AQ83" s="73"/>
      <c r="AR83" s="71"/>
      <c r="AS83" s="71"/>
      <c r="AT83" s="71"/>
      <c r="AU83" s="110"/>
      <c r="AV83" s="74"/>
      <c r="AW83" s="57"/>
      <c r="AX83" s="57"/>
      <c r="AY83" s="71"/>
      <c r="AZ83" s="71"/>
      <c r="BA83" s="70"/>
      <c r="BB83" s="70"/>
      <c r="BC83" s="70"/>
      <c r="BD83" s="70"/>
      <c r="BE83" s="71"/>
      <c r="BF83" s="96"/>
      <c r="BG83" s="96"/>
      <c r="BH83" s="96">
        <f t="shared" si="20"/>
        <v>0</v>
      </c>
      <c r="BI83" s="96"/>
      <c r="BJ83" s="96"/>
      <c r="BK83" s="96"/>
      <c r="BL83" s="96"/>
      <c r="BM83" s="96"/>
      <c r="BN83" s="96"/>
      <c r="BO83" s="96"/>
      <c r="BP83" s="96"/>
      <c r="BQ83" s="96"/>
      <c r="BR83" s="96"/>
      <c r="BS83" s="96"/>
      <c r="BT83" s="96"/>
      <c r="BU83" s="96"/>
      <c r="BV83" s="96">
        <f t="shared" si="21"/>
        <v>0</v>
      </c>
      <c r="BW83" s="96">
        <f t="shared" si="22"/>
        <v>0</v>
      </c>
      <c r="BX83" s="96">
        <f t="shared" si="23"/>
        <v>0</v>
      </c>
      <c r="BY83" s="96">
        <f t="shared" si="24"/>
        <v>0</v>
      </c>
      <c r="BZ83" s="96">
        <f t="shared" si="25"/>
        <v>0</v>
      </c>
      <c r="CA83" s="72"/>
      <c r="CB83" s="72"/>
      <c r="CC83" s="71"/>
      <c r="CD83" s="71"/>
      <c r="CE83" s="71"/>
      <c r="CF83" s="73"/>
      <c r="CG83" s="73"/>
      <c r="CH83" s="73"/>
      <c r="CI83" s="71"/>
      <c r="CJ83" s="71"/>
      <c r="CK83" s="71"/>
      <c r="CL83" s="110"/>
      <c r="CM83" s="74"/>
      <c r="CN83" s="57"/>
      <c r="CO83" s="57"/>
      <c r="CP83" s="71"/>
      <c r="CQ83" s="71"/>
      <c r="CR83" s="75"/>
    </row>
    <row r="84" spans="1:96" x14ac:dyDescent="0.45">
      <c r="A84" s="56">
        <v>81</v>
      </c>
      <c r="B84" s="68" t="s">
        <v>356</v>
      </c>
      <c r="C84" s="78" t="s">
        <v>357</v>
      </c>
      <c r="D84" s="78" t="str">
        <f t="shared" si="13"/>
        <v>ｻ809CA</v>
      </c>
      <c r="E84" s="57" t="s">
        <v>358</v>
      </c>
      <c r="F84" s="58">
        <v>42713</v>
      </c>
      <c r="G84" s="69">
        <v>59.36</v>
      </c>
      <c r="H84" s="57" t="s">
        <v>134</v>
      </c>
      <c r="I84" s="57" t="s">
        <v>108</v>
      </c>
      <c r="J84" s="70">
        <v>45419</v>
      </c>
      <c r="K84" s="70" t="s">
        <v>1147</v>
      </c>
      <c r="L84" s="70"/>
      <c r="M84" s="70"/>
      <c r="N84" s="71"/>
      <c r="O84" s="96">
        <v>378810</v>
      </c>
      <c r="P84" s="96">
        <v>379052</v>
      </c>
      <c r="Q84" s="96">
        <f t="shared" si="14"/>
        <v>242</v>
      </c>
      <c r="R84" s="96">
        <v>22517</v>
      </c>
      <c r="S84" s="96">
        <v>2930</v>
      </c>
      <c r="T84" s="96">
        <v>14731</v>
      </c>
      <c r="U84" s="96">
        <v>0</v>
      </c>
      <c r="V84" s="96">
        <v>0</v>
      </c>
      <c r="W84" s="96">
        <v>0</v>
      </c>
      <c r="X84" s="96">
        <v>0</v>
      </c>
      <c r="Y84" s="96">
        <v>237</v>
      </c>
      <c r="Z84" s="96">
        <v>792</v>
      </c>
      <c r="AA84" s="96">
        <v>3405</v>
      </c>
      <c r="AB84" s="96">
        <v>422</v>
      </c>
      <c r="AC84" s="96">
        <v>0</v>
      </c>
      <c r="AD84" s="96">
        <v>0</v>
      </c>
      <c r="AE84" s="96">
        <f t="shared" si="15"/>
        <v>22517</v>
      </c>
      <c r="AF84" s="96">
        <f t="shared" si="16"/>
        <v>0</v>
      </c>
      <c r="AG84" s="96">
        <f t="shared" si="17"/>
        <v>356293</v>
      </c>
      <c r="AH84" s="96">
        <f t="shared" si="18"/>
        <v>356535</v>
      </c>
      <c r="AI84" s="96">
        <f t="shared" si="19"/>
        <v>242</v>
      </c>
      <c r="AJ84" s="72" t="s">
        <v>1698</v>
      </c>
      <c r="AK84" s="72"/>
      <c r="AL84" s="71" t="s">
        <v>1320</v>
      </c>
      <c r="AM84" s="71" t="s">
        <v>1188</v>
      </c>
      <c r="AN84" s="71" t="s">
        <v>1178</v>
      </c>
      <c r="AO84" s="73" t="s">
        <v>1322</v>
      </c>
      <c r="AP84" s="73" t="s">
        <v>1371</v>
      </c>
      <c r="AQ84" s="73" t="s">
        <v>1372</v>
      </c>
      <c r="AR84" s="71" t="s">
        <v>1373</v>
      </c>
      <c r="AS84" s="71" t="s">
        <v>1374</v>
      </c>
      <c r="AT84" s="71"/>
      <c r="AU84" s="110">
        <v>45504</v>
      </c>
      <c r="AV84" s="74">
        <v>45504</v>
      </c>
      <c r="AW84" s="57"/>
      <c r="AX84" s="57"/>
      <c r="AY84" s="71"/>
      <c r="AZ84" s="71"/>
      <c r="BA84" s="70"/>
      <c r="BB84" s="70"/>
      <c r="BC84" s="70"/>
      <c r="BD84" s="70"/>
      <c r="BE84" s="71"/>
      <c r="BF84" s="96"/>
      <c r="BG84" s="96"/>
      <c r="BH84" s="96">
        <f t="shared" si="20"/>
        <v>0</v>
      </c>
      <c r="BI84" s="96"/>
      <c r="BJ84" s="96"/>
      <c r="BK84" s="96"/>
      <c r="BL84" s="96"/>
      <c r="BM84" s="96"/>
      <c r="BN84" s="96"/>
      <c r="BO84" s="96"/>
      <c r="BP84" s="96"/>
      <c r="BQ84" s="96"/>
      <c r="BR84" s="96"/>
      <c r="BS84" s="96"/>
      <c r="BT84" s="96"/>
      <c r="BU84" s="96"/>
      <c r="BV84" s="96">
        <f t="shared" si="21"/>
        <v>0</v>
      </c>
      <c r="BW84" s="96">
        <f t="shared" si="22"/>
        <v>0</v>
      </c>
      <c r="BX84" s="96">
        <f t="shared" si="23"/>
        <v>0</v>
      </c>
      <c r="BY84" s="96">
        <f t="shared" si="24"/>
        <v>0</v>
      </c>
      <c r="BZ84" s="96">
        <f t="shared" si="25"/>
        <v>0</v>
      </c>
      <c r="CA84" s="72"/>
      <c r="CB84" s="72"/>
      <c r="CC84" s="71"/>
      <c r="CD84" s="71"/>
      <c r="CE84" s="71"/>
      <c r="CF84" s="73"/>
      <c r="CG84" s="73"/>
      <c r="CH84" s="73"/>
      <c r="CI84" s="71"/>
      <c r="CJ84" s="71"/>
      <c r="CK84" s="71"/>
      <c r="CL84" s="110"/>
      <c r="CM84" s="74"/>
      <c r="CN84" s="57"/>
      <c r="CO84" s="57"/>
      <c r="CP84" s="71"/>
      <c r="CQ84" s="71"/>
      <c r="CR84" s="75"/>
    </row>
    <row r="85" spans="1:96" x14ac:dyDescent="0.45">
      <c r="A85" s="56">
        <v>82</v>
      </c>
      <c r="B85" s="68" t="s">
        <v>359</v>
      </c>
      <c r="C85" s="78" t="s">
        <v>360</v>
      </c>
      <c r="D85" s="78" t="str">
        <f t="shared" si="13"/>
        <v>ｻ808CB</v>
      </c>
      <c r="E85" s="57" t="s">
        <v>361</v>
      </c>
      <c r="F85" s="58">
        <v>42730</v>
      </c>
      <c r="G85" s="69">
        <v>10.07</v>
      </c>
      <c r="H85" s="57" t="s">
        <v>134</v>
      </c>
      <c r="I85" s="57" t="s">
        <v>232</v>
      </c>
      <c r="J85" s="70"/>
      <c r="K85" s="70"/>
      <c r="L85" s="70"/>
      <c r="M85" s="70"/>
      <c r="N85" s="71"/>
      <c r="O85" s="96"/>
      <c r="P85" s="96"/>
      <c r="Q85" s="96">
        <f t="shared" si="14"/>
        <v>0</v>
      </c>
      <c r="R85" s="96"/>
      <c r="S85" s="96"/>
      <c r="T85" s="96"/>
      <c r="U85" s="96"/>
      <c r="V85" s="96"/>
      <c r="W85" s="96"/>
      <c r="X85" s="96"/>
      <c r="Y85" s="96"/>
      <c r="Z85" s="96"/>
      <c r="AA85" s="96"/>
      <c r="AB85" s="96"/>
      <c r="AC85" s="96"/>
      <c r="AD85" s="96"/>
      <c r="AE85" s="96">
        <f t="shared" si="15"/>
        <v>0</v>
      </c>
      <c r="AF85" s="96">
        <f t="shared" si="16"/>
        <v>0</v>
      </c>
      <c r="AG85" s="96">
        <f t="shared" si="17"/>
        <v>0</v>
      </c>
      <c r="AH85" s="96">
        <f t="shared" si="18"/>
        <v>0</v>
      </c>
      <c r="AI85" s="96">
        <f t="shared" si="19"/>
        <v>0</v>
      </c>
      <c r="AJ85" s="72"/>
      <c r="AK85" s="72"/>
      <c r="AL85" s="71"/>
      <c r="AM85" s="71"/>
      <c r="AN85" s="71"/>
      <c r="AO85" s="73"/>
      <c r="AP85" s="73"/>
      <c r="AQ85" s="73"/>
      <c r="AR85" s="71"/>
      <c r="AS85" s="71"/>
      <c r="AT85" s="71"/>
      <c r="AU85" s="110"/>
      <c r="AV85" s="74"/>
      <c r="AW85" s="57"/>
      <c r="AX85" s="57"/>
      <c r="AY85" s="71"/>
      <c r="AZ85" s="71"/>
      <c r="BA85" s="70"/>
      <c r="BB85" s="70"/>
      <c r="BC85" s="70"/>
      <c r="BD85" s="70"/>
      <c r="BE85" s="71"/>
      <c r="BF85" s="96"/>
      <c r="BG85" s="96"/>
      <c r="BH85" s="96">
        <f t="shared" si="20"/>
        <v>0</v>
      </c>
      <c r="BI85" s="96"/>
      <c r="BJ85" s="96"/>
      <c r="BK85" s="96"/>
      <c r="BL85" s="96"/>
      <c r="BM85" s="96"/>
      <c r="BN85" s="96"/>
      <c r="BO85" s="96"/>
      <c r="BP85" s="96"/>
      <c r="BQ85" s="96"/>
      <c r="BR85" s="96"/>
      <c r="BS85" s="96"/>
      <c r="BT85" s="96"/>
      <c r="BU85" s="96"/>
      <c r="BV85" s="96">
        <f t="shared" si="21"/>
        <v>0</v>
      </c>
      <c r="BW85" s="96">
        <f t="shared" si="22"/>
        <v>0</v>
      </c>
      <c r="BX85" s="96">
        <f t="shared" si="23"/>
        <v>0</v>
      </c>
      <c r="BY85" s="96">
        <f t="shared" si="24"/>
        <v>0</v>
      </c>
      <c r="BZ85" s="96">
        <f t="shared" si="25"/>
        <v>0</v>
      </c>
      <c r="CA85" s="72"/>
      <c r="CB85" s="72"/>
      <c r="CC85" s="71"/>
      <c r="CD85" s="71"/>
      <c r="CE85" s="71"/>
      <c r="CF85" s="73"/>
      <c r="CG85" s="73"/>
      <c r="CH85" s="73"/>
      <c r="CI85" s="71"/>
      <c r="CJ85" s="71"/>
      <c r="CK85" s="71"/>
      <c r="CL85" s="110"/>
      <c r="CM85" s="74"/>
      <c r="CN85" s="57"/>
      <c r="CO85" s="57"/>
      <c r="CP85" s="71"/>
      <c r="CQ85" s="71"/>
      <c r="CR85" s="75"/>
    </row>
    <row r="86" spans="1:96" x14ac:dyDescent="0.45">
      <c r="A86" s="56">
        <v>83</v>
      </c>
      <c r="B86" s="68" t="s">
        <v>362</v>
      </c>
      <c r="C86" s="78" t="s">
        <v>363</v>
      </c>
      <c r="D86" s="78" t="str">
        <f t="shared" si="13"/>
        <v>ｻ810CA</v>
      </c>
      <c r="E86" s="57" t="s">
        <v>364</v>
      </c>
      <c r="F86" s="58">
        <v>42730</v>
      </c>
      <c r="G86" s="69">
        <v>12.72</v>
      </c>
      <c r="H86" s="57" t="s">
        <v>134</v>
      </c>
      <c r="I86" s="57" t="s">
        <v>108</v>
      </c>
      <c r="J86" s="70"/>
      <c r="K86" s="70"/>
      <c r="L86" s="70"/>
      <c r="M86" s="70"/>
      <c r="N86" s="71"/>
      <c r="O86" s="96"/>
      <c r="P86" s="96"/>
      <c r="Q86" s="96">
        <f t="shared" si="14"/>
        <v>0</v>
      </c>
      <c r="R86" s="96"/>
      <c r="S86" s="96"/>
      <c r="T86" s="96"/>
      <c r="U86" s="96"/>
      <c r="V86" s="96"/>
      <c r="W86" s="96"/>
      <c r="X86" s="96"/>
      <c r="Y86" s="96"/>
      <c r="Z86" s="96"/>
      <c r="AA86" s="96"/>
      <c r="AB86" s="96"/>
      <c r="AC86" s="96"/>
      <c r="AD86" s="96"/>
      <c r="AE86" s="96">
        <f t="shared" si="15"/>
        <v>0</v>
      </c>
      <c r="AF86" s="96">
        <f t="shared" si="16"/>
        <v>0</v>
      </c>
      <c r="AG86" s="96">
        <f t="shared" si="17"/>
        <v>0</v>
      </c>
      <c r="AH86" s="96">
        <f t="shared" si="18"/>
        <v>0</v>
      </c>
      <c r="AI86" s="96">
        <f t="shared" si="19"/>
        <v>0</v>
      </c>
      <c r="AJ86" s="72"/>
      <c r="AK86" s="72"/>
      <c r="AL86" s="71"/>
      <c r="AM86" s="71"/>
      <c r="AN86" s="71"/>
      <c r="AO86" s="73"/>
      <c r="AP86" s="73"/>
      <c r="AQ86" s="73"/>
      <c r="AR86" s="71"/>
      <c r="AS86" s="71"/>
      <c r="AT86" s="71"/>
      <c r="AU86" s="110"/>
      <c r="AV86" s="74"/>
      <c r="AW86" s="57"/>
      <c r="AX86" s="57"/>
      <c r="AY86" s="71"/>
      <c r="AZ86" s="71"/>
      <c r="BA86" s="70"/>
      <c r="BB86" s="70"/>
      <c r="BC86" s="70"/>
      <c r="BD86" s="70"/>
      <c r="BE86" s="71"/>
      <c r="BF86" s="96"/>
      <c r="BG86" s="96"/>
      <c r="BH86" s="96">
        <f t="shared" si="20"/>
        <v>0</v>
      </c>
      <c r="BI86" s="96"/>
      <c r="BJ86" s="96"/>
      <c r="BK86" s="96"/>
      <c r="BL86" s="96"/>
      <c r="BM86" s="96"/>
      <c r="BN86" s="96"/>
      <c r="BO86" s="96"/>
      <c r="BP86" s="96"/>
      <c r="BQ86" s="96"/>
      <c r="BR86" s="96"/>
      <c r="BS86" s="96"/>
      <c r="BT86" s="96"/>
      <c r="BU86" s="96"/>
      <c r="BV86" s="96">
        <f t="shared" si="21"/>
        <v>0</v>
      </c>
      <c r="BW86" s="96">
        <f t="shared" si="22"/>
        <v>0</v>
      </c>
      <c r="BX86" s="96">
        <f t="shared" si="23"/>
        <v>0</v>
      </c>
      <c r="BY86" s="96">
        <f t="shared" si="24"/>
        <v>0</v>
      </c>
      <c r="BZ86" s="96">
        <f t="shared" si="25"/>
        <v>0</v>
      </c>
      <c r="CA86" s="72"/>
      <c r="CB86" s="72"/>
      <c r="CC86" s="71"/>
      <c r="CD86" s="71"/>
      <c r="CE86" s="71"/>
      <c r="CF86" s="73"/>
      <c r="CG86" s="73"/>
      <c r="CH86" s="73"/>
      <c r="CI86" s="71"/>
      <c r="CJ86" s="71"/>
      <c r="CK86" s="71"/>
      <c r="CL86" s="110"/>
      <c r="CM86" s="74"/>
      <c r="CN86" s="57"/>
      <c r="CO86" s="57"/>
      <c r="CP86" s="71"/>
      <c r="CQ86" s="71"/>
      <c r="CR86" s="75"/>
    </row>
    <row r="87" spans="1:96" x14ac:dyDescent="0.45">
      <c r="A87" s="56">
        <v>84</v>
      </c>
      <c r="B87" s="68" t="s">
        <v>365</v>
      </c>
      <c r="C87" s="78" t="s">
        <v>366</v>
      </c>
      <c r="D87" s="78" t="str">
        <f t="shared" si="13"/>
        <v>ｻ808CA</v>
      </c>
      <c r="E87" s="57" t="s">
        <v>367</v>
      </c>
      <c r="F87" s="58">
        <v>42733</v>
      </c>
      <c r="G87" s="69">
        <v>12.72</v>
      </c>
      <c r="H87" s="57" t="s">
        <v>134</v>
      </c>
      <c r="I87" s="57" t="s">
        <v>232</v>
      </c>
      <c r="J87" s="70"/>
      <c r="K87" s="70"/>
      <c r="L87" s="70"/>
      <c r="M87" s="70"/>
      <c r="N87" s="71"/>
      <c r="O87" s="96"/>
      <c r="P87" s="96"/>
      <c r="Q87" s="96">
        <f t="shared" si="14"/>
        <v>0</v>
      </c>
      <c r="R87" s="96"/>
      <c r="S87" s="96"/>
      <c r="T87" s="96"/>
      <c r="U87" s="96"/>
      <c r="V87" s="96"/>
      <c r="W87" s="96"/>
      <c r="X87" s="96"/>
      <c r="Y87" s="96"/>
      <c r="Z87" s="96"/>
      <c r="AA87" s="96"/>
      <c r="AB87" s="96"/>
      <c r="AC87" s="96"/>
      <c r="AD87" s="96"/>
      <c r="AE87" s="96">
        <f t="shared" si="15"/>
        <v>0</v>
      </c>
      <c r="AF87" s="96">
        <f t="shared" si="16"/>
        <v>0</v>
      </c>
      <c r="AG87" s="96">
        <f t="shared" si="17"/>
        <v>0</v>
      </c>
      <c r="AH87" s="96">
        <f t="shared" si="18"/>
        <v>0</v>
      </c>
      <c r="AI87" s="96">
        <f t="shared" si="19"/>
        <v>0</v>
      </c>
      <c r="AJ87" s="72"/>
      <c r="AK87" s="72"/>
      <c r="AL87" s="71"/>
      <c r="AM87" s="71"/>
      <c r="AN87" s="71"/>
      <c r="AO87" s="73"/>
      <c r="AP87" s="73"/>
      <c r="AQ87" s="73"/>
      <c r="AR87" s="71"/>
      <c r="AS87" s="71"/>
      <c r="AT87" s="71"/>
      <c r="AU87" s="110"/>
      <c r="AV87" s="74"/>
      <c r="AW87" s="57"/>
      <c r="AX87" s="57"/>
      <c r="AY87" s="71"/>
      <c r="AZ87" s="71"/>
      <c r="BA87" s="70"/>
      <c r="BB87" s="70"/>
      <c r="BC87" s="70"/>
      <c r="BD87" s="70"/>
      <c r="BE87" s="71"/>
      <c r="BF87" s="96"/>
      <c r="BG87" s="96"/>
      <c r="BH87" s="96">
        <f t="shared" si="20"/>
        <v>0</v>
      </c>
      <c r="BI87" s="96"/>
      <c r="BJ87" s="96"/>
      <c r="BK87" s="96"/>
      <c r="BL87" s="96"/>
      <c r="BM87" s="96"/>
      <c r="BN87" s="96"/>
      <c r="BO87" s="96"/>
      <c r="BP87" s="96"/>
      <c r="BQ87" s="96"/>
      <c r="BR87" s="96"/>
      <c r="BS87" s="96"/>
      <c r="BT87" s="96"/>
      <c r="BU87" s="96"/>
      <c r="BV87" s="96">
        <f t="shared" si="21"/>
        <v>0</v>
      </c>
      <c r="BW87" s="96">
        <f t="shared" si="22"/>
        <v>0</v>
      </c>
      <c r="BX87" s="96">
        <f t="shared" si="23"/>
        <v>0</v>
      </c>
      <c r="BY87" s="96">
        <f t="shared" si="24"/>
        <v>0</v>
      </c>
      <c r="BZ87" s="96">
        <f t="shared" si="25"/>
        <v>0</v>
      </c>
      <c r="CA87" s="72"/>
      <c r="CB87" s="72"/>
      <c r="CC87" s="71"/>
      <c r="CD87" s="71"/>
      <c r="CE87" s="71"/>
      <c r="CF87" s="73"/>
      <c r="CG87" s="73"/>
      <c r="CH87" s="73"/>
      <c r="CI87" s="71"/>
      <c r="CJ87" s="71"/>
      <c r="CK87" s="71"/>
      <c r="CL87" s="110"/>
      <c r="CM87" s="74"/>
      <c r="CN87" s="57"/>
      <c r="CO87" s="57"/>
      <c r="CP87" s="71"/>
      <c r="CQ87" s="71"/>
      <c r="CR87" s="75"/>
    </row>
    <row r="88" spans="1:96" x14ac:dyDescent="0.45">
      <c r="A88" s="56">
        <v>85</v>
      </c>
      <c r="B88" s="68" t="s">
        <v>368</v>
      </c>
      <c r="C88" s="78" t="s">
        <v>369</v>
      </c>
      <c r="D88" s="78" t="str">
        <f t="shared" si="13"/>
        <v>ｻ810CG</v>
      </c>
      <c r="E88" s="57" t="s">
        <v>370</v>
      </c>
      <c r="F88" s="58">
        <v>42765</v>
      </c>
      <c r="G88" s="69">
        <v>29.68</v>
      </c>
      <c r="H88" s="57" t="s">
        <v>134</v>
      </c>
      <c r="I88" s="57" t="s">
        <v>232</v>
      </c>
      <c r="J88" s="70"/>
      <c r="K88" s="70"/>
      <c r="L88" s="70"/>
      <c r="M88" s="70"/>
      <c r="N88" s="71"/>
      <c r="O88" s="96"/>
      <c r="P88" s="96"/>
      <c r="Q88" s="96">
        <f t="shared" si="14"/>
        <v>0</v>
      </c>
      <c r="R88" s="96"/>
      <c r="S88" s="96"/>
      <c r="T88" s="96"/>
      <c r="U88" s="96"/>
      <c r="V88" s="96"/>
      <c r="W88" s="96"/>
      <c r="X88" s="96"/>
      <c r="Y88" s="96"/>
      <c r="Z88" s="96"/>
      <c r="AA88" s="96"/>
      <c r="AB88" s="96"/>
      <c r="AC88" s="96"/>
      <c r="AD88" s="96"/>
      <c r="AE88" s="96">
        <f t="shared" si="15"/>
        <v>0</v>
      </c>
      <c r="AF88" s="96">
        <f t="shared" si="16"/>
        <v>0</v>
      </c>
      <c r="AG88" s="96">
        <f t="shared" si="17"/>
        <v>0</v>
      </c>
      <c r="AH88" s="96">
        <f t="shared" si="18"/>
        <v>0</v>
      </c>
      <c r="AI88" s="96">
        <f t="shared" si="19"/>
        <v>0</v>
      </c>
      <c r="AJ88" s="72"/>
      <c r="AK88" s="72"/>
      <c r="AL88" s="71"/>
      <c r="AM88" s="71"/>
      <c r="AN88" s="71"/>
      <c r="AO88" s="73"/>
      <c r="AP88" s="73"/>
      <c r="AQ88" s="73"/>
      <c r="AR88" s="71"/>
      <c r="AS88" s="71"/>
      <c r="AT88" s="71"/>
      <c r="AU88" s="110"/>
      <c r="AV88" s="74"/>
      <c r="AW88" s="57"/>
      <c r="AX88" s="57"/>
      <c r="AY88" s="71"/>
      <c r="AZ88" s="71"/>
      <c r="BA88" s="70"/>
      <c r="BB88" s="70"/>
      <c r="BC88" s="70"/>
      <c r="BD88" s="70"/>
      <c r="BE88" s="71"/>
      <c r="BF88" s="96"/>
      <c r="BG88" s="96"/>
      <c r="BH88" s="96">
        <f t="shared" si="20"/>
        <v>0</v>
      </c>
      <c r="BI88" s="96"/>
      <c r="BJ88" s="96"/>
      <c r="BK88" s="96"/>
      <c r="BL88" s="96"/>
      <c r="BM88" s="96"/>
      <c r="BN88" s="96"/>
      <c r="BO88" s="96"/>
      <c r="BP88" s="96"/>
      <c r="BQ88" s="96"/>
      <c r="BR88" s="96"/>
      <c r="BS88" s="96"/>
      <c r="BT88" s="96"/>
      <c r="BU88" s="96"/>
      <c r="BV88" s="96">
        <f t="shared" si="21"/>
        <v>0</v>
      </c>
      <c r="BW88" s="96">
        <f t="shared" si="22"/>
        <v>0</v>
      </c>
      <c r="BX88" s="96">
        <f t="shared" si="23"/>
        <v>0</v>
      </c>
      <c r="BY88" s="96">
        <f t="shared" si="24"/>
        <v>0</v>
      </c>
      <c r="BZ88" s="96">
        <f t="shared" si="25"/>
        <v>0</v>
      </c>
      <c r="CA88" s="72"/>
      <c r="CB88" s="72"/>
      <c r="CC88" s="71"/>
      <c r="CD88" s="71"/>
      <c r="CE88" s="71"/>
      <c r="CF88" s="73"/>
      <c r="CG88" s="73"/>
      <c r="CH88" s="73"/>
      <c r="CI88" s="71"/>
      <c r="CJ88" s="71"/>
      <c r="CK88" s="71"/>
      <c r="CL88" s="110"/>
      <c r="CM88" s="74"/>
      <c r="CN88" s="57"/>
      <c r="CO88" s="57"/>
      <c r="CP88" s="71"/>
      <c r="CQ88" s="71"/>
      <c r="CR88" s="75"/>
    </row>
    <row r="89" spans="1:96" x14ac:dyDescent="0.45">
      <c r="A89" s="56">
        <v>86</v>
      </c>
      <c r="B89" s="68" t="s">
        <v>371</v>
      </c>
      <c r="C89" s="78" t="s">
        <v>372</v>
      </c>
      <c r="D89" s="78" t="str">
        <f t="shared" si="13"/>
        <v>ｻ810CD</v>
      </c>
      <c r="E89" s="57" t="s">
        <v>373</v>
      </c>
      <c r="F89" s="58">
        <v>42769</v>
      </c>
      <c r="G89" s="69">
        <v>31.8</v>
      </c>
      <c r="H89" s="57" t="s">
        <v>134</v>
      </c>
      <c r="I89" s="57" t="s">
        <v>140</v>
      </c>
      <c r="J89" s="70"/>
      <c r="K89" s="70"/>
      <c r="L89" s="70"/>
      <c r="M89" s="70"/>
      <c r="N89" s="71"/>
      <c r="O89" s="96"/>
      <c r="P89" s="96"/>
      <c r="Q89" s="96">
        <f t="shared" si="14"/>
        <v>0</v>
      </c>
      <c r="R89" s="96"/>
      <c r="S89" s="96"/>
      <c r="T89" s="96"/>
      <c r="U89" s="96"/>
      <c r="V89" s="96"/>
      <c r="W89" s="96"/>
      <c r="X89" s="96"/>
      <c r="Y89" s="96"/>
      <c r="Z89" s="96"/>
      <c r="AA89" s="96"/>
      <c r="AB89" s="96"/>
      <c r="AC89" s="96"/>
      <c r="AD89" s="96"/>
      <c r="AE89" s="96">
        <f t="shared" si="15"/>
        <v>0</v>
      </c>
      <c r="AF89" s="96">
        <f t="shared" si="16"/>
        <v>0</v>
      </c>
      <c r="AG89" s="96">
        <f t="shared" si="17"/>
        <v>0</v>
      </c>
      <c r="AH89" s="96">
        <f t="shared" si="18"/>
        <v>0</v>
      </c>
      <c r="AI89" s="96">
        <f t="shared" si="19"/>
        <v>0</v>
      </c>
      <c r="AJ89" s="72"/>
      <c r="AK89" s="72"/>
      <c r="AL89" s="71"/>
      <c r="AM89" s="71"/>
      <c r="AN89" s="71"/>
      <c r="AO89" s="73"/>
      <c r="AP89" s="73"/>
      <c r="AQ89" s="73"/>
      <c r="AR89" s="71"/>
      <c r="AS89" s="71"/>
      <c r="AT89" s="71"/>
      <c r="AU89" s="110"/>
      <c r="AV89" s="74"/>
      <c r="AW89" s="57"/>
      <c r="AX89" s="57"/>
      <c r="AY89" s="71"/>
      <c r="AZ89" s="71"/>
      <c r="BA89" s="70"/>
      <c r="BB89" s="70"/>
      <c r="BC89" s="70"/>
      <c r="BD89" s="70"/>
      <c r="BE89" s="71"/>
      <c r="BF89" s="96"/>
      <c r="BG89" s="96"/>
      <c r="BH89" s="96">
        <f t="shared" si="20"/>
        <v>0</v>
      </c>
      <c r="BI89" s="96"/>
      <c r="BJ89" s="96"/>
      <c r="BK89" s="96"/>
      <c r="BL89" s="96"/>
      <c r="BM89" s="96"/>
      <c r="BN89" s="96"/>
      <c r="BO89" s="96"/>
      <c r="BP89" s="96"/>
      <c r="BQ89" s="96"/>
      <c r="BR89" s="96"/>
      <c r="BS89" s="96"/>
      <c r="BT89" s="96"/>
      <c r="BU89" s="96"/>
      <c r="BV89" s="96">
        <f t="shared" si="21"/>
        <v>0</v>
      </c>
      <c r="BW89" s="96">
        <f t="shared" si="22"/>
        <v>0</v>
      </c>
      <c r="BX89" s="96">
        <f t="shared" si="23"/>
        <v>0</v>
      </c>
      <c r="BY89" s="96">
        <f t="shared" si="24"/>
        <v>0</v>
      </c>
      <c r="BZ89" s="96">
        <f t="shared" si="25"/>
        <v>0</v>
      </c>
      <c r="CA89" s="72"/>
      <c r="CB89" s="72"/>
      <c r="CC89" s="71"/>
      <c r="CD89" s="71"/>
      <c r="CE89" s="71"/>
      <c r="CF89" s="73"/>
      <c r="CG89" s="73"/>
      <c r="CH89" s="73"/>
      <c r="CI89" s="71"/>
      <c r="CJ89" s="71"/>
      <c r="CK89" s="71"/>
      <c r="CL89" s="110"/>
      <c r="CM89" s="74"/>
      <c r="CN89" s="57"/>
      <c r="CO89" s="57"/>
      <c r="CP89" s="71"/>
      <c r="CQ89" s="71"/>
      <c r="CR89" s="75"/>
    </row>
    <row r="90" spans="1:96" x14ac:dyDescent="0.45">
      <c r="A90" s="56">
        <v>87</v>
      </c>
      <c r="B90" s="68" t="s">
        <v>374</v>
      </c>
      <c r="C90" s="78" t="s">
        <v>375</v>
      </c>
      <c r="D90" s="78" t="str">
        <f t="shared" si="13"/>
        <v>ｻ810CF</v>
      </c>
      <c r="E90" s="57" t="s">
        <v>373</v>
      </c>
      <c r="F90" s="58">
        <v>42769</v>
      </c>
      <c r="G90" s="69">
        <v>17.489999999999998</v>
      </c>
      <c r="H90" s="57" t="s">
        <v>134</v>
      </c>
      <c r="I90" s="57" t="s">
        <v>140</v>
      </c>
      <c r="J90" s="70"/>
      <c r="K90" s="70"/>
      <c r="L90" s="70"/>
      <c r="M90" s="70"/>
      <c r="N90" s="71"/>
      <c r="O90" s="96"/>
      <c r="P90" s="96"/>
      <c r="Q90" s="96">
        <f t="shared" si="14"/>
        <v>0</v>
      </c>
      <c r="R90" s="96"/>
      <c r="S90" s="96"/>
      <c r="T90" s="96"/>
      <c r="U90" s="96"/>
      <c r="V90" s="96"/>
      <c r="W90" s="96"/>
      <c r="X90" s="96"/>
      <c r="Y90" s="96"/>
      <c r="Z90" s="96"/>
      <c r="AA90" s="96"/>
      <c r="AB90" s="96"/>
      <c r="AC90" s="96"/>
      <c r="AD90" s="96"/>
      <c r="AE90" s="96">
        <f t="shared" si="15"/>
        <v>0</v>
      </c>
      <c r="AF90" s="96">
        <f t="shared" si="16"/>
        <v>0</v>
      </c>
      <c r="AG90" s="96">
        <f t="shared" si="17"/>
        <v>0</v>
      </c>
      <c r="AH90" s="96">
        <f t="shared" si="18"/>
        <v>0</v>
      </c>
      <c r="AI90" s="96">
        <f t="shared" si="19"/>
        <v>0</v>
      </c>
      <c r="AJ90" s="72"/>
      <c r="AK90" s="72"/>
      <c r="AL90" s="71"/>
      <c r="AM90" s="71"/>
      <c r="AN90" s="71"/>
      <c r="AO90" s="73"/>
      <c r="AP90" s="73"/>
      <c r="AQ90" s="73"/>
      <c r="AR90" s="71"/>
      <c r="AS90" s="71"/>
      <c r="AT90" s="71"/>
      <c r="AU90" s="110"/>
      <c r="AV90" s="74"/>
      <c r="AW90" s="57"/>
      <c r="AX90" s="57"/>
      <c r="AY90" s="71"/>
      <c r="AZ90" s="71"/>
      <c r="BA90" s="70"/>
      <c r="BB90" s="70"/>
      <c r="BC90" s="70"/>
      <c r="BD90" s="70"/>
      <c r="BE90" s="71"/>
      <c r="BF90" s="96"/>
      <c r="BG90" s="96"/>
      <c r="BH90" s="96">
        <f t="shared" si="20"/>
        <v>0</v>
      </c>
      <c r="BI90" s="96"/>
      <c r="BJ90" s="96"/>
      <c r="BK90" s="96"/>
      <c r="BL90" s="96"/>
      <c r="BM90" s="96"/>
      <c r="BN90" s="96"/>
      <c r="BO90" s="96"/>
      <c r="BP90" s="96"/>
      <c r="BQ90" s="96"/>
      <c r="BR90" s="96"/>
      <c r="BS90" s="96"/>
      <c r="BT90" s="96"/>
      <c r="BU90" s="96"/>
      <c r="BV90" s="96">
        <f t="shared" si="21"/>
        <v>0</v>
      </c>
      <c r="BW90" s="96">
        <f t="shared" si="22"/>
        <v>0</v>
      </c>
      <c r="BX90" s="96">
        <f t="shared" si="23"/>
        <v>0</v>
      </c>
      <c r="BY90" s="96">
        <f t="shared" si="24"/>
        <v>0</v>
      </c>
      <c r="BZ90" s="96">
        <f t="shared" si="25"/>
        <v>0</v>
      </c>
      <c r="CA90" s="72"/>
      <c r="CB90" s="72"/>
      <c r="CC90" s="71"/>
      <c r="CD90" s="71"/>
      <c r="CE90" s="71"/>
      <c r="CF90" s="73"/>
      <c r="CG90" s="73"/>
      <c r="CH90" s="73"/>
      <c r="CI90" s="71"/>
      <c r="CJ90" s="71"/>
      <c r="CK90" s="71"/>
      <c r="CL90" s="110"/>
      <c r="CM90" s="74"/>
      <c r="CN90" s="57"/>
      <c r="CO90" s="57"/>
      <c r="CP90" s="71"/>
      <c r="CQ90" s="71"/>
      <c r="CR90" s="75"/>
    </row>
    <row r="91" spans="1:96" x14ac:dyDescent="0.45">
      <c r="A91" s="56">
        <v>88</v>
      </c>
      <c r="B91" s="68" t="s">
        <v>376</v>
      </c>
      <c r="C91" s="78" t="s">
        <v>377</v>
      </c>
      <c r="D91" s="78" t="str">
        <f t="shared" si="13"/>
        <v>ｻ810CL</v>
      </c>
      <c r="E91" s="57" t="s">
        <v>378</v>
      </c>
      <c r="F91" s="58">
        <v>42779</v>
      </c>
      <c r="G91" s="69">
        <v>10.335000000000001</v>
      </c>
      <c r="H91" s="57" t="s">
        <v>134</v>
      </c>
      <c r="I91" s="57" t="s">
        <v>108</v>
      </c>
      <c r="J91" s="70"/>
      <c r="K91" s="70"/>
      <c r="L91" s="70"/>
      <c r="M91" s="70"/>
      <c r="N91" s="71"/>
      <c r="O91" s="96"/>
      <c r="P91" s="96"/>
      <c r="Q91" s="96">
        <f t="shared" si="14"/>
        <v>0</v>
      </c>
      <c r="R91" s="96"/>
      <c r="S91" s="96"/>
      <c r="T91" s="96"/>
      <c r="U91" s="96"/>
      <c r="V91" s="96"/>
      <c r="W91" s="96"/>
      <c r="X91" s="96"/>
      <c r="Y91" s="96"/>
      <c r="Z91" s="96"/>
      <c r="AA91" s="96"/>
      <c r="AB91" s="96"/>
      <c r="AC91" s="96"/>
      <c r="AD91" s="96"/>
      <c r="AE91" s="96">
        <f t="shared" si="15"/>
        <v>0</v>
      </c>
      <c r="AF91" s="96">
        <f t="shared" si="16"/>
        <v>0</v>
      </c>
      <c r="AG91" s="96">
        <f t="shared" si="17"/>
        <v>0</v>
      </c>
      <c r="AH91" s="96">
        <f t="shared" si="18"/>
        <v>0</v>
      </c>
      <c r="AI91" s="96">
        <f t="shared" si="19"/>
        <v>0</v>
      </c>
      <c r="AJ91" s="72"/>
      <c r="AK91" s="72"/>
      <c r="AL91" s="71"/>
      <c r="AM91" s="71"/>
      <c r="AN91" s="71"/>
      <c r="AO91" s="73"/>
      <c r="AP91" s="73"/>
      <c r="AQ91" s="73"/>
      <c r="AR91" s="71"/>
      <c r="AS91" s="71"/>
      <c r="AT91" s="71"/>
      <c r="AU91" s="110"/>
      <c r="AV91" s="74"/>
      <c r="AW91" s="57"/>
      <c r="AX91" s="57"/>
      <c r="AY91" s="71"/>
      <c r="AZ91" s="71"/>
      <c r="BA91" s="70"/>
      <c r="BB91" s="70"/>
      <c r="BC91" s="70"/>
      <c r="BD91" s="70"/>
      <c r="BE91" s="71"/>
      <c r="BF91" s="96"/>
      <c r="BG91" s="96"/>
      <c r="BH91" s="96">
        <f t="shared" si="20"/>
        <v>0</v>
      </c>
      <c r="BI91" s="96"/>
      <c r="BJ91" s="96"/>
      <c r="BK91" s="96"/>
      <c r="BL91" s="96"/>
      <c r="BM91" s="96"/>
      <c r="BN91" s="96"/>
      <c r="BO91" s="96"/>
      <c r="BP91" s="96"/>
      <c r="BQ91" s="96"/>
      <c r="BR91" s="96"/>
      <c r="BS91" s="96"/>
      <c r="BT91" s="96"/>
      <c r="BU91" s="96"/>
      <c r="BV91" s="96">
        <f t="shared" si="21"/>
        <v>0</v>
      </c>
      <c r="BW91" s="96">
        <f t="shared" si="22"/>
        <v>0</v>
      </c>
      <c r="BX91" s="96">
        <f t="shared" si="23"/>
        <v>0</v>
      </c>
      <c r="BY91" s="96">
        <f t="shared" si="24"/>
        <v>0</v>
      </c>
      <c r="BZ91" s="96">
        <f t="shared" si="25"/>
        <v>0</v>
      </c>
      <c r="CA91" s="72"/>
      <c r="CB91" s="72"/>
      <c r="CC91" s="71"/>
      <c r="CD91" s="71"/>
      <c r="CE91" s="71"/>
      <c r="CF91" s="73"/>
      <c r="CG91" s="73"/>
      <c r="CH91" s="73"/>
      <c r="CI91" s="71"/>
      <c r="CJ91" s="71"/>
      <c r="CK91" s="71"/>
      <c r="CL91" s="110"/>
      <c r="CM91" s="74"/>
      <c r="CN91" s="57"/>
      <c r="CO91" s="57"/>
      <c r="CP91" s="71"/>
      <c r="CQ91" s="71"/>
      <c r="CR91" s="75"/>
    </row>
    <row r="92" spans="1:96" x14ac:dyDescent="0.45">
      <c r="A92" s="56">
        <v>89</v>
      </c>
      <c r="B92" s="68" t="s">
        <v>379</v>
      </c>
      <c r="C92" s="78" t="s">
        <v>380</v>
      </c>
      <c r="D92" s="78" t="str">
        <f t="shared" si="13"/>
        <v>ｻ811CG</v>
      </c>
      <c r="E92" s="57" t="s">
        <v>1671</v>
      </c>
      <c r="F92" s="58">
        <v>42779</v>
      </c>
      <c r="G92" s="69">
        <v>11.13</v>
      </c>
      <c r="H92" s="57" t="s">
        <v>134</v>
      </c>
      <c r="I92" s="57" t="s">
        <v>232</v>
      </c>
      <c r="J92" s="70">
        <v>45460</v>
      </c>
      <c r="K92" s="70" t="s">
        <v>1147</v>
      </c>
      <c r="L92" s="70"/>
      <c r="M92" s="70"/>
      <c r="N92" s="71"/>
      <c r="O92" s="96">
        <v>67060</v>
      </c>
      <c r="P92" s="96">
        <v>67060</v>
      </c>
      <c r="Q92" s="96">
        <f t="shared" si="14"/>
        <v>0</v>
      </c>
      <c r="R92" s="96">
        <v>15758</v>
      </c>
      <c r="S92" s="96">
        <v>554</v>
      </c>
      <c r="T92" s="96">
        <v>3247</v>
      </c>
      <c r="U92" s="96">
        <v>5016</v>
      </c>
      <c r="V92" s="96">
        <v>4936</v>
      </c>
      <c r="W92" s="96">
        <v>924</v>
      </c>
      <c r="X92" s="96">
        <v>0</v>
      </c>
      <c r="Y92" s="96">
        <v>52</v>
      </c>
      <c r="Z92" s="96">
        <v>211</v>
      </c>
      <c r="AA92" s="96">
        <v>739</v>
      </c>
      <c r="AB92" s="96">
        <v>79</v>
      </c>
      <c r="AC92" s="96">
        <v>0</v>
      </c>
      <c r="AD92" s="96">
        <v>0</v>
      </c>
      <c r="AE92" s="96">
        <f t="shared" si="15"/>
        <v>15758</v>
      </c>
      <c r="AF92" s="96">
        <f t="shared" si="16"/>
        <v>0</v>
      </c>
      <c r="AG92" s="96">
        <f t="shared" si="17"/>
        <v>51302</v>
      </c>
      <c r="AH92" s="96">
        <f t="shared" si="18"/>
        <v>51302</v>
      </c>
      <c r="AI92" s="96">
        <f t="shared" si="19"/>
        <v>0</v>
      </c>
      <c r="AJ92" s="72" t="s">
        <v>2028</v>
      </c>
      <c r="AK92" s="72"/>
      <c r="AL92" s="71" t="s">
        <v>1260</v>
      </c>
      <c r="AM92" s="71" t="s">
        <v>1672</v>
      </c>
      <c r="AN92" s="71" t="s">
        <v>1178</v>
      </c>
      <c r="AO92" s="73" t="s">
        <v>1220</v>
      </c>
      <c r="AP92" s="73" t="s">
        <v>1377</v>
      </c>
      <c r="AQ92" s="73" t="s">
        <v>1673</v>
      </c>
      <c r="AR92" s="71" t="s">
        <v>1674</v>
      </c>
      <c r="AS92" s="71" t="s">
        <v>1675</v>
      </c>
      <c r="AT92" s="71"/>
      <c r="AU92" s="110">
        <v>45601</v>
      </c>
      <c r="AV92" s="74">
        <v>45601</v>
      </c>
      <c r="AW92" s="57"/>
      <c r="AX92" s="105" t="s">
        <v>2029</v>
      </c>
      <c r="AY92" s="71"/>
      <c r="AZ92" s="71"/>
      <c r="BA92" s="70"/>
      <c r="BB92" s="70"/>
      <c r="BC92" s="70"/>
      <c r="BD92" s="70"/>
      <c r="BE92" s="71"/>
      <c r="BF92" s="96"/>
      <c r="BG92" s="96"/>
      <c r="BH92" s="96">
        <f t="shared" si="20"/>
        <v>0</v>
      </c>
      <c r="BI92" s="96"/>
      <c r="BJ92" s="96"/>
      <c r="BK92" s="96"/>
      <c r="BL92" s="96"/>
      <c r="BM92" s="96"/>
      <c r="BN92" s="96"/>
      <c r="BO92" s="96"/>
      <c r="BP92" s="96"/>
      <c r="BQ92" s="96"/>
      <c r="BR92" s="96"/>
      <c r="BS92" s="96"/>
      <c r="BT92" s="96"/>
      <c r="BU92" s="96"/>
      <c r="BV92" s="96">
        <f t="shared" si="21"/>
        <v>0</v>
      </c>
      <c r="BW92" s="96">
        <f t="shared" si="22"/>
        <v>0</v>
      </c>
      <c r="BX92" s="96">
        <f t="shared" si="23"/>
        <v>0</v>
      </c>
      <c r="BY92" s="96">
        <f t="shared" si="24"/>
        <v>0</v>
      </c>
      <c r="BZ92" s="96">
        <f t="shared" si="25"/>
        <v>0</v>
      </c>
      <c r="CA92" s="72"/>
      <c r="CB92" s="72"/>
      <c r="CC92" s="71"/>
      <c r="CD92" s="71"/>
      <c r="CE92" s="71"/>
      <c r="CF92" s="73"/>
      <c r="CG92" s="73"/>
      <c r="CH92" s="73"/>
      <c r="CI92" s="71"/>
      <c r="CJ92" s="71"/>
      <c r="CK92" s="71"/>
      <c r="CL92" s="110"/>
      <c r="CM92" s="74"/>
      <c r="CN92" s="57"/>
      <c r="CO92" s="105"/>
      <c r="CP92" s="71"/>
      <c r="CQ92" s="71"/>
      <c r="CR92" s="75"/>
    </row>
    <row r="93" spans="1:96" x14ac:dyDescent="0.45">
      <c r="A93" s="56">
        <v>90</v>
      </c>
      <c r="B93" s="68" t="s">
        <v>382</v>
      </c>
      <c r="C93" s="78" t="s">
        <v>383</v>
      </c>
      <c r="D93" s="78" t="str">
        <f t="shared" si="13"/>
        <v>ｻ810CC</v>
      </c>
      <c r="E93" s="57" t="s">
        <v>384</v>
      </c>
      <c r="F93" s="58">
        <v>42780</v>
      </c>
      <c r="G93" s="69">
        <v>57.24</v>
      </c>
      <c r="H93" s="57" t="s">
        <v>134</v>
      </c>
      <c r="I93" s="57" t="s">
        <v>108</v>
      </c>
      <c r="J93" s="70"/>
      <c r="K93" s="70"/>
      <c r="L93" s="70"/>
      <c r="M93" s="70"/>
      <c r="N93" s="71"/>
      <c r="O93" s="96"/>
      <c r="P93" s="96"/>
      <c r="Q93" s="96">
        <f t="shared" si="14"/>
        <v>0</v>
      </c>
      <c r="R93" s="96"/>
      <c r="S93" s="96"/>
      <c r="T93" s="96"/>
      <c r="U93" s="96"/>
      <c r="V93" s="96"/>
      <c r="W93" s="96"/>
      <c r="X93" s="96"/>
      <c r="Y93" s="96"/>
      <c r="Z93" s="96"/>
      <c r="AA93" s="96"/>
      <c r="AB93" s="96"/>
      <c r="AC93" s="96"/>
      <c r="AD93" s="96"/>
      <c r="AE93" s="96">
        <f t="shared" si="15"/>
        <v>0</v>
      </c>
      <c r="AF93" s="96">
        <f t="shared" si="16"/>
        <v>0</v>
      </c>
      <c r="AG93" s="96">
        <f t="shared" si="17"/>
        <v>0</v>
      </c>
      <c r="AH93" s="96">
        <f t="shared" si="18"/>
        <v>0</v>
      </c>
      <c r="AI93" s="96">
        <f t="shared" si="19"/>
        <v>0</v>
      </c>
      <c r="AJ93" s="72"/>
      <c r="AK93" s="72"/>
      <c r="AL93" s="71"/>
      <c r="AM93" s="71"/>
      <c r="AN93" s="71"/>
      <c r="AO93" s="73"/>
      <c r="AP93" s="76"/>
      <c r="AQ93" s="73"/>
      <c r="AR93" s="71"/>
      <c r="AS93" s="71"/>
      <c r="AT93" s="71"/>
      <c r="AU93" s="110"/>
      <c r="AV93" s="74"/>
      <c r="AW93" s="57"/>
      <c r="AX93" s="57"/>
      <c r="AY93" s="71"/>
      <c r="AZ93" s="71"/>
      <c r="BA93" s="70"/>
      <c r="BB93" s="70"/>
      <c r="BC93" s="70"/>
      <c r="BD93" s="70"/>
      <c r="BE93" s="71"/>
      <c r="BF93" s="96"/>
      <c r="BG93" s="96"/>
      <c r="BH93" s="96">
        <f t="shared" si="20"/>
        <v>0</v>
      </c>
      <c r="BI93" s="96"/>
      <c r="BJ93" s="96"/>
      <c r="BK93" s="96"/>
      <c r="BL93" s="96"/>
      <c r="BM93" s="96"/>
      <c r="BN93" s="96"/>
      <c r="BO93" s="96"/>
      <c r="BP93" s="96"/>
      <c r="BQ93" s="96"/>
      <c r="BR93" s="96"/>
      <c r="BS93" s="96"/>
      <c r="BT93" s="96"/>
      <c r="BU93" s="96"/>
      <c r="BV93" s="96">
        <f t="shared" si="21"/>
        <v>0</v>
      </c>
      <c r="BW93" s="96">
        <f t="shared" si="22"/>
        <v>0</v>
      </c>
      <c r="BX93" s="96">
        <f t="shared" si="23"/>
        <v>0</v>
      </c>
      <c r="BY93" s="96">
        <f t="shared" si="24"/>
        <v>0</v>
      </c>
      <c r="BZ93" s="96">
        <f t="shared" si="25"/>
        <v>0</v>
      </c>
      <c r="CA93" s="72"/>
      <c r="CB93" s="72"/>
      <c r="CC93" s="71"/>
      <c r="CD93" s="71"/>
      <c r="CE93" s="71"/>
      <c r="CF93" s="73"/>
      <c r="CG93" s="76"/>
      <c r="CH93" s="73"/>
      <c r="CI93" s="71"/>
      <c r="CJ93" s="71"/>
      <c r="CK93" s="71"/>
      <c r="CL93" s="110"/>
      <c r="CM93" s="74"/>
      <c r="CN93" s="57"/>
      <c r="CO93" s="57"/>
      <c r="CP93" s="71"/>
      <c r="CQ93" s="71"/>
      <c r="CR93" s="75"/>
    </row>
    <row r="94" spans="1:96" x14ac:dyDescent="0.45">
      <c r="A94" s="56">
        <v>91</v>
      </c>
      <c r="B94" s="68" t="s">
        <v>385</v>
      </c>
      <c r="C94" s="78" t="s">
        <v>386</v>
      </c>
      <c r="D94" s="78" t="str">
        <f t="shared" si="13"/>
        <v>ｻ811CI</v>
      </c>
      <c r="E94" s="57" t="s">
        <v>384</v>
      </c>
      <c r="F94" s="58">
        <v>42780</v>
      </c>
      <c r="G94" s="69">
        <v>19.079999999999998</v>
      </c>
      <c r="H94" s="57" t="s">
        <v>134</v>
      </c>
      <c r="I94" s="57" t="s">
        <v>108</v>
      </c>
      <c r="J94" s="70"/>
      <c r="K94" s="70"/>
      <c r="L94" s="70"/>
      <c r="M94" s="70"/>
      <c r="N94" s="71"/>
      <c r="O94" s="96"/>
      <c r="P94" s="96"/>
      <c r="Q94" s="96">
        <f t="shared" si="14"/>
        <v>0</v>
      </c>
      <c r="R94" s="96"/>
      <c r="S94" s="96"/>
      <c r="T94" s="96"/>
      <c r="U94" s="96"/>
      <c r="V94" s="96"/>
      <c r="W94" s="96"/>
      <c r="X94" s="96"/>
      <c r="Y94" s="96"/>
      <c r="Z94" s="96"/>
      <c r="AA94" s="96"/>
      <c r="AB94" s="96"/>
      <c r="AC94" s="96"/>
      <c r="AD94" s="96"/>
      <c r="AE94" s="96">
        <f t="shared" si="15"/>
        <v>0</v>
      </c>
      <c r="AF94" s="96">
        <f t="shared" si="16"/>
        <v>0</v>
      </c>
      <c r="AG94" s="96">
        <f t="shared" si="17"/>
        <v>0</v>
      </c>
      <c r="AH94" s="96">
        <f t="shared" si="18"/>
        <v>0</v>
      </c>
      <c r="AI94" s="96">
        <f t="shared" si="19"/>
        <v>0</v>
      </c>
      <c r="AJ94" s="72"/>
      <c r="AK94" s="72"/>
      <c r="AL94" s="71"/>
      <c r="AM94" s="71"/>
      <c r="AN94" s="71"/>
      <c r="AO94" s="73"/>
      <c r="AP94" s="73"/>
      <c r="AQ94" s="73"/>
      <c r="AR94" s="71"/>
      <c r="AS94" s="71"/>
      <c r="AT94" s="71"/>
      <c r="AU94" s="110"/>
      <c r="AV94" s="74"/>
      <c r="AW94" s="57"/>
      <c r="AX94" s="57"/>
      <c r="AY94" s="71"/>
      <c r="AZ94" s="71"/>
      <c r="BA94" s="70"/>
      <c r="BB94" s="70"/>
      <c r="BC94" s="70"/>
      <c r="BD94" s="70"/>
      <c r="BE94" s="71"/>
      <c r="BF94" s="96"/>
      <c r="BG94" s="96"/>
      <c r="BH94" s="96">
        <f t="shared" si="20"/>
        <v>0</v>
      </c>
      <c r="BI94" s="96"/>
      <c r="BJ94" s="96"/>
      <c r="BK94" s="96"/>
      <c r="BL94" s="96"/>
      <c r="BM94" s="96"/>
      <c r="BN94" s="96"/>
      <c r="BO94" s="96"/>
      <c r="BP94" s="96"/>
      <c r="BQ94" s="96"/>
      <c r="BR94" s="96"/>
      <c r="BS94" s="96"/>
      <c r="BT94" s="96"/>
      <c r="BU94" s="96"/>
      <c r="BV94" s="96">
        <f t="shared" si="21"/>
        <v>0</v>
      </c>
      <c r="BW94" s="96">
        <f t="shared" si="22"/>
        <v>0</v>
      </c>
      <c r="BX94" s="96">
        <f t="shared" si="23"/>
        <v>0</v>
      </c>
      <c r="BY94" s="96">
        <f t="shared" si="24"/>
        <v>0</v>
      </c>
      <c r="BZ94" s="96">
        <f t="shared" si="25"/>
        <v>0</v>
      </c>
      <c r="CA94" s="72"/>
      <c r="CB94" s="72"/>
      <c r="CC94" s="71"/>
      <c r="CD94" s="71"/>
      <c r="CE94" s="71"/>
      <c r="CF94" s="73"/>
      <c r="CG94" s="73"/>
      <c r="CH94" s="73"/>
      <c r="CI94" s="71"/>
      <c r="CJ94" s="71"/>
      <c r="CK94" s="71"/>
      <c r="CL94" s="110"/>
      <c r="CM94" s="74"/>
      <c r="CN94" s="57"/>
      <c r="CO94" s="57"/>
      <c r="CP94" s="71"/>
      <c r="CQ94" s="71"/>
      <c r="CR94" s="75"/>
    </row>
    <row r="95" spans="1:96" x14ac:dyDescent="0.45">
      <c r="A95" s="56">
        <v>92</v>
      </c>
      <c r="B95" s="68" t="s">
        <v>387</v>
      </c>
      <c r="C95" s="78" t="s">
        <v>388</v>
      </c>
      <c r="D95" s="78" t="str">
        <f t="shared" si="13"/>
        <v>ｻ810CP</v>
      </c>
      <c r="E95" s="57" t="s">
        <v>389</v>
      </c>
      <c r="F95" s="58">
        <v>42780</v>
      </c>
      <c r="G95" s="69">
        <v>18.02</v>
      </c>
      <c r="H95" s="57" t="s">
        <v>134</v>
      </c>
      <c r="I95" s="57" t="s">
        <v>108</v>
      </c>
      <c r="J95" s="70"/>
      <c r="K95" s="70"/>
      <c r="L95" s="70"/>
      <c r="M95" s="70"/>
      <c r="N95" s="71"/>
      <c r="O95" s="96"/>
      <c r="P95" s="96"/>
      <c r="Q95" s="96">
        <f t="shared" si="14"/>
        <v>0</v>
      </c>
      <c r="R95" s="96"/>
      <c r="S95" s="96"/>
      <c r="T95" s="96"/>
      <c r="U95" s="96"/>
      <c r="V95" s="96"/>
      <c r="W95" s="96"/>
      <c r="X95" s="96"/>
      <c r="Y95" s="96"/>
      <c r="Z95" s="96"/>
      <c r="AA95" s="96"/>
      <c r="AB95" s="96"/>
      <c r="AC95" s="96"/>
      <c r="AD95" s="96"/>
      <c r="AE95" s="96">
        <f t="shared" si="15"/>
        <v>0</v>
      </c>
      <c r="AF95" s="96">
        <f t="shared" si="16"/>
        <v>0</v>
      </c>
      <c r="AG95" s="96">
        <f t="shared" si="17"/>
        <v>0</v>
      </c>
      <c r="AH95" s="96">
        <f t="shared" si="18"/>
        <v>0</v>
      </c>
      <c r="AI95" s="96">
        <f t="shared" si="19"/>
        <v>0</v>
      </c>
      <c r="AJ95" s="72"/>
      <c r="AK95" s="72"/>
      <c r="AL95" s="71"/>
      <c r="AM95" s="71"/>
      <c r="AN95" s="71"/>
      <c r="AO95" s="73"/>
      <c r="AP95" s="73"/>
      <c r="AQ95" s="73"/>
      <c r="AR95" s="71"/>
      <c r="AS95" s="71"/>
      <c r="AT95" s="71"/>
      <c r="AU95" s="110"/>
      <c r="AV95" s="74"/>
      <c r="AW95" s="57"/>
      <c r="AX95" s="57"/>
      <c r="AY95" s="71"/>
      <c r="AZ95" s="71"/>
      <c r="BA95" s="70"/>
      <c r="BB95" s="70"/>
      <c r="BC95" s="70"/>
      <c r="BD95" s="70"/>
      <c r="BE95" s="71"/>
      <c r="BF95" s="96"/>
      <c r="BG95" s="96"/>
      <c r="BH95" s="96">
        <f t="shared" si="20"/>
        <v>0</v>
      </c>
      <c r="BI95" s="96"/>
      <c r="BJ95" s="96"/>
      <c r="BK95" s="96"/>
      <c r="BL95" s="96"/>
      <c r="BM95" s="96"/>
      <c r="BN95" s="96"/>
      <c r="BO95" s="96"/>
      <c r="BP95" s="96"/>
      <c r="BQ95" s="96"/>
      <c r="BR95" s="96"/>
      <c r="BS95" s="96"/>
      <c r="BT95" s="96"/>
      <c r="BU95" s="96"/>
      <c r="BV95" s="96">
        <f t="shared" si="21"/>
        <v>0</v>
      </c>
      <c r="BW95" s="96">
        <f t="shared" si="22"/>
        <v>0</v>
      </c>
      <c r="BX95" s="96">
        <f t="shared" si="23"/>
        <v>0</v>
      </c>
      <c r="BY95" s="96">
        <f t="shared" si="24"/>
        <v>0</v>
      </c>
      <c r="BZ95" s="96">
        <f t="shared" si="25"/>
        <v>0</v>
      </c>
      <c r="CA95" s="72"/>
      <c r="CB95" s="72"/>
      <c r="CC95" s="71"/>
      <c r="CD95" s="71"/>
      <c r="CE95" s="71"/>
      <c r="CF95" s="73"/>
      <c r="CG95" s="73"/>
      <c r="CH95" s="73"/>
      <c r="CI95" s="71"/>
      <c r="CJ95" s="71"/>
      <c r="CK95" s="71"/>
      <c r="CL95" s="110"/>
      <c r="CM95" s="74"/>
      <c r="CN95" s="57"/>
      <c r="CO95" s="57"/>
      <c r="CP95" s="71"/>
      <c r="CQ95" s="71"/>
      <c r="CR95" s="75"/>
    </row>
    <row r="96" spans="1:96" x14ac:dyDescent="0.45">
      <c r="A96" s="56">
        <v>93</v>
      </c>
      <c r="B96" s="68" t="s">
        <v>390</v>
      </c>
      <c r="C96" s="78" t="s">
        <v>391</v>
      </c>
      <c r="D96" s="78" t="str">
        <f t="shared" si="13"/>
        <v>ｻ812CG</v>
      </c>
      <c r="E96" s="57" t="s">
        <v>392</v>
      </c>
      <c r="F96" s="58">
        <v>42783</v>
      </c>
      <c r="G96" s="69">
        <v>12.72</v>
      </c>
      <c r="H96" s="57" t="s">
        <v>134</v>
      </c>
      <c r="I96" s="57" t="s">
        <v>232</v>
      </c>
      <c r="J96" s="70"/>
      <c r="K96" s="70"/>
      <c r="L96" s="70"/>
      <c r="M96" s="70"/>
      <c r="N96" s="71"/>
      <c r="O96" s="96"/>
      <c r="P96" s="96"/>
      <c r="Q96" s="96">
        <f t="shared" si="14"/>
        <v>0</v>
      </c>
      <c r="R96" s="96"/>
      <c r="S96" s="96"/>
      <c r="T96" s="96"/>
      <c r="U96" s="96"/>
      <c r="V96" s="96"/>
      <c r="W96" s="96"/>
      <c r="X96" s="96"/>
      <c r="Y96" s="96"/>
      <c r="Z96" s="96"/>
      <c r="AA96" s="96"/>
      <c r="AB96" s="96"/>
      <c r="AC96" s="96"/>
      <c r="AD96" s="96"/>
      <c r="AE96" s="96">
        <f t="shared" si="15"/>
        <v>0</v>
      </c>
      <c r="AF96" s="96">
        <f t="shared" si="16"/>
        <v>0</v>
      </c>
      <c r="AG96" s="96">
        <f t="shared" si="17"/>
        <v>0</v>
      </c>
      <c r="AH96" s="96">
        <f t="shared" si="18"/>
        <v>0</v>
      </c>
      <c r="AI96" s="96">
        <f t="shared" si="19"/>
        <v>0</v>
      </c>
      <c r="AJ96" s="72"/>
      <c r="AK96" s="72"/>
      <c r="AL96" s="71"/>
      <c r="AM96" s="71"/>
      <c r="AN96" s="71"/>
      <c r="AO96" s="73"/>
      <c r="AP96" s="73"/>
      <c r="AQ96" s="73"/>
      <c r="AR96" s="71"/>
      <c r="AS96" s="71"/>
      <c r="AT96" s="71"/>
      <c r="AU96" s="110"/>
      <c r="AV96" s="74"/>
      <c r="AW96" s="57"/>
      <c r="AX96" s="57"/>
      <c r="AY96" s="71"/>
      <c r="AZ96" s="71"/>
      <c r="BA96" s="70"/>
      <c r="BB96" s="70"/>
      <c r="BC96" s="70"/>
      <c r="BD96" s="70"/>
      <c r="BE96" s="71"/>
      <c r="BF96" s="96"/>
      <c r="BG96" s="96"/>
      <c r="BH96" s="96">
        <f t="shared" si="20"/>
        <v>0</v>
      </c>
      <c r="BI96" s="96"/>
      <c r="BJ96" s="96"/>
      <c r="BK96" s="96"/>
      <c r="BL96" s="96"/>
      <c r="BM96" s="96"/>
      <c r="BN96" s="96"/>
      <c r="BO96" s="96"/>
      <c r="BP96" s="96"/>
      <c r="BQ96" s="96"/>
      <c r="BR96" s="96"/>
      <c r="BS96" s="96"/>
      <c r="BT96" s="96"/>
      <c r="BU96" s="96"/>
      <c r="BV96" s="96">
        <f t="shared" si="21"/>
        <v>0</v>
      </c>
      <c r="BW96" s="96">
        <f t="shared" si="22"/>
        <v>0</v>
      </c>
      <c r="BX96" s="96">
        <f t="shared" si="23"/>
        <v>0</v>
      </c>
      <c r="BY96" s="96">
        <f t="shared" si="24"/>
        <v>0</v>
      </c>
      <c r="BZ96" s="96">
        <f t="shared" si="25"/>
        <v>0</v>
      </c>
      <c r="CA96" s="72"/>
      <c r="CB96" s="72"/>
      <c r="CC96" s="71"/>
      <c r="CD96" s="71"/>
      <c r="CE96" s="71"/>
      <c r="CF96" s="73"/>
      <c r="CG96" s="73"/>
      <c r="CH96" s="73"/>
      <c r="CI96" s="71"/>
      <c r="CJ96" s="71"/>
      <c r="CK96" s="71"/>
      <c r="CL96" s="110"/>
      <c r="CM96" s="74"/>
      <c r="CN96" s="57"/>
      <c r="CO96" s="57"/>
      <c r="CP96" s="71"/>
      <c r="CQ96" s="71"/>
      <c r="CR96" s="75"/>
    </row>
    <row r="97" spans="1:96" x14ac:dyDescent="0.45">
      <c r="A97" s="56">
        <v>94</v>
      </c>
      <c r="B97" s="68" t="s">
        <v>393</v>
      </c>
      <c r="C97" s="78" t="s">
        <v>394</v>
      </c>
      <c r="D97" s="78" t="str">
        <f t="shared" si="13"/>
        <v>ｻ808CD</v>
      </c>
      <c r="E97" s="57" t="s">
        <v>395</v>
      </c>
      <c r="F97" s="58">
        <v>42786</v>
      </c>
      <c r="G97" s="69">
        <v>29.15</v>
      </c>
      <c r="H97" s="57" t="s">
        <v>134</v>
      </c>
      <c r="I97" s="57" t="s">
        <v>108</v>
      </c>
      <c r="J97" s="70">
        <v>45446</v>
      </c>
      <c r="K97" s="70" t="s">
        <v>1147</v>
      </c>
      <c r="L97" s="70"/>
      <c r="M97" s="70"/>
      <c r="N97" s="71"/>
      <c r="O97" s="96">
        <v>294690</v>
      </c>
      <c r="P97" s="96">
        <v>294690</v>
      </c>
      <c r="Q97" s="96">
        <f t="shared" si="14"/>
        <v>0</v>
      </c>
      <c r="R97" s="96">
        <v>73336</v>
      </c>
      <c r="S97" s="96">
        <v>2560</v>
      </c>
      <c r="T97" s="96">
        <v>14388</v>
      </c>
      <c r="U97" s="96">
        <v>22651</v>
      </c>
      <c r="V97" s="96">
        <v>25792</v>
      </c>
      <c r="W97" s="96">
        <v>3907</v>
      </c>
      <c r="X97" s="96">
        <v>0</v>
      </c>
      <c r="Y97" s="96">
        <v>211</v>
      </c>
      <c r="Z97" s="96">
        <v>765</v>
      </c>
      <c r="AA97" s="96">
        <v>2719</v>
      </c>
      <c r="AB97" s="96">
        <v>343</v>
      </c>
      <c r="AC97" s="96">
        <v>0</v>
      </c>
      <c r="AD97" s="96">
        <v>0</v>
      </c>
      <c r="AE97" s="96">
        <f t="shared" si="15"/>
        <v>73336</v>
      </c>
      <c r="AF97" s="96">
        <f t="shared" si="16"/>
        <v>0</v>
      </c>
      <c r="AG97" s="96">
        <f t="shared" si="17"/>
        <v>221354</v>
      </c>
      <c r="AH97" s="96">
        <f t="shared" si="18"/>
        <v>221354</v>
      </c>
      <c r="AI97" s="96">
        <f t="shared" si="19"/>
        <v>0</v>
      </c>
      <c r="AJ97" s="72" t="s">
        <v>2035</v>
      </c>
      <c r="AK97" s="72"/>
      <c r="AL97" s="71" t="s">
        <v>1320</v>
      </c>
      <c r="AM97" s="71" t="s">
        <v>1603</v>
      </c>
      <c r="AN97" s="71" t="s">
        <v>1178</v>
      </c>
      <c r="AO97" s="73" t="s">
        <v>1322</v>
      </c>
      <c r="AP97" s="73" t="s">
        <v>1604</v>
      </c>
      <c r="AQ97" s="73" t="s">
        <v>1605</v>
      </c>
      <c r="AR97" s="71" t="s">
        <v>1606</v>
      </c>
      <c r="AS97" s="71" t="s">
        <v>1607</v>
      </c>
      <c r="AT97" s="71"/>
      <c r="AU97" s="110">
        <v>45601</v>
      </c>
      <c r="AV97" s="74">
        <v>45601</v>
      </c>
      <c r="AW97" s="57"/>
      <c r="AX97" s="105" t="s">
        <v>2027</v>
      </c>
      <c r="AY97" s="71"/>
      <c r="AZ97" s="71"/>
      <c r="BA97" s="70"/>
      <c r="BB97" s="70"/>
      <c r="BC97" s="70"/>
      <c r="BD97" s="70"/>
      <c r="BE97" s="71"/>
      <c r="BF97" s="96"/>
      <c r="BG97" s="96"/>
      <c r="BH97" s="96">
        <f t="shared" si="20"/>
        <v>0</v>
      </c>
      <c r="BI97" s="96"/>
      <c r="BJ97" s="96"/>
      <c r="BK97" s="96"/>
      <c r="BL97" s="96"/>
      <c r="BM97" s="96"/>
      <c r="BN97" s="96"/>
      <c r="BO97" s="96"/>
      <c r="BP97" s="96"/>
      <c r="BQ97" s="96"/>
      <c r="BR97" s="96"/>
      <c r="BS97" s="96"/>
      <c r="BT97" s="96"/>
      <c r="BU97" s="96"/>
      <c r="BV97" s="96">
        <f t="shared" si="21"/>
        <v>0</v>
      </c>
      <c r="BW97" s="96">
        <f t="shared" si="22"/>
        <v>0</v>
      </c>
      <c r="BX97" s="96">
        <f t="shared" si="23"/>
        <v>0</v>
      </c>
      <c r="BY97" s="96">
        <f t="shared" si="24"/>
        <v>0</v>
      </c>
      <c r="BZ97" s="96">
        <f t="shared" si="25"/>
        <v>0</v>
      </c>
      <c r="CA97" s="72"/>
      <c r="CB97" s="72"/>
      <c r="CC97" s="71"/>
      <c r="CD97" s="71"/>
      <c r="CE97" s="71"/>
      <c r="CF97" s="73"/>
      <c r="CG97" s="73"/>
      <c r="CH97" s="73"/>
      <c r="CI97" s="71"/>
      <c r="CJ97" s="71"/>
      <c r="CK97" s="71"/>
      <c r="CL97" s="110"/>
      <c r="CM97" s="74"/>
      <c r="CN97" s="57"/>
      <c r="CO97" s="105"/>
      <c r="CP97" s="71"/>
      <c r="CQ97" s="71"/>
      <c r="CR97" s="75"/>
    </row>
    <row r="98" spans="1:96" x14ac:dyDescent="0.45">
      <c r="A98" s="56">
        <v>95</v>
      </c>
      <c r="B98" s="68" t="s">
        <v>396</v>
      </c>
      <c r="C98" s="78" t="s">
        <v>397</v>
      </c>
      <c r="D98" s="78" t="str">
        <f t="shared" si="13"/>
        <v>ｻ808CE</v>
      </c>
      <c r="E98" s="57" t="s">
        <v>395</v>
      </c>
      <c r="F98" s="58">
        <v>42786</v>
      </c>
      <c r="G98" s="69">
        <v>24.645</v>
      </c>
      <c r="H98" s="57" t="s">
        <v>134</v>
      </c>
      <c r="I98" s="57" t="s">
        <v>108</v>
      </c>
      <c r="J98" s="70"/>
      <c r="K98" s="70"/>
      <c r="L98" s="70"/>
      <c r="M98" s="70"/>
      <c r="N98" s="71"/>
      <c r="O98" s="96"/>
      <c r="P98" s="96"/>
      <c r="Q98" s="96">
        <f t="shared" si="14"/>
        <v>0</v>
      </c>
      <c r="R98" s="96"/>
      <c r="S98" s="96"/>
      <c r="T98" s="96"/>
      <c r="U98" s="96"/>
      <c r="V98" s="96"/>
      <c r="W98" s="96"/>
      <c r="X98" s="96"/>
      <c r="Y98" s="96"/>
      <c r="Z98" s="96"/>
      <c r="AA98" s="96"/>
      <c r="AB98" s="96"/>
      <c r="AC98" s="96"/>
      <c r="AD98" s="96"/>
      <c r="AE98" s="96">
        <f t="shared" si="15"/>
        <v>0</v>
      </c>
      <c r="AF98" s="96">
        <f t="shared" si="16"/>
        <v>0</v>
      </c>
      <c r="AG98" s="96">
        <f t="shared" si="17"/>
        <v>0</v>
      </c>
      <c r="AH98" s="96">
        <f t="shared" si="18"/>
        <v>0</v>
      </c>
      <c r="AI98" s="96">
        <f t="shared" si="19"/>
        <v>0</v>
      </c>
      <c r="AJ98" s="72"/>
      <c r="AK98" s="72"/>
      <c r="AL98" s="71"/>
      <c r="AM98" s="71"/>
      <c r="AN98" s="71"/>
      <c r="AO98" s="73"/>
      <c r="AP98" s="73"/>
      <c r="AQ98" s="73"/>
      <c r="AR98" s="71"/>
      <c r="AS98" s="71"/>
      <c r="AT98" s="71"/>
      <c r="AU98" s="110"/>
      <c r="AV98" s="74"/>
      <c r="AW98" s="57"/>
      <c r="AX98" s="57"/>
      <c r="AY98" s="71"/>
      <c r="AZ98" s="71"/>
      <c r="BA98" s="70"/>
      <c r="BB98" s="70"/>
      <c r="BC98" s="70"/>
      <c r="BD98" s="70"/>
      <c r="BE98" s="71"/>
      <c r="BF98" s="96"/>
      <c r="BG98" s="96"/>
      <c r="BH98" s="96">
        <f t="shared" si="20"/>
        <v>0</v>
      </c>
      <c r="BI98" s="96"/>
      <c r="BJ98" s="96"/>
      <c r="BK98" s="96"/>
      <c r="BL98" s="96"/>
      <c r="BM98" s="96"/>
      <c r="BN98" s="96"/>
      <c r="BO98" s="96"/>
      <c r="BP98" s="96"/>
      <c r="BQ98" s="96"/>
      <c r="BR98" s="96"/>
      <c r="BS98" s="96"/>
      <c r="BT98" s="96"/>
      <c r="BU98" s="96"/>
      <c r="BV98" s="96">
        <f t="shared" si="21"/>
        <v>0</v>
      </c>
      <c r="BW98" s="96">
        <f t="shared" si="22"/>
        <v>0</v>
      </c>
      <c r="BX98" s="96">
        <f t="shared" si="23"/>
        <v>0</v>
      </c>
      <c r="BY98" s="96">
        <f t="shared" si="24"/>
        <v>0</v>
      </c>
      <c r="BZ98" s="96">
        <f t="shared" si="25"/>
        <v>0</v>
      </c>
      <c r="CA98" s="72"/>
      <c r="CB98" s="72"/>
      <c r="CC98" s="71"/>
      <c r="CD98" s="71"/>
      <c r="CE98" s="71"/>
      <c r="CF98" s="73"/>
      <c r="CG98" s="73"/>
      <c r="CH98" s="73"/>
      <c r="CI98" s="71"/>
      <c r="CJ98" s="71"/>
      <c r="CK98" s="71"/>
      <c r="CL98" s="110"/>
      <c r="CM98" s="74"/>
      <c r="CN98" s="57"/>
      <c r="CO98" s="57"/>
      <c r="CP98" s="71"/>
      <c r="CQ98" s="71"/>
      <c r="CR98" s="75"/>
    </row>
    <row r="99" spans="1:96" x14ac:dyDescent="0.45">
      <c r="A99" s="56">
        <v>96</v>
      </c>
      <c r="B99" s="68" t="s">
        <v>398</v>
      </c>
      <c r="C99" s="78" t="s">
        <v>399</v>
      </c>
      <c r="D99" s="78" t="str">
        <f t="shared" si="13"/>
        <v>ｻ810CO</v>
      </c>
      <c r="E99" s="57" t="s">
        <v>389</v>
      </c>
      <c r="F99" s="58">
        <v>42786</v>
      </c>
      <c r="G99" s="69">
        <v>19.079999999999998</v>
      </c>
      <c r="H99" s="57" t="s">
        <v>134</v>
      </c>
      <c r="I99" s="57" t="s">
        <v>232</v>
      </c>
      <c r="J99" s="70"/>
      <c r="K99" s="70"/>
      <c r="L99" s="70"/>
      <c r="M99" s="70"/>
      <c r="N99" s="71"/>
      <c r="O99" s="96"/>
      <c r="P99" s="96"/>
      <c r="Q99" s="96">
        <f t="shared" si="14"/>
        <v>0</v>
      </c>
      <c r="R99" s="96"/>
      <c r="S99" s="96"/>
      <c r="T99" s="96"/>
      <c r="U99" s="96"/>
      <c r="V99" s="96"/>
      <c r="W99" s="96"/>
      <c r="X99" s="96"/>
      <c r="Y99" s="96"/>
      <c r="Z99" s="96"/>
      <c r="AA99" s="96"/>
      <c r="AB99" s="96"/>
      <c r="AC99" s="96"/>
      <c r="AD99" s="96"/>
      <c r="AE99" s="96">
        <f t="shared" si="15"/>
        <v>0</v>
      </c>
      <c r="AF99" s="96">
        <f t="shared" si="16"/>
        <v>0</v>
      </c>
      <c r="AG99" s="96">
        <f t="shared" si="17"/>
        <v>0</v>
      </c>
      <c r="AH99" s="96">
        <f t="shared" si="18"/>
        <v>0</v>
      </c>
      <c r="AI99" s="96">
        <f t="shared" si="19"/>
        <v>0</v>
      </c>
      <c r="AJ99" s="72"/>
      <c r="AK99" s="72"/>
      <c r="AL99" s="71"/>
      <c r="AM99" s="71"/>
      <c r="AN99" s="71"/>
      <c r="AO99" s="73"/>
      <c r="AP99" s="73"/>
      <c r="AQ99" s="73"/>
      <c r="AR99" s="71"/>
      <c r="AS99" s="71"/>
      <c r="AT99" s="71"/>
      <c r="AU99" s="110"/>
      <c r="AV99" s="74"/>
      <c r="AW99" s="57"/>
      <c r="AX99" s="57"/>
      <c r="AY99" s="71"/>
      <c r="AZ99" s="71"/>
      <c r="BA99" s="70"/>
      <c r="BB99" s="70"/>
      <c r="BC99" s="70"/>
      <c r="BD99" s="70"/>
      <c r="BE99" s="71"/>
      <c r="BF99" s="96"/>
      <c r="BG99" s="96"/>
      <c r="BH99" s="96">
        <f t="shared" si="20"/>
        <v>0</v>
      </c>
      <c r="BI99" s="96"/>
      <c r="BJ99" s="96"/>
      <c r="BK99" s="96"/>
      <c r="BL99" s="96"/>
      <c r="BM99" s="96"/>
      <c r="BN99" s="96"/>
      <c r="BO99" s="96"/>
      <c r="BP99" s="96"/>
      <c r="BQ99" s="96"/>
      <c r="BR99" s="96"/>
      <c r="BS99" s="96"/>
      <c r="BT99" s="96"/>
      <c r="BU99" s="96"/>
      <c r="BV99" s="96">
        <f t="shared" si="21"/>
        <v>0</v>
      </c>
      <c r="BW99" s="96">
        <f t="shared" si="22"/>
        <v>0</v>
      </c>
      <c r="BX99" s="96">
        <f t="shared" si="23"/>
        <v>0</v>
      </c>
      <c r="BY99" s="96">
        <f t="shared" si="24"/>
        <v>0</v>
      </c>
      <c r="BZ99" s="96">
        <f t="shared" si="25"/>
        <v>0</v>
      </c>
      <c r="CA99" s="72"/>
      <c r="CB99" s="72"/>
      <c r="CC99" s="71"/>
      <c r="CD99" s="71"/>
      <c r="CE99" s="71"/>
      <c r="CF99" s="73"/>
      <c r="CG99" s="73"/>
      <c r="CH99" s="73"/>
      <c r="CI99" s="71"/>
      <c r="CJ99" s="71"/>
      <c r="CK99" s="71"/>
      <c r="CL99" s="110"/>
      <c r="CM99" s="74"/>
      <c r="CN99" s="57"/>
      <c r="CO99" s="57"/>
      <c r="CP99" s="71"/>
      <c r="CQ99" s="71"/>
      <c r="CR99" s="75"/>
    </row>
    <row r="100" spans="1:96" x14ac:dyDescent="0.45">
      <c r="A100" s="56">
        <v>97</v>
      </c>
      <c r="B100" s="68" t="s">
        <v>400</v>
      </c>
      <c r="C100" s="78" t="s">
        <v>401</v>
      </c>
      <c r="D100" s="78" t="str">
        <f t="shared" si="13"/>
        <v>ｻ809CE</v>
      </c>
      <c r="E100" s="57" t="s">
        <v>402</v>
      </c>
      <c r="F100" s="58">
        <v>42793</v>
      </c>
      <c r="G100" s="69">
        <v>36.04</v>
      </c>
      <c r="H100" s="57" t="s">
        <v>134</v>
      </c>
      <c r="I100" s="57" t="s">
        <v>288</v>
      </c>
      <c r="J100" s="70">
        <v>45436</v>
      </c>
      <c r="K100" s="70" t="s">
        <v>1147</v>
      </c>
      <c r="L100" s="70"/>
      <c r="M100" s="70"/>
      <c r="N100" s="71"/>
      <c r="O100" s="96">
        <v>147320</v>
      </c>
      <c r="P100" s="96">
        <v>147320</v>
      </c>
      <c r="Q100" s="96">
        <f t="shared" si="14"/>
        <v>0</v>
      </c>
      <c r="R100" s="96">
        <v>41557</v>
      </c>
      <c r="S100" s="96">
        <v>1716</v>
      </c>
      <c r="T100" s="96">
        <v>7972</v>
      </c>
      <c r="U100" s="96">
        <v>14097</v>
      </c>
      <c r="V100" s="96">
        <v>12936</v>
      </c>
      <c r="W100" s="96">
        <v>1927</v>
      </c>
      <c r="X100" s="96">
        <v>0</v>
      </c>
      <c r="Y100" s="96">
        <v>132</v>
      </c>
      <c r="Z100" s="96">
        <v>501</v>
      </c>
      <c r="AA100" s="96">
        <v>2032</v>
      </c>
      <c r="AB100" s="96">
        <v>264</v>
      </c>
      <c r="AC100" s="96">
        <v>0</v>
      </c>
      <c r="AD100" s="96">
        <v>0</v>
      </c>
      <c r="AE100" s="96">
        <f t="shared" si="15"/>
        <v>41577</v>
      </c>
      <c r="AF100" s="96">
        <f t="shared" si="16"/>
        <v>20</v>
      </c>
      <c r="AG100" s="96">
        <f t="shared" si="17"/>
        <v>105763</v>
      </c>
      <c r="AH100" s="96">
        <f t="shared" si="18"/>
        <v>105743</v>
      </c>
      <c r="AI100" s="96">
        <f t="shared" si="19"/>
        <v>-20</v>
      </c>
      <c r="AJ100" s="72"/>
      <c r="AK100" s="72"/>
      <c r="AL100" s="71" t="s">
        <v>1498</v>
      </c>
      <c r="AM100" s="71" t="s">
        <v>1499</v>
      </c>
      <c r="AN100" s="71" t="s">
        <v>1178</v>
      </c>
      <c r="AO100" s="73" t="s">
        <v>1500</v>
      </c>
      <c r="AP100" s="73" t="s">
        <v>1454</v>
      </c>
      <c r="AQ100" s="73" t="s">
        <v>1501</v>
      </c>
      <c r="AR100" s="71" t="s">
        <v>1502</v>
      </c>
      <c r="AS100" s="71" t="s">
        <v>1503</v>
      </c>
      <c r="AT100" s="71"/>
      <c r="AU100" s="110">
        <v>45504</v>
      </c>
      <c r="AV100" s="74">
        <v>45504</v>
      </c>
      <c r="AW100" s="57"/>
      <c r="AX100" s="57"/>
      <c r="AY100" s="71"/>
      <c r="AZ100" s="71"/>
      <c r="BA100" s="70"/>
      <c r="BB100" s="70"/>
      <c r="BC100" s="70"/>
      <c r="BD100" s="70"/>
      <c r="BE100" s="71"/>
      <c r="BF100" s="96"/>
      <c r="BG100" s="96"/>
      <c r="BH100" s="96">
        <f t="shared" si="20"/>
        <v>0</v>
      </c>
      <c r="BI100" s="96"/>
      <c r="BJ100" s="96"/>
      <c r="BK100" s="96"/>
      <c r="BL100" s="96"/>
      <c r="BM100" s="96"/>
      <c r="BN100" s="96"/>
      <c r="BO100" s="96"/>
      <c r="BP100" s="96"/>
      <c r="BQ100" s="96"/>
      <c r="BR100" s="96"/>
      <c r="BS100" s="96"/>
      <c r="BT100" s="96"/>
      <c r="BU100" s="96"/>
      <c r="BV100" s="96">
        <f t="shared" si="21"/>
        <v>0</v>
      </c>
      <c r="BW100" s="96">
        <f t="shared" si="22"/>
        <v>0</v>
      </c>
      <c r="BX100" s="96">
        <f t="shared" si="23"/>
        <v>0</v>
      </c>
      <c r="BY100" s="96">
        <f t="shared" si="24"/>
        <v>0</v>
      </c>
      <c r="BZ100" s="96">
        <f t="shared" si="25"/>
        <v>0</v>
      </c>
      <c r="CA100" s="72"/>
      <c r="CB100" s="72"/>
      <c r="CC100" s="71"/>
      <c r="CD100" s="71"/>
      <c r="CE100" s="71"/>
      <c r="CF100" s="73"/>
      <c r="CG100" s="73"/>
      <c r="CH100" s="73"/>
      <c r="CI100" s="71"/>
      <c r="CJ100" s="71"/>
      <c r="CK100" s="71"/>
      <c r="CL100" s="110"/>
      <c r="CM100" s="74"/>
      <c r="CN100" s="57"/>
      <c r="CO100" s="57"/>
      <c r="CP100" s="71"/>
      <c r="CQ100" s="71"/>
      <c r="CR100" s="75"/>
    </row>
    <row r="101" spans="1:96" x14ac:dyDescent="0.45">
      <c r="A101" s="56">
        <v>98</v>
      </c>
      <c r="B101" s="68" t="s">
        <v>403</v>
      </c>
      <c r="C101" s="78" t="s">
        <v>404</v>
      </c>
      <c r="D101" s="78" t="str">
        <f t="shared" si="13"/>
        <v>ｻ811CC</v>
      </c>
      <c r="E101" s="57" t="s">
        <v>405</v>
      </c>
      <c r="F101" s="58">
        <v>42794</v>
      </c>
      <c r="G101" s="69">
        <v>10.6</v>
      </c>
      <c r="H101" s="57" t="s">
        <v>134</v>
      </c>
      <c r="I101" s="57" t="s">
        <v>108</v>
      </c>
      <c r="J101" s="70"/>
      <c r="K101" s="70"/>
      <c r="L101" s="70"/>
      <c r="M101" s="70"/>
      <c r="N101" s="71"/>
      <c r="O101" s="96"/>
      <c r="P101" s="96"/>
      <c r="Q101" s="96">
        <f t="shared" si="14"/>
        <v>0</v>
      </c>
      <c r="R101" s="96"/>
      <c r="S101" s="96"/>
      <c r="T101" s="96"/>
      <c r="U101" s="96"/>
      <c r="V101" s="96"/>
      <c r="W101" s="96"/>
      <c r="X101" s="96"/>
      <c r="Y101" s="96"/>
      <c r="Z101" s="96"/>
      <c r="AA101" s="96"/>
      <c r="AB101" s="96"/>
      <c r="AC101" s="96"/>
      <c r="AD101" s="96"/>
      <c r="AE101" s="96">
        <f t="shared" si="15"/>
        <v>0</v>
      </c>
      <c r="AF101" s="96">
        <f t="shared" si="16"/>
        <v>0</v>
      </c>
      <c r="AG101" s="96">
        <f t="shared" si="17"/>
        <v>0</v>
      </c>
      <c r="AH101" s="96">
        <f t="shared" si="18"/>
        <v>0</v>
      </c>
      <c r="AI101" s="96">
        <f t="shared" si="19"/>
        <v>0</v>
      </c>
      <c r="AJ101" s="72"/>
      <c r="AK101" s="72"/>
      <c r="AL101" s="71"/>
      <c r="AM101" s="71"/>
      <c r="AN101" s="71"/>
      <c r="AO101" s="73"/>
      <c r="AP101" s="73"/>
      <c r="AQ101" s="73"/>
      <c r="AR101" s="71"/>
      <c r="AS101" s="71"/>
      <c r="AT101" s="71"/>
      <c r="AU101" s="110"/>
      <c r="AV101" s="74"/>
      <c r="AW101" s="57"/>
      <c r="AX101" s="57"/>
      <c r="AY101" s="71"/>
      <c r="AZ101" s="71"/>
      <c r="BA101" s="70"/>
      <c r="BB101" s="70"/>
      <c r="BC101" s="70"/>
      <c r="BD101" s="70"/>
      <c r="BE101" s="71"/>
      <c r="BF101" s="96"/>
      <c r="BG101" s="96"/>
      <c r="BH101" s="96">
        <f t="shared" si="20"/>
        <v>0</v>
      </c>
      <c r="BI101" s="96"/>
      <c r="BJ101" s="96"/>
      <c r="BK101" s="96"/>
      <c r="BL101" s="96"/>
      <c r="BM101" s="96"/>
      <c r="BN101" s="96"/>
      <c r="BO101" s="96"/>
      <c r="BP101" s="96"/>
      <c r="BQ101" s="96"/>
      <c r="BR101" s="96"/>
      <c r="BS101" s="96"/>
      <c r="BT101" s="96"/>
      <c r="BU101" s="96"/>
      <c r="BV101" s="96">
        <f t="shared" si="21"/>
        <v>0</v>
      </c>
      <c r="BW101" s="96">
        <f t="shared" si="22"/>
        <v>0</v>
      </c>
      <c r="BX101" s="96">
        <f t="shared" si="23"/>
        <v>0</v>
      </c>
      <c r="BY101" s="96">
        <f t="shared" si="24"/>
        <v>0</v>
      </c>
      <c r="BZ101" s="96">
        <f t="shared" si="25"/>
        <v>0</v>
      </c>
      <c r="CA101" s="72"/>
      <c r="CB101" s="72"/>
      <c r="CC101" s="71"/>
      <c r="CD101" s="71"/>
      <c r="CE101" s="71"/>
      <c r="CF101" s="73"/>
      <c r="CG101" s="73"/>
      <c r="CH101" s="73"/>
      <c r="CI101" s="71"/>
      <c r="CJ101" s="71"/>
      <c r="CK101" s="71"/>
      <c r="CL101" s="110"/>
      <c r="CM101" s="74"/>
      <c r="CN101" s="57"/>
      <c r="CO101" s="57"/>
      <c r="CP101" s="71"/>
      <c r="CQ101" s="71"/>
      <c r="CR101" s="75"/>
    </row>
    <row r="102" spans="1:96" x14ac:dyDescent="0.45">
      <c r="A102" s="56">
        <v>99</v>
      </c>
      <c r="B102" s="68" t="s">
        <v>406</v>
      </c>
      <c r="C102" s="78" t="s">
        <v>407</v>
      </c>
      <c r="D102" s="78" t="str">
        <f t="shared" si="13"/>
        <v>ｻ812CH</v>
      </c>
      <c r="E102" s="57" t="s">
        <v>408</v>
      </c>
      <c r="F102" s="58">
        <v>42795</v>
      </c>
      <c r="G102" s="69">
        <v>21.73</v>
      </c>
      <c r="H102" s="57" t="s">
        <v>134</v>
      </c>
      <c r="I102" s="57" t="s">
        <v>232</v>
      </c>
      <c r="J102" s="70">
        <v>45446</v>
      </c>
      <c r="K102" s="70" t="s">
        <v>1147</v>
      </c>
      <c r="L102" s="70"/>
      <c r="M102" s="70"/>
      <c r="N102" s="71"/>
      <c r="O102" s="96">
        <v>106910</v>
      </c>
      <c r="P102" s="104">
        <v>106910</v>
      </c>
      <c r="Q102" s="96">
        <f t="shared" si="14"/>
        <v>0</v>
      </c>
      <c r="R102" s="96">
        <v>29855</v>
      </c>
      <c r="S102" s="96">
        <v>1003</v>
      </c>
      <c r="T102" s="96">
        <v>5623</v>
      </c>
      <c r="U102" s="96">
        <v>9504</v>
      </c>
      <c r="V102" s="96">
        <v>10586</v>
      </c>
      <c r="W102" s="96">
        <v>1504</v>
      </c>
      <c r="X102" s="96">
        <v>0</v>
      </c>
      <c r="Y102" s="96">
        <v>79</v>
      </c>
      <c r="Z102" s="96">
        <v>290</v>
      </c>
      <c r="AA102" s="96">
        <v>1108</v>
      </c>
      <c r="AB102" s="96">
        <v>158</v>
      </c>
      <c r="AC102" s="96">
        <v>0</v>
      </c>
      <c r="AD102" s="96">
        <v>0</v>
      </c>
      <c r="AE102" s="96">
        <f t="shared" si="15"/>
        <v>29855</v>
      </c>
      <c r="AF102" s="96">
        <f t="shared" si="16"/>
        <v>0</v>
      </c>
      <c r="AG102" s="96">
        <f t="shared" si="17"/>
        <v>77055</v>
      </c>
      <c r="AH102" s="96">
        <f t="shared" si="18"/>
        <v>77055</v>
      </c>
      <c r="AI102" s="96">
        <f t="shared" si="19"/>
        <v>0</v>
      </c>
      <c r="AJ102" s="72" t="s">
        <v>1915</v>
      </c>
      <c r="AK102" s="72"/>
      <c r="AL102" s="71" t="s">
        <v>1260</v>
      </c>
      <c r="AM102" s="71" t="s">
        <v>1609</v>
      </c>
      <c r="AN102" s="71" t="s">
        <v>1178</v>
      </c>
      <c r="AO102" s="73" t="s">
        <v>1220</v>
      </c>
      <c r="AP102" s="73" t="s">
        <v>1454</v>
      </c>
      <c r="AQ102" s="73" t="s">
        <v>1610</v>
      </c>
      <c r="AR102" s="71" t="s">
        <v>1611</v>
      </c>
      <c r="AS102" s="71" t="s">
        <v>1612</v>
      </c>
      <c r="AT102" s="71"/>
      <c r="AU102" s="110">
        <v>45534</v>
      </c>
      <c r="AV102" s="74">
        <v>45534</v>
      </c>
      <c r="AW102" s="57"/>
      <c r="AX102" s="57"/>
      <c r="AY102" s="71"/>
      <c r="AZ102" s="71"/>
      <c r="BA102" s="70"/>
      <c r="BB102" s="70"/>
      <c r="BC102" s="70"/>
      <c r="BD102" s="70"/>
      <c r="BE102" s="71"/>
      <c r="BF102" s="96"/>
      <c r="BG102" s="104"/>
      <c r="BH102" s="96">
        <f t="shared" si="20"/>
        <v>0</v>
      </c>
      <c r="BI102" s="96"/>
      <c r="BJ102" s="96"/>
      <c r="BK102" s="96"/>
      <c r="BL102" s="96"/>
      <c r="BM102" s="96"/>
      <c r="BN102" s="96"/>
      <c r="BO102" s="96"/>
      <c r="BP102" s="96"/>
      <c r="BQ102" s="96"/>
      <c r="BR102" s="96"/>
      <c r="BS102" s="96"/>
      <c r="BT102" s="96"/>
      <c r="BU102" s="96"/>
      <c r="BV102" s="96">
        <f t="shared" si="21"/>
        <v>0</v>
      </c>
      <c r="BW102" s="96">
        <f t="shared" si="22"/>
        <v>0</v>
      </c>
      <c r="BX102" s="96">
        <f t="shared" si="23"/>
        <v>0</v>
      </c>
      <c r="BY102" s="96">
        <f t="shared" si="24"/>
        <v>0</v>
      </c>
      <c r="BZ102" s="96">
        <f t="shared" si="25"/>
        <v>0</v>
      </c>
      <c r="CA102" s="72"/>
      <c r="CB102" s="72"/>
      <c r="CC102" s="71"/>
      <c r="CD102" s="71"/>
      <c r="CE102" s="71"/>
      <c r="CF102" s="73"/>
      <c r="CG102" s="73"/>
      <c r="CH102" s="73"/>
      <c r="CI102" s="71"/>
      <c r="CJ102" s="71"/>
      <c r="CK102" s="71"/>
      <c r="CL102" s="110"/>
      <c r="CM102" s="74"/>
      <c r="CN102" s="57"/>
      <c r="CO102" s="57"/>
      <c r="CP102" s="71"/>
      <c r="CQ102" s="71"/>
      <c r="CR102" s="75"/>
    </row>
    <row r="103" spans="1:96" x14ac:dyDescent="0.45">
      <c r="A103" s="56">
        <v>100</v>
      </c>
      <c r="B103" s="68" t="s">
        <v>409</v>
      </c>
      <c r="C103" s="78" t="s">
        <v>410</v>
      </c>
      <c r="D103" s="78" t="str">
        <f t="shared" si="13"/>
        <v>ｻ806CE</v>
      </c>
      <c r="E103" s="57" t="s">
        <v>411</v>
      </c>
      <c r="F103" s="58">
        <v>42797</v>
      </c>
      <c r="G103" s="69">
        <v>12.72</v>
      </c>
      <c r="H103" s="57" t="s">
        <v>134</v>
      </c>
      <c r="I103" s="57" t="s">
        <v>232</v>
      </c>
      <c r="J103" s="70"/>
      <c r="K103" s="70"/>
      <c r="L103" s="70"/>
      <c r="M103" s="70"/>
      <c r="N103" s="71"/>
      <c r="O103" s="96"/>
      <c r="P103" s="96"/>
      <c r="Q103" s="96">
        <f t="shared" si="14"/>
        <v>0</v>
      </c>
      <c r="R103" s="96"/>
      <c r="S103" s="96"/>
      <c r="T103" s="96"/>
      <c r="U103" s="96"/>
      <c r="V103" s="96"/>
      <c r="W103" s="96"/>
      <c r="X103" s="96"/>
      <c r="Y103" s="96"/>
      <c r="Z103" s="96"/>
      <c r="AA103" s="96"/>
      <c r="AB103" s="96"/>
      <c r="AC103" s="96"/>
      <c r="AD103" s="96"/>
      <c r="AE103" s="96">
        <f t="shared" si="15"/>
        <v>0</v>
      </c>
      <c r="AF103" s="96">
        <f t="shared" si="16"/>
        <v>0</v>
      </c>
      <c r="AG103" s="96">
        <f t="shared" si="17"/>
        <v>0</v>
      </c>
      <c r="AH103" s="96">
        <f t="shared" si="18"/>
        <v>0</v>
      </c>
      <c r="AI103" s="96">
        <f t="shared" si="19"/>
        <v>0</v>
      </c>
      <c r="AJ103" s="72"/>
      <c r="AK103" s="72"/>
      <c r="AL103" s="71"/>
      <c r="AM103" s="71"/>
      <c r="AN103" s="71"/>
      <c r="AO103" s="73"/>
      <c r="AP103" s="73"/>
      <c r="AQ103" s="73"/>
      <c r="AR103" s="71"/>
      <c r="AS103" s="71"/>
      <c r="AT103" s="71"/>
      <c r="AU103" s="110"/>
      <c r="AV103" s="74"/>
      <c r="AW103" s="57"/>
      <c r="AX103" s="57"/>
      <c r="AY103" s="71"/>
      <c r="AZ103" s="71"/>
      <c r="BA103" s="70"/>
      <c r="BB103" s="70"/>
      <c r="BC103" s="70"/>
      <c r="BD103" s="70"/>
      <c r="BE103" s="71"/>
      <c r="BF103" s="96"/>
      <c r="BG103" s="96"/>
      <c r="BH103" s="96">
        <f t="shared" si="20"/>
        <v>0</v>
      </c>
      <c r="BI103" s="96"/>
      <c r="BJ103" s="96"/>
      <c r="BK103" s="96"/>
      <c r="BL103" s="96"/>
      <c r="BM103" s="96"/>
      <c r="BN103" s="96"/>
      <c r="BO103" s="96"/>
      <c r="BP103" s="96"/>
      <c r="BQ103" s="96"/>
      <c r="BR103" s="96"/>
      <c r="BS103" s="96"/>
      <c r="BT103" s="96"/>
      <c r="BU103" s="96"/>
      <c r="BV103" s="96">
        <f t="shared" si="21"/>
        <v>0</v>
      </c>
      <c r="BW103" s="96">
        <f t="shared" si="22"/>
        <v>0</v>
      </c>
      <c r="BX103" s="96">
        <f t="shared" si="23"/>
        <v>0</v>
      </c>
      <c r="BY103" s="96">
        <f t="shared" si="24"/>
        <v>0</v>
      </c>
      <c r="BZ103" s="96">
        <f t="shared" si="25"/>
        <v>0</v>
      </c>
      <c r="CA103" s="72"/>
      <c r="CB103" s="72"/>
      <c r="CC103" s="71"/>
      <c r="CD103" s="71"/>
      <c r="CE103" s="71"/>
      <c r="CF103" s="73"/>
      <c r="CG103" s="73"/>
      <c r="CH103" s="73"/>
      <c r="CI103" s="71"/>
      <c r="CJ103" s="71"/>
      <c r="CK103" s="71"/>
      <c r="CL103" s="110"/>
      <c r="CM103" s="74"/>
      <c r="CN103" s="57"/>
      <c r="CO103" s="57"/>
      <c r="CP103" s="71"/>
      <c r="CQ103" s="71"/>
      <c r="CR103" s="75"/>
    </row>
    <row r="104" spans="1:96" x14ac:dyDescent="0.45">
      <c r="A104" s="56">
        <v>101</v>
      </c>
      <c r="B104" s="68" t="s">
        <v>412</v>
      </c>
      <c r="C104" s="78" t="s">
        <v>413</v>
      </c>
      <c r="D104" s="78" t="str">
        <f t="shared" si="13"/>
        <v>ｻ811CP</v>
      </c>
      <c r="E104" s="57" t="s">
        <v>1153</v>
      </c>
      <c r="F104" s="58">
        <v>42800</v>
      </c>
      <c r="G104" s="69">
        <v>57.24</v>
      </c>
      <c r="H104" s="57" t="s">
        <v>134</v>
      </c>
      <c r="I104" s="57" t="s">
        <v>108</v>
      </c>
      <c r="J104" s="70">
        <v>45400</v>
      </c>
      <c r="K104" s="70" t="s">
        <v>1147</v>
      </c>
      <c r="L104" s="70"/>
      <c r="M104" s="70"/>
      <c r="N104" s="71"/>
      <c r="O104" s="96">
        <v>341090</v>
      </c>
      <c r="P104" s="96">
        <v>341090</v>
      </c>
      <c r="Q104" s="96">
        <f t="shared" si="14"/>
        <v>0</v>
      </c>
      <c r="R104" s="96">
        <v>69587</v>
      </c>
      <c r="S104" s="96">
        <v>2508</v>
      </c>
      <c r="T104" s="96">
        <v>14810</v>
      </c>
      <c r="U104" s="96">
        <v>21964</v>
      </c>
      <c r="V104" s="96">
        <v>21357</v>
      </c>
      <c r="W104" s="96">
        <v>4039</v>
      </c>
      <c r="X104" s="96">
        <v>0</v>
      </c>
      <c r="Y104" s="96">
        <v>264</v>
      </c>
      <c r="Z104" s="96">
        <v>950</v>
      </c>
      <c r="AA104" s="96">
        <v>3247</v>
      </c>
      <c r="AB104" s="96">
        <v>448</v>
      </c>
      <c r="AC104" s="96">
        <v>0</v>
      </c>
      <c r="AD104" s="96">
        <v>0</v>
      </c>
      <c r="AE104" s="96">
        <f t="shared" si="15"/>
        <v>69587</v>
      </c>
      <c r="AF104" s="96">
        <f t="shared" si="16"/>
        <v>0</v>
      </c>
      <c r="AG104" s="96">
        <f t="shared" si="17"/>
        <v>271503</v>
      </c>
      <c r="AH104" s="96">
        <f t="shared" si="18"/>
        <v>271503</v>
      </c>
      <c r="AI104" s="96">
        <f t="shared" si="19"/>
        <v>0</v>
      </c>
      <c r="AJ104" s="72"/>
      <c r="AK104" s="72"/>
      <c r="AL104" s="71" t="s">
        <v>1246</v>
      </c>
      <c r="AM104" s="71" t="s">
        <v>1404</v>
      </c>
      <c r="AN104" s="71" t="s">
        <v>1178</v>
      </c>
      <c r="AO104" s="73" t="s">
        <v>1196</v>
      </c>
      <c r="AP104" s="73" t="s">
        <v>1405</v>
      </c>
      <c r="AQ104" s="73" t="s">
        <v>1406</v>
      </c>
      <c r="AR104" s="71" t="s">
        <v>1407</v>
      </c>
      <c r="AS104" s="71" t="s">
        <v>1408</v>
      </c>
      <c r="AT104" s="71"/>
      <c r="AU104" s="110">
        <v>45504</v>
      </c>
      <c r="AV104" s="74">
        <v>45504</v>
      </c>
      <c r="AW104" s="57"/>
      <c r="AX104" s="57"/>
      <c r="AY104" s="71"/>
      <c r="AZ104" s="71"/>
      <c r="BA104" s="70"/>
      <c r="BB104" s="70"/>
      <c r="BC104" s="70"/>
      <c r="BD104" s="70"/>
      <c r="BE104" s="71"/>
      <c r="BF104" s="96"/>
      <c r="BG104" s="96"/>
      <c r="BH104" s="96">
        <f t="shared" si="20"/>
        <v>0</v>
      </c>
      <c r="BI104" s="96"/>
      <c r="BJ104" s="96"/>
      <c r="BK104" s="96"/>
      <c r="BL104" s="96"/>
      <c r="BM104" s="96"/>
      <c r="BN104" s="96"/>
      <c r="BO104" s="96"/>
      <c r="BP104" s="96"/>
      <c r="BQ104" s="96"/>
      <c r="BR104" s="96"/>
      <c r="BS104" s="96"/>
      <c r="BT104" s="96"/>
      <c r="BU104" s="96"/>
      <c r="BV104" s="96">
        <f t="shared" si="21"/>
        <v>0</v>
      </c>
      <c r="BW104" s="96">
        <f t="shared" si="22"/>
        <v>0</v>
      </c>
      <c r="BX104" s="96">
        <f t="shared" si="23"/>
        <v>0</v>
      </c>
      <c r="BY104" s="96">
        <f t="shared" si="24"/>
        <v>0</v>
      </c>
      <c r="BZ104" s="96">
        <f t="shared" si="25"/>
        <v>0</v>
      </c>
      <c r="CA104" s="72"/>
      <c r="CB104" s="72"/>
      <c r="CC104" s="71"/>
      <c r="CD104" s="71"/>
      <c r="CE104" s="71"/>
      <c r="CF104" s="73"/>
      <c r="CG104" s="73"/>
      <c r="CH104" s="73"/>
      <c r="CI104" s="71"/>
      <c r="CJ104" s="71"/>
      <c r="CK104" s="71"/>
      <c r="CL104" s="110"/>
      <c r="CM104" s="74"/>
      <c r="CN104" s="57"/>
      <c r="CO104" s="57"/>
      <c r="CP104" s="71"/>
      <c r="CQ104" s="71"/>
      <c r="CR104" s="75"/>
    </row>
    <row r="105" spans="1:96" x14ac:dyDescent="0.45">
      <c r="A105" s="56">
        <v>102</v>
      </c>
      <c r="B105" s="68" t="s">
        <v>415</v>
      </c>
      <c r="C105" s="78" t="s">
        <v>416</v>
      </c>
      <c r="D105" s="78" t="str">
        <f t="shared" si="13"/>
        <v>ｻ811CO</v>
      </c>
      <c r="E105" s="57" t="s">
        <v>417</v>
      </c>
      <c r="F105" s="58">
        <v>42802</v>
      </c>
      <c r="G105" s="69">
        <v>38.159999999999997</v>
      </c>
      <c r="H105" s="57" t="s">
        <v>134</v>
      </c>
      <c r="I105" s="57" t="s">
        <v>108</v>
      </c>
      <c r="J105" s="70">
        <v>45419</v>
      </c>
      <c r="K105" s="70" t="s">
        <v>1147</v>
      </c>
      <c r="L105" s="70"/>
      <c r="M105" s="70"/>
      <c r="N105" s="71"/>
      <c r="O105" s="96">
        <v>234570</v>
      </c>
      <c r="P105" s="96">
        <v>234581</v>
      </c>
      <c r="Q105" s="96">
        <f t="shared" si="14"/>
        <v>11</v>
      </c>
      <c r="R105" s="96">
        <v>47544</v>
      </c>
      <c r="S105" s="96">
        <v>1795</v>
      </c>
      <c r="T105" s="96">
        <v>9768</v>
      </c>
      <c r="U105" s="96">
        <v>15417</v>
      </c>
      <c r="V105" s="96">
        <v>14942</v>
      </c>
      <c r="W105" s="96">
        <v>2613</v>
      </c>
      <c r="X105" s="96">
        <v>0</v>
      </c>
      <c r="Y105" s="96">
        <v>158</v>
      </c>
      <c r="Z105" s="96">
        <v>607</v>
      </c>
      <c r="AA105" s="96">
        <v>1980</v>
      </c>
      <c r="AB105" s="96">
        <v>264</v>
      </c>
      <c r="AC105" s="96">
        <v>0</v>
      </c>
      <c r="AD105" s="96">
        <v>0</v>
      </c>
      <c r="AE105" s="96">
        <f t="shared" si="15"/>
        <v>47544</v>
      </c>
      <c r="AF105" s="96">
        <f t="shared" si="16"/>
        <v>0</v>
      </c>
      <c r="AG105" s="96">
        <f t="shared" si="17"/>
        <v>187026</v>
      </c>
      <c r="AH105" s="96">
        <f t="shared" si="18"/>
        <v>187037</v>
      </c>
      <c r="AI105" s="96">
        <f t="shared" si="19"/>
        <v>11</v>
      </c>
      <c r="AJ105" s="72" t="s">
        <v>1690</v>
      </c>
      <c r="AK105" s="72"/>
      <c r="AL105" s="71" t="s">
        <v>1320</v>
      </c>
      <c r="AM105" s="71" t="s">
        <v>1359</v>
      </c>
      <c r="AN105" s="71" t="s">
        <v>1178</v>
      </c>
      <c r="AO105" s="73" t="s">
        <v>1322</v>
      </c>
      <c r="AP105" s="73" t="s">
        <v>1360</v>
      </c>
      <c r="AQ105" s="73" t="s">
        <v>1361</v>
      </c>
      <c r="AR105" s="71" t="s">
        <v>1362</v>
      </c>
      <c r="AS105" s="71" t="s">
        <v>1363</v>
      </c>
      <c r="AT105" s="71"/>
      <c r="AU105" s="110">
        <v>45504</v>
      </c>
      <c r="AV105" s="74">
        <v>45504</v>
      </c>
      <c r="AW105" s="57"/>
      <c r="AX105" s="57"/>
      <c r="AY105" s="71"/>
      <c r="AZ105" s="71"/>
      <c r="BA105" s="70"/>
      <c r="BB105" s="70"/>
      <c r="BC105" s="70"/>
      <c r="BD105" s="70"/>
      <c r="BE105" s="71"/>
      <c r="BF105" s="96"/>
      <c r="BG105" s="96"/>
      <c r="BH105" s="96">
        <f t="shared" si="20"/>
        <v>0</v>
      </c>
      <c r="BI105" s="96"/>
      <c r="BJ105" s="96"/>
      <c r="BK105" s="96"/>
      <c r="BL105" s="96"/>
      <c r="BM105" s="96"/>
      <c r="BN105" s="96"/>
      <c r="BO105" s="96"/>
      <c r="BP105" s="96"/>
      <c r="BQ105" s="96"/>
      <c r="BR105" s="96"/>
      <c r="BS105" s="96"/>
      <c r="BT105" s="96"/>
      <c r="BU105" s="96"/>
      <c r="BV105" s="96">
        <f t="shared" si="21"/>
        <v>0</v>
      </c>
      <c r="BW105" s="96">
        <f t="shared" si="22"/>
        <v>0</v>
      </c>
      <c r="BX105" s="96">
        <f t="shared" si="23"/>
        <v>0</v>
      </c>
      <c r="BY105" s="96">
        <f t="shared" si="24"/>
        <v>0</v>
      </c>
      <c r="BZ105" s="96">
        <f t="shared" si="25"/>
        <v>0</v>
      </c>
      <c r="CA105" s="72"/>
      <c r="CB105" s="72"/>
      <c r="CC105" s="71"/>
      <c r="CD105" s="71"/>
      <c r="CE105" s="71"/>
      <c r="CF105" s="73"/>
      <c r="CG105" s="73"/>
      <c r="CH105" s="73"/>
      <c r="CI105" s="71"/>
      <c r="CJ105" s="71"/>
      <c r="CK105" s="71"/>
      <c r="CL105" s="110"/>
      <c r="CM105" s="74"/>
      <c r="CN105" s="57"/>
      <c r="CO105" s="57"/>
      <c r="CP105" s="71"/>
      <c r="CQ105" s="71"/>
      <c r="CR105" s="75"/>
    </row>
    <row r="106" spans="1:96" x14ac:dyDescent="0.45">
      <c r="A106" s="56">
        <v>103</v>
      </c>
      <c r="B106" s="68" t="s">
        <v>418</v>
      </c>
      <c r="C106" s="78" t="s">
        <v>419</v>
      </c>
      <c r="D106" s="78" t="str">
        <f t="shared" si="13"/>
        <v>ｻ812CL</v>
      </c>
      <c r="E106" s="57" t="s">
        <v>420</v>
      </c>
      <c r="F106" s="58">
        <v>42809</v>
      </c>
      <c r="G106" s="69">
        <v>17.489999999999998</v>
      </c>
      <c r="H106" s="57" t="s">
        <v>134</v>
      </c>
      <c r="I106" s="57" t="s">
        <v>108</v>
      </c>
      <c r="J106" s="70"/>
      <c r="K106" s="70"/>
      <c r="L106" s="70"/>
      <c r="M106" s="70"/>
      <c r="N106" s="71"/>
      <c r="O106" s="96"/>
      <c r="P106" s="96"/>
      <c r="Q106" s="96">
        <f t="shared" si="14"/>
        <v>0</v>
      </c>
      <c r="R106" s="96"/>
      <c r="S106" s="96"/>
      <c r="T106" s="96"/>
      <c r="U106" s="96"/>
      <c r="V106" s="96"/>
      <c r="W106" s="96"/>
      <c r="X106" s="96"/>
      <c r="Y106" s="96"/>
      <c r="Z106" s="96"/>
      <c r="AA106" s="96"/>
      <c r="AB106" s="96"/>
      <c r="AC106" s="96"/>
      <c r="AD106" s="96"/>
      <c r="AE106" s="96">
        <f t="shared" si="15"/>
        <v>0</v>
      </c>
      <c r="AF106" s="96">
        <f t="shared" si="16"/>
        <v>0</v>
      </c>
      <c r="AG106" s="96">
        <f t="shared" si="17"/>
        <v>0</v>
      </c>
      <c r="AH106" s="96">
        <f t="shared" si="18"/>
        <v>0</v>
      </c>
      <c r="AI106" s="96">
        <f t="shared" si="19"/>
        <v>0</v>
      </c>
      <c r="AJ106" s="72"/>
      <c r="AK106" s="72"/>
      <c r="AL106" s="71"/>
      <c r="AM106" s="71"/>
      <c r="AN106" s="71"/>
      <c r="AO106" s="73"/>
      <c r="AP106" s="73"/>
      <c r="AQ106" s="73"/>
      <c r="AR106" s="71"/>
      <c r="AS106" s="71"/>
      <c r="AT106" s="71"/>
      <c r="AU106" s="110"/>
      <c r="AV106" s="74"/>
      <c r="AW106" s="57"/>
      <c r="AX106" s="57"/>
      <c r="AY106" s="71"/>
      <c r="AZ106" s="71"/>
      <c r="BA106" s="70"/>
      <c r="BB106" s="70"/>
      <c r="BC106" s="70"/>
      <c r="BD106" s="70"/>
      <c r="BE106" s="71"/>
      <c r="BF106" s="96"/>
      <c r="BG106" s="96"/>
      <c r="BH106" s="96">
        <f t="shared" si="20"/>
        <v>0</v>
      </c>
      <c r="BI106" s="96"/>
      <c r="BJ106" s="96"/>
      <c r="BK106" s="96"/>
      <c r="BL106" s="96"/>
      <c r="BM106" s="96"/>
      <c r="BN106" s="96"/>
      <c r="BO106" s="96"/>
      <c r="BP106" s="96"/>
      <c r="BQ106" s="96"/>
      <c r="BR106" s="96"/>
      <c r="BS106" s="96"/>
      <c r="BT106" s="96"/>
      <c r="BU106" s="96"/>
      <c r="BV106" s="96">
        <f t="shared" si="21"/>
        <v>0</v>
      </c>
      <c r="BW106" s="96">
        <f t="shared" si="22"/>
        <v>0</v>
      </c>
      <c r="BX106" s="96">
        <f t="shared" si="23"/>
        <v>0</v>
      </c>
      <c r="BY106" s="96">
        <f t="shared" si="24"/>
        <v>0</v>
      </c>
      <c r="BZ106" s="96">
        <f t="shared" si="25"/>
        <v>0</v>
      </c>
      <c r="CA106" s="72"/>
      <c r="CB106" s="72"/>
      <c r="CC106" s="71"/>
      <c r="CD106" s="71"/>
      <c r="CE106" s="71"/>
      <c r="CF106" s="73"/>
      <c r="CG106" s="73"/>
      <c r="CH106" s="73"/>
      <c r="CI106" s="71"/>
      <c r="CJ106" s="71"/>
      <c r="CK106" s="71"/>
      <c r="CL106" s="110"/>
      <c r="CM106" s="74"/>
      <c r="CN106" s="57"/>
      <c r="CO106" s="57"/>
      <c r="CP106" s="71"/>
      <c r="CQ106" s="71"/>
      <c r="CR106" s="75"/>
    </row>
    <row r="107" spans="1:96" x14ac:dyDescent="0.45">
      <c r="A107" s="56">
        <v>104</v>
      </c>
      <c r="B107" s="68" t="s">
        <v>421</v>
      </c>
      <c r="C107" s="78" t="s">
        <v>422</v>
      </c>
      <c r="D107" s="78" t="str">
        <f t="shared" si="13"/>
        <v>ｻ812CB</v>
      </c>
      <c r="E107" s="57" t="s">
        <v>423</v>
      </c>
      <c r="F107" s="58">
        <v>42810</v>
      </c>
      <c r="G107" s="69">
        <v>67.84</v>
      </c>
      <c r="H107" s="57" t="s">
        <v>134</v>
      </c>
      <c r="I107" s="57" t="s">
        <v>108</v>
      </c>
      <c r="J107" s="70">
        <v>45446</v>
      </c>
      <c r="K107" s="70" t="s">
        <v>1147</v>
      </c>
      <c r="L107" s="70"/>
      <c r="M107" s="70"/>
      <c r="N107" s="71"/>
      <c r="O107" s="96">
        <v>407660</v>
      </c>
      <c r="P107" s="96">
        <v>407660</v>
      </c>
      <c r="Q107" s="96">
        <f t="shared" si="14"/>
        <v>0</v>
      </c>
      <c r="R107" s="96">
        <v>76953</v>
      </c>
      <c r="S107" s="96">
        <v>2745</v>
      </c>
      <c r="T107" s="96">
        <v>16183</v>
      </c>
      <c r="U107" s="96">
        <v>24974</v>
      </c>
      <c r="V107" s="96">
        <v>22783</v>
      </c>
      <c r="W107" s="96">
        <v>4699</v>
      </c>
      <c r="X107" s="96">
        <v>0</v>
      </c>
      <c r="Y107" s="96">
        <v>290</v>
      </c>
      <c r="Z107" s="96">
        <v>1082</v>
      </c>
      <c r="AA107" s="96">
        <v>3722</v>
      </c>
      <c r="AB107" s="96">
        <v>475</v>
      </c>
      <c r="AC107" s="96">
        <v>0</v>
      </c>
      <c r="AD107" s="96">
        <v>0</v>
      </c>
      <c r="AE107" s="96">
        <f t="shared" si="15"/>
        <v>76953</v>
      </c>
      <c r="AF107" s="96">
        <f t="shared" si="16"/>
        <v>0</v>
      </c>
      <c r="AG107" s="96">
        <f t="shared" si="17"/>
        <v>330707</v>
      </c>
      <c r="AH107" s="96">
        <f t="shared" si="18"/>
        <v>330707</v>
      </c>
      <c r="AI107" s="96">
        <f t="shared" si="19"/>
        <v>0</v>
      </c>
      <c r="AJ107" s="72"/>
      <c r="AK107" s="72"/>
      <c r="AL107" s="71" t="s">
        <v>1246</v>
      </c>
      <c r="AM107" s="71" t="s">
        <v>1598</v>
      </c>
      <c r="AN107" s="71" t="s">
        <v>1178</v>
      </c>
      <c r="AO107" s="73" t="s">
        <v>1196</v>
      </c>
      <c r="AP107" s="73" t="s">
        <v>1599</v>
      </c>
      <c r="AQ107" s="73" t="s">
        <v>1600</v>
      </c>
      <c r="AR107" s="71" t="s">
        <v>1601</v>
      </c>
      <c r="AS107" s="71" t="s">
        <v>1602</v>
      </c>
      <c r="AT107" s="71"/>
      <c r="AU107" s="110">
        <v>45504</v>
      </c>
      <c r="AV107" s="74">
        <v>45504</v>
      </c>
      <c r="AW107" s="57"/>
      <c r="AX107" s="57"/>
      <c r="AY107" s="71"/>
      <c r="AZ107" s="71"/>
      <c r="BA107" s="70"/>
      <c r="BB107" s="70"/>
      <c r="BC107" s="70"/>
      <c r="BD107" s="70"/>
      <c r="BE107" s="71"/>
      <c r="BF107" s="96"/>
      <c r="BG107" s="96"/>
      <c r="BH107" s="96">
        <f t="shared" si="20"/>
        <v>0</v>
      </c>
      <c r="BI107" s="96"/>
      <c r="BJ107" s="96"/>
      <c r="BK107" s="96"/>
      <c r="BL107" s="96"/>
      <c r="BM107" s="96"/>
      <c r="BN107" s="96"/>
      <c r="BO107" s="96"/>
      <c r="BP107" s="96"/>
      <c r="BQ107" s="96"/>
      <c r="BR107" s="96"/>
      <c r="BS107" s="96"/>
      <c r="BT107" s="96"/>
      <c r="BU107" s="96"/>
      <c r="BV107" s="96">
        <f t="shared" si="21"/>
        <v>0</v>
      </c>
      <c r="BW107" s="96">
        <f t="shared" si="22"/>
        <v>0</v>
      </c>
      <c r="BX107" s="96">
        <f t="shared" si="23"/>
        <v>0</v>
      </c>
      <c r="BY107" s="96">
        <f t="shared" si="24"/>
        <v>0</v>
      </c>
      <c r="BZ107" s="96">
        <f t="shared" si="25"/>
        <v>0</v>
      </c>
      <c r="CA107" s="72"/>
      <c r="CB107" s="72"/>
      <c r="CC107" s="71"/>
      <c r="CD107" s="71"/>
      <c r="CE107" s="71"/>
      <c r="CF107" s="73"/>
      <c r="CG107" s="73"/>
      <c r="CH107" s="73"/>
      <c r="CI107" s="71"/>
      <c r="CJ107" s="71"/>
      <c r="CK107" s="71"/>
      <c r="CL107" s="110"/>
      <c r="CM107" s="74"/>
      <c r="CN107" s="57"/>
      <c r="CO107" s="57"/>
      <c r="CP107" s="71"/>
      <c r="CQ107" s="71"/>
      <c r="CR107" s="75"/>
    </row>
    <row r="108" spans="1:96" x14ac:dyDescent="0.45">
      <c r="A108" s="56">
        <v>105</v>
      </c>
      <c r="B108" s="68" t="s">
        <v>424</v>
      </c>
      <c r="C108" s="78" t="s">
        <v>425</v>
      </c>
      <c r="D108" s="78" t="str">
        <f t="shared" si="13"/>
        <v>ｻ806BG</v>
      </c>
      <c r="E108" s="57" t="s">
        <v>1152</v>
      </c>
      <c r="F108" s="58">
        <v>42815</v>
      </c>
      <c r="G108" s="69">
        <v>76.319999999999993</v>
      </c>
      <c r="H108" s="57" t="s">
        <v>134</v>
      </c>
      <c r="I108" s="57" t="s">
        <v>108</v>
      </c>
      <c r="J108" s="70">
        <v>45404</v>
      </c>
      <c r="K108" s="70" t="s">
        <v>1147</v>
      </c>
      <c r="L108" s="70"/>
      <c r="M108" s="70"/>
      <c r="N108" s="71"/>
      <c r="O108" s="96">
        <v>489210</v>
      </c>
      <c r="P108" s="96">
        <v>489210</v>
      </c>
      <c r="Q108" s="96">
        <f t="shared" si="14"/>
        <v>0</v>
      </c>
      <c r="R108" s="96">
        <v>79829</v>
      </c>
      <c r="S108" s="96">
        <v>3326</v>
      </c>
      <c r="T108" s="96">
        <v>17608</v>
      </c>
      <c r="U108" s="96">
        <v>21304</v>
      </c>
      <c r="V108" s="96">
        <v>27192</v>
      </c>
      <c r="W108" s="96">
        <v>4567</v>
      </c>
      <c r="X108" s="96">
        <v>0</v>
      </c>
      <c r="Y108" s="96">
        <v>290</v>
      </c>
      <c r="Z108" s="96">
        <v>1082</v>
      </c>
      <c r="AA108" s="96">
        <v>3880</v>
      </c>
      <c r="AB108" s="96">
        <v>580</v>
      </c>
      <c r="AC108" s="96">
        <v>0</v>
      </c>
      <c r="AD108" s="96">
        <v>0</v>
      </c>
      <c r="AE108" s="96">
        <f t="shared" si="15"/>
        <v>79829</v>
      </c>
      <c r="AF108" s="96">
        <f t="shared" si="16"/>
        <v>0</v>
      </c>
      <c r="AG108" s="96">
        <f t="shared" si="17"/>
        <v>409381</v>
      </c>
      <c r="AH108" s="96">
        <f t="shared" si="18"/>
        <v>409381</v>
      </c>
      <c r="AI108" s="96">
        <f t="shared" si="19"/>
        <v>0</v>
      </c>
      <c r="AJ108" s="72"/>
      <c r="AK108" s="72"/>
      <c r="AL108" s="71" t="s">
        <v>1246</v>
      </c>
      <c r="AM108" s="71" t="s">
        <v>1247</v>
      </c>
      <c r="AN108" s="71" t="s">
        <v>1178</v>
      </c>
      <c r="AO108" s="73" t="s">
        <v>1196</v>
      </c>
      <c r="AP108" s="73" t="s">
        <v>1248</v>
      </c>
      <c r="AQ108" s="73" t="s">
        <v>1249</v>
      </c>
      <c r="AR108" s="71" t="s">
        <v>1250</v>
      </c>
      <c r="AS108" s="71" t="s">
        <v>1251</v>
      </c>
      <c r="AT108" s="71"/>
      <c r="AU108" s="110">
        <v>45504</v>
      </c>
      <c r="AV108" s="74">
        <v>45504</v>
      </c>
      <c r="AW108" s="57"/>
      <c r="AX108" s="57"/>
      <c r="AY108" s="71"/>
      <c r="AZ108" s="71"/>
      <c r="BA108" s="70"/>
      <c r="BB108" s="70"/>
      <c r="BC108" s="70"/>
      <c r="BD108" s="70"/>
      <c r="BE108" s="71"/>
      <c r="BF108" s="96"/>
      <c r="BG108" s="96"/>
      <c r="BH108" s="96">
        <f t="shared" si="20"/>
        <v>0</v>
      </c>
      <c r="BI108" s="96"/>
      <c r="BJ108" s="96"/>
      <c r="BK108" s="96"/>
      <c r="BL108" s="96"/>
      <c r="BM108" s="96"/>
      <c r="BN108" s="96"/>
      <c r="BO108" s="96"/>
      <c r="BP108" s="96"/>
      <c r="BQ108" s="96"/>
      <c r="BR108" s="96"/>
      <c r="BS108" s="96"/>
      <c r="BT108" s="96"/>
      <c r="BU108" s="96"/>
      <c r="BV108" s="96">
        <f t="shared" si="21"/>
        <v>0</v>
      </c>
      <c r="BW108" s="96">
        <f t="shared" si="22"/>
        <v>0</v>
      </c>
      <c r="BX108" s="96">
        <f t="shared" si="23"/>
        <v>0</v>
      </c>
      <c r="BY108" s="96">
        <f t="shared" si="24"/>
        <v>0</v>
      </c>
      <c r="BZ108" s="96">
        <f t="shared" si="25"/>
        <v>0</v>
      </c>
      <c r="CA108" s="72"/>
      <c r="CB108" s="72"/>
      <c r="CC108" s="71"/>
      <c r="CD108" s="71"/>
      <c r="CE108" s="71"/>
      <c r="CF108" s="73"/>
      <c r="CG108" s="73"/>
      <c r="CH108" s="73"/>
      <c r="CI108" s="71"/>
      <c r="CJ108" s="71"/>
      <c r="CK108" s="71"/>
      <c r="CL108" s="110"/>
      <c r="CM108" s="74"/>
      <c r="CN108" s="57"/>
      <c r="CO108" s="57"/>
      <c r="CP108" s="71"/>
      <c r="CQ108" s="71"/>
      <c r="CR108" s="75"/>
    </row>
    <row r="109" spans="1:96" x14ac:dyDescent="0.45">
      <c r="A109" s="56">
        <v>106</v>
      </c>
      <c r="B109" s="68" t="s">
        <v>427</v>
      </c>
      <c r="C109" s="78" t="s">
        <v>428</v>
      </c>
      <c r="D109" s="78" t="str">
        <f t="shared" si="13"/>
        <v>ｻ806BH</v>
      </c>
      <c r="E109" s="57" t="s">
        <v>1152</v>
      </c>
      <c r="F109" s="58">
        <v>42815</v>
      </c>
      <c r="G109" s="69">
        <v>76.319999999999993</v>
      </c>
      <c r="H109" s="57" t="s">
        <v>134</v>
      </c>
      <c r="I109" s="57" t="s">
        <v>108</v>
      </c>
      <c r="J109" s="70">
        <v>45404</v>
      </c>
      <c r="K109" s="70" t="s">
        <v>1147</v>
      </c>
      <c r="L109" s="70"/>
      <c r="M109" s="70"/>
      <c r="N109" s="71"/>
      <c r="O109" s="96">
        <v>456420</v>
      </c>
      <c r="P109" s="96">
        <v>456420</v>
      </c>
      <c r="Q109" s="96">
        <f t="shared" si="14"/>
        <v>0</v>
      </c>
      <c r="R109" s="96">
        <v>82179</v>
      </c>
      <c r="S109" s="96">
        <v>3511</v>
      </c>
      <c r="T109" s="96">
        <v>18057</v>
      </c>
      <c r="U109" s="96">
        <v>21621</v>
      </c>
      <c r="V109" s="96">
        <v>27852</v>
      </c>
      <c r="W109" s="96">
        <v>4725</v>
      </c>
      <c r="X109" s="96">
        <v>0</v>
      </c>
      <c r="Y109" s="96">
        <v>316</v>
      </c>
      <c r="Z109" s="96">
        <v>1135</v>
      </c>
      <c r="AA109" s="96">
        <v>4276</v>
      </c>
      <c r="AB109" s="96">
        <v>686</v>
      </c>
      <c r="AC109" s="96">
        <v>0</v>
      </c>
      <c r="AD109" s="96">
        <v>0</v>
      </c>
      <c r="AE109" s="96">
        <f t="shared" si="15"/>
        <v>82179</v>
      </c>
      <c r="AF109" s="96">
        <f t="shared" si="16"/>
        <v>0</v>
      </c>
      <c r="AG109" s="96">
        <f t="shared" si="17"/>
        <v>374241</v>
      </c>
      <c r="AH109" s="96">
        <f t="shared" si="18"/>
        <v>374241</v>
      </c>
      <c r="AI109" s="96">
        <f t="shared" si="19"/>
        <v>0</v>
      </c>
      <c r="AJ109" s="72"/>
      <c r="AK109" s="72"/>
      <c r="AL109" s="71" t="s">
        <v>1246</v>
      </c>
      <c r="AM109" s="71" t="s">
        <v>1247</v>
      </c>
      <c r="AN109" s="71" t="s">
        <v>1178</v>
      </c>
      <c r="AO109" s="73" t="s">
        <v>1196</v>
      </c>
      <c r="AP109" s="73" t="s">
        <v>1248</v>
      </c>
      <c r="AQ109" s="73" t="s">
        <v>1249</v>
      </c>
      <c r="AR109" s="71" t="s">
        <v>1250</v>
      </c>
      <c r="AS109" s="71" t="s">
        <v>1251</v>
      </c>
      <c r="AT109" s="71"/>
      <c r="AU109" s="110">
        <v>45504</v>
      </c>
      <c r="AV109" s="74">
        <v>45504</v>
      </c>
      <c r="AW109" s="57"/>
      <c r="AX109" s="57"/>
      <c r="AY109" s="71"/>
      <c r="AZ109" s="71"/>
      <c r="BA109" s="70"/>
      <c r="BB109" s="70"/>
      <c r="BC109" s="70"/>
      <c r="BD109" s="70"/>
      <c r="BE109" s="71"/>
      <c r="BF109" s="96"/>
      <c r="BG109" s="96"/>
      <c r="BH109" s="96">
        <f t="shared" si="20"/>
        <v>0</v>
      </c>
      <c r="BI109" s="96"/>
      <c r="BJ109" s="96"/>
      <c r="BK109" s="96"/>
      <c r="BL109" s="96"/>
      <c r="BM109" s="96"/>
      <c r="BN109" s="96"/>
      <c r="BO109" s="96"/>
      <c r="BP109" s="96"/>
      <c r="BQ109" s="96"/>
      <c r="BR109" s="96"/>
      <c r="BS109" s="96"/>
      <c r="BT109" s="96"/>
      <c r="BU109" s="96"/>
      <c r="BV109" s="96">
        <f t="shared" si="21"/>
        <v>0</v>
      </c>
      <c r="BW109" s="96">
        <f t="shared" si="22"/>
        <v>0</v>
      </c>
      <c r="BX109" s="96">
        <f t="shared" si="23"/>
        <v>0</v>
      </c>
      <c r="BY109" s="96">
        <f t="shared" si="24"/>
        <v>0</v>
      </c>
      <c r="BZ109" s="96">
        <f t="shared" si="25"/>
        <v>0</v>
      </c>
      <c r="CA109" s="72"/>
      <c r="CB109" s="72"/>
      <c r="CC109" s="71"/>
      <c r="CD109" s="71"/>
      <c r="CE109" s="71"/>
      <c r="CF109" s="73"/>
      <c r="CG109" s="73"/>
      <c r="CH109" s="73"/>
      <c r="CI109" s="71"/>
      <c r="CJ109" s="71"/>
      <c r="CK109" s="71"/>
      <c r="CL109" s="110"/>
      <c r="CM109" s="74"/>
      <c r="CN109" s="57"/>
      <c r="CO109" s="57"/>
      <c r="CP109" s="71"/>
      <c r="CQ109" s="71"/>
      <c r="CR109" s="75"/>
    </row>
    <row r="110" spans="1:96" x14ac:dyDescent="0.45">
      <c r="A110" s="56">
        <v>107</v>
      </c>
      <c r="B110" s="68" t="s">
        <v>429</v>
      </c>
      <c r="C110" s="78" t="s">
        <v>430</v>
      </c>
      <c r="D110" s="78" t="str">
        <f t="shared" si="13"/>
        <v>ｻ806BI</v>
      </c>
      <c r="E110" s="57" t="s">
        <v>1652</v>
      </c>
      <c r="F110" s="58">
        <v>42815</v>
      </c>
      <c r="G110" s="69">
        <v>76.319999999999993</v>
      </c>
      <c r="H110" s="57" t="s">
        <v>134</v>
      </c>
      <c r="I110" s="57" t="s">
        <v>108</v>
      </c>
      <c r="J110" s="70">
        <v>45404</v>
      </c>
      <c r="K110" s="70" t="s">
        <v>1147</v>
      </c>
      <c r="L110" s="70"/>
      <c r="M110" s="70"/>
      <c r="N110" s="71"/>
      <c r="O110" s="96">
        <v>485430</v>
      </c>
      <c r="P110" s="96">
        <v>485430</v>
      </c>
      <c r="Q110" s="96">
        <f t="shared" si="14"/>
        <v>0</v>
      </c>
      <c r="R110" s="96">
        <v>83025</v>
      </c>
      <c r="S110" s="96">
        <v>3564</v>
      </c>
      <c r="T110" s="96">
        <v>18295</v>
      </c>
      <c r="U110" s="96">
        <v>21832</v>
      </c>
      <c r="V110" s="96">
        <v>27984</v>
      </c>
      <c r="W110" s="96">
        <v>4752</v>
      </c>
      <c r="X110" s="96">
        <v>0</v>
      </c>
      <c r="Y110" s="96">
        <v>316</v>
      </c>
      <c r="Z110" s="96">
        <v>1161</v>
      </c>
      <c r="AA110" s="96">
        <v>4435</v>
      </c>
      <c r="AB110" s="96">
        <v>686</v>
      </c>
      <c r="AC110" s="96">
        <v>0</v>
      </c>
      <c r="AD110" s="96">
        <v>0</v>
      </c>
      <c r="AE110" s="96">
        <f t="shared" si="15"/>
        <v>83025</v>
      </c>
      <c r="AF110" s="96">
        <f t="shared" si="16"/>
        <v>0</v>
      </c>
      <c r="AG110" s="96">
        <f t="shared" si="17"/>
        <v>402405</v>
      </c>
      <c r="AH110" s="96">
        <f t="shared" si="18"/>
        <v>402405</v>
      </c>
      <c r="AI110" s="96">
        <f t="shared" si="19"/>
        <v>0</v>
      </c>
      <c r="AJ110" s="72"/>
      <c r="AK110" s="72"/>
      <c r="AL110" s="71" t="s">
        <v>1246</v>
      </c>
      <c r="AM110" s="71" t="s">
        <v>1247</v>
      </c>
      <c r="AN110" s="71" t="s">
        <v>1178</v>
      </c>
      <c r="AO110" s="73" t="s">
        <v>1196</v>
      </c>
      <c r="AP110" s="73" t="s">
        <v>1248</v>
      </c>
      <c r="AQ110" s="73" t="s">
        <v>1252</v>
      </c>
      <c r="AR110" s="71" t="s">
        <v>1253</v>
      </c>
      <c r="AS110" s="71" t="s">
        <v>1254</v>
      </c>
      <c r="AT110" s="71"/>
      <c r="AU110" s="110">
        <v>45504</v>
      </c>
      <c r="AV110" s="74">
        <v>45504</v>
      </c>
      <c r="AW110" s="57"/>
      <c r="AX110" s="57"/>
      <c r="AY110" s="71"/>
      <c r="AZ110" s="71"/>
      <c r="BA110" s="70"/>
      <c r="BB110" s="70"/>
      <c r="BC110" s="70"/>
      <c r="BD110" s="70"/>
      <c r="BE110" s="71"/>
      <c r="BF110" s="96"/>
      <c r="BG110" s="96"/>
      <c r="BH110" s="96">
        <f t="shared" si="20"/>
        <v>0</v>
      </c>
      <c r="BI110" s="96"/>
      <c r="BJ110" s="96"/>
      <c r="BK110" s="96"/>
      <c r="BL110" s="96"/>
      <c r="BM110" s="96"/>
      <c r="BN110" s="96"/>
      <c r="BO110" s="96"/>
      <c r="BP110" s="96"/>
      <c r="BQ110" s="96"/>
      <c r="BR110" s="96"/>
      <c r="BS110" s="96"/>
      <c r="BT110" s="96"/>
      <c r="BU110" s="96"/>
      <c r="BV110" s="96">
        <f t="shared" si="21"/>
        <v>0</v>
      </c>
      <c r="BW110" s="96">
        <f t="shared" si="22"/>
        <v>0</v>
      </c>
      <c r="BX110" s="96">
        <f t="shared" si="23"/>
        <v>0</v>
      </c>
      <c r="BY110" s="96">
        <f t="shared" si="24"/>
        <v>0</v>
      </c>
      <c r="BZ110" s="96">
        <f t="shared" si="25"/>
        <v>0</v>
      </c>
      <c r="CA110" s="72"/>
      <c r="CB110" s="72"/>
      <c r="CC110" s="71"/>
      <c r="CD110" s="71"/>
      <c r="CE110" s="71"/>
      <c r="CF110" s="73"/>
      <c r="CG110" s="73"/>
      <c r="CH110" s="73"/>
      <c r="CI110" s="71"/>
      <c r="CJ110" s="71"/>
      <c r="CK110" s="71"/>
      <c r="CL110" s="110"/>
      <c r="CM110" s="74"/>
      <c r="CN110" s="57"/>
      <c r="CO110" s="57"/>
      <c r="CP110" s="71"/>
      <c r="CQ110" s="71"/>
      <c r="CR110" s="75"/>
    </row>
    <row r="111" spans="1:96" x14ac:dyDescent="0.45">
      <c r="A111" s="56">
        <v>108</v>
      </c>
      <c r="B111" s="68" t="s">
        <v>432</v>
      </c>
      <c r="C111" s="78" t="s">
        <v>433</v>
      </c>
      <c r="D111" s="78" t="str">
        <f t="shared" si="13"/>
        <v>ｻ811CN</v>
      </c>
      <c r="E111" s="57" t="s">
        <v>434</v>
      </c>
      <c r="F111" s="58">
        <v>42816</v>
      </c>
      <c r="G111" s="69">
        <v>44.52</v>
      </c>
      <c r="H111" s="57" t="s">
        <v>134</v>
      </c>
      <c r="I111" s="57" t="s">
        <v>108</v>
      </c>
      <c r="J111" s="70"/>
      <c r="K111" s="70"/>
      <c r="L111" s="70"/>
      <c r="M111" s="70"/>
      <c r="N111" s="71"/>
      <c r="O111" s="96"/>
      <c r="P111" s="96"/>
      <c r="Q111" s="96">
        <f t="shared" si="14"/>
        <v>0</v>
      </c>
      <c r="R111" s="96"/>
      <c r="S111" s="96"/>
      <c r="T111" s="96"/>
      <c r="U111" s="96"/>
      <c r="V111" s="96"/>
      <c r="W111" s="96"/>
      <c r="X111" s="96"/>
      <c r="Y111" s="96"/>
      <c r="Z111" s="96"/>
      <c r="AA111" s="96"/>
      <c r="AB111" s="96"/>
      <c r="AC111" s="96"/>
      <c r="AD111" s="96"/>
      <c r="AE111" s="96">
        <f t="shared" si="15"/>
        <v>0</v>
      </c>
      <c r="AF111" s="96">
        <f t="shared" si="16"/>
        <v>0</v>
      </c>
      <c r="AG111" s="96">
        <f t="shared" si="17"/>
        <v>0</v>
      </c>
      <c r="AH111" s="96">
        <f t="shared" si="18"/>
        <v>0</v>
      </c>
      <c r="AI111" s="96">
        <f t="shared" si="19"/>
        <v>0</v>
      </c>
      <c r="AJ111" s="72"/>
      <c r="AK111" s="72"/>
      <c r="AL111" s="71"/>
      <c r="AM111" s="71"/>
      <c r="AN111" s="71"/>
      <c r="AO111" s="73"/>
      <c r="AP111" s="73"/>
      <c r="AQ111" s="73"/>
      <c r="AR111" s="71"/>
      <c r="AS111" s="71"/>
      <c r="AT111" s="71"/>
      <c r="AU111" s="110"/>
      <c r="AV111" s="74"/>
      <c r="AW111" s="57"/>
      <c r="AX111" s="57"/>
      <c r="AY111" s="71"/>
      <c r="AZ111" s="71"/>
      <c r="BA111" s="70"/>
      <c r="BB111" s="70"/>
      <c r="BC111" s="70"/>
      <c r="BD111" s="70"/>
      <c r="BE111" s="71"/>
      <c r="BF111" s="96"/>
      <c r="BG111" s="96"/>
      <c r="BH111" s="96">
        <f t="shared" si="20"/>
        <v>0</v>
      </c>
      <c r="BI111" s="96"/>
      <c r="BJ111" s="96"/>
      <c r="BK111" s="96"/>
      <c r="BL111" s="96"/>
      <c r="BM111" s="96"/>
      <c r="BN111" s="96"/>
      <c r="BO111" s="96"/>
      <c r="BP111" s="96"/>
      <c r="BQ111" s="96"/>
      <c r="BR111" s="96"/>
      <c r="BS111" s="96"/>
      <c r="BT111" s="96"/>
      <c r="BU111" s="96"/>
      <c r="BV111" s="96">
        <f t="shared" si="21"/>
        <v>0</v>
      </c>
      <c r="BW111" s="96">
        <f t="shared" si="22"/>
        <v>0</v>
      </c>
      <c r="BX111" s="96">
        <f t="shared" si="23"/>
        <v>0</v>
      </c>
      <c r="BY111" s="96">
        <f t="shared" si="24"/>
        <v>0</v>
      </c>
      <c r="BZ111" s="96">
        <f t="shared" si="25"/>
        <v>0</v>
      </c>
      <c r="CA111" s="72"/>
      <c r="CB111" s="72"/>
      <c r="CC111" s="71"/>
      <c r="CD111" s="71"/>
      <c r="CE111" s="71"/>
      <c r="CF111" s="73"/>
      <c r="CG111" s="73"/>
      <c r="CH111" s="73"/>
      <c r="CI111" s="71"/>
      <c r="CJ111" s="71"/>
      <c r="CK111" s="71"/>
      <c r="CL111" s="110"/>
      <c r="CM111" s="74"/>
      <c r="CN111" s="57"/>
      <c r="CO111" s="57"/>
      <c r="CP111" s="71"/>
      <c r="CQ111" s="71"/>
      <c r="CR111" s="75"/>
    </row>
    <row r="112" spans="1:96" x14ac:dyDescent="0.45">
      <c r="A112" s="56">
        <v>109</v>
      </c>
      <c r="B112" s="68" t="s">
        <v>435</v>
      </c>
      <c r="C112" s="78" t="s">
        <v>436</v>
      </c>
      <c r="D112" s="78" t="str">
        <f t="shared" si="13"/>
        <v>ｻ810CS</v>
      </c>
      <c r="E112" s="57" t="s">
        <v>437</v>
      </c>
      <c r="F112" s="58">
        <v>42817</v>
      </c>
      <c r="G112" s="69">
        <v>85.86</v>
      </c>
      <c r="H112" s="57" t="s">
        <v>134</v>
      </c>
      <c r="I112" s="57" t="s">
        <v>108</v>
      </c>
      <c r="J112" s="70"/>
      <c r="K112" s="70"/>
      <c r="L112" s="70"/>
      <c r="M112" s="70"/>
      <c r="N112" s="71"/>
      <c r="O112" s="96"/>
      <c r="P112" s="96"/>
      <c r="Q112" s="96">
        <f t="shared" si="14"/>
        <v>0</v>
      </c>
      <c r="R112" s="96"/>
      <c r="S112" s="96"/>
      <c r="T112" s="96"/>
      <c r="U112" s="96"/>
      <c r="V112" s="96"/>
      <c r="W112" s="96"/>
      <c r="X112" s="96"/>
      <c r="Y112" s="96"/>
      <c r="Z112" s="96"/>
      <c r="AA112" s="96"/>
      <c r="AB112" s="96"/>
      <c r="AC112" s="96"/>
      <c r="AD112" s="96"/>
      <c r="AE112" s="96">
        <f t="shared" si="15"/>
        <v>0</v>
      </c>
      <c r="AF112" s="96">
        <f t="shared" si="16"/>
        <v>0</v>
      </c>
      <c r="AG112" s="96">
        <f t="shared" si="17"/>
        <v>0</v>
      </c>
      <c r="AH112" s="96">
        <f t="shared" si="18"/>
        <v>0</v>
      </c>
      <c r="AI112" s="96">
        <f t="shared" si="19"/>
        <v>0</v>
      </c>
      <c r="AJ112" s="72"/>
      <c r="AK112" s="72"/>
      <c r="AL112" s="71"/>
      <c r="AM112" s="71"/>
      <c r="AN112" s="71"/>
      <c r="AO112" s="73"/>
      <c r="AP112" s="73"/>
      <c r="AQ112" s="73"/>
      <c r="AR112" s="71"/>
      <c r="AS112" s="71"/>
      <c r="AT112" s="71"/>
      <c r="AU112" s="110"/>
      <c r="AV112" s="74"/>
      <c r="AW112" s="57"/>
      <c r="AX112" s="57"/>
      <c r="AY112" s="71"/>
      <c r="AZ112" s="71"/>
      <c r="BA112" s="70"/>
      <c r="BB112" s="70"/>
      <c r="BC112" s="70"/>
      <c r="BD112" s="70"/>
      <c r="BE112" s="71"/>
      <c r="BF112" s="96"/>
      <c r="BG112" s="96"/>
      <c r="BH112" s="96">
        <f t="shared" si="20"/>
        <v>0</v>
      </c>
      <c r="BI112" s="96"/>
      <c r="BJ112" s="96"/>
      <c r="BK112" s="96"/>
      <c r="BL112" s="96"/>
      <c r="BM112" s="96"/>
      <c r="BN112" s="96"/>
      <c r="BO112" s="96"/>
      <c r="BP112" s="96"/>
      <c r="BQ112" s="96"/>
      <c r="BR112" s="96"/>
      <c r="BS112" s="96"/>
      <c r="BT112" s="96"/>
      <c r="BU112" s="96"/>
      <c r="BV112" s="96">
        <f t="shared" si="21"/>
        <v>0</v>
      </c>
      <c r="BW112" s="96">
        <f t="shared" si="22"/>
        <v>0</v>
      </c>
      <c r="BX112" s="96">
        <f t="shared" si="23"/>
        <v>0</v>
      </c>
      <c r="BY112" s="96">
        <f t="shared" si="24"/>
        <v>0</v>
      </c>
      <c r="BZ112" s="96">
        <f t="shared" si="25"/>
        <v>0</v>
      </c>
      <c r="CA112" s="72"/>
      <c r="CB112" s="72"/>
      <c r="CC112" s="71"/>
      <c r="CD112" s="71"/>
      <c r="CE112" s="71"/>
      <c r="CF112" s="73"/>
      <c r="CG112" s="73"/>
      <c r="CH112" s="73"/>
      <c r="CI112" s="71"/>
      <c r="CJ112" s="71"/>
      <c r="CK112" s="71"/>
      <c r="CL112" s="110"/>
      <c r="CM112" s="74"/>
      <c r="CN112" s="57"/>
      <c r="CO112" s="57"/>
      <c r="CP112" s="71"/>
      <c r="CQ112" s="71"/>
      <c r="CR112" s="75"/>
    </row>
    <row r="113" spans="1:96" x14ac:dyDescent="0.45">
      <c r="A113" s="56">
        <v>110</v>
      </c>
      <c r="B113" s="68" t="s">
        <v>438</v>
      </c>
      <c r="C113" s="78" t="s">
        <v>439</v>
      </c>
      <c r="D113" s="78" t="str">
        <f t="shared" si="13"/>
        <v>ｻ901CR</v>
      </c>
      <c r="E113" s="57" t="s">
        <v>1150</v>
      </c>
      <c r="F113" s="58">
        <v>42818</v>
      </c>
      <c r="G113" s="69">
        <v>37.1</v>
      </c>
      <c r="H113" s="57" t="s">
        <v>134</v>
      </c>
      <c r="I113" s="57" t="s">
        <v>108</v>
      </c>
      <c r="J113" s="70">
        <v>45400</v>
      </c>
      <c r="K113" s="70" t="s">
        <v>1147</v>
      </c>
      <c r="L113" s="70"/>
      <c r="M113" s="70"/>
      <c r="N113" s="71"/>
      <c r="O113" s="96">
        <v>244370</v>
      </c>
      <c r="P113" s="96">
        <v>244304</v>
      </c>
      <c r="Q113" s="96">
        <f t="shared" si="14"/>
        <v>-66</v>
      </c>
      <c r="R113" s="96">
        <v>40176</v>
      </c>
      <c r="S113" s="96">
        <v>1663</v>
      </c>
      <c r="T113" s="96">
        <v>9556</v>
      </c>
      <c r="U113" s="96">
        <v>13226</v>
      </c>
      <c r="V113" s="96">
        <v>10480</v>
      </c>
      <c r="W113" s="96">
        <v>2006</v>
      </c>
      <c r="X113" s="96">
        <v>0</v>
      </c>
      <c r="Y113" s="96">
        <v>158</v>
      </c>
      <c r="Z113" s="96">
        <v>554</v>
      </c>
      <c r="AA113" s="96">
        <v>2217</v>
      </c>
      <c r="AB113" s="96">
        <v>316</v>
      </c>
      <c r="AC113" s="96">
        <v>0</v>
      </c>
      <c r="AD113" s="96">
        <v>0</v>
      </c>
      <c r="AE113" s="96">
        <f t="shared" si="15"/>
        <v>40176</v>
      </c>
      <c r="AF113" s="96">
        <f t="shared" si="16"/>
        <v>0</v>
      </c>
      <c r="AG113" s="96">
        <f t="shared" si="17"/>
        <v>204194</v>
      </c>
      <c r="AH113" s="96">
        <f t="shared" si="18"/>
        <v>204128</v>
      </c>
      <c r="AI113" s="96">
        <f t="shared" si="19"/>
        <v>-66</v>
      </c>
      <c r="AJ113" s="72" t="s">
        <v>1680</v>
      </c>
      <c r="AK113" s="72"/>
      <c r="AL113" s="71" t="s">
        <v>1260</v>
      </c>
      <c r="AM113" s="71" t="s">
        <v>1195</v>
      </c>
      <c r="AN113" s="71" t="s">
        <v>1178</v>
      </c>
      <c r="AO113" s="73" t="s">
        <v>1220</v>
      </c>
      <c r="AP113" s="73" t="s">
        <v>1261</v>
      </c>
      <c r="AQ113" s="73" t="s">
        <v>1262</v>
      </c>
      <c r="AR113" s="71" t="s">
        <v>1263</v>
      </c>
      <c r="AS113" s="71" t="s">
        <v>1264</v>
      </c>
      <c r="AT113" s="71"/>
      <c r="AU113" s="110">
        <v>45504</v>
      </c>
      <c r="AV113" s="74">
        <v>45504</v>
      </c>
      <c r="AW113" s="57"/>
      <c r="AX113" s="57"/>
      <c r="AY113" s="71"/>
      <c r="AZ113" s="71"/>
      <c r="BA113" s="70"/>
      <c r="BB113" s="70"/>
      <c r="BC113" s="70"/>
      <c r="BD113" s="70"/>
      <c r="BE113" s="71"/>
      <c r="BF113" s="96"/>
      <c r="BG113" s="96"/>
      <c r="BH113" s="96">
        <f t="shared" si="20"/>
        <v>0</v>
      </c>
      <c r="BI113" s="96"/>
      <c r="BJ113" s="96"/>
      <c r="BK113" s="96"/>
      <c r="BL113" s="96"/>
      <c r="BM113" s="96"/>
      <c r="BN113" s="96"/>
      <c r="BO113" s="96"/>
      <c r="BP113" s="96"/>
      <c r="BQ113" s="96"/>
      <c r="BR113" s="96"/>
      <c r="BS113" s="96"/>
      <c r="BT113" s="96"/>
      <c r="BU113" s="96"/>
      <c r="BV113" s="96">
        <f t="shared" si="21"/>
        <v>0</v>
      </c>
      <c r="BW113" s="96">
        <f t="shared" si="22"/>
        <v>0</v>
      </c>
      <c r="BX113" s="96">
        <f t="shared" si="23"/>
        <v>0</v>
      </c>
      <c r="BY113" s="96">
        <f t="shared" si="24"/>
        <v>0</v>
      </c>
      <c r="BZ113" s="96">
        <f t="shared" si="25"/>
        <v>0</v>
      </c>
      <c r="CA113" s="72"/>
      <c r="CB113" s="72"/>
      <c r="CC113" s="71"/>
      <c r="CD113" s="71"/>
      <c r="CE113" s="71"/>
      <c r="CF113" s="73"/>
      <c r="CG113" s="73"/>
      <c r="CH113" s="73"/>
      <c r="CI113" s="71"/>
      <c r="CJ113" s="71"/>
      <c r="CK113" s="71"/>
      <c r="CL113" s="110"/>
      <c r="CM113" s="74"/>
      <c r="CN113" s="57"/>
      <c r="CO113" s="57"/>
      <c r="CP113" s="71"/>
      <c r="CQ113" s="71"/>
      <c r="CR113" s="75"/>
    </row>
    <row r="114" spans="1:96" x14ac:dyDescent="0.45">
      <c r="A114" s="56">
        <v>111</v>
      </c>
      <c r="B114" s="68" t="s">
        <v>441</v>
      </c>
      <c r="C114" s="78" t="s">
        <v>442</v>
      </c>
      <c r="D114" s="78" t="str">
        <f t="shared" si="13"/>
        <v>ｻ901CS</v>
      </c>
      <c r="E114" s="57" t="s">
        <v>1150</v>
      </c>
      <c r="F114" s="58">
        <v>42818</v>
      </c>
      <c r="G114" s="69">
        <v>29.68</v>
      </c>
      <c r="H114" s="57" t="s">
        <v>134</v>
      </c>
      <c r="I114" s="57" t="s">
        <v>108</v>
      </c>
      <c r="J114" s="70">
        <v>45400</v>
      </c>
      <c r="K114" s="70" t="s">
        <v>1147</v>
      </c>
      <c r="L114" s="70"/>
      <c r="M114" s="70"/>
      <c r="N114" s="71"/>
      <c r="O114" s="96">
        <v>206280</v>
      </c>
      <c r="P114" s="96">
        <v>206280</v>
      </c>
      <c r="Q114" s="96">
        <f t="shared" si="14"/>
        <v>0</v>
      </c>
      <c r="R114" s="96">
        <v>34792</v>
      </c>
      <c r="S114" s="96">
        <v>1320</v>
      </c>
      <c r="T114" s="96">
        <v>7735</v>
      </c>
      <c r="U114" s="96">
        <v>11140</v>
      </c>
      <c r="V114" s="96">
        <v>9768</v>
      </c>
      <c r="W114" s="96">
        <v>2032</v>
      </c>
      <c r="X114" s="96">
        <v>0</v>
      </c>
      <c r="Y114" s="96">
        <v>158</v>
      </c>
      <c r="Z114" s="96">
        <v>501</v>
      </c>
      <c r="AA114" s="96">
        <v>1874</v>
      </c>
      <c r="AB114" s="96">
        <v>264</v>
      </c>
      <c r="AC114" s="96">
        <v>0</v>
      </c>
      <c r="AD114" s="96">
        <v>0</v>
      </c>
      <c r="AE114" s="96">
        <f t="shared" si="15"/>
        <v>34792</v>
      </c>
      <c r="AF114" s="96">
        <f t="shared" si="16"/>
        <v>0</v>
      </c>
      <c r="AG114" s="96">
        <f t="shared" si="17"/>
        <v>171488</v>
      </c>
      <c r="AH114" s="96">
        <f t="shared" si="18"/>
        <v>171488</v>
      </c>
      <c r="AI114" s="96">
        <f t="shared" si="19"/>
        <v>0</v>
      </c>
      <c r="AJ114" s="72"/>
      <c r="AK114" s="72"/>
      <c r="AL114" s="71" t="s">
        <v>1260</v>
      </c>
      <c r="AM114" s="71" t="s">
        <v>1195</v>
      </c>
      <c r="AN114" s="71" t="s">
        <v>1178</v>
      </c>
      <c r="AO114" s="73" t="s">
        <v>1220</v>
      </c>
      <c r="AP114" s="73" t="s">
        <v>1261</v>
      </c>
      <c r="AQ114" s="73" t="s">
        <v>1262</v>
      </c>
      <c r="AR114" s="71" t="s">
        <v>1263</v>
      </c>
      <c r="AS114" s="71" t="s">
        <v>1264</v>
      </c>
      <c r="AT114" s="71"/>
      <c r="AU114" s="110">
        <v>45504</v>
      </c>
      <c r="AV114" s="74">
        <v>45504</v>
      </c>
      <c r="AW114" s="57"/>
      <c r="AX114" s="57"/>
      <c r="AY114" s="71"/>
      <c r="AZ114" s="71"/>
      <c r="BA114" s="70"/>
      <c r="BB114" s="70"/>
      <c r="BC114" s="70"/>
      <c r="BD114" s="70"/>
      <c r="BE114" s="71"/>
      <c r="BF114" s="96"/>
      <c r="BG114" s="96"/>
      <c r="BH114" s="96">
        <f t="shared" si="20"/>
        <v>0</v>
      </c>
      <c r="BI114" s="96"/>
      <c r="BJ114" s="96"/>
      <c r="BK114" s="96"/>
      <c r="BL114" s="96"/>
      <c r="BM114" s="96"/>
      <c r="BN114" s="96"/>
      <c r="BO114" s="96"/>
      <c r="BP114" s="96"/>
      <c r="BQ114" s="96"/>
      <c r="BR114" s="96"/>
      <c r="BS114" s="96"/>
      <c r="BT114" s="96"/>
      <c r="BU114" s="96"/>
      <c r="BV114" s="96">
        <f t="shared" si="21"/>
        <v>0</v>
      </c>
      <c r="BW114" s="96">
        <f t="shared" si="22"/>
        <v>0</v>
      </c>
      <c r="BX114" s="96">
        <f t="shared" si="23"/>
        <v>0</v>
      </c>
      <c r="BY114" s="96">
        <f t="shared" si="24"/>
        <v>0</v>
      </c>
      <c r="BZ114" s="96">
        <f t="shared" si="25"/>
        <v>0</v>
      </c>
      <c r="CA114" s="72"/>
      <c r="CB114" s="72"/>
      <c r="CC114" s="71"/>
      <c r="CD114" s="71"/>
      <c r="CE114" s="71"/>
      <c r="CF114" s="73"/>
      <c r="CG114" s="73"/>
      <c r="CH114" s="73"/>
      <c r="CI114" s="71"/>
      <c r="CJ114" s="71"/>
      <c r="CK114" s="71"/>
      <c r="CL114" s="110"/>
      <c r="CM114" s="74"/>
      <c r="CN114" s="57"/>
      <c r="CO114" s="57"/>
      <c r="CP114" s="71"/>
      <c r="CQ114" s="71"/>
      <c r="CR114" s="75"/>
    </row>
    <row r="115" spans="1:96" x14ac:dyDescent="0.45">
      <c r="A115" s="56">
        <v>112</v>
      </c>
      <c r="B115" s="68" t="s">
        <v>443</v>
      </c>
      <c r="C115" s="78" t="s">
        <v>444</v>
      </c>
      <c r="D115" s="78" t="str">
        <f t="shared" si="13"/>
        <v>ｻ812CC</v>
      </c>
      <c r="E115" s="57" t="s">
        <v>445</v>
      </c>
      <c r="F115" s="58">
        <v>42822</v>
      </c>
      <c r="G115" s="69">
        <v>10.6</v>
      </c>
      <c r="H115" s="57" t="s">
        <v>134</v>
      </c>
      <c r="I115" s="57" t="s">
        <v>232</v>
      </c>
      <c r="J115" s="70"/>
      <c r="K115" s="70"/>
      <c r="L115" s="70"/>
      <c r="M115" s="70"/>
      <c r="N115" s="71"/>
      <c r="O115" s="96"/>
      <c r="P115" s="96"/>
      <c r="Q115" s="96">
        <f t="shared" si="14"/>
        <v>0</v>
      </c>
      <c r="R115" s="96"/>
      <c r="S115" s="96"/>
      <c r="T115" s="96"/>
      <c r="U115" s="96"/>
      <c r="V115" s="96"/>
      <c r="W115" s="96"/>
      <c r="X115" s="96"/>
      <c r="Y115" s="96"/>
      <c r="Z115" s="96"/>
      <c r="AA115" s="96"/>
      <c r="AB115" s="96"/>
      <c r="AC115" s="96"/>
      <c r="AD115" s="96"/>
      <c r="AE115" s="96">
        <f t="shared" si="15"/>
        <v>0</v>
      </c>
      <c r="AF115" s="96">
        <f t="shared" si="16"/>
        <v>0</v>
      </c>
      <c r="AG115" s="96">
        <f t="shared" si="17"/>
        <v>0</v>
      </c>
      <c r="AH115" s="96">
        <f t="shared" si="18"/>
        <v>0</v>
      </c>
      <c r="AI115" s="96">
        <f t="shared" si="19"/>
        <v>0</v>
      </c>
      <c r="AJ115" s="72"/>
      <c r="AK115" s="72"/>
      <c r="AL115" s="71"/>
      <c r="AM115" s="71"/>
      <c r="AN115" s="71"/>
      <c r="AO115" s="73"/>
      <c r="AP115" s="73"/>
      <c r="AQ115" s="73"/>
      <c r="AR115" s="71"/>
      <c r="AS115" s="71"/>
      <c r="AT115" s="71"/>
      <c r="AU115" s="110"/>
      <c r="AV115" s="74"/>
      <c r="AW115" s="57"/>
      <c r="AX115" s="57"/>
      <c r="AY115" s="71"/>
      <c r="AZ115" s="71"/>
      <c r="BA115" s="70"/>
      <c r="BB115" s="70"/>
      <c r="BC115" s="70"/>
      <c r="BD115" s="70"/>
      <c r="BE115" s="71"/>
      <c r="BF115" s="96"/>
      <c r="BG115" s="96"/>
      <c r="BH115" s="96">
        <f t="shared" si="20"/>
        <v>0</v>
      </c>
      <c r="BI115" s="96"/>
      <c r="BJ115" s="96"/>
      <c r="BK115" s="96"/>
      <c r="BL115" s="96"/>
      <c r="BM115" s="96"/>
      <c r="BN115" s="96"/>
      <c r="BO115" s="96"/>
      <c r="BP115" s="96"/>
      <c r="BQ115" s="96"/>
      <c r="BR115" s="96"/>
      <c r="BS115" s="96"/>
      <c r="BT115" s="96"/>
      <c r="BU115" s="96"/>
      <c r="BV115" s="96">
        <f t="shared" si="21"/>
        <v>0</v>
      </c>
      <c r="BW115" s="96">
        <f t="shared" si="22"/>
        <v>0</v>
      </c>
      <c r="BX115" s="96">
        <f t="shared" si="23"/>
        <v>0</v>
      </c>
      <c r="BY115" s="96">
        <f t="shared" si="24"/>
        <v>0</v>
      </c>
      <c r="BZ115" s="96">
        <f t="shared" si="25"/>
        <v>0</v>
      </c>
      <c r="CA115" s="72"/>
      <c r="CB115" s="72"/>
      <c r="CC115" s="71"/>
      <c r="CD115" s="71"/>
      <c r="CE115" s="71"/>
      <c r="CF115" s="73"/>
      <c r="CG115" s="73"/>
      <c r="CH115" s="73"/>
      <c r="CI115" s="71"/>
      <c r="CJ115" s="71"/>
      <c r="CK115" s="71"/>
      <c r="CL115" s="110"/>
      <c r="CM115" s="74"/>
      <c r="CN115" s="57"/>
      <c r="CO115" s="57"/>
      <c r="CP115" s="71"/>
      <c r="CQ115" s="71"/>
      <c r="CR115" s="75"/>
    </row>
    <row r="116" spans="1:96" x14ac:dyDescent="0.45">
      <c r="A116" s="56">
        <v>113</v>
      </c>
      <c r="B116" s="68" t="s">
        <v>446</v>
      </c>
      <c r="C116" s="78" t="s">
        <v>447</v>
      </c>
      <c r="D116" s="78" t="str">
        <f t="shared" si="13"/>
        <v>ｻ812CK</v>
      </c>
      <c r="E116" s="57" t="s">
        <v>420</v>
      </c>
      <c r="F116" s="58">
        <v>42822</v>
      </c>
      <c r="G116" s="69">
        <v>17.489999999999998</v>
      </c>
      <c r="H116" s="57" t="s">
        <v>134</v>
      </c>
      <c r="I116" s="57" t="s">
        <v>108</v>
      </c>
      <c r="J116" s="70"/>
      <c r="K116" s="70"/>
      <c r="L116" s="70"/>
      <c r="M116" s="70"/>
      <c r="N116" s="71"/>
      <c r="O116" s="96"/>
      <c r="P116" s="96"/>
      <c r="Q116" s="96">
        <f t="shared" si="14"/>
        <v>0</v>
      </c>
      <c r="R116" s="96"/>
      <c r="S116" s="96"/>
      <c r="T116" s="96"/>
      <c r="U116" s="96"/>
      <c r="V116" s="96"/>
      <c r="W116" s="96"/>
      <c r="X116" s="96"/>
      <c r="Y116" s="96"/>
      <c r="Z116" s="96"/>
      <c r="AA116" s="96"/>
      <c r="AB116" s="96"/>
      <c r="AC116" s="96"/>
      <c r="AD116" s="96"/>
      <c r="AE116" s="96">
        <f t="shared" si="15"/>
        <v>0</v>
      </c>
      <c r="AF116" s="96">
        <f t="shared" si="16"/>
        <v>0</v>
      </c>
      <c r="AG116" s="96">
        <f t="shared" si="17"/>
        <v>0</v>
      </c>
      <c r="AH116" s="96">
        <f t="shared" si="18"/>
        <v>0</v>
      </c>
      <c r="AI116" s="96">
        <f t="shared" si="19"/>
        <v>0</v>
      </c>
      <c r="AJ116" s="72"/>
      <c r="AK116" s="72"/>
      <c r="AL116" s="71"/>
      <c r="AM116" s="71"/>
      <c r="AN116" s="71"/>
      <c r="AO116" s="73"/>
      <c r="AP116" s="73"/>
      <c r="AQ116" s="73"/>
      <c r="AR116" s="71"/>
      <c r="AS116" s="71"/>
      <c r="AT116" s="71"/>
      <c r="AU116" s="110"/>
      <c r="AV116" s="74"/>
      <c r="AW116" s="57"/>
      <c r="AX116" s="57"/>
      <c r="AY116" s="71"/>
      <c r="AZ116" s="71"/>
      <c r="BA116" s="70"/>
      <c r="BB116" s="70"/>
      <c r="BC116" s="70"/>
      <c r="BD116" s="70"/>
      <c r="BE116" s="71"/>
      <c r="BF116" s="96"/>
      <c r="BG116" s="96"/>
      <c r="BH116" s="96">
        <f t="shared" si="20"/>
        <v>0</v>
      </c>
      <c r="BI116" s="96"/>
      <c r="BJ116" s="96"/>
      <c r="BK116" s="96"/>
      <c r="BL116" s="96"/>
      <c r="BM116" s="96"/>
      <c r="BN116" s="96"/>
      <c r="BO116" s="96"/>
      <c r="BP116" s="96"/>
      <c r="BQ116" s="96"/>
      <c r="BR116" s="96"/>
      <c r="BS116" s="96"/>
      <c r="BT116" s="96"/>
      <c r="BU116" s="96"/>
      <c r="BV116" s="96">
        <f t="shared" si="21"/>
        <v>0</v>
      </c>
      <c r="BW116" s="96">
        <f t="shared" si="22"/>
        <v>0</v>
      </c>
      <c r="BX116" s="96">
        <f t="shared" si="23"/>
        <v>0</v>
      </c>
      <c r="BY116" s="96">
        <f t="shared" si="24"/>
        <v>0</v>
      </c>
      <c r="BZ116" s="96">
        <f t="shared" si="25"/>
        <v>0</v>
      </c>
      <c r="CA116" s="72"/>
      <c r="CB116" s="72"/>
      <c r="CC116" s="71"/>
      <c r="CD116" s="71"/>
      <c r="CE116" s="71"/>
      <c r="CF116" s="73"/>
      <c r="CG116" s="73"/>
      <c r="CH116" s="73"/>
      <c r="CI116" s="71"/>
      <c r="CJ116" s="71"/>
      <c r="CK116" s="71"/>
      <c r="CL116" s="110"/>
      <c r="CM116" s="74"/>
      <c r="CN116" s="57"/>
      <c r="CO116" s="57"/>
      <c r="CP116" s="71"/>
      <c r="CQ116" s="71"/>
      <c r="CR116" s="75"/>
    </row>
    <row r="117" spans="1:96" x14ac:dyDescent="0.45">
      <c r="A117" s="56">
        <v>114</v>
      </c>
      <c r="B117" s="68" t="s">
        <v>448</v>
      </c>
      <c r="C117" s="78" t="s">
        <v>449</v>
      </c>
      <c r="D117" s="78" t="str">
        <f t="shared" si="13"/>
        <v>ｻ901CG</v>
      </c>
      <c r="E117" s="57" t="s">
        <v>450</v>
      </c>
      <c r="F117" s="58">
        <v>42822</v>
      </c>
      <c r="G117" s="69">
        <v>41.34</v>
      </c>
      <c r="H117" s="57" t="s">
        <v>134</v>
      </c>
      <c r="I117" s="57" t="s">
        <v>108</v>
      </c>
      <c r="J117" s="70"/>
      <c r="K117" s="70"/>
      <c r="L117" s="70"/>
      <c r="M117" s="70"/>
      <c r="N117" s="71"/>
      <c r="O117" s="96"/>
      <c r="P117" s="96"/>
      <c r="Q117" s="96">
        <f t="shared" si="14"/>
        <v>0</v>
      </c>
      <c r="R117" s="96"/>
      <c r="S117" s="96"/>
      <c r="T117" s="96"/>
      <c r="U117" s="96"/>
      <c r="V117" s="96"/>
      <c r="W117" s="96"/>
      <c r="X117" s="96"/>
      <c r="Y117" s="96"/>
      <c r="Z117" s="96"/>
      <c r="AA117" s="96"/>
      <c r="AB117" s="96"/>
      <c r="AC117" s="96"/>
      <c r="AD117" s="96"/>
      <c r="AE117" s="96">
        <f t="shared" si="15"/>
        <v>0</v>
      </c>
      <c r="AF117" s="96">
        <f t="shared" si="16"/>
        <v>0</v>
      </c>
      <c r="AG117" s="96">
        <f t="shared" si="17"/>
        <v>0</v>
      </c>
      <c r="AH117" s="96">
        <f t="shared" si="18"/>
        <v>0</v>
      </c>
      <c r="AI117" s="96">
        <f t="shared" si="19"/>
        <v>0</v>
      </c>
      <c r="AJ117" s="72"/>
      <c r="AK117" s="72"/>
      <c r="AL117" s="71"/>
      <c r="AM117" s="71"/>
      <c r="AN117" s="71"/>
      <c r="AO117" s="73"/>
      <c r="AP117" s="73"/>
      <c r="AQ117" s="73"/>
      <c r="AR117" s="71"/>
      <c r="AS117" s="71"/>
      <c r="AT117" s="71"/>
      <c r="AU117" s="110"/>
      <c r="AV117" s="74"/>
      <c r="AW117" s="57"/>
      <c r="AX117" s="57"/>
      <c r="AY117" s="71"/>
      <c r="AZ117" s="71"/>
      <c r="BA117" s="70"/>
      <c r="BB117" s="70"/>
      <c r="BC117" s="70"/>
      <c r="BD117" s="70"/>
      <c r="BE117" s="71"/>
      <c r="BF117" s="96"/>
      <c r="BG117" s="96"/>
      <c r="BH117" s="96">
        <f t="shared" si="20"/>
        <v>0</v>
      </c>
      <c r="BI117" s="96"/>
      <c r="BJ117" s="96"/>
      <c r="BK117" s="96"/>
      <c r="BL117" s="96"/>
      <c r="BM117" s="96"/>
      <c r="BN117" s="96"/>
      <c r="BO117" s="96"/>
      <c r="BP117" s="96"/>
      <c r="BQ117" s="96"/>
      <c r="BR117" s="96"/>
      <c r="BS117" s="96"/>
      <c r="BT117" s="96"/>
      <c r="BU117" s="96"/>
      <c r="BV117" s="96">
        <f t="shared" si="21"/>
        <v>0</v>
      </c>
      <c r="BW117" s="96">
        <f t="shared" si="22"/>
        <v>0</v>
      </c>
      <c r="BX117" s="96">
        <f t="shared" si="23"/>
        <v>0</v>
      </c>
      <c r="BY117" s="96">
        <f t="shared" si="24"/>
        <v>0</v>
      </c>
      <c r="BZ117" s="96">
        <f t="shared" si="25"/>
        <v>0</v>
      </c>
      <c r="CA117" s="72"/>
      <c r="CB117" s="72"/>
      <c r="CC117" s="71"/>
      <c r="CD117" s="71"/>
      <c r="CE117" s="71"/>
      <c r="CF117" s="73"/>
      <c r="CG117" s="73"/>
      <c r="CH117" s="73"/>
      <c r="CI117" s="71"/>
      <c r="CJ117" s="71"/>
      <c r="CK117" s="71"/>
      <c r="CL117" s="110"/>
      <c r="CM117" s="74"/>
      <c r="CN117" s="57"/>
      <c r="CO117" s="57"/>
      <c r="CP117" s="71"/>
      <c r="CQ117" s="71"/>
      <c r="CR117" s="75"/>
    </row>
    <row r="118" spans="1:96" x14ac:dyDescent="0.45">
      <c r="A118" s="56">
        <v>115</v>
      </c>
      <c r="B118" s="68" t="s">
        <v>451</v>
      </c>
      <c r="C118" s="78" t="s">
        <v>452</v>
      </c>
      <c r="D118" s="78" t="str">
        <f t="shared" si="13"/>
        <v>ｻ811CW</v>
      </c>
      <c r="E118" s="57" t="s">
        <v>453</v>
      </c>
      <c r="F118" s="58">
        <v>42828</v>
      </c>
      <c r="G118" s="69">
        <v>11.13</v>
      </c>
      <c r="H118" s="57" t="s">
        <v>134</v>
      </c>
      <c r="I118" s="57" t="s">
        <v>232</v>
      </c>
      <c r="J118" s="70"/>
      <c r="K118" s="70"/>
      <c r="L118" s="70"/>
      <c r="M118" s="70"/>
      <c r="N118" s="71"/>
      <c r="O118" s="96"/>
      <c r="P118" s="96"/>
      <c r="Q118" s="96">
        <f t="shared" si="14"/>
        <v>0</v>
      </c>
      <c r="R118" s="96"/>
      <c r="S118" s="96"/>
      <c r="T118" s="96"/>
      <c r="U118" s="96"/>
      <c r="V118" s="96"/>
      <c r="W118" s="96"/>
      <c r="X118" s="96"/>
      <c r="Y118" s="96"/>
      <c r="Z118" s="96"/>
      <c r="AA118" s="96"/>
      <c r="AB118" s="96"/>
      <c r="AC118" s="96"/>
      <c r="AD118" s="96"/>
      <c r="AE118" s="96">
        <f t="shared" si="15"/>
        <v>0</v>
      </c>
      <c r="AF118" s="96">
        <f t="shared" si="16"/>
        <v>0</v>
      </c>
      <c r="AG118" s="96">
        <f t="shared" si="17"/>
        <v>0</v>
      </c>
      <c r="AH118" s="96">
        <f t="shared" si="18"/>
        <v>0</v>
      </c>
      <c r="AI118" s="96">
        <f t="shared" si="19"/>
        <v>0</v>
      </c>
      <c r="AJ118" s="72"/>
      <c r="AK118" s="72"/>
      <c r="AL118" s="71"/>
      <c r="AM118" s="71"/>
      <c r="AN118" s="71"/>
      <c r="AO118" s="73"/>
      <c r="AP118" s="73"/>
      <c r="AQ118" s="73"/>
      <c r="AR118" s="71"/>
      <c r="AS118" s="71"/>
      <c r="AT118" s="71"/>
      <c r="AU118" s="110"/>
      <c r="AV118" s="74"/>
      <c r="AW118" s="57"/>
      <c r="AX118" s="57"/>
      <c r="AY118" s="71"/>
      <c r="AZ118" s="71"/>
      <c r="BA118" s="70"/>
      <c r="BB118" s="70"/>
      <c r="BC118" s="70"/>
      <c r="BD118" s="70"/>
      <c r="BE118" s="71"/>
      <c r="BF118" s="96"/>
      <c r="BG118" s="96"/>
      <c r="BH118" s="96">
        <f t="shared" si="20"/>
        <v>0</v>
      </c>
      <c r="BI118" s="96"/>
      <c r="BJ118" s="96"/>
      <c r="BK118" s="96"/>
      <c r="BL118" s="96"/>
      <c r="BM118" s="96"/>
      <c r="BN118" s="96"/>
      <c r="BO118" s="96"/>
      <c r="BP118" s="96"/>
      <c r="BQ118" s="96"/>
      <c r="BR118" s="96"/>
      <c r="BS118" s="96"/>
      <c r="BT118" s="96"/>
      <c r="BU118" s="96"/>
      <c r="BV118" s="96">
        <f t="shared" si="21"/>
        <v>0</v>
      </c>
      <c r="BW118" s="96">
        <f t="shared" si="22"/>
        <v>0</v>
      </c>
      <c r="BX118" s="96">
        <f t="shared" si="23"/>
        <v>0</v>
      </c>
      <c r="BY118" s="96">
        <f t="shared" si="24"/>
        <v>0</v>
      </c>
      <c r="BZ118" s="96">
        <f t="shared" si="25"/>
        <v>0</v>
      </c>
      <c r="CA118" s="72"/>
      <c r="CB118" s="72"/>
      <c r="CC118" s="71"/>
      <c r="CD118" s="71"/>
      <c r="CE118" s="71"/>
      <c r="CF118" s="73"/>
      <c r="CG118" s="73"/>
      <c r="CH118" s="73"/>
      <c r="CI118" s="71"/>
      <c r="CJ118" s="71"/>
      <c r="CK118" s="71"/>
      <c r="CL118" s="110"/>
      <c r="CM118" s="74"/>
      <c r="CN118" s="57"/>
      <c r="CO118" s="57"/>
      <c r="CP118" s="71"/>
      <c r="CQ118" s="71"/>
      <c r="CR118" s="75"/>
    </row>
    <row r="119" spans="1:96" x14ac:dyDescent="0.45">
      <c r="A119" s="56">
        <v>116</v>
      </c>
      <c r="B119" s="68" t="s">
        <v>454</v>
      </c>
      <c r="C119" s="78" t="s">
        <v>455</v>
      </c>
      <c r="D119" s="78" t="str">
        <f t="shared" si="13"/>
        <v>ｻ901CK</v>
      </c>
      <c r="E119" s="57" t="s">
        <v>456</v>
      </c>
      <c r="F119" s="58">
        <v>42830</v>
      </c>
      <c r="G119" s="69">
        <v>17.489999999999998</v>
      </c>
      <c r="H119" s="57" t="s">
        <v>134</v>
      </c>
      <c r="I119" s="57" t="s">
        <v>232</v>
      </c>
      <c r="J119" s="70"/>
      <c r="K119" s="70"/>
      <c r="L119" s="70"/>
      <c r="M119" s="70"/>
      <c r="N119" s="71"/>
      <c r="O119" s="96"/>
      <c r="P119" s="96"/>
      <c r="Q119" s="96">
        <f t="shared" si="14"/>
        <v>0</v>
      </c>
      <c r="R119" s="96"/>
      <c r="S119" s="96"/>
      <c r="T119" s="96"/>
      <c r="U119" s="96"/>
      <c r="V119" s="96"/>
      <c r="W119" s="96"/>
      <c r="X119" s="96"/>
      <c r="Y119" s="96"/>
      <c r="Z119" s="96"/>
      <c r="AA119" s="96"/>
      <c r="AB119" s="96"/>
      <c r="AC119" s="96"/>
      <c r="AD119" s="96"/>
      <c r="AE119" s="96">
        <f t="shared" si="15"/>
        <v>0</v>
      </c>
      <c r="AF119" s="96">
        <f t="shared" si="16"/>
        <v>0</v>
      </c>
      <c r="AG119" s="96">
        <f t="shared" si="17"/>
        <v>0</v>
      </c>
      <c r="AH119" s="96">
        <f t="shared" si="18"/>
        <v>0</v>
      </c>
      <c r="AI119" s="96">
        <f t="shared" si="19"/>
        <v>0</v>
      </c>
      <c r="AJ119" s="72"/>
      <c r="AK119" s="72"/>
      <c r="AL119" s="71"/>
      <c r="AM119" s="71"/>
      <c r="AN119" s="71"/>
      <c r="AO119" s="73"/>
      <c r="AP119" s="73"/>
      <c r="AQ119" s="73"/>
      <c r="AR119" s="71"/>
      <c r="AS119" s="71"/>
      <c r="AT119" s="71"/>
      <c r="AU119" s="110"/>
      <c r="AV119" s="74"/>
      <c r="AW119" s="57"/>
      <c r="AX119" s="57"/>
      <c r="AY119" s="71"/>
      <c r="AZ119" s="71"/>
      <c r="BA119" s="70"/>
      <c r="BB119" s="70"/>
      <c r="BC119" s="70"/>
      <c r="BD119" s="70"/>
      <c r="BE119" s="71"/>
      <c r="BF119" s="96"/>
      <c r="BG119" s="96"/>
      <c r="BH119" s="96">
        <f t="shared" si="20"/>
        <v>0</v>
      </c>
      <c r="BI119" s="96"/>
      <c r="BJ119" s="96"/>
      <c r="BK119" s="96"/>
      <c r="BL119" s="96"/>
      <c r="BM119" s="96"/>
      <c r="BN119" s="96"/>
      <c r="BO119" s="96"/>
      <c r="BP119" s="96"/>
      <c r="BQ119" s="96"/>
      <c r="BR119" s="96"/>
      <c r="BS119" s="96"/>
      <c r="BT119" s="96"/>
      <c r="BU119" s="96"/>
      <c r="BV119" s="96">
        <f t="shared" si="21"/>
        <v>0</v>
      </c>
      <c r="BW119" s="96">
        <f t="shared" si="22"/>
        <v>0</v>
      </c>
      <c r="BX119" s="96">
        <f t="shared" si="23"/>
        <v>0</v>
      </c>
      <c r="BY119" s="96">
        <f t="shared" si="24"/>
        <v>0</v>
      </c>
      <c r="BZ119" s="96">
        <f t="shared" si="25"/>
        <v>0</v>
      </c>
      <c r="CA119" s="72"/>
      <c r="CB119" s="72"/>
      <c r="CC119" s="71"/>
      <c r="CD119" s="71"/>
      <c r="CE119" s="71"/>
      <c r="CF119" s="73"/>
      <c r="CG119" s="73"/>
      <c r="CH119" s="73"/>
      <c r="CI119" s="71"/>
      <c r="CJ119" s="71"/>
      <c r="CK119" s="71"/>
      <c r="CL119" s="110"/>
      <c r="CM119" s="74"/>
      <c r="CN119" s="57"/>
      <c r="CO119" s="57"/>
      <c r="CP119" s="71"/>
      <c r="CQ119" s="71"/>
      <c r="CR119" s="75"/>
    </row>
    <row r="120" spans="1:96" x14ac:dyDescent="0.45">
      <c r="A120" s="56">
        <v>117</v>
      </c>
      <c r="B120" s="68" t="s">
        <v>1993</v>
      </c>
      <c r="C120" s="78" t="s">
        <v>1994</v>
      </c>
      <c r="D120" s="78" t="str">
        <f t="shared" si="13"/>
        <v>ｻ811CD</v>
      </c>
      <c r="E120" s="57" t="s">
        <v>1791</v>
      </c>
      <c r="F120" s="58">
        <v>42831</v>
      </c>
      <c r="G120" s="69">
        <v>85.86</v>
      </c>
      <c r="H120" s="57" t="s">
        <v>134</v>
      </c>
      <c r="I120" s="57" t="s">
        <v>108</v>
      </c>
      <c r="J120" s="70">
        <v>45476</v>
      </c>
      <c r="K120" s="70" t="s">
        <v>1147</v>
      </c>
      <c r="L120" s="70"/>
      <c r="M120" s="70"/>
      <c r="N120" s="71"/>
      <c r="O120" s="96">
        <v>489970</v>
      </c>
      <c r="P120" s="96">
        <v>490900</v>
      </c>
      <c r="Q120" s="96">
        <f t="shared" si="14"/>
        <v>930</v>
      </c>
      <c r="R120" s="96">
        <v>98282</v>
      </c>
      <c r="S120" s="96">
        <v>3590</v>
      </c>
      <c r="T120" s="96">
        <v>17608</v>
      </c>
      <c r="U120" s="96">
        <v>30703</v>
      </c>
      <c r="V120" s="96">
        <v>35560</v>
      </c>
      <c r="W120" s="96">
        <v>5200</v>
      </c>
      <c r="X120" s="96">
        <v>0</v>
      </c>
      <c r="Y120" s="96">
        <v>316</v>
      </c>
      <c r="Z120" s="96">
        <v>1135</v>
      </c>
      <c r="AA120" s="96">
        <v>3669</v>
      </c>
      <c r="AB120" s="96">
        <v>501</v>
      </c>
      <c r="AC120" s="96">
        <v>0</v>
      </c>
      <c r="AD120" s="96">
        <v>0</v>
      </c>
      <c r="AE120" s="96">
        <f t="shared" si="15"/>
        <v>98282</v>
      </c>
      <c r="AF120" s="96">
        <f t="shared" si="16"/>
        <v>0</v>
      </c>
      <c r="AG120" s="96">
        <f t="shared" si="17"/>
        <v>391688</v>
      </c>
      <c r="AH120" s="96">
        <f t="shared" si="18"/>
        <v>392618</v>
      </c>
      <c r="AI120" s="96">
        <f t="shared" si="19"/>
        <v>930</v>
      </c>
      <c r="AJ120" s="72" t="s">
        <v>1991</v>
      </c>
      <c r="AK120" s="72"/>
      <c r="AL120" s="71" t="s">
        <v>1620</v>
      </c>
      <c r="AM120" s="71" t="s">
        <v>1792</v>
      </c>
      <c r="AN120" s="71" t="s">
        <v>1178</v>
      </c>
      <c r="AO120" s="73" t="s">
        <v>1622</v>
      </c>
      <c r="AP120" s="73" t="s">
        <v>1793</v>
      </c>
      <c r="AQ120" s="73" t="s">
        <v>1794</v>
      </c>
      <c r="AR120" s="71" t="s">
        <v>1795</v>
      </c>
      <c r="AS120" s="71" t="s">
        <v>1796</v>
      </c>
      <c r="AT120" s="71"/>
      <c r="AU120" s="110">
        <v>45601</v>
      </c>
      <c r="AV120" s="74">
        <v>45601</v>
      </c>
      <c r="AW120" s="57"/>
      <c r="AX120" s="105" t="s">
        <v>1992</v>
      </c>
      <c r="AY120" s="71"/>
      <c r="AZ120" s="71"/>
      <c r="BA120" s="70"/>
      <c r="BB120" s="70"/>
      <c r="BC120" s="70"/>
      <c r="BD120" s="70"/>
      <c r="BE120" s="71"/>
      <c r="BF120" s="96"/>
      <c r="BG120" s="96"/>
      <c r="BH120" s="96">
        <f t="shared" si="20"/>
        <v>0</v>
      </c>
      <c r="BI120" s="96"/>
      <c r="BJ120" s="96"/>
      <c r="BK120" s="96"/>
      <c r="BL120" s="96"/>
      <c r="BM120" s="96"/>
      <c r="BN120" s="96"/>
      <c r="BO120" s="96"/>
      <c r="BP120" s="96"/>
      <c r="BQ120" s="96"/>
      <c r="BR120" s="96"/>
      <c r="BS120" s="96"/>
      <c r="BT120" s="96"/>
      <c r="BU120" s="96"/>
      <c r="BV120" s="96">
        <f t="shared" si="21"/>
        <v>0</v>
      </c>
      <c r="BW120" s="96">
        <f t="shared" si="22"/>
        <v>0</v>
      </c>
      <c r="BX120" s="96">
        <f t="shared" si="23"/>
        <v>0</v>
      </c>
      <c r="BY120" s="96">
        <f t="shared" si="24"/>
        <v>0</v>
      </c>
      <c r="BZ120" s="96">
        <f t="shared" si="25"/>
        <v>0</v>
      </c>
      <c r="CA120" s="72"/>
      <c r="CB120" s="72"/>
      <c r="CC120" s="71"/>
      <c r="CD120" s="71"/>
      <c r="CE120" s="71"/>
      <c r="CF120" s="73"/>
      <c r="CG120" s="73"/>
      <c r="CH120" s="73"/>
      <c r="CI120" s="71"/>
      <c r="CJ120" s="71"/>
      <c r="CK120" s="71"/>
      <c r="CL120" s="110"/>
      <c r="CM120" s="74"/>
      <c r="CN120" s="57"/>
      <c r="CO120" s="105"/>
      <c r="CP120" s="71"/>
      <c r="CQ120" s="71"/>
      <c r="CR120" s="75"/>
    </row>
    <row r="121" spans="1:96" x14ac:dyDescent="0.45">
      <c r="A121" s="56">
        <v>118</v>
      </c>
      <c r="B121" s="68" t="s">
        <v>460</v>
      </c>
      <c r="C121" s="78" t="s">
        <v>461</v>
      </c>
      <c r="D121" s="78" t="str">
        <f t="shared" si="13"/>
        <v>ｻ812CE</v>
      </c>
      <c r="E121" s="57" t="s">
        <v>462</v>
      </c>
      <c r="F121" s="58">
        <v>42837</v>
      </c>
      <c r="G121" s="69">
        <v>38.954999999999998</v>
      </c>
      <c r="H121" s="57" t="s">
        <v>134</v>
      </c>
      <c r="I121" s="57" t="s">
        <v>108</v>
      </c>
      <c r="J121" s="70"/>
      <c r="K121" s="70"/>
      <c r="L121" s="70"/>
      <c r="M121" s="70"/>
      <c r="N121" s="71"/>
      <c r="O121" s="96"/>
      <c r="P121" s="96"/>
      <c r="Q121" s="96">
        <f t="shared" si="14"/>
        <v>0</v>
      </c>
      <c r="R121" s="96"/>
      <c r="S121" s="96"/>
      <c r="T121" s="96"/>
      <c r="U121" s="96"/>
      <c r="V121" s="96"/>
      <c r="W121" s="96"/>
      <c r="X121" s="96"/>
      <c r="Y121" s="96"/>
      <c r="Z121" s="96"/>
      <c r="AA121" s="96"/>
      <c r="AB121" s="96"/>
      <c r="AC121" s="96"/>
      <c r="AD121" s="96"/>
      <c r="AE121" s="96">
        <f t="shared" si="15"/>
        <v>0</v>
      </c>
      <c r="AF121" s="96">
        <f t="shared" si="16"/>
        <v>0</v>
      </c>
      <c r="AG121" s="96">
        <f t="shared" si="17"/>
        <v>0</v>
      </c>
      <c r="AH121" s="96">
        <f t="shared" si="18"/>
        <v>0</v>
      </c>
      <c r="AI121" s="96">
        <f t="shared" si="19"/>
        <v>0</v>
      </c>
      <c r="AJ121" s="72"/>
      <c r="AK121" s="72"/>
      <c r="AL121" s="71"/>
      <c r="AM121" s="71"/>
      <c r="AN121" s="71"/>
      <c r="AO121" s="73"/>
      <c r="AP121" s="73"/>
      <c r="AQ121" s="73"/>
      <c r="AR121" s="71"/>
      <c r="AS121" s="71"/>
      <c r="AT121" s="71"/>
      <c r="AU121" s="110"/>
      <c r="AV121" s="74"/>
      <c r="AW121" s="57"/>
      <c r="AX121" s="57"/>
      <c r="AY121" s="71"/>
      <c r="AZ121" s="71"/>
      <c r="BA121" s="70"/>
      <c r="BB121" s="70"/>
      <c r="BC121" s="70"/>
      <c r="BD121" s="70"/>
      <c r="BE121" s="71"/>
      <c r="BF121" s="96"/>
      <c r="BG121" s="96"/>
      <c r="BH121" s="96">
        <f t="shared" si="20"/>
        <v>0</v>
      </c>
      <c r="BI121" s="96"/>
      <c r="BJ121" s="96"/>
      <c r="BK121" s="96"/>
      <c r="BL121" s="96"/>
      <c r="BM121" s="96"/>
      <c r="BN121" s="96"/>
      <c r="BO121" s="96"/>
      <c r="BP121" s="96"/>
      <c r="BQ121" s="96"/>
      <c r="BR121" s="96"/>
      <c r="BS121" s="96"/>
      <c r="BT121" s="96"/>
      <c r="BU121" s="96"/>
      <c r="BV121" s="96">
        <f t="shared" si="21"/>
        <v>0</v>
      </c>
      <c r="BW121" s="96">
        <f t="shared" si="22"/>
        <v>0</v>
      </c>
      <c r="BX121" s="96">
        <f t="shared" si="23"/>
        <v>0</v>
      </c>
      <c r="BY121" s="96">
        <f t="shared" si="24"/>
        <v>0</v>
      </c>
      <c r="BZ121" s="96">
        <f t="shared" si="25"/>
        <v>0</v>
      </c>
      <c r="CA121" s="72"/>
      <c r="CB121" s="72"/>
      <c r="CC121" s="71"/>
      <c r="CD121" s="71"/>
      <c r="CE121" s="71"/>
      <c r="CF121" s="73"/>
      <c r="CG121" s="73"/>
      <c r="CH121" s="73"/>
      <c r="CI121" s="71"/>
      <c r="CJ121" s="71"/>
      <c r="CK121" s="71"/>
      <c r="CL121" s="110"/>
      <c r="CM121" s="74"/>
      <c r="CN121" s="57"/>
      <c r="CO121" s="57"/>
      <c r="CP121" s="71"/>
      <c r="CQ121" s="71"/>
      <c r="CR121" s="75"/>
    </row>
    <row r="122" spans="1:96" x14ac:dyDescent="0.45">
      <c r="A122" s="56">
        <v>119</v>
      </c>
      <c r="B122" s="68" t="s">
        <v>463</v>
      </c>
      <c r="C122" s="78" t="s">
        <v>464</v>
      </c>
      <c r="D122" s="78" t="str">
        <f t="shared" si="13"/>
        <v>ｻ809CC</v>
      </c>
      <c r="E122" s="57" t="s">
        <v>465</v>
      </c>
      <c r="F122" s="58">
        <v>42842</v>
      </c>
      <c r="G122" s="69">
        <v>10.07</v>
      </c>
      <c r="H122" s="57" t="s">
        <v>134</v>
      </c>
      <c r="I122" s="57" t="s">
        <v>135</v>
      </c>
      <c r="J122" s="70"/>
      <c r="K122" s="70"/>
      <c r="L122" s="70"/>
      <c r="M122" s="70"/>
      <c r="N122" s="71"/>
      <c r="O122" s="96"/>
      <c r="P122" s="96"/>
      <c r="Q122" s="96">
        <f t="shared" si="14"/>
        <v>0</v>
      </c>
      <c r="R122" s="96"/>
      <c r="S122" s="96"/>
      <c r="T122" s="96"/>
      <c r="U122" s="96"/>
      <c r="V122" s="96"/>
      <c r="W122" s="96"/>
      <c r="X122" s="96"/>
      <c r="Y122" s="96"/>
      <c r="Z122" s="96"/>
      <c r="AA122" s="96"/>
      <c r="AB122" s="96"/>
      <c r="AC122" s="96"/>
      <c r="AD122" s="96"/>
      <c r="AE122" s="96">
        <f t="shared" si="15"/>
        <v>0</v>
      </c>
      <c r="AF122" s="96">
        <f t="shared" si="16"/>
        <v>0</v>
      </c>
      <c r="AG122" s="96">
        <f t="shared" si="17"/>
        <v>0</v>
      </c>
      <c r="AH122" s="96">
        <f t="shared" si="18"/>
        <v>0</v>
      </c>
      <c r="AI122" s="96">
        <f t="shared" si="19"/>
        <v>0</v>
      </c>
      <c r="AJ122" s="72"/>
      <c r="AK122" s="72"/>
      <c r="AL122" s="71"/>
      <c r="AM122" s="71"/>
      <c r="AN122" s="71"/>
      <c r="AO122" s="73"/>
      <c r="AP122" s="73"/>
      <c r="AQ122" s="73"/>
      <c r="AR122" s="71"/>
      <c r="AS122" s="71"/>
      <c r="AT122" s="71"/>
      <c r="AU122" s="110"/>
      <c r="AV122" s="74"/>
      <c r="AW122" s="57"/>
      <c r="AX122" s="57"/>
      <c r="AY122" s="71"/>
      <c r="AZ122" s="71"/>
      <c r="BA122" s="70"/>
      <c r="BB122" s="70"/>
      <c r="BC122" s="70"/>
      <c r="BD122" s="70"/>
      <c r="BE122" s="71"/>
      <c r="BF122" s="96"/>
      <c r="BG122" s="96"/>
      <c r="BH122" s="96">
        <f t="shared" si="20"/>
        <v>0</v>
      </c>
      <c r="BI122" s="96"/>
      <c r="BJ122" s="96"/>
      <c r="BK122" s="96"/>
      <c r="BL122" s="96"/>
      <c r="BM122" s="96"/>
      <c r="BN122" s="96"/>
      <c r="BO122" s="96"/>
      <c r="BP122" s="96"/>
      <c r="BQ122" s="96"/>
      <c r="BR122" s="96"/>
      <c r="BS122" s="96"/>
      <c r="BT122" s="96"/>
      <c r="BU122" s="96"/>
      <c r="BV122" s="96">
        <f t="shared" si="21"/>
        <v>0</v>
      </c>
      <c r="BW122" s="96">
        <f t="shared" si="22"/>
        <v>0</v>
      </c>
      <c r="BX122" s="96">
        <f t="shared" si="23"/>
        <v>0</v>
      </c>
      <c r="BY122" s="96">
        <f t="shared" si="24"/>
        <v>0</v>
      </c>
      <c r="BZ122" s="96">
        <f t="shared" si="25"/>
        <v>0</v>
      </c>
      <c r="CA122" s="72"/>
      <c r="CB122" s="72"/>
      <c r="CC122" s="71"/>
      <c r="CD122" s="71"/>
      <c r="CE122" s="71"/>
      <c r="CF122" s="73"/>
      <c r="CG122" s="73"/>
      <c r="CH122" s="73"/>
      <c r="CI122" s="71"/>
      <c r="CJ122" s="71"/>
      <c r="CK122" s="71"/>
      <c r="CL122" s="110"/>
      <c r="CM122" s="74"/>
      <c r="CN122" s="57"/>
      <c r="CO122" s="57"/>
      <c r="CP122" s="71"/>
      <c r="CQ122" s="71"/>
      <c r="CR122" s="75"/>
    </row>
    <row r="123" spans="1:96" x14ac:dyDescent="0.45">
      <c r="A123" s="56">
        <v>120</v>
      </c>
      <c r="B123" s="68" t="s">
        <v>466</v>
      </c>
      <c r="C123" s="78" t="s">
        <v>467</v>
      </c>
      <c r="D123" s="78" t="str">
        <f t="shared" si="13"/>
        <v>ｻ901CQ</v>
      </c>
      <c r="E123" s="57" t="s">
        <v>468</v>
      </c>
      <c r="F123" s="58">
        <v>42844</v>
      </c>
      <c r="G123" s="69">
        <v>30.475000000000001</v>
      </c>
      <c r="H123" s="57" t="s">
        <v>134</v>
      </c>
      <c r="I123" s="57" t="s">
        <v>108</v>
      </c>
      <c r="J123" s="70"/>
      <c r="K123" s="70"/>
      <c r="L123" s="70"/>
      <c r="M123" s="70"/>
      <c r="N123" s="71"/>
      <c r="O123" s="96"/>
      <c r="P123" s="96"/>
      <c r="Q123" s="96">
        <f t="shared" si="14"/>
        <v>0</v>
      </c>
      <c r="R123" s="96"/>
      <c r="S123" s="96"/>
      <c r="T123" s="96"/>
      <c r="U123" s="96"/>
      <c r="V123" s="96"/>
      <c r="W123" s="96"/>
      <c r="X123" s="96"/>
      <c r="Y123" s="96"/>
      <c r="Z123" s="96"/>
      <c r="AA123" s="96"/>
      <c r="AB123" s="96"/>
      <c r="AC123" s="96"/>
      <c r="AD123" s="96"/>
      <c r="AE123" s="96">
        <f t="shared" si="15"/>
        <v>0</v>
      </c>
      <c r="AF123" s="96">
        <f t="shared" si="16"/>
        <v>0</v>
      </c>
      <c r="AG123" s="96">
        <f t="shared" si="17"/>
        <v>0</v>
      </c>
      <c r="AH123" s="96">
        <f t="shared" si="18"/>
        <v>0</v>
      </c>
      <c r="AI123" s="96">
        <f t="shared" si="19"/>
        <v>0</v>
      </c>
      <c r="AJ123" s="72"/>
      <c r="AK123" s="72"/>
      <c r="AL123" s="71"/>
      <c r="AM123" s="71"/>
      <c r="AN123" s="71"/>
      <c r="AO123" s="73"/>
      <c r="AP123" s="73"/>
      <c r="AQ123" s="73"/>
      <c r="AR123" s="71"/>
      <c r="AS123" s="71"/>
      <c r="AT123" s="71"/>
      <c r="AU123" s="110"/>
      <c r="AV123" s="74"/>
      <c r="AW123" s="57"/>
      <c r="AX123" s="57"/>
      <c r="AY123" s="71"/>
      <c r="AZ123" s="71"/>
      <c r="BA123" s="70"/>
      <c r="BB123" s="70"/>
      <c r="BC123" s="70"/>
      <c r="BD123" s="70"/>
      <c r="BE123" s="71"/>
      <c r="BF123" s="96"/>
      <c r="BG123" s="96"/>
      <c r="BH123" s="96">
        <f t="shared" si="20"/>
        <v>0</v>
      </c>
      <c r="BI123" s="96"/>
      <c r="BJ123" s="96"/>
      <c r="BK123" s="96"/>
      <c r="BL123" s="96"/>
      <c r="BM123" s="96"/>
      <c r="BN123" s="96"/>
      <c r="BO123" s="96"/>
      <c r="BP123" s="96"/>
      <c r="BQ123" s="96"/>
      <c r="BR123" s="96"/>
      <c r="BS123" s="96"/>
      <c r="BT123" s="96"/>
      <c r="BU123" s="96"/>
      <c r="BV123" s="96">
        <f t="shared" si="21"/>
        <v>0</v>
      </c>
      <c r="BW123" s="96">
        <f t="shared" si="22"/>
        <v>0</v>
      </c>
      <c r="BX123" s="96">
        <f t="shared" si="23"/>
        <v>0</v>
      </c>
      <c r="BY123" s="96">
        <f t="shared" si="24"/>
        <v>0</v>
      </c>
      <c r="BZ123" s="96">
        <f t="shared" si="25"/>
        <v>0</v>
      </c>
      <c r="CA123" s="72"/>
      <c r="CB123" s="72"/>
      <c r="CC123" s="71"/>
      <c r="CD123" s="71"/>
      <c r="CE123" s="71"/>
      <c r="CF123" s="73"/>
      <c r="CG123" s="73"/>
      <c r="CH123" s="73"/>
      <c r="CI123" s="71"/>
      <c r="CJ123" s="71"/>
      <c r="CK123" s="71"/>
      <c r="CL123" s="110"/>
      <c r="CM123" s="74"/>
      <c r="CN123" s="57"/>
      <c r="CO123" s="57"/>
      <c r="CP123" s="71"/>
      <c r="CQ123" s="71"/>
      <c r="CR123" s="75"/>
    </row>
    <row r="124" spans="1:96" x14ac:dyDescent="0.45">
      <c r="A124" s="56">
        <v>121</v>
      </c>
      <c r="B124" s="68" t="s">
        <v>469</v>
      </c>
      <c r="C124" s="78" t="s">
        <v>470</v>
      </c>
      <c r="D124" s="78" t="str">
        <f t="shared" si="13"/>
        <v>ｻ807BK</v>
      </c>
      <c r="E124" s="57" t="s">
        <v>471</v>
      </c>
      <c r="F124" s="58">
        <v>42845</v>
      </c>
      <c r="G124" s="69">
        <v>85.86</v>
      </c>
      <c r="H124" s="57" t="s">
        <v>134</v>
      </c>
      <c r="I124" s="57" t="s">
        <v>108</v>
      </c>
      <c r="J124" s="70"/>
      <c r="K124" s="70"/>
      <c r="L124" s="70"/>
      <c r="M124" s="70"/>
      <c r="N124" s="71"/>
      <c r="O124" s="96"/>
      <c r="P124" s="96"/>
      <c r="Q124" s="96">
        <f t="shared" si="14"/>
        <v>0</v>
      </c>
      <c r="R124" s="96"/>
      <c r="S124" s="96"/>
      <c r="T124" s="96"/>
      <c r="U124" s="96"/>
      <c r="V124" s="96"/>
      <c r="W124" s="96"/>
      <c r="X124" s="96"/>
      <c r="Y124" s="96"/>
      <c r="Z124" s="96"/>
      <c r="AA124" s="96"/>
      <c r="AB124" s="96"/>
      <c r="AC124" s="96"/>
      <c r="AD124" s="96"/>
      <c r="AE124" s="96">
        <f t="shared" si="15"/>
        <v>0</v>
      </c>
      <c r="AF124" s="96">
        <f t="shared" si="16"/>
        <v>0</v>
      </c>
      <c r="AG124" s="96">
        <f t="shared" si="17"/>
        <v>0</v>
      </c>
      <c r="AH124" s="96">
        <f t="shared" si="18"/>
        <v>0</v>
      </c>
      <c r="AI124" s="96">
        <f t="shared" si="19"/>
        <v>0</v>
      </c>
      <c r="AJ124" s="72"/>
      <c r="AK124" s="72"/>
      <c r="AL124" s="71"/>
      <c r="AM124" s="71"/>
      <c r="AN124" s="71"/>
      <c r="AO124" s="73"/>
      <c r="AP124" s="73"/>
      <c r="AQ124" s="73"/>
      <c r="AR124" s="71"/>
      <c r="AS124" s="71"/>
      <c r="AT124" s="71"/>
      <c r="AU124" s="110"/>
      <c r="AV124" s="74"/>
      <c r="AW124" s="57"/>
      <c r="AX124" s="57"/>
      <c r="AY124" s="71"/>
      <c r="AZ124" s="71"/>
      <c r="BA124" s="70"/>
      <c r="BB124" s="70"/>
      <c r="BC124" s="70"/>
      <c r="BD124" s="70"/>
      <c r="BE124" s="71"/>
      <c r="BF124" s="96"/>
      <c r="BG124" s="96"/>
      <c r="BH124" s="96">
        <f t="shared" si="20"/>
        <v>0</v>
      </c>
      <c r="BI124" s="96"/>
      <c r="BJ124" s="96"/>
      <c r="BK124" s="96"/>
      <c r="BL124" s="96"/>
      <c r="BM124" s="96"/>
      <c r="BN124" s="96"/>
      <c r="BO124" s="96"/>
      <c r="BP124" s="96"/>
      <c r="BQ124" s="96"/>
      <c r="BR124" s="96"/>
      <c r="BS124" s="96"/>
      <c r="BT124" s="96"/>
      <c r="BU124" s="96"/>
      <c r="BV124" s="96">
        <f t="shared" si="21"/>
        <v>0</v>
      </c>
      <c r="BW124" s="96">
        <f t="shared" si="22"/>
        <v>0</v>
      </c>
      <c r="BX124" s="96">
        <f t="shared" si="23"/>
        <v>0</v>
      </c>
      <c r="BY124" s="96">
        <f t="shared" si="24"/>
        <v>0</v>
      </c>
      <c r="BZ124" s="96">
        <f t="shared" si="25"/>
        <v>0</v>
      </c>
      <c r="CA124" s="72"/>
      <c r="CB124" s="72"/>
      <c r="CC124" s="71"/>
      <c r="CD124" s="71"/>
      <c r="CE124" s="71"/>
      <c r="CF124" s="73"/>
      <c r="CG124" s="73"/>
      <c r="CH124" s="73"/>
      <c r="CI124" s="71"/>
      <c r="CJ124" s="71"/>
      <c r="CK124" s="71"/>
      <c r="CL124" s="110"/>
      <c r="CM124" s="74"/>
      <c r="CN124" s="57"/>
      <c r="CO124" s="57"/>
      <c r="CP124" s="71"/>
      <c r="CQ124" s="71"/>
      <c r="CR124" s="75"/>
    </row>
    <row r="125" spans="1:96" x14ac:dyDescent="0.45">
      <c r="A125" s="56">
        <v>122</v>
      </c>
      <c r="B125" s="68" t="s">
        <v>472</v>
      </c>
      <c r="C125" s="78" t="s">
        <v>473</v>
      </c>
      <c r="D125" s="78" t="str">
        <f t="shared" si="13"/>
        <v>ｻ810CQ</v>
      </c>
      <c r="E125" s="57" t="s">
        <v>474</v>
      </c>
      <c r="F125" s="58">
        <v>42851</v>
      </c>
      <c r="G125" s="69">
        <v>57.24</v>
      </c>
      <c r="H125" s="57" t="s">
        <v>134</v>
      </c>
      <c r="I125" s="57" t="s">
        <v>140</v>
      </c>
      <c r="J125" s="70"/>
      <c r="K125" s="70"/>
      <c r="L125" s="70"/>
      <c r="M125" s="70"/>
      <c r="N125" s="71"/>
      <c r="O125" s="96"/>
      <c r="P125" s="96"/>
      <c r="Q125" s="96">
        <f t="shared" si="14"/>
        <v>0</v>
      </c>
      <c r="R125" s="96"/>
      <c r="S125" s="96"/>
      <c r="T125" s="96"/>
      <c r="U125" s="96"/>
      <c r="V125" s="96"/>
      <c r="W125" s="96"/>
      <c r="X125" s="96"/>
      <c r="Y125" s="96"/>
      <c r="Z125" s="96"/>
      <c r="AA125" s="96"/>
      <c r="AB125" s="96"/>
      <c r="AC125" s="96"/>
      <c r="AD125" s="96"/>
      <c r="AE125" s="96">
        <f t="shared" si="15"/>
        <v>0</v>
      </c>
      <c r="AF125" s="96">
        <f t="shared" si="16"/>
        <v>0</v>
      </c>
      <c r="AG125" s="96">
        <f t="shared" si="17"/>
        <v>0</v>
      </c>
      <c r="AH125" s="96">
        <f t="shared" si="18"/>
        <v>0</v>
      </c>
      <c r="AI125" s="96">
        <f t="shared" si="19"/>
        <v>0</v>
      </c>
      <c r="AJ125" s="72"/>
      <c r="AK125" s="72"/>
      <c r="AL125" s="71"/>
      <c r="AM125" s="71"/>
      <c r="AN125" s="71"/>
      <c r="AO125" s="73"/>
      <c r="AP125" s="73"/>
      <c r="AQ125" s="73"/>
      <c r="AR125" s="71"/>
      <c r="AS125" s="71"/>
      <c r="AT125" s="71"/>
      <c r="AU125" s="110"/>
      <c r="AV125" s="74"/>
      <c r="AW125" s="57"/>
      <c r="AX125" s="57"/>
      <c r="AY125" s="71"/>
      <c r="AZ125" s="71"/>
      <c r="BA125" s="70"/>
      <c r="BB125" s="70"/>
      <c r="BC125" s="70"/>
      <c r="BD125" s="70"/>
      <c r="BE125" s="71"/>
      <c r="BF125" s="96"/>
      <c r="BG125" s="96"/>
      <c r="BH125" s="96">
        <f t="shared" si="20"/>
        <v>0</v>
      </c>
      <c r="BI125" s="96"/>
      <c r="BJ125" s="96"/>
      <c r="BK125" s="96"/>
      <c r="BL125" s="96"/>
      <c r="BM125" s="96"/>
      <c r="BN125" s="96"/>
      <c r="BO125" s="96"/>
      <c r="BP125" s="96"/>
      <c r="BQ125" s="96"/>
      <c r="BR125" s="96"/>
      <c r="BS125" s="96"/>
      <c r="BT125" s="96"/>
      <c r="BU125" s="96"/>
      <c r="BV125" s="96">
        <f t="shared" si="21"/>
        <v>0</v>
      </c>
      <c r="BW125" s="96">
        <f t="shared" si="22"/>
        <v>0</v>
      </c>
      <c r="BX125" s="96">
        <f t="shared" si="23"/>
        <v>0</v>
      </c>
      <c r="BY125" s="96">
        <f t="shared" si="24"/>
        <v>0</v>
      </c>
      <c r="BZ125" s="96">
        <f t="shared" si="25"/>
        <v>0</v>
      </c>
      <c r="CA125" s="72"/>
      <c r="CB125" s="72"/>
      <c r="CC125" s="71"/>
      <c r="CD125" s="71"/>
      <c r="CE125" s="71"/>
      <c r="CF125" s="73"/>
      <c r="CG125" s="73"/>
      <c r="CH125" s="73"/>
      <c r="CI125" s="71"/>
      <c r="CJ125" s="71"/>
      <c r="CK125" s="71"/>
      <c r="CL125" s="110"/>
      <c r="CM125" s="74"/>
      <c r="CN125" s="57"/>
      <c r="CO125" s="57"/>
      <c r="CP125" s="71"/>
      <c r="CQ125" s="71"/>
      <c r="CR125" s="75"/>
    </row>
    <row r="126" spans="1:96" x14ac:dyDescent="0.45">
      <c r="A126" s="56">
        <v>123</v>
      </c>
      <c r="B126" s="68" t="s">
        <v>475</v>
      </c>
      <c r="C126" s="78" t="s">
        <v>476</v>
      </c>
      <c r="D126" s="78" t="str">
        <f t="shared" si="13"/>
        <v>ｻ901CL</v>
      </c>
      <c r="E126" s="57" t="s">
        <v>1671</v>
      </c>
      <c r="F126" s="58">
        <v>42863</v>
      </c>
      <c r="G126" s="69">
        <v>82.68</v>
      </c>
      <c r="H126" s="57" t="s">
        <v>134</v>
      </c>
      <c r="I126" s="57" t="s">
        <v>232</v>
      </c>
      <c r="J126" s="70">
        <v>45460</v>
      </c>
      <c r="K126" s="70" t="s">
        <v>1147</v>
      </c>
      <c r="L126" s="70"/>
      <c r="M126" s="70"/>
      <c r="N126" s="71"/>
      <c r="O126" s="96">
        <v>618680</v>
      </c>
      <c r="P126" s="96">
        <v>618680</v>
      </c>
      <c r="Q126" s="96">
        <f t="shared" si="14"/>
        <v>0</v>
      </c>
      <c r="R126" s="96">
        <v>102059</v>
      </c>
      <c r="S126" s="96">
        <v>3616</v>
      </c>
      <c r="T126" s="96">
        <v>18374</v>
      </c>
      <c r="U126" s="96">
        <v>33976</v>
      </c>
      <c r="V126" s="96">
        <v>35455</v>
      </c>
      <c r="W126" s="96">
        <v>5280</v>
      </c>
      <c r="X126" s="96">
        <v>0</v>
      </c>
      <c r="Y126" s="96">
        <v>264</v>
      </c>
      <c r="Z126" s="96">
        <v>924</v>
      </c>
      <c r="AA126" s="96">
        <v>3722</v>
      </c>
      <c r="AB126" s="96">
        <v>448</v>
      </c>
      <c r="AC126" s="96">
        <v>0</v>
      </c>
      <c r="AD126" s="96">
        <v>0</v>
      </c>
      <c r="AE126" s="96">
        <f t="shared" si="15"/>
        <v>102059</v>
      </c>
      <c r="AF126" s="96">
        <f t="shared" si="16"/>
        <v>0</v>
      </c>
      <c r="AG126" s="96">
        <f t="shared" si="17"/>
        <v>516621</v>
      </c>
      <c r="AH126" s="96">
        <f t="shared" si="18"/>
        <v>516621</v>
      </c>
      <c r="AI126" s="96">
        <f t="shared" si="19"/>
        <v>0</v>
      </c>
      <c r="AJ126" s="72" t="s">
        <v>2079</v>
      </c>
      <c r="AK126" s="72"/>
      <c r="AL126" s="71" t="s">
        <v>1260</v>
      </c>
      <c r="AM126" s="71" t="s">
        <v>1672</v>
      </c>
      <c r="AN126" s="71" t="s">
        <v>1178</v>
      </c>
      <c r="AO126" s="73" t="s">
        <v>1220</v>
      </c>
      <c r="AP126" s="73" t="s">
        <v>1377</v>
      </c>
      <c r="AQ126" s="73" t="s">
        <v>1673</v>
      </c>
      <c r="AR126" s="71" t="s">
        <v>1674</v>
      </c>
      <c r="AS126" s="71" t="s">
        <v>1675</v>
      </c>
      <c r="AT126" s="71"/>
      <c r="AU126" s="110" t="s">
        <v>2089</v>
      </c>
      <c r="AV126" s="74"/>
      <c r="AW126" s="57"/>
      <c r="AX126" s="105" t="s">
        <v>2082</v>
      </c>
      <c r="AY126" s="71"/>
      <c r="AZ126" s="71"/>
      <c r="BA126" s="70"/>
      <c r="BB126" s="70"/>
      <c r="BC126" s="70"/>
      <c r="BD126" s="70"/>
      <c r="BE126" s="71"/>
      <c r="BF126" s="96"/>
      <c r="BG126" s="96"/>
      <c r="BH126" s="96">
        <f t="shared" si="20"/>
        <v>0</v>
      </c>
      <c r="BI126" s="96"/>
      <c r="BJ126" s="96"/>
      <c r="BK126" s="96"/>
      <c r="BL126" s="96"/>
      <c r="BM126" s="96"/>
      <c r="BN126" s="96"/>
      <c r="BO126" s="96"/>
      <c r="BP126" s="96"/>
      <c r="BQ126" s="96"/>
      <c r="BR126" s="96"/>
      <c r="BS126" s="96"/>
      <c r="BT126" s="96"/>
      <c r="BU126" s="96"/>
      <c r="BV126" s="96">
        <f t="shared" si="21"/>
        <v>0</v>
      </c>
      <c r="BW126" s="96">
        <f t="shared" si="22"/>
        <v>0</v>
      </c>
      <c r="BX126" s="96">
        <f t="shared" si="23"/>
        <v>0</v>
      </c>
      <c r="BY126" s="96">
        <f t="shared" si="24"/>
        <v>0</v>
      </c>
      <c r="BZ126" s="96">
        <f t="shared" si="25"/>
        <v>0</v>
      </c>
      <c r="CA126" s="72"/>
      <c r="CB126" s="72"/>
      <c r="CC126" s="71"/>
      <c r="CD126" s="71"/>
      <c r="CE126" s="71"/>
      <c r="CF126" s="73"/>
      <c r="CG126" s="73"/>
      <c r="CH126" s="73"/>
      <c r="CI126" s="71"/>
      <c r="CJ126" s="71"/>
      <c r="CK126" s="71"/>
      <c r="CL126" s="110"/>
      <c r="CM126" s="74"/>
      <c r="CN126" s="57"/>
      <c r="CO126" s="105"/>
      <c r="CP126" s="71"/>
      <c r="CQ126" s="71"/>
      <c r="CR126" s="75"/>
    </row>
    <row r="127" spans="1:96" x14ac:dyDescent="0.45">
      <c r="A127" s="56">
        <v>124</v>
      </c>
      <c r="B127" s="68" t="s">
        <v>477</v>
      </c>
      <c r="C127" s="78" t="s">
        <v>478</v>
      </c>
      <c r="D127" s="78" t="str">
        <f t="shared" si="13"/>
        <v>ｻ811CX</v>
      </c>
      <c r="E127" s="57" t="s">
        <v>1666</v>
      </c>
      <c r="F127" s="58">
        <v>42864</v>
      </c>
      <c r="G127" s="69">
        <v>14.84</v>
      </c>
      <c r="H127" s="57" t="s">
        <v>134</v>
      </c>
      <c r="I127" s="57" t="s">
        <v>232</v>
      </c>
      <c r="J127" s="70">
        <v>45460</v>
      </c>
      <c r="K127" s="70" t="s">
        <v>1147</v>
      </c>
      <c r="L127" s="70"/>
      <c r="M127" s="70"/>
      <c r="N127" s="71"/>
      <c r="O127" s="96">
        <v>92840</v>
      </c>
      <c r="P127" s="96">
        <v>92840</v>
      </c>
      <c r="Q127" s="96">
        <f t="shared" si="14"/>
        <v>0</v>
      </c>
      <c r="R127" s="96">
        <v>18715</v>
      </c>
      <c r="S127" s="96">
        <v>607</v>
      </c>
      <c r="T127" s="96">
        <v>4250</v>
      </c>
      <c r="U127" s="96">
        <v>5623</v>
      </c>
      <c r="V127" s="96">
        <v>5676</v>
      </c>
      <c r="W127" s="96">
        <v>1240</v>
      </c>
      <c r="X127" s="96">
        <v>0</v>
      </c>
      <c r="Y127" s="96">
        <v>79</v>
      </c>
      <c r="Z127" s="96">
        <v>264</v>
      </c>
      <c r="AA127" s="96">
        <v>871</v>
      </c>
      <c r="AB127" s="96">
        <v>105</v>
      </c>
      <c r="AC127" s="96">
        <v>0</v>
      </c>
      <c r="AD127" s="96">
        <v>0</v>
      </c>
      <c r="AE127" s="96">
        <f t="shared" si="15"/>
        <v>18715</v>
      </c>
      <c r="AF127" s="96">
        <f t="shared" si="16"/>
        <v>0</v>
      </c>
      <c r="AG127" s="96">
        <f t="shared" si="17"/>
        <v>74125</v>
      </c>
      <c r="AH127" s="96">
        <f t="shared" si="18"/>
        <v>74125</v>
      </c>
      <c r="AI127" s="96">
        <f t="shared" si="19"/>
        <v>0</v>
      </c>
      <c r="AJ127" s="72" t="s">
        <v>1968</v>
      </c>
      <c r="AK127" s="72"/>
      <c r="AL127" s="71" t="s">
        <v>1667</v>
      </c>
      <c r="AM127" s="71" t="s">
        <v>1499</v>
      </c>
      <c r="AN127" s="71" t="s">
        <v>1178</v>
      </c>
      <c r="AO127" s="73" t="s">
        <v>1500</v>
      </c>
      <c r="AP127" s="73" t="s">
        <v>1454</v>
      </c>
      <c r="AQ127" s="73" t="s">
        <v>1668</v>
      </c>
      <c r="AR127" s="71" t="s">
        <v>1669</v>
      </c>
      <c r="AS127" s="71" t="s">
        <v>1670</v>
      </c>
      <c r="AT127" s="71"/>
      <c r="AU127" s="110">
        <v>45601</v>
      </c>
      <c r="AV127" s="74">
        <v>45601</v>
      </c>
      <c r="AW127" s="57"/>
      <c r="AX127" s="105" t="s">
        <v>1962</v>
      </c>
      <c r="AY127" s="71"/>
      <c r="AZ127" s="71"/>
      <c r="BA127" s="70"/>
      <c r="BB127" s="70"/>
      <c r="BC127" s="70"/>
      <c r="BD127" s="70"/>
      <c r="BE127" s="71"/>
      <c r="BF127" s="96"/>
      <c r="BG127" s="96"/>
      <c r="BH127" s="96">
        <f t="shared" si="20"/>
        <v>0</v>
      </c>
      <c r="BI127" s="96"/>
      <c r="BJ127" s="96"/>
      <c r="BK127" s="96"/>
      <c r="BL127" s="96"/>
      <c r="BM127" s="96"/>
      <c r="BN127" s="96"/>
      <c r="BO127" s="96"/>
      <c r="BP127" s="96"/>
      <c r="BQ127" s="96"/>
      <c r="BR127" s="96"/>
      <c r="BS127" s="96"/>
      <c r="BT127" s="96"/>
      <c r="BU127" s="96"/>
      <c r="BV127" s="96">
        <f t="shared" si="21"/>
        <v>0</v>
      </c>
      <c r="BW127" s="96">
        <f t="shared" si="22"/>
        <v>0</v>
      </c>
      <c r="BX127" s="96">
        <f t="shared" si="23"/>
        <v>0</v>
      </c>
      <c r="BY127" s="96">
        <f t="shared" si="24"/>
        <v>0</v>
      </c>
      <c r="BZ127" s="96">
        <f t="shared" si="25"/>
        <v>0</v>
      </c>
      <c r="CA127" s="72"/>
      <c r="CB127" s="72"/>
      <c r="CC127" s="71"/>
      <c r="CD127" s="71"/>
      <c r="CE127" s="71"/>
      <c r="CF127" s="73"/>
      <c r="CG127" s="73"/>
      <c r="CH127" s="73"/>
      <c r="CI127" s="71"/>
      <c r="CJ127" s="71"/>
      <c r="CK127" s="71"/>
      <c r="CL127" s="110"/>
      <c r="CM127" s="74"/>
      <c r="CN127" s="57"/>
      <c r="CO127" s="105"/>
      <c r="CP127" s="71"/>
      <c r="CQ127" s="71"/>
      <c r="CR127" s="75"/>
    </row>
    <row r="128" spans="1:96" x14ac:dyDescent="0.45">
      <c r="A128" s="56">
        <v>125</v>
      </c>
      <c r="B128" s="68" t="s">
        <v>480</v>
      </c>
      <c r="C128" s="78" t="s">
        <v>481</v>
      </c>
      <c r="D128" s="78" t="str">
        <f t="shared" si="13"/>
        <v>ｻ812CF</v>
      </c>
      <c r="E128" s="57" t="s">
        <v>482</v>
      </c>
      <c r="F128" s="58">
        <v>42864</v>
      </c>
      <c r="G128" s="69">
        <v>12.72</v>
      </c>
      <c r="H128" s="57" t="s">
        <v>134</v>
      </c>
      <c r="I128" s="57" t="s">
        <v>232</v>
      </c>
      <c r="J128" s="70"/>
      <c r="K128" s="70"/>
      <c r="L128" s="70"/>
      <c r="M128" s="70"/>
      <c r="N128" s="71"/>
      <c r="O128" s="96"/>
      <c r="P128" s="96"/>
      <c r="Q128" s="96">
        <f t="shared" si="14"/>
        <v>0</v>
      </c>
      <c r="R128" s="96"/>
      <c r="S128" s="96"/>
      <c r="T128" s="96"/>
      <c r="U128" s="96"/>
      <c r="V128" s="96"/>
      <c r="W128" s="96"/>
      <c r="X128" s="96"/>
      <c r="Y128" s="96"/>
      <c r="Z128" s="96"/>
      <c r="AA128" s="96"/>
      <c r="AB128" s="96"/>
      <c r="AC128" s="96"/>
      <c r="AD128" s="96"/>
      <c r="AE128" s="96">
        <f t="shared" si="15"/>
        <v>0</v>
      </c>
      <c r="AF128" s="96">
        <f t="shared" si="16"/>
        <v>0</v>
      </c>
      <c r="AG128" s="96">
        <f t="shared" si="17"/>
        <v>0</v>
      </c>
      <c r="AH128" s="96">
        <f t="shared" si="18"/>
        <v>0</v>
      </c>
      <c r="AI128" s="96">
        <f t="shared" si="19"/>
        <v>0</v>
      </c>
      <c r="AJ128" s="72"/>
      <c r="AK128" s="72"/>
      <c r="AL128" s="71"/>
      <c r="AM128" s="71"/>
      <c r="AN128" s="71"/>
      <c r="AO128" s="73"/>
      <c r="AP128" s="73"/>
      <c r="AQ128" s="73"/>
      <c r="AR128" s="71"/>
      <c r="AS128" s="71"/>
      <c r="AT128" s="71"/>
      <c r="AU128" s="110"/>
      <c r="AV128" s="74"/>
      <c r="AW128" s="57"/>
      <c r="AX128" s="57"/>
      <c r="AY128" s="71"/>
      <c r="AZ128" s="71"/>
      <c r="BA128" s="70"/>
      <c r="BB128" s="70"/>
      <c r="BC128" s="70"/>
      <c r="BD128" s="70"/>
      <c r="BE128" s="71"/>
      <c r="BF128" s="96"/>
      <c r="BG128" s="96"/>
      <c r="BH128" s="96">
        <f t="shared" si="20"/>
        <v>0</v>
      </c>
      <c r="BI128" s="96"/>
      <c r="BJ128" s="96"/>
      <c r="BK128" s="96"/>
      <c r="BL128" s="96"/>
      <c r="BM128" s="96"/>
      <c r="BN128" s="96"/>
      <c r="BO128" s="96"/>
      <c r="BP128" s="96"/>
      <c r="BQ128" s="96"/>
      <c r="BR128" s="96"/>
      <c r="BS128" s="96"/>
      <c r="BT128" s="96"/>
      <c r="BU128" s="96"/>
      <c r="BV128" s="96">
        <f t="shared" si="21"/>
        <v>0</v>
      </c>
      <c r="BW128" s="96">
        <f t="shared" si="22"/>
        <v>0</v>
      </c>
      <c r="BX128" s="96">
        <f t="shared" si="23"/>
        <v>0</v>
      </c>
      <c r="BY128" s="96">
        <f t="shared" si="24"/>
        <v>0</v>
      </c>
      <c r="BZ128" s="96">
        <f t="shared" si="25"/>
        <v>0</v>
      </c>
      <c r="CA128" s="72"/>
      <c r="CB128" s="72"/>
      <c r="CC128" s="71"/>
      <c r="CD128" s="71"/>
      <c r="CE128" s="71"/>
      <c r="CF128" s="73"/>
      <c r="CG128" s="73"/>
      <c r="CH128" s="73"/>
      <c r="CI128" s="71"/>
      <c r="CJ128" s="71"/>
      <c r="CK128" s="71"/>
      <c r="CL128" s="110"/>
      <c r="CM128" s="74"/>
      <c r="CN128" s="57"/>
      <c r="CO128" s="57"/>
      <c r="CP128" s="71"/>
      <c r="CQ128" s="71"/>
      <c r="CR128" s="75"/>
    </row>
    <row r="129" spans="1:96" x14ac:dyDescent="0.45">
      <c r="A129" s="56">
        <v>126</v>
      </c>
      <c r="B129" s="68" t="s">
        <v>483</v>
      </c>
      <c r="C129" s="78" t="s">
        <v>484</v>
      </c>
      <c r="D129" s="78" t="str">
        <f t="shared" si="13"/>
        <v>ｻ810CB</v>
      </c>
      <c r="E129" s="57" t="s">
        <v>485</v>
      </c>
      <c r="F129" s="58">
        <v>42868</v>
      </c>
      <c r="G129" s="69">
        <v>59.36</v>
      </c>
      <c r="H129" s="57" t="s">
        <v>134</v>
      </c>
      <c r="I129" s="57" t="s">
        <v>135</v>
      </c>
      <c r="J129" s="70">
        <v>45432</v>
      </c>
      <c r="K129" s="70" t="s">
        <v>1148</v>
      </c>
      <c r="L129" s="70"/>
      <c r="M129" s="70"/>
      <c r="N129" s="71"/>
      <c r="O129" s="96">
        <v>378220</v>
      </c>
      <c r="P129" s="96">
        <v>378220</v>
      </c>
      <c r="Q129" s="96">
        <f t="shared" si="14"/>
        <v>0</v>
      </c>
      <c r="R129" s="96">
        <v>68429</v>
      </c>
      <c r="S129" s="96">
        <v>2534</v>
      </c>
      <c r="T129" s="96">
        <v>13886</v>
      </c>
      <c r="U129" s="96">
        <v>21753</v>
      </c>
      <c r="V129" s="96">
        <v>22070</v>
      </c>
      <c r="W129" s="96">
        <v>3564</v>
      </c>
      <c r="X129" s="96">
        <v>0</v>
      </c>
      <c r="Y129" s="96">
        <v>237</v>
      </c>
      <c r="Z129" s="96">
        <v>924</v>
      </c>
      <c r="AA129" s="96">
        <v>3009</v>
      </c>
      <c r="AB129" s="96">
        <v>448</v>
      </c>
      <c r="AC129" s="96">
        <v>0</v>
      </c>
      <c r="AD129" s="96">
        <v>0</v>
      </c>
      <c r="AE129" s="96">
        <f t="shared" si="15"/>
        <v>68425</v>
      </c>
      <c r="AF129" s="96">
        <f t="shared" si="16"/>
        <v>-4</v>
      </c>
      <c r="AG129" s="96">
        <f t="shared" si="17"/>
        <v>309791</v>
      </c>
      <c r="AH129" s="96">
        <f t="shared" si="18"/>
        <v>309795</v>
      </c>
      <c r="AI129" s="96">
        <f t="shared" si="19"/>
        <v>4</v>
      </c>
      <c r="AJ129" s="72" t="s">
        <v>2001</v>
      </c>
      <c r="AK129" s="72"/>
      <c r="AL129" s="71" t="s">
        <v>1392</v>
      </c>
      <c r="AM129" s="71" t="s">
        <v>1475</v>
      </c>
      <c r="AN129" s="71" t="s">
        <v>1178</v>
      </c>
      <c r="AO129" s="73" t="s">
        <v>1393</v>
      </c>
      <c r="AP129" s="73" t="s">
        <v>1460</v>
      </c>
      <c r="AQ129" s="73" t="s">
        <v>2000</v>
      </c>
      <c r="AR129" s="71" t="s">
        <v>1476</v>
      </c>
      <c r="AS129" s="71" t="s">
        <v>1477</v>
      </c>
      <c r="AT129" s="71"/>
      <c r="AU129" s="110">
        <v>45601</v>
      </c>
      <c r="AV129" s="74">
        <v>45601</v>
      </c>
      <c r="AW129" s="57"/>
      <c r="AX129" s="105" t="s">
        <v>2002</v>
      </c>
      <c r="AY129" s="71"/>
      <c r="AZ129" s="71"/>
      <c r="BA129" s="70"/>
      <c r="BB129" s="70"/>
      <c r="BC129" s="70"/>
      <c r="BD129" s="70"/>
      <c r="BE129" s="71"/>
      <c r="BF129" s="96"/>
      <c r="BG129" s="96"/>
      <c r="BH129" s="96">
        <f t="shared" si="20"/>
        <v>0</v>
      </c>
      <c r="BI129" s="96"/>
      <c r="BJ129" s="96"/>
      <c r="BK129" s="96"/>
      <c r="BL129" s="96"/>
      <c r="BM129" s="96"/>
      <c r="BN129" s="96"/>
      <c r="BO129" s="96"/>
      <c r="BP129" s="96"/>
      <c r="BQ129" s="96"/>
      <c r="BR129" s="96"/>
      <c r="BS129" s="96"/>
      <c r="BT129" s="96"/>
      <c r="BU129" s="96"/>
      <c r="BV129" s="96">
        <f t="shared" si="21"/>
        <v>0</v>
      </c>
      <c r="BW129" s="96">
        <f t="shared" si="22"/>
        <v>0</v>
      </c>
      <c r="BX129" s="96">
        <f t="shared" si="23"/>
        <v>0</v>
      </c>
      <c r="BY129" s="96">
        <f t="shared" si="24"/>
        <v>0</v>
      </c>
      <c r="BZ129" s="96">
        <f t="shared" si="25"/>
        <v>0</v>
      </c>
      <c r="CA129" s="72"/>
      <c r="CB129" s="72"/>
      <c r="CC129" s="71"/>
      <c r="CD129" s="71"/>
      <c r="CE129" s="71"/>
      <c r="CF129" s="73"/>
      <c r="CG129" s="73"/>
      <c r="CH129" s="73"/>
      <c r="CI129" s="71"/>
      <c r="CJ129" s="71"/>
      <c r="CK129" s="71"/>
      <c r="CL129" s="110"/>
      <c r="CM129" s="74"/>
      <c r="CN129" s="57"/>
      <c r="CO129" s="105"/>
      <c r="CP129" s="71"/>
      <c r="CQ129" s="71"/>
      <c r="CR129" s="75"/>
    </row>
    <row r="130" spans="1:96" x14ac:dyDescent="0.45">
      <c r="A130" s="56">
        <v>127</v>
      </c>
      <c r="B130" s="68" t="s">
        <v>486</v>
      </c>
      <c r="C130" s="78" t="s">
        <v>487</v>
      </c>
      <c r="D130" s="78" t="str">
        <f t="shared" si="13"/>
        <v>ｻ807BI</v>
      </c>
      <c r="E130" s="57" t="s">
        <v>471</v>
      </c>
      <c r="F130" s="58">
        <v>42873</v>
      </c>
      <c r="G130" s="69">
        <v>66.78</v>
      </c>
      <c r="H130" s="57" t="s">
        <v>134</v>
      </c>
      <c r="I130" s="57" t="s">
        <v>108</v>
      </c>
      <c r="J130" s="70"/>
      <c r="K130" s="70"/>
      <c r="L130" s="70"/>
      <c r="M130" s="70"/>
      <c r="N130" s="71"/>
      <c r="O130" s="96"/>
      <c r="P130" s="96"/>
      <c r="Q130" s="96">
        <f t="shared" si="14"/>
        <v>0</v>
      </c>
      <c r="R130" s="96"/>
      <c r="S130" s="96"/>
      <c r="T130" s="96"/>
      <c r="U130" s="96"/>
      <c r="V130" s="96"/>
      <c r="W130" s="96"/>
      <c r="X130" s="96"/>
      <c r="Y130" s="96"/>
      <c r="Z130" s="96"/>
      <c r="AA130" s="96"/>
      <c r="AB130" s="96"/>
      <c r="AC130" s="96"/>
      <c r="AD130" s="96"/>
      <c r="AE130" s="96">
        <f t="shared" si="15"/>
        <v>0</v>
      </c>
      <c r="AF130" s="96">
        <f t="shared" si="16"/>
        <v>0</v>
      </c>
      <c r="AG130" s="96">
        <f t="shared" si="17"/>
        <v>0</v>
      </c>
      <c r="AH130" s="96">
        <f t="shared" si="18"/>
        <v>0</v>
      </c>
      <c r="AI130" s="96">
        <f t="shared" si="19"/>
        <v>0</v>
      </c>
      <c r="AJ130" s="72"/>
      <c r="AK130" s="72"/>
      <c r="AL130" s="71"/>
      <c r="AM130" s="71"/>
      <c r="AN130" s="71"/>
      <c r="AO130" s="73"/>
      <c r="AP130" s="73"/>
      <c r="AQ130" s="73"/>
      <c r="AR130" s="71"/>
      <c r="AS130" s="71"/>
      <c r="AT130" s="71"/>
      <c r="AU130" s="110"/>
      <c r="AV130" s="74"/>
      <c r="AW130" s="57"/>
      <c r="AX130" s="57"/>
      <c r="AY130" s="71"/>
      <c r="AZ130" s="71"/>
      <c r="BA130" s="70"/>
      <c r="BB130" s="70"/>
      <c r="BC130" s="70"/>
      <c r="BD130" s="70"/>
      <c r="BE130" s="71"/>
      <c r="BF130" s="96"/>
      <c r="BG130" s="96"/>
      <c r="BH130" s="96">
        <f t="shared" si="20"/>
        <v>0</v>
      </c>
      <c r="BI130" s="96"/>
      <c r="BJ130" s="96"/>
      <c r="BK130" s="96"/>
      <c r="BL130" s="96"/>
      <c r="BM130" s="96"/>
      <c r="BN130" s="96"/>
      <c r="BO130" s="96"/>
      <c r="BP130" s="96"/>
      <c r="BQ130" s="96"/>
      <c r="BR130" s="96"/>
      <c r="BS130" s="96"/>
      <c r="BT130" s="96"/>
      <c r="BU130" s="96"/>
      <c r="BV130" s="96">
        <f t="shared" si="21"/>
        <v>0</v>
      </c>
      <c r="BW130" s="96">
        <f t="shared" si="22"/>
        <v>0</v>
      </c>
      <c r="BX130" s="96">
        <f t="shared" si="23"/>
        <v>0</v>
      </c>
      <c r="BY130" s="96">
        <f t="shared" si="24"/>
        <v>0</v>
      </c>
      <c r="BZ130" s="96">
        <f t="shared" si="25"/>
        <v>0</v>
      </c>
      <c r="CA130" s="72"/>
      <c r="CB130" s="72"/>
      <c r="CC130" s="71"/>
      <c r="CD130" s="71"/>
      <c r="CE130" s="71"/>
      <c r="CF130" s="73"/>
      <c r="CG130" s="73"/>
      <c r="CH130" s="73"/>
      <c r="CI130" s="71"/>
      <c r="CJ130" s="71"/>
      <c r="CK130" s="71"/>
      <c r="CL130" s="110"/>
      <c r="CM130" s="74"/>
      <c r="CN130" s="57"/>
      <c r="CO130" s="57"/>
      <c r="CP130" s="71"/>
      <c r="CQ130" s="71"/>
      <c r="CR130" s="75"/>
    </row>
    <row r="131" spans="1:96" x14ac:dyDescent="0.45">
      <c r="A131" s="56">
        <v>128</v>
      </c>
      <c r="B131" s="68" t="s">
        <v>488</v>
      </c>
      <c r="C131" s="78" t="s">
        <v>489</v>
      </c>
      <c r="D131" s="78" t="str">
        <f t="shared" si="13"/>
        <v>ｻ905CO</v>
      </c>
      <c r="E131" s="57" t="s">
        <v>350</v>
      </c>
      <c r="F131" s="58">
        <v>42915</v>
      </c>
      <c r="G131" s="69">
        <v>29.16</v>
      </c>
      <c r="H131" s="57" t="s">
        <v>134</v>
      </c>
      <c r="I131" s="57" t="s">
        <v>232</v>
      </c>
      <c r="J131" s="70"/>
      <c r="K131" s="70"/>
      <c r="L131" s="70"/>
      <c r="M131" s="70"/>
      <c r="N131" s="71"/>
      <c r="O131" s="96"/>
      <c r="P131" s="96"/>
      <c r="Q131" s="96">
        <f t="shared" si="14"/>
        <v>0</v>
      </c>
      <c r="R131" s="96"/>
      <c r="S131" s="96"/>
      <c r="T131" s="96"/>
      <c r="U131" s="96"/>
      <c r="V131" s="96"/>
      <c r="W131" s="96"/>
      <c r="X131" s="96"/>
      <c r="Y131" s="96"/>
      <c r="Z131" s="96"/>
      <c r="AA131" s="96"/>
      <c r="AB131" s="96"/>
      <c r="AC131" s="96"/>
      <c r="AD131" s="96"/>
      <c r="AE131" s="96">
        <f t="shared" si="15"/>
        <v>0</v>
      </c>
      <c r="AF131" s="96">
        <f t="shared" si="16"/>
        <v>0</v>
      </c>
      <c r="AG131" s="96">
        <f t="shared" si="17"/>
        <v>0</v>
      </c>
      <c r="AH131" s="96">
        <f t="shared" si="18"/>
        <v>0</v>
      </c>
      <c r="AI131" s="96">
        <f t="shared" si="19"/>
        <v>0</v>
      </c>
      <c r="AJ131" s="72"/>
      <c r="AK131" s="72"/>
      <c r="AL131" s="71"/>
      <c r="AM131" s="71"/>
      <c r="AN131" s="71"/>
      <c r="AO131" s="73"/>
      <c r="AP131" s="73"/>
      <c r="AQ131" s="73"/>
      <c r="AR131" s="71"/>
      <c r="AS131" s="71"/>
      <c r="AT131" s="71"/>
      <c r="AU131" s="110"/>
      <c r="AV131" s="74"/>
      <c r="AW131" s="57"/>
      <c r="AX131" s="57"/>
      <c r="AY131" s="71"/>
      <c r="AZ131" s="71"/>
      <c r="BA131" s="70"/>
      <c r="BB131" s="70"/>
      <c r="BC131" s="70"/>
      <c r="BD131" s="70"/>
      <c r="BE131" s="71"/>
      <c r="BF131" s="96"/>
      <c r="BG131" s="96"/>
      <c r="BH131" s="96">
        <f t="shared" si="20"/>
        <v>0</v>
      </c>
      <c r="BI131" s="96"/>
      <c r="BJ131" s="96"/>
      <c r="BK131" s="96"/>
      <c r="BL131" s="96"/>
      <c r="BM131" s="96"/>
      <c r="BN131" s="96"/>
      <c r="BO131" s="96"/>
      <c r="BP131" s="96"/>
      <c r="BQ131" s="96"/>
      <c r="BR131" s="96"/>
      <c r="BS131" s="96"/>
      <c r="BT131" s="96"/>
      <c r="BU131" s="96"/>
      <c r="BV131" s="96">
        <f t="shared" si="21"/>
        <v>0</v>
      </c>
      <c r="BW131" s="96">
        <f t="shared" si="22"/>
        <v>0</v>
      </c>
      <c r="BX131" s="96">
        <f t="shared" si="23"/>
        <v>0</v>
      </c>
      <c r="BY131" s="96">
        <f t="shared" si="24"/>
        <v>0</v>
      </c>
      <c r="BZ131" s="96">
        <f t="shared" si="25"/>
        <v>0</v>
      </c>
      <c r="CA131" s="72"/>
      <c r="CB131" s="72"/>
      <c r="CC131" s="71"/>
      <c r="CD131" s="71"/>
      <c r="CE131" s="71"/>
      <c r="CF131" s="73"/>
      <c r="CG131" s="73"/>
      <c r="CH131" s="73"/>
      <c r="CI131" s="71"/>
      <c r="CJ131" s="71"/>
      <c r="CK131" s="71"/>
      <c r="CL131" s="110"/>
      <c r="CM131" s="74"/>
      <c r="CN131" s="57"/>
      <c r="CO131" s="57"/>
      <c r="CP131" s="71"/>
      <c r="CQ131" s="71"/>
      <c r="CR131" s="75"/>
    </row>
    <row r="132" spans="1:96" x14ac:dyDescent="0.45">
      <c r="A132" s="56">
        <v>129</v>
      </c>
      <c r="B132" s="68" t="s">
        <v>490</v>
      </c>
      <c r="C132" s="78" t="s">
        <v>491</v>
      </c>
      <c r="D132" s="78" t="str">
        <f t="shared" ref="D132:D195" si="26">RIGHT(B132,6)</f>
        <v>ｻ808CF</v>
      </c>
      <c r="E132" s="57" t="s">
        <v>492</v>
      </c>
      <c r="F132" s="58">
        <v>42921</v>
      </c>
      <c r="G132" s="69">
        <v>27.03</v>
      </c>
      <c r="H132" s="57" t="s">
        <v>134</v>
      </c>
      <c r="I132" s="57" t="s">
        <v>135</v>
      </c>
      <c r="J132" s="70">
        <v>45432</v>
      </c>
      <c r="K132" s="70" t="s">
        <v>1148</v>
      </c>
      <c r="L132" s="70"/>
      <c r="M132" s="70">
        <v>45435</v>
      </c>
      <c r="N132" s="71"/>
      <c r="O132" s="96">
        <v>99600</v>
      </c>
      <c r="P132" s="96">
        <v>99600</v>
      </c>
      <c r="Q132" s="96">
        <f t="shared" ref="Q132:Q195" si="27">P132-O132</f>
        <v>0</v>
      </c>
      <c r="R132" s="96">
        <v>28061</v>
      </c>
      <c r="S132" s="96">
        <v>1135</v>
      </c>
      <c r="T132" s="96">
        <v>7048</v>
      </c>
      <c r="U132" s="96">
        <v>9187</v>
      </c>
      <c r="V132" s="96">
        <v>8949</v>
      </c>
      <c r="W132" s="96">
        <v>1742</v>
      </c>
      <c r="X132" s="96">
        <v>0</v>
      </c>
      <c r="Y132" s="96">
        <v>0</v>
      </c>
      <c r="Z132" s="96">
        <v>0</v>
      </c>
      <c r="AA132" s="96">
        <v>0</v>
      </c>
      <c r="AB132" s="96">
        <v>0</v>
      </c>
      <c r="AC132" s="96">
        <v>0</v>
      </c>
      <c r="AD132" s="96">
        <v>0</v>
      </c>
      <c r="AE132" s="96">
        <f t="shared" ref="AE132:AE195" si="28">SUM(S132:AD132)</f>
        <v>28061</v>
      </c>
      <c r="AF132" s="96">
        <f t="shared" ref="AF132:AF195" si="29">AE132-R132</f>
        <v>0</v>
      </c>
      <c r="AG132" s="96">
        <f t="shared" ref="AG132:AG195" si="30">O132-R132</f>
        <v>71539</v>
      </c>
      <c r="AH132" s="96">
        <f t="shared" ref="AH132:AH190" si="31">P132-AE132</f>
        <v>71539</v>
      </c>
      <c r="AI132" s="96">
        <f t="shared" ref="AI132:AI195" si="32">AH132-AG132</f>
        <v>0</v>
      </c>
      <c r="AJ132" s="72"/>
      <c r="AK132" s="72"/>
      <c r="AL132" s="71" t="s">
        <v>1451</v>
      </c>
      <c r="AM132" s="71" t="s">
        <v>1452</v>
      </c>
      <c r="AN132" s="71" t="s">
        <v>1178</v>
      </c>
      <c r="AO132" s="73" t="s">
        <v>1453</v>
      </c>
      <c r="AP132" s="73" t="s">
        <v>1454</v>
      </c>
      <c r="AQ132" s="73" t="s">
        <v>1455</v>
      </c>
      <c r="AR132" s="71" t="s">
        <v>1456</v>
      </c>
      <c r="AS132" s="71" t="s">
        <v>1457</v>
      </c>
      <c r="AT132" s="71"/>
      <c r="AU132" s="110">
        <v>45504</v>
      </c>
      <c r="AV132" s="74">
        <v>45504</v>
      </c>
      <c r="AW132" s="57"/>
      <c r="AX132" s="57"/>
      <c r="AY132" s="71"/>
      <c r="AZ132" s="71"/>
      <c r="BA132" s="70"/>
      <c r="BB132" s="70"/>
      <c r="BC132" s="70"/>
      <c r="BD132" s="70"/>
      <c r="BE132" s="71"/>
      <c r="BF132" s="96"/>
      <c r="BG132" s="96"/>
      <c r="BH132" s="96">
        <f t="shared" ref="BH132:BH195" si="33">BG132-BF132</f>
        <v>0</v>
      </c>
      <c r="BI132" s="96"/>
      <c r="BJ132" s="96"/>
      <c r="BK132" s="96"/>
      <c r="BL132" s="96"/>
      <c r="BM132" s="96"/>
      <c r="BN132" s="96"/>
      <c r="BO132" s="96"/>
      <c r="BP132" s="96"/>
      <c r="BQ132" s="96"/>
      <c r="BR132" s="96"/>
      <c r="BS132" s="96"/>
      <c r="BT132" s="96"/>
      <c r="BU132" s="96"/>
      <c r="BV132" s="96">
        <f t="shared" ref="BV132:BV195" si="34">SUM(BJ132:BU132)</f>
        <v>0</v>
      </c>
      <c r="BW132" s="96">
        <f t="shared" ref="BW132:BW195" si="35">BV132-BI132</f>
        <v>0</v>
      </c>
      <c r="BX132" s="96">
        <f t="shared" ref="BX132:BX195" si="36">BF132-BI132</f>
        <v>0</v>
      </c>
      <c r="BY132" s="96">
        <f t="shared" ref="BY132:BY195" si="37">BG132-BV132</f>
        <v>0</v>
      </c>
      <c r="BZ132" s="96">
        <f t="shared" ref="BZ132:BZ195" si="38">BY132-BX132</f>
        <v>0</v>
      </c>
      <c r="CA132" s="72"/>
      <c r="CB132" s="72"/>
      <c r="CC132" s="71"/>
      <c r="CD132" s="71"/>
      <c r="CE132" s="71"/>
      <c r="CF132" s="73"/>
      <c r="CG132" s="73"/>
      <c r="CH132" s="73"/>
      <c r="CI132" s="71"/>
      <c r="CJ132" s="71"/>
      <c r="CK132" s="71"/>
      <c r="CL132" s="110"/>
      <c r="CM132" s="74"/>
      <c r="CN132" s="57"/>
      <c r="CO132" s="57"/>
      <c r="CP132" s="71"/>
      <c r="CQ132" s="71"/>
      <c r="CR132" s="75"/>
    </row>
    <row r="133" spans="1:96" x14ac:dyDescent="0.45">
      <c r="A133" s="56">
        <v>130</v>
      </c>
      <c r="B133" s="68" t="s">
        <v>493</v>
      </c>
      <c r="C133" s="78" t="s">
        <v>494</v>
      </c>
      <c r="D133" s="78" t="str">
        <f t="shared" si="26"/>
        <v>ｻ812CQ</v>
      </c>
      <c r="E133" s="57" t="s">
        <v>287</v>
      </c>
      <c r="F133" s="58">
        <v>42934</v>
      </c>
      <c r="G133" s="69">
        <v>17.754999999999999</v>
      </c>
      <c r="H133" s="57" t="s">
        <v>134</v>
      </c>
      <c r="I133" s="57" t="s">
        <v>232</v>
      </c>
      <c r="J133" s="70">
        <v>45546</v>
      </c>
      <c r="K133" s="70" t="s">
        <v>1147</v>
      </c>
      <c r="L133" s="70"/>
      <c r="M133" s="70"/>
      <c r="N133" s="71"/>
      <c r="O133" s="96">
        <v>98290</v>
      </c>
      <c r="P133" s="96">
        <v>98290</v>
      </c>
      <c r="Q133" s="96">
        <f t="shared" si="27"/>
        <v>0</v>
      </c>
      <c r="R133" s="96">
        <v>16260</v>
      </c>
      <c r="S133" s="96">
        <v>0</v>
      </c>
      <c r="T133" s="96">
        <v>0</v>
      </c>
      <c r="U133" s="96">
        <v>7603</v>
      </c>
      <c r="V133" s="96">
        <v>6758</v>
      </c>
      <c r="W133" s="96">
        <v>1293</v>
      </c>
      <c r="X133" s="96">
        <v>0</v>
      </c>
      <c r="Y133" s="96">
        <v>0</v>
      </c>
      <c r="Z133" s="96">
        <v>105</v>
      </c>
      <c r="AA133" s="96">
        <v>369</v>
      </c>
      <c r="AB133" s="96">
        <v>132</v>
      </c>
      <c r="AC133" s="96">
        <v>0</v>
      </c>
      <c r="AD133" s="96">
        <v>0</v>
      </c>
      <c r="AE133" s="96">
        <f t="shared" si="28"/>
        <v>16260</v>
      </c>
      <c r="AF133" s="96">
        <f t="shared" si="29"/>
        <v>0</v>
      </c>
      <c r="AG133" s="96">
        <f t="shared" si="30"/>
        <v>82030</v>
      </c>
      <c r="AH133" s="96">
        <f t="shared" si="31"/>
        <v>82030</v>
      </c>
      <c r="AI133" s="96">
        <f t="shared" si="32"/>
        <v>0</v>
      </c>
      <c r="AJ133" s="72"/>
      <c r="AK133" s="72"/>
      <c r="AL133" s="71" t="s">
        <v>1434</v>
      </c>
      <c r="AM133" s="71" t="s">
        <v>1997</v>
      </c>
      <c r="AN133" s="71" t="s">
        <v>1178</v>
      </c>
      <c r="AO133" s="73" t="s">
        <v>1322</v>
      </c>
      <c r="AP133" s="73" t="s">
        <v>1882</v>
      </c>
      <c r="AQ133" s="73" t="s">
        <v>1883</v>
      </c>
      <c r="AR133" s="71" t="s">
        <v>1998</v>
      </c>
      <c r="AS133" s="71" t="s">
        <v>1999</v>
      </c>
      <c r="AT133" s="71"/>
      <c r="AU133" s="110">
        <v>45596</v>
      </c>
      <c r="AV133" s="74">
        <v>45596</v>
      </c>
      <c r="AW133" s="57"/>
      <c r="AX133" s="105" t="s">
        <v>2023</v>
      </c>
      <c r="AY133" s="71"/>
      <c r="AZ133" s="71"/>
      <c r="BA133" s="70"/>
      <c r="BB133" s="70"/>
      <c r="BC133" s="70"/>
      <c r="BD133" s="70"/>
      <c r="BE133" s="71"/>
      <c r="BF133" s="96"/>
      <c r="BG133" s="96"/>
      <c r="BH133" s="96">
        <f t="shared" si="33"/>
        <v>0</v>
      </c>
      <c r="BI133" s="96"/>
      <c r="BJ133" s="96"/>
      <c r="BK133" s="96"/>
      <c r="BL133" s="96"/>
      <c r="BM133" s="96"/>
      <c r="BN133" s="96"/>
      <c r="BO133" s="96"/>
      <c r="BP133" s="96"/>
      <c r="BQ133" s="96"/>
      <c r="BR133" s="96"/>
      <c r="BS133" s="96"/>
      <c r="BT133" s="96"/>
      <c r="BU133" s="96"/>
      <c r="BV133" s="96">
        <f t="shared" si="34"/>
        <v>0</v>
      </c>
      <c r="BW133" s="96">
        <f t="shared" si="35"/>
        <v>0</v>
      </c>
      <c r="BX133" s="96">
        <f t="shared" si="36"/>
        <v>0</v>
      </c>
      <c r="BY133" s="96">
        <f t="shared" si="37"/>
        <v>0</v>
      </c>
      <c r="BZ133" s="96">
        <f t="shared" si="38"/>
        <v>0</v>
      </c>
      <c r="CA133" s="72"/>
      <c r="CB133" s="72"/>
      <c r="CC133" s="71"/>
      <c r="CD133" s="71"/>
      <c r="CE133" s="71"/>
      <c r="CF133" s="73"/>
      <c r="CG133" s="73"/>
      <c r="CH133" s="73"/>
      <c r="CI133" s="71"/>
      <c r="CJ133" s="71"/>
      <c r="CK133" s="71"/>
      <c r="CL133" s="110"/>
      <c r="CM133" s="74"/>
      <c r="CN133" s="57"/>
      <c r="CO133" s="105"/>
      <c r="CP133" s="71"/>
      <c r="CQ133" s="71"/>
      <c r="CR133" s="75"/>
    </row>
    <row r="134" spans="1:96" x14ac:dyDescent="0.45">
      <c r="A134" s="56">
        <v>131</v>
      </c>
      <c r="B134" s="68" t="s">
        <v>495</v>
      </c>
      <c r="C134" s="78" t="s">
        <v>496</v>
      </c>
      <c r="D134" s="78" t="str">
        <f t="shared" si="26"/>
        <v>ｻ902CB</v>
      </c>
      <c r="E134" s="57" t="s">
        <v>497</v>
      </c>
      <c r="F134" s="58">
        <v>42950</v>
      </c>
      <c r="G134" s="69">
        <v>85.86</v>
      </c>
      <c r="H134" s="57" t="s">
        <v>134</v>
      </c>
      <c r="I134" s="57" t="s">
        <v>108</v>
      </c>
      <c r="J134" s="70"/>
      <c r="K134" s="70"/>
      <c r="L134" s="70"/>
      <c r="M134" s="70"/>
      <c r="N134" s="71"/>
      <c r="O134" s="96"/>
      <c r="P134" s="96"/>
      <c r="Q134" s="96">
        <f t="shared" si="27"/>
        <v>0</v>
      </c>
      <c r="R134" s="96"/>
      <c r="S134" s="96"/>
      <c r="T134" s="96"/>
      <c r="U134" s="96"/>
      <c r="V134" s="96"/>
      <c r="W134" s="96"/>
      <c r="X134" s="96"/>
      <c r="Y134" s="96"/>
      <c r="Z134" s="96"/>
      <c r="AA134" s="96"/>
      <c r="AB134" s="96"/>
      <c r="AC134" s="96"/>
      <c r="AD134" s="96"/>
      <c r="AE134" s="96">
        <f t="shared" si="28"/>
        <v>0</v>
      </c>
      <c r="AF134" s="96">
        <f t="shared" si="29"/>
        <v>0</v>
      </c>
      <c r="AG134" s="96">
        <f t="shared" si="30"/>
        <v>0</v>
      </c>
      <c r="AH134" s="96">
        <f t="shared" si="31"/>
        <v>0</v>
      </c>
      <c r="AI134" s="96">
        <f t="shared" si="32"/>
        <v>0</v>
      </c>
      <c r="AJ134" s="72"/>
      <c r="AK134" s="72"/>
      <c r="AL134" s="71"/>
      <c r="AM134" s="71"/>
      <c r="AN134" s="71"/>
      <c r="AO134" s="73"/>
      <c r="AP134" s="73"/>
      <c r="AQ134" s="73"/>
      <c r="AR134" s="71"/>
      <c r="AS134" s="71"/>
      <c r="AT134" s="71"/>
      <c r="AU134" s="110"/>
      <c r="AV134" s="74"/>
      <c r="AW134" s="57"/>
      <c r="AX134" s="57"/>
      <c r="AY134" s="71"/>
      <c r="AZ134" s="71"/>
      <c r="BA134" s="70"/>
      <c r="BB134" s="70"/>
      <c r="BC134" s="70"/>
      <c r="BD134" s="70"/>
      <c r="BE134" s="71"/>
      <c r="BF134" s="96"/>
      <c r="BG134" s="96"/>
      <c r="BH134" s="96">
        <f t="shared" si="33"/>
        <v>0</v>
      </c>
      <c r="BI134" s="96"/>
      <c r="BJ134" s="96"/>
      <c r="BK134" s="96"/>
      <c r="BL134" s="96"/>
      <c r="BM134" s="96"/>
      <c r="BN134" s="96"/>
      <c r="BO134" s="96"/>
      <c r="BP134" s="96"/>
      <c r="BQ134" s="96"/>
      <c r="BR134" s="96"/>
      <c r="BS134" s="96"/>
      <c r="BT134" s="96"/>
      <c r="BU134" s="96"/>
      <c r="BV134" s="96">
        <f t="shared" si="34"/>
        <v>0</v>
      </c>
      <c r="BW134" s="96">
        <f t="shared" si="35"/>
        <v>0</v>
      </c>
      <c r="BX134" s="96">
        <f t="shared" si="36"/>
        <v>0</v>
      </c>
      <c r="BY134" s="96">
        <f t="shared" si="37"/>
        <v>0</v>
      </c>
      <c r="BZ134" s="96">
        <f t="shared" si="38"/>
        <v>0</v>
      </c>
      <c r="CA134" s="72"/>
      <c r="CB134" s="72"/>
      <c r="CC134" s="71"/>
      <c r="CD134" s="71"/>
      <c r="CE134" s="71"/>
      <c r="CF134" s="73"/>
      <c r="CG134" s="73"/>
      <c r="CH134" s="73"/>
      <c r="CI134" s="71"/>
      <c r="CJ134" s="71"/>
      <c r="CK134" s="71"/>
      <c r="CL134" s="110"/>
      <c r="CM134" s="74"/>
      <c r="CN134" s="57"/>
      <c r="CO134" s="57"/>
      <c r="CP134" s="71"/>
      <c r="CQ134" s="71"/>
      <c r="CR134" s="75"/>
    </row>
    <row r="135" spans="1:96" x14ac:dyDescent="0.45">
      <c r="A135" s="56">
        <v>132</v>
      </c>
      <c r="B135" s="68" t="s">
        <v>499</v>
      </c>
      <c r="C135" s="78" t="s">
        <v>500</v>
      </c>
      <c r="D135" s="78" t="str">
        <f t="shared" si="26"/>
        <v>ｻ904CH</v>
      </c>
      <c r="E135" s="57" t="s">
        <v>1903</v>
      </c>
      <c r="F135" s="58">
        <v>42954</v>
      </c>
      <c r="G135" s="69">
        <v>19.440000000000001</v>
      </c>
      <c r="H135" s="57" t="s">
        <v>134</v>
      </c>
      <c r="I135" s="57" t="s">
        <v>108</v>
      </c>
      <c r="J135" s="70">
        <v>45439</v>
      </c>
      <c r="K135" s="70" t="s">
        <v>1147</v>
      </c>
      <c r="L135" s="70"/>
      <c r="M135" s="70">
        <v>45506</v>
      </c>
      <c r="N135" s="71"/>
      <c r="O135" s="96">
        <v>87210</v>
      </c>
      <c r="P135" s="96">
        <v>87210</v>
      </c>
      <c r="Q135" s="96">
        <f t="shared" si="27"/>
        <v>0</v>
      </c>
      <c r="R135" s="96">
        <v>19770</v>
      </c>
      <c r="S135" s="96">
        <v>762</v>
      </c>
      <c r="T135" s="96">
        <v>4111</v>
      </c>
      <c r="U135" s="96">
        <v>6537</v>
      </c>
      <c r="V135" s="96">
        <v>6883</v>
      </c>
      <c r="W135" s="96">
        <v>1131</v>
      </c>
      <c r="X135" s="96">
        <v>0</v>
      </c>
      <c r="Y135" s="96">
        <v>69</v>
      </c>
      <c r="Z135" s="96">
        <v>277</v>
      </c>
      <c r="AA135" s="96">
        <v>0</v>
      </c>
      <c r="AB135" s="96">
        <v>0</v>
      </c>
      <c r="AC135" s="96">
        <v>0</v>
      </c>
      <c r="AD135" s="96">
        <v>0</v>
      </c>
      <c r="AE135" s="96">
        <f t="shared" si="28"/>
        <v>19770</v>
      </c>
      <c r="AF135" s="96">
        <f t="shared" si="29"/>
        <v>0</v>
      </c>
      <c r="AG135" s="96">
        <f t="shared" si="30"/>
        <v>67440</v>
      </c>
      <c r="AH135" s="96">
        <f t="shared" si="31"/>
        <v>67440</v>
      </c>
      <c r="AI135" s="96">
        <f t="shared" si="32"/>
        <v>0</v>
      </c>
      <c r="AJ135" s="72" t="s">
        <v>1919</v>
      </c>
      <c r="AK135" s="72"/>
      <c r="AL135" s="71" t="s">
        <v>1246</v>
      </c>
      <c r="AM135" s="71" t="s">
        <v>2067</v>
      </c>
      <c r="AN135" s="71" t="s">
        <v>1178</v>
      </c>
      <c r="AO135" s="73" t="s">
        <v>1196</v>
      </c>
      <c r="AP135" s="73" t="s">
        <v>1197</v>
      </c>
      <c r="AQ135" s="73" t="s">
        <v>2068</v>
      </c>
      <c r="AR135" s="71" t="s">
        <v>2069</v>
      </c>
      <c r="AS135" s="71" t="s">
        <v>2070</v>
      </c>
      <c r="AT135" s="71"/>
      <c r="AU135" s="110" t="s">
        <v>2071</v>
      </c>
      <c r="AV135" s="74"/>
      <c r="AW135" s="57"/>
      <c r="AX135" s="105" t="s">
        <v>2073</v>
      </c>
      <c r="AY135" s="71"/>
      <c r="AZ135" s="71"/>
      <c r="BA135" s="70"/>
      <c r="BB135" s="70"/>
      <c r="BC135" s="70"/>
      <c r="BD135" s="70"/>
      <c r="BE135" s="71"/>
      <c r="BF135" s="96"/>
      <c r="BG135" s="96"/>
      <c r="BH135" s="96">
        <f t="shared" si="33"/>
        <v>0</v>
      </c>
      <c r="BI135" s="96"/>
      <c r="BJ135" s="96"/>
      <c r="BK135" s="96"/>
      <c r="BL135" s="96"/>
      <c r="BM135" s="96"/>
      <c r="BN135" s="96"/>
      <c r="BO135" s="96"/>
      <c r="BP135" s="96"/>
      <c r="BQ135" s="96"/>
      <c r="BR135" s="96"/>
      <c r="BS135" s="96"/>
      <c r="BT135" s="96"/>
      <c r="BU135" s="96"/>
      <c r="BV135" s="96">
        <f t="shared" si="34"/>
        <v>0</v>
      </c>
      <c r="BW135" s="96">
        <f t="shared" si="35"/>
        <v>0</v>
      </c>
      <c r="BX135" s="96">
        <f t="shared" si="36"/>
        <v>0</v>
      </c>
      <c r="BY135" s="96">
        <f t="shared" si="37"/>
        <v>0</v>
      </c>
      <c r="BZ135" s="96">
        <f t="shared" si="38"/>
        <v>0</v>
      </c>
      <c r="CA135" s="72"/>
      <c r="CB135" s="72"/>
      <c r="CC135" s="71"/>
      <c r="CD135" s="71"/>
      <c r="CE135" s="71"/>
      <c r="CF135" s="73"/>
      <c r="CG135" s="73"/>
      <c r="CH135" s="73"/>
      <c r="CI135" s="71"/>
      <c r="CJ135" s="71"/>
      <c r="CK135" s="71"/>
      <c r="CL135" s="110"/>
      <c r="CM135" s="74"/>
      <c r="CN135" s="57"/>
      <c r="CO135" s="105"/>
      <c r="CP135" s="71"/>
      <c r="CQ135" s="71"/>
      <c r="CR135" s="75"/>
    </row>
    <row r="136" spans="1:96" x14ac:dyDescent="0.45">
      <c r="A136" s="56">
        <v>133</v>
      </c>
      <c r="B136" s="68" t="s">
        <v>502</v>
      </c>
      <c r="C136" s="78" t="s">
        <v>503</v>
      </c>
      <c r="D136" s="78" t="str">
        <f t="shared" si="26"/>
        <v>ｻ904CJ</v>
      </c>
      <c r="E136" s="57" t="s">
        <v>1329</v>
      </c>
      <c r="F136" s="58">
        <v>42975</v>
      </c>
      <c r="G136" s="69">
        <v>43.74</v>
      </c>
      <c r="H136" s="57" t="s">
        <v>134</v>
      </c>
      <c r="I136" s="57" t="s">
        <v>108</v>
      </c>
      <c r="J136" s="70">
        <v>45422</v>
      </c>
      <c r="K136" s="70" t="s">
        <v>1147</v>
      </c>
      <c r="L136" s="70"/>
      <c r="M136" s="70">
        <v>45587</v>
      </c>
      <c r="N136" s="71"/>
      <c r="O136" s="96">
        <v>218770</v>
      </c>
      <c r="P136" s="96">
        <v>218770</v>
      </c>
      <c r="Q136" s="96">
        <f t="shared" si="27"/>
        <v>0</v>
      </c>
      <c r="R136" s="96">
        <v>45596</v>
      </c>
      <c r="S136" s="96">
        <v>1755</v>
      </c>
      <c r="T136" s="96">
        <v>8316</v>
      </c>
      <c r="U136" s="96">
        <v>13167</v>
      </c>
      <c r="V136" s="96">
        <v>17278</v>
      </c>
      <c r="W136" s="96">
        <v>2379</v>
      </c>
      <c r="X136" s="96">
        <v>0</v>
      </c>
      <c r="Y136" s="96">
        <v>138</v>
      </c>
      <c r="Z136" s="96">
        <v>485</v>
      </c>
      <c r="AA136" s="96">
        <v>1824</v>
      </c>
      <c r="AB136" s="96">
        <v>254</v>
      </c>
      <c r="AC136" s="96">
        <v>0</v>
      </c>
      <c r="AD136" s="96">
        <v>0</v>
      </c>
      <c r="AE136" s="96">
        <f t="shared" si="28"/>
        <v>45596</v>
      </c>
      <c r="AF136" s="96">
        <f t="shared" si="29"/>
        <v>0</v>
      </c>
      <c r="AG136" s="96">
        <f t="shared" si="30"/>
        <v>173174</v>
      </c>
      <c r="AH136" s="96">
        <f t="shared" si="31"/>
        <v>173174</v>
      </c>
      <c r="AI136" s="96">
        <f t="shared" si="32"/>
        <v>0</v>
      </c>
      <c r="AJ136" s="72" t="s">
        <v>2050</v>
      </c>
      <c r="AK136" s="72"/>
      <c r="AL136" s="71" t="s">
        <v>1320</v>
      </c>
      <c r="AM136" s="71" t="s">
        <v>1327</v>
      </c>
      <c r="AN136" s="71" t="s">
        <v>1436</v>
      </c>
      <c r="AO136" s="73" t="s">
        <v>1322</v>
      </c>
      <c r="AP136" s="73" t="s">
        <v>1328</v>
      </c>
      <c r="AQ136" s="73" t="s">
        <v>2063</v>
      </c>
      <c r="AR136" s="71" t="s">
        <v>2048</v>
      </c>
      <c r="AS136" s="71" t="s">
        <v>2049</v>
      </c>
      <c r="AT136" s="71"/>
      <c r="AU136" s="110">
        <v>45601</v>
      </c>
      <c r="AV136" s="74">
        <v>45601</v>
      </c>
      <c r="AW136" s="57"/>
      <c r="AX136" s="105" t="s">
        <v>2051</v>
      </c>
      <c r="AY136" s="71"/>
      <c r="AZ136" s="71"/>
      <c r="BA136" s="70"/>
      <c r="BB136" s="70"/>
      <c r="BC136" s="70"/>
      <c r="BD136" s="70"/>
      <c r="BE136" s="71"/>
      <c r="BF136" s="96"/>
      <c r="BG136" s="96"/>
      <c r="BH136" s="96">
        <f t="shared" si="33"/>
        <v>0</v>
      </c>
      <c r="BI136" s="96"/>
      <c r="BJ136" s="96"/>
      <c r="BK136" s="96"/>
      <c r="BL136" s="96"/>
      <c r="BM136" s="96"/>
      <c r="BN136" s="96"/>
      <c r="BO136" s="96"/>
      <c r="BP136" s="96"/>
      <c r="BQ136" s="96"/>
      <c r="BR136" s="96"/>
      <c r="BS136" s="96"/>
      <c r="BT136" s="96"/>
      <c r="BU136" s="96"/>
      <c r="BV136" s="96">
        <f t="shared" si="34"/>
        <v>0</v>
      </c>
      <c r="BW136" s="96">
        <f t="shared" si="35"/>
        <v>0</v>
      </c>
      <c r="BX136" s="96">
        <f t="shared" si="36"/>
        <v>0</v>
      </c>
      <c r="BY136" s="96">
        <f t="shared" si="37"/>
        <v>0</v>
      </c>
      <c r="BZ136" s="96">
        <f t="shared" si="38"/>
        <v>0</v>
      </c>
      <c r="CA136" s="72"/>
      <c r="CB136" s="72"/>
      <c r="CC136" s="71"/>
      <c r="CD136" s="71"/>
      <c r="CE136" s="71"/>
      <c r="CF136" s="73"/>
      <c r="CG136" s="73"/>
      <c r="CH136" s="73"/>
      <c r="CI136" s="71"/>
      <c r="CJ136" s="71"/>
      <c r="CK136" s="71"/>
      <c r="CL136" s="110"/>
      <c r="CM136" s="74"/>
      <c r="CN136" s="57"/>
      <c r="CO136" s="105"/>
      <c r="CP136" s="71"/>
      <c r="CQ136" s="71"/>
      <c r="CR136" s="75"/>
    </row>
    <row r="137" spans="1:96" x14ac:dyDescent="0.45">
      <c r="A137" s="56">
        <v>134</v>
      </c>
      <c r="B137" s="68" t="s">
        <v>505</v>
      </c>
      <c r="C137" s="78" t="s">
        <v>506</v>
      </c>
      <c r="D137" s="78" t="str">
        <f t="shared" si="26"/>
        <v>ｻ904CI</v>
      </c>
      <c r="E137" s="57" t="s">
        <v>507</v>
      </c>
      <c r="F137" s="58">
        <v>42983</v>
      </c>
      <c r="G137" s="69">
        <v>12.96</v>
      </c>
      <c r="H137" s="57" t="s">
        <v>134</v>
      </c>
      <c r="I137" s="57" t="s">
        <v>232</v>
      </c>
      <c r="J137" s="70"/>
      <c r="K137" s="70"/>
      <c r="L137" s="70"/>
      <c r="M137" s="70"/>
      <c r="N137" s="71"/>
      <c r="O137" s="96"/>
      <c r="P137" s="96"/>
      <c r="Q137" s="96">
        <f t="shared" si="27"/>
        <v>0</v>
      </c>
      <c r="R137" s="96"/>
      <c r="S137" s="96"/>
      <c r="T137" s="96"/>
      <c r="U137" s="96"/>
      <c r="V137" s="96"/>
      <c r="W137" s="96"/>
      <c r="X137" s="96"/>
      <c r="Y137" s="96"/>
      <c r="Z137" s="96"/>
      <c r="AA137" s="96"/>
      <c r="AB137" s="96"/>
      <c r="AC137" s="96"/>
      <c r="AD137" s="96"/>
      <c r="AE137" s="96">
        <f t="shared" si="28"/>
        <v>0</v>
      </c>
      <c r="AF137" s="96">
        <f t="shared" si="29"/>
        <v>0</v>
      </c>
      <c r="AG137" s="96">
        <f t="shared" si="30"/>
        <v>0</v>
      </c>
      <c r="AH137" s="96">
        <f t="shared" si="31"/>
        <v>0</v>
      </c>
      <c r="AI137" s="96">
        <f t="shared" si="32"/>
        <v>0</v>
      </c>
      <c r="AJ137" s="72"/>
      <c r="AK137" s="72"/>
      <c r="AL137" s="71"/>
      <c r="AM137" s="71"/>
      <c r="AN137" s="71"/>
      <c r="AO137" s="73"/>
      <c r="AP137" s="73"/>
      <c r="AQ137" s="73"/>
      <c r="AR137" s="71"/>
      <c r="AS137" s="71"/>
      <c r="AT137" s="71"/>
      <c r="AU137" s="110"/>
      <c r="AV137" s="74"/>
      <c r="AW137" s="57"/>
      <c r="AX137" s="57"/>
      <c r="AY137" s="71"/>
      <c r="AZ137" s="71"/>
      <c r="BA137" s="70"/>
      <c r="BB137" s="70"/>
      <c r="BC137" s="70"/>
      <c r="BD137" s="70"/>
      <c r="BE137" s="71"/>
      <c r="BF137" s="96"/>
      <c r="BG137" s="96"/>
      <c r="BH137" s="96">
        <f t="shared" si="33"/>
        <v>0</v>
      </c>
      <c r="BI137" s="96"/>
      <c r="BJ137" s="96"/>
      <c r="BK137" s="96"/>
      <c r="BL137" s="96"/>
      <c r="BM137" s="96"/>
      <c r="BN137" s="96"/>
      <c r="BO137" s="96"/>
      <c r="BP137" s="96"/>
      <c r="BQ137" s="96"/>
      <c r="BR137" s="96"/>
      <c r="BS137" s="96"/>
      <c r="BT137" s="96"/>
      <c r="BU137" s="96"/>
      <c r="BV137" s="96">
        <f t="shared" si="34"/>
        <v>0</v>
      </c>
      <c r="BW137" s="96">
        <f t="shared" si="35"/>
        <v>0</v>
      </c>
      <c r="BX137" s="96">
        <f t="shared" si="36"/>
        <v>0</v>
      </c>
      <c r="BY137" s="96">
        <f t="shared" si="37"/>
        <v>0</v>
      </c>
      <c r="BZ137" s="96">
        <f t="shared" si="38"/>
        <v>0</v>
      </c>
      <c r="CA137" s="72"/>
      <c r="CB137" s="72"/>
      <c r="CC137" s="71"/>
      <c r="CD137" s="71"/>
      <c r="CE137" s="71"/>
      <c r="CF137" s="73"/>
      <c r="CG137" s="73"/>
      <c r="CH137" s="73"/>
      <c r="CI137" s="71"/>
      <c r="CJ137" s="71"/>
      <c r="CK137" s="71"/>
      <c r="CL137" s="110"/>
      <c r="CM137" s="74"/>
      <c r="CN137" s="57"/>
      <c r="CO137" s="57"/>
      <c r="CP137" s="71"/>
      <c r="CQ137" s="71"/>
      <c r="CR137" s="75"/>
    </row>
    <row r="138" spans="1:96" x14ac:dyDescent="0.45">
      <c r="A138" s="56">
        <v>135</v>
      </c>
      <c r="B138" s="68" t="s">
        <v>508</v>
      </c>
      <c r="C138" s="78" t="s">
        <v>509</v>
      </c>
      <c r="D138" s="78" t="str">
        <f t="shared" si="26"/>
        <v>ｻ905BB</v>
      </c>
      <c r="E138" s="57" t="s">
        <v>510</v>
      </c>
      <c r="F138" s="58">
        <v>42993</v>
      </c>
      <c r="G138" s="69">
        <v>12.15</v>
      </c>
      <c r="H138" s="57" t="s">
        <v>134</v>
      </c>
      <c r="I138" s="57" t="s">
        <v>232</v>
      </c>
      <c r="J138" s="70"/>
      <c r="K138" s="70"/>
      <c r="L138" s="70"/>
      <c r="M138" s="70"/>
      <c r="N138" s="71"/>
      <c r="O138" s="96"/>
      <c r="P138" s="96"/>
      <c r="Q138" s="96">
        <f t="shared" si="27"/>
        <v>0</v>
      </c>
      <c r="R138" s="96"/>
      <c r="S138" s="96"/>
      <c r="T138" s="96"/>
      <c r="U138" s="96"/>
      <c r="V138" s="96"/>
      <c r="W138" s="96"/>
      <c r="X138" s="96"/>
      <c r="Y138" s="96"/>
      <c r="Z138" s="96"/>
      <c r="AA138" s="96"/>
      <c r="AB138" s="96"/>
      <c r="AC138" s="96"/>
      <c r="AD138" s="96"/>
      <c r="AE138" s="96">
        <f t="shared" si="28"/>
        <v>0</v>
      </c>
      <c r="AF138" s="96">
        <f t="shared" si="29"/>
        <v>0</v>
      </c>
      <c r="AG138" s="96">
        <f t="shared" si="30"/>
        <v>0</v>
      </c>
      <c r="AH138" s="96">
        <f t="shared" si="31"/>
        <v>0</v>
      </c>
      <c r="AI138" s="96">
        <f t="shared" si="32"/>
        <v>0</v>
      </c>
      <c r="AJ138" s="72"/>
      <c r="AK138" s="72"/>
      <c r="AL138" s="71"/>
      <c r="AM138" s="71"/>
      <c r="AN138" s="71"/>
      <c r="AO138" s="73"/>
      <c r="AP138" s="73"/>
      <c r="AQ138" s="73"/>
      <c r="AR138" s="71"/>
      <c r="AS138" s="71"/>
      <c r="AT138" s="71"/>
      <c r="AU138" s="110"/>
      <c r="AV138" s="74"/>
      <c r="AW138" s="57"/>
      <c r="AX138" s="57"/>
      <c r="AY138" s="71"/>
      <c r="AZ138" s="71"/>
      <c r="BA138" s="70"/>
      <c r="BB138" s="70"/>
      <c r="BC138" s="70"/>
      <c r="BD138" s="70"/>
      <c r="BE138" s="71"/>
      <c r="BF138" s="96"/>
      <c r="BG138" s="96"/>
      <c r="BH138" s="96">
        <f t="shared" si="33"/>
        <v>0</v>
      </c>
      <c r="BI138" s="96"/>
      <c r="BJ138" s="96"/>
      <c r="BK138" s="96"/>
      <c r="BL138" s="96"/>
      <c r="BM138" s="96"/>
      <c r="BN138" s="96"/>
      <c r="BO138" s="96"/>
      <c r="BP138" s="96"/>
      <c r="BQ138" s="96"/>
      <c r="BR138" s="96"/>
      <c r="BS138" s="96"/>
      <c r="BT138" s="96"/>
      <c r="BU138" s="96"/>
      <c r="BV138" s="96">
        <f t="shared" si="34"/>
        <v>0</v>
      </c>
      <c r="BW138" s="96">
        <f t="shared" si="35"/>
        <v>0</v>
      </c>
      <c r="BX138" s="96">
        <f t="shared" si="36"/>
        <v>0</v>
      </c>
      <c r="BY138" s="96">
        <f t="shared" si="37"/>
        <v>0</v>
      </c>
      <c r="BZ138" s="96">
        <f t="shared" si="38"/>
        <v>0</v>
      </c>
      <c r="CA138" s="72"/>
      <c r="CB138" s="72"/>
      <c r="CC138" s="71"/>
      <c r="CD138" s="71"/>
      <c r="CE138" s="71"/>
      <c r="CF138" s="73"/>
      <c r="CG138" s="73"/>
      <c r="CH138" s="73"/>
      <c r="CI138" s="71"/>
      <c r="CJ138" s="71"/>
      <c r="CK138" s="71"/>
      <c r="CL138" s="110"/>
      <c r="CM138" s="74"/>
      <c r="CN138" s="57"/>
      <c r="CO138" s="57"/>
      <c r="CP138" s="71"/>
      <c r="CQ138" s="71"/>
      <c r="CR138" s="75"/>
    </row>
    <row r="139" spans="1:96" x14ac:dyDescent="0.45">
      <c r="A139" s="56">
        <v>136</v>
      </c>
      <c r="B139" s="68" t="s">
        <v>511</v>
      </c>
      <c r="C139" s="78" t="s">
        <v>512</v>
      </c>
      <c r="D139" s="78" t="str">
        <f t="shared" si="26"/>
        <v>ｻ907CC</v>
      </c>
      <c r="E139" s="57" t="s">
        <v>513</v>
      </c>
      <c r="F139" s="58">
        <v>42998</v>
      </c>
      <c r="G139" s="69">
        <v>58.32</v>
      </c>
      <c r="H139" s="57" t="s">
        <v>134</v>
      </c>
      <c r="I139" s="57" t="s">
        <v>108</v>
      </c>
      <c r="J139" s="70"/>
      <c r="K139" s="70"/>
      <c r="L139" s="70"/>
      <c r="M139" s="70"/>
      <c r="N139" s="71"/>
      <c r="O139" s="96"/>
      <c r="P139" s="96"/>
      <c r="Q139" s="96">
        <f t="shared" si="27"/>
        <v>0</v>
      </c>
      <c r="R139" s="96"/>
      <c r="S139" s="96"/>
      <c r="T139" s="96"/>
      <c r="U139" s="96"/>
      <c r="V139" s="96"/>
      <c r="W139" s="96"/>
      <c r="X139" s="96"/>
      <c r="Y139" s="96"/>
      <c r="Z139" s="96"/>
      <c r="AA139" s="96"/>
      <c r="AB139" s="96"/>
      <c r="AC139" s="96"/>
      <c r="AD139" s="96"/>
      <c r="AE139" s="96">
        <f t="shared" si="28"/>
        <v>0</v>
      </c>
      <c r="AF139" s="96">
        <f t="shared" si="29"/>
        <v>0</v>
      </c>
      <c r="AG139" s="96">
        <f t="shared" si="30"/>
        <v>0</v>
      </c>
      <c r="AH139" s="96">
        <f t="shared" si="31"/>
        <v>0</v>
      </c>
      <c r="AI139" s="96">
        <f t="shared" si="32"/>
        <v>0</v>
      </c>
      <c r="AJ139" s="72"/>
      <c r="AK139" s="72"/>
      <c r="AL139" s="71"/>
      <c r="AM139" s="71"/>
      <c r="AN139" s="71"/>
      <c r="AO139" s="73"/>
      <c r="AP139" s="73"/>
      <c r="AQ139" s="76"/>
      <c r="AR139" s="71"/>
      <c r="AS139" s="71"/>
      <c r="AT139" s="71"/>
      <c r="AU139" s="110"/>
      <c r="AV139" s="74"/>
      <c r="AW139" s="57"/>
      <c r="AX139" s="57"/>
      <c r="AY139" s="71"/>
      <c r="AZ139" s="71"/>
      <c r="BA139" s="70"/>
      <c r="BB139" s="70"/>
      <c r="BC139" s="70"/>
      <c r="BD139" s="70"/>
      <c r="BE139" s="71"/>
      <c r="BF139" s="96"/>
      <c r="BG139" s="96"/>
      <c r="BH139" s="96">
        <f t="shared" si="33"/>
        <v>0</v>
      </c>
      <c r="BI139" s="96"/>
      <c r="BJ139" s="96"/>
      <c r="BK139" s="96"/>
      <c r="BL139" s="96"/>
      <c r="BM139" s="96"/>
      <c r="BN139" s="96"/>
      <c r="BO139" s="96"/>
      <c r="BP139" s="96"/>
      <c r="BQ139" s="96"/>
      <c r="BR139" s="96"/>
      <c r="BS139" s="96"/>
      <c r="BT139" s="96"/>
      <c r="BU139" s="96"/>
      <c r="BV139" s="96">
        <f t="shared" si="34"/>
        <v>0</v>
      </c>
      <c r="BW139" s="96">
        <f t="shared" si="35"/>
        <v>0</v>
      </c>
      <c r="BX139" s="96">
        <f t="shared" si="36"/>
        <v>0</v>
      </c>
      <c r="BY139" s="96">
        <f t="shared" si="37"/>
        <v>0</v>
      </c>
      <c r="BZ139" s="96">
        <f t="shared" si="38"/>
        <v>0</v>
      </c>
      <c r="CA139" s="72"/>
      <c r="CB139" s="72"/>
      <c r="CC139" s="71"/>
      <c r="CD139" s="71"/>
      <c r="CE139" s="71"/>
      <c r="CF139" s="73"/>
      <c r="CG139" s="73"/>
      <c r="CH139" s="76"/>
      <c r="CI139" s="71"/>
      <c r="CJ139" s="71"/>
      <c r="CK139" s="71"/>
      <c r="CL139" s="110"/>
      <c r="CM139" s="74"/>
      <c r="CN139" s="57"/>
      <c r="CO139" s="57"/>
      <c r="CP139" s="71"/>
      <c r="CQ139" s="71"/>
      <c r="CR139" s="75"/>
    </row>
    <row r="140" spans="1:96" x14ac:dyDescent="0.45">
      <c r="A140" s="56">
        <v>137</v>
      </c>
      <c r="B140" s="68" t="s">
        <v>514</v>
      </c>
      <c r="C140" s="78" t="s">
        <v>515</v>
      </c>
      <c r="D140" s="78" t="str">
        <f t="shared" si="26"/>
        <v>ｻ906BD</v>
      </c>
      <c r="E140" s="57" t="s">
        <v>516</v>
      </c>
      <c r="F140" s="58">
        <v>43025</v>
      </c>
      <c r="G140" s="69">
        <v>29.16</v>
      </c>
      <c r="H140" s="57" t="s">
        <v>134</v>
      </c>
      <c r="I140" s="57" t="s">
        <v>232</v>
      </c>
      <c r="J140" s="70"/>
      <c r="K140" s="70"/>
      <c r="L140" s="70"/>
      <c r="M140" s="70"/>
      <c r="N140" s="71"/>
      <c r="O140" s="96"/>
      <c r="P140" s="96"/>
      <c r="Q140" s="96">
        <f t="shared" si="27"/>
        <v>0</v>
      </c>
      <c r="R140" s="96"/>
      <c r="S140" s="96"/>
      <c r="T140" s="96"/>
      <c r="U140" s="96"/>
      <c r="V140" s="96"/>
      <c r="W140" s="96"/>
      <c r="X140" s="96"/>
      <c r="Y140" s="96"/>
      <c r="Z140" s="96"/>
      <c r="AA140" s="96"/>
      <c r="AB140" s="96"/>
      <c r="AC140" s="96"/>
      <c r="AD140" s="96"/>
      <c r="AE140" s="96">
        <f t="shared" si="28"/>
        <v>0</v>
      </c>
      <c r="AF140" s="96">
        <f t="shared" si="29"/>
        <v>0</v>
      </c>
      <c r="AG140" s="96">
        <f t="shared" si="30"/>
        <v>0</v>
      </c>
      <c r="AH140" s="96">
        <f t="shared" si="31"/>
        <v>0</v>
      </c>
      <c r="AI140" s="96">
        <f t="shared" si="32"/>
        <v>0</v>
      </c>
      <c r="AJ140" s="72"/>
      <c r="AK140" s="72"/>
      <c r="AL140" s="71"/>
      <c r="AM140" s="71"/>
      <c r="AN140" s="71"/>
      <c r="AO140" s="73"/>
      <c r="AP140" s="73"/>
      <c r="AQ140" s="73"/>
      <c r="AR140" s="71"/>
      <c r="AS140" s="71"/>
      <c r="AT140" s="71"/>
      <c r="AU140" s="110"/>
      <c r="AV140" s="74"/>
      <c r="AW140" s="57"/>
      <c r="AX140" s="57"/>
      <c r="AY140" s="71"/>
      <c r="AZ140" s="71"/>
      <c r="BA140" s="70"/>
      <c r="BB140" s="70"/>
      <c r="BC140" s="70"/>
      <c r="BD140" s="70"/>
      <c r="BE140" s="71"/>
      <c r="BF140" s="96"/>
      <c r="BG140" s="96"/>
      <c r="BH140" s="96">
        <f t="shared" si="33"/>
        <v>0</v>
      </c>
      <c r="BI140" s="96"/>
      <c r="BJ140" s="96"/>
      <c r="BK140" s="96"/>
      <c r="BL140" s="96"/>
      <c r="BM140" s="96"/>
      <c r="BN140" s="96"/>
      <c r="BO140" s="96"/>
      <c r="BP140" s="96"/>
      <c r="BQ140" s="96"/>
      <c r="BR140" s="96"/>
      <c r="BS140" s="96"/>
      <c r="BT140" s="96"/>
      <c r="BU140" s="96"/>
      <c r="BV140" s="96">
        <f t="shared" si="34"/>
        <v>0</v>
      </c>
      <c r="BW140" s="96">
        <f t="shared" si="35"/>
        <v>0</v>
      </c>
      <c r="BX140" s="96">
        <f t="shared" si="36"/>
        <v>0</v>
      </c>
      <c r="BY140" s="96">
        <f t="shared" si="37"/>
        <v>0</v>
      </c>
      <c r="BZ140" s="96">
        <f t="shared" si="38"/>
        <v>0</v>
      </c>
      <c r="CA140" s="72"/>
      <c r="CB140" s="72"/>
      <c r="CC140" s="71"/>
      <c r="CD140" s="71"/>
      <c r="CE140" s="71"/>
      <c r="CF140" s="73"/>
      <c r="CG140" s="73"/>
      <c r="CH140" s="73"/>
      <c r="CI140" s="71"/>
      <c r="CJ140" s="71"/>
      <c r="CK140" s="71"/>
      <c r="CL140" s="110"/>
      <c r="CM140" s="74"/>
      <c r="CN140" s="57"/>
      <c r="CO140" s="57"/>
      <c r="CP140" s="71"/>
      <c r="CQ140" s="71"/>
      <c r="CR140" s="75"/>
    </row>
    <row r="141" spans="1:96" x14ac:dyDescent="0.45">
      <c r="A141" s="56">
        <v>138</v>
      </c>
      <c r="B141" s="68" t="s">
        <v>517</v>
      </c>
      <c r="C141" s="78" t="s">
        <v>518</v>
      </c>
      <c r="D141" s="78" t="str">
        <f t="shared" si="26"/>
        <v>ｻ907CB</v>
      </c>
      <c r="E141" s="57" t="s">
        <v>519</v>
      </c>
      <c r="F141" s="58">
        <v>43032</v>
      </c>
      <c r="G141" s="69">
        <v>36.450000000000003</v>
      </c>
      <c r="H141" s="57" t="s">
        <v>134</v>
      </c>
      <c r="I141" s="57" t="s">
        <v>108</v>
      </c>
      <c r="J141" s="70"/>
      <c r="K141" s="70"/>
      <c r="L141" s="70"/>
      <c r="M141" s="70"/>
      <c r="N141" s="71"/>
      <c r="O141" s="96"/>
      <c r="P141" s="96"/>
      <c r="Q141" s="96">
        <f t="shared" si="27"/>
        <v>0</v>
      </c>
      <c r="R141" s="96"/>
      <c r="S141" s="96"/>
      <c r="T141" s="96"/>
      <c r="U141" s="96"/>
      <c r="V141" s="96"/>
      <c r="W141" s="96"/>
      <c r="X141" s="96"/>
      <c r="Y141" s="96"/>
      <c r="Z141" s="96"/>
      <c r="AA141" s="96"/>
      <c r="AB141" s="96"/>
      <c r="AC141" s="96"/>
      <c r="AD141" s="96"/>
      <c r="AE141" s="96">
        <f t="shared" si="28"/>
        <v>0</v>
      </c>
      <c r="AF141" s="96">
        <f t="shared" si="29"/>
        <v>0</v>
      </c>
      <c r="AG141" s="96">
        <f t="shared" si="30"/>
        <v>0</v>
      </c>
      <c r="AH141" s="96">
        <f t="shared" si="31"/>
        <v>0</v>
      </c>
      <c r="AI141" s="96">
        <f t="shared" si="32"/>
        <v>0</v>
      </c>
      <c r="AJ141" s="72"/>
      <c r="AK141" s="72"/>
      <c r="AL141" s="71"/>
      <c r="AM141" s="71"/>
      <c r="AN141" s="71"/>
      <c r="AO141" s="73"/>
      <c r="AP141" s="73"/>
      <c r="AQ141" s="73"/>
      <c r="AR141" s="71"/>
      <c r="AS141" s="71"/>
      <c r="AT141" s="71"/>
      <c r="AU141" s="110"/>
      <c r="AV141" s="74"/>
      <c r="AW141" s="57"/>
      <c r="AX141" s="57"/>
      <c r="AY141" s="71"/>
      <c r="AZ141" s="71"/>
      <c r="BA141" s="70"/>
      <c r="BB141" s="70"/>
      <c r="BC141" s="70"/>
      <c r="BD141" s="70"/>
      <c r="BE141" s="71"/>
      <c r="BF141" s="96"/>
      <c r="BG141" s="96"/>
      <c r="BH141" s="96">
        <f t="shared" si="33"/>
        <v>0</v>
      </c>
      <c r="BI141" s="96"/>
      <c r="BJ141" s="96"/>
      <c r="BK141" s="96"/>
      <c r="BL141" s="96"/>
      <c r="BM141" s="96"/>
      <c r="BN141" s="96"/>
      <c r="BO141" s="96"/>
      <c r="BP141" s="96"/>
      <c r="BQ141" s="96"/>
      <c r="BR141" s="96"/>
      <c r="BS141" s="96"/>
      <c r="BT141" s="96"/>
      <c r="BU141" s="96"/>
      <c r="BV141" s="96">
        <f t="shared" si="34"/>
        <v>0</v>
      </c>
      <c r="BW141" s="96">
        <f t="shared" si="35"/>
        <v>0</v>
      </c>
      <c r="BX141" s="96">
        <f t="shared" si="36"/>
        <v>0</v>
      </c>
      <c r="BY141" s="96">
        <f t="shared" si="37"/>
        <v>0</v>
      </c>
      <c r="BZ141" s="96">
        <f t="shared" si="38"/>
        <v>0</v>
      </c>
      <c r="CA141" s="72"/>
      <c r="CB141" s="72"/>
      <c r="CC141" s="71"/>
      <c r="CD141" s="71"/>
      <c r="CE141" s="71"/>
      <c r="CF141" s="73"/>
      <c r="CG141" s="73"/>
      <c r="CH141" s="73"/>
      <c r="CI141" s="71"/>
      <c r="CJ141" s="71"/>
      <c r="CK141" s="71"/>
      <c r="CL141" s="110"/>
      <c r="CM141" s="74"/>
      <c r="CN141" s="57"/>
      <c r="CO141" s="57"/>
      <c r="CP141" s="71"/>
      <c r="CQ141" s="71"/>
      <c r="CR141" s="75"/>
    </row>
    <row r="142" spans="1:96" x14ac:dyDescent="0.45">
      <c r="A142" s="56">
        <v>139</v>
      </c>
      <c r="B142" s="68" t="s">
        <v>520</v>
      </c>
      <c r="C142" s="78" t="s">
        <v>521</v>
      </c>
      <c r="D142" s="78" t="str">
        <f t="shared" si="26"/>
        <v>ｻ906BB</v>
      </c>
      <c r="E142" s="57" t="s">
        <v>522</v>
      </c>
      <c r="F142" s="58">
        <v>43060</v>
      </c>
      <c r="G142" s="69">
        <v>77.760000000000005</v>
      </c>
      <c r="H142" s="57" t="s">
        <v>134</v>
      </c>
      <c r="I142" s="57" t="s">
        <v>232</v>
      </c>
      <c r="J142" s="70"/>
      <c r="K142" s="70"/>
      <c r="L142" s="70"/>
      <c r="M142" s="70"/>
      <c r="N142" s="71"/>
      <c r="O142" s="96"/>
      <c r="P142" s="96"/>
      <c r="Q142" s="96">
        <f t="shared" si="27"/>
        <v>0</v>
      </c>
      <c r="R142" s="96"/>
      <c r="S142" s="96"/>
      <c r="T142" s="96"/>
      <c r="U142" s="96"/>
      <c r="V142" s="96"/>
      <c r="W142" s="96"/>
      <c r="X142" s="96"/>
      <c r="Y142" s="96"/>
      <c r="Z142" s="96"/>
      <c r="AA142" s="96"/>
      <c r="AB142" s="96"/>
      <c r="AC142" s="96"/>
      <c r="AD142" s="96"/>
      <c r="AE142" s="96">
        <f t="shared" si="28"/>
        <v>0</v>
      </c>
      <c r="AF142" s="96">
        <f t="shared" si="29"/>
        <v>0</v>
      </c>
      <c r="AG142" s="96">
        <f t="shared" si="30"/>
        <v>0</v>
      </c>
      <c r="AH142" s="96">
        <f t="shared" si="31"/>
        <v>0</v>
      </c>
      <c r="AI142" s="96">
        <f t="shared" si="32"/>
        <v>0</v>
      </c>
      <c r="AJ142" s="72"/>
      <c r="AK142" s="72"/>
      <c r="AL142" s="71"/>
      <c r="AM142" s="71"/>
      <c r="AN142" s="71"/>
      <c r="AO142" s="73"/>
      <c r="AP142" s="73"/>
      <c r="AQ142" s="73"/>
      <c r="AR142" s="71"/>
      <c r="AS142" s="71"/>
      <c r="AT142" s="71"/>
      <c r="AU142" s="110"/>
      <c r="AV142" s="74"/>
      <c r="AW142" s="57"/>
      <c r="AX142" s="57"/>
      <c r="AY142" s="71"/>
      <c r="AZ142" s="71"/>
      <c r="BA142" s="70"/>
      <c r="BB142" s="70"/>
      <c r="BC142" s="70"/>
      <c r="BD142" s="70"/>
      <c r="BE142" s="71"/>
      <c r="BF142" s="96"/>
      <c r="BG142" s="96"/>
      <c r="BH142" s="96">
        <f t="shared" si="33"/>
        <v>0</v>
      </c>
      <c r="BI142" s="96"/>
      <c r="BJ142" s="96"/>
      <c r="BK142" s="96"/>
      <c r="BL142" s="96"/>
      <c r="BM142" s="96"/>
      <c r="BN142" s="96"/>
      <c r="BO142" s="96"/>
      <c r="BP142" s="96"/>
      <c r="BQ142" s="96"/>
      <c r="BR142" s="96"/>
      <c r="BS142" s="96"/>
      <c r="BT142" s="96"/>
      <c r="BU142" s="96"/>
      <c r="BV142" s="96">
        <f t="shared" si="34"/>
        <v>0</v>
      </c>
      <c r="BW142" s="96">
        <f t="shared" si="35"/>
        <v>0</v>
      </c>
      <c r="BX142" s="96">
        <f t="shared" si="36"/>
        <v>0</v>
      </c>
      <c r="BY142" s="96">
        <f t="shared" si="37"/>
        <v>0</v>
      </c>
      <c r="BZ142" s="96">
        <f t="shared" si="38"/>
        <v>0</v>
      </c>
      <c r="CA142" s="72"/>
      <c r="CB142" s="72"/>
      <c r="CC142" s="71"/>
      <c r="CD142" s="71"/>
      <c r="CE142" s="71"/>
      <c r="CF142" s="73"/>
      <c r="CG142" s="73"/>
      <c r="CH142" s="73"/>
      <c r="CI142" s="71"/>
      <c r="CJ142" s="71"/>
      <c r="CK142" s="71"/>
      <c r="CL142" s="110"/>
      <c r="CM142" s="74"/>
      <c r="CN142" s="57"/>
      <c r="CO142" s="57"/>
      <c r="CP142" s="71"/>
      <c r="CQ142" s="71"/>
      <c r="CR142" s="75"/>
    </row>
    <row r="143" spans="1:96" x14ac:dyDescent="0.45">
      <c r="A143" s="56">
        <v>140</v>
      </c>
      <c r="B143" s="68" t="s">
        <v>523</v>
      </c>
      <c r="C143" s="78" t="s">
        <v>524</v>
      </c>
      <c r="D143" s="78" t="str">
        <f t="shared" si="26"/>
        <v>ｻ812CN</v>
      </c>
      <c r="E143" s="57" t="s">
        <v>1482</v>
      </c>
      <c r="F143" s="58">
        <v>43074</v>
      </c>
      <c r="G143" s="69">
        <v>62.64</v>
      </c>
      <c r="H143" s="57" t="s">
        <v>134</v>
      </c>
      <c r="I143" s="57" t="s">
        <v>108</v>
      </c>
      <c r="J143" s="70">
        <v>45436</v>
      </c>
      <c r="K143" s="70" t="s">
        <v>1147</v>
      </c>
      <c r="L143" s="70"/>
      <c r="M143" s="70"/>
      <c r="N143" s="71"/>
      <c r="O143" s="96">
        <v>564330</v>
      </c>
      <c r="P143" s="96">
        <v>564330</v>
      </c>
      <c r="Q143" s="96">
        <f t="shared" si="27"/>
        <v>0</v>
      </c>
      <c r="R143" s="96"/>
      <c r="S143" s="96"/>
      <c r="T143" s="96"/>
      <c r="U143" s="96"/>
      <c r="V143" s="96"/>
      <c r="W143" s="96"/>
      <c r="X143" s="96"/>
      <c r="Y143" s="96"/>
      <c r="Z143" s="96"/>
      <c r="AA143" s="96"/>
      <c r="AB143" s="96"/>
      <c r="AC143" s="96"/>
      <c r="AD143" s="96"/>
      <c r="AE143" s="96">
        <f t="shared" si="28"/>
        <v>0</v>
      </c>
      <c r="AF143" s="96">
        <f t="shared" si="29"/>
        <v>0</v>
      </c>
      <c r="AG143" s="96">
        <f t="shared" si="30"/>
        <v>564330</v>
      </c>
      <c r="AH143" s="96">
        <f t="shared" si="31"/>
        <v>564330</v>
      </c>
      <c r="AI143" s="96">
        <f t="shared" si="32"/>
        <v>0</v>
      </c>
      <c r="AJ143" s="72" t="s">
        <v>1489</v>
      </c>
      <c r="AK143" s="72"/>
      <c r="AL143" s="71" t="s">
        <v>1218</v>
      </c>
      <c r="AM143" s="71" t="s">
        <v>1359</v>
      </c>
      <c r="AN143" s="71" t="s">
        <v>1178</v>
      </c>
      <c r="AO143" s="73" t="s">
        <v>1220</v>
      </c>
      <c r="AP143" s="73" t="s">
        <v>1491</v>
      </c>
      <c r="AQ143" s="73" t="s">
        <v>1492</v>
      </c>
      <c r="AR143" s="71" t="s">
        <v>1493</v>
      </c>
      <c r="AS143" s="71" t="s">
        <v>1494</v>
      </c>
      <c r="AT143" s="71"/>
      <c r="AU143" s="110"/>
      <c r="AV143" s="74"/>
      <c r="AW143" s="57"/>
      <c r="AX143" s="57"/>
      <c r="AY143" s="71"/>
      <c r="AZ143" s="71"/>
      <c r="BA143" s="70"/>
      <c r="BB143" s="70"/>
      <c r="BC143" s="70"/>
      <c r="BD143" s="70"/>
      <c r="BE143" s="71"/>
      <c r="BF143" s="96"/>
      <c r="BG143" s="96"/>
      <c r="BH143" s="96">
        <f t="shared" si="33"/>
        <v>0</v>
      </c>
      <c r="BI143" s="96"/>
      <c r="BJ143" s="96"/>
      <c r="BK143" s="96"/>
      <c r="BL143" s="96"/>
      <c r="BM143" s="96"/>
      <c r="BN143" s="96"/>
      <c r="BO143" s="96"/>
      <c r="BP143" s="96"/>
      <c r="BQ143" s="96"/>
      <c r="BR143" s="96"/>
      <c r="BS143" s="96"/>
      <c r="BT143" s="96"/>
      <c r="BU143" s="96"/>
      <c r="BV143" s="96">
        <f t="shared" si="34"/>
        <v>0</v>
      </c>
      <c r="BW143" s="96">
        <f t="shared" si="35"/>
        <v>0</v>
      </c>
      <c r="BX143" s="96">
        <f t="shared" si="36"/>
        <v>0</v>
      </c>
      <c r="BY143" s="96">
        <f t="shared" si="37"/>
        <v>0</v>
      </c>
      <c r="BZ143" s="96">
        <f t="shared" si="38"/>
        <v>0</v>
      </c>
      <c r="CA143" s="72"/>
      <c r="CB143" s="72"/>
      <c r="CC143" s="71"/>
      <c r="CD143" s="71"/>
      <c r="CE143" s="71"/>
      <c r="CF143" s="73"/>
      <c r="CG143" s="73"/>
      <c r="CH143" s="73"/>
      <c r="CI143" s="71"/>
      <c r="CJ143" s="71"/>
      <c r="CK143" s="71"/>
      <c r="CL143" s="110"/>
      <c r="CM143" s="74"/>
      <c r="CN143" s="57"/>
      <c r="CO143" s="57"/>
      <c r="CP143" s="71"/>
      <c r="CQ143" s="71"/>
      <c r="CR143" s="75"/>
    </row>
    <row r="144" spans="1:96" x14ac:dyDescent="0.45">
      <c r="A144" s="56">
        <v>141</v>
      </c>
      <c r="B144" s="68" t="s">
        <v>526</v>
      </c>
      <c r="C144" s="78" t="s">
        <v>527</v>
      </c>
      <c r="D144" s="78" t="str">
        <f t="shared" si="26"/>
        <v>ｻ812CO</v>
      </c>
      <c r="E144" s="57" t="s">
        <v>525</v>
      </c>
      <c r="F144" s="58">
        <v>43074</v>
      </c>
      <c r="G144" s="69">
        <v>60.48</v>
      </c>
      <c r="H144" s="57" t="s">
        <v>134</v>
      </c>
      <c r="I144" s="57" t="s">
        <v>108</v>
      </c>
      <c r="J144" s="70">
        <v>45436</v>
      </c>
      <c r="K144" s="70" t="s">
        <v>1147</v>
      </c>
      <c r="L144" s="70"/>
      <c r="M144" s="70"/>
      <c r="N144" s="71"/>
      <c r="O144" s="96">
        <v>583240</v>
      </c>
      <c r="P144" s="96">
        <v>583240</v>
      </c>
      <c r="Q144" s="96">
        <f t="shared" si="27"/>
        <v>0</v>
      </c>
      <c r="R144" s="96"/>
      <c r="S144" s="96"/>
      <c r="T144" s="96"/>
      <c r="U144" s="96"/>
      <c r="V144" s="96"/>
      <c r="W144" s="96"/>
      <c r="X144" s="96"/>
      <c r="Y144" s="96"/>
      <c r="Z144" s="96"/>
      <c r="AA144" s="96"/>
      <c r="AB144" s="96"/>
      <c r="AC144" s="96"/>
      <c r="AD144" s="96"/>
      <c r="AE144" s="96">
        <f t="shared" si="28"/>
        <v>0</v>
      </c>
      <c r="AF144" s="96">
        <f t="shared" si="29"/>
        <v>0</v>
      </c>
      <c r="AG144" s="96">
        <f t="shared" si="30"/>
        <v>583240</v>
      </c>
      <c r="AH144" s="96">
        <f t="shared" si="31"/>
        <v>583240</v>
      </c>
      <c r="AI144" s="96">
        <f t="shared" si="32"/>
        <v>0</v>
      </c>
      <c r="AJ144" s="72" t="s">
        <v>1490</v>
      </c>
      <c r="AK144" s="72"/>
      <c r="AL144" s="71" t="s">
        <v>1218</v>
      </c>
      <c r="AM144" s="71" t="s">
        <v>1359</v>
      </c>
      <c r="AN144" s="71" t="s">
        <v>1178</v>
      </c>
      <c r="AO144" s="73" t="s">
        <v>1220</v>
      </c>
      <c r="AP144" s="73" t="s">
        <v>1491</v>
      </c>
      <c r="AQ144" s="73" t="s">
        <v>1492</v>
      </c>
      <c r="AR144" s="71" t="s">
        <v>1493</v>
      </c>
      <c r="AS144" s="71" t="s">
        <v>1494</v>
      </c>
      <c r="AT144" s="71"/>
      <c r="AU144" s="110"/>
      <c r="AV144" s="74"/>
      <c r="AW144" s="57"/>
      <c r="AX144" s="57"/>
      <c r="AY144" s="71"/>
      <c r="AZ144" s="71"/>
      <c r="BA144" s="70"/>
      <c r="BB144" s="70"/>
      <c r="BC144" s="70"/>
      <c r="BD144" s="70"/>
      <c r="BE144" s="71"/>
      <c r="BF144" s="96"/>
      <c r="BG144" s="96"/>
      <c r="BH144" s="96">
        <f t="shared" si="33"/>
        <v>0</v>
      </c>
      <c r="BI144" s="96"/>
      <c r="BJ144" s="96"/>
      <c r="BK144" s="96"/>
      <c r="BL144" s="96"/>
      <c r="BM144" s="96"/>
      <c r="BN144" s="96"/>
      <c r="BO144" s="96"/>
      <c r="BP144" s="96"/>
      <c r="BQ144" s="96"/>
      <c r="BR144" s="96"/>
      <c r="BS144" s="96"/>
      <c r="BT144" s="96"/>
      <c r="BU144" s="96"/>
      <c r="BV144" s="96">
        <f t="shared" si="34"/>
        <v>0</v>
      </c>
      <c r="BW144" s="96">
        <f t="shared" si="35"/>
        <v>0</v>
      </c>
      <c r="BX144" s="96">
        <f t="shared" si="36"/>
        <v>0</v>
      </c>
      <c r="BY144" s="96">
        <f t="shared" si="37"/>
        <v>0</v>
      </c>
      <c r="BZ144" s="96">
        <f t="shared" si="38"/>
        <v>0</v>
      </c>
      <c r="CA144" s="72"/>
      <c r="CB144" s="72"/>
      <c r="CC144" s="71"/>
      <c r="CD144" s="71"/>
      <c r="CE144" s="71"/>
      <c r="CF144" s="73"/>
      <c r="CG144" s="73"/>
      <c r="CH144" s="73"/>
      <c r="CI144" s="71"/>
      <c r="CJ144" s="71"/>
      <c r="CK144" s="71"/>
      <c r="CL144" s="110"/>
      <c r="CM144" s="74"/>
      <c r="CN144" s="57"/>
      <c r="CO144" s="57"/>
      <c r="CP144" s="71"/>
      <c r="CQ144" s="71"/>
      <c r="CR144" s="75"/>
    </row>
    <row r="145" spans="1:96" x14ac:dyDescent="0.45">
      <c r="A145" s="56">
        <v>142</v>
      </c>
      <c r="B145" s="68" t="s">
        <v>528</v>
      </c>
      <c r="C145" s="78" t="s">
        <v>529</v>
      </c>
      <c r="D145" s="78" t="str">
        <f t="shared" si="26"/>
        <v>ｻ906BA</v>
      </c>
      <c r="E145" s="57" t="s">
        <v>530</v>
      </c>
      <c r="F145" s="58">
        <v>43077</v>
      </c>
      <c r="G145" s="69">
        <v>87.48</v>
      </c>
      <c r="H145" s="57" t="s">
        <v>134</v>
      </c>
      <c r="I145" s="57" t="s">
        <v>232</v>
      </c>
      <c r="J145" s="70"/>
      <c r="K145" s="70"/>
      <c r="L145" s="70"/>
      <c r="M145" s="70"/>
      <c r="N145" s="71"/>
      <c r="O145" s="96"/>
      <c r="P145" s="96"/>
      <c r="Q145" s="96">
        <f t="shared" si="27"/>
        <v>0</v>
      </c>
      <c r="R145" s="96"/>
      <c r="S145" s="96"/>
      <c r="T145" s="96"/>
      <c r="U145" s="96"/>
      <c r="V145" s="96"/>
      <c r="W145" s="96"/>
      <c r="X145" s="96"/>
      <c r="Y145" s="96"/>
      <c r="Z145" s="96"/>
      <c r="AA145" s="96"/>
      <c r="AB145" s="96"/>
      <c r="AC145" s="96"/>
      <c r="AD145" s="96"/>
      <c r="AE145" s="96">
        <f t="shared" si="28"/>
        <v>0</v>
      </c>
      <c r="AF145" s="96">
        <f t="shared" si="29"/>
        <v>0</v>
      </c>
      <c r="AG145" s="96">
        <f t="shared" si="30"/>
        <v>0</v>
      </c>
      <c r="AH145" s="96">
        <f t="shared" si="31"/>
        <v>0</v>
      </c>
      <c r="AI145" s="96">
        <f t="shared" si="32"/>
        <v>0</v>
      </c>
      <c r="AJ145" s="72"/>
      <c r="AK145" s="72"/>
      <c r="AL145" s="71"/>
      <c r="AM145" s="71"/>
      <c r="AN145" s="71"/>
      <c r="AO145" s="73"/>
      <c r="AP145" s="73"/>
      <c r="AQ145" s="73"/>
      <c r="AR145" s="71"/>
      <c r="AS145" s="71"/>
      <c r="AT145" s="71"/>
      <c r="AU145" s="110"/>
      <c r="AV145" s="74"/>
      <c r="AW145" s="57"/>
      <c r="AX145" s="57"/>
      <c r="AY145" s="71"/>
      <c r="AZ145" s="71"/>
      <c r="BA145" s="70"/>
      <c r="BB145" s="70"/>
      <c r="BC145" s="70"/>
      <c r="BD145" s="70"/>
      <c r="BE145" s="71"/>
      <c r="BF145" s="96"/>
      <c r="BG145" s="96"/>
      <c r="BH145" s="96">
        <f t="shared" si="33"/>
        <v>0</v>
      </c>
      <c r="BI145" s="96"/>
      <c r="BJ145" s="96"/>
      <c r="BK145" s="96"/>
      <c r="BL145" s="96"/>
      <c r="BM145" s="96"/>
      <c r="BN145" s="96"/>
      <c r="BO145" s="96"/>
      <c r="BP145" s="96"/>
      <c r="BQ145" s="96"/>
      <c r="BR145" s="96"/>
      <c r="BS145" s="96"/>
      <c r="BT145" s="96"/>
      <c r="BU145" s="96"/>
      <c r="BV145" s="96">
        <f t="shared" si="34"/>
        <v>0</v>
      </c>
      <c r="BW145" s="96">
        <f t="shared" si="35"/>
        <v>0</v>
      </c>
      <c r="BX145" s="96">
        <f t="shared" si="36"/>
        <v>0</v>
      </c>
      <c r="BY145" s="96">
        <f t="shared" si="37"/>
        <v>0</v>
      </c>
      <c r="BZ145" s="96">
        <f t="shared" si="38"/>
        <v>0</v>
      </c>
      <c r="CA145" s="72"/>
      <c r="CB145" s="72"/>
      <c r="CC145" s="71"/>
      <c r="CD145" s="71"/>
      <c r="CE145" s="71"/>
      <c r="CF145" s="73"/>
      <c r="CG145" s="73"/>
      <c r="CH145" s="73"/>
      <c r="CI145" s="71"/>
      <c r="CJ145" s="71"/>
      <c r="CK145" s="71"/>
      <c r="CL145" s="110"/>
      <c r="CM145" s="74"/>
      <c r="CN145" s="57"/>
      <c r="CO145" s="57"/>
      <c r="CP145" s="71"/>
      <c r="CQ145" s="71"/>
      <c r="CR145" s="75"/>
    </row>
    <row r="146" spans="1:96" x14ac:dyDescent="0.45">
      <c r="A146" s="56">
        <v>143</v>
      </c>
      <c r="B146" s="68" t="s">
        <v>531</v>
      </c>
      <c r="C146" s="78" t="s">
        <v>532</v>
      </c>
      <c r="D146" s="78" t="str">
        <f t="shared" si="26"/>
        <v>ｻ810CH</v>
      </c>
      <c r="E146" s="57" t="s">
        <v>533</v>
      </c>
      <c r="F146" s="58">
        <v>43112</v>
      </c>
      <c r="G146" s="69">
        <v>52.92</v>
      </c>
      <c r="H146" s="57" t="s">
        <v>134</v>
      </c>
      <c r="I146" s="57" t="s">
        <v>140</v>
      </c>
      <c r="J146" s="70"/>
      <c r="K146" s="70"/>
      <c r="L146" s="70"/>
      <c r="M146" s="70"/>
      <c r="N146" s="71"/>
      <c r="O146" s="96"/>
      <c r="P146" s="96"/>
      <c r="Q146" s="96">
        <f t="shared" si="27"/>
        <v>0</v>
      </c>
      <c r="R146" s="96"/>
      <c r="S146" s="96"/>
      <c r="T146" s="96"/>
      <c r="U146" s="96"/>
      <c r="V146" s="96"/>
      <c r="W146" s="96"/>
      <c r="X146" s="96"/>
      <c r="Y146" s="96"/>
      <c r="Z146" s="96"/>
      <c r="AA146" s="96"/>
      <c r="AB146" s="96"/>
      <c r="AC146" s="96"/>
      <c r="AD146" s="96"/>
      <c r="AE146" s="96">
        <f t="shared" si="28"/>
        <v>0</v>
      </c>
      <c r="AF146" s="96">
        <f t="shared" si="29"/>
        <v>0</v>
      </c>
      <c r="AG146" s="96">
        <f t="shared" si="30"/>
        <v>0</v>
      </c>
      <c r="AH146" s="96">
        <f t="shared" si="31"/>
        <v>0</v>
      </c>
      <c r="AI146" s="96">
        <f t="shared" si="32"/>
        <v>0</v>
      </c>
      <c r="AJ146" s="72"/>
      <c r="AK146" s="72"/>
      <c r="AL146" s="71"/>
      <c r="AM146" s="71"/>
      <c r="AN146" s="71"/>
      <c r="AO146" s="73"/>
      <c r="AP146" s="73"/>
      <c r="AQ146" s="73"/>
      <c r="AR146" s="71"/>
      <c r="AS146" s="71"/>
      <c r="AT146" s="71"/>
      <c r="AU146" s="110"/>
      <c r="AV146" s="74"/>
      <c r="AW146" s="57"/>
      <c r="AX146" s="57"/>
      <c r="AY146" s="71"/>
      <c r="AZ146" s="71"/>
      <c r="BA146" s="70"/>
      <c r="BB146" s="70"/>
      <c r="BC146" s="70"/>
      <c r="BD146" s="70"/>
      <c r="BE146" s="71"/>
      <c r="BF146" s="96"/>
      <c r="BG146" s="96"/>
      <c r="BH146" s="96">
        <f t="shared" si="33"/>
        <v>0</v>
      </c>
      <c r="BI146" s="96"/>
      <c r="BJ146" s="96"/>
      <c r="BK146" s="96"/>
      <c r="BL146" s="96"/>
      <c r="BM146" s="96"/>
      <c r="BN146" s="96"/>
      <c r="BO146" s="96"/>
      <c r="BP146" s="96"/>
      <c r="BQ146" s="96"/>
      <c r="BR146" s="96"/>
      <c r="BS146" s="96"/>
      <c r="BT146" s="96"/>
      <c r="BU146" s="96"/>
      <c r="BV146" s="96">
        <f t="shared" si="34"/>
        <v>0</v>
      </c>
      <c r="BW146" s="96">
        <f t="shared" si="35"/>
        <v>0</v>
      </c>
      <c r="BX146" s="96">
        <f t="shared" si="36"/>
        <v>0</v>
      </c>
      <c r="BY146" s="96">
        <f t="shared" si="37"/>
        <v>0</v>
      </c>
      <c r="BZ146" s="96">
        <f t="shared" si="38"/>
        <v>0</v>
      </c>
      <c r="CA146" s="72"/>
      <c r="CB146" s="72"/>
      <c r="CC146" s="71"/>
      <c r="CD146" s="71"/>
      <c r="CE146" s="71"/>
      <c r="CF146" s="73"/>
      <c r="CG146" s="73"/>
      <c r="CH146" s="73"/>
      <c r="CI146" s="71"/>
      <c r="CJ146" s="71"/>
      <c r="CK146" s="71"/>
      <c r="CL146" s="110"/>
      <c r="CM146" s="74"/>
      <c r="CN146" s="57"/>
      <c r="CO146" s="57"/>
      <c r="CP146" s="71"/>
      <c r="CQ146" s="71"/>
      <c r="CR146" s="75"/>
    </row>
    <row r="147" spans="1:96" x14ac:dyDescent="0.45">
      <c r="A147" s="56">
        <v>144</v>
      </c>
      <c r="B147" s="68" t="s">
        <v>534</v>
      </c>
      <c r="C147" s="78" t="s">
        <v>535</v>
      </c>
      <c r="D147" s="78" t="str">
        <f t="shared" si="26"/>
        <v>ｻ910BB</v>
      </c>
      <c r="E147" s="57" t="s">
        <v>1697</v>
      </c>
      <c r="F147" s="58">
        <v>43160</v>
      </c>
      <c r="G147" s="69">
        <v>87.48</v>
      </c>
      <c r="H147" s="57" t="s">
        <v>134</v>
      </c>
      <c r="I147" s="57" t="s">
        <v>108</v>
      </c>
      <c r="J147" s="70">
        <v>45464</v>
      </c>
      <c r="K147" s="70" t="s">
        <v>1147</v>
      </c>
      <c r="L147" s="70"/>
      <c r="M147" s="70">
        <v>45464</v>
      </c>
      <c r="N147" s="71"/>
      <c r="O147" s="96">
        <v>479040</v>
      </c>
      <c r="P147" s="96">
        <v>479040</v>
      </c>
      <c r="Q147" s="96">
        <f t="shared" si="27"/>
        <v>0</v>
      </c>
      <c r="R147" s="96">
        <v>87199</v>
      </c>
      <c r="S147" s="96">
        <v>3095</v>
      </c>
      <c r="T147" s="96">
        <v>17325</v>
      </c>
      <c r="U147" s="96">
        <v>27234</v>
      </c>
      <c r="V147" s="96">
        <v>28944</v>
      </c>
      <c r="W147" s="96">
        <v>5151</v>
      </c>
      <c r="X147" s="96">
        <v>0</v>
      </c>
      <c r="Y147" s="96">
        <v>300</v>
      </c>
      <c r="Z147" s="96">
        <v>1131</v>
      </c>
      <c r="AA147" s="96">
        <v>3488</v>
      </c>
      <c r="AB147" s="96">
        <v>531</v>
      </c>
      <c r="AC147" s="96">
        <v>0</v>
      </c>
      <c r="AD147" s="96">
        <v>0</v>
      </c>
      <c r="AE147" s="96">
        <f t="shared" si="28"/>
        <v>87199</v>
      </c>
      <c r="AF147" s="96">
        <f t="shared" si="29"/>
        <v>0</v>
      </c>
      <c r="AG147" s="96">
        <f t="shared" si="30"/>
        <v>391841</v>
      </c>
      <c r="AH147" s="96">
        <f t="shared" si="31"/>
        <v>391841</v>
      </c>
      <c r="AI147" s="96">
        <f t="shared" si="32"/>
        <v>0</v>
      </c>
      <c r="AJ147" s="72"/>
      <c r="AK147" s="72"/>
      <c r="AL147" s="71" t="s">
        <v>1858</v>
      </c>
      <c r="AM147" s="71" t="s">
        <v>1359</v>
      </c>
      <c r="AN147" s="71" t="s">
        <v>1178</v>
      </c>
      <c r="AO147" s="73" t="s">
        <v>1814</v>
      </c>
      <c r="AP147" s="73" t="s">
        <v>1859</v>
      </c>
      <c r="AQ147" s="73" t="s">
        <v>1860</v>
      </c>
      <c r="AR147" s="71" t="s">
        <v>1861</v>
      </c>
      <c r="AS147" s="71" t="s">
        <v>1862</v>
      </c>
      <c r="AT147" s="71"/>
      <c r="AU147" s="110">
        <v>45504</v>
      </c>
      <c r="AV147" s="74">
        <v>45504</v>
      </c>
      <c r="AW147" s="57"/>
      <c r="AX147" s="57"/>
      <c r="AY147" s="71"/>
      <c r="AZ147" s="71"/>
      <c r="BA147" s="70"/>
      <c r="BB147" s="70"/>
      <c r="BC147" s="70"/>
      <c r="BD147" s="70"/>
      <c r="BE147" s="71"/>
      <c r="BF147" s="96"/>
      <c r="BG147" s="96"/>
      <c r="BH147" s="96">
        <f t="shared" si="33"/>
        <v>0</v>
      </c>
      <c r="BI147" s="96"/>
      <c r="BJ147" s="96"/>
      <c r="BK147" s="96"/>
      <c r="BL147" s="96"/>
      <c r="BM147" s="96"/>
      <c r="BN147" s="96"/>
      <c r="BO147" s="96"/>
      <c r="BP147" s="96"/>
      <c r="BQ147" s="96"/>
      <c r="BR147" s="96"/>
      <c r="BS147" s="96"/>
      <c r="BT147" s="96"/>
      <c r="BU147" s="96"/>
      <c r="BV147" s="96">
        <f t="shared" si="34"/>
        <v>0</v>
      </c>
      <c r="BW147" s="96">
        <f t="shared" si="35"/>
        <v>0</v>
      </c>
      <c r="BX147" s="96">
        <f t="shared" si="36"/>
        <v>0</v>
      </c>
      <c r="BY147" s="96">
        <f t="shared" si="37"/>
        <v>0</v>
      </c>
      <c r="BZ147" s="96">
        <f t="shared" si="38"/>
        <v>0</v>
      </c>
      <c r="CA147" s="72"/>
      <c r="CB147" s="72"/>
      <c r="CC147" s="71"/>
      <c r="CD147" s="71"/>
      <c r="CE147" s="71"/>
      <c r="CF147" s="73"/>
      <c r="CG147" s="73"/>
      <c r="CH147" s="73"/>
      <c r="CI147" s="71"/>
      <c r="CJ147" s="71"/>
      <c r="CK147" s="71"/>
      <c r="CL147" s="110"/>
      <c r="CM147" s="74"/>
      <c r="CN147" s="57"/>
      <c r="CO147" s="57"/>
      <c r="CP147" s="71"/>
      <c r="CQ147" s="71"/>
      <c r="CR147" s="75"/>
    </row>
    <row r="148" spans="1:96" x14ac:dyDescent="0.45">
      <c r="A148" s="56">
        <v>145</v>
      </c>
      <c r="B148" s="68" t="s">
        <v>537</v>
      </c>
      <c r="C148" s="78" t="s">
        <v>538</v>
      </c>
      <c r="D148" s="78" t="str">
        <f t="shared" si="26"/>
        <v>ｻ909BH</v>
      </c>
      <c r="E148" s="57" t="s">
        <v>539</v>
      </c>
      <c r="F148" s="58">
        <v>43161</v>
      </c>
      <c r="G148" s="69">
        <v>23.22</v>
      </c>
      <c r="H148" s="57" t="s">
        <v>134</v>
      </c>
      <c r="I148" s="57" t="s">
        <v>140</v>
      </c>
      <c r="J148" s="70"/>
      <c r="K148" s="70"/>
      <c r="L148" s="70"/>
      <c r="M148" s="70"/>
      <c r="N148" s="71"/>
      <c r="O148" s="96"/>
      <c r="P148" s="96"/>
      <c r="Q148" s="96">
        <f t="shared" si="27"/>
        <v>0</v>
      </c>
      <c r="R148" s="96"/>
      <c r="S148" s="96"/>
      <c r="T148" s="96"/>
      <c r="U148" s="96"/>
      <c r="V148" s="96"/>
      <c r="W148" s="96"/>
      <c r="X148" s="96"/>
      <c r="Y148" s="96"/>
      <c r="Z148" s="96"/>
      <c r="AA148" s="96"/>
      <c r="AB148" s="96"/>
      <c r="AC148" s="96"/>
      <c r="AD148" s="96"/>
      <c r="AE148" s="96">
        <f t="shared" si="28"/>
        <v>0</v>
      </c>
      <c r="AF148" s="96">
        <f t="shared" si="29"/>
        <v>0</v>
      </c>
      <c r="AG148" s="96">
        <f t="shared" si="30"/>
        <v>0</v>
      </c>
      <c r="AH148" s="96">
        <f t="shared" si="31"/>
        <v>0</v>
      </c>
      <c r="AI148" s="96">
        <f t="shared" si="32"/>
        <v>0</v>
      </c>
      <c r="AJ148" s="72"/>
      <c r="AK148" s="72"/>
      <c r="AL148" s="71"/>
      <c r="AM148" s="71"/>
      <c r="AN148" s="71"/>
      <c r="AO148" s="73"/>
      <c r="AP148" s="73"/>
      <c r="AQ148" s="76"/>
      <c r="AR148" s="71"/>
      <c r="AS148" s="71"/>
      <c r="AT148" s="71"/>
      <c r="AU148" s="110"/>
      <c r="AV148" s="74"/>
      <c r="AW148" s="57"/>
      <c r="AX148" s="57"/>
      <c r="AY148" s="71"/>
      <c r="AZ148" s="71"/>
      <c r="BA148" s="70"/>
      <c r="BB148" s="70"/>
      <c r="BC148" s="70"/>
      <c r="BD148" s="70"/>
      <c r="BE148" s="71"/>
      <c r="BF148" s="96"/>
      <c r="BG148" s="96"/>
      <c r="BH148" s="96">
        <f t="shared" si="33"/>
        <v>0</v>
      </c>
      <c r="BI148" s="96"/>
      <c r="BJ148" s="96"/>
      <c r="BK148" s="96"/>
      <c r="BL148" s="96"/>
      <c r="BM148" s="96"/>
      <c r="BN148" s="96"/>
      <c r="BO148" s="96"/>
      <c r="BP148" s="96"/>
      <c r="BQ148" s="96"/>
      <c r="BR148" s="96"/>
      <c r="BS148" s="96"/>
      <c r="BT148" s="96"/>
      <c r="BU148" s="96"/>
      <c r="BV148" s="96">
        <f t="shared" si="34"/>
        <v>0</v>
      </c>
      <c r="BW148" s="96">
        <f t="shared" si="35"/>
        <v>0</v>
      </c>
      <c r="BX148" s="96">
        <f t="shared" si="36"/>
        <v>0</v>
      </c>
      <c r="BY148" s="96">
        <f t="shared" si="37"/>
        <v>0</v>
      </c>
      <c r="BZ148" s="96">
        <f t="shared" si="38"/>
        <v>0</v>
      </c>
      <c r="CA148" s="72"/>
      <c r="CB148" s="72"/>
      <c r="CC148" s="71"/>
      <c r="CD148" s="71"/>
      <c r="CE148" s="71"/>
      <c r="CF148" s="73"/>
      <c r="CG148" s="73"/>
      <c r="CH148" s="76"/>
      <c r="CI148" s="71"/>
      <c r="CJ148" s="71"/>
      <c r="CK148" s="71"/>
      <c r="CL148" s="110"/>
      <c r="CM148" s="74"/>
      <c r="CN148" s="57"/>
      <c r="CO148" s="57"/>
      <c r="CP148" s="71"/>
      <c r="CQ148" s="71"/>
      <c r="CR148" s="75"/>
    </row>
    <row r="149" spans="1:96" x14ac:dyDescent="0.45">
      <c r="A149" s="56">
        <v>146</v>
      </c>
      <c r="B149" s="68" t="s">
        <v>540</v>
      </c>
      <c r="C149" s="78" t="s">
        <v>541</v>
      </c>
      <c r="D149" s="78" t="str">
        <f t="shared" si="26"/>
        <v>ｻ904CC</v>
      </c>
      <c r="E149" s="57" t="s">
        <v>405</v>
      </c>
      <c r="F149" s="58">
        <v>43164</v>
      </c>
      <c r="G149" s="69">
        <v>11.925000000000001</v>
      </c>
      <c r="H149" s="57" t="s">
        <v>134</v>
      </c>
      <c r="I149" s="57" t="s">
        <v>232</v>
      </c>
      <c r="J149" s="70"/>
      <c r="K149" s="70"/>
      <c r="L149" s="70"/>
      <c r="M149" s="70"/>
      <c r="N149" s="71"/>
      <c r="O149" s="96"/>
      <c r="P149" s="96"/>
      <c r="Q149" s="96">
        <f t="shared" si="27"/>
        <v>0</v>
      </c>
      <c r="R149" s="96"/>
      <c r="S149" s="96"/>
      <c r="T149" s="96"/>
      <c r="U149" s="96"/>
      <c r="V149" s="96"/>
      <c r="W149" s="96"/>
      <c r="X149" s="96"/>
      <c r="Y149" s="96"/>
      <c r="Z149" s="96"/>
      <c r="AA149" s="96"/>
      <c r="AB149" s="96"/>
      <c r="AC149" s="96"/>
      <c r="AD149" s="96"/>
      <c r="AE149" s="96">
        <f t="shared" si="28"/>
        <v>0</v>
      </c>
      <c r="AF149" s="96">
        <f t="shared" si="29"/>
        <v>0</v>
      </c>
      <c r="AG149" s="96">
        <f t="shared" si="30"/>
        <v>0</v>
      </c>
      <c r="AH149" s="96">
        <f t="shared" si="31"/>
        <v>0</v>
      </c>
      <c r="AI149" s="96">
        <f t="shared" si="32"/>
        <v>0</v>
      </c>
      <c r="AJ149" s="72"/>
      <c r="AK149" s="72"/>
      <c r="AL149" s="71"/>
      <c r="AM149" s="71"/>
      <c r="AN149" s="71"/>
      <c r="AO149" s="73"/>
      <c r="AP149" s="73"/>
      <c r="AQ149" s="73"/>
      <c r="AR149" s="71"/>
      <c r="AS149" s="71"/>
      <c r="AT149" s="71"/>
      <c r="AU149" s="110"/>
      <c r="AV149" s="74"/>
      <c r="AW149" s="57"/>
      <c r="AX149" s="57"/>
      <c r="AY149" s="71"/>
      <c r="AZ149" s="71"/>
      <c r="BA149" s="70"/>
      <c r="BB149" s="70"/>
      <c r="BC149" s="70"/>
      <c r="BD149" s="70"/>
      <c r="BE149" s="71"/>
      <c r="BF149" s="96"/>
      <c r="BG149" s="96"/>
      <c r="BH149" s="96">
        <f t="shared" si="33"/>
        <v>0</v>
      </c>
      <c r="BI149" s="96"/>
      <c r="BJ149" s="96"/>
      <c r="BK149" s="96"/>
      <c r="BL149" s="96"/>
      <c r="BM149" s="96"/>
      <c r="BN149" s="96"/>
      <c r="BO149" s="96"/>
      <c r="BP149" s="96"/>
      <c r="BQ149" s="96"/>
      <c r="BR149" s="96"/>
      <c r="BS149" s="96"/>
      <c r="BT149" s="96"/>
      <c r="BU149" s="96"/>
      <c r="BV149" s="96">
        <f t="shared" si="34"/>
        <v>0</v>
      </c>
      <c r="BW149" s="96">
        <f t="shared" si="35"/>
        <v>0</v>
      </c>
      <c r="BX149" s="96">
        <f t="shared" si="36"/>
        <v>0</v>
      </c>
      <c r="BY149" s="96">
        <f t="shared" si="37"/>
        <v>0</v>
      </c>
      <c r="BZ149" s="96">
        <f t="shared" si="38"/>
        <v>0</v>
      </c>
      <c r="CA149" s="72"/>
      <c r="CB149" s="72"/>
      <c r="CC149" s="71"/>
      <c r="CD149" s="71"/>
      <c r="CE149" s="71"/>
      <c r="CF149" s="73"/>
      <c r="CG149" s="73"/>
      <c r="CH149" s="73"/>
      <c r="CI149" s="71"/>
      <c r="CJ149" s="71"/>
      <c r="CK149" s="71"/>
      <c r="CL149" s="110"/>
      <c r="CM149" s="74"/>
      <c r="CN149" s="57"/>
      <c r="CO149" s="57"/>
      <c r="CP149" s="71"/>
      <c r="CQ149" s="71"/>
      <c r="CR149" s="75"/>
    </row>
    <row r="150" spans="1:96" x14ac:dyDescent="0.45">
      <c r="A150" s="56">
        <v>147</v>
      </c>
      <c r="B150" s="68" t="s">
        <v>542</v>
      </c>
      <c r="C150" s="78" t="s">
        <v>543</v>
      </c>
      <c r="D150" s="78" t="str">
        <f t="shared" si="26"/>
        <v>ｻ912BG</v>
      </c>
      <c r="E150" s="57" t="s">
        <v>544</v>
      </c>
      <c r="F150" s="58">
        <v>43164</v>
      </c>
      <c r="G150" s="69">
        <v>12.42</v>
      </c>
      <c r="H150" s="57" t="s">
        <v>134</v>
      </c>
      <c r="I150" s="57" t="s">
        <v>232</v>
      </c>
      <c r="J150" s="70"/>
      <c r="K150" s="70"/>
      <c r="L150" s="70"/>
      <c r="M150" s="70"/>
      <c r="N150" s="71"/>
      <c r="O150" s="96"/>
      <c r="P150" s="96"/>
      <c r="Q150" s="96">
        <f t="shared" si="27"/>
        <v>0</v>
      </c>
      <c r="R150" s="96"/>
      <c r="S150" s="96"/>
      <c r="T150" s="96"/>
      <c r="U150" s="96"/>
      <c r="V150" s="96"/>
      <c r="W150" s="96"/>
      <c r="X150" s="96"/>
      <c r="Y150" s="96"/>
      <c r="Z150" s="96"/>
      <c r="AA150" s="96"/>
      <c r="AB150" s="96"/>
      <c r="AC150" s="96"/>
      <c r="AD150" s="96"/>
      <c r="AE150" s="96">
        <f t="shared" si="28"/>
        <v>0</v>
      </c>
      <c r="AF150" s="96">
        <f t="shared" si="29"/>
        <v>0</v>
      </c>
      <c r="AG150" s="96">
        <f t="shared" si="30"/>
        <v>0</v>
      </c>
      <c r="AH150" s="96">
        <f t="shared" si="31"/>
        <v>0</v>
      </c>
      <c r="AI150" s="96">
        <f t="shared" si="32"/>
        <v>0</v>
      </c>
      <c r="AJ150" s="72"/>
      <c r="AK150" s="72"/>
      <c r="AL150" s="71"/>
      <c r="AM150" s="71"/>
      <c r="AN150" s="71"/>
      <c r="AO150" s="73"/>
      <c r="AP150" s="73"/>
      <c r="AQ150" s="73"/>
      <c r="AR150" s="71"/>
      <c r="AS150" s="71"/>
      <c r="AT150" s="71"/>
      <c r="AU150" s="110"/>
      <c r="AV150" s="74"/>
      <c r="AW150" s="57"/>
      <c r="AX150" s="57"/>
      <c r="AY150" s="71"/>
      <c r="AZ150" s="71"/>
      <c r="BA150" s="70"/>
      <c r="BB150" s="70"/>
      <c r="BC150" s="70"/>
      <c r="BD150" s="70"/>
      <c r="BE150" s="71"/>
      <c r="BF150" s="96"/>
      <c r="BG150" s="96"/>
      <c r="BH150" s="96">
        <f t="shared" si="33"/>
        <v>0</v>
      </c>
      <c r="BI150" s="96"/>
      <c r="BJ150" s="96"/>
      <c r="BK150" s="96"/>
      <c r="BL150" s="96"/>
      <c r="BM150" s="96"/>
      <c r="BN150" s="96"/>
      <c r="BO150" s="96"/>
      <c r="BP150" s="96"/>
      <c r="BQ150" s="96"/>
      <c r="BR150" s="96"/>
      <c r="BS150" s="96"/>
      <c r="BT150" s="96"/>
      <c r="BU150" s="96"/>
      <c r="BV150" s="96">
        <f t="shared" si="34"/>
        <v>0</v>
      </c>
      <c r="BW150" s="96">
        <f t="shared" si="35"/>
        <v>0</v>
      </c>
      <c r="BX150" s="96">
        <f t="shared" si="36"/>
        <v>0</v>
      </c>
      <c r="BY150" s="96">
        <f t="shared" si="37"/>
        <v>0</v>
      </c>
      <c r="BZ150" s="96">
        <f t="shared" si="38"/>
        <v>0</v>
      </c>
      <c r="CA150" s="72"/>
      <c r="CB150" s="72"/>
      <c r="CC150" s="71"/>
      <c r="CD150" s="71"/>
      <c r="CE150" s="71"/>
      <c r="CF150" s="73"/>
      <c r="CG150" s="73"/>
      <c r="CH150" s="73"/>
      <c r="CI150" s="71"/>
      <c r="CJ150" s="71"/>
      <c r="CK150" s="71"/>
      <c r="CL150" s="110"/>
      <c r="CM150" s="74"/>
      <c r="CN150" s="57"/>
      <c r="CO150" s="57"/>
      <c r="CP150" s="71"/>
      <c r="CQ150" s="71"/>
      <c r="CR150" s="75"/>
    </row>
    <row r="151" spans="1:96" x14ac:dyDescent="0.45">
      <c r="A151" s="56">
        <v>148</v>
      </c>
      <c r="B151" s="68" t="s">
        <v>545</v>
      </c>
      <c r="C151" s="78" t="s">
        <v>546</v>
      </c>
      <c r="D151" s="78" t="str">
        <f t="shared" si="26"/>
        <v>ｻ912BI</v>
      </c>
      <c r="E151" s="57" t="s">
        <v>544</v>
      </c>
      <c r="F151" s="58">
        <v>43164</v>
      </c>
      <c r="G151" s="69">
        <v>16.2</v>
      </c>
      <c r="H151" s="57" t="s">
        <v>134</v>
      </c>
      <c r="I151" s="57" t="s">
        <v>232</v>
      </c>
      <c r="J151" s="70"/>
      <c r="K151" s="70"/>
      <c r="L151" s="70"/>
      <c r="M151" s="70"/>
      <c r="N151" s="71"/>
      <c r="O151" s="96"/>
      <c r="P151" s="96"/>
      <c r="Q151" s="96">
        <f t="shared" si="27"/>
        <v>0</v>
      </c>
      <c r="R151" s="96"/>
      <c r="S151" s="96"/>
      <c r="T151" s="96"/>
      <c r="U151" s="96"/>
      <c r="V151" s="96"/>
      <c r="W151" s="96"/>
      <c r="X151" s="96"/>
      <c r="Y151" s="96"/>
      <c r="Z151" s="96"/>
      <c r="AA151" s="96"/>
      <c r="AB151" s="96"/>
      <c r="AC151" s="96"/>
      <c r="AD151" s="96"/>
      <c r="AE151" s="96">
        <f t="shared" si="28"/>
        <v>0</v>
      </c>
      <c r="AF151" s="96">
        <f t="shared" si="29"/>
        <v>0</v>
      </c>
      <c r="AG151" s="96">
        <f t="shared" si="30"/>
        <v>0</v>
      </c>
      <c r="AH151" s="96">
        <f t="shared" si="31"/>
        <v>0</v>
      </c>
      <c r="AI151" s="96">
        <f t="shared" si="32"/>
        <v>0</v>
      </c>
      <c r="AJ151" s="72"/>
      <c r="AK151" s="72"/>
      <c r="AL151" s="71"/>
      <c r="AM151" s="71"/>
      <c r="AN151" s="71"/>
      <c r="AO151" s="73"/>
      <c r="AP151" s="73"/>
      <c r="AQ151" s="73"/>
      <c r="AR151" s="71"/>
      <c r="AS151" s="71"/>
      <c r="AT151" s="71"/>
      <c r="AU151" s="110"/>
      <c r="AV151" s="74"/>
      <c r="AW151" s="57"/>
      <c r="AX151" s="57"/>
      <c r="AY151" s="71"/>
      <c r="AZ151" s="71"/>
      <c r="BA151" s="70"/>
      <c r="BB151" s="70"/>
      <c r="BC151" s="70"/>
      <c r="BD151" s="70"/>
      <c r="BE151" s="71"/>
      <c r="BF151" s="96"/>
      <c r="BG151" s="96"/>
      <c r="BH151" s="96">
        <f t="shared" si="33"/>
        <v>0</v>
      </c>
      <c r="BI151" s="96"/>
      <c r="BJ151" s="96"/>
      <c r="BK151" s="96"/>
      <c r="BL151" s="96"/>
      <c r="BM151" s="96"/>
      <c r="BN151" s="96"/>
      <c r="BO151" s="96"/>
      <c r="BP151" s="96"/>
      <c r="BQ151" s="96"/>
      <c r="BR151" s="96"/>
      <c r="BS151" s="96"/>
      <c r="BT151" s="96"/>
      <c r="BU151" s="96"/>
      <c r="BV151" s="96">
        <f t="shared" si="34"/>
        <v>0</v>
      </c>
      <c r="BW151" s="96">
        <f t="shared" si="35"/>
        <v>0</v>
      </c>
      <c r="BX151" s="96">
        <f t="shared" si="36"/>
        <v>0</v>
      </c>
      <c r="BY151" s="96">
        <f t="shared" si="37"/>
        <v>0</v>
      </c>
      <c r="BZ151" s="96">
        <f t="shared" si="38"/>
        <v>0</v>
      </c>
      <c r="CA151" s="72"/>
      <c r="CB151" s="72"/>
      <c r="CC151" s="71"/>
      <c r="CD151" s="71"/>
      <c r="CE151" s="71"/>
      <c r="CF151" s="73"/>
      <c r="CG151" s="73"/>
      <c r="CH151" s="73"/>
      <c r="CI151" s="71"/>
      <c r="CJ151" s="71"/>
      <c r="CK151" s="71"/>
      <c r="CL151" s="110"/>
      <c r="CM151" s="74"/>
      <c r="CN151" s="57"/>
      <c r="CO151" s="57"/>
      <c r="CP151" s="71"/>
      <c r="CQ151" s="71"/>
      <c r="CR151" s="75"/>
    </row>
    <row r="152" spans="1:96" x14ac:dyDescent="0.45">
      <c r="A152" s="56">
        <v>149</v>
      </c>
      <c r="B152" s="68" t="s">
        <v>547</v>
      </c>
      <c r="C152" s="78" t="s">
        <v>548</v>
      </c>
      <c r="D152" s="78" t="str">
        <f t="shared" si="26"/>
        <v>ｻ912BH</v>
      </c>
      <c r="E152" s="57" t="s">
        <v>544</v>
      </c>
      <c r="F152" s="58">
        <v>43165</v>
      </c>
      <c r="G152" s="69">
        <v>12.96</v>
      </c>
      <c r="H152" s="57" t="s">
        <v>134</v>
      </c>
      <c r="I152" s="57" t="s">
        <v>232</v>
      </c>
      <c r="J152" s="70"/>
      <c r="K152" s="70"/>
      <c r="L152" s="70"/>
      <c r="M152" s="70"/>
      <c r="N152" s="71"/>
      <c r="O152" s="96"/>
      <c r="P152" s="96"/>
      <c r="Q152" s="96">
        <f t="shared" si="27"/>
        <v>0</v>
      </c>
      <c r="R152" s="96"/>
      <c r="S152" s="96"/>
      <c r="T152" s="96"/>
      <c r="U152" s="96"/>
      <c r="V152" s="96"/>
      <c r="W152" s="96"/>
      <c r="X152" s="96"/>
      <c r="Y152" s="96"/>
      <c r="Z152" s="96"/>
      <c r="AA152" s="96"/>
      <c r="AB152" s="96"/>
      <c r="AC152" s="96"/>
      <c r="AD152" s="96"/>
      <c r="AE152" s="96">
        <f t="shared" si="28"/>
        <v>0</v>
      </c>
      <c r="AF152" s="96">
        <f t="shared" si="29"/>
        <v>0</v>
      </c>
      <c r="AG152" s="96">
        <f t="shared" si="30"/>
        <v>0</v>
      </c>
      <c r="AH152" s="96">
        <f t="shared" si="31"/>
        <v>0</v>
      </c>
      <c r="AI152" s="96">
        <f t="shared" si="32"/>
        <v>0</v>
      </c>
      <c r="AJ152" s="72"/>
      <c r="AK152" s="72"/>
      <c r="AL152" s="71"/>
      <c r="AM152" s="71"/>
      <c r="AN152" s="71"/>
      <c r="AO152" s="73"/>
      <c r="AP152" s="73"/>
      <c r="AQ152" s="73"/>
      <c r="AR152" s="71"/>
      <c r="AS152" s="71"/>
      <c r="AT152" s="71"/>
      <c r="AU152" s="110"/>
      <c r="AV152" s="74"/>
      <c r="AW152" s="57"/>
      <c r="AX152" s="57"/>
      <c r="AY152" s="71"/>
      <c r="AZ152" s="71"/>
      <c r="BA152" s="70"/>
      <c r="BB152" s="70"/>
      <c r="BC152" s="70"/>
      <c r="BD152" s="70"/>
      <c r="BE152" s="71"/>
      <c r="BF152" s="96"/>
      <c r="BG152" s="96"/>
      <c r="BH152" s="96">
        <f t="shared" si="33"/>
        <v>0</v>
      </c>
      <c r="BI152" s="96"/>
      <c r="BJ152" s="96"/>
      <c r="BK152" s="96"/>
      <c r="BL152" s="96"/>
      <c r="BM152" s="96"/>
      <c r="BN152" s="96"/>
      <c r="BO152" s="96"/>
      <c r="BP152" s="96"/>
      <c r="BQ152" s="96"/>
      <c r="BR152" s="96"/>
      <c r="BS152" s="96"/>
      <c r="BT152" s="96"/>
      <c r="BU152" s="96"/>
      <c r="BV152" s="96">
        <f t="shared" si="34"/>
        <v>0</v>
      </c>
      <c r="BW152" s="96">
        <f t="shared" si="35"/>
        <v>0</v>
      </c>
      <c r="BX152" s="96">
        <f t="shared" si="36"/>
        <v>0</v>
      </c>
      <c r="BY152" s="96">
        <f t="shared" si="37"/>
        <v>0</v>
      </c>
      <c r="BZ152" s="96">
        <f t="shared" si="38"/>
        <v>0</v>
      </c>
      <c r="CA152" s="72"/>
      <c r="CB152" s="72"/>
      <c r="CC152" s="71"/>
      <c r="CD152" s="71"/>
      <c r="CE152" s="71"/>
      <c r="CF152" s="73"/>
      <c r="CG152" s="73"/>
      <c r="CH152" s="73"/>
      <c r="CI152" s="71"/>
      <c r="CJ152" s="71"/>
      <c r="CK152" s="71"/>
      <c r="CL152" s="110"/>
      <c r="CM152" s="74"/>
      <c r="CN152" s="57"/>
      <c r="CO152" s="57"/>
      <c r="CP152" s="71"/>
      <c r="CQ152" s="71"/>
      <c r="CR152" s="75"/>
    </row>
    <row r="153" spans="1:96" x14ac:dyDescent="0.45">
      <c r="A153" s="56">
        <v>150</v>
      </c>
      <c r="B153" s="68" t="s">
        <v>549</v>
      </c>
      <c r="C153" s="78" t="s">
        <v>550</v>
      </c>
      <c r="D153" s="78" t="str">
        <f t="shared" si="26"/>
        <v>ｻ912BJ</v>
      </c>
      <c r="E153" s="57" t="s">
        <v>544</v>
      </c>
      <c r="F153" s="58">
        <v>43166</v>
      </c>
      <c r="G153" s="69">
        <v>12.96</v>
      </c>
      <c r="H153" s="57" t="s">
        <v>134</v>
      </c>
      <c r="I153" s="57" t="s">
        <v>232</v>
      </c>
      <c r="J153" s="70"/>
      <c r="K153" s="70"/>
      <c r="L153" s="70"/>
      <c r="M153" s="70"/>
      <c r="N153" s="71"/>
      <c r="O153" s="96"/>
      <c r="P153" s="96"/>
      <c r="Q153" s="96">
        <f t="shared" si="27"/>
        <v>0</v>
      </c>
      <c r="R153" s="96"/>
      <c r="S153" s="96"/>
      <c r="T153" s="96"/>
      <c r="U153" s="96"/>
      <c r="V153" s="96"/>
      <c r="W153" s="96"/>
      <c r="X153" s="96"/>
      <c r="Y153" s="96"/>
      <c r="Z153" s="96"/>
      <c r="AA153" s="96"/>
      <c r="AB153" s="96"/>
      <c r="AC153" s="96"/>
      <c r="AD153" s="96"/>
      <c r="AE153" s="96">
        <f t="shared" si="28"/>
        <v>0</v>
      </c>
      <c r="AF153" s="96">
        <f t="shared" si="29"/>
        <v>0</v>
      </c>
      <c r="AG153" s="96">
        <f t="shared" si="30"/>
        <v>0</v>
      </c>
      <c r="AH153" s="96">
        <f t="shared" si="31"/>
        <v>0</v>
      </c>
      <c r="AI153" s="96">
        <f t="shared" si="32"/>
        <v>0</v>
      </c>
      <c r="AJ153" s="72"/>
      <c r="AK153" s="72"/>
      <c r="AL153" s="71"/>
      <c r="AM153" s="71"/>
      <c r="AN153" s="71"/>
      <c r="AO153" s="73"/>
      <c r="AP153" s="73"/>
      <c r="AQ153" s="76"/>
      <c r="AR153" s="71"/>
      <c r="AS153" s="71"/>
      <c r="AT153" s="71"/>
      <c r="AU153" s="110"/>
      <c r="AV153" s="74"/>
      <c r="AW153" s="57"/>
      <c r="AX153" s="57"/>
      <c r="AY153" s="71"/>
      <c r="AZ153" s="71"/>
      <c r="BA153" s="70"/>
      <c r="BB153" s="70"/>
      <c r="BC153" s="70"/>
      <c r="BD153" s="70"/>
      <c r="BE153" s="71"/>
      <c r="BF153" s="96"/>
      <c r="BG153" s="96"/>
      <c r="BH153" s="96">
        <f t="shared" si="33"/>
        <v>0</v>
      </c>
      <c r="BI153" s="96"/>
      <c r="BJ153" s="96"/>
      <c r="BK153" s="96"/>
      <c r="BL153" s="96"/>
      <c r="BM153" s="96"/>
      <c r="BN153" s="96"/>
      <c r="BO153" s="96"/>
      <c r="BP153" s="96"/>
      <c r="BQ153" s="96"/>
      <c r="BR153" s="96"/>
      <c r="BS153" s="96"/>
      <c r="BT153" s="96"/>
      <c r="BU153" s="96"/>
      <c r="BV153" s="96">
        <f t="shared" si="34"/>
        <v>0</v>
      </c>
      <c r="BW153" s="96">
        <f t="shared" si="35"/>
        <v>0</v>
      </c>
      <c r="BX153" s="96">
        <f t="shared" si="36"/>
        <v>0</v>
      </c>
      <c r="BY153" s="96">
        <f t="shared" si="37"/>
        <v>0</v>
      </c>
      <c r="BZ153" s="96">
        <f t="shared" si="38"/>
        <v>0</v>
      </c>
      <c r="CA153" s="72"/>
      <c r="CB153" s="72"/>
      <c r="CC153" s="71"/>
      <c r="CD153" s="71"/>
      <c r="CE153" s="71"/>
      <c r="CF153" s="73"/>
      <c r="CG153" s="73"/>
      <c r="CH153" s="76"/>
      <c r="CI153" s="71"/>
      <c r="CJ153" s="71"/>
      <c r="CK153" s="71"/>
      <c r="CL153" s="110"/>
      <c r="CM153" s="74"/>
      <c r="CN153" s="57"/>
      <c r="CO153" s="57"/>
      <c r="CP153" s="71"/>
      <c r="CQ153" s="71"/>
      <c r="CR153" s="75"/>
    </row>
    <row r="154" spans="1:96" x14ac:dyDescent="0.45">
      <c r="A154" s="56">
        <v>151</v>
      </c>
      <c r="B154" s="68" t="s">
        <v>551</v>
      </c>
      <c r="C154" s="78" t="s">
        <v>552</v>
      </c>
      <c r="D154" s="78" t="str">
        <f t="shared" si="26"/>
        <v>ｻ909CB</v>
      </c>
      <c r="E154" s="57" t="s">
        <v>1382</v>
      </c>
      <c r="F154" s="58">
        <v>43167</v>
      </c>
      <c r="G154" s="69">
        <v>84.24</v>
      </c>
      <c r="H154" s="57" t="s">
        <v>134</v>
      </c>
      <c r="I154" s="57" t="s">
        <v>232</v>
      </c>
      <c r="J154" s="70">
        <v>45433</v>
      </c>
      <c r="K154" s="70" t="s">
        <v>1148</v>
      </c>
      <c r="L154" s="70"/>
      <c r="M154" s="70" t="s">
        <v>2010</v>
      </c>
      <c r="N154" s="71"/>
      <c r="O154" s="96">
        <v>394340</v>
      </c>
      <c r="P154" s="96">
        <v>394340</v>
      </c>
      <c r="Q154" s="96">
        <f t="shared" si="27"/>
        <v>0</v>
      </c>
      <c r="R154" s="96">
        <v>77936</v>
      </c>
      <c r="S154" s="96">
        <v>2979</v>
      </c>
      <c r="T154" s="96">
        <v>14599</v>
      </c>
      <c r="U154" s="96">
        <v>24324</v>
      </c>
      <c r="V154" s="96">
        <v>26911</v>
      </c>
      <c r="W154" s="96">
        <v>3880</v>
      </c>
      <c r="X154" s="96">
        <v>0</v>
      </c>
      <c r="Y154" s="96">
        <v>277</v>
      </c>
      <c r="Z154" s="96">
        <v>1016</v>
      </c>
      <c r="AA154" s="96">
        <v>3465</v>
      </c>
      <c r="AB154" s="96">
        <v>485</v>
      </c>
      <c r="AC154" s="96">
        <v>0</v>
      </c>
      <c r="AD154" s="96">
        <v>0</v>
      </c>
      <c r="AE154" s="96">
        <f t="shared" si="28"/>
        <v>77936</v>
      </c>
      <c r="AF154" s="96">
        <f t="shared" si="29"/>
        <v>0</v>
      </c>
      <c r="AG154" s="96">
        <f t="shared" si="30"/>
        <v>316404</v>
      </c>
      <c r="AH154" s="96">
        <f t="shared" si="31"/>
        <v>316404</v>
      </c>
      <c r="AI154" s="96">
        <f t="shared" si="32"/>
        <v>0</v>
      </c>
      <c r="AJ154" s="72" t="s">
        <v>2007</v>
      </c>
      <c r="AK154" s="72"/>
      <c r="AL154" s="71" t="s">
        <v>1434</v>
      </c>
      <c r="AM154" s="71" t="s">
        <v>1435</v>
      </c>
      <c r="AN154" s="71" t="s">
        <v>1436</v>
      </c>
      <c r="AO154" s="73" t="s">
        <v>1322</v>
      </c>
      <c r="AP154" s="73" t="s">
        <v>1437</v>
      </c>
      <c r="AQ154" s="73" t="s">
        <v>2009</v>
      </c>
      <c r="AR154" s="71" t="s">
        <v>1438</v>
      </c>
      <c r="AS154" s="71" t="s">
        <v>1439</v>
      </c>
      <c r="AT154" s="71"/>
      <c r="AU154" s="110">
        <v>45601</v>
      </c>
      <c r="AV154" s="74">
        <v>45601</v>
      </c>
      <c r="AW154" s="57"/>
      <c r="AX154" s="105" t="s">
        <v>2008</v>
      </c>
      <c r="AY154" s="71"/>
      <c r="AZ154" s="71"/>
      <c r="BA154" s="70"/>
      <c r="BB154" s="70"/>
      <c r="BC154" s="70"/>
      <c r="BD154" s="70"/>
      <c r="BE154" s="71"/>
      <c r="BF154" s="96"/>
      <c r="BG154" s="96"/>
      <c r="BH154" s="96">
        <f t="shared" si="33"/>
        <v>0</v>
      </c>
      <c r="BI154" s="96"/>
      <c r="BJ154" s="96"/>
      <c r="BK154" s="96"/>
      <c r="BL154" s="96"/>
      <c r="BM154" s="96"/>
      <c r="BN154" s="96"/>
      <c r="BO154" s="96"/>
      <c r="BP154" s="96"/>
      <c r="BQ154" s="96"/>
      <c r="BR154" s="96"/>
      <c r="BS154" s="96"/>
      <c r="BT154" s="96"/>
      <c r="BU154" s="96"/>
      <c r="BV154" s="96">
        <f t="shared" si="34"/>
        <v>0</v>
      </c>
      <c r="BW154" s="96">
        <f t="shared" si="35"/>
        <v>0</v>
      </c>
      <c r="BX154" s="96">
        <f t="shared" si="36"/>
        <v>0</v>
      </c>
      <c r="BY154" s="96">
        <f t="shared" si="37"/>
        <v>0</v>
      </c>
      <c r="BZ154" s="96">
        <f t="shared" si="38"/>
        <v>0</v>
      </c>
      <c r="CA154" s="72"/>
      <c r="CB154" s="72"/>
      <c r="CC154" s="71"/>
      <c r="CD154" s="71"/>
      <c r="CE154" s="71"/>
      <c r="CF154" s="73"/>
      <c r="CG154" s="73"/>
      <c r="CH154" s="73"/>
      <c r="CI154" s="71"/>
      <c r="CJ154" s="71"/>
      <c r="CK154" s="71"/>
      <c r="CL154" s="110"/>
      <c r="CM154" s="74"/>
      <c r="CN154" s="57"/>
      <c r="CO154" s="105"/>
      <c r="CP154" s="71"/>
      <c r="CQ154" s="71"/>
      <c r="CR154" s="75"/>
    </row>
    <row r="155" spans="1:96" x14ac:dyDescent="0.45">
      <c r="A155" s="56">
        <v>152</v>
      </c>
      <c r="B155" s="68" t="s">
        <v>554</v>
      </c>
      <c r="C155" s="78" t="s">
        <v>555</v>
      </c>
      <c r="D155" s="78" t="str">
        <f t="shared" si="26"/>
        <v>ｻ911BF</v>
      </c>
      <c r="E155" s="57" t="s">
        <v>556</v>
      </c>
      <c r="F155" s="58">
        <v>43167</v>
      </c>
      <c r="G155" s="69">
        <v>58.32</v>
      </c>
      <c r="H155" s="57" t="s">
        <v>134</v>
      </c>
      <c r="I155" s="57" t="s">
        <v>232</v>
      </c>
      <c r="J155" s="70"/>
      <c r="K155" s="70"/>
      <c r="L155" s="70"/>
      <c r="M155" s="70"/>
      <c r="N155" s="71"/>
      <c r="O155" s="96"/>
      <c r="P155" s="96"/>
      <c r="Q155" s="96">
        <f t="shared" si="27"/>
        <v>0</v>
      </c>
      <c r="R155" s="96"/>
      <c r="S155" s="96"/>
      <c r="T155" s="96"/>
      <c r="U155" s="96"/>
      <c r="V155" s="96"/>
      <c r="W155" s="96"/>
      <c r="X155" s="96"/>
      <c r="Y155" s="96"/>
      <c r="Z155" s="96"/>
      <c r="AA155" s="96"/>
      <c r="AB155" s="96"/>
      <c r="AC155" s="96"/>
      <c r="AD155" s="96"/>
      <c r="AE155" s="96">
        <f t="shared" si="28"/>
        <v>0</v>
      </c>
      <c r="AF155" s="96">
        <f t="shared" si="29"/>
        <v>0</v>
      </c>
      <c r="AG155" s="96">
        <f t="shared" si="30"/>
        <v>0</v>
      </c>
      <c r="AH155" s="96">
        <f t="shared" si="31"/>
        <v>0</v>
      </c>
      <c r="AI155" s="96">
        <f t="shared" si="32"/>
        <v>0</v>
      </c>
      <c r="AJ155" s="72"/>
      <c r="AK155" s="72"/>
      <c r="AL155" s="71"/>
      <c r="AM155" s="71"/>
      <c r="AN155" s="71"/>
      <c r="AO155" s="73"/>
      <c r="AP155" s="73"/>
      <c r="AQ155" s="73"/>
      <c r="AR155" s="71"/>
      <c r="AS155" s="71"/>
      <c r="AT155" s="71"/>
      <c r="AU155" s="110"/>
      <c r="AV155" s="74"/>
      <c r="AW155" s="57"/>
      <c r="AX155" s="57"/>
      <c r="AY155" s="71"/>
      <c r="AZ155" s="71"/>
      <c r="BA155" s="70"/>
      <c r="BB155" s="70"/>
      <c r="BC155" s="70"/>
      <c r="BD155" s="70"/>
      <c r="BE155" s="71"/>
      <c r="BF155" s="96"/>
      <c r="BG155" s="96"/>
      <c r="BH155" s="96">
        <f t="shared" si="33"/>
        <v>0</v>
      </c>
      <c r="BI155" s="96"/>
      <c r="BJ155" s="96"/>
      <c r="BK155" s="96"/>
      <c r="BL155" s="96"/>
      <c r="BM155" s="96"/>
      <c r="BN155" s="96"/>
      <c r="BO155" s="96"/>
      <c r="BP155" s="96"/>
      <c r="BQ155" s="96"/>
      <c r="BR155" s="96"/>
      <c r="BS155" s="96"/>
      <c r="BT155" s="96"/>
      <c r="BU155" s="96"/>
      <c r="BV155" s="96">
        <f t="shared" si="34"/>
        <v>0</v>
      </c>
      <c r="BW155" s="96">
        <f t="shared" si="35"/>
        <v>0</v>
      </c>
      <c r="BX155" s="96">
        <f t="shared" si="36"/>
        <v>0</v>
      </c>
      <c r="BY155" s="96">
        <f t="shared" si="37"/>
        <v>0</v>
      </c>
      <c r="BZ155" s="96">
        <f t="shared" si="38"/>
        <v>0</v>
      </c>
      <c r="CA155" s="72"/>
      <c r="CB155" s="72"/>
      <c r="CC155" s="71"/>
      <c r="CD155" s="71"/>
      <c r="CE155" s="71"/>
      <c r="CF155" s="73"/>
      <c r="CG155" s="73"/>
      <c r="CH155" s="73"/>
      <c r="CI155" s="71"/>
      <c r="CJ155" s="71"/>
      <c r="CK155" s="71"/>
      <c r="CL155" s="110"/>
      <c r="CM155" s="74"/>
      <c r="CN155" s="57"/>
      <c r="CO155" s="57"/>
      <c r="CP155" s="71"/>
      <c r="CQ155" s="71"/>
      <c r="CR155" s="75"/>
    </row>
    <row r="156" spans="1:96" x14ac:dyDescent="0.45">
      <c r="A156" s="56">
        <v>153</v>
      </c>
      <c r="B156" s="68" t="s">
        <v>557</v>
      </c>
      <c r="C156" s="78" t="s">
        <v>558</v>
      </c>
      <c r="D156" s="78" t="str">
        <f t="shared" si="26"/>
        <v>ｻ908CE</v>
      </c>
      <c r="E156" s="57" t="s">
        <v>559</v>
      </c>
      <c r="F156" s="58">
        <v>43172</v>
      </c>
      <c r="G156" s="69">
        <v>12.96</v>
      </c>
      <c r="H156" s="57" t="s">
        <v>134</v>
      </c>
      <c r="I156" s="57" t="s">
        <v>108</v>
      </c>
      <c r="J156" s="70"/>
      <c r="K156" s="70"/>
      <c r="L156" s="70"/>
      <c r="M156" s="70"/>
      <c r="N156" s="71"/>
      <c r="O156" s="96"/>
      <c r="P156" s="96"/>
      <c r="Q156" s="96">
        <f t="shared" si="27"/>
        <v>0</v>
      </c>
      <c r="R156" s="96"/>
      <c r="S156" s="96"/>
      <c r="T156" s="96"/>
      <c r="U156" s="96"/>
      <c r="V156" s="96"/>
      <c r="W156" s="96"/>
      <c r="X156" s="96"/>
      <c r="Y156" s="96"/>
      <c r="Z156" s="96"/>
      <c r="AA156" s="96"/>
      <c r="AB156" s="96"/>
      <c r="AC156" s="96"/>
      <c r="AD156" s="96"/>
      <c r="AE156" s="96">
        <f t="shared" si="28"/>
        <v>0</v>
      </c>
      <c r="AF156" s="96">
        <f t="shared" si="29"/>
        <v>0</v>
      </c>
      <c r="AG156" s="96">
        <f t="shared" si="30"/>
        <v>0</v>
      </c>
      <c r="AH156" s="96">
        <f t="shared" si="31"/>
        <v>0</v>
      </c>
      <c r="AI156" s="96">
        <f t="shared" si="32"/>
        <v>0</v>
      </c>
      <c r="AJ156" s="72"/>
      <c r="AK156" s="72"/>
      <c r="AL156" s="71"/>
      <c r="AM156" s="71"/>
      <c r="AN156" s="71"/>
      <c r="AO156" s="73"/>
      <c r="AP156" s="73"/>
      <c r="AQ156" s="73"/>
      <c r="AR156" s="71"/>
      <c r="AS156" s="71"/>
      <c r="AT156" s="71"/>
      <c r="AU156" s="110"/>
      <c r="AV156" s="74"/>
      <c r="AW156" s="57"/>
      <c r="AX156" s="57"/>
      <c r="AY156" s="71"/>
      <c r="AZ156" s="71"/>
      <c r="BA156" s="70"/>
      <c r="BB156" s="70"/>
      <c r="BC156" s="70"/>
      <c r="BD156" s="70"/>
      <c r="BE156" s="71"/>
      <c r="BF156" s="96"/>
      <c r="BG156" s="96"/>
      <c r="BH156" s="96">
        <f t="shared" si="33"/>
        <v>0</v>
      </c>
      <c r="BI156" s="96"/>
      <c r="BJ156" s="96"/>
      <c r="BK156" s="96"/>
      <c r="BL156" s="96"/>
      <c r="BM156" s="96"/>
      <c r="BN156" s="96"/>
      <c r="BO156" s="96"/>
      <c r="BP156" s="96"/>
      <c r="BQ156" s="96"/>
      <c r="BR156" s="96"/>
      <c r="BS156" s="96"/>
      <c r="BT156" s="96"/>
      <c r="BU156" s="96"/>
      <c r="BV156" s="96">
        <f t="shared" si="34"/>
        <v>0</v>
      </c>
      <c r="BW156" s="96">
        <f t="shared" si="35"/>
        <v>0</v>
      </c>
      <c r="BX156" s="96">
        <f t="shared" si="36"/>
        <v>0</v>
      </c>
      <c r="BY156" s="96">
        <f t="shared" si="37"/>
        <v>0</v>
      </c>
      <c r="BZ156" s="96">
        <f t="shared" si="38"/>
        <v>0</v>
      </c>
      <c r="CA156" s="72"/>
      <c r="CB156" s="72"/>
      <c r="CC156" s="71"/>
      <c r="CD156" s="71"/>
      <c r="CE156" s="71"/>
      <c r="CF156" s="73"/>
      <c r="CG156" s="73"/>
      <c r="CH156" s="73"/>
      <c r="CI156" s="71"/>
      <c r="CJ156" s="71"/>
      <c r="CK156" s="71"/>
      <c r="CL156" s="110"/>
      <c r="CM156" s="74"/>
      <c r="CN156" s="57"/>
      <c r="CO156" s="57"/>
      <c r="CP156" s="71"/>
      <c r="CQ156" s="71"/>
      <c r="CR156" s="75"/>
    </row>
    <row r="157" spans="1:96" x14ac:dyDescent="0.45">
      <c r="A157" s="56">
        <v>154</v>
      </c>
      <c r="B157" s="68" t="s">
        <v>560</v>
      </c>
      <c r="C157" s="78" t="s">
        <v>561</v>
      </c>
      <c r="D157" s="78" t="str">
        <f t="shared" si="26"/>
        <v>ｻ902CC</v>
      </c>
      <c r="E157" s="57" t="s">
        <v>1160</v>
      </c>
      <c r="F157" s="58">
        <v>43174</v>
      </c>
      <c r="G157" s="69">
        <v>38.880000000000003</v>
      </c>
      <c r="H157" s="57" t="s">
        <v>134</v>
      </c>
      <c r="I157" s="57" t="s">
        <v>108</v>
      </c>
      <c r="J157" s="70">
        <v>45419</v>
      </c>
      <c r="K157" s="70" t="s">
        <v>1147</v>
      </c>
      <c r="L157" s="70"/>
      <c r="M157" s="70"/>
      <c r="N157" s="71"/>
      <c r="O157" s="96">
        <v>168450</v>
      </c>
      <c r="P157" s="96">
        <v>168450</v>
      </c>
      <c r="Q157" s="96">
        <f t="shared" si="27"/>
        <v>0</v>
      </c>
      <c r="R157" s="96">
        <v>43743</v>
      </c>
      <c r="S157" s="96">
        <v>1531</v>
      </c>
      <c r="T157" s="96">
        <v>8844</v>
      </c>
      <c r="U157" s="96">
        <v>13728</v>
      </c>
      <c r="V157" s="96">
        <v>14467</v>
      </c>
      <c r="W157" s="96">
        <v>2191</v>
      </c>
      <c r="X157" s="96">
        <v>0</v>
      </c>
      <c r="Y157" s="96">
        <v>158</v>
      </c>
      <c r="Z157" s="96">
        <v>528</v>
      </c>
      <c r="AA157" s="96">
        <v>2032</v>
      </c>
      <c r="AB157" s="96">
        <v>264</v>
      </c>
      <c r="AC157" s="96">
        <v>0</v>
      </c>
      <c r="AD157" s="96">
        <v>0</v>
      </c>
      <c r="AE157" s="96">
        <f t="shared" si="28"/>
        <v>43743</v>
      </c>
      <c r="AF157" s="96">
        <f t="shared" si="29"/>
        <v>0</v>
      </c>
      <c r="AG157" s="96">
        <f t="shared" si="30"/>
        <v>124707</v>
      </c>
      <c r="AH157" s="96">
        <f t="shared" si="31"/>
        <v>124707</v>
      </c>
      <c r="AI157" s="96">
        <f t="shared" si="32"/>
        <v>0</v>
      </c>
      <c r="AJ157" s="72" t="s">
        <v>2013</v>
      </c>
      <c r="AK157" s="72"/>
      <c r="AL157" s="71" t="s">
        <v>1811</v>
      </c>
      <c r="AM157" s="71" t="s">
        <v>1812</v>
      </c>
      <c r="AN157" s="71" t="s">
        <v>1178</v>
      </c>
      <c r="AO157" s="73" t="s">
        <v>1814</v>
      </c>
      <c r="AP157" s="73" t="s">
        <v>1813</v>
      </c>
      <c r="AQ157" s="73" t="s">
        <v>1815</v>
      </c>
      <c r="AR157" s="71" t="s">
        <v>1816</v>
      </c>
      <c r="AS157" s="71" t="s">
        <v>1817</v>
      </c>
      <c r="AT157" s="71"/>
      <c r="AU157" s="110">
        <v>45596</v>
      </c>
      <c r="AV157" s="74">
        <v>45596</v>
      </c>
      <c r="AW157" s="57"/>
      <c r="AX157" s="105" t="s">
        <v>2014</v>
      </c>
      <c r="AY157" s="71"/>
      <c r="AZ157" s="71"/>
      <c r="BA157" s="70"/>
      <c r="BB157" s="70"/>
      <c r="BC157" s="70"/>
      <c r="BD157" s="70"/>
      <c r="BE157" s="71"/>
      <c r="BF157" s="96"/>
      <c r="BG157" s="96"/>
      <c r="BH157" s="96">
        <f t="shared" si="33"/>
        <v>0</v>
      </c>
      <c r="BI157" s="96"/>
      <c r="BJ157" s="96"/>
      <c r="BK157" s="96"/>
      <c r="BL157" s="96"/>
      <c r="BM157" s="96"/>
      <c r="BN157" s="96"/>
      <c r="BO157" s="96"/>
      <c r="BP157" s="96"/>
      <c r="BQ157" s="96"/>
      <c r="BR157" s="96"/>
      <c r="BS157" s="96"/>
      <c r="BT157" s="96"/>
      <c r="BU157" s="96"/>
      <c r="BV157" s="96">
        <f t="shared" si="34"/>
        <v>0</v>
      </c>
      <c r="BW157" s="96">
        <f t="shared" si="35"/>
        <v>0</v>
      </c>
      <c r="BX157" s="96">
        <f t="shared" si="36"/>
        <v>0</v>
      </c>
      <c r="BY157" s="96">
        <f t="shared" si="37"/>
        <v>0</v>
      </c>
      <c r="BZ157" s="96">
        <f t="shared" si="38"/>
        <v>0</v>
      </c>
      <c r="CA157" s="72"/>
      <c r="CB157" s="72"/>
      <c r="CC157" s="71"/>
      <c r="CD157" s="71"/>
      <c r="CE157" s="71"/>
      <c r="CF157" s="73"/>
      <c r="CG157" s="73"/>
      <c r="CH157" s="73"/>
      <c r="CI157" s="71"/>
      <c r="CJ157" s="71"/>
      <c r="CK157" s="71"/>
      <c r="CL157" s="110"/>
      <c r="CM157" s="74"/>
      <c r="CN157" s="57"/>
      <c r="CO157" s="105"/>
      <c r="CP157" s="71"/>
      <c r="CQ157" s="71"/>
      <c r="CR157" s="75"/>
    </row>
    <row r="158" spans="1:96" x14ac:dyDescent="0.45">
      <c r="A158" s="56">
        <v>155</v>
      </c>
      <c r="B158" s="68" t="s">
        <v>563</v>
      </c>
      <c r="C158" s="78" t="s">
        <v>564</v>
      </c>
      <c r="D158" s="78" t="str">
        <f t="shared" si="26"/>
        <v>ｻ911BC</v>
      </c>
      <c r="E158" s="57" t="s">
        <v>1158</v>
      </c>
      <c r="F158" s="58">
        <v>43175</v>
      </c>
      <c r="G158" s="69">
        <v>35.64</v>
      </c>
      <c r="H158" s="57" t="s">
        <v>134</v>
      </c>
      <c r="I158" s="57" t="s">
        <v>232</v>
      </c>
      <c r="J158" s="70">
        <v>45419</v>
      </c>
      <c r="K158" s="70" t="s">
        <v>1147</v>
      </c>
      <c r="L158" s="70"/>
      <c r="M158" s="70"/>
      <c r="N158" s="71"/>
      <c r="O158" s="96">
        <v>149190</v>
      </c>
      <c r="P158" s="96">
        <v>149190</v>
      </c>
      <c r="Q158" s="96">
        <f t="shared" si="27"/>
        <v>0</v>
      </c>
      <c r="R158" s="96">
        <v>40882</v>
      </c>
      <c r="S158" s="96">
        <v>1478</v>
      </c>
      <c r="T158" s="96">
        <v>7553</v>
      </c>
      <c r="U158" s="96">
        <v>13490</v>
      </c>
      <c r="V158" s="96">
        <v>14114</v>
      </c>
      <c r="W158" s="96">
        <v>1778</v>
      </c>
      <c r="X158" s="96">
        <v>0</v>
      </c>
      <c r="Y158" s="96">
        <v>115</v>
      </c>
      <c r="Z158" s="96">
        <v>438</v>
      </c>
      <c r="AA158" s="96">
        <v>1709</v>
      </c>
      <c r="AB158" s="96">
        <v>207</v>
      </c>
      <c r="AC158" s="96">
        <v>0</v>
      </c>
      <c r="AD158" s="96">
        <v>0</v>
      </c>
      <c r="AE158" s="96">
        <f t="shared" si="28"/>
        <v>40882</v>
      </c>
      <c r="AF158" s="96">
        <f t="shared" si="29"/>
        <v>0</v>
      </c>
      <c r="AG158" s="96">
        <f t="shared" si="30"/>
        <v>108308</v>
      </c>
      <c r="AH158" s="96">
        <f t="shared" si="31"/>
        <v>108308</v>
      </c>
      <c r="AI158" s="96">
        <f t="shared" si="32"/>
        <v>0</v>
      </c>
      <c r="AJ158" s="72" t="s">
        <v>1851</v>
      </c>
      <c r="AK158" s="72"/>
      <c r="AL158" s="71" t="s">
        <v>1260</v>
      </c>
      <c r="AM158" s="71" t="s">
        <v>1348</v>
      </c>
      <c r="AN158" s="71" t="s">
        <v>1178</v>
      </c>
      <c r="AO158" s="73" t="s">
        <v>1220</v>
      </c>
      <c r="AP158" s="73" t="s">
        <v>1349</v>
      </c>
      <c r="AQ158" s="73" t="s">
        <v>1855</v>
      </c>
      <c r="AR158" s="71" t="s">
        <v>1350</v>
      </c>
      <c r="AS158" s="71" t="s">
        <v>1351</v>
      </c>
      <c r="AT158" s="71"/>
      <c r="AU158" s="110">
        <v>45504</v>
      </c>
      <c r="AV158" s="74">
        <v>45504</v>
      </c>
      <c r="AW158" s="57"/>
      <c r="AX158" s="57"/>
      <c r="AY158" s="71"/>
      <c r="AZ158" s="71"/>
      <c r="BA158" s="70"/>
      <c r="BB158" s="70"/>
      <c r="BC158" s="70"/>
      <c r="BD158" s="70"/>
      <c r="BE158" s="71"/>
      <c r="BF158" s="96"/>
      <c r="BG158" s="96"/>
      <c r="BH158" s="96">
        <f t="shared" si="33"/>
        <v>0</v>
      </c>
      <c r="BI158" s="96"/>
      <c r="BJ158" s="96"/>
      <c r="BK158" s="96"/>
      <c r="BL158" s="96"/>
      <c r="BM158" s="96"/>
      <c r="BN158" s="96"/>
      <c r="BO158" s="96"/>
      <c r="BP158" s="96"/>
      <c r="BQ158" s="96"/>
      <c r="BR158" s="96"/>
      <c r="BS158" s="96"/>
      <c r="BT158" s="96"/>
      <c r="BU158" s="96"/>
      <c r="BV158" s="96">
        <f t="shared" si="34"/>
        <v>0</v>
      </c>
      <c r="BW158" s="96">
        <f t="shared" si="35"/>
        <v>0</v>
      </c>
      <c r="BX158" s="96">
        <f t="shared" si="36"/>
        <v>0</v>
      </c>
      <c r="BY158" s="96">
        <f t="shared" si="37"/>
        <v>0</v>
      </c>
      <c r="BZ158" s="96">
        <f t="shared" si="38"/>
        <v>0</v>
      </c>
      <c r="CA158" s="72"/>
      <c r="CB158" s="72"/>
      <c r="CC158" s="71"/>
      <c r="CD158" s="71"/>
      <c r="CE158" s="71"/>
      <c r="CF158" s="73"/>
      <c r="CG158" s="73"/>
      <c r="CH158" s="73"/>
      <c r="CI158" s="71"/>
      <c r="CJ158" s="71"/>
      <c r="CK158" s="71"/>
      <c r="CL158" s="110"/>
      <c r="CM158" s="74"/>
      <c r="CN158" s="57"/>
      <c r="CO158" s="57"/>
      <c r="CP158" s="71"/>
      <c r="CQ158" s="71"/>
      <c r="CR158" s="75"/>
    </row>
    <row r="159" spans="1:96" x14ac:dyDescent="0.45">
      <c r="A159" s="56">
        <v>156</v>
      </c>
      <c r="B159" s="68" t="s">
        <v>566</v>
      </c>
      <c r="C159" s="78" t="s">
        <v>567</v>
      </c>
      <c r="D159" s="78" t="str">
        <f t="shared" si="26"/>
        <v>ｻ911BD</v>
      </c>
      <c r="E159" s="57" t="s">
        <v>565</v>
      </c>
      <c r="F159" s="58">
        <v>43175</v>
      </c>
      <c r="G159" s="69">
        <v>14.58</v>
      </c>
      <c r="H159" s="57" t="s">
        <v>134</v>
      </c>
      <c r="I159" s="57" t="s">
        <v>232</v>
      </c>
      <c r="J159" s="70">
        <v>45419</v>
      </c>
      <c r="K159" s="70" t="s">
        <v>1147</v>
      </c>
      <c r="L159" s="70"/>
      <c r="M159" s="70"/>
      <c r="N159" s="71"/>
      <c r="O159" s="96">
        <v>48330</v>
      </c>
      <c r="P159" s="96">
        <v>48330</v>
      </c>
      <c r="Q159" s="96">
        <f t="shared" si="27"/>
        <v>0</v>
      </c>
      <c r="R159" s="96">
        <v>3970</v>
      </c>
      <c r="S159" s="96">
        <v>92</v>
      </c>
      <c r="T159" s="96">
        <v>508</v>
      </c>
      <c r="U159" s="96">
        <v>1178</v>
      </c>
      <c r="V159" s="96">
        <v>1709</v>
      </c>
      <c r="W159" s="96">
        <v>207</v>
      </c>
      <c r="X159" s="96">
        <v>0</v>
      </c>
      <c r="Y159" s="96">
        <v>23</v>
      </c>
      <c r="Z159" s="96">
        <v>46</v>
      </c>
      <c r="AA159" s="96">
        <v>184</v>
      </c>
      <c r="AB159" s="96">
        <v>23</v>
      </c>
      <c r="AC159" s="96">
        <v>0</v>
      </c>
      <c r="AD159" s="96">
        <v>0</v>
      </c>
      <c r="AE159" s="96">
        <f t="shared" si="28"/>
        <v>3970</v>
      </c>
      <c r="AF159" s="96">
        <f t="shared" si="29"/>
        <v>0</v>
      </c>
      <c r="AG159" s="96">
        <f t="shared" si="30"/>
        <v>44360</v>
      </c>
      <c r="AH159" s="96">
        <f t="shared" si="31"/>
        <v>44360</v>
      </c>
      <c r="AI159" s="96">
        <f t="shared" si="32"/>
        <v>0</v>
      </c>
      <c r="AJ159" s="72" t="s">
        <v>1851</v>
      </c>
      <c r="AK159" s="72"/>
      <c r="AL159" s="71" t="s">
        <v>1260</v>
      </c>
      <c r="AM159" s="71" t="s">
        <v>1348</v>
      </c>
      <c r="AN159" s="71" t="s">
        <v>1178</v>
      </c>
      <c r="AO159" s="73" t="s">
        <v>1220</v>
      </c>
      <c r="AP159" s="73" t="s">
        <v>1349</v>
      </c>
      <c r="AQ159" s="73" t="s">
        <v>1855</v>
      </c>
      <c r="AR159" s="71" t="s">
        <v>1350</v>
      </c>
      <c r="AS159" s="71" t="s">
        <v>1351</v>
      </c>
      <c r="AT159" s="71"/>
      <c r="AU159" s="110">
        <v>45504</v>
      </c>
      <c r="AV159" s="74">
        <v>45504</v>
      </c>
      <c r="AW159" s="57"/>
      <c r="AX159" s="57"/>
      <c r="AY159" s="71"/>
      <c r="AZ159" s="71"/>
      <c r="BA159" s="70"/>
      <c r="BB159" s="70"/>
      <c r="BC159" s="70"/>
      <c r="BD159" s="70"/>
      <c r="BE159" s="71"/>
      <c r="BF159" s="96"/>
      <c r="BG159" s="96"/>
      <c r="BH159" s="96">
        <f t="shared" si="33"/>
        <v>0</v>
      </c>
      <c r="BI159" s="96"/>
      <c r="BJ159" s="96"/>
      <c r="BK159" s="96"/>
      <c r="BL159" s="96"/>
      <c r="BM159" s="96"/>
      <c r="BN159" s="96"/>
      <c r="BO159" s="96"/>
      <c r="BP159" s="96"/>
      <c r="BQ159" s="96"/>
      <c r="BR159" s="96"/>
      <c r="BS159" s="96"/>
      <c r="BT159" s="96"/>
      <c r="BU159" s="96"/>
      <c r="BV159" s="96">
        <f t="shared" si="34"/>
        <v>0</v>
      </c>
      <c r="BW159" s="96">
        <f t="shared" si="35"/>
        <v>0</v>
      </c>
      <c r="BX159" s="96">
        <f t="shared" si="36"/>
        <v>0</v>
      </c>
      <c r="BY159" s="96">
        <f t="shared" si="37"/>
        <v>0</v>
      </c>
      <c r="BZ159" s="96">
        <f t="shared" si="38"/>
        <v>0</v>
      </c>
      <c r="CA159" s="72"/>
      <c r="CB159" s="72"/>
      <c r="CC159" s="71"/>
      <c r="CD159" s="71"/>
      <c r="CE159" s="71"/>
      <c r="CF159" s="73"/>
      <c r="CG159" s="73"/>
      <c r="CH159" s="73"/>
      <c r="CI159" s="71"/>
      <c r="CJ159" s="71"/>
      <c r="CK159" s="71"/>
      <c r="CL159" s="110"/>
      <c r="CM159" s="74"/>
      <c r="CN159" s="57"/>
      <c r="CO159" s="57"/>
      <c r="CP159" s="71"/>
      <c r="CQ159" s="71"/>
      <c r="CR159" s="75"/>
    </row>
    <row r="160" spans="1:96" x14ac:dyDescent="0.45">
      <c r="A160" s="56">
        <v>157</v>
      </c>
      <c r="B160" s="68" t="s">
        <v>568</v>
      </c>
      <c r="C160" s="78" t="s">
        <v>569</v>
      </c>
      <c r="D160" s="78" t="str">
        <f t="shared" si="26"/>
        <v>ｻ911BG</v>
      </c>
      <c r="E160" s="57" t="s">
        <v>570</v>
      </c>
      <c r="F160" s="58">
        <v>43178</v>
      </c>
      <c r="G160" s="69">
        <v>40.5</v>
      </c>
      <c r="H160" s="57" t="s">
        <v>134</v>
      </c>
      <c r="I160" s="57" t="s">
        <v>108</v>
      </c>
      <c r="J160" s="70"/>
      <c r="K160" s="70"/>
      <c r="L160" s="70"/>
      <c r="M160" s="70"/>
      <c r="N160" s="71"/>
      <c r="O160" s="96"/>
      <c r="P160" s="96"/>
      <c r="Q160" s="96">
        <f t="shared" si="27"/>
        <v>0</v>
      </c>
      <c r="R160" s="96"/>
      <c r="S160" s="96"/>
      <c r="T160" s="96"/>
      <c r="U160" s="96"/>
      <c r="V160" s="96"/>
      <c r="W160" s="96"/>
      <c r="X160" s="96"/>
      <c r="Y160" s="96"/>
      <c r="Z160" s="96"/>
      <c r="AA160" s="96"/>
      <c r="AB160" s="96"/>
      <c r="AC160" s="96"/>
      <c r="AD160" s="96"/>
      <c r="AE160" s="96">
        <f t="shared" si="28"/>
        <v>0</v>
      </c>
      <c r="AF160" s="96">
        <f t="shared" si="29"/>
        <v>0</v>
      </c>
      <c r="AG160" s="96">
        <f t="shared" si="30"/>
        <v>0</v>
      </c>
      <c r="AH160" s="96">
        <f t="shared" si="31"/>
        <v>0</v>
      </c>
      <c r="AI160" s="96">
        <f t="shared" si="32"/>
        <v>0</v>
      </c>
      <c r="AJ160" s="72"/>
      <c r="AK160" s="72"/>
      <c r="AL160" s="71"/>
      <c r="AM160" s="71"/>
      <c r="AN160" s="71"/>
      <c r="AO160" s="73"/>
      <c r="AP160" s="73"/>
      <c r="AQ160" s="73"/>
      <c r="AR160" s="71"/>
      <c r="AS160" s="71"/>
      <c r="AT160" s="71"/>
      <c r="AU160" s="110"/>
      <c r="AV160" s="74"/>
      <c r="AW160" s="57"/>
      <c r="AX160" s="57"/>
      <c r="AY160" s="71"/>
      <c r="AZ160" s="71"/>
      <c r="BA160" s="70"/>
      <c r="BB160" s="70"/>
      <c r="BC160" s="70"/>
      <c r="BD160" s="70"/>
      <c r="BE160" s="71"/>
      <c r="BF160" s="96"/>
      <c r="BG160" s="96"/>
      <c r="BH160" s="96">
        <f t="shared" si="33"/>
        <v>0</v>
      </c>
      <c r="BI160" s="96"/>
      <c r="BJ160" s="96"/>
      <c r="BK160" s="96"/>
      <c r="BL160" s="96"/>
      <c r="BM160" s="96"/>
      <c r="BN160" s="96"/>
      <c r="BO160" s="96"/>
      <c r="BP160" s="96"/>
      <c r="BQ160" s="96"/>
      <c r="BR160" s="96"/>
      <c r="BS160" s="96"/>
      <c r="BT160" s="96"/>
      <c r="BU160" s="96"/>
      <c r="BV160" s="96">
        <f t="shared" si="34"/>
        <v>0</v>
      </c>
      <c r="BW160" s="96">
        <f t="shared" si="35"/>
        <v>0</v>
      </c>
      <c r="BX160" s="96">
        <f t="shared" si="36"/>
        <v>0</v>
      </c>
      <c r="BY160" s="96">
        <f t="shared" si="37"/>
        <v>0</v>
      </c>
      <c r="BZ160" s="96">
        <f t="shared" si="38"/>
        <v>0</v>
      </c>
      <c r="CA160" s="72"/>
      <c r="CB160" s="72"/>
      <c r="CC160" s="71"/>
      <c r="CD160" s="71"/>
      <c r="CE160" s="71"/>
      <c r="CF160" s="73"/>
      <c r="CG160" s="73"/>
      <c r="CH160" s="73"/>
      <c r="CI160" s="71"/>
      <c r="CJ160" s="71"/>
      <c r="CK160" s="71"/>
      <c r="CL160" s="110"/>
      <c r="CM160" s="74"/>
      <c r="CN160" s="57"/>
      <c r="CO160" s="57"/>
      <c r="CP160" s="71"/>
      <c r="CQ160" s="71"/>
      <c r="CR160" s="75"/>
    </row>
    <row r="161" spans="1:96" x14ac:dyDescent="0.45">
      <c r="A161" s="56">
        <v>158</v>
      </c>
      <c r="B161" s="68" t="s">
        <v>571</v>
      </c>
      <c r="C161" s="78" t="s">
        <v>572</v>
      </c>
      <c r="D161" s="78" t="str">
        <f t="shared" si="26"/>
        <v>ｻ908CB</v>
      </c>
      <c r="E161" s="57" t="s">
        <v>573</v>
      </c>
      <c r="F161" s="58">
        <v>43185</v>
      </c>
      <c r="G161" s="69">
        <v>87.48</v>
      </c>
      <c r="H161" s="57" t="s">
        <v>134</v>
      </c>
      <c r="I161" s="57" t="s">
        <v>574</v>
      </c>
      <c r="J161" s="70"/>
      <c r="K161" s="70"/>
      <c r="L161" s="70"/>
      <c r="M161" s="70"/>
      <c r="N161" s="71"/>
      <c r="O161" s="96"/>
      <c r="P161" s="96"/>
      <c r="Q161" s="96">
        <f t="shared" si="27"/>
        <v>0</v>
      </c>
      <c r="R161" s="96"/>
      <c r="S161" s="96"/>
      <c r="T161" s="96"/>
      <c r="U161" s="96"/>
      <c r="V161" s="96"/>
      <c r="W161" s="96"/>
      <c r="X161" s="96"/>
      <c r="Y161" s="96"/>
      <c r="Z161" s="96"/>
      <c r="AA161" s="96"/>
      <c r="AB161" s="96"/>
      <c r="AC161" s="96"/>
      <c r="AD161" s="96"/>
      <c r="AE161" s="96">
        <f t="shared" si="28"/>
        <v>0</v>
      </c>
      <c r="AF161" s="96">
        <f t="shared" si="29"/>
        <v>0</v>
      </c>
      <c r="AG161" s="96">
        <f t="shared" si="30"/>
        <v>0</v>
      </c>
      <c r="AH161" s="96">
        <f t="shared" si="31"/>
        <v>0</v>
      </c>
      <c r="AI161" s="96">
        <f t="shared" si="32"/>
        <v>0</v>
      </c>
      <c r="AJ161" s="72"/>
      <c r="AK161" s="72"/>
      <c r="AL161" s="71"/>
      <c r="AM161" s="71"/>
      <c r="AN161" s="71"/>
      <c r="AO161" s="73"/>
      <c r="AP161" s="73"/>
      <c r="AQ161" s="73"/>
      <c r="AR161" s="71"/>
      <c r="AS161" s="71"/>
      <c r="AT161" s="71"/>
      <c r="AU161" s="110"/>
      <c r="AV161" s="74"/>
      <c r="AW161" s="57"/>
      <c r="AX161" s="57"/>
      <c r="AY161" s="71"/>
      <c r="AZ161" s="71"/>
      <c r="BA161" s="70"/>
      <c r="BB161" s="70"/>
      <c r="BC161" s="70"/>
      <c r="BD161" s="70"/>
      <c r="BE161" s="71"/>
      <c r="BF161" s="96"/>
      <c r="BG161" s="96"/>
      <c r="BH161" s="96">
        <f t="shared" si="33"/>
        <v>0</v>
      </c>
      <c r="BI161" s="96"/>
      <c r="BJ161" s="96"/>
      <c r="BK161" s="96"/>
      <c r="BL161" s="96"/>
      <c r="BM161" s="96"/>
      <c r="BN161" s="96"/>
      <c r="BO161" s="96"/>
      <c r="BP161" s="96"/>
      <c r="BQ161" s="96"/>
      <c r="BR161" s="96"/>
      <c r="BS161" s="96"/>
      <c r="BT161" s="96"/>
      <c r="BU161" s="96"/>
      <c r="BV161" s="96">
        <f t="shared" si="34"/>
        <v>0</v>
      </c>
      <c r="BW161" s="96">
        <f t="shared" si="35"/>
        <v>0</v>
      </c>
      <c r="BX161" s="96">
        <f t="shared" si="36"/>
        <v>0</v>
      </c>
      <c r="BY161" s="96">
        <f t="shared" si="37"/>
        <v>0</v>
      </c>
      <c r="BZ161" s="96">
        <f t="shared" si="38"/>
        <v>0</v>
      </c>
      <c r="CA161" s="72"/>
      <c r="CB161" s="72"/>
      <c r="CC161" s="71"/>
      <c r="CD161" s="71"/>
      <c r="CE161" s="71"/>
      <c r="CF161" s="73"/>
      <c r="CG161" s="73"/>
      <c r="CH161" s="73"/>
      <c r="CI161" s="71"/>
      <c r="CJ161" s="71"/>
      <c r="CK161" s="71"/>
      <c r="CL161" s="110"/>
      <c r="CM161" s="74"/>
      <c r="CN161" s="57"/>
      <c r="CO161" s="57"/>
      <c r="CP161" s="71"/>
      <c r="CQ161" s="71"/>
      <c r="CR161" s="75"/>
    </row>
    <row r="162" spans="1:96" x14ac:dyDescent="0.45">
      <c r="A162" s="56">
        <v>159</v>
      </c>
      <c r="B162" s="68" t="s">
        <v>575</v>
      </c>
      <c r="C162" s="78" t="s">
        <v>576</v>
      </c>
      <c r="D162" s="78" t="str">
        <f t="shared" si="26"/>
        <v>ｻ807CA</v>
      </c>
      <c r="E162" s="57" t="s">
        <v>577</v>
      </c>
      <c r="F162" s="58">
        <v>43186</v>
      </c>
      <c r="G162" s="69">
        <v>306.18</v>
      </c>
      <c r="H162" s="57" t="s">
        <v>98</v>
      </c>
      <c r="I162" s="57" t="s">
        <v>232</v>
      </c>
      <c r="J162" s="70"/>
      <c r="K162" s="70"/>
      <c r="L162" s="70"/>
      <c r="M162" s="70"/>
      <c r="N162" s="71"/>
      <c r="O162" s="96"/>
      <c r="P162" s="96"/>
      <c r="Q162" s="96">
        <f t="shared" si="27"/>
        <v>0</v>
      </c>
      <c r="R162" s="96"/>
      <c r="S162" s="96"/>
      <c r="T162" s="96"/>
      <c r="U162" s="96"/>
      <c r="V162" s="96"/>
      <c r="W162" s="96"/>
      <c r="X162" s="96"/>
      <c r="Y162" s="96"/>
      <c r="Z162" s="96"/>
      <c r="AA162" s="96"/>
      <c r="AB162" s="96"/>
      <c r="AC162" s="96"/>
      <c r="AD162" s="96"/>
      <c r="AE162" s="96">
        <f t="shared" si="28"/>
        <v>0</v>
      </c>
      <c r="AF162" s="96">
        <f t="shared" si="29"/>
        <v>0</v>
      </c>
      <c r="AG162" s="96">
        <f t="shared" si="30"/>
        <v>0</v>
      </c>
      <c r="AH162" s="96">
        <f t="shared" si="31"/>
        <v>0</v>
      </c>
      <c r="AI162" s="96">
        <f t="shared" si="32"/>
        <v>0</v>
      </c>
      <c r="AJ162" s="72"/>
      <c r="AK162" s="72"/>
      <c r="AL162" s="71"/>
      <c r="AM162" s="71"/>
      <c r="AN162" s="71"/>
      <c r="AO162" s="73"/>
      <c r="AP162" s="73"/>
      <c r="AQ162" s="73"/>
      <c r="AR162" s="71"/>
      <c r="AS162" s="71"/>
      <c r="AT162" s="71"/>
      <c r="AU162" s="110"/>
      <c r="AV162" s="74"/>
      <c r="AW162" s="57"/>
      <c r="AX162" s="57"/>
      <c r="AY162" s="71"/>
      <c r="AZ162" s="71"/>
      <c r="BA162" s="70"/>
      <c r="BB162" s="70"/>
      <c r="BC162" s="70"/>
      <c r="BD162" s="70"/>
      <c r="BE162" s="71"/>
      <c r="BF162" s="96"/>
      <c r="BG162" s="96"/>
      <c r="BH162" s="96">
        <f t="shared" si="33"/>
        <v>0</v>
      </c>
      <c r="BI162" s="96"/>
      <c r="BJ162" s="96"/>
      <c r="BK162" s="96"/>
      <c r="BL162" s="96"/>
      <c r="BM162" s="96"/>
      <c r="BN162" s="96"/>
      <c r="BO162" s="96"/>
      <c r="BP162" s="96"/>
      <c r="BQ162" s="96"/>
      <c r="BR162" s="96"/>
      <c r="BS162" s="96"/>
      <c r="BT162" s="96"/>
      <c r="BU162" s="96"/>
      <c r="BV162" s="96">
        <f t="shared" si="34"/>
        <v>0</v>
      </c>
      <c r="BW162" s="96">
        <f t="shared" si="35"/>
        <v>0</v>
      </c>
      <c r="BX162" s="96">
        <f t="shared" si="36"/>
        <v>0</v>
      </c>
      <c r="BY162" s="96">
        <f t="shared" si="37"/>
        <v>0</v>
      </c>
      <c r="BZ162" s="96">
        <f t="shared" si="38"/>
        <v>0</v>
      </c>
      <c r="CA162" s="72"/>
      <c r="CB162" s="72"/>
      <c r="CC162" s="71"/>
      <c r="CD162" s="71"/>
      <c r="CE162" s="71"/>
      <c r="CF162" s="73"/>
      <c r="CG162" s="73"/>
      <c r="CH162" s="73"/>
      <c r="CI162" s="71"/>
      <c r="CJ162" s="71"/>
      <c r="CK162" s="71"/>
      <c r="CL162" s="110"/>
      <c r="CM162" s="74"/>
      <c r="CN162" s="57"/>
      <c r="CO162" s="57"/>
      <c r="CP162" s="71"/>
      <c r="CQ162" s="71"/>
      <c r="CR162" s="75"/>
    </row>
    <row r="163" spans="1:96" x14ac:dyDescent="0.45">
      <c r="A163" s="56">
        <v>160</v>
      </c>
      <c r="B163" s="68" t="s">
        <v>578</v>
      </c>
      <c r="C163" s="78" t="s">
        <v>579</v>
      </c>
      <c r="D163" s="78" t="str">
        <f t="shared" si="26"/>
        <v>ｻ912BE</v>
      </c>
      <c r="E163" s="57" t="s">
        <v>580</v>
      </c>
      <c r="F163" s="58">
        <v>43187</v>
      </c>
      <c r="G163" s="69">
        <v>32.4</v>
      </c>
      <c r="H163" s="57" t="s">
        <v>134</v>
      </c>
      <c r="I163" s="57" t="s">
        <v>108</v>
      </c>
      <c r="J163" s="70"/>
      <c r="K163" s="70"/>
      <c r="L163" s="70"/>
      <c r="M163" s="70"/>
      <c r="N163" s="71"/>
      <c r="O163" s="96"/>
      <c r="P163" s="96"/>
      <c r="Q163" s="96">
        <f t="shared" si="27"/>
        <v>0</v>
      </c>
      <c r="R163" s="96"/>
      <c r="S163" s="96"/>
      <c r="T163" s="96"/>
      <c r="U163" s="96"/>
      <c r="V163" s="96"/>
      <c r="W163" s="96"/>
      <c r="X163" s="96"/>
      <c r="Y163" s="96"/>
      <c r="Z163" s="96"/>
      <c r="AA163" s="96"/>
      <c r="AB163" s="96"/>
      <c r="AC163" s="96"/>
      <c r="AD163" s="96"/>
      <c r="AE163" s="96">
        <f t="shared" si="28"/>
        <v>0</v>
      </c>
      <c r="AF163" s="96">
        <f t="shared" si="29"/>
        <v>0</v>
      </c>
      <c r="AG163" s="96">
        <f t="shared" si="30"/>
        <v>0</v>
      </c>
      <c r="AH163" s="96">
        <f t="shared" si="31"/>
        <v>0</v>
      </c>
      <c r="AI163" s="96">
        <f t="shared" si="32"/>
        <v>0</v>
      </c>
      <c r="AJ163" s="72"/>
      <c r="AK163" s="72"/>
      <c r="AL163" s="71"/>
      <c r="AM163" s="71"/>
      <c r="AN163" s="71"/>
      <c r="AO163" s="73"/>
      <c r="AP163" s="73"/>
      <c r="AQ163" s="73"/>
      <c r="AR163" s="71"/>
      <c r="AS163" s="71"/>
      <c r="AT163" s="71"/>
      <c r="AU163" s="110"/>
      <c r="AV163" s="74"/>
      <c r="AW163" s="57"/>
      <c r="AX163" s="57"/>
      <c r="AY163" s="71"/>
      <c r="AZ163" s="71"/>
      <c r="BA163" s="70"/>
      <c r="BB163" s="70"/>
      <c r="BC163" s="70"/>
      <c r="BD163" s="70"/>
      <c r="BE163" s="71"/>
      <c r="BF163" s="96"/>
      <c r="BG163" s="96"/>
      <c r="BH163" s="96">
        <f t="shared" si="33"/>
        <v>0</v>
      </c>
      <c r="BI163" s="96"/>
      <c r="BJ163" s="96"/>
      <c r="BK163" s="96"/>
      <c r="BL163" s="96"/>
      <c r="BM163" s="96"/>
      <c r="BN163" s="96"/>
      <c r="BO163" s="96"/>
      <c r="BP163" s="96"/>
      <c r="BQ163" s="96"/>
      <c r="BR163" s="96"/>
      <c r="BS163" s="96"/>
      <c r="BT163" s="96"/>
      <c r="BU163" s="96"/>
      <c r="BV163" s="96">
        <f t="shared" si="34"/>
        <v>0</v>
      </c>
      <c r="BW163" s="96">
        <f t="shared" si="35"/>
        <v>0</v>
      </c>
      <c r="BX163" s="96">
        <f t="shared" si="36"/>
        <v>0</v>
      </c>
      <c r="BY163" s="96">
        <f t="shared" si="37"/>
        <v>0</v>
      </c>
      <c r="BZ163" s="96">
        <f t="shared" si="38"/>
        <v>0</v>
      </c>
      <c r="CA163" s="72"/>
      <c r="CB163" s="72"/>
      <c r="CC163" s="71"/>
      <c r="CD163" s="71"/>
      <c r="CE163" s="71"/>
      <c r="CF163" s="73"/>
      <c r="CG163" s="73"/>
      <c r="CH163" s="73"/>
      <c r="CI163" s="71"/>
      <c r="CJ163" s="71"/>
      <c r="CK163" s="71"/>
      <c r="CL163" s="110"/>
      <c r="CM163" s="74"/>
      <c r="CN163" s="57"/>
      <c r="CO163" s="57"/>
      <c r="CP163" s="71"/>
      <c r="CQ163" s="71"/>
      <c r="CR163" s="75"/>
    </row>
    <row r="164" spans="1:96" x14ac:dyDescent="0.45">
      <c r="A164" s="56">
        <v>161</v>
      </c>
      <c r="B164" s="68" t="s">
        <v>581</v>
      </c>
      <c r="C164" s="78" t="s">
        <v>582</v>
      </c>
      <c r="D164" s="78" t="str">
        <f t="shared" si="26"/>
        <v>ｻ912BA</v>
      </c>
      <c r="E164" s="57" t="s">
        <v>583</v>
      </c>
      <c r="F164" s="58">
        <v>43188</v>
      </c>
      <c r="G164" s="69">
        <v>87.48</v>
      </c>
      <c r="H164" s="57" t="s">
        <v>134</v>
      </c>
      <c r="I164" s="57" t="s">
        <v>108</v>
      </c>
      <c r="J164" s="70"/>
      <c r="K164" s="70"/>
      <c r="L164" s="70"/>
      <c r="M164" s="70"/>
      <c r="N164" s="71"/>
      <c r="O164" s="96"/>
      <c r="P164" s="96"/>
      <c r="Q164" s="96">
        <f t="shared" si="27"/>
        <v>0</v>
      </c>
      <c r="R164" s="96"/>
      <c r="S164" s="96"/>
      <c r="T164" s="96"/>
      <c r="U164" s="96"/>
      <c r="V164" s="96"/>
      <c r="W164" s="96"/>
      <c r="X164" s="96"/>
      <c r="Y164" s="96"/>
      <c r="Z164" s="96"/>
      <c r="AA164" s="96"/>
      <c r="AB164" s="96"/>
      <c r="AC164" s="96"/>
      <c r="AD164" s="96"/>
      <c r="AE164" s="96">
        <f t="shared" si="28"/>
        <v>0</v>
      </c>
      <c r="AF164" s="96">
        <f t="shared" si="29"/>
        <v>0</v>
      </c>
      <c r="AG164" s="96">
        <f t="shared" si="30"/>
        <v>0</v>
      </c>
      <c r="AH164" s="96">
        <f t="shared" si="31"/>
        <v>0</v>
      </c>
      <c r="AI164" s="96">
        <f t="shared" si="32"/>
        <v>0</v>
      </c>
      <c r="AJ164" s="72"/>
      <c r="AK164" s="72"/>
      <c r="AL164" s="71"/>
      <c r="AM164" s="71"/>
      <c r="AN164" s="71"/>
      <c r="AO164" s="73"/>
      <c r="AP164" s="73"/>
      <c r="AQ164" s="73"/>
      <c r="AR164" s="71"/>
      <c r="AS164" s="71"/>
      <c r="AT164" s="71"/>
      <c r="AU164" s="110"/>
      <c r="AV164" s="74"/>
      <c r="AW164" s="57"/>
      <c r="AX164" s="57"/>
      <c r="AY164" s="71"/>
      <c r="AZ164" s="71"/>
      <c r="BA164" s="70"/>
      <c r="BB164" s="70"/>
      <c r="BC164" s="70"/>
      <c r="BD164" s="70"/>
      <c r="BE164" s="71"/>
      <c r="BF164" s="96"/>
      <c r="BG164" s="96"/>
      <c r="BH164" s="96">
        <f t="shared" si="33"/>
        <v>0</v>
      </c>
      <c r="BI164" s="96"/>
      <c r="BJ164" s="96"/>
      <c r="BK164" s="96"/>
      <c r="BL164" s="96"/>
      <c r="BM164" s="96"/>
      <c r="BN164" s="96"/>
      <c r="BO164" s="96"/>
      <c r="BP164" s="96"/>
      <c r="BQ164" s="96"/>
      <c r="BR164" s="96"/>
      <c r="BS164" s="96"/>
      <c r="BT164" s="96"/>
      <c r="BU164" s="96"/>
      <c r="BV164" s="96">
        <f t="shared" si="34"/>
        <v>0</v>
      </c>
      <c r="BW164" s="96">
        <f t="shared" si="35"/>
        <v>0</v>
      </c>
      <c r="BX164" s="96">
        <f t="shared" si="36"/>
        <v>0</v>
      </c>
      <c r="BY164" s="96">
        <f t="shared" si="37"/>
        <v>0</v>
      </c>
      <c r="BZ164" s="96">
        <f t="shared" si="38"/>
        <v>0</v>
      </c>
      <c r="CA164" s="72"/>
      <c r="CB164" s="72"/>
      <c r="CC164" s="71"/>
      <c r="CD164" s="71"/>
      <c r="CE164" s="71"/>
      <c r="CF164" s="73"/>
      <c r="CG164" s="73"/>
      <c r="CH164" s="73"/>
      <c r="CI164" s="71"/>
      <c r="CJ164" s="71"/>
      <c r="CK164" s="71"/>
      <c r="CL164" s="110"/>
      <c r="CM164" s="74"/>
      <c r="CN164" s="57"/>
      <c r="CO164" s="57"/>
      <c r="CP164" s="71"/>
      <c r="CQ164" s="71"/>
      <c r="CR164" s="75"/>
    </row>
    <row r="165" spans="1:96" x14ac:dyDescent="0.45">
      <c r="A165" s="56">
        <v>162</v>
      </c>
      <c r="B165" s="68" t="s">
        <v>584</v>
      </c>
      <c r="C165" s="78" t="s">
        <v>585</v>
      </c>
      <c r="D165" s="78" t="str">
        <f t="shared" si="26"/>
        <v>ｻ001BA</v>
      </c>
      <c r="E165" s="57" t="s">
        <v>586</v>
      </c>
      <c r="F165" s="58">
        <v>43192</v>
      </c>
      <c r="G165" s="69">
        <v>77.760000000000005</v>
      </c>
      <c r="H165" s="57" t="s">
        <v>134</v>
      </c>
      <c r="I165" s="57" t="s">
        <v>232</v>
      </c>
      <c r="J165" s="70">
        <v>45408</v>
      </c>
      <c r="K165" s="70" t="s">
        <v>1147</v>
      </c>
      <c r="L165" s="70"/>
      <c r="M165" s="70"/>
      <c r="N165" s="71"/>
      <c r="O165" s="96">
        <v>398800</v>
      </c>
      <c r="P165" s="96">
        <v>398800</v>
      </c>
      <c r="Q165" s="96">
        <f t="shared" si="27"/>
        <v>0</v>
      </c>
      <c r="R165" s="96">
        <v>72090</v>
      </c>
      <c r="S165" s="96">
        <v>2725</v>
      </c>
      <c r="T165" s="96">
        <v>14737</v>
      </c>
      <c r="U165" s="96">
        <v>22291</v>
      </c>
      <c r="V165" s="96">
        <v>22453</v>
      </c>
      <c r="W165" s="96">
        <v>4804</v>
      </c>
      <c r="X165" s="96">
        <v>0</v>
      </c>
      <c r="Y165" s="96">
        <v>254</v>
      </c>
      <c r="Z165" s="96">
        <v>1039</v>
      </c>
      <c r="AA165" s="96">
        <v>3349</v>
      </c>
      <c r="AB165" s="96">
        <v>438</v>
      </c>
      <c r="AC165" s="96">
        <v>0</v>
      </c>
      <c r="AD165" s="96">
        <v>0</v>
      </c>
      <c r="AE165" s="96">
        <f t="shared" si="28"/>
        <v>72090</v>
      </c>
      <c r="AF165" s="96">
        <f t="shared" si="29"/>
        <v>0</v>
      </c>
      <c r="AG165" s="96">
        <f t="shared" si="30"/>
        <v>326710</v>
      </c>
      <c r="AH165" s="96">
        <f t="shared" si="31"/>
        <v>326710</v>
      </c>
      <c r="AI165" s="96">
        <f t="shared" si="32"/>
        <v>0</v>
      </c>
      <c r="AJ165" s="72"/>
      <c r="AK165" s="72"/>
      <c r="AL165" s="71" t="s">
        <v>1218</v>
      </c>
      <c r="AM165" s="71" t="s">
        <v>1219</v>
      </c>
      <c r="AN165" s="71" t="s">
        <v>1178</v>
      </c>
      <c r="AO165" s="73" t="s">
        <v>1220</v>
      </c>
      <c r="AP165" s="73" t="s">
        <v>1221</v>
      </c>
      <c r="AQ165" s="73" t="s">
        <v>1222</v>
      </c>
      <c r="AR165" s="71" t="s">
        <v>1223</v>
      </c>
      <c r="AS165" s="71" t="s">
        <v>1224</v>
      </c>
      <c r="AT165" s="71"/>
      <c r="AU165" s="110">
        <v>45504</v>
      </c>
      <c r="AV165" s="74">
        <v>45504</v>
      </c>
      <c r="AW165" s="57"/>
      <c r="AX165" s="57"/>
      <c r="AY165" s="71"/>
      <c r="AZ165" s="71"/>
      <c r="BA165" s="70"/>
      <c r="BB165" s="70"/>
      <c r="BC165" s="70"/>
      <c r="BD165" s="70"/>
      <c r="BE165" s="71"/>
      <c r="BF165" s="96"/>
      <c r="BG165" s="96"/>
      <c r="BH165" s="96">
        <f t="shared" si="33"/>
        <v>0</v>
      </c>
      <c r="BI165" s="96"/>
      <c r="BJ165" s="96"/>
      <c r="BK165" s="96"/>
      <c r="BL165" s="96"/>
      <c r="BM165" s="96"/>
      <c r="BN165" s="96"/>
      <c r="BO165" s="96"/>
      <c r="BP165" s="96"/>
      <c r="BQ165" s="96"/>
      <c r="BR165" s="96"/>
      <c r="BS165" s="96"/>
      <c r="BT165" s="96"/>
      <c r="BU165" s="96"/>
      <c r="BV165" s="96">
        <f t="shared" si="34"/>
        <v>0</v>
      </c>
      <c r="BW165" s="96">
        <f t="shared" si="35"/>
        <v>0</v>
      </c>
      <c r="BX165" s="96">
        <f t="shared" si="36"/>
        <v>0</v>
      </c>
      <c r="BY165" s="96">
        <f t="shared" si="37"/>
        <v>0</v>
      </c>
      <c r="BZ165" s="96">
        <f t="shared" si="38"/>
        <v>0</v>
      </c>
      <c r="CA165" s="72"/>
      <c r="CB165" s="72"/>
      <c r="CC165" s="71"/>
      <c r="CD165" s="71"/>
      <c r="CE165" s="71"/>
      <c r="CF165" s="73"/>
      <c r="CG165" s="73"/>
      <c r="CH165" s="73"/>
      <c r="CI165" s="71"/>
      <c r="CJ165" s="71"/>
      <c r="CK165" s="71"/>
      <c r="CL165" s="110"/>
      <c r="CM165" s="74"/>
      <c r="CN165" s="57"/>
      <c r="CO165" s="57"/>
      <c r="CP165" s="71"/>
      <c r="CQ165" s="71"/>
      <c r="CR165" s="75"/>
    </row>
    <row r="166" spans="1:96" x14ac:dyDescent="0.45">
      <c r="A166" s="56">
        <v>163</v>
      </c>
      <c r="B166" s="68" t="s">
        <v>587</v>
      </c>
      <c r="C166" s="78" t="s">
        <v>588</v>
      </c>
      <c r="D166" s="78" t="str">
        <f t="shared" si="26"/>
        <v>ｻ909BC</v>
      </c>
      <c r="E166" s="57" t="s">
        <v>589</v>
      </c>
      <c r="F166" s="58">
        <v>43195</v>
      </c>
      <c r="G166" s="69">
        <v>25.92</v>
      </c>
      <c r="H166" s="57" t="s">
        <v>134</v>
      </c>
      <c r="I166" s="57" t="s">
        <v>140</v>
      </c>
      <c r="J166" s="70">
        <v>45412</v>
      </c>
      <c r="K166" s="70" t="s">
        <v>1147</v>
      </c>
      <c r="L166" s="70"/>
      <c r="M166" s="70"/>
      <c r="N166" s="71"/>
      <c r="O166" s="96">
        <v>99710</v>
      </c>
      <c r="P166" s="96">
        <v>99690</v>
      </c>
      <c r="Q166" s="96">
        <f t="shared" si="27"/>
        <v>-20</v>
      </c>
      <c r="R166" s="96">
        <v>27924</v>
      </c>
      <c r="S166" s="96">
        <v>924</v>
      </c>
      <c r="T166" s="96">
        <v>6237</v>
      </c>
      <c r="U166" s="96">
        <v>8939</v>
      </c>
      <c r="V166" s="96">
        <v>8292</v>
      </c>
      <c r="W166" s="96">
        <v>1617</v>
      </c>
      <c r="X166" s="96">
        <v>0</v>
      </c>
      <c r="Y166" s="96">
        <v>115</v>
      </c>
      <c r="Z166" s="96">
        <v>392</v>
      </c>
      <c r="AA166" s="96">
        <v>1247</v>
      </c>
      <c r="AB166" s="96">
        <v>161</v>
      </c>
      <c r="AC166" s="96">
        <v>0</v>
      </c>
      <c r="AD166" s="96">
        <v>0</v>
      </c>
      <c r="AE166" s="96">
        <f t="shared" si="28"/>
        <v>27924</v>
      </c>
      <c r="AF166" s="96">
        <f t="shared" si="29"/>
        <v>0</v>
      </c>
      <c r="AG166" s="96">
        <f t="shared" si="30"/>
        <v>71786</v>
      </c>
      <c r="AH166" s="96">
        <f t="shared" si="31"/>
        <v>71766</v>
      </c>
      <c r="AI166" s="96">
        <f t="shared" si="32"/>
        <v>-20</v>
      </c>
      <c r="AJ166" s="72" t="s">
        <v>1679</v>
      </c>
      <c r="AK166" s="72"/>
      <c r="AL166" s="71" t="s">
        <v>1187</v>
      </c>
      <c r="AM166" s="71" t="s">
        <v>1188</v>
      </c>
      <c r="AN166" s="71" t="s">
        <v>1178</v>
      </c>
      <c r="AO166" s="73" t="s">
        <v>1189</v>
      </c>
      <c r="AP166" s="73" t="s">
        <v>1190</v>
      </c>
      <c r="AQ166" s="73" t="s">
        <v>1191</v>
      </c>
      <c r="AR166" s="71" t="s">
        <v>1192</v>
      </c>
      <c r="AS166" s="71" t="s">
        <v>1193</v>
      </c>
      <c r="AT166" s="71"/>
      <c r="AU166" s="110">
        <v>45504</v>
      </c>
      <c r="AV166" s="74">
        <v>45504</v>
      </c>
      <c r="AW166" s="57"/>
      <c r="AX166" s="57"/>
      <c r="AY166" s="71"/>
      <c r="AZ166" s="71"/>
      <c r="BA166" s="70"/>
      <c r="BB166" s="70"/>
      <c r="BC166" s="70"/>
      <c r="BD166" s="70"/>
      <c r="BE166" s="71"/>
      <c r="BF166" s="96"/>
      <c r="BG166" s="96"/>
      <c r="BH166" s="96">
        <f t="shared" si="33"/>
        <v>0</v>
      </c>
      <c r="BI166" s="96"/>
      <c r="BJ166" s="96"/>
      <c r="BK166" s="96"/>
      <c r="BL166" s="96"/>
      <c r="BM166" s="96"/>
      <c r="BN166" s="96"/>
      <c r="BO166" s="96"/>
      <c r="BP166" s="96"/>
      <c r="BQ166" s="96"/>
      <c r="BR166" s="96"/>
      <c r="BS166" s="96"/>
      <c r="BT166" s="96"/>
      <c r="BU166" s="96"/>
      <c r="BV166" s="96">
        <f t="shared" si="34"/>
        <v>0</v>
      </c>
      <c r="BW166" s="96">
        <f t="shared" si="35"/>
        <v>0</v>
      </c>
      <c r="BX166" s="96">
        <f t="shared" si="36"/>
        <v>0</v>
      </c>
      <c r="BY166" s="96">
        <f t="shared" si="37"/>
        <v>0</v>
      </c>
      <c r="BZ166" s="96">
        <f t="shared" si="38"/>
        <v>0</v>
      </c>
      <c r="CA166" s="72"/>
      <c r="CB166" s="72"/>
      <c r="CC166" s="71"/>
      <c r="CD166" s="71"/>
      <c r="CE166" s="71"/>
      <c r="CF166" s="73"/>
      <c r="CG166" s="73"/>
      <c r="CH166" s="73"/>
      <c r="CI166" s="71"/>
      <c r="CJ166" s="71"/>
      <c r="CK166" s="71"/>
      <c r="CL166" s="110"/>
      <c r="CM166" s="74"/>
      <c r="CN166" s="57"/>
      <c r="CO166" s="57"/>
      <c r="CP166" s="71"/>
      <c r="CQ166" s="71"/>
      <c r="CR166" s="75"/>
    </row>
    <row r="167" spans="1:96" x14ac:dyDescent="0.45">
      <c r="A167" s="56">
        <v>164</v>
      </c>
      <c r="B167" s="68" t="s">
        <v>590</v>
      </c>
      <c r="C167" s="78" t="s">
        <v>591</v>
      </c>
      <c r="D167" s="78" t="str">
        <f t="shared" si="26"/>
        <v>ｻ909BD</v>
      </c>
      <c r="E167" s="57" t="s">
        <v>589</v>
      </c>
      <c r="F167" s="58">
        <v>43195</v>
      </c>
      <c r="G167" s="69">
        <v>20.25</v>
      </c>
      <c r="H167" s="57" t="s">
        <v>134</v>
      </c>
      <c r="I167" s="57" t="s">
        <v>140</v>
      </c>
      <c r="J167" s="70">
        <v>45412</v>
      </c>
      <c r="K167" s="70" t="s">
        <v>1147</v>
      </c>
      <c r="L167" s="70"/>
      <c r="M167" s="70"/>
      <c r="N167" s="71"/>
      <c r="O167" s="96">
        <v>95200</v>
      </c>
      <c r="P167" s="96">
        <v>95200</v>
      </c>
      <c r="Q167" s="96">
        <f t="shared" si="27"/>
        <v>0</v>
      </c>
      <c r="R167" s="96">
        <v>25915</v>
      </c>
      <c r="S167" s="96">
        <v>1039</v>
      </c>
      <c r="T167" s="96">
        <v>5082</v>
      </c>
      <c r="U167" s="96">
        <v>8408</v>
      </c>
      <c r="V167" s="96">
        <v>8662</v>
      </c>
      <c r="W167" s="96">
        <v>1201</v>
      </c>
      <c r="X167" s="96">
        <v>0</v>
      </c>
      <c r="Y167" s="96">
        <v>0</v>
      </c>
      <c r="Z167" s="96">
        <v>277</v>
      </c>
      <c r="AA167" s="96">
        <v>1108</v>
      </c>
      <c r="AB167" s="96">
        <v>138</v>
      </c>
      <c r="AC167" s="96">
        <v>0</v>
      </c>
      <c r="AD167" s="96">
        <v>0</v>
      </c>
      <c r="AE167" s="96">
        <f t="shared" si="28"/>
        <v>25915</v>
      </c>
      <c r="AF167" s="96">
        <f t="shared" si="29"/>
        <v>0</v>
      </c>
      <c r="AG167" s="96">
        <f t="shared" si="30"/>
        <v>69285</v>
      </c>
      <c r="AH167" s="96">
        <f t="shared" si="31"/>
        <v>69285</v>
      </c>
      <c r="AI167" s="96">
        <f t="shared" si="32"/>
        <v>0</v>
      </c>
      <c r="AJ167" s="72"/>
      <c r="AK167" s="72"/>
      <c r="AL167" s="71" t="s">
        <v>1187</v>
      </c>
      <c r="AM167" s="71" t="s">
        <v>1188</v>
      </c>
      <c r="AN167" s="71" t="s">
        <v>1178</v>
      </c>
      <c r="AO167" s="73" t="s">
        <v>1189</v>
      </c>
      <c r="AP167" s="73" t="s">
        <v>1190</v>
      </c>
      <c r="AQ167" s="73" t="s">
        <v>1191</v>
      </c>
      <c r="AR167" s="71" t="s">
        <v>1192</v>
      </c>
      <c r="AS167" s="71" t="s">
        <v>1193</v>
      </c>
      <c r="AT167" s="71"/>
      <c r="AU167" s="110">
        <v>45504</v>
      </c>
      <c r="AV167" s="74">
        <v>45504</v>
      </c>
      <c r="AW167" s="57"/>
      <c r="AX167" s="57"/>
      <c r="AY167" s="71"/>
      <c r="AZ167" s="71"/>
      <c r="BA167" s="70"/>
      <c r="BB167" s="70"/>
      <c r="BC167" s="70"/>
      <c r="BD167" s="70"/>
      <c r="BE167" s="71"/>
      <c r="BF167" s="96"/>
      <c r="BG167" s="96"/>
      <c r="BH167" s="96">
        <f t="shared" si="33"/>
        <v>0</v>
      </c>
      <c r="BI167" s="96"/>
      <c r="BJ167" s="96"/>
      <c r="BK167" s="96"/>
      <c r="BL167" s="96"/>
      <c r="BM167" s="96"/>
      <c r="BN167" s="96"/>
      <c r="BO167" s="96"/>
      <c r="BP167" s="96"/>
      <c r="BQ167" s="96"/>
      <c r="BR167" s="96"/>
      <c r="BS167" s="96"/>
      <c r="BT167" s="96"/>
      <c r="BU167" s="96"/>
      <c r="BV167" s="96">
        <f t="shared" si="34"/>
        <v>0</v>
      </c>
      <c r="BW167" s="96">
        <f t="shared" si="35"/>
        <v>0</v>
      </c>
      <c r="BX167" s="96">
        <f t="shared" si="36"/>
        <v>0</v>
      </c>
      <c r="BY167" s="96">
        <f t="shared" si="37"/>
        <v>0</v>
      </c>
      <c r="BZ167" s="96">
        <f t="shared" si="38"/>
        <v>0</v>
      </c>
      <c r="CA167" s="72"/>
      <c r="CB167" s="72"/>
      <c r="CC167" s="71"/>
      <c r="CD167" s="71"/>
      <c r="CE167" s="71"/>
      <c r="CF167" s="73"/>
      <c r="CG167" s="73"/>
      <c r="CH167" s="73"/>
      <c r="CI167" s="71"/>
      <c r="CJ167" s="71"/>
      <c r="CK167" s="71"/>
      <c r="CL167" s="110"/>
      <c r="CM167" s="74"/>
      <c r="CN167" s="57"/>
      <c r="CO167" s="57"/>
      <c r="CP167" s="71"/>
      <c r="CQ167" s="71"/>
      <c r="CR167" s="75"/>
    </row>
    <row r="168" spans="1:96" x14ac:dyDescent="0.45">
      <c r="A168" s="56">
        <v>165</v>
      </c>
      <c r="B168" s="68" t="s">
        <v>592</v>
      </c>
      <c r="C168" s="78" t="s">
        <v>593</v>
      </c>
      <c r="D168" s="78" t="str">
        <f t="shared" si="26"/>
        <v>ｻ911BL</v>
      </c>
      <c r="E168" s="57" t="s">
        <v>225</v>
      </c>
      <c r="F168" s="58">
        <v>43195</v>
      </c>
      <c r="G168" s="69">
        <v>19.440000000000001</v>
      </c>
      <c r="H168" s="57" t="s">
        <v>134</v>
      </c>
      <c r="I168" s="57" t="s">
        <v>108</v>
      </c>
      <c r="J168" s="70"/>
      <c r="K168" s="70"/>
      <c r="L168" s="70"/>
      <c r="M168" s="70"/>
      <c r="N168" s="71"/>
      <c r="O168" s="96"/>
      <c r="P168" s="96"/>
      <c r="Q168" s="96">
        <f t="shared" si="27"/>
        <v>0</v>
      </c>
      <c r="R168" s="96"/>
      <c r="S168" s="96"/>
      <c r="T168" s="96"/>
      <c r="U168" s="96"/>
      <c r="V168" s="96"/>
      <c r="W168" s="96"/>
      <c r="X168" s="96"/>
      <c r="Y168" s="96"/>
      <c r="Z168" s="96"/>
      <c r="AA168" s="96"/>
      <c r="AB168" s="96"/>
      <c r="AC168" s="96"/>
      <c r="AD168" s="96"/>
      <c r="AE168" s="96">
        <f t="shared" si="28"/>
        <v>0</v>
      </c>
      <c r="AF168" s="96">
        <f t="shared" si="29"/>
        <v>0</v>
      </c>
      <c r="AG168" s="96">
        <f t="shared" si="30"/>
        <v>0</v>
      </c>
      <c r="AH168" s="96">
        <f t="shared" si="31"/>
        <v>0</v>
      </c>
      <c r="AI168" s="96">
        <f t="shared" si="32"/>
        <v>0</v>
      </c>
      <c r="AJ168" s="72"/>
      <c r="AK168" s="72"/>
      <c r="AL168" s="71"/>
      <c r="AM168" s="71"/>
      <c r="AN168" s="71"/>
      <c r="AO168" s="73"/>
      <c r="AP168" s="73"/>
      <c r="AQ168" s="73"/>
      <c r="AR168" s="71"/>
      <c r="AS168" s="71"/>
      <c r="AT168" s="71"/>
      <c r="AU168" s="110"/>
      <c r="AV168" s="74"/>
      <c r="AW168" s="57"/>
      <c r="AX168" s="57"/>
      <c r="AY168" s="71"/>
      <c r="AZ168" s="71"/>
      <c r="BA168" s="70"/>
      <c r="BB168" s="70"/>
      <c r="BC168" s="70"/>
      <c r="BD168" s="70"/>
      <c r="BE168" s="71"/>
      <c r="BF168" s="96"/>
      <c r="BG168" s="96"/>
      <c r="BH168" s="96">
        <f t="shared" si="33"/>
        <v>0</v>
      </c>
      <c r="BI168" s="96"/>
      <c r="BJ168" s="96"/>
      <c r="BK168" s="96"/>
      <c r="BL168" s="96"/>
      <c r="BM168" s="96"/>
      <c r="BN168" s="96"/>
      <c r="BO168" s="96"/>
      <c r="BP168" s="96"/>
      <c r="BQ168" s="96"/>
      <c r="BR168" s="96"/>
      <c r="BS168" s="96"/>
      <c r="BT168" s="96"/>
      <c r="BU168" s="96"/>
      <c r="BV168" s="96">
        <f t="shared" si="34"/>
        <v>0</v>
      </c>
      <c r="BW168" s="96">
        <f t="shared" si="35"/>
        <v>0</v>
      </c>
      <c r="BX168" s="96">
        <f t="shared" si="36"/>
        <v>0</v>
      </c>
      <c r="BY168" s="96">
        <f t="shared" si="37"/>
        <v>0</v>
      </c>
      <c r="BZ168" s="96">
        <f t="shared" si="38"/>
        <v>0</v>
      </c>
      <c r="CA168" s="72"/>
      <c r="CB168" s="72"/>
      <c r="CC168" s="71"/>
      <c r="CD168" s="71"/>
      <c r="CE168" s="71"/>
      <c r="CF168" s="73"/>
      <c r="CG168" s="73"/>
      <c r="CH168" s="73"/>
      <c r="CI168" s="71"/>
      <c r="CJ168" s="71"/>
      <c r="CK168" s="71"/>
      <c r="CL168" s="110"/>
      <c r="CM168" s="74"/>
      <c r="CN168" s="57"/>
      <c r="CO168" s="57"/>
      <c r="CP168" s="71"/>
      <c r="CQ168" s="71"/>
      <c r="CR168" s="75"/>
    </row>
    <row r="169" spans="1:96" x14ac:dyDescent="0.45">
      <c r="A169" s="56">
        <v>166</v>
      </c>
      <c r="B169" s="68" t="s">
        <v>594</v>
      </c>
      <c r="C169" s="78" t="s">
        <v>595</v>
      </c>
      <c r="D169" s="78" t="str">
        <f t="shared" si="26"/>
        <v>ｻ911BM</v>
      </c>
      <c r="E169" s="57" t="s">
        <v>225</v>
      </c>
      <c r="F169" s="58">
        <v>43195</v>
      </c>
      <c r="G169" s="69">
        <v>10.26</v>
      </c>
      <c r="H169" s="57" t="s">
        <v>134</v>
      </c>
      <c r="I169" s="57" t="s">
        <v>108</v>
      </c>
      <c r="J169" s="70"/>
      <c r="K169" s="70"/>
      <c r="L169" s="70"/>
      <c r="M169" s="70"/>
      <c r="N169" s="71"/>
      <c r="O169" s="96"/>
      <c r="P169" s="96"/>
      <c r="Q169" s="96">
        <f t="shared" si="27"/>
        <v>0</v>
      </c>
      <c r="R169" s="96"/>
      <c r="S169" s="96"/>
      <c r="T169" s="96"/>
      <c r="U169" s="96"/>
      <c r="V169" s="96"/>
      <c r="W169" s="96"/>
      <c r="X169" s="96"/>
      <c r="Y169" s="96"/>
      <c r="Z169" s="96"/>
      <c r="AA169" s="96"/>
      <c r="AB169" s="96"/>
      <c r="AC169" s="96"/>
      <c r="AD169" s="96"/>
      <c r="AE169" s="96">
        <f t="shared" si="28"/>
        <v>0</v>
      </c>
      <c r="AF169" s="96">
        <f t="shared" si="29"/>
        <v>0</v>
      </c>
      <c r="AG169" s="96">
        <f t="shared" si="30"/>
        <v>0</v>
      </c>
      <c r="AH169" s="96">
        <f t="shared" si="31"/>
        <v>0</v>
      </c>
      <c r="AI169" s="96">
        <f t="shared" si="32"/>
        <v>0</v>
      </c>
      <c r="AJ169" s="72"/>
      <c r="AK169" s="72"/>
      <c r="AL169" s="71"/>
      <c r="AM169" s="71"/>
      <c r="AN169" s="71"/>
      <c r="AO169" s="73"/>
      <c r="AP169" s="73"/>
      <c r="AQ169" s="73"/>
      <c r="AR169" s="71"/>
      <c r="AS169" s="71"/>
      <c r="AT169" s="71"/>
      <c r="AU169" s="110"/>
      <c r="AV169" s="74"/>
      <c r="AW169" s="57"/>
      <c r="AX169" s="57"/>
      <c r="AY169" s="71"/>
      <c r="AZ169" s="71"/>
      <c r="BA169" s="70"/>
      <c r="BB169" s="70"/>
      <c r="BC169" s="70"/>
      <c r="BD169" s="70"/>
      <c r="BE169" s="71"/>
      <c r="BF169" s="96"/>
      <c r="BG169" s="96"/>
      <c r="BH169" s="96">
        <f t="shared" si="33"/>
        <v>0</v>
      </c>
      <c r="BI169" s="96"/>
      <c r="BJ169" s="96"/>
      <c r="BK169" s="96"/>
      <c r="BL169" s="96"/>
      <c r="BM169" s="96"/>
      <c r="BN169" s="96"/>
      <c r="BO169" s="96"/>
      <c r="BP169" s="96"/>
      <c r="BQ169" s="96"/>
      <c r="BR169" s="96"/>
      <c r="BS169" s="96"/>
      <c r="BT169" s="96"/>
      <c r="BU169" s="96"/>
      <c r="BV169" s="96">
        <f t="shared" si="34"/>
        <v>0</v>
      </c>
      <c r="BW169" s="96">
        <f t="shared" si="35"/>
        <v>0</v>
      </c>
      <c r="BX169" s="96">
        <f t="shared" si="36"/>
        <v>0</v>
      </c>
      <c r="BY169" s="96">
        <f t="shared" si="37"/>
        <v>0</v>
      </c>
      <c r="BZ169" s="96">
        <f t="shared" si="38"/>
        <v>0</v>
      </c>
      <c r="CA169" s="72"/>
      <c r="CB169" s="72"/>
      <c r="CC169" s="71"/>
      <c r="CD169" s="71"/>
      <c r="CE169" s="71"/>
      <c r="CF169" s="73"/>
      <c r="CG169" s="73"/>
      <c r="CH169" s="73"/>
      <c r="CI169" s="71"/>
      <c r="CJ169" s="71"/>
      <c r="CK169" s="71"/>
      <c r="CL169" s="110"/>
      <c r="CM169" s="74"/>
      <c r="CN169" s="57"/>
      <c r="CO169" s="57"/>
      <c r="CP169" s="71"/>
      <c r="CQ169" s="71"/>
      <c r="CR169" s="75"/>
    </row>
    <row r="170" spans="1:96" x14ac:dyDescent="0.45">
      <c r="A170" s="56">
        <v>167</v>
      </c>
      <c r="B170" s="68" t="s">
        <v>596</v>
      </c>
      <c r="C170" s="78" t="s">
        <v>597</v>
      </c>
      <c r="D170" s="78" t="str">
        <f t="shared" si="26"/>
        <v>ｻ909BE</v>
      </c>
      <c r="E170" s="57" t="s">
        <v>589</v>
      </c>
      <c r="F170" s="58">
        <v>43196</v>
      </c>
      <c r="G170" s="69">
        <v>16.2</v>
      </c>
      <c r="H170" s="57" t="s">
        <v>134</v>
      </c>
      <c r="I170" s="57" t="s">
        <v>140</v>
      </c>
      <c r="J170" s="70"/>
      <c r="K170" s="70"/>
      <c r="L170" s="70"/>
      <c r="M170" s="70"/>
      <c r="N170" s="71"/>
      <c r="O170" s="96"/>
      <c r="P170" s="96"/>
      <c r="Q170" s="96">
        <f t="shared" si="27"/>
        <v>0</v>
      </c>
      <c r="R170" s="96"/>
      <c r="S170" s="96"/>
      <c r="T170" s="96"/>
      <c r="U170" s="96"/>
      <c r="V170" s="96"/>
      <c r="W170" s="96"/>
      <c r="X170" s="96"/>
      <c r="Y170" s="96"/>
      <c r="Z170" s="96"/>
      <c r="AA170" s="96"/>
      <c r="AB170" s="96"/>
      <c r="AC170" s="96"/>
      <c r="AD170" s="96"/>
      <c r="AE170" s="96">
        <f t="shared" si="28"/>
        <v>0</v>
      </c>
      <c r="AF170" s="96">
        <f t="shared" si="29"/>
        <v>0</v>
      </c>
      <c r="AG170" s="96">
        <f t="shared" si="30"/>
        <v>0</v>
      </c>
      <c r="AH170" s="96">
        <f t="shared" si="31"/>
        <v>0</v>
      </c>
      <c r="AI170" s="96">
        <f t="shared" si="32"/>
        <v>0</v>
      </c>
      <c r="AJ170" s="72"/>
      <c r="AK170" s="72"/>
      <c r="AL170" s="71"/>
      <c r="AM170" s="71"/>
      <c r="AN170" s="71"/>
      <c r="AO170" s="73"/>
      <c r="AP170" s="73"/>
      <c r="AQ170" s="73"/>
      <c r="AR170" s="71"/>
      <c r="AS170" s="71"/>
      <c r="AT170" s="71"/>
      <c r="AU170" s="110"/>
      <c r="AV170" s="74"/>
      <c r="AW170" s="57"/>
      <c r="AX170" s="57"/>
      <c r="AY170" s="71"/>
      <c r="AZ170" s="71"/>
      <c r="BA170" s="70"/>
      <c r="BB170" s="70"/>
      <c r="BC170" s="70"/>
      <c r="BD170" s="70"/>
      <c r="BE170" s="71"/>
      <c r="BF170" s="96"/>
      <c r="BG170" s="96"/>
      <c r="BH170" s="96">
        <f t="shared" si="33"/>
        <v>0</v>
      </c>
      <c r="BI170" s="96"/>
      <c r="BJ170" s="96"/>
      <c r="BK170" s="96"/>
      <c r="BL170" s="96"/>
      <c r="BM170" s="96"/>
      <c r="BN170" s="96"/>
      <c r="BO170" s="96"/>
      <c r="BP170" s="96"/>
      <c r="BQ170" s="96"/>
      <c r="BR170" s="96"/>
      <c r="BS170" s="96"/>
      <c r="BT170" s="96"/>
      <c r="BU170" s="96"/>
      <c r="BV170" s="96">
        <f t="shared" si="34"/>
        <v>0</v>
      </c>
      <c r="BW170" s="96">
        <f t="shared" si="35"/>
        <v>0</v>
      </c>
      <c r="BX170" s="96">
        <f t="shared" si="36"/>
        <v>0</v>
      </c>
      <c r="BY170" s="96">
        <f t="shared" si="37"/>
        <v>0</v>
      </c>
      <c r="BZ170" s="96">
        <f t="shared" si="38"/>
        <v>0</v>
      </c>
      <c r="CA170" s="72"/>
      <c r="CB170" s="72"/>
      <c r="CC170" s="71"/>
      <c r="CD170" s="71"/>
      <c r="CE170" s="71"/>
      <c r="CF170" s="73"/>
      <c r="CG170" s="73"/>
      <c r="CH170" s="73"/>
      <c r="CI170" s="71"/>
      <c r="CJ170" s="71"/>
      <c r="CK170" s="71"/>
      <c r="CL170" s="110"/>
      <c r="CM170" s="74"/>
      <c r="CN170" s="57"/>
      <c r="CO170" s="57"/>
      <c r="CP170" s="71"/>
      <c r="CQ170" s="71"/>
      <c r="CR170" s="75"/>
    </row>
    <row r="171" spans="1:96" x14ac:dyDescent="0.45">
      <c r="A171" s="56">
        <v>168</v>
      </c>
      <c r="B171" s="68" t="s">
        <v>598</v>
      </c>
      <c r="C171" s="78" t="s">
        <v>599</v>
      </c>
      <c r="D171" s="78" t="str">
        <f t="shared" si="26"/>
        <v>ｻ907BF</v>
      </c>
      <c r="E171" s="57" t="s">
        <v>434</v>
      </c>
      <c r="F171" s="58">
        <v>43199</v>
      </c>
      <c r="G171" s="69">
        <v>45.36</v>
      </c>
      <c r="H171" s="57" t="s">
        <v>134</v>
      </c>
      <c r="I171" s="57" t="s">
        <v>108</v>
      </c>
      <c r="J171" s="70"/>
      <c r="K171" s="70"/>
      <c r="L171" s="70"/>
      <c r="M171" s="70"/>
      <c r="N171" s="71"/>
      <c r="O171" s="96"/>
      <c r="P171" s="96"/>
      <c r="Q171" s="96">
        <f t="shared" si="27"/>
        <v>0</v>
      </c>
      <c r="R171" s="96"/>
      <c r="S171" s="96"/>
      <c r="T171" s="96"/>
      <c r="U171" s="96"/>
      <c r="V171" s="96"/>
      <c r="W171" s="96"/>
      <c r="X171" s="96"/>
      <c r="Y171" s="96"/>
      <c r="Z171" s="96"/>
      <c r="AA171" s="96"/>
      <c r="AB171" s="96"/>
      <c r="AC171" s="96"/>
      <c r="AD171" s="96"/>
      <c r="AE171" s="96">
        <f t="shared" si="28"/>
        <v>0</v>
      </c>
      <c r="AF171" s="96">
        <f t="shared" si="29"/>
        <v>0</v>
      </c>
      <c r="AG171" s="96">
        <f t="shared" si="30"/>
        <v>0</v>
      </c>
      <c r="AH171" s="96">
        <f t="shared" si="31"/>
        <v>0</v>
      </c>
      <c r="AI171" s="96">
        <f t="shared" si="32"/>
        <v>0</v>
      </c>
      <c r="AJ171" s="72"/>
      <c r="AK171" s="72"/>
      <c r="AL171" s="71"/>
      <c r="AM171" s="71"/>
      <c r="AN171" s="71"/>
      <c r="AO171" s="73"/>
      <c r="AP171" s="73"/>
      <c r="AQ171" s="73"/>
      <c r="AR171" s="71"/>
      <c r="AS171" s="71"/>
      <c r="AT171" s="71"/>
      <c r="AU171" s="110"/>
      <c r="AV171" s="74"/>
      <c r="AW171" s="57"/>
      <c r="AX171" s="57"/>
      <c r="AY171" s="71"/>
      <c r="AZ171" s="71"/>
      <c r="BA171" s="70"/>
      <c r="BB171" s="70"/>
      <c r="BC171" s="70"/>
      <c r="BD171" s="70"/>
      <c r="BE171" s="71"/>
      <c r="BF171" s="96"/>
      <c r="BG171" s="96"/>
      <c r="BH171" s="96">
        <f t="shared" si="33"/>
        <v>0</v>
      </c>
      <c r="BI171" s="96"/>
      <c r="BJ171" s="96"/>
      <c r="BK171" s="96"/>
      <c r="BL171" s="96"/>
      <c r="BM171" s="96"/>
      <c r="BN171" s="96"/>
      <c r="BO171" s="96"/>
      <c r="BP171" s="96"/>
      <c r="BQ171" s="96"/>
      <c r="BR171" s="96"/>
      <c r="BS171" s="96"/>
      <c r="BT171" s="96"/>
      <c r="BU171" s="96"/>
      <c r="BV171" s="96">
        <f t="shared" si="34"/>
        <v>0</v>
      </c>
      <c r="BW171" s="96">
        <f t="shared" si="35"/>
        <v>0</v>
      </c>
      <c r="BX171" s="96">
        <f t="shared" si="36"/>
        <v>0</v>
      </c>
      <c r="BY171" s="96">
        <f t="shared" si="37"/>
        <v>0</v>
      </c>
      <c r="BZ171" s="96">
        <f t="shared" si="38"/>
        <v>0</v>
      </c>
      <c r="CA171" s="72"/>
      <c r="CB171" s="72"/>
      <c r="CC171" s="71"/>
      <c r="CD171" s="71"/>
      <c r="CE171" s="71"/>
      <c r="CF171" s="73"/>
      <c r="CG171" s="73"/>
      <c r="CH171" s="73"/>
      <c r="CI171" s="71"/>
      <c r="CJ171" s="71"/>
      <c r="CK171" s="71"/>
      <c r="CL171" s="110"/>
      <c r="CM171" s="74"/>
      <c r="CN171" s="57"/>
      <c r="CO171" s="57"/>
      <c r="CP171" s="71"/>
      <c r="CQ171" s="71"/>
      <c r="CR171" s="75"/>
    </row>
    <row r="172" spans="1:96" x14ac:dyDescent="0.45">
      <c r="A172" s="56">
        <v>169</v>
      </c>
      <c r="B172" s="68" t="s">
        <v>2054</v>
      </c>
      <c r="C172" s="78" t="s">
        <v>2055</v>
      </c>
      <c r="D172" s="78" t="str">
        <f t="shared" si="26"/>
        <v>ｻ907CD</v>
      </c>
      <c r="E172" s="57" t="s">
        <v>1716</v>
      </c>
      <c r="F172" s="58">
        <v>43199</v>
      </c>
      <c r="G172" s="69">
        <v>87.48</v>
      </c>
      <c r="H172" s="57" t="s">
        <v>134</v>
      </c>
      <c r="I172" s="57" t="s">
        <v>108</v>
      </c>
      <c r="J172" s="70">
        <v>45468</v>
      </c>
      <c r="K172" s="70" t="s">
        <v>1147</v>
      </c>
      <c r="L172" s="70"/>
      <c r="M172" s="70"/>
      <c r="N172" s="71"/>
      <c r="O172" s="96">
        <v>476120</v>
      </c>
      <c r="P172" s="96">
        <v>476140</v>
      </c>
      <c r="Q172" s="96">
        <f t="shared" si="27"/>
        <v>20</v>
      </c>
      <c r="R172" s="96">
        <v>82487</v>
      </c>
      <c r="S172" s="96">
        <v>3303</v>
      </c>
      <c r="T172" s="96">
        <v>17117</v>
      </c>
      <c r="U172" s="96">
        <v>24370</v>
      </c>
      <c r="V172" s="96">
        <v>26957</v>
      </c>
      <c r="W172" s="96">
        <v>4689</v>
      </c>
      <c r="X172" s="96">
        <v>0</v>
      </c>
      <c r="Y172" s="96">
        <v>300</v>
      </c>
      <c r="Z172" s="96">
        <v>1178</v>
      </c>
      <c r="AA172" s="96">
        <v>3950</v>
      </c>
      <c r="AB172" s="96">
        <v>623</v>
      </c>
      <c r="AC172" s="96">
        <v>0</v>
      </c>
      <c r="AD172" s="96">
        <v>0</v>
      </c>
      <c r="AE172" s="96">
        <f t="shared" si="28"/>
        <v>82487</v>
      </c>
      <c r="AF172" s="96">
        <f t="shared" si="29"/>
        <v>0</v>
      </c>
      <c r="AG172" s="96">
        <f t="shared" si="30"/>
        <v>393633</v>
      </c>
      <c r="AH172" s="96">
        <f t="shared" si="31"/>
        <v>393653</v>
      </c>
      <c r="AI172" s="96">
        <f t="shared" si="32"/>
        <v>20</v>
      </c>
      <c r="AJ172" s="72" t="s">
        <v>2056</v>
      </c>
      <c r="AK172" s="72" t="s">
        <v>1936</v>
      </c>
      <c r="AL172" s="71" t="s">
        <v>1320</v>
      </c>
      <c r="AM172" s="71" t="s">
        <v>1603</v>
      </c>
      <c r="AN172" s="71" t="s">
        <v>1178</v>
      </c>
      <c r="AO172" s="73" t="s">
        <v>1322</v>
      </c>
      <c r="AP172" s="73" t="s">
        <v>1604</v>
      </c>
      <c r="AQ172" s="73" t="s">
        <v>1717</v>
      </c>
      <c r="AR172" s="71" t="s">
        <v>1718</v>
      </c>
      <c r="AS172" s="71" t="s">
        <v>1719</v>
      </c>
      <c r="AT172" s="71"/>
      <c r="AU172" s="110">
        <v>45601</v>
      </c>
      <c r="AV172" s="74">
        <v>45601</v>
      </c>
      <c r="AW172" s="57"/>
      <c r="AX172" s="105" t="s">
        <v>2057</v>
      </c>
      <c r="AY172" s="71"/>
      <c r="AZ172" s="71"/>
      <c r="BA172" s="70"/>
      <c r="BB172" s="70"/>
      <c r="BC172" s="70"/>
      <c r="BD172" s="70"/>
      <c r="BE172" s="71"/>
      <c r="BF172" s="96"/>
      <c r="BG172" s="96"/>
      <c r="BH172" s="96">
        <f t="shared" si="33"/>
        <v>0</v>
      </c>
      <c r="BI172" s="96"/>
      <c r="BJ172" s="96"/>
      <c r="BK172" s="96"/>
      <c r="BL172" s="96"/>
      <c r="BM172" s="96"/>
      <c r="BN172" s="96"/>
      <c r="BO172" s="96"/>
      <c r="BP172" s="96"/>
      <c r="BQ172" s="96"/>
      <c r="BR172" s="96"/>
      <c r="BS172" s="96"/>
      <c r="BT172" s="96"/>
      <c r="BU172" s="96"/>
      <c r="BV172" s="96">
        <f t="shared" si="34"/>
        <v>0</v>
      </c>
      <c r="BW172" s="96">
        <f t="shared" si="35"/>
        <v>0</v>
      </c>
      <c r="BX172" s="96">
        <f t="shared" si="36"/>
        <v>0</v>
      </c>
      <c r="BY172" s="96">
        <f t="shared" si="37"/>
        <v>0</v>
      </c>
      <c r="BZ172" s="96">
        <f t="shared" si="38"/>
        <v>0</v>
      </c>
      <c r="CA172" s="72"/>
      <c r="CB172" s="72"/>
      <c r="CC172" s="71"/>
      <c r="CD172" s="71"/>
      <c r="CE172" s="71"/>
      <c r="CF172" s="73"/>
      <c r="CG172" s="73"/>
      <c r="CH172" s="73"/>
      <c r="CI172" s="71"/>
      <c r="CJ172" s="71"/>
      <c r="CK172" s="71"/>
      <c r="CL172" s="110"/>
      <c r="CM172" s="74"/>
      <c r="CN172" s="57"/>
      <c r="CO172" s="105"/>
      <c r="CP172" s="71"/>
      <c r="CQ172" s="71"/>
      <c r="CR172" s="75"/>
    </row>
    <row r="173" spans="1:96" x14ac:dyDescent="0.45">
      <c r="A173" s="56">
        <v>170</v>
      </c>
      <c r="B173" s="68" t="s">
        <v>603</v>
      </c>
      <c r="C173" s="78" t="s">
        <v>604</v>
      </c>
      <c r="D173" s="78" t="str">
        <f t="shared" si="26"/>
        <v>ｻ912BK</v>
      </c>
      <c r="E173" s="57" t="s">
        <v>605</v>
      </c>
      <c r="F173" s="58">
        <v>43207</v>
      </c>
      <c r="G173" s="69">
        <v>28.62</v>
      </c>
      <c r="H173" s="57" t="s">
        <v>134</v>
      </c>
      <c r="I173" s="57" t="s">
        <v>140</v>
      </c>
      <c r="J173" s="70"/>
      <c r="K173" s="70"/>
      <c r="L173" s="70"/>
      <c r="M173" s="70"/>
      <c r="N173" s="71"/>
      <c r="O173" s="96"/>
      <c r="P173" s="96"/>
      <c r="Q173" s="96">
        <f t="shared" si="27"/>
        <v>0</v>
      </c>
      <c r="R173" s="96"/>
      <c r="S173" s="96"/>
      <c r="T173" s="96"/>
      <c r="U173" s="96"/>
      <c r="V173" s="96"/>
      <c r="W173" s="96"/>
      <c r="X173" s="96"/>
      <c r="Y173" s="96"/>
      <c r="Z173" s="96"/>
      <c r="AA173" s="96"/>
      <c r="AB173" s="96"/>
      <c r="AC173" s="96"/>
      <c r="AD173" s="96"/>
      <c r="AE173" s="96">
        <f t="shared" si="28"/>
        <v>0</v>
      </c>
      <c r="AF173" s="96">
        <f t="shared" si="29"/>
        <v>0</v>
      </c>
      <c r="AG173" s="96">
        <f t="shared" si="30"/>
        <v>0</v>
      </c>
      <c r="AH173" s="96">
        <f t="shared" si="31"/>
        <v>0</v>
      </c>
      <c r="AI173" s="96">
        <f t="shared" si="32"/>
        <v>0</v>
      </c>
      <c r="AJ173" s="72"/>
      <c r="AK173" s="72"/>
      <c r="AL173" s="71"/>
      <c r="AM173" s="71"/>
      <c r="AN173" s="71"/>
      <c r="AO173" s="73"/>
      <c r="AP173" s="73"/>
      <c r="AQ173" s="73"/>
      <c r="AR173" s="71"/>
      <c r="AS173" s="71"/>
      <c r="AT173" s="71"/>
      <c r="AU173" s="110"/>
      <c r="AV173" s="74"/>
      <c r="AW173" s="57"/>
      <c r="AX173" s="57"/>
      <c r="AY173" s="71"/>
      <c r="AZ173" s="71"/>
      <c r="BA173" s="70"/>
      <c r="BB173" s="70"/>
      <c r="BC173" s="70"/>
      <c r="BD173" s="70"/>
      <c r="BE173" s="71"/>
      <c r="BF173" s="96"/>
      <c r="BG173" s="96"/>
      <c r="BH173" s="96">
        <f t="shared" si="33"/>
        <v>0</v>
      </c>
      <c r="BI173" s="96"/>
      <c r="BJ173" s="96"/>
      <c r="BK173" s="96"/>
      <c r="BL173" s="96"/>
      <c r="BM173" s="96"/>
      <c r="BN173" s="96"/>
      <c r="BO173" s="96"/>
      <c r="BP173" s="96"/>
      <c r="BQ173" s="96"/>
      <c r="BR173" s="96"/>
      <c r="BS173" s="96"/>
      <c r="BT173" s="96"/>
      <c r="BU173" s="96"/>
      <c r="BV173" s="96">
        <f t="shared" si="34"/>
        <v>0</v>
      </c>
      <c r="BW173" s="96">
        <f t="shared" si="35"/>
        <v>0</v>
      </c>
      <c r="BX173" s="96">
        <f t="shared" si="36"/>
        <v>0</v>
      </c>
      <c r="BY173" s="96">
        <f t="shared" si="37"/>
        <v>0</v>
      </c>
      <c r="BZ173" s="96">
        <f t="shared" si="38"/>
        <v>0</v>
      </c>
      <c r="CA173" s="72"/>
      <c r="CB173" s="72"/>
      <c r="CC173" s="71"/>
      <c r="CD173" s="71"/>
      <c r="CE173" s="71"/>
      <c r="CF173" s="73"/>
      <c r="CG173" s="73"/>
      <c r="CH173" s="73"/>
      <c r="CI173" s="71"/>
      <c r="CJ173" s="71"/>
      <c r="CK173" s="71"/>
      <c r="CL173" s="110"/>
      <c r="CM173" s="74"/>
      <c r="CN173" s="57"/>
      <c r="CO173" s="57"/>
      <c r="CP173" s="71"/>
      <c r="CQ173" s="71"/>
      <c r="CR173" s="75"/>
    </row>
    <row r="174" spans="1:96" x14ac:dyDescent="0.45">
      <c r="A174" s="56">
        <v>171</v>
      </c>
      <c r="B174" s="68" t="s">
        <v>606</v>
      </c>
      <c r="C174" s="78" t="s">
        <v>607</v>
      </c>
      <c r="D174" s="78" t="str">
        <f t="shared" si="26"/>
        <v>ｻ912BN</v>
      </c>
      <c r="E174" s="57" t="s">
        <v>608</v>
      </c>
      <c r="F174" s="58">
        <v>43208</v>
      </c>
      <c r="G174" s="69">
        <v>38.880000000000003</v>
      </c>
      <c r="H174" s="57" t="s">
        <v>134</v>
      </c>
      <c r="I174" s="57" t="s">
        <v>108</v>
      </c>
      <c r="J174" s="70"/>
      <c r="K174" s="70"/>
      <c r="L174" s="70"/>
      <c r="M174" s="70"/>
      <c r="N174" s="71"/>
      <c r="O174" s="96"/>
      <c r="P174" s="96"/>
      <c r="Q174" s="96">
        <f t="shared" si="27"/>
        <v>0</v>
      </c>
      <c r="R174" s="96"/>
      <c r="S174" s="96"/>
      <c r="T174" s="96"/>
      <c r="U174" s="96"/>
      <c r="V174" s="96"/>
      <c r="W174" s="96"/>
      <c r="X174" s="96"/>
      <c r="Y174" s="96"/>
      <c r="Z174" s="96"/>
      <c r="AA174" s="96"/>
      <c r="AB174" s="96"/>
      <c r="AC174" s="96"/>
      <c r="AD174" s="96"/>
      <c r="AE174" s="96">
        <f t="shared" si="28"/>
        <v>0</v>
      </c>
      <c r="AF174" s="96">
        <f t="shared" si="29"/>
        <v>0</v>
      </c>
      <c r="AG174" s="96">
        <f t="shared" si="30"/>
        <v>0</v>
      </c>
      <c r="AH174" s="96">
        <f t="shared" si="31"/>
        <v>0</v>
      </c>
      <c r="AI174" s="96">
        <f t="shared" si="32"/>
        <v>0</v>
      </c>
      <c r="AJ174" s="72"/>
      <c r="AK174" s="72"/>
      <c r="AL174" s="71"/>
      <c r="AM174" s="71"/>
      <c r="AN174" s="71"/>
      <c r="AO174" s="73"/>
      <c r="AP174" s="73"/>
      <c r="AQ174" s="73"/>
      <c r="AR174" s="71"/>
      <c r="AS174" s="71"/>
      <c r="AT174" s="71"/>
      <c r="AU174" s="110"/>
      <c r="AV174" s="74"/>
      <c r="AW174" s="57"/>
      <c r="AX174" s="57"/>
      <c r="AY174" s="71"/>
      <c r="AZ174" s="71"/>
      <c r="BA174" s="70"/>
      <c r="BB174" s="70"/>
      <c r="BC174" s="70"/>
      <c r="BD174" s="70"/>
      <c r="BE174" s="71"/>
      <c r="BF174" s="96"/>
      <c r="BG174" s="96"/>
      <c r="BH174" s="96">
        <f t="shared" si="33"/>
        <v>0</v>
      </c>
      <c r="BI174" s="96"/>
      <c r="BJ174" s="96"/>
      <c r="BK174" s="96"/>
      <c r="BL174" s="96"/>
      <c r="BM174" s="96"/>
      <c r="BN174" s="96"/>
      <c r="BO174" s="96"/>
      <c r="BP174" s="96"/>
      <c r="BQ174" s="96"/>
      <c r="BR174" s="96"/>
      <c r="BS174" s="96"/>
      <c r="BT174" s="96"/>
      <c r="BU174" s="96"/>
      <c r="BV174" s="96">
        <f t="shared" si="34"/>
        <v>0</v>
      </c>
      <c r="BW174" s="96">
        <f t="shared" si="35"/>
        <v>0</v>
      </c>
      <c r="BX174" s="96">
        <f t="shared" si="36"/>
        <v>0</v>
      </c>
      <c r="BY174" s="96">
        <f t="shared" si="37"/>
        <v>0</v>
      </c>
      <c r="BZ174" s="96">
        <f t="shared" si="38"/>
        <v>0</v>
      </c>
      <c r="CA174" s="72"/>
      <c r="CB174" s="72"/>
      <c r="CC174" s="71"/>
      <c r="CD174" s="71"/>
      <c r="CE174" s="71"/>
      <c r="CF174" s="73"/>
      <c r="CG174" s="73"/>
      <c r="CH174" s="73"/>
      <c r="CI174" s="71"/>
      <c r="CJ174" s="71"/>
      <c r="CK174" s="71"/>
      <c r="CL174" s="110"/>
      <c r="CM174" s="74"/>
      <c r="CN174" s="57"/>
      <c r="CO174" s="57"/>
      <c r="CP174" s="71"/>
      <c r="CQ174" s="71"/>
      <c r="CR174" s="75"/>
    </row>
    <row r="175" spans="1:96" x14ac:dyDescent="0.45">
      <c r="A175" s="56">
        <v>172</v>
      </c>
      <c r="B175" s="68" t="s">
        <v>609</v>
      </c>
      <c r="C175" s="78" t="s">
        <v>610</v>
      </c>
      <c r="D175" s="78" t="str">
        <f t="shared" si="26"/>
        <v>ｻ910BC</v>
      </c>
      <c r="E175" s="57" t="s">
        <v>611</v>
      </c>
      <c r="F175" s="58">
        <v>43216</v>
      </c>
      <c r="G175" s="69">
        <v>67.5</v>
      </c>
      <c r="H175" s="57" t="s">
        <v>134</v>
      </c>
      <c r="I175" s="57" t="s">
        <v>108</v>
      </c>
      <c r="J175" s="70"/>
      <c r="K175" s="70"/>
      <c r="L175" s="70"/>
      <c r="M175" s="70"/>
      <c r="N175" s="71"/>
      <c r="O175" s="96"/>
      <c r="P175" s="96"/>
      <c r="Q175" s="96">
        <f t="shared" si="27"/>
        <v>0</v>
      </c>
      <c r="R175" s="96"/>
      <c r="S175" s="96"/>
      <c r="T175" s="96"/>
      <c r="U175" s="96"/>
      <c r="V175" s="96"/>
      <c r="W175" s="96"/>
      <c r="X175" s="96"/>
      <c r="Y175" s="96"/>
      <c r="Z175" s="96"/>
      <c r="AA175" s="96"/>
      <c r="AB175" s="96"/>
      <c r="AC175" s="96"/>
      <c r="AD175" s="96"/>
      <c r="AE175" s="96">
        <f t="shared" si="28"/>
        <v>0</v>
      </c>
      <c r="AF175" s="96">
        <f t="shared" si="29"/>
        <v>0</v>
      </c>
      <c r="AG175" s="96">
        <f t="shared" si="30"/>
        <v>0</v>
      </c>
      <c r="AH175" s="96">
        <f t="shared" si="31"/>
        <v>0</v>
      </c>
      <c r="AI175" s="96">
        <f t="shared" si="32"/>
        <v>0</v>
      </c>
      <c r="AJ175" s="72"/>
      <c r="AK175" s="72"/>
      <c r="AL175" s="71"/>
      <c r="AM175" s="71"/>
      <c r="AN175" s="71"/>
      <c r="AO175" s="73"/>
      <c r="AP175" s="73"/>
      <c r="AQ175" s="73"/>
      <c r="AR175" s="71"/>
      <c r="AS175" s="71"/>
      <c r="AT175" s="71"/>
      <c r="AU175" s="110"/>
      <c r="AV175" s="74"/>
      <c r="AW175" s="57"/>
      <c r="AX175" s="57"/>
      <c r="AY175" s="71"/>
      <c r="AZ175" s="71"/>
      <c r="BA175" s="70"/>
      <c r="BB175" s="70"/>
      <c r="BC175" s="70"/>
      <c r="BD175" s="70"/>
      <c r="BE175" s="71"/>
      <c r="BF175" s="96"/>
      <c r="BG175" s="96"/>
      <c r="BH175" s="96">
        <f t="shared" si="33"/>
        <v>0</v>
      </c>
      <c r="BI175" s="96"/>
      <c r="BJ175" s="96"/>
      <c r="BK175" s="96"/>
      <c r="BL175" s="96"/>
      <c r="BM175" s="96"/>
      <c r="BN175" s="96"/>
      <c r="BO175" s="96"/>
      <c r="BP175" s="96"/>
      <c r="BQ175" s="96"/>
      <c r="BR175" s="96"/>
      <c r="BS175" s="96"/>
      <c r="BT175" s="96"/>
      <c r="BU175" s="96"/>
      <c r="BV175" s="96">
        <f t="shared" si="34"/>
        <v>0</v>
      </c>
      <c r="BW175" s="96">
        <f t="shared" si="35"/>
        <v>0</v>
      </c>
      <c r="BX175" s="96">
        <f t="shared" si="36"/>
        <v>0</v>
      </c>
      <c r="BY175" s="96">
        <f t="shared" si="37"/>
        <v>0</v>
      </c>
      <c r="BZ175" s="96">
        <f t="shared" si="38"/>
        <v>0</v>
      </c>
      <c r="CA175" s="72"/>
      <c r="CB175" s="72"/>
      <c r="CC175" s="71"/>
      <c r="CD175" s="71"/>
      <c r="CE175" s="71"/>
      <c r="CF175" s="73"/>
      <c r="CG175" s="73"/>
      <c r="CH175" s="73"/>
      <c r="CI175" s="71"/>
      <c r="CJ175" s="71"/>
      <c r="CK175" s="71"/>
      <c r="CL175" s="110"/>
      <c r="CM175" s="74"/>
      <c r="CN175" s="57"/>
      <c r="CO175" s="57"/>
      <c r="CP175" s="71"/>
      <c r="CQ175" s="71"/>
      <c r="CR175" s="75"/>
    </row>
    <row r="176" spans="1:96" x14ac:dyDescent="0.45">
      <c r="A176" s="56">
        <v>173</v>
      </c>
      <c r="B176" s="68" t="s">
        <v>1942</v>
      </c>
      <c r="C176" s="78" t="s">
        <v>1943</v>
      </c>
      <c r="D176" s="78" t="str">
        <f t="shared" si="26"/>
        <v>ｻ912BF</v>
      </c>
      <c r="E176" s="78" t="s">
        <v>2110</v>
      </c>
      <c r="F176" s="58">
        <v>43221</v>
      </c>
      <c r="G176" s="69">
        <v>21.87</v>
      </c>
      <c r="H176" s="57" t="s">
        <v>134</v>
      </c>
      <c r="I176" s="57" t="s">
        <v>108</v>
      </c>
      <c r="J176" s="70">
        <v>45441</v>
      </c>
      <c r="K176" s="70" t="s">
        <v>1147</v>
      </c>
      <c r="L176" s="70"/>
      <c r="M176" s="70"/>
      <c r="N176" s="71"/>
      <c r="O176" s="96">
        <v>149610</v>
      </c>
      <c r="P176" s="96">
        <v>149610</v>
      </c>
      <c r="Q176" s="96">
        <f t="shared" si="27"/>
        <v>0</v>
      </c>
      <c r="R176" s="96">
        <v>17991</v>
      </c>
      <c r="S176" s="96">
        <v>7230</v>
      </c>
      <c r="T176" s="96">
        <v>7068</v>
      </c>
      <c r="U176" s="96">
        <v>1409</v>
      </c>
      <c r="V176" s="96">
        <v>0</v>
      </c>
      <c r="W176" s="96">
        <v>92</v>
      </c>
      <c r="X176" s="96">
        <v>346</v>
      </c>
      <c r="Y176" s="96">
        <v>1108</v>
      </c>
      <c r="Z176" s="96">
        <v>161</v>
      </c>
      <c r="AA176" s="96">
        <v>0</v>
      </c>
      <c r="AB176" s="96">
        <v>0</v>
      </c>
      <c r="AC176" s="96">
        <v>115</v>
      </c>
      <c r="AD176" s="96">
        <v>462</v>
      </c>
      <c r="AE176" s="96">
        <f t="shared" si="28"/>
        <v>17991</v>
      </c>
      <c r="AF176" s="96">
        <f t="shared" si="29"/>
        <v>0</v>
      </c>
      <c r="AG176" s="96">
        <f t="shared" si="30"/>
        <v>131619</v>
      </c>
      <c r="AH176" s="96">
        <f t="shared" si="31"/>
        <v>131619</v>
      </c>
      <c r="AI176" s="96">
        <f t="shared" si="32"/>
        <v>0</v>
      </c>
      <c r="AJ176" s="72" t="s">
        <v>1955</v>
      </c>
      <c r="AK176" s="72" t="s">
        <v>1941</v>
      </c>
      <c r="AL176" s="71" t="s">
        <v>1246</v>
      </c>
      <c r="AM176" s="71" t="s">
        <v>1554</v>
      </c>
      <c r="AN176" s="71" t="s">
        <v>1178</v>
      </c>
      <c r="AO176" s="73" t="s">
        <v>1196</v>
      </c>
      <c r="AP176" s="73" t="s">
        <v>1555</v>
      </c>
      <c r="AQ176" s="73" t="s">
        <v>1556</v>
      </c>
      <c r="AR176" s="71" t="s">
        <v>1939</v>
      </c>
      <c r="AS176" s="71" t="s">
        <v>1940</v>
      </c>
      <c r="AT176" s="71"/>
      <c r="AU176" s="110">
        <v>45601</v>
      </c>
      <c r="AV176" s="74">
        <v>45601</v>
      </c>
      <c r="AW176" s="57"/>
      <c r="AX176" s="105" t="s">
        <v>1956</v>
      </c>
      <c r="AY176" s="71"/>
      <c r="AZ176" s="71"/>
      <c r="BA176" s="70"/>
      <c r="BB176" s="70"/>
      <c r="BC176" s="70"/>
      <c r="BD176" s="70"/>
      <c r="BE176" s="71"/>
      <c r="BF176" s="96"/>
      <c r="BG176" s="96"/>
      <c r="BH176" s="96">
        <f t="shared" si="33"/>
        <v>0</v>
      </c>
      <c r="BI176" s="96"/>
      <c r="BJ176" s="96"/>
      <c r="BK176" s="96"/>
      <c r="BL176" s="96"/>
      <c r="BM176" s="96"/>
      <c r="BN176" s="96"/>
      <c r="BO176" s="96"/>
      <c r="BP176" s="96"/>
      <c r="BQ176" s="96"/>
      <c r="BR176" s="96"/>
      <c r="BS176" s="96"/>
      <c r="BT176" s="96"/>
      <c r="BU176" s="96"/>
      <c r="BV176" s="96">
        <f t="shared" si="34"/>
        <v>0</v>
      </c>
      <c r="BW176" s="96">
        <f t="shared" si="35"/>
        <v>0</v>
      </c>
      <c r="BX176" s="96">
        <f t="shared" si="36"/>
        <v>0</v>
      </c>
      <c r="BY176" s="96">
        <f t="shared" si="37"/>
        <v>0</v>
      </c>
      <c r="BZ176" s="96">
        <f t="shared" si="38"/>
        <v>0</v>
      </c>
      <c r="CA176" s="72"/>
      <c r="CB176" s="72"/>
      <c r="CC176" s="71"/>
      <c r="CD176" s="71"/>
      <c r="CE176" s="71"/>
      <c r="CF176" s="73"/>
      <c r="CG176" s="73"/>
      <c r="CH176" s="73"/>
      <c r="CI176" s="71"/>
      <c r="CJ176" s="71"/>
      <c r="CK176" s="71"/>
      <c r="CL176" s="110"/>
      <c r="CM176" s="74"/>
      <c r="CN176" s="57"/>
      <c r="CO176" s="105"/>
      <c r="CP176" s="71"/>
      <c r="CQ176" s="71"/>
      <c r="CR176" s="75"/>
    </row>
    <row r="177" spans="1:96" x14ac:dyDescent="0.45">
      <c r="A177" s="56">
        <v>174</v>
      </c>
      <c r="B177" s="68" t="s">
        <v>614</v>
      </c>
      <c r="C177" s="78" t="s">
        <v>615</v>
      </c>
      <c r="D177" s="78" t="str">
        <f t="shared" si="26"/>
        <v>ｻ002BL</v>
      </c>
      <c r="E177" s="57" t="s">
        <v>1161</v>
      </c>
      <c r="F177" s="58">
        <v>43227</v>
      </c>
      <c r="G177" s="69">
        <v>15.39</v>
      </c>
      <c r="H177" s="57" t="s">
        <v>134</v>
      </c>
      <c r="I177" s="57" t="s">
        <v>309</v>
      </c>
      <c r="J177" s="70">
        <v>45421</v>
      </c>
      <c r="K177" s="70" t="s">
        <v>1147</v>
      </c>
      <c r="L177" s="70"/>
      <c r="M177" s="70">
        <v>45441</v>
      </c>
      <c r="N177" s="71"/>
      <c r="O177" s="96">
        <v>64710</v>
      </c>
      <c r="P177" s="96">
        <v>64710</v>
      </c>
      <c r="Q177" s="96">
        <f t="shared" si="27"/>
        <v>0</v>
      </c>
      <c r="R177" s="96">
        <v>14481</v>
      </c>
      <c r="S177" s="96">
        <v>508</v>
      </c>
      <c r="T177" s="96">
        <v>3187</v>
      </c>
      <c r="U177" s="96">
        <v>4643</v>
      </c>
      <c r="V177" s="96">
        <v>4158</v>
      </c>
      <c r="W177" s="96">
        <v>854</v>
      </c>
      <c r="X177" s="96">
        <v>0</v>
      </c>
      <c r="Y177" s="96">
        <v>69</v>
      </c>
      <c r="Z177" s="96">
        <v>231</v>
      </c>
      <c r="AA177" s="96">
        <v>739</v>
      </c>
      <c r="AB177" s="96">
        <v>92</v>
      </c>
      <c r="AC177" s="96">
        <v>0</v>
      </c>
      <c r="AD177" s="96">
        <v>0</v>
      </c>
      <c r="AE177" s="96">
        <f t="shared" si="28"/>
        <v>14481</v>
      </c>
      <c r="AF177" s="96">
        <f t="shared" si="29"/>
        <v>0</v>
      </c>
      <c r="AG177" s="96">
        <f t="shared" si="30"/>
        <v>50229</v>
      </c>
      <c r="AH177" s="96">
        <f t="shared" si="31"/>
        <v>50229</v>
      </c>
      <c r="AI177" s="96">
        <f t="shared" si="32"/>
        <v>0</v>
      </c>
      <c r="AJ177" s="72"/>
      <c r="AK177" s="72"/>
      <c r="AL177" s="71" t="s">
        <v>1544</v>
      </c>
      <c r="AM177" s="71" t="s">
        <v>1545</v>
      </c>
      <c r="AN177" s="71" t="s">
        <v>1178</v>
      </c>
      <c r="AO177" s="73" t="s">
        <v>1179</v>
      </c>
      <c r="AP177" s="73" t="s">
        <v>1546</v>
      </c>
      <c r="AQ177" s="73" t="s">
        <v>1547</v>
      </c>
      <c r="AR177" s="71" t="s">
        <v>1548</v>
      </c>
      <c r="AS177" s="71" t="s">
        <v>1549</v>
      </c>
      <c r="AT177" s="71"/>
      <c r="AU177" s="110">
        <v>45504</v>
      </c>
      <c r="AV177" s="74">
        <v>45504</v>
      </c>
      <c r="AW177" s="57"/>
      <c r="AX177" s="57"/>
      <c r="AY177" s="71"/>
      <c r="AZ177" s="71"/>
      <c r="BA177" s="70"/>
      <c r="BB177" s="70"/>
      <c r="BC177" s="70"/>
      <c r="BD177" s="70"/>
      <c r="BE177" s="71"/>
      <c r="BF177" s="96"/>
      <c r="BG177" s="96"/>
      <c r="BH177" s="96">
        <f t="shared" si="33"/>
        <v>0</v>
      </c>
      <c r="BI177" s="96"/>
      <c r="BJ177" s="96"/>
      <c r="BK177" s="96"/>
      <c r="BL177" s="96"/>
      <c r="BM177" s="96"/>
      <c r="BN177" s="96"/>
      <c r="BO177" s="96"/>
      <c r="BP177" s="96"/>
      <c r="BQ177" s="96"/>
      <c r="BR177" s="96"/>
      <c r="BS177" s="96"/>
      <c r="BT177" s="96"/>
      <c r="BU177" s="96"/>
      <c r="BV177" s="96">
        <f t="shared" si="34"/>
        <v>0</v>
      </c>
      <c r="BW177" s="96">
        <f t="shared" si="35"/>
        <v>0</v>
      </c>
      <c r="BX177" s="96">
        <f t="shared" si="36"/>
        <v>0</v>
      </c>
      <c r="BY177" s="96">
        <f t="shared" si="37"/>
        <v>0</v>
      </c>
      <c r="BZ177" s="96">
        <f t="shared" si="38"/>
        <v>0</v>
      </c>
      <c r="CA177" s="72"/>
      <c r="CB177" s="72"/>
      <c r="CC177" s="71"/>
      <c r="CD177" s="71"/>
      <c r="CE177" s="71"/>
      <c r="CF177" s="73"/>
      <c r="CG177" s="73"/>
      <c r="CH177" s="73"/>
      <c r="CI177" s="71"/>
      <c r="CJ177" s="71"/>
      <c r="CK177" s="71"/>
      <c r="CL177" s="110"/>
      <c r="CM177" s="74"/>
      <c r="CN177" s="57"/>
      <c r="CO177" s="57"/>
      <c r="CP177" s="71"/>
      <c r="CQ177" s="71"/>
      <c r="CR177" s="75"/>
    </row>
    <row r="178" spans="1:96" x14ac:dyDescent="0.45">
      <c r="A178" s="56">
        <v>175</v>
      </c>
      <c r="B178" s="68" t="s">
        <v>617</v>
      </c>
      <c r="C178" s="78" t="s">
        <v>618</v>
      </c>
      <c r="D178" s="78" t="str">
        <f t="shared" si="26"/>
        <v>ｻ911BN</v>
      </c>
      <c r="E178" s="57" t="s">
        <v>619</v>
      </c>
      <c r="F178" s="58">
        <v>43230</v>
      </c>
      <c r="G178" s="69">
        <v>17.010000000000002</v>
      </c>
      <c r="H178" s="57" t="s">
        <v>134</v>
      </c>
      <c r="I178" s="57" t="s">
        <v>135</v>
      </c>
      <c r="J178" s="70"/>
      <c r="K178" s="70"/>
      <c r="L178" s="70"/>
      <c r="M178" s="70"/>
      <c r="N178" s="71"/>
      <c r="O178" s="96"/>
      <c r="P178" s="96"/>
      <c r="Q178" s="96">
        <f t="shared" si="27"/>
        <v>0</v>
      </c>
      <c r="R178" s="96"/>
      <c r="S178" s="96"/>
      <c r="T178" s="96"/>
      <c r="U178" s="96"/>
      <c r="V178" s="96"/>
      <c r="W178" s="96"/>
      <c r="X178" s="96"/>
      <c r="Y178" s="96"/>
      <c r="Z178" s="96"/>
      <c r="AA178" s="96"/>
      <c r="AB178" s="96"/>
      <c r="AC178" s="96"/>
      <c r="AD178" s="96"/>
      <c r="AE178" s="96">
        <f t="shared" si="28"/>
        <v>0</v>
      </c>
      <c r="AF178" s="96">
        <f t="shared" si="29"/>
        <v>0</v>
      </c>
      <c r="AG178" s="96">
        <f t="shared" si="30"/>
        <v>0</v>
      </c>
      <c r="AH178" s="96">
        <f t="shared" si="31"/>
        <v>0</v>
      </c>
      <c r="AI178" s="96">
        <f t="shared" si="32"/>
        <v>0</v>
      </c>
      <c r="AJ178" s="72"/>
      <c r="AK178" s="72"/>
      <c r="AL178" s="71"/>
      <c r="AM178" s="71"/>
      <c r="AN178" s="71"/>
      <c r="AO178" s="73"/>
      <c r="AP178" s="73"/>
      <c r="AQ178" s="73"/>
      <c r="AR178" s="71"/>
      <c r="AS178" s="71"/>
      <c r="AT178" s="71"/>
      <c r="AU178" s="110"/>
      <c r="AV178" s="74"/>
      <c r="AW178" s="57"/>
      <c r="AX178" s="57"/>
      <c r="AY178" s="71"/>
      <c r="AZ178" s="71"/>
      <c r="BA178" s="70"/>
      <c r="BB178" s="70"/>
      <c r="BC178" s="70"/>
      <c r="BD178" s="70"/>
      <c r="BE178" s="71"/>
      <c r="BF178" s="96"/>
      <c r="BG178" s="96"/>
      <c r="BH178" s="96">
        <f t="shared" si="33"/>
        <v>0</v>
      </c>
      <c r="BI178" s="96"/>
      <c r="BJ178" s="96"/>
      <c r="BK178" s="96"/>
      <c r="BL178" s="96"/>
      <c r="BM178" s="96"/>
      <c r="BN178" s="96"/>
      <c r="BO178" s="96"/>
      <c r="BP178" s="96"/>
      <c r="BQ178" s="96"/>
      <c r="BR178" s="96"/>
      <c r="BS178" s="96"/>
      <c r="BT178" s="96"/>
      <c r="BU178" s="96"/>
      <c r="BV178" s="96">
        <f t="shared" si="34"/>
        <v>0</v>
      </c>
      <c r="BW178" s="96">
        <f t="shared" si="35"/>
        <v>0</v>
      </c>
      <c r="BX178" s="96">
        <f t="shared" si="36"/>
        <v>0</v>
      </c>
      <c r="BY178" s="96">
        <f t="shared" si="37"/>
        <v>0</v>
      </c>
      <c r="BZ178" s="96">
        <f t="shared" si="38"/>
        <v>0</v>
      </c>
      <c r="CA178" s="72"/>
      <c r="CB178" s="72"/>
      <c r="CC178" s="71"/>
      <c r="CD178" s="71"/>
      <c r="CE178" s="71"/>
      <c r="CF178" s="73"/>
      <c r="CG178" s="73"/>
      <c r="CH178" s="73"/>
      <c r="CI178" s="71"/>
      <c r="CJ178" s="71"/>
      <c r="CK178" s="71"/>
      <c r="CL178" s="110"/>
      <c r="CM178" s="74"/>
      <c r="CN178" s="57"/>
      <c r="CO178" s="57"/>
      <c r="CP178" s="71"/>
      <c r="CQ178" s="71"/>
      <c r="CR178" s="75"/>
    </row>
    <row r="179" spans="1:96" x14ac:dyDescent="0.45">
      <c r="A179" s="56">
        <v>176</v>
      </c>
      <c r="B179" s="68" t="s">
        <v>620</v>
      </c>
      <c r="C179" s="78" t="s">
        <v>621</v>
      </c>
      <c r="D179" s="78" t="str">
        <f t="shared" si="26"/>
        <v>ｻ912BD</v>
      </c>
      <c r="E179" s="57" t="s">
        <v>622</v>
      </c>
      <c r="F179" s="58">
        <v>43234</v>
      </c>
      <c r="G179" s="69">
        <v>23.49</v>
      </c>
      <c r="H179" s="57" t="s">
        <v>134</v>
      </c>
      <c r="I179" s="57" t="s">
        <v>135</v>
      </c>
      <c r="J179" s="70">
        <v>45432</v>
      </c>
      <c r="K179" s="70" t="s">
        <v>1147</v>
      </c>
      <c r="L179" s="70"/>
      <c r="M179" s="70"/>
      <c r="N179" s="71"/>
      <c r="O179" s="96">
        <v>92710</v>
      </c>
      <c r="P179" s="96">
        <v>92710</v>
      </c>
      <c r="Q179" s="96">
        <f t="shared" si="27"/>
        <v>0</v>
      </c>
      <c r="R179" s="96">
        <v>24181</v>
      </c>
      <c r="S179" s="96">
        <v>900</v>
      </c>
      <c r="T179" s="96">
        <v>5128</v>
      </c>
      <c r="U179" s="96">
        <v>7438</v>
      </c>
      <c r="V179" s="96">
        <v>7830</v>
      </c>
      <c r="W179" s="96">
        <v>1108</v>
      </c>
      <c r="X179" s="96">
        <v>0</v>
      </c>
      <c r="Y179" s="96">
        <v>92</v>
      </c>
      <c r="Z179" s="96">
        <v>323</v>
      </c>
      <c r="AA179" s="96">
        <v>1178</v>
      </c>
      <c r="AB179" s="96">
        <v>184</v>
      </c>
      <c r="AC179" s="96">
        <v>0</v>
      </c>
      <c r="AD179" s="96">
        <v>0</v>
      </c>
      <c r="AE179" s="96">
        <f t="shared" si="28"/>
        <v>24181</v>
      </c>
      <c r="AF179" s="96">
        <f t="shared" si="29"/>
        <v>0</v>
      </c>
      <c r="AG179" s="96">
        <f t="shared" si="30"/>
        <v>68529</v>
      </c>
      <c r="AH179" s="96">
        <f t="shared" si="31"/>
        <v>68529</v>
      </c>
      <c r="AI179" s="96">
        <f t="shared" si="32"/>
        <v>0</v>
      </c>
      <c r="AJ179" s="72" t="s">
        <v>2026</v>
      </c>
      <c r="AK179" s="72"/>
      <c r="AL179" s="71" t="s">
        <v>1392</v>
      </c>
      <c r="AM179" s="71" t="s">
        <v>1394</v>
      </c>
      <c r="AN179" s="71" t="s">
        <v>1178</v>
      </c>
      <c r="AO179" s="73" t="s">
        <v>1393</v>
      </c>
      <c r="AP179" s="73" t="s">
        <v>1395</v>
      </c>
      <c r="AQ179" s="73" t="s">
        <v>2064</v>
      </c>
      <c r="AR179" s="71" t="s">
        <v>1396</v>
      </c>
      <c r="AS179" s="71" t="s">
        <v>1397</v>
      </c>
      <c r="AT179" s="71"/>
      <c r="AU179" s="110">
        <v>45601</v>
      </c>
      <c r="AV179" s="74">
        <v>45601</v>
      </c>
      <c r="AW179" s="57"/>
      <c r="AX179" s="105" t="s">
        <v>2027</v>
      </c>
      <c r="AY179" s="71"/>
      <c r="AZ179" s="71"/>
      <c r="BA179" s="70"/>
      <c r="BB179" s="70"/>
      <c r="BC179" s="70"/>
      <c r="BD179" s="70"/>
      <c r="BE179" s="71"/>
      <c r="BF179" s="96"/>
      <c r="BG179" s="96"/>
      <c r="BH179" s="96">
        <f t="shared" si="33"/>
        <v>0</v>
      </c>
      <c r="BI179" s="96"/>
      <c r="BJ179" s="96"/>
      <c r="BK179" s="96"/>
      <c r="BL179" s="96"/>
      <c r="BM179" s="96"/>
      <c r="BN179" s="96"/>
      <c r="BO179" s="96"/>
      <c r="BP179" s="96"/>
      <c r="BQ179" s="96"/>
      <c r="BR179" s="96"/>
      <c r="BS179" s="96"/>
      <c r="BT179" s="96"/>
      <c r="BU179" s="96"/>
      <c r="BV179" s="96">
        <f t="shared" si="34"/>
        <v>0</v>
      </c>
      <c r="BW179" s="96">
        <f t="shared" si="35"/>
        <v>0</v>
      </c>
      <c r="BX179" s="96">
        <f t="shared" si="36"/>
        <v>0</v>
      </c>
      <c r="BY179" s="96">
        <f t="shared" si="37"/>
        <v>0</v>
      </c>
      <c r="BZ179" s="96">
        <f t="shared" si="38"/>
        <v>0</v>
      </c>
      <c r="CA179" s="72"/>
      <c r="CB179" s="72"/>
      <c r="CC179" s="71"/>
      <c r="CD179" s="71"/>
      <c r="CE179" s="71"/>
      <c r="CF179" s="73"/>
      <c r="CG179" s="73"/>
      <c r="CH179" s="73"/>
      <c r="CI179" s="71"/>
      <c r="CJ179" s="71"/>
      <c r="CK179" s="71"/>
      <c r="CL179" s="110"/>
      <c r="CM179" s="74"/>
      <c r="CN179" s="57"/>
      <c r="CO179" s="105"/>
      <c r="CP179" s="71"/>
      <c r="CQ179" s="71"/>
      <c r="CR179" s="75"/>
    </row>
    <row r="180" spans="1:96" x14ac:dyDescent="0.45">
      <c r="A180" s="56">
        <v>177</v>
      </c>
      <c r="B180" s="68" t="s">
        <v>623</v>
      </c>
      <c r="C180" s="78" t="s">
        <v>624</v>
      </c>
      <c r="D180" s="78" t="str">
        <f t="shared" si="26"/>
        <v>ｻ911BO</v>
      </c>
      <c r="E180" s="57" t="s">
        <v>625</v>
      </c>
      <c r="F180" s="58">
        <v>43251</v>
      </c>
      <c r="G180" s="69">
        <v>10.8</v>
      </c>
      <c r="H180" s="57" t="s">
        <v>134</v>
      </c>
      <c r="I180" s="57" t="s">
        <v>135</v>
      </c>
      <c r="J180" s="70"/>
      <c r="K180" s="70"/>
      <c r="L180" s="70"/>
      <c r="M180" s="70"/>
      <c r="N180" s="71"/>
      <c r="O180" s="96"/>
      <c r="P180" s="96"/>
      <c r="Q180" s="96">
        <f t="shared" si="27"/>
        <v>0</v>
      </c>
      <c r="R180" s="96"/>
      <c r="S180" s="96"/>
      <c r="T180" s="96"/>
      <c r="U180" s="96"/>
      <c r="V180" s="96"/>
      <c r="W180" s="96"/>
      <c r="X180" s="96"/>
      <c r="Y180" s="96"/>
      <c r="Z180" s="96"/>
      <c r="AA180" s="96"/>
      <c r="AB180" s="96"/>
      <c r="AC180" s="96"/>
      <c r="AD180" s="96"/>
      <c r="AE180" s="96">
        <f t="shared" si="28"/>
        <v>0</v>
      </c>
      <c r="AF180" s="96">
        <f t="shared" si="29"/>
        <v>0</v>
      </c>
      <c r="AG180" s="96">
        <f t="shared" si="30"/>
        <v>0</v>
      </c>
      <c r="AH180" s="96">
        <f t="shared" si="31"/>
        <v>0</v>
      </c>
      <c r="AI180" s="96">
        <f t="shared" si="32"/>
        <v>0</v>
      </c>
      <c r="AJ180" s="72"/>
      <c r="AK180" s="72"/>
      <c r="AL180" s="71"/>
      <c r="AM180" s="71"/>
      <c r="AN180" s="71"/>
      <c r="AO180" s="73"/>
      <c r="AP180" s="73"/>
      <c r="AQ180" s="73"/>
      <c r="AR180" s="71"/>
      <c r="AS180" s="71"/>
      <c r="AT180" s="71"/>
      <c r="AU180" s="110"/>
      <c r="AV180" s="74"/>
      <c r="AW180" s="57"/>
      <c r="AX180" s="57"/>
      <c r="AY180" s="71"/>
      <c r="AZ180" s="71"/>
      <c r="BA180" s="70"/>
      <c r="BB180" s="70"/>
      <c r="BC180" s="70"/>
      <c r="BD180" s="70"/>
      <c r="BE180" s="71"/>
      <c r="BF180" s="96"/>
      <c r="BG180" s="96"/>
      <c r="BH180" s="96">
        <f t="shared" si="33"/>
        <v>0</v>
      </c>
      <c r="BI180" s="96"/>
      <c r="BJ180" s="96"/>
      <c r="BK180" s="96"/>
      <c r="BL180" s="96"/>
      <c r="BM180" s="96"/>
      <c r="BN180" s="96"/>
      <c r="BO180" s="96"/>
      <c r="BP180" s="96"/>
      <c r="BQ180" s="96"/>
      <c r="BR180" s="96"/>
      <c r="BS180" s="96"/>
      <c r="BT180" s="96"/>
      <c r="BU180" s="96"/>
      <c r="BV180" s="96">
        <f t="shared" si="34"/>
        <v>0</v>
      </c>
      <c r="BW180" s="96">
        <f t="shared" si="35"/>
        <v>0</v>
      </c>
      <c r="BX180" s="96">
        <f t="shared" si="36"/>
        <v>0</v>
      </c>
      <c r="BY180" s="96">
        <f t="shared" si="37"/>
        <v>0</v>
      </c>
      <c r="BZ180" s="96">
        <f t="shared" si="38"/>
        <v>0</v>
      </c>
      <c r="CA180" s="72"/>
      <c r="CB180" s="72"/>
      <c r="CC180" s="71"/>
      <c r="CD180" s="71"/>
      <c r="CE180" s="71"/>
      <c r="CF180" s="73"/>
      <c r="CG180" s="73"/>
      <c r="CH180" s="73"/>
      <c r="CI180" s="71"/>
      <c r="CJ180" s="71"/>
      <c r="CK180" s="71"/>
      <c r="CL180" s="110"/>
      <c r="CM180" s="74"/>
      <c r="CN180" s="57"/>
      <c r="CO180" s="57"/>
      <c r="CP180" s="71"/>
      <c r="CQ180" s="71"/>
      <c r="CR180" s="75"/>
    </row>
    <row r="181" spans="1:96" x14ac:dyDescent="0.45">
      <c r="A181" s="56">
        <v>178</v>
      </c>
      <c r="B181" s="68" t="s">
        <v>626</v>
      </c>
      <c r="C181" s="78" t="s">
        <v>627</v>
      </c>
      <c r="D181" s="78" t="str">
        <f t="shared" si="26"/>
        <v>ｻ908BA</v>
      </c>
      <c r="E181" s="57" t="s">
        <v>628</v>
      </c>
      <c r="F181" s="58">
        <v>43252</v>
      </c>
      <c r="G181" s="69">
        <v>87.48</v>
      </c>
      <c r="H181" s="57" t="s">
        <v>134</v>
      </c>
      <c r="I181" s="57" t="s">
        <v>309</v>
      </c>
      <c r="J181" s="70">
        <v>45498</v>
      </c>
      <c r="K181" s="70" t="s">
        <v>1147</v>
      </c>
      <c r="L181" s="70"/>
      <c r="M181" s="70"/>
      <c r="N181" s="71"/>
      <c r="O181" s="96">
        <v>535130</v>
      </c>
      <c r="P181" s="96">
        <v>534650</v>
      </c>
      <c r="Q181" s="96">
        <f t="shared" si="27"/>
        <v>-480</v>
      </c>
      <c r="R181" s="96">
        <v>87707</v>
      </c>
      <c r="S181" s="96">
        <v>3395</v>
      </c>
      <c r="T181" s="96">
        <v>15708</v>
      </c>
      <c r="U181" s="96">
        <v>24971</v>
      </c>
      <c r="V181" s="96">
        <v>32409</v>
      </c>
      <c r="W181" s="96">
        <v>4758</v>
      </c>
      <c r="X181" s="96">
        <v>0</v>
      </c>
      <c r="Y181" s="96">
        <v>346</v>
      </c>
      <c r="Z181" s="96">
        <v>1131</v>
      </c>
      <c r="AA181" s="96">
        <v>4250</v>
      </c>
      <c r="AB181" s="96">
        <v>739</v>
      </c>
      <c r="AC181" s="96">
        <v>0</v>
      </c>
      <c r="AD181" s="96">
        <v>0</v>
      </c>
      <c r="AE181" s="96">
        <f t="shared" si="28"/>
        <v>87707</v>
      </c>
      <c r="AF181" s="96">
        <f t="shared" si="29"/>
        <v>0</v>
      </c>
      <c r="AG181" s="96">
        <f t="shared" si="30"/>
        <v>447423</v>
      </c>
      <c r="AH181" s="96">
        <f t="shared" si="31"/>
        <v>446943</v>
      </c>
      <c r="AI181" s="96">
        <f t="shared" si="32"/>
        <v>-480</v>
      </c>
      <c r="AJ181" s="72" t="s">
        <v>1847</v>
      </c>
      <c r="AK181" s="72"/>
      <c r="AL181" s="71" t="s">
        <v>1560</v>
      </c>
      <c r="AM181" s="71" t="s">
        <v>1843</v>
      </c>
      <c r="AN181" s="71" t="s">
        <v>1178</v>
      </c>
      <c r="AO181" s="73" t="s">
        <v>1562</v>
      </c>
      <c r="AP181" s="73" t="s">
        <v>1563</v>
      </c>
      <c r="AQ181" s="73" t="s">
        <v>1844</v>
      </c>
      <c r="AR181" s="71" t="s">
        <v>1845</v>
      </c>
      <c r="AS181" s="71" t="s">
        <v>1846</v>
      </c>
      <c r="AT181" s="71"/>
      <c r="AU181" s="110">
        <v>45504</v>
      </c>
      <c r="AV181" s="74">
        <v>45504</v>
      </c>
      <c r="AW181" s="57"/>
      <c r="AX181" s="57"/>
      <c r="AY181" s="71"/>
      <c r="AZ181" s="71"/>
      <c r="BA181" s="70"/>
      <c r="BB181" s="70"/>
      <c r="BC181" s="70"/>
      <c r="BD181" s="70"/>
      <c r="BE181" s="71"/>
      <c r="BF181" s="96"/>
      <c r="BG181" s="96"/>
      <c r="BH181" s="96">
        <f t="shared" si="33"/>
        <v>0</v>
      </c>
      <c r="BI181" s="96"/>
      <c r="BJ181" s="96"/>
      <c r="BK181" s="96"/>
      <c r="BL181" s="96"/>
      <c r="BM181" s="96"/>
      <c r="BN181" s="96"/>
      <c r="BO181" s="96"/>
      <c r="BP181" s="96"/>
      <c r="BQ181" s="96"/>
      <c r="BR181" s="96"/>
      <c r="BS181" s="96"/>
      <c r="BT181" s="96"/>
      <c r="BU181" s="96"/>
      <c r="BV181" s="96">
        <f t="shared" si="34"/>
        <v>0</v>
      </c>
      <c r="BW181" s="96">
        <f t="shared" si="35"/>
        <v>0</v>
      </c>
      <c r="BX181" s="96">
        <f t="shared" si="36"/>
        <v>0</v>
      </c>
      <c r="BY181" s="96">
        <f t="shared" si="37"/>
        <v>0</v>
      </c>
      <c r="BZ181" s="96">
        <f t="shared" si="38"/>
        <v>0</v>
      </c>
      <c r="CA181" s="72"/>
      <c r="CB181" s="72"/>
      <c r="CC181" s="71"/>
      <c r="CD181" s="71"/>
      <c r="CE181" s="71"/>
      <c r="CF181" s="73"/>
      <c r="CG181" s="73"/>
      <c r="CH181" s="73"/>
      <c r="CI181" s="71"/>
      <c r="CJ181" s="71"/>
      <c r="CK181" s="71"/>
      <c r="CL181" s="110"/>
      <c r="CM181" s="74"/>
      <c r="CN181" s="57"/>
      <c r="CO181" s="57"/>
      <c r="CP181" s="71"/>
      <c r="CQ181" s="71"/>
      <c r="CR181" s="75"/>
    </row>
    <row r="182" spans="1:96" x14ac:dyDescent="0.45">
      <c r="A182" s="56">
        <v>179</v>
      </c>
      <c r="B182" s="68" t="s">
        <v>629</v>
      </c>
      <c r="C182" s="78" t="s">
        <v>630</v>
      </c>
      <c r="D182" s="78" t="str">
        <f t="shared" si="26"/>
        <v>ｻ909BG</v>
      </c>
      <c r="E182" s="57" t="s">
        <v>539</v>
      </c>
      <c r="F182" s="58">
        <v>43252</v>
      </c>
      <c r="G182" s="69">
        <v>87.48</v>
      </c>
      <c r="H182" s="57" t="s">
        <v>134</v>
      </c>
      <c r="I182" s="57" t="s">
        <v>108</v>
      </c>
      <c r="J182" s="70">
        <v>45412</v>
      </c>
      <c r="K182" s="70" t="s">
        <v>1147</v>
      </c>
      <c r="L182" s="70"/>
      <c r="M182" s="70"/>
      <c r="N182" s="71"/>
      <c r="O182" s="96">
        <v>511780</v>
      </c>
      <c r="P182" s="96">
        <v>512323</v>
      </c>
      <c r="Q182" s="96">
        <f t="shared" si="27"/>
        <v>543</v>
      </c>
      <c r="R182" s="96">
        <v>78883</v>
      </c>
      <c r="S182" s="96">
        <v>3072</v>
      </c>
      <c r="T182" s="96">
        <v>16146</v>
      </c>
      <c r="U182" s="96">
        <v>24555</v>
      </c>
      <c r="V182" s="96">
        <v>24301</v>
      </c>
      <c r="W182" s="96">
        <v>4874</v>
      </c>
      <c r="X182" s="96">
        <v>0</v>
      </c>
      <c r="Y182" s="96">
        <v>300</v>
      </c>
      <c r="Z182" s="96">
        <v>1224</v>
      </c>
      <c r="AA182" s="96">
        <v>3811</v>
      </c>
      <c r="AB182" s="96">
        <v>600</v>
      </c>
      <c r="AC182" s="96">
        <v>0</v>
      </c>
      <c r="AD182" s="96">
        <v>0</v>
      </c>
      <c r="AE182" s="96">
        <f t="shared" si="28"/>
        <v>78883</v>
      </c>
      <c r="AF182" s="96">
        <f t="shared" si="29"/>
        <v>0</v>
      </c>
      <c r="AG182" s="96">
        <f t="shared" si="30"/>
        <v>432897</v>
      </c>
      <c r="AH182" s="96">
        <f t="shared" si="31"/>
        <v>433440</v>
      </c>
      <c r="AI182" s="96">
        <f t="shared" si="32"/>
        <v>543</v>
      </c>
      <c r="AJ182" s="72" t="s">
        <v>1686</v>
      </c>
      <c r="AK182" s="72"/>
      <c r="AL182" s="71" t="s">
        <v>1187</v>
      </c>
      <c r="AM182" s="71" t="s">
        <v>1188</v>
      </c>
      <c r="AN182" s="71" t="s">
        <v>1178</v>
      </c>
      <c r="AO182" s="73" t="s">
        <v>1189</v>
      </c>
      <c r="AP182" s="73" t="s">
        <v>1190</v>
      </c>
      <c r="AQ182" s="73" t="s">
        <v>1201</v>
      </c>
      <c r="AR182" s="71" t="s">
        <v>1202</v>
      </c>
      <c r="AS182" s="71" t="s">
        <v>1203</v>
      </c>
      <c r="AT182" s="71"/>
      <c r="AU182" s="110">
        <v>45504</v>
      </c>
      <c r="AV182" s="74">
        <v>45504</v>
      </c>
      <c r="AW182" s="57"/>
      <c r="AX182" s="57"/>
      <c r="AY182" s="71"/>
      <c r="AZ182" s="71"/>
      <c r="BA182" s="70"/>
      <c r="BB182" s="70"/>
      <c r="BC182" s="70"/>
      <c r="BD182" s="70"/>
      <c r="BE182" s="71"/>
      <c r="BF182" s="96"/>
      <c r="BG182" s="96"/>
      <c r="BH182" s="96">
        <f t="shared" si="33"/>
        <v>0</v>
      </c>
      <c r="BI182" s="96"/>
      <c r="BJ182" s="96"/>
      <c r="BK182" s="96"/>
      <c r="BL182" s="96"/>
      <c r="BM182" s="96"/>
      <c r="BN182" s="96"/>
      <c r="BO182" s="96"/>
      <c r="BP182" s="96"/>
      <c r="BQ182" s="96"/>
      <c r="BR182" s="96"/>
      <c r="BS182" s="96"/>
      <c r="BT182" s="96"/>
      <c r="BU182" s="96"/>
      <c r="BV182" s="96">
        <f t="shared" si="34"/>
        <v>0</v>
      </c>
      <c r="BW182" s="96">
        <f t="shared" si="35"/>
        <v>0</v>
      </c>
      <c r="BX182" s="96">
        <f t="shared" si="36"/>
        <v>0</v>
      </c>
      <c r="BY182" s="96">
        <f t="shared" si="37"/>
        <v>0</v>
      </c>
      <c r="BZ182" s="96">
        <f t="shared" si="38"/>
        <v>0</v>
      </c>
      <c r="CA182" s="72"/>
      <c r="CB182" s="72"/>
      <c r="CC182" s="71"/>
      <c r="CD182" s="71"/>
      <c r="CE182" s="71"/>
      <c r="CF182" s="73"/>
      <c r="CG182" s="73"/>
      <c r="CH182" s="73"/>
      <c r="CI182" s="71"/>
      <c r="CJ182" s="71"/>
      <c r="CK182" s="71"/>
      <c r="CL182" s="110"/>
      <c r="CM182" s="74"/>
      <c r="CN182" s="57"/>
      <c r="CO182" s="57"/>
      <c r="CP182" s="71"/>
      <c r="CQ182" s="71"/>
      <c r="CR182" s="75"/>
    </row>
    <row r="183" spans="1:96" x14ac:dyDescent="0.45">
      <c r="A183" s="56">
        <v>180</v>
      </c>
      <c r="B183" s="68" t="s">
        <v>631</v>
      </c>
      <c r="C183" s="78" t="s">
        <v>632</v>
      </c>
      <c r="D183" s="78" t="str">
        <f t="shared" si="26"/>
        <v>ｻ002BD</v>
      </c>
      <c r="E183" s="57" t="s">
        <v>633</v>
      </c>
      <c r="F183" s="58">
        <v>43253</v>
      </c>
      <c r="G183" s="69">
        <v>54.27</v>
      </c>
      <c r="H183" s="57" t="s">
        <v>134</v>
      </c>
      <c r="I183" s="57" t="s">
        <v>140</v>
      </c>
      <c r="J183" s="70"/>
      <c r="K183" s="70"/>
      <c r="L183" s="70"/>
      <c r="M183" s="70"/>
      <c r="N183" s="71"/>
      <c r="O183" s="96"/>
      <c r="P183" s="96"/>
      <c r="Q183" s="96">
        <f t="shared" si="27"/>
        <v>0</v>
      </c>
      <c r="R183" s="96"/>
      <c r="S183" s="96"/>
      <c r="T183" s="96"/>
      <c r="U183" s="96"/>
      <c r="V183" s="96"/>
      <c r="W183" s="96"/>
      <c r="X183" s="96"/>
      <c r="Y183" s="96"/>
      <c r="Z183" s="96"/>
      <c r="AA183" s="96"/>
      <c r="AB183" s="96"/>
      <c r="AC183" s="96"/>
      <c r="AD183" s="96"/>
      <c r="AE183" s="96">
        <f t="shared" si="28"/>
        <v>0</v>
      </c>
      <c r="AF183" s="96">
        <f t="shared" si="29"/>
        <v>0</v>
      </c>
      <c r="AG183" s="96">
        <f t="shared" si="30"/>
        <v>0</v>
      </c>
      <c r="AH183" s="96">
        <f t="shared" si="31"/>
        <v>0</v>
      </c>
      <c r="AI183" s="96">
        <f t="shared" si="32"/>
        <v>0</v>
      </c>
      <c r="AJ183" s="72"/>
      <c r="AK183" s="72"/>
      <c r="AL183" s="71"/>
      <c r="AM183" s="71"/>
      <c r="AN183" s="71"/>
      <c r="AO183" s="73"/>
      <c r="AP183" s="73"/>
      <c r="AQ183" s="73"/>
      <c r="AR183" s="71"/>
      <c r="AS183" s="71"/>
      <c r="AT183" s="71"/>
      <c r="AU183" s="110"/>
      <c r="AV183" s="74"/>
      <c r="AW183" s="57"/>
      <c r="AX183" s="57"/>
      <c r="AY183" s="71"/>
      <c r="AZ183" s="71"/>
      <c r="BA183" s="70"/>
      <c r="BB183" s="70"/>
      <c r="BC183" s="70"/>
      <c r="BD183" s="70"/>
      <c r="BE183" s="71"/>
      <c r="BF183" s="96"/>
      <c r="BG183" s="96"/>
      <c r="BH183" s="96">
        <f t="shared" si="33"/>
        <v>0</v>
      </c>
      <c r="BI183" s="96"/>
      <c r="BJ183" s="96"/>
      <c r="BK183" s="96"/>
      <c r="BL183" s="96"/>
      <c r="BM183" s="96"/>
      <c r="BN183" s="96"/>
      <c r="BO183" s="96"/>
      <c r="BP183" s="96"/>
      <c r="BQ183" s="96"/>
      <c r="BR183" s="96"/>
      <c r="BS183" s="96"/>
      <c r="BT183" s="96"/>
      <c r="BU183" s="96"/>
      <c r="BV183" s="96">
        <f t="shared" si="34"/>
        <v>0</v>
      </c>
      <c r="BW183" s="96">
        <f t="shared" si="35"/>
        <v>0</v>
      </c>
      <c r="BX183" s="96">
        <f t="shared" si="36"/>
        <v>0</v>
      </c>
      <c r="BY183" s="96">
        <f t="shared" si="37"/>
        <v>0</v>
      </c>
      <c r="BZ183" s="96">
        <f t="shared" si="38"/>
        <v>0</v>
      </c>
      <c r="CA183" s="72"/>
      <c r="CB183" s="72"/>
      <c r="CC183" s="71"/>
      <c r="CD183" s="71"/>
      <c r="CE183" s="71"/>
      <c r="CF183" s="73"/>
      <c r="CG183" s="73"/>
      <c r="CH183" s="73"/>
      <c r="CI183" s="71"/>
      <c r="CJ183" s="71"/>
      <c r="CK183" s="71"/>
      <c r="CL183" s="110"/>
      <c r="CM183" s="74"/>
      <c r="CN183" s="57"/>
      <c r="CO183" s="57"/>
      <c r="CP183" s="71"/>
      <c r="CQ183" s="71"/>
      <c r="CR183" s="75"/>
    </row>
    <row r="184" spans="1:96" x14ac:dyDescent="0.45">
      <c r="A184" s="56">
        <v>181</v>
      </c>
      <c r="B184" s="68" t="s">
        <v>634</v>
      </c>
      <c r="C184" s="78" t="s">
        <v>635</v>
      </c>
      <c r="D184" s="78" t="str">
        <f t="shared" si="26"/>
        <v>ｻ004BC</v>
      </c>
      <c r="E184" s="57" t="s">
        <v>1651</v>
      </c>
      <c r="F184" s="58">
        <v>43255</v>
      </c>
      <c r="G184" s="69">
        <v>87.48</v>
      </c>
      <c r="H184" s="57" t="s">
        <v>134</v>
      </c>
      <c r="I184" s="57" t="s">
        <v>232</v>
      </c>
      <c r="J184" s="70">
        <v>45453</v>
      </c>
      <c r="K184" s="70" t="s">
        <v>1147</v>
      </c>
      <c r="L184" s="70"/>
      <c r="M184" s="70"/>
      <c r="N184" s="71"/>
      <c r="O184" s="96">
        <v>370140</v>
      </c>
      <c r="P184" s="96">
        <v>370140</v>
      </c>
      <c r="Q184" s="96">
        <f t="shared" si="27"/>
        <v>0</v>
      </c>
      <c r="R184" s="96">
        <v>83757</v>
      </c>
      <c r="S184" s="96">
        <v>3326</v>
      </c>
      <c r="T184" s="96">
        <v>18041</v>
      </c>
      <c r="U184" s="96">
        <v>25433</v>
      </c>
      <c r="V184" s="96">
        <v>25363</v>
      </c>
      <c r="W184" s="96">
        <v>4735</v>
      </c>
      <c r="X184" s="96">
        <v>0</v>
      </c>
      <c r="Y184" s="96">
        <v>300</v>
      </c>
      <c r="Z184" s="96">
        <v>1270</v>
      </c>
      <c r="AA184" s="96">
        <v>4596</v>
      </c>
      <c r="AB184" s="96">
        <v>693</v>
      </c>
      <c r="AC184" s="96">
        <v>0</v>
      </c>
      <c r="AD184" s="96">
        <v>0</v>
      </c>
      <c r="AE184" s="96">
        <f t="shared" si="28"/>
        <v>83757</v>
      </c>
      <c r="AF184" s="96">
        <f t="shared" si="29"/>
        <v>0</v>
      </c>
      <c r="AG184" s="96">
        <f t="shared" si="30"/>
        <v>286383</v>
      </c>
      <c r="AH184" s="96">
        <f t="shared" si="31"/>
        <v>286383</v>
      </c>
      <c r="AI184" s="96">
        <f t="shared" si="32"/>
        <v>0</v>
      </c>
      <c r="AJ184" s="72" t="s">
        <v>1952</v>
      </c>
      <c r="AK184" s="72"/>
      <c r="AL184" s="71" t="s">
        <v>1260</v>
      </c>
      <c r="AM184" s="71" t="s">
        <v>1646</v>
      </c>
      <c r="AN184" s="71" t="s">
        <v>1178</v>
      </c>
      <c r="AO184" s="73" t="s">
        <v>1220</v>
      </c>
      <c r="AP184" s="73" t="s">
        <v>1647</v>
      </c>
      <c r="AQ184" s="73" t="s">
        <v>1648</v>
      </c>
      <c r="AR184" s="71" t="s">
        <v>1649</v>
      </c>
      <c r="AS184" s="71" t="s">
        <v>1650</v>
      </c>
      <c r="AT184" s="71"/>
      <c r="AU184" s="110">
        <v>45601</v>
      </c>
      <c r="AV184" s="74">
        <v>45601</v>
      </c>
      <c r="AW184" s="57"/>
      <c r="AX184" s="105" t="s">
        <v>1980</v>
      </c>
      <c r="AY184" s="71"/>
      <c r="AZ184" s="71"/>
      <c r="BA184" s="70"/>
      <c r="BB184" s="70"/>
      <c r="BC184" s="70"/>
      <c r="BD184" s="70"/>
      <c r="BE184" s="71"/>
      <c r="BF184" s="96"/>
      <c r="BG184" s="96"/>
      <c r="BH184" s="96">
        <f t="shared" si="33"/>
        <v>0</v>
      </c>
      <c r="BI184" s="96"/>
      <c r="BJ184" s="96"/>
      <c r="BK184" s="96"/>
      <c r="BL184" s="96"/>
      <c r="BM184" s="96"/>
      <c r="BN184" s="96"/>
      <c r="BO184" s="96"/>
      <c r="BP184" s="96"/>
      <c r="BQ184" s="96"/>
      <c r="BR184" s="96"/>
      <c r="BS184" s="96"/>
      <c r="BT184" s="96"/>
      <c r="BU184" s="96"/>
      <c r="BV184" s="96">
        <f t="shared" si="34"/>
        <v>0</v>
      </c>
      <c r="BW184" s="96">
        <f t="shared" si="35"/>
        <v>0</v>
      </c>
      <c r="BX184" s="96">
        <f t="shared" si="36"/>
        <v>0</v>
      </c>
      <c r="BY184" s="96">
        <f t="shared" si="37"/>
        <v>0</v>
      </c>
      <c r="BZ184" s="96">
        <f t="shared" si="38"/>
        <v>0</v>
      </c>
      <c r="CA184" s="72"/>
      <c r="CB184" s="72"/>
      <c r="CC184" s="71"/>
      <c r="CD184" s="71"/>
      <c r="CE184" s="71"/>
      <c r="CF184" s="73"/>
      <c r="CG184" s="73"/>
      <c r="CH184" s="73"/>
      <c r="CI184" s="71"/>
      <c r="CJ184" s="71"/>
      <c r="CK184" s="71"/>
      <c r="CL184" s="110"/>
      <c r="CM184" s="74"/>
      <c r="CN184" s="57"/>
      <c r="CO184" s="105"/>
      <c r="CP184" s="71"/>
      <c r="CQ184" s="71"/>
      <c r="CR184" s="75"/>
    </row>
    <row r="185" spans="1:96" x14ac:dyDescent="0.45">
      <c r="A185" s="56">
        <v>182</v>
      </c>
      <c r="B185" s="68" t="s">
        <v>637</v>
      </c>
      <c r="C185" s="78" t="s">
        <v>638</v>
      </c>
      <c r="D185" s="78" t="str">
        <f t="shared" si="26"/>
        <v>ｻ909BA</v>
      </c>
      <c r="E185" s="57" t="s">
        <v>639</v>
      </c>
      <c r="F185" s="58">
        <v>43262</v>
      </c>
      <c r="G185" s="69">
        <v>68.040000000000006</v>
      </c>
      <c r="H185" s="57" t="s">
        <v>134</v>
      </c>
      <c r="I185" s="57" t="s">
        <v>140</v>
      </c>
      <c r="J185" s="70"/>
      <c r="K185" s="70"/>
      <c r="L185" s="70"/>
      <c r="M185" s="70"/>
      <c r="N185" s="71"/>
      <c r="O185" s="96"/>
      <c r="P185" s="96"/>
      <c r="Q185" s="96">
        <f t="shared" si="27"/>
        <v>0</v>
      </c>
      <c r="R185" s="96"/>
      <c r="S185" s="96"/>
      <c r="T185" s="96"/>
      <c r="U185" s="96"/>
      <c r="V185" s="96"/>
      <c r="W185" s="96"/>
      <c r="X185" s="96"/>
      <c r="Y185" s="96"/>
      <c r="Z185" s="96"/>
      <c r="AA185" s="96"/>
      <c r="AB185" s="96"/>
      <c r="AC185" s="96"/>
      <c r="AD185" s="96"/>
      <c r="AE185" s="96">
        <f t="shared" si="28"/>
        <v>0</v>
      </c>
      <c r="AF185" s="96">
        <f t="shared" si="29"/>
        <v>0</v>
      </c>
      <c r="AG185" s="96">
        <f t="shared" si="30"/>
        <v>0</v>
      </c>
      <c r="AH185" s="96">
        <f t="shared" si="31"/>
        <v>0</v>
      </c>
      <c r="AI185" s="96">
        <f t="shared" si="32"/>
        <v>0</v>
      </c>
      <c r="AJ185" s="72"/>
      <c r="AK185" s="72"/>
      <c r="AL185" s="71"/>
      <c r="AM185" s="71"/>
      <c r="AN185" s="71"/>
      <c r="AO185" s="73"/>
      <c r="AP185" s="73"/>
      <c r="AQ185" s="73"/>
      <c r="AR185" s="71"/>
      <c r="AS185" s="71"/>
      <c r="AT185" s="71"/>
      <c r="AU185" s="110"/>
      <c r="AV185" s="74"/>
      <c r="AW185" s="57"/>
      <c r="AX185" s="57"/>
      <c r="AY185" s="71"/>
      <c r="AZ185" s="71"/>
      <c r="BA185" s="70"/>
      <c r="BB185" s="70"/>
      <c r="BC185" s="70"/>
      <c r="BD185" s="70"/>
      <c r="BE185" s="71"/>
      <c r="BF185" s="96"/>
      <c r="BG185" s="96"/>
      <c r="BH185" s="96">
        <f t="shared" si="33"/>
        <v>0</v>
      </c>
      <c r="BI185" s="96"/>
      <c r="BJ185" s="96"/>
      <c r="BK185" s="96"/>
      <c r="BL185" s="96"/>
      <c r="BM185" s="96"/>
      <c r="BN185" s="96"/>
      <c r="BO185" s="96"/>
      <c r="BP185" s="96"/>
      <c r="BQ185" s="96"/>
      <c r="BR185" s="96"/>
      <c r="BS185" s="96"/>
      <c r="BT185" s="96"/>
      <c r="BU185" s="96"/>
      <c r="BV185" s="96">
        <f t="shared" si="34"/>
        <v>0</v>
      </c>
      <c r="BW185" s="96">
        <f t="shared" si="35"/>
        <v>0</v>
      </c>
      <c r="BX185" s="96">
        <f t="shared" si="36"/>
        <v>0</v>
      </c>
      <c r="BY185" s="96">
        <f t="shared" si="37"/>
        <v>0</v>
      </c>
      <c r="BZ185" s="96">
        <f t="shared" si="38"/>
        <v>0</v>
      </c>
      <c r="CA185" s="72"/>
      <c r="CB185" s="72"/>
      <c r="CC185" s="71"/>
      <c r="CD185" s="71"/>
      <c r="CE185" s="71"/>
      <c r="CF185" s="73"/>
      <c r="CG185" s="73"/>
      <c r="CH185" s="73"/>
      <c r="CI185" s="71"/>
      <c r="CJ185" s="71"/>
      <c r="CK185" s="71"/>
      <c r="CL185" s="110"/>
      <c r="CM185" s="74"/>
      <c r="CN185" s="57"/>
      <c r="CO185" s="57"/>
      <c r="CP185" s="71"/>
      <c r="CQ185" s="71"/>
      <c r="CR185" s="75"/>
    </row>
    <row r="186" spans="1:96" x14ac:dyDescent="0.45">
      <c r="A186" s="56">
        <v>183</v>
      </c>
      <c r="B186" s="68" t="s">
        <v>1969</v>
      </c>
      <c r="C186" s="78" t="s">
        <v>1970</v>
      </c>
      <c r="D186" s="78" t="str">
        <f>RIGHT(B186,6)</f>
        <v>ｻ910BD</v>
      </c>
      <c r="E186" s="78" t="s">
        <v>2112</v>
      </c>
      <c r="F186" s="58">
        <v>43299</v>
      </c>
      <c r="G186" s="69">
        <v>87.48</v>
      </c>
      <c r="H186" s="57" t="s">
        <v>134</v>
      </c>
      <c r="I186" s="57" t="s">
        <v>135</v>
      </c>
      <c r="J186" s="70">
        <v>45453</v>
      </c>
      <c r="K186" s="70" t="s">
        <v>1147</v>
      </c>
      <c r="L186" s="70"/>
      <c r="M186" s="70"/>
      <c r="N186" s="71"/>
      <c r="O186" s="96">
        <v>516094</v>
      </c>
      <c r="P186" s="96">
        <v>516094</v>
      </c>
      <c r="Q186" s="96">
        <f t="shared" si="27"/>
        <v>0</v>
      </c>
      <c r="R186" s="96">
        <v>89555</v>
      </c>
      <c r="S186" s="96">
        <v>3280</v>
      </c>
      <c r="T186" s="96">
        <v>15523</v>
      </c>
      <c r="U186" s="96">
        <v>26934</v>
      </c>
      <c r="V186" s="96">
        <v>33564</v>
      </c>
      <c r="W186" s="96">
        <v>4596</v>
      </c>
      <c r="X186" s="96">
        <v>0</v>
      </c>
      <c r="Y186" s="96">
        <v>277</v>
      </c>
      <c r="Z186" s="96">
        <v>970</v>
      </c>
      <c r="AA186" s="96">
        <v>3903</v>
      </c>
      <c r="AB186" s="96">
        <v>508</v>
      </c>
      <c r="AC186" s="96">
        <v>0</v>
      </c>
      <c r="AD186" s="96">
        <v>0</v>
      </c>
      <c r="AE186" s="96">
        <f t="shared" si="28"/>
        <v>89555</v>
      </c>
      <c r="AF186" s="96">
        <f t="shared" si="29"/>
        <v>0</v>
      </c>
      <c r="AG186" s="96">
        <f t="shared" si="30"/>
        <v>426539</v>
      </c>
      <c r="AH186" s="96">
        <f t="shared" si="31"/>
        <v>426539</v>
      </c>
      <c r="AI186" s="96">
        <f t="shared" si="32"/>
        <v>0</v>
      </c>
      <c r="AJ186" s="72" t="s">
        <v>2047</v>
      </c>
      <c r="AK186" s="72"/>
      <c r="AL186" s="71" t="s">
        <v>2040</v>
      </c>
      <c r="AM186" s="71" t="s">
        <v>2041</v>
      </c>
      <c r="AN186" s="71" t="s">
        <v>1178</v>
      </c>
      <c r="AO186" s="73" t="s">
        <v>1393</v>
      </c>
      <c r="AP186" s="73" t="s">
        <v>2042</v>
      </c>
      <c r="AQ186" s="76" t="s">
        <v>2043</v>
      </c>
      <c r="AR186" s="71" t="s">
        <v>2044</v>
      </c>
      <c r="AS186" s="71" t="s">
        <v>2045</v>
      </c>
      <c r="AT186" s="71"/>
      <c r="AU186" s="110">
        <v>45601</v>
      </c>
      <c r="AV186" s="74">
        <v>45601</v>
      </c>
      <c r="AW186" s="57"/>
      <c r="AX186" s="105" t="s">
        <v>2046</v>
      </c>
      <c r="AY186" s="71"/>
      <c r="AZ186" s="71"/>
      <c r="BA186" s="70"/>
      <c r="BB186" s="70"/>
      <c r="BC186" s="70"/>
      <c r="BD186" s="70"/>
      <c r="BE186" s="71"/>
      <c r="BF186" s="96"/>
      <c r="BG186" s="96"/>
      <c r="BH186" s="96">
        <f t="shared" si="33"/>
        <v>0</v>
      </c>
      <c r="BI186" s="96"/>
      <c r="BJ186" s="96"/>
      <c r="BK186" s="96"/>
      <c r="BL186" s="96"/>
      <c r="BM186" s="96"/>
      <c r="BN186" s="96"/>
      <c r="BO186" s="96"/>
      <c r="BP186" s="96"/>
      <c r="BQ186" s="96"/>
      <c r="BR186" s="96"/>
      <c r="BS186" s="96"/>
      <c r="BT186" s="96"/>
      <c r="BU186" s="96"/>
      <c r="BV186" s="96">
        <f t="shared" si="34"/>
        <v>0</v>
      </c>
      <c r="BW186" s="96">
        <f t="shared" si="35"/>
        <v>0</v>
      </c>
      <c r="BX186" s="96">
        <f t="shared" si="36"/>
        <v>0</v>
      </c>
      <c r="BY186" s="96">
        <f t="shared" si="37"/>
        <v>0</v>
      </c>
      <c r="BZ186" s="96">
        <f t="shared" si="38"/>
        <v>0</v>
      </c>
      <c r="CA186" s="72"/>
      <c r="CB186" s="72"/>
      <c r="CC186" s="71"/>
      <c r="CD186" s="71"/>
      <c r="CE186" s="71"/>
      <c r="CF186" s="73"/>
      <c r="CG186" s="73"/>
      <c r="CH186" s="76"/>
      <c r="CI186" s="71"/>
      <c r="CJ186" s="71"/>
      <c r="CK186" s="71"/>
      <c r="CL186" s="110"/>
      <c r="CM186" s="74"/>
      <c r="CN186" s="57"/>
      <c r="CO186" s="105"/>
      <c r="CP186" s="71"/>
      <c r="CQ186" s="71"/>
      <c r="CR186" s="75"/>
    </row>
    <row r="187" spans="1:96" x14ac:dyDescent="0.45">
      <c r="A187" s="56">
        <v>184</v>
      </c>
      <c r="B187" s="68" t="s">
        <v>642</v>
      </c>
      <c r="C187" s="78" t="s">
        <v>643</v>
      </c>
      <c r="D187" s="78" t="str">
        <f t="shared" si="26"/>
        <v>ｻ911BA</v>
      </c>
      <c r="E187" s="57" t="s">
        <v>1440</v>
      </c>
      <c r="F187" s="58">
        <v>43316</v>
      </c>
      <c r="G187" s="69">
        <v>87.48</v>
      </c>
      <c r="H187" s="57" t="s">
        <v>134</v>
      </c>
      <c r="I187" s="57" t="s">
        <v>140</v>
      </c>
      <c r="J187" s="70">
        <v>45428</v>
      </c>
      <c r="K187" s="70" t="s">
        <v>1147</v>
      </c>
      <c r="L187" s="70"/>
      <c r="M187" s="70">
        <v>45434</v>
      </c>
      <c r="N187" s="71"/>
      <c r="O187" s="96">
        <v>471080</v>
      </c>
      <c r="P187" s="96">
        <v>471100</v>
      </c>
      <c r="Q187" s="96">
        <f t="shared" si="27"/>
        <v>20</v>
      </c>
      <c r="R187" s="96">
        <v>92097</v>
      </c>
      <c r="S187" s="96">
        <v>3534</v>
      </c>
      <c r="T187" s="96">
        <v>16793</v>
      </c>
      <c r="U187" s="96">
        <v>26334</v>
      </c>
      <c r="V187" s="96">
        <v>34650</v>
      </c>
      <c r="W187" s="96">
        <v>4943</v>
      </c>
      <c r="X187" s="96">
        <v>0</v>
      </c>
      <c r="Y187" s="96">
        <v>277</v>
      </c>
      <c r="Z187" s="96">
        <v>1016</v>
      </c>
      <c r="AA187" s="96">
        <v>3973</v>
      </c>
      <c r="AB187" s="96">
        <v>577</v>
      </c>
      <c r="AC187" s="96">
        <v>0</v>
      </c>
      <c r="AD187" s="96">
        <v>0</v>
      </c>
      <c r="AE187" s="96">
        <f t="shared" si="28"/>
        <v>92097</v>
      </c>
      <c r="AF187" s="96">
        <f t="shared" si="29"/>
        <v>0</v>
      </c>
      <c r="AG187" s="96">
        <f t="shared" si="30"/>
        <v>378983</v>
      </c>
      <c r="AH187" s="96">
        <f t="shared" si="31"/>
        <v>379003</v>
      </c>
      <c r="AI187" s="96">
        <f t="shared" si="32"/>
        <v>20</v>
      </c>
      <c r="AJ187" s="72" t="s">
        <v>1699</v>
      </c>
      <c r="AK187" s="72"/>
      <c r="AL187" s="71" t="s">
        <v>1187</v>
      </c>
      <c r="AM187" s="71" t="s">
        <v>1441</v>
      </c>
      <c r="AN187" s="71" t="s">
        <v>1178</v>
      </c>
      <c r="AO187" s="73" t="s">
        <v>1189</v>
      </c>
      <c r="AP187" s="73" t="s">
        <v>1214</v>
      </c>
      <c r="AQ187" s="73" t="s">
        <v>1442</v>
      </c>
      <c r="AR187" s="71" t="s">
        <v>1443</v>
      </c>
      <c r="AS187" s="71" t="s">
        <v>1444</v>
      </c>
      <c r="AT187" s="71"/>
      <c r="AU187" s="110">
        <v>45504</v>
      </c>
      <c r="AV187" s="74">
        <v>45504</v>
      </c>
      <c r="AW187" s="57"/>
      <c r="AX187" s="57"/>
      <c r="AY187" s="71"/>
      <c r="AZ187" s="71"/>
      <c r="BA187" s="70"/>
      <c r="BB187" s="70"/>
      <c r="BC187" s="70"/>
      <c r="BD187" s="70"/>
      <c r="BE187" s="71"/>
      <c r="BF187" s="96"/>
      <c r="BG187" s="96"/>
      <c r="BH187" s="96">
        <f t="shared" si="33"/>
        <v>0</v>
      </c>
      <c r="BI187" s="96"/>
      <c r="BJ187" s="96"/>
      <c r="BK187" s="96"/>
      <c r="BL187" s="96"/>
      <c r="BM187" s="96"/>
      <c r="BN187" s="96"/>
      <c r="BO187" s="96"/>
      <c r="BP187" s="96"/>
      <c r="BQ187" s="96"/>
      <c r="BR187" s="96"/>
      <c r="BS187" s="96"/>
      <c r="BT187" s="96"/>
      <c r="BU187" s="96"/>
      <c r="BV187" s="96">
        <f t="shared" si="34"/>
        <v>0</v>
      </c>
      <c r="BW187" s="96">
        <f t="shared" si="35"/>
        <v>0</v>
      </c>
      <c r="BX187" s="96">
        <f t="shared" si="36"/>
        <v>0</v>
      </c>
      <c r="BY187" s="96">
        <f t="shared" si="37"/>
        <v>0</v>
      </c>
      <c r="BZ187" s="96">
        <f t="shared" si="38"/>
        <v>0</v>
      </c>
      <c r="CA187" s="72"/>
      <c r="CB187" s="72"/>
      <c r="CC187" s="71"/>
      <c r="CD187" s="71"/>
      <c r="CE187" s="71"/>
      <c r="CF187" s="73"/>
      <c r="CG187" s="73"/>
      <c r="CH187" s="73"/>
      <c r="CI187" s="71"/>
      <c r="CJ187" s="71"/>
      <c r="CK187" s="71"/>
      <c r="CL187" s="110"/>
      <c r="CM187" s="74"/>
      <c r="CN187" s="57"/>
      <c r="CO187" s="57"/>
      <c r="CP187" s="71"/>
      <c r="CQ187" s="71"/>
      <c r="CR187" s="75"/>
    </row>
    <row r="188" spans="1:96" x14ac:dyDescent="0.45">
      <c r="A188" s="56">
        <v>185</v>
      </c>
      <c r="B188" s="68" t="s">
        <v>645</v>
      </c>
      <c r="C188" s="78" t="s">
        <v>646</v>
      </c>
      <c r="D188" s="78" t="str">
        <f t="shared" si="26"/>
        <v>ｻ910BA</v>
      </c>
      <c r="E188" s="57" t="s">
        <v>1707</v>
      </c>
      <c r="F188" s="58">
        <v>43341</v>
      </c>
      <c r="G188" s="69">
        <v>43.2</v>
      </c>
      <c r="H188" s="57" t="s">
        <v>134</v>
      </c>
      <c r="I188" s="57" t="s">
        <v>135</v>
      </c>
      <c r="J188" s="70">
        <v>45467</v>
      </c>
      <c r="K188" s="70" t="s">
        <v>1147</v>
      </c>
      <c r="L188" s="70"/>
      <c r="M188" s="70"/>
      <c r="N188" s="71"/>
      <c r="O188" s="96">
        <v>209480</v>
      </c>
      <c r="P188" s="96">
        <v>209260</v>
      </c>
      <c r="Q188" s="96">
        <f t="shared" si="27"/>
        <v>-220</v>
      </c>
      <c r="R188" s="96">
        <v>47328</v>
      </c>
      <c r="S188" s="96">
        <v>1871</v>
      </c>
      <c r="T188" s="96">
        <v>8708</v>
      </c>
      <c r="U188" s="96">
        <v>15569</v>
      </c>
      <c r="V188" s="96">
        <v>15684</v>
      </c>
      <c r="W188" s="96">
        <v>2679</v>
      </c>
      <c r="X188" s="96">
        <v>0</v>
      </c>
      <c r="Y188" s="96">
        <v>161</v>
      </c>
      <c r="Z188" s="96">
        <v>554</v>
      </c>
      <c r="AA188" s="96">
        <v>1848</v>
      </c>
      <c r="AB188" s="96">
        <v>254</v>
      </c>
      <c r="AC188" s="96">
        <v>0</v>
      </c>
      <c r="AD188" s="96">
        <v>0</v>
      </c>
      <c r="AE188" s="96">
        <f t="shared" si="28"/>
        <v>47328</v>
      </c>
      <c r="AF188" s="96">
        <f t="shared" si="29"/>
        <v>0</v>
      </c>
      <c r="AG188" s="96">
        <f t="shared" si="30"/>
        <v>162152</v>
      </c>
      <c r="AH188" s="96">
        <f t="shared" si="31"/>
        <v>161932</v>
      </c>
      <c r="AI188" s="96">
        <f t="shared" si="32"/>
        <v>-220</v>
      </c>
      <c r="AJ188" s="72" t="s">
        <v>1708</v>
      </c>
      <c r="AK188" s="72"/>
      <c r="AL188" s="71" t="s">
        <v>1709</v>
      </c>
      <c r="AM188" s="71" t="s">
        <v>1710</v>
      </c>
      <c r="AN188" s="71" t="s">
        <v>1178</v>
      </c>
      <c r="AO188" s="73" t="s">
        <v>1711</v>
      </c>
      <c r="AP188" s="73" t="s">
        <v>1377</v>
      </c>
      <c r="AQ188" s="73" t="s">
        <v>1712</v>
      </c>
      <c r="AR188" s="71" t="s">
        <v>1713</v>
      </c>
      <c r="AS188" s="71" t="s">
        <v>1714</v>
      </c>
      <c r="AT188" s="71"/>
      <c r="AU188" s="110">
        <v>45534</v>
      </c>
      <c r="AV188" s="74">
        <v>45534</v>
      </c>
      <c r="AW188" s="57"/>
      <c r="AX188" s="57"/>
      <c r="AY188" s="71"/>
      <c r="AZ188" s="71"/>
      <c r="BA188" s="70"/>
      <c r="BB188" s="70"/>
      <c r="BC188" s="70"/>
      <c r="BD188" s="70"/>
      <c r="BE188" s="71"/>
      <c r="BF188" s="96"/>
      <c r="BG188" s="96"/>
      <c r="BH188" s="96">
        <f t="shared" si="33"/>
        <v>0</v>
      </c>
      <c r="BI188" s="96"/>
      <c r="BJ188" s="96"/>
      <c r="BK188" s="96"/>
      <c r="BL188" s="96"/>
      <c r="BM188" s="96"/>
      <c r="BN188" s="96"/>
      <c r="BO188" s="96"/>
      <c r="BP188" s="96"/>
      <c r="BQ188" s="96"/>
      <c r="BR188" s="96"/>
      <c r="BS188" s="96"/>
      <c r="BT188" s="96"/>
      <c r="BU188" s="96"/>
      <c r="BV188" s="96">
        <f t="shared" si="34"/>
        <v>0</v>
      </c>
      <c r="BW188" s="96">
        <f t="shared" si="35"/>
        <v>0</v>
      </c>
      <c r="BX188" s="96">
        <f t="shared" si="36"/>
        <v>0</v>
      </c>
      <c r="BY188" s="96">
        <f t="shared" si="37"/>
        <v>0</v>
      </c>
      <c r="BZ188" s="96">
        <f t="shared" si="38"/>
        <v>0</v>
      </c>
      <c r="CA188" s="72"/>
      <c r="CB188" s="72"/>
      <c r="CC188" s="71"/>
      <c r="CD188" s="71"/>
      <c r="CE188" s="71"/>
      <c r="CF188" s="73"/>
      <c r="CG188" s="73"/>
      <c r="CH188" s="73"/>
      <c r="CI188" s="71"/>
      <c r="CJ188" s="71"/>
      <c r="CK188" s="71"/>
      <c r="CL188" s="110"/>
      <c r="CM188" s="74"/>
      <c r="CN188" s="57"/>
      <c r="CO188" s="57"/>
      <c r="CP188" s="71"/>
      <c r="CQ188" s="71"/>
      <c r="CR188" s="75"/>
    </row>
    <row r="189" spans="1:96" x14ac:dyDescent="0.45">
      <c r="A189" s="56">
        <v>186</v>
      </c>
      <c r="B189" s="68" t="s">
        <v>648</v>
      </c>
      <c r="C189" s="78" t="s">
        <v>649</v>
      </c>
      <c r="D189" s="78" t="str">
        <f t="shared" si="26"/>
        <v>ｻ912BB</v>
      </c>
      <c r="E189" s="57" t="s">
        <v>650</v>
      </c>
      <c r="F189" s="58">
        <v>43353</v>
      </c>
      <c r="G189" s="69">
        <v>87.48</v>
      </c>
      <c r="H189" s="57" t="s">
        <v>134</v>
      </c>
      <c r="I189" s="57" t="s">
        <v>309</v>
      </c>
      <c r="J189" s="70">
        <v>45439</v>
      </c>
      <c r="K189" s="70" t="s">
        <v>1147</v>
      </c>
      <c r="L189" s="70"/>
      <c r="M189" s="70"/>
      <c r="N189" s="71"/>
      <c r="O189" s="96">
        <v>473620</v>
      </c>
      <c r="P189" s="96">
        <v>473620</v>
      </c>
      <c r="Q189" s="96">
        <f t="shared" si="27"/>
        <v>0</v>
      </c>
      <c r="R189" s="96">
        <v>85972</v>
      </c>
      <c r="S189" s="96">
        <v>3280</v>
      </c>
      <c r="T189" s="96">
        <v>17070</v>
      </c>
      <c r="U189" s="96">
        <v>24693</v>
      </c>
      <c r="V189" s="96">
        <v>30214</v>
      </c>
      <c r="W189" s="96">
        <v>4827</v>
      </c>
      <c r="X189" s="96">
        <v>0</v>
      </c>
      <c r="Y189" s="96">
        <v>323</v>
      </c>
      <c r="Z189" s="96">
        <v>1085</v>
      </c>
      <c r="AA189" s="96">
        <v>3880</v>
      </c>
      <c r="AB189" s="96">
        <v>600</v>
      </c>
      <c r="AC189" s="96">
        <v>0</v>
      </c>
      <c r="AD189" s="96">
        <v>0</v>
      </c>
      <c r="AE189" s="96">
        <f t="shared" si="28"/>
        <v>85972</v>
      </c>
      <c r="AF189" s="96">
        <f t="shared" si="29"/>
        <v>0</v>
      </c>
      <c r="AG189" s="96">
        <f t="shared" si="30"/>
        <v>387648</v>
      </c>
      <c r="AH189" s="96">
        <f t="shared" si="31"/>
        <v>387648</v>
      </c>
      <c r="AI189" s="96">
        <f t="shared" si="32"/>
        <v>0</v>
      </c>
      <c r="AJ189" s="72" t="s">
        <v>2015</v>
      </c>
      <c r="AK189" s="72"/>
      <c r="AL189" s="71" t="s">
        <v>1560</v>
      </c>
      <c r="AM189" s="71" t="s">
        <v>1561</v>
      </c>
      <c r="AN189" s="71" t="s">
        <v>1178</v>
      </c>
      <c r="AO189" s="73" t="s">
        <v>1562</v>
      </c>
      <c r="AP189" s="73" t="s">
        <v>1563</v>
      </c>
      <c r="AQ189" s="73" t="s">
        <v>1564</v>
      </c>
      <c r="AR189" s="71" t="s">
        <v>1565</v>
      </c>
      <c r="AS189" s="71" t="s">
        <v>1566</v>
      </c>
      <c r="AT189" s="71"/>
      <c r="AU189" s="110">
        <v>45601</v>
      </c>
      <c r="AV189" s="74">
        <v>45601</v>
      </c>
      <c r="AW189" s="57"/>
      <c r="AX189" s="57"/>
      <c r="AY189" s="71"/>
      <c r="AZ189" s="71"/>
      <c r="BA189" s="70"/>
      <c r="BB189" s="70"/>
      <c r="BC189" s="70"/>
      <c r="BD189" s="70"/>
      <c r="BE189" s="71"/>
      <c r="BF189" s="96"/>
      <c r="BG189" s="96"/>
      <c r="BH189" s="96">
        <f t="shared" si="33"/>
        <v>0</v>
      </c>
      <c r="BI189" s="96"/>
      <c r="BJ189" s="96"/>
      <c r="BK189" s="96"/>
      <c r="BL189" s="96"/>
      <c r="BM189" s="96"/>
      <c r="BN189" s="96"/>
      <c r="BO189" s="96"/>
      <c r="BP189" s="96"/>
      <c r="BQ189" s="96"/>
      <c r="BR189" s="96"/>
      <c r="BS189" s="96"/>
      <c r="BT189" s="96"/>
      <c r="BU189" s="96"/>
      <c r="BV189" s="96">
        <f t="shared" si="34"/>
        <v>0</v>
      </c>
      <c r="BW189" s="96">
        <f t="shared" si="35"/>
        <v>0</v>
      </c>
      <c r="BX189" s="96">
        <f t="shared" si="36"/>
        <v>0</v>
      </c>
      <c r="BY189" s="96">
        <f t="shared" si="37"/>
        <v>0</v>
      </c>
      <c r="BZ189" s="96">
        <f t="shared" si="38"/>
        <v>0</v>
      </c>
      <c r="CA189" s="72"/>
      <c r="CB189" s="72"/>
      <c r="CC189" s="71"/>
      <c r="CD189" s="71"/>
      <c r="CE189" s="71"/>
      <c r="CF189" s="73"/>
      <c r="CG189" s="73"/>
      <c r="CH189" s="73"/>
      <c r="CI189" s="71"/>
      <c r="CJ189" s="71"/>
      <c r="CK189" s="71"/>
      <c r="CL189" s="110"/>
      <c r="CM189" s="74"/>
      <c r="CN189" s="57"/>
      <c r="CO189" s="57"/>
      <c r="CP189" s="71"/>
      <c r="CQ189" s="71"/>
      <c r="CR189" s="75"/>
    </row>
    <row r="190" spans="1:96" x14ac:dyDescent="0.45">
      <c r="A190" s="56">
        <v>187</v>
      </c>
      <c r="B190" s="68" t="s">
        <v>651</v>
      </c>
      <c r="C190" s="78" t="s">
        <v>652</v>
      </c>
      <c r="D190" s="78" t="str">
        <f t="shared" si="26"/>
        <v>ｻ003BA</v>
      </c>
      <c r="E190" s="57" t="s">
        <v>1837</v>
      </c>
      <c r="F190" s="58">
        <v>43374</v>
      </c>
      <c r="G190" s="69">
        <v>87.48</v>
      </c>
      <c r="H190" s="57" t="s">
        <v>134</v>
      </c>
      <c r="I190" s="57" t="s">
        <v>309</v>
      </c>
      <c r="J190" s="70">
        <v>45422</v>
      </c>
      <c r="K190" s="70" t="s">
        <v>1147</v>
      </c>
      <c r="L190" s="70"/>
      <c r="M190" s="70"/>
      <c r="N190" s="71"/>
      <c r="O190" s="96">
        <v>465860</v>
      </c>
      <c r="P190" s="96">
        <v>469642</v>
      </c>
      <c r="Q190" s="96">
        <f t="shared" si="27"/>
        <v>3782</v>
      </c>
      <c r="R190" s="96">
        <v>82971</v>
      </c>
      <c r="S190" s="96">
        <v>3511</v>
      </c>
      <c r="T190" s="96">
        <v>16539</v>
      </c>
      <c r="U190" s="96">
        <v>24948</v>
      </c>
      <c r="V190" s="96">
        <v>26518</v>
      </c>
      <c r="W190" s="96">
        <v>4573</v>
      </c>
      <c r="X190" s="96">
        <v>0</v>
      </c>
      <c r="Y190" s="96">
        <v>346</v>
      </c>
      <c r="Z190" s="96">
        <v>1270</v>
      </c>
      <c r="AA190" s="96">
        <v>4550</v>
      </c>
      <c r="AB190" s="96">
        <v>716</v>
      </c>
      <c r="AC190" s="96">
        <v>0</v>
      </c>
      <c r="AD190" s="96">
        <v>0</v>
      </c>
      <c r="AE190" s="96">
        <f t="shared" si="28"/>
        <v>82971</v>
      </c>
      <c r="AF190" s="96">
        <f t="shared" si="29"/>
        <v>0</v>
      </c>
      <c r="AG190" s="96">
        <f t="shared" si="30"/>
        <v>382889</v>
      </c>
      <c r="AH190" s="96">
        <f t="shared" si="31"/>
        <v>386671</v>
      </c>
      <c r="AI190" s="96">
        <f t="shared" si="32"/>
        <v>3782</v>
      </c>
      <c r="AJ190" s="72" t="s">
        <v>1683</v>
      </c>
      <c r="AK190" s="72"/>
      <c r="AL190" s="71" t="s">
        <v>1398</v>
      </c>
      <c r="AM190" s="71" t="s">
        <v>1467</v>
      </c>
      <c r="AN190" s="71" t="s">
        <v>1178</v>
      </c>
      <c r="AO190" s="73" t="s">
        <v>1179</v>
      </c>
      <c r="AP190" s="73" t="s">
        <v>1468</v>
      </c>
      <c r="AQ190" s="73" t="s">
        <v>1469</v>
      </c>
      <c r="AR190" s="71" t="s">
        <v>1470</v>
      </c>
      <c r="AS190" s="71" t="s">
        <v>1471</v>
      </c>
      <c r="AT190" s="71"/>
      <c r="AU190" s="110">
        <v>45504</v>
      </c>
      <c r="AV190" s="74">
        <v>45504</v>
      </c>
      <c r="AW190" s="57"/>
      <c r="AX190" s="57"/>
      <c r="AY190" s="71"/>
      <c r="AZ190" s="71"/>
      <c r="BA190" s="70"/>
      <c r="BB190" s="70"/>
      <c r="BC190" s="70"/>
      <c r="BD190" s="70"/>
      <c r="BE190" s="71"/>
      <c r="BF190" s="96"/>
      <c r="BG190" s="96"/>
      <c r="BH190" s="96">
        <f t="shared" si="33"/>
        <v>0</v>
      </c>
      <c r="BI190" s="96"/>
      <c r="BJ190" s="96"/>
      <c r="BK190" s="96"/>
      <c r="BL190" s="96"/>
      <c r="BM190" s="96"/>
      <c r="BN190" s="96"/>
      <c r="BO190" s="96"/>
      <c r="BP190" s="96"/>
      <c r="BQ190" s="96"/>
      <c r="BR190" s="96"/>
      <c r="BS190" s="96"/>
      <c r="BT190" s="96"/>
      <c r="BU190" s="96"/>
      <c r="BV190" s="96">
        <f t="shared" si="34"/>
        <v>0</v>
      </c>
      <c r="BW190" s="96">
        <f t="shared" si="35"/>
        <v>0</v>
      </c>
      <c r="BX190" s="96">
        <f t="shared" si="36"/>
        <v>0</v>
      </c>
      <c r="BY190" s="96">
        <f t="shared" si="37"/>
        <v>0</v>
      </c>
      <c r="BZ190" s="96">
        <f t="shared" si="38"/>
        <v>0</v>
      </c>
      <c r="CA190" s="72"/>
      <c r="CB190" s="72"/>
      <c r="CC190" s="71"/>
      <c r="CD190" s="71"/>
      <c r="CE190" s="71"/>
      <c r="CF190" s="73"/>
      <c r="CG190" s="73"/>
      <c r="CH190" s="73"/>
      <c r="CI190" s="71"/>
      <c r="CJ190" s="71"/>
      <c r="CK190" s="71"/>
      <c r="CL190" s="110"/>
      <c r="CM190" s="74"/>
      <c r="CN190" s="57"/>
      <c r="CO190" s="57"/>
      <c r="CP190" s="71"/>
      <c r="CQ190" s="71"/>
      <c r="CR190" s="75"/>
    </row>
    <row r="191" spans="1:96" x14ac:dyDescent="0.45">
      <c r="A191" s="56">
        <v>188</v>
      </c>
      <c r="B191" s="68" t="s">
        <v>654</v>
      </c>
      <c r="C191" s="78" t="s">
        <v>655</v>
      </c>
      <c r="D191" s="78" t="str">
        <f t="shared" si="26"/>
        <v>ｻ006BC</v>
      </c>
      <c r="E191" s="57" t="s">
        <v>1839</v>
      </c>
      <c r="F191" s="58">
        <v>43416</v>
      </c>
      <c r="G191" s="69">
        <v>58.32</v>
      </c>
      <c r="H191" s="57" t="s">
        <v>134</v>
      </c>
      <c r="I191" s="57" t="s">
        <v>140</v>
      </c>
      <c r="J191" s="70">
        <v>45491</v>
      </c>
      <c r="K191" s="70" t="s">
        <v>1147</v>
      </c>
      <c r="L191" s="70"/>
      <c r="M191" s="70"/>
      <c r="N191" s="71"/>
      <c r="O191" s="96">
        <v>335940</v>
      </c>
      <c r="P191" s="96">
        <v>335940</v>
      </c>
      <c r="Q191" s="96">
        <f t="shared" si="27"/>
        <v>0</v>
      </c>
      <c r="R191" s="96">
        <v>0</v>
      </c>
      <c r="S191" s="96">
        <v>2587</v>
      </c>
      <c r="T191" s="96">
        <v>13305</v>
      </c>
      <c r="U191" s="96">
        <v>20466</v>
      </c>
      <c r="V191" s="96">
        <v>20466</v>
      </c>
      <c r="W191" s="96">
        <v>5470</v>
      </c>
      <c r="X191" s="96">
        <v>4554</v>
      </c>
      <c r="Y191" s="96">
        <v>4049</v>
      </c>
      <c r="Z191" s="96">
        <v>3921</v>
      </c>
      <c r="AA191" s="96">
        <v>4105</v>
      </c>
      <c r="AB191" s="96">
        <v>3398</v>
      </c>
      <c r="AC191" s="96">
        <v>0</v>
      </c>
      <c r="AD191" s="96">
        <v>0</v>
      </c>
      <c r="AE191" s="96">
        <f t="shared" si="28"/>
        <v>82321</v>
      </c>
      <c r="AF191" s="96">
        <f t="shared" si="29"/>
        <v>82321</v>
      </c>
      <c r="AG191" s="96">
        <f t="shared" si="30"/>
        <v>335940</v>
      </c>
      <c r="AH191" s="96">
        <f>P191-AE191</f>
        <v>253619</v>
      </c>
      <c r="AI191" s="96">
        <f t="shared" si="32"/>
        <v>-82321</v>
      </c>
      <c r="AJ191" s="72" t="s">
        <v>1899</v>
      </c>
      <c r="AK191" s="72"/>
      <c r="AL191" s="71" t="s">
        <v>1532</v>
      </c>
      <c r="AM191" s="71" t="s">
        <v>1441</v>
      </c>
      <c r="AN191" s="71" t="s">
        <v>1178</v>
      </c>
      <c r="AO191" s="73" t="s">
        <v>1534</v>
      </c>
      <c r="AP191" s="73" t="s">
        <v>1530</v>
      </c>
      <c r="AQ191" s="73" t="s">
        <v>1840</v>
      </c>
      <c r="AR191" s="71" t="s">
        <v>1841</v>
      </c>
      <c r="AS191" s="71" t="s">
        <v>1842</v>
      </c>
      <c r="AT191" s="71"/>
      <c r="AU191" s="110">
        <v>45504</v>
      </c>
      <c r="AV191" s="74">
        <v>45504</v>
      </c>
      <c r="AW191" s="57"/>
      <c r="AX191" s="57"/>
      <c r="AY191" s="71"/>
      <c r="AZ191" s="71"/>
      <c r="BA191" s="70"/>
      <c r="BB191" s="70"/>
      <c r="BC191" s="70"/>
      <c r="BD191" s="70"/>
      <c r="BE191" s="71"/>
      <c r="BF191" s="96"/>
      <c r="BG191" s="96"/>
      <c r="BH191" s="96">
        <f t="shared" si="33"/>
        <v>0</v>
      </c>
      <c r="BI191" s="96"/>
      <c r="BJ191" s="96"/>
      <c r="BK191" s="96"/>
      <c r="BL191" s="96"/>
      <c r="BM191" s="96"/>
      <c r="BN191" s="96"/>
      <c r="BO191" s="96"/>
      <c r="BP191" s="96"/>
      <c r="BQ191" s="96"/>
      <c r="BR191" s="96"/>
      <c r="BS191" s="96"/>
      <c r="BT191" s="96"/>
      <c r="BU191" s="96"/>
      <c r="BV191" s="96">
        <f t="shared" si="34"/>
        <v>0</v>
      </c>
      <c r="BW191" s="96">
        <f t="shared" si="35"/>
        <v>0</v>
      </c>
      <c r="BX191" s="96">
        <f t="shared" si="36"/>
        <v>0</v>
      </c>
      <c r="BY191" s="96">
        <f>BG191-BV191</f>
        <v>0</v>
      </c>
      <c r="BZ191" s="96">
        <f t="shared" si="38"/>
        <v>0</v>
      </c>
      <c r="CA191" s="72"/>
      <c r="CB191" s="72"/>
      <c r="CC191" s="71"/>
      <c r="CD191" s="71"/>
      <c r="CE191" s="71"/>
      <c r="CF191" s="73"/>
      <c r="CG191" s="73"/>
      <c r="CH191" s="73"/>
      <c r="CI191" s="71"/>
      <c r="CJ191" s="71"/>
      <c r="CK191" s="71"/>
      <c r="CL191" s="110"/>
      <c r="CM191" s="74"/>
      <c r="CN191" s="57"/>
      <c r="CO191" s="57"/>
      <c r="CP191" s="71"/>
      <c r="CQ191" s="71"/>
      <c r="CR191" s="75"/>
    </row>
    <row r="192" spans="1:96" x14ac:dyDescent="0.45">
      <c r="A192" s="56">
        <v>189</v>
      </c>
      <c r="B192" s="68" t="s">
        <v>657</v>
      </c>
      <c r="C192" s="78" t="s">
        <v>658</v>
      </c>
      <c r="D192" s="78" t="str">
        <f t="shared" si="26"/>
        <v>ｻ002BF</v>
      </c>
      <c r="E192" s="57" t="s">
        <v>1381</v>
      </c>
      <c r="F192" s="58">
        <v>43432</v>
      </c>
      <c r="G192" s="69">
        <v>87.48</v>
      </c>
      <c r="H192" s="57" t="s">
        <v>134</v>
      </c>
      <c r="I192" s="57" t="s">
        <v>108</v>
      </c>
      <c r="J192" s="70">
        <v>45432</v>
      </c>
      <c r="K192" s="70" t="s">
        <v>1147</v>
      </c>
      <c r="L192" s="70"/>
      <c r="M192" s="70"/>
      <c r="N192" s="71"/>
      <c r="O192" s="96">
        <v>400730</v>
      </c>
      <c r="P192" s="96">
        <v>400730</v>
      </c>
      <c r="Q192" s="96">
        <f t="shared" si="27"/>
        <v>0</v>
      </c>
      <c r="R192" s="96">
        <v>0</v>
      </c>
      <c r="S192" s="96">
        <v>2910</v>
      </c>
      <c r="T192" s="96">
        <v>14434</v>
      </c>
      <c r="U192" s="96">
        <v>24314</v>
      </c>
      <c r="V192" s="96">
        <v>28828</v>
      </c>
      <c r="W192" s="96">
        <v>4237</v>
      </c>
      <c r="X192" s="96">
        <v>0</v>
      </c>
      <c r="Y192" s="96">
        <v>237</v>
      </c>
      <c r="Z192" s="96">
        <v>851</v>
      </c>
      <c r="AA192" s="96">
        <v>2831</v>
      </c>
      <c r="AB192" s="96">
        <v>396</v>
      </c>
      <c r="AC192" s="96">
        <v>0</v>
      </c>
      <c r="AD192" s="96">
        <v>0</v>
      </c>
      <c r="AE192" s="96">
        <f t="shared" si="28"/>
        <v>79038</v>
      </c>
      <c r="AF192" s="96">
        <f t="shared" si="29"/>
        <v>79038</v>
      </c>
      <c r="AG192" s="96">
        <f t="shared" si="30"/>
        <v>400730</v>
      </c>
      <c r="AH192" s="96">
        <f t="shared" ref="AH192:AH220" si="39">P192-AE192</f>
        <v>321692</v>
      </c>
      <c r="AI192" s="96">
        <f t="shared" si="32"/>
        <v>-79038</v>
      </c>
      <c r="AJ192" s="72" t="s">
        <v>1995</v>
      </c>
      <c r="AK192" s="72"/>
      <c r="AL192" s="71" t="s">
        <v>1246</v>
      </c>
      <c r="AM192" s="71" t="s">
        <v>1428</v>
      </c>
      <c r="AN192" s="71" t="s">
        <v>1178</v>
      </c>
      <c r="AO192" s="73" t="s">
        <v>1196</v>
      </c>
      <c r="AP192" s="73" t="s">
        <v>1429</v>
      </c>
      <c r="AQ192" s="73" t="s">
        <v>1430</v>
      </c>
      <c r="AR192" s="71" t="s">
        <v>1431</v>
      </c>
      <c r="AS192" s="71" t="s">
        <v>1432</v>
      </c>
      <c r="AT192" s="71"/>
      <c r="AU192" s="110">
        <v>45601</v>
      </c>
      <c r="AV192" s="74">
        <v>45601</v>
      </c>
      <c r="AW192" s="57"/>
      <c r="AX192" s="105" t="s">
        <v>1996</v>
      </c>
      <c r="AY192" s="71"/>
      <c r="AZ192" s="71"/>
      <c r="BA192" s="70"/>
      <c r="BB192" s="70"/>
      <c r="BC192" s="70"/>
      <c r="BD192" s="70"/>
      <c r="BE192" s="71"/>
      <c r="BF192" s="96"/>
      <c r="BG192" s="96"/>
      <c r="BH192" s="96">
        <f t="shared" si="33"/>
        <v>0</v>
      </c>
      <c r="BI192" s="96"/>
      <c r="BJ192" s="96"/>
      <c r="BK192" s="96"/>
      <c r="BL192" s="96"/>
      <c r="BM192" s="96"/>
      <c r="BN192" s="96"/>
      <c r="BO192" s="96"/>
      <c r="BP192" s="96"/>
      <c r="BQ192" s="96"/>
      <c r="BR192" s="96"/>
      <c r="BS192" s="96"/>
      <c r="BT192" s="96"/>
      <c r="BU192" s="96"/>
      <c r="BV192" s="96">
        <f t="shared" si="34"/>
        <v>0</v>
      </c>
      <c r="BW192" s="96">
        <f t="shared" si="35"/>
        <v>0</v>
      </c>
      <c r="BX192" s="96">
        <f t="shared" si="36"/>
        <v>0</v>
      </c>
      <c r="BY192" s="96">
        <f t="shared" si="37"/>
        <v>0</v>
      </c>
      <c r="BZ192" s="96">
        <f t="shared" si="38"/>
        <v>0</v>
      </c>
      <c r="CA192" s="72"/>
      <c r="CB192" s="72"/>
      <c r="CC192" s="71"/>
      <c r="CD192" s="71"/>
      <c r="CE192" s="71"/>
      <c r="CF192" s="73"/>
      <c r="CG192" s="73"/>
      <c r="CH192" s="73"/>
      <c r="CI192" s="71"/>
      <c r="CJ192" s="71"/>
      <c r="CK192" s="71"/>
      <c r="CL192" s="110"/>
      <c r="CM192" s="74"/>
      <c r="CN192" s="57"/>
      <c r="CO192" s="105"/>
      <c r="CP192" s="71"/>
      <c r="CQ192" s="71"/>
      <c r="CR192" s="75"/>
    </row>
    <row r="193" spans="1:96" x14ac:dyDescent="0.45">
      <c r="A193" s="56">
        <v>190</v>
      </c>
      <c r="B193" s="68" t="s">
        <v>661</v>
      </c>
      <c r="C193" s="78" t="s">
        <v>662</v>
      </c>
      <c r="D193" s="78" t="str">
        <f t="shared" si="26"/>
        <v>ｻ002BN</v>
      </c>
      <c r="E193" s="57" t="s">
        <v>663</v>
      </c>
      <c r="F193" s="58">
        <v>43433</v>
      </c>
      <c r="G193" s="69">
        <v>27.27</v>
      </c>
      <c r="H193" s="57" t="s">
        <v>134</v>
      </c>
      <c r="I193" s="57" t="s">
        <v>232</v>
      </c>
      <c r="J193" s="70"/>
      <c r="K193" s="70"/>
      <c r="L193" s="70"/>
      <c r="M193" s="70"/>
      <c r="N193" s="71"/>
      <c r="O193" s="96"/>
      <c r="P193" s="96"/>
      <c r="Q193" s="96">
        <f t="shared" si="27"/>
        <v>0</v>
      </c>
      <c r="R193" s="96"/>
      <c r="S193" s="96"/>
      <c r="T193" s="96"/>
      <c r="U193" s="96"/>
      <c r="V193" s="96"/>
      <c r="W193" s="96"/>
      <c r="X193" s="96"/>
      <c r="Y193" s="96"/>
      <c r="Z193" s="96"/>
      <c r="AA193" s="96"/>
      <c r="AB193" s="96"/>
      <c r="AC193" s="96"/>
      <c r="AD193" s="96"/>
      <c r="AE193" s="96">
        <f t="shared" si="28"/>
        <v>0</v>
      </c>
      <c r="AF193" s="96">
        <f t="shared" si="29"/>
        <v>0</v>
      </c>
      <c r="AG193" s="96">
        <f t="shared" si="30"/>
        <v>0</v>
      </c>
      <c r="AH193" s="96">
        <f t="shared" si="39"/>
        <v>0</v>
      </c>
      <c r="AI193" s="96">
        <f t="shared" si="32"/>
        <v>0</v>
      </c>
      <c r="AJ193" s="72"/>
      <c r="AK193" s="72"/>
      <c r="AL193" s="71"/>
      <c r="AM193" s="71"/>
      <c r="AN193" s="71"/>
      <c r="AO193" s="73"/>
      <c r="AP193" s="73"/>
      <c r="AQ193" s="73"/>
      <c r="AR193" s="71"/>
      <c r="AS193" s="71"/>
      <c r="AT193" s="71"/>
      <c r="AU193" s="110"/>
      <c r="AV193" s="74"/>
      <c r="AW193" s="57"/>
      <c r="AX193" s="57"/>
      <c r="AY193" s="71"/>
      <c r="AZ193" s="71"/>
      <c r="BA193" s="70"/>
      <c r="BB193" s="70"/>
      <c r="BC193" s="70"/>
      <c r="BD193" s="70"/>
      <c r="BE193" s="71"/>
      <c r="BF193" s="96"/>
      <c r="BG193" s="96"/>
      <c r="BH193" s="96">
        <f t="shared" si="33"/>
        <v>0</v>
      </c>
      <c r="BI193" s="96"/>
      <c r="BJ193" s="96"/>
      <c r="BK193" s="96"/>
      <c r="BL193" s="96"/>
      <c r="BM193" s="96"/>
      <c r="BN193" s="96"/>
      <c r="BO193" s="96"/>
      <c r="BP193" s="96"/>
      <c r="BQ193" s="96"/>
      <c r="BR193" s="96"/>
      <c r="BS193" s="96"/>
      <c r="BT193" s="96"/>
      <c r="BU193" s="96"/>
      <c r="BV193" s="96">
        <f t="shared" si="34"/>
        <v>0</v>
      </c>
      <c r="BW193" s="96">
        <f t="shared" si="35"/>
        <v>0</v>
      </c>
      <c r="BX193" s="96">
        <f t="shared" si="36"/>
        <v>0</v>
      </c>
      <c r="BY193" s="96">
        <f t="shared" si="37"/>
        <v>0</v>
      </c>
      <c r="BZ193" s="96">
        <f t="shared" si="38"/>
        <v>0</v>
      </c>
      <c r="CA193" s="72"/>
      <c r="CB193" s="72"/>
      <c r="CC193" s="71"/>
      <c r="CD193" s="71"/>
      <c r="CE193" s="71"/>
      <c r="CF193" s="73"/>
      <c r="CG193" s="73"/>
      <c r="CH193" s="73"/>
      <c r="CI193" s="71"/>
      <c r="CJ193" s="71"/>
      <c r="CK193" s="71"/>
      <c r="CL193" s="110"/>
      <c r="CM193" s="74"/>
      <c r="CN193" s="57"/>
      <c r="CO193" s="57"/>
      <c r="CP193" s="71"/>
      <c r="CQ193" s="71"/>
      <c r="CR193" s="75"/>
    </row>
    <row r="194" spans="1:96" x14ac:dyDescent="0.45">
      <c r="A194" s="56">
        <v>191</v>
      </c>
      <c r="B194" s="68" t="s">
        <v>664</v>
      </c>
      <c r="C194" s="78" t="s">
        <v>665</v>
      </c>
      <c r="D194" s="78" t="str">
        <f t="shared" si="26"/>
        <v>ｻ002BO</v>
      </c>
      <c r="E194" s="57" t="s">
        <v>628</v>
      </c>
      <c r="F194" s="58">
        <v>43448</v>
      </c>
      <c r="G194" s="69">
        <v>87.48</v>
      </c>
      <c r="H194" s="57" t="s">
        <v>134</v>
      </c>
      <c r="I194" s="57" t="s">
        <v>309</v>
      </c>
      <c r="J194" s="70">
        <v>45498</v>
      </c>
      <c r="K194" s="70" t="s">
        <v>1147</v>
      </c>
      <c r="L194" s="70"/>
      <c r="M194" s="70"/>
      <c r="N194" s="71"/>
      <c r="O194" s="96">
        <v>419260</v>
      </c>
      <c r="P194" s="96">
        <v>415826</v>
      </c>
      <c r="Q194" s="96">
        <f t="shared" si="27"/>
        <v>-3434</v>
      </c>
      <c r="R194" s="96">
        <v>78998</v>
      </c>
      <c r="S194" s="96">
        <v>3257</v>
      </c>
      <c r="T194" s="96">
        <v>16632</v>
      </c>
      <c r="U194" s="96">
        <v>23654</v>
      </c>
      <c r="V194" s="96">
        <v>24370</v>
      </c>
      <c r="W194" s="96">
        <v>4550</v>
      </c>
      <c r="X194" s="96">
        <v>0</v>
      </c>
      <c r="Y194" s="96">
        <v>346</v>
      </c>
      <c r="Z194" s="96">
        <v>1362</v>
      </c>
      <c r="AA194" s="96">
        <v>4065</v>
      </c>
      <c r="AB194" s="96">
        <v>762</v>
      </c>
      <c r="AC194" s="96">
        <v>0</v>
      </c>
      <c r="AD194" s="96">
        <v>0</v>
      </c>
      <c r="AE194" s="96">
        <f t="shared" si="28"/>
        <v>78998</v>
      </c>
      <c r="AF194" s="96">
        <f t="shared" si="29"/>
        <v>0</v>
      </c>
      <c r="AG194" s="96">
        <f t="shared" si="30"/>
        <v>340262</v>
      </c>
      <c r="AH194" s="96">
        <f t="shared" si="39"/>
        <v>336828</v>
      </c>
      <c r="AI194" s="96">
        <f t="shared" si="32"/>
        <v>-3434</v>
      </c>
      <c r="AJ194" s="72" t="s">
        <v>1848</v>
      </c>
      <c r="AK194" s="72"/>
      <c r="AL194" s="71" t="s">
        <v>1560</v>
      </c>
      <c r="AM194" s="71" t="s">
        <v>1843</v>
      </c>
      <c r="AN194" s="71" t="s">
        <v>1178</v>
      </c>
      <c r="AO194" s="73" t="s">
        <v>1562</v>
      </c>
      <c r="AP194" s="73" t="s">
        <v>1563</v>
      </c>
      <c r="AQ194" s="73" t="s">
        <v>1844</v>
      </c>
      <c r="AR194" s="71" t="s">
        <v>1845</v>
      </c>
      <c r="AS194" s="71" t="s">
        <v>1846</v>
      </c>
      <c r="AT194" s="71"/>
      <c r="AU194" s="110">
        <v>45504</v>
      </c>
      <c r="AV194" s="74">
        <v>45504</v>
      </c>
      <c r="AW194" s="57"/>
      <c r="AX194" s="57"/>
      <c r="AY194" s="71"/>
      <c r="AZ194" s="71"/>
      <c r="BA194" s="70"/>
      <c r="BB194" s="70"/>
      <c r="BC194" s="70"/>
      <c r="BD194" s="70"/>
      <c r="BE194" s="71"/>
      <c r="BF194" s="96"/>
      <c r="BG194" s="96"/>
      <c r="BH194" s="96">
        <f t="shared" si="33"/>
        <v>0</v>
      </c>
      <c r="BI194" s="96"/>
      <c r="BJ194" s="96"/>
      <c r="BK194" s="96"/>
      <c r="BL194" s="96"/>
      <c r="BM194" s="96"/>
      <c r="BN194" s="96"/>
      <c r="BO194" s="96"/>
      <c r="BP194" s="96"/>
      <c r="BQ194" s="96"/>
      <c r="BR194" s="96"/>
      <c r="BS194" s="96"/>
      <c r="BT194" s="96"/>
      <c r="BU194" s="96"/>
      <c r="BV194" s="96">
        <f t="shared" si="34"/>
        <v>0</v>
      </c>
      <c r="BW194" s="96">
        <f t="shared" si="35"/>
        <v>0</v>
      </c>
      <c r="BX194" s="96">
        <f t="shared" si="36"/>
        <v>0</v>
      </c>
      <c r="BY194" s="96">
        <f t="shared" si="37"/>
        <v>0</v>
      </c>
      <c r="BZ194" s="96">
        <f t="shared" si="38"/>
        <v>0</v>
      </c>
      <c r="CA194" s="72"/>
      <c r="CB194" s="72"/>
      <c r="CC194" s="71"/>
      <c r="CD194" s="71"/>
      <c r="CE194" s="71"/>
      <c r="CF194" s="73"/>
      <c r="CG194" s="73"/>
      <c r="CH194" s="73"/>
      <c r="CI194" s="71"/>
      <c r="CJ194" s="71"/>
      <c r="CK194" s="71"/>
      <c r="CL194" s="110"/>
      <c r="CM194" s="74"/>
      <c r="CN194" s="57"/>
      <c r="CO194" s="57"/>
      <c r="CP194" s="71"/>
      <c r="CQ194" s="71"/>
      <c r="CR194" s="75"/>
    </row>
    <row r="195" spans="1:96" x14ac:dyDescent="0.45">
      <c r="A195" s="56">
        <v>192</v>
      </c>
      <c r="B195" s="68" t="s">
        <v>666</v>
      </c>
      <c r="C195" s="78" t="s">
        <v>667</v>
      </c>
      <c r="D195" s="78" t="str">
        <f t="shared" si="26"/>
        <v>ｻ003BS</v>
      </c>
      <c r="E195" s="57" t="s">
        <v>668</v>
      </c>
      <c r="F195" s="58">
        <v>43441</v>
      </c>
      <c r="G195" s="69">
        <v>29.7</v>
      </c>
      <c r="H195" s="57" t="s">
        <v>134</v>
      </c>
      <c r="I195" s="57" t="s">
        <v>574</v>
      </c>
      <c r="J195" s="70"/>
      <c r="K195" s="70"/>
      <c r="L195" s="70"/>
      <c r="M195" s="70"/>
      <c r="N195" s="71"/>
      <c r="O195" s="96"/>
      <c r="P195" s="96"/>
      <c r="Q195" s="96">
        <f t="shared" si="27"/>
        <v>0</v>
      </c>
      <c r="R195" s="96"/>
      <c r="S195" s="96"/>
      <c r="T195" s="96"/>
      <c r="U195" s="96"/>
      <c r="V195" s="96"/>
      <c r="W195" s="96"/>
      <c r="X195" s="96"/>
      <c r="Y195" s="96"/>
      <c r="Z195" s="96"/>
      <c r="AA195" s="96"/>
      <c r="AB195" s="96"/>
      <c r="AC195" s="96"/>
      <c r="AD195" s="96"/>
      <c r="AE195" s="96">
        <f t="shared" si="28"/>
        <v>0</v>
      </c>
      <c r="AF195" s="96">
        <f t="shared" si="29"/>
        <v>0</v>
      </c>
      <c r="AG195" s="96">
        <f t="shared" si="30"/>
        <v>0</v>
      </c>
      <c r="AH195" s="96">
        <f t="shared" si="39"/>
        <v>0</v>
      </c>
      <c r="AI195" s="96">
        <f t="shared" si="32"/>
        <v>0</v>
      </c>
      <c r="AJ195" s="72"/>
      <c r="AK195" s="72"/>
      <c r="AL195" s="71"/>
      <c r="AM195" s="71"/>
      <c r="AN195" s="71"/>
      <c r="AO195" s="73"/>
      <c r="AP195" s="73"/>
      <c r="AQ195" s="73"/>
      <c r="AR195" s="71"/>
      <c r="AS195" s="71"/>
      <c r="AT195" s="71"/>
      <c r="AU195" s="110"/>
      <c r="AV195" s="74"/>
      <c r="AW195" s="57"/>
      <c r="AX195" s="57"/>
      <c r="AY195" s="71"/>
      <c r="AZ195" s="71"/>
      <c r="BA195" s="70"/>
      <c r="BB195" s="70"/>
      <c r="BC195" s="70"/>
      <c r="BD195" s="70"/>
      <c r="BE195" s="71"/>
      <c r="BF195" s="96"/>
      <c r="BG195" s="96"/>
      <c r="BH195" s="96">
        <f t="shared" si="33"/>
        <v>0</v>
      </c>
      <c r="BI195" s="96"/>
      <c r="BJ195" s="96"/>
      <c r="BK195" s="96"/>
      <c r="BL195" s="96"/>
      <c r="BM195" s="96"/>
      <c r="BN195" s="96"/>
      <c r="BO195" s="96"/>
      <c r="BP195" s="96"/>
      <c r="BQ195" s="96"/>
      <c r="BR195" s="96"/>
      <c r="BS195" s="96"/>
      <c r="BT195" s="96"/>
      <c r="BU195" s="96"/>
      <c r="BV195" s="96">
        <f t="shared" si="34"/>
        <v>0</v>
      </c>
      <c r="BW195" s="96">
        <f t="shared" si="35"/>
        <v>0</v>
      </c>
      <c r="BX195" s="96">
        <f t="shared" si="36"/>
        <v>0</v>
      </c>
      <c r="BY195" s="96">
        <f t="shared" si="37"/>
        <v>0</v>
      </c>
      <c r="BZ195" s="96">
        <f t="shared" si="38"/>
        <v>0</v>
      </c>
      <c r="CA195" s="72"/>
      <c r="CB195" s="72"/>
      <c r="CC195" s="71"/>
      <c r="CD195" s="71"/>
      <c r="CE195" s="71"/>
      <c r="CF195" s="73"/>
      <c r="CG195" s="73"/>
      <c r="CH195" s="73"/>
      <c r="CI195" s="71"/>
      <c r="CJ195" s="71"/>
      <c r="CK195" s="71"/>
      <c r="CL195" s="110"/>
      <c r="CM195" s="74"/>
      <c r="CN195" s="57"/>
      <c r="CO195" s="57"/>
      <c r="CP195" s="71"/>
      <c r="CQ195" s="71"/>
      <c r="CR195" s="75"/>
    </row>
    <row r="196" spans="1:96" x14ac:dyDescent="0.45">
      <c r="A196" s="56">
        <v>193</v>
      </c>
      <c r="B196" s="68" t="s">
        <v>669</v>
      </c>
      <c r="C196" s="78" t="s">
        <v>670</v>
      </c>
      <c r="D196" s="78" t="str">
        <f t="shared" ref="D196:D259" si="40">RIGHT(B196,6)</f>
        <v>ｻ003BT</v>
      </c>
      <c r="E196" s="57" t="s">
        <v>668</v>
      </c>
      <c r="F196" s="58">
        <v>43441</v>
      </c>
      <c r="G196" s="69">
        <v>39.6</v>
      </c>
      <c r="H196" s="57" t="s">
        <v>134</v>
      </c>
      <c r="I196" s="57" t="s">
        <v>574</v>
      </c>
      <c r="J196" s="70"/>
      <c r="K196" s="70"/>
      <c r="L196" s="70"/>
      <c r="M196" s="70"/>
      <c r="N196" s="71"/>
      <c r="O196" s="96"/>
      <c r="P196" s="96"/>
      <c r="Q196" s="96">
        <f t="shared" ref="Q196:Q259" si="41">P196-O196</f>
        <v>0</v>
      </c>
      <c r="R196" s="96"/>
      <c r="S196" s="96"/>
      <c r="T196" s="96"/>
      <c r="U196" s="96"/>
      <c r="V196" s="96"/>
      <c r="W196" s="96"/>
      <c r="X196" s="96"/>
      <c r="Y196" s="96"/>
      <c r="Z196" s="96"/>
      <c r="AA196" s="96"/>
      <c r="AB196" s="96"/>
      <c r="AC196" s="96"/>
      <c r="AD196" s="96"/>
      <c r="AE196" s="96">
        <f t="shared" ref="AE196:AE259" si="42">SUM(S196:AD196)</f>
        <v>0</v>
      </c>
      <c r="AF196" s="96">
        <f t="shared" ref="AF196:AF259" si="43">AE196-R196</f>
        <v>0</v>
      </c>
      <c r="AG196" s="96">
        <f t="shared" ref="AG196:AG259" si="44">O196-R196</f>
        <v>0</v>
      </c>
      <c r="AH196" s="96">
        <f t="shared" si="39"/>
        <v>0</v>
      </c>
      <c r="AI196" s="96">
        <f t="shared" ref="AI196:AI245" si="45">AH196-AG196</f>
        <v>0</v>
      </c>
      <c r="AJ196" s="72"/>
      <c r="AK196" s="72"/>
      <c r="AL196" s="71"/>
      <c r="AM196" s="71"/>
      <c r="AN196" s="71"/>
      <c r="AO196" s="73"/>
      <c r="AP196" s="73"/>
      <c r="AQ196" s="73"/>
      <c r="AR196" s="71"/>
      <c r="AS196" s="71"/>
      <c r="AT196" s="71"/>
      <c r="AU196" s="110"/>
      <c r="AV196" s="74"/>
      <c r="AW196" s="57"/>
      <c r="AX196" s="57"/>
      <c r="AY196" s="71"/>
      <c r="AZ196" s="71"/>
      <c r="BA196" s="70"/>
      <c r="BB196" s="70"/>
      <c r="BC196" s="70"/>
      <c r="BD196" s="70"/>
      <c r="BE196" s="71"/>
      <c r="BF196" s="96"/>
      <c r="BG196" s="96"/>
      <c r="BH196" s="96">
        <f t="shared" ref="BH196:BH259" si="46">BG196-BF196</f>
        <v>0</v>
      </c>
      <c r="BI196" s="96"/>
      <c r="BJ196" s="96"/>
      <c r="BK196" s="96"/>
      <c r="BL196" s="96"/>
      <c r="BM196" s="96"/>
      <c r="BN196" s="96"/>
      <c r="BO196" s="96"/>
      <c r="BP196" s="96"/>
      <c r="BQ196" s="96"/>
      <c r="BR196" s="96"/>
      <c r="BS196" s="96"/>
      <c r="BT196" s="96"/>
      <c r="BU196" s="96"/>
      <c r="BV196" s="96">
        <f t="shared" ref="BV196:BV259" si="47">SUM(BJ196:BU196)</f>
        <v>0</v>
      </c>
      <c r="BW196" s="96">
        <f t="shared" ref="BW196:BW259" si="48">BV196-BI196</f>
        <v>0</v>
      </c>
      <c r="BX196" s="96">
        <f t="shared" ref="BX196:BX259" si="49">BF196-BI196</f>
        <v>0</v>
      </c>
      <c r="BY196" s="96">
        <f t="shared" ref="BY196:BY259" si="50">BG196-BV196</f>
        <v>0</v>
      </c>
      <c r="BZ196" s="96">
        <f t="shared" ref="BZ196:BZ245" si="51">BY196-BX196</f>
        <v>0</v>
      </c>
      <c r="CA196" s="72"/>
      <c r="CB196" s="72"/>
      <c r="CC196" s="71"/>
      <c r="CD196" s="71"/>
      <c r="CE196" s="71"/>
      <c r="CF196" s="73"/>
      <c r="CG196" s="73"/>
      <c r="CH196" s="73"/>
      <c r="CI196" s="71"/>
      <c r="CJ196" s="71"/>
      <c r="CK196" s="71"/>
      <c r="CL196" s="110"/>
      <c r="CM196" s="74"/>
      <c r="CN196" s="57"/>
      <c r="CO196" s="57"/>
      <c r="CP196" s="71"/>
      <c r="CQ196" s="71"/>
      <c r="CR196" s="75"/>
    </row>
    <row r="197" spans="1:96" x14ac:dyDescent="0.45">
      <c r="A197" s="56">
        <v>194</v>
      </c>
      <c r="B197" s="68" t="s">
        <v>671</v>
      </c>
      <c r="C197" s="78" t="s">
        <v>672</v>
      </c>
      <c r="D197" s="78" t="str">
        <f t="shared" si="40"/>
        <v>ｻ003BU</v>
      </c>
      <c r="E197" s="57" t="s">
        <v>668</v>
      </c>
      <c r="F197" s="58">
        <v>43439</v>
      </c>
      <c r="G197" s="69">
        <v>18.7</v>
      </c>
      <c r="H197" s="57" t="s">
        <v>134</v>
      </c>
      <c r="I197" s="57" t="s">
        <v>232</v>
      </c>
      <c r="J197" s="70"/>
      <c r="K197" s="70"/>
      <c r="L197" s="70"/>
      <c r="M197" s="70"/>
      <c r="N197" s="71"/>
      <c r="O197" s="96"/>
      <c r="P197" s="96"/>
      <c r="Q197" s="96">
        <f t="shared" si="41"/>
        <v>0</v>
      </c>
      <c r="R197" s="96"/>
      <c r="S197" s="96"/>
      <c r="T197" s="96"/>
      <c r="U197" s="96"/>
      <c r="V197" s="96"/>
      <c r="W197" s="96"/>
      <c r="X197" s="96"/>
      <c r="Y197" s="96"/>
      <c r="Z197" s="96"/>
      <c r="AA197" s="96"/>
      <c r="AB197" s="96"/>
      <c r="AC197" s="96"/>
      <c r="AD197" s="96"/>
      <c r="AE197" s="96">
        <f t="shared" si="42"/>
        <v>0</v>
      </c>
      <c r="AF197" s="96">
        <f t="shared" si="43"/>
        <v>0</v>
      </c>
      <c r="AG197" s="96">
        <f t="shared" si="44"/>
        <v>0</v>
      </c>
      <c r="AH197" s="96">
        <f t="shared" si="39"/>
        <v>0</v>
      </c>
      <c r="AI197" s="96">
        <f t="shared" si="45"/>
        <v>0</v>
      </c>
      <c r="AJ197" s="72"/>
      <c r="AK197" s="72"/>
      <c r="AL197" s="71"/>
      <c r="AM197" s="71"/>
      <c r="AN197" s="71"/>
      <c r="AO197" s="73"/>
      <c r="AP197" s="73"/>
      <c r="AQ197" s="73"/>
      <c r="AR197" s="71"/>
      <c r="AS197" s="71"/>
      <c r="AT197" s="71"/>
      <c r="AU197" s="110"/>
      <c r="AV197" s="74"/>
      <c r="AW197" s="57"/>
      <c r="AX197" s="57"/>
      <c r="AY197" s="71"/>
      <c r="AZ197" s="71"/>
      <c r="BA197" s="70"/>
      <c r="BB197" s="70"/>
      <c r="BC197" s="70"/>
      <c r="BD197" s="70"/>
      <c r="BE197" s="71"/>
      <c r="BF197" s="96"/>
      <c r="BG197" s="96"/>
      <c r="BH197" s="96">
        <f t="shared" si="46"/>
        <v>0</v>
      </c>
      <c r="BI197" s="96"/>
      <c r="BJ197" s="96"/>
      <c r="BK197" s="96"/>
      <c r="BL197" s="96"/>
      <c r="BM197" s="96"/>
      <c r="BN197" s="96"/>
      <c r="BO197" s="96"/>
      <c r="BP197" s="96"/>
      <c r="BQ197" s="96"/>
      <c r="BR197" s="96"/>
      <c r="BS197" s="96"/>
      <c r="BT197" s="96"/>
      <c r="BU197" s="96"/>
      <c r="BV197" s="96">
        <f t="shared" si="47"/>
        <v>0</v>
      </c>
      <c r="BW197" s="96">
        <f t="shared" si="48"/>
        <v>0</v>
      </c>
      <c r="BX197" s="96">
        <f t="shared" si="49"/>
        <v>0</v>
      </c>
      <c r="BY197" s="96">
        <f t="shared" si="50"/>
        <v>0</v>
      </c>
      <c r="BZ197" s="96">
        <f t="shared" si="51"/>
        <v>0</v>
      </c>
      <c r="CA197" s="72"/>
      <c r="CB197" s="72"/>
      <c r="CC197" s="71"/>
      <c r="CD197" s="71"/>
      <c r="CE197" s="71"/>
      <c r="CF197" s="73"/>
      <c r="CG197" s="73"/>
      <c r="CH197" s="73"/>
      <c r="CI197" s="71"/>
      <c r="CJ197" s="71"/>
      <c r="CK197" s="71"/>
      <c r="CL197" s="110"/>
      <c r="CM197" s="74"/>
      <c r="CN197" s="57"/>
      <c r="CO197" s="57"/>
      <c r="CP197" s="71"/>
      <c r="CQ197" s="71"/>
      <c r="CR197" s="75"/>
    </row>
    <row r="198" spans="1:96" x14ac:dyDescent="0.45">
      <c r="A198" s="56">
        <v>195</v>
      </c>
      <c r="B198" s="68" t="s">
        <v>673</v>
      </c>
      <c r="C198" s="78" t="s">
        <v>674</v>
      </c>
      <c r="D198" s="78" t="str">
        <f t="shared" si="40"/>
        <v>ｻ004BE</v>
      </c>
      <c r="E198" s="57" t="s">
        <v>1900</v>
      </c>
      <c r="F198" s="58">
        <v>43439</v>
      </c>
      <c r="G198" s="69">
        <v>89.1</v>
      </c>
      <c r="H198" s="57" t="s">
        <v>134</v>
      </c>
      <c r="I198" s="57" t="s">
        <v>108</v>
      </c>
      <c r="J198" s="70">
        <v>45436</v>
      </c>
      <c r="K198" s="70" t="s">
        <v>1147</v>
      </c>
      <c r="L198" s="70"/>
      <c r="M198" s="70">
        <v>45504</v>
      </c>
      <c r="N198" s="71"/>
      <c r="O198" s="104">
        <v>363700</v>
      </c>
      <c r="P198" s="96">
        <v>363069</v>
      </c>
      <c r="Q198" s="96">
        <f t="shared" si="41"/>
        <v>-631</v>
      </c>
      <c r="R198" s="96">
        <v>64466</v>
      </c>
      <c r="S198" s="96">
        <v>2435</v>
      </c>
      <c r="T198" s="96">
        <v>13741</v>
      </c>
      <c r="U198" s="96">
        <v>19186</v>
      </c>
      <c r="V198" s="96">
        <v>20156</v>
      </c>
      <c r="W198" s="96">
        <v>4257</v>
      </c>
      <c r="X198" s="96">
        <v>0</v>
      </c>
      <c r="Y198" s="96">
        <v>277</v>
      </c>
      <c r="Z198" s="96">
        <v>1029</v>
      </c>
      <c r="AA198" s="96">
        <v>2910</v>
      </c>
      <c r="AB198" s="96">
        <v>475</v>
      </c>
      <c r="AC198" s="96">
        <v>0</v>
      </c>
      <c r="AD198" s="96">
        <v>0</v>
      </c>
      <c r="AE198" s="96">
        <f t="shared" si="42"/>
        <v>64466</v>
      </c>
      <c r="AF198" s="96">
        <f t="shared" si="43"/>
        <v>0</v>
      </c>
      <c r="AG198" s="96">
        <f t="shared" si="44"/>
        <v>299234</v>
      </c>
      <c r="AH198" s="96">
        <f t="shared" si="39"/>
        <v>298603</v>
      </c>
      <c r="AI198" s="96">
        <f t="shared" si="45"/>
        <v>-631</v>
      </c>
      <c r="AJ198" s="72" t="s">
        <v>1852</v>
      </c>
      <c r="AK198" s="72" t="s">
        <v>1901</v>
      </c>
      <c r="AL198" s="71" t="s">
        <v>1260</v>
      </c>
      <c r="AM198" s="71" t="s">
        <v>1247</v>
      </c>
      <c r="AN198" s="71" t="s">
        <v>1178</v>
      </c>
      <c r="AO198" s="73" t="s">
        <v>1220</v>
      </c>
      <c r="AP198" s="73" t="s">
        <v>1495</v>
      </c>
      <c r="AQ198" s="73" t="s">
        <v>1856</v>
      </c>
      <c r="AR198" s="71" t="s">
        <v>1496</v>
      </c>
      <c r="AS198" s="71" t="s">
        <v>1497</v>
      </c>
      <c r="AT198" s="71"/>
      <c r="AU198" s="110" t="s">
        <v>2088</v>
      </c>
      <c r="AV198" s="74">
        <v>45672</v>
      </c>
      <c r="AW198" s="57"/>
      <c r="AX198" s="105" t="s">
        <v>2083</v>
      </c>
      <c r="AY198" s="71"/>
      <c r="AZ198" s="71"/>
      <c r="BA198" s="70"/>
      <c r="BB198" s="70"/>
      <c r="BC198" s="70"/>
      <c r="BD198" s="70"/>
      <c r="BE198" s="71"/>
      <c r="BF198" s="104"/>
      <c r="BG198" s="96"/>
      <c r="BH198" s="96">
        <f t="shared" si="46"/>
        <v>0</v>
      </c>
      <c r="BI198" s="96"/>
      <c r="BJ198" s="96"/>
      <c r="BK198" s="96"/>
      <c r="BL198" s="96"/>
      <c r="BM198" s="96"/>
      <c r="BN198" s="96"/>
      <c r="BO198" s="96"/>
      <c r="BP198" s="96"/>
      <c r="BQ198" s="96"/>
      <c r="BR198" s="96"/>
      <c r="BS198" s="96"/>
      <c r="BT198" s="96"/>
      <c r="BU198" s="96"/>
      <c r="BV198" s="96">
        <f t="shared" si="47"/>
        <v>0</v>
      </c>
      <c r="BW198" s="96">
        <f t="shared" si="48"/>
        <v>0</v>
      </c>
      <c r="BX198" s="96">
        <f t="shared" si="49"/>
        <v>0</v>
      </c>
      <c r="BY198" s="96">
        <f t="shared" si="50"/>
        <v>0</v>
      </c>
      <c r="BZ198" s="96">
        <f t="shared" si="51"/>
        <v>0</v>
      </c>
      <c r="CA198" s="72"/>
      <c r="CB198" s="72"/>
      <c r="CC198" s="71"/>
      <c r="CD198" s="71"/>
      <c r="CE198" s="71"/>
      <c r="CF198" s="73"/>
      <c r="CG198" s="73"/>
      <c r="CH198" s="73"/>
      <c r="CI198" s="71"/>
      <c r="CJ198" s="71"/>
      <c r="CK198" s="71"/>
      <c r="CL198" s="110"/>
      <c r="CM198" s="74"/>
      <c r="CN198" s="57"/>
      <c r="CO198" s="105"/>
      <c r="CP198" s="71"/>
      <c r="CQ198" s="71"/>
      <c r="CR198" s="75"/>
    </row>
    <row r="199" spans="1:96" x14ac:dyDescent="0.45">
      <c r="A199" s="56">
        <v>196</v>
      </c>
      <c r="B199" s="68" t="s">
        <v>676</v>
      </c>
      <c r="C199" s="78" t="s">
        <v>677</v>
      </c>
      <c r="D199" s="78" t="str">
        <f t="shared" si="40"/>
        <v>ｻ911BH</v>
      </c>
      <c r="E199" s="57" t="s">
        <v>678</v>
      </c>
      <c r="F199" s="58">
        <v>43437</v>
      </c>
      <c r="G199" s="69">
        <v>87.48</v>
      </c>
      <c r="H199" s="57" t="s">
        <v>134</v>
      </c>
      <c r="I199" s="57" t="s">
        <v>140</v>
      </c>
      <c r="J199" s="70"/>
      <c r="K199" s="70"/>
      <c r="L199" s="70"/>
      <c r="M199" s="70"/>
      <c r="N199" s="71"/>
      <c r="O199" s="96"/>
      <c r="P199" s="96"/>
      <c r="Q199" s="96">
        <f t="shared" si="41"/>
        <v>0</v>
      </c>
      <c r="R199" s="96"/>
      <c r="S199" s="96"/>
      <c r="T199" s="96"/>
      <c r="U199" s="96"/>
      <c r="V199" s="96"/>
      <c r="W199" s="96"/>
      <c r="X199" s="96"/>
      <c r="Y199" s="96"/>
      <c r="Z199" s="96"/>
      <c r="AA199" s="96"/>
      <c r="AB199" s="96"/>
      <c r="AC199" s="96"/>
      <c r="AD199" s="96"/>
      <c r="AE199" s="96">
        <f t="shared" si="42"/>
        <v>0</v>
      </c>
      <c r="AF199" s="96">
        <f t="shared" si="43"/>
        <v>0</v>
      </c>
      <c r="AG199" s="96">
        <f t="shared" si="44"/>
        <v>0</v>
      </c>
      <c r="AH199" s="96">
        <f t="shared" si="39"/>
        <v>0</v>
      </c>
      <c r="AI199" s="96">
        <f t="shared" si="45"/>
        <v>0</v>
      </c>
      <c r="AJ199" s="72"/>
      <c r="AK199" s="72"/>
      <c r="AL199" s="71"/>
      <c r="AM199" s="71"/>
      <c r="AN199" s="71"/>
      <c r="AO199" s="73"/>
      <c r="AP199" s="73"/>
      <c r="AQ199" s="73"/>
      <c r="AR199" s="71"/>
      <c r="AS199" s="71"/>
      <c r="AT199" s="71"/>
      <c r="AU199" s="110"/>
      <c r="AV199" s="74"/>
      <c r="AW199" s="57"/>
      <c r="AX199" s="57"/>
      <c r="AY199" s="71"/>
      <c r="AZ199" s="71"/>
      <c r="BA199" s="70"/>
      <c r="BB199" s="70"/>
      <c r="BC199" s="70"/>
      <c r="BD199" s="70"/>
      <c r="BE199" s="71"/>
      <c r="BF199" s="96"/>
      <c r="BG199" s="96"/>
      <c r="BH199" s="96">
        <f t="shared" si="46"/>
        <v>0</v>
      </c>
      <c r="BI199" s="96"/>
      <c r="BJ199" s="96"/>
      <c r="BK199" s="96"/>
      <c r="BL199" s="96"/>
      <c r="BM199" s="96"/>
      <c r="BN199" s="96"/>
      <c r="BO199" s="96"/>
      <c r="BP199" s="96"/>
      <c r="BQ199" s="96"/>
      <c r="BR199" s="96"/>
      <c r="BS199" s="96"/>
      <c r="BT199" s="96"/>
      <c r="BU199" s="96"/>
      <c r="BV199" s="96">
        <f t="shared" si="47"/>
        <v>0</v>
      </c>
      <c r="BW199" s="96">
        <f t="shared" si="48"/>
        <v>0</v>
      </c>
      <c r="BX199" s="96">
        <f t="shared" si="49"/>
        <v>0</v>
      </c>
      <c r="BY199" s="96">
        <f t="shared" si="50"/>
        <v>0</v>
      </c>
      <c r="BZ199" s="96">
        <f t="shared" si="51"/>
        <v>0</v>
      </c>
      <c r="CA199" s="72"/>
      <c r="CB199" s="72"/>
      <c r="CC199" s="71"/>
      <c r="CD199" s="71"/>
      <c r="CE199" s="71"/>
      <c r="CF199" s="73"/>
      <c r="CG199" s="73"/>
      <c r="CH199" s="73"/>
      <c r="CI199" s="71"/>
      <c r="CJ199" s="71"/>
      <c r="CK199" s="71"/>
      <c r="CL199" s="110"/>
      <c r="CM199" s="74"/>
      <c r="CN199" s="57"/>
      <c r="CO199" s="57"/>
      <c r="CP199" s="71"/>
      <c r="CQ199" s="71"/>
      <c r="CR199" s="75"/>
    </row>
    <row r="200" spans="1:96" x14ac:dyDescent="0.45">
      <c r="A200" s="56">
        <v>197</v>
      </c>
      <c r="B200" s="68" t="s">
        <v>679</v>
      </c>
      <c r="C200" s="78" t="s">
        <v>680</v>
      </c>
      <c r="D200" s="78" t="str">
        <f t="shared" si="40"/>
        <v>ｻ003BR</v>
      </c>
      <c r="E200" s="57" t="s">
        <v>681</v>
      </c>
      <c r="F200" s="58">
        <v>43461</v>
      </c>
      <c r="G200" s="69">
        <v>69.849999999999994</v>
      </c>
      <c r="H200" s="57" t="s">
        <v>134</v>
      </c>
      <c r="I200" s="57" t="s">
        <v>288</v>
      </c>
      <c r="J200" s="70">
        <v>45449</v>
      </c>
      <c r="K200" s="70" t="s">
        <v>1147</v>
      </c>
      <c r="L200" s="70"/>
      <c r="M200" s="70"/>
      <c r="N200" s="71"/>
      <c r="O200" s="96">
        <v>326328</v>
      </c>
      <c r="P200" s="96">
        <v>326328</v>
      </c>
      <c r="Q200" s="96">
        <f t="shared" si="41"/>
        <v>0</v>
      </c>
      <c r="R200" s="96">
        <v>57970</v>
      </c>
      <c r="S200" s="96">
        <v>2138</v>
      </c>
      <c r="T200" s="96">
        <v>11979</v>
      </c>
      <c r="U200" s="96">
        <v>17740</v>
      </c>
      <c r="V200" s="96">
        <v>19324</v>
      </c>
      <c r="W200" s="96">
        <v>2791</v>
      </c>
      <c r="X200" s="96">
        <v>0</v>
      </c>
      <c r="Y200" s="96">
        <v>217</v>
      </c>
      <c r="Z200" s="96">
        <v>811</v>
      </c>
      <c r="AA200" s="96">
        <v>2574</v>
      </c>
      <c r="AB200" s="96">
        <v>396</v>
      </c>
      <c r="AC200" s="96">
        <v>0</v>
      </c>
      <c r="AD200" s="96">
        <v>0</v>
      </c>
      <c r="AE200" s="96">
        <f t="shared" si="42"/>
        <v>57970</v>
      </c>
      <c r="AF200" s="96">
        <f t="shared" si="43"/>
        <v>0</v>
      </c>
      <c r="AG200" s="96">
        <f t="shared" si="44"/>
        <v>268358</v>
      </c>
      <c r="AH200" s="96">
        <f t="shared" si="39"/>
        <v>268358</v>
      </c>
      <c r="AI200" s="96">
        <f t="shared" si="45"/>
        <v>0</v>
      </c>
      <c r="AJ200" s="72" t="s">
        <v>1971</v>
      </c>
      <c r="AK200" s="72"/>
      <c r="AL200" s="71" t="s">
        <v>1260</v>
      </c>
      <c r="AM200" s="71" t="s">
        <v>1569</v>
      </c>
      <c r="AN200" s="71" t="s">
        <v>1436</v>
      </c>
      <c r="AO200" s="73" t="s">
        <v>1220</v>
      </c>
      <c r="AP200" s="73" t="s">
        <v>1633</v>
      </c>
      <c r="AQ200" s="73" t="s">
        <v>2062</v>
      </c>
      <c r="AR200" s="71" t="s">
        <v>1634</v>
      </c>
      <c r="AS200" s="71" t="s">
        <v>1635</v>
      </c>
      <c r="AT200" s="71"/>
      <c r="AU200" s="110">
        <v>45601</v>
      </c>
      <c r="AV200" s="74">
        <v>45601</v>
      </c>
      <c r="AW200" s="57"/>
      <c r="AX200" s="105" t="s">
        <v>1972</v>
      </c>
      <c r="AY200" s="71"/>
      <c r="AZ200" s="71"/>
      <c r="BA200" s="70"/>
      <c r="BB200" s="70"/>
      <c r="BC200" s="70"/>
      <c r="BD200" s="70"/>
      <c r="BE200" s="71"/>
      <c r="BF200" s="96"/>
      <c r="BG200" s="96"/>
      <c r="BH200" s="96">
        <f t="shared" si="46"/>
        <v>0</v>
      </c>
      <c r="BI200" s="96"/>
      <c r="BJ200" s="96"/>
      <c r="BK200" s="96"/>
      <c r="BL200" s="96"/>
      <c r="BM200" s="96"/>
      <c r="BN200" s="96"/>
      <c r="BO200" s="96"/>
      <c r="BP200" s="96"/>
      <c r="BQ200" s="96"/>
      <c r="BR200" s="96"/>
      <c r="BS200" s="96"/>
      <c r="BT200" s="96"/>
      <c r="BU200" s="96"/>
      <c r="BV200" s="96">
        <f t="shared" si="47"/>
        <v>0</v>
      </c>
      <c r="BW200" s="96">
        <f t="shared" si="48"/>
        <v>0</v>
      </c>
      <c r="BX200" s="96">
        <f t="shared" si="49"/>
        <v>0</v>
      </c>
      <c r="BY200" s="96">
        <f t="shared" si="50"/>
        <v>0</v>
      </c>
      <c r="BZ200" s="96">
        <f t="shared" si="51"/>
        <v>0</v>
      </c>
      <c r="CA200" s="72"/>
      <c r="CB200" s="72"/>
      <c r="CC200" s="71"/>
      <c r="CD200" s="71"/>
      <c r="CE200" s="71"/>
      <c r="CF200" s="73"/>
      <c r="CG200" s="73"/>
      <c r="CH200" s="73"/>
      <c r="CI200" s="71"/>
      <c r="CJ200" s="71"/>
      <c r="CK200" s="71"/>
      <c r="CL200" s="110"/>
      <c r="CM200" s="74"/>
      <c r="CN200" s="57"/>
      <c r="CO200" s="105"/>
      <c r="CP200" s="71"/>
      <c r="CQ200" s="71"/>
      <c r="CR200" s="75"/>
    </row>
    <row r="201" spans="1:96" x14ac:dyDescent="0.45">
      <c r="A201" s="56">
        <v>198</v>
      </c>
      <c r="B201" s="68" t="s">
        <v>682</v>
      </c>
      <c r="C201" s="78" t="s">
        <v>683</v>
      </c>
      <c r="D201" s="78" t="str">
        <f t="shared" si="40"/>
        <v>ｻ004BB</v>
      </c>
      <c r="E201" s="57" t="s">
        <v>684</v>
      </c>
      <c r="F201" s="58">
        <v>43462</v>
      </c>
      <c r="G201" s="69">
        <v>11</v>
      </c>
      <c r="H201" s="57" t="s">
        <v>134</v>
      </c>
      <c r="I201" s="57" t="s">
        <v>135</v>
      </c>
      <c r="J201" s="70">
        <v>45408</v>
      </c>
      <c r="K201" s="70" t="s">
        <v>1147</v>
      </c>
      <c r="L201" s="70"/>
      <c r="M201" s="70"/>
      <c r="N201" s="71"/>
      <c r="O201" s="96">
        <v>49550</v>
      </c>
      <c r="P201" s="96">
        <v>49550</v>
      </c>
      <c r="Q201" s="96">
        <f t="shared" si="41"/>
        <v>0</v>
      </c>
      <c r="R201" s="96">
        <v>11402</v>
      </c>
      <c r="S201" s="96">
        <v>475</v>
      </c>
      <c r="T201" s="96">
        <v>2376</v>
      </c>
      <c r="U201" s="96">
        <v>3643</v>
      </c>
      <c r="V201" s="96">
        <v>3465</v>
      </c>
      <c r="W201" s="96">
        <v>514</v>
      </c>
      <c r="X201" s="96">
        <v>0</v>
      </c>
      <c r="Y201" s="96">
        <v>39</v>
      </c>
      <c r="Z201" s="96">
        <v>158</v>
      </c>
      <c r="AA201" s="96">
        <v>633</v>
      </c>
      <c r="AB201" s="96">
        <v>99</v>
      </c>
      <c r="AC201" s="96">
        <v>0</v>
      </c>
      <c r="AD201" s="96">
        <v>0</v>
      </c>
      <c r="AE201" s="96">
        <f t="shared" si="42"/>
        <v>11402</v>
      </c>
      <c r="AF201" s="96">
        <f t="shared" si="43"/>
        <v>0</v>
      </c>
      <c r="AG201" s="96">
        <f t="shared" si="44"/>
        <v>38148</v>
      </c>
      <c r="AH201" s="96">
        <f t="shared" si="39"/>
        <v>38148</v>
      </c>
      <c r="AI201" s="96">
        <f t="shared" si="45"/>
        <v>0</v>
      </c>
      <c r="AJ201" s="72"/>
      <c r="AK201" s="72"/>
      <c r="AL201" s="71" t="s">
        <v>1211</v>
      </c>
      <c r="AM201" s="71" t="s">
        <v>1212</v>
      </c>
      <c r="AN201" s="71" t="s">
        <v>1178</v>
      </c>
      <c r="AO201" s="73" t="s">
        <v>1213</v>
      </c>
      <c r="AP201" s="73" t="s">
        <v>1214</v>
      </c>
      <c r="AQ201" s="73" t="s">
        <v>1215</v>
      </c>
      <c r="AR201" s="71" t="s">
        <v>1216</v>
      </c>
      <c r="AS201" s="71" t="s">
        <v>1217</v>
      </c>
      <c r="AT201" s="71"/>
      <c r="AU201" s="110">
        <v>45504</v>
      </c>
      <c r="AV201" s="74">
        <v>45504</v>
      </c>
      <c r="AW201" s="57"/>
      <c r="AX201" s="57"/>
      <c r="AY201" s="71"/>
      <c r="AZ201" s="71"/>
      <c r="BA201" s="70"/>
      <c r="BB201" s="70"/>
      <c r="BC201" s="70"/>
      <c r="BD201" s="70"/>
      <c r="BE201" s="71"/>
      <c r="BF201" s="96"/>
      <c r="BG201" s="96"/>
      <c r="BH201" s="96">
        <f t="shared" si="46"/>
        <v>0</v>
      </c>
      <c r="BI201" s="96"/>
      <c r="BJ201" s="96"/>
      <c r="BK201" s="96"/>
      <c r="BL201" s="96"/>
      <c r="BM201" s="96"/>
      <c r="BN201" s="96"/>
      <c r="BO201" s="96"/>
      <c r="BP201" s="96"/>
      <c r="BQ201" s="96"/>
      <c r="BR201" s="96"/>
      <c r="BS201" s="96"/>
      <c r="BT201" s="96"/>
      <c r="BU201" s="96"/>
      <c r="BV201" s="96">
        <f t="shared" si="47"/>
        <v>0</v>
      </c>
      <c r="BW201" s="96">
        <f t="shared" si="48"/>
        <v>0</v>
      </c>
      <c r="BX201" s="96">
        <f t="shared" si="49"/>
        <v>0</v>
      </c>
      <c r="BY201" s="96">
        <f t="shared" si="50"/>
        <v>0</v>
      </c>
      <c r="BZ201" s="96">
        <f t="shared" si="51"/>
        <v>0</v>
      </c>
      <c r="CA201" s="72"/>
      <c r="CB201" s="72"/>
      <c r="CC201" s="71"/>
      <c r="CD201" s="71"/>
      <c r="CE201" s="71"/>
      <c r="CF201" s="73"/>
      <c r="CG201" s="73"/>
      <c r="CH201" s="73"/>
      <c r="CI201" s="71"/>
      <c r="CJ201" s="71"/>
      <c r="CK201" s="71"/>
      <c r="CL201" s="110"/>
      <c r="CM201" s="74"/>
      <c r="CN201" s="57"/>
      <c r="CO201" s="57"/>
      <c r="CP201" s="71"/>
      <c r="CQ201" s="71"/>
      <c r="CR201" s="75"/>
    </row>
    <row r="202" spans="1:96" x14ac:dyDescent="0.45">
      <c r="A202" s="56">
        <v>199</v>
      </c>
      <c r="B202" s="68" t="s">
        <v>685</v>
      </c>
      <c r="C202" s="78" t="s">
        <v>686</v>
      </c>
      <c r="D202" s="78" t="str">
        <f t="shared" si="40"/>
        <v>ｻ003BF</v>
      </c>
      <c r="E202" s="57" t="s">
        <v>687</v>
      </c>
      <c r="F202" s="58">
        <v>43509</v>
      </c>
      <c r="G202" s="69">
        <v>26.4</v>
      </c>
      <c r="H202" s="57" t="s">
        <v>134</v>
      </c>
      <c r="I202" s="57" t="s">
        <v>232</v>
      </c>
      <c r="J202" s="70"/>
      <c r="K202" s="70"/>
      <c r="L202" s="70"/>
      <c r="M202" s="70"/>
      <c r="N202" s="71"/>
      <c r="O202" s="96"/>
      <c r="P202" s="96"/>
      <c r="Q202" s="96">
        <f t="shared" si="41"/>
        <v>0</v>
      </c>
      <c r="R202" s="96"/>
      <c r="S202" s="96"/>
      <c r="T202" s="96"/>
      <c r="U202" s="96"/>
      <c r="V202" s="96"/>
      <c r="W202" s="96"/>
      <c r="X202" s="96"/>
      <c r="Y202" s="96"/>
      <c r="Z202" s="96"/>
      <c r="AA202" s="96"/>
      <c r="AB202" s="96"/>
      <c r="AC202" s="96"/>
      <c r="AD202" s="96"/>
      <c r="AE202" s="96">
        <f t="shared" si="42"/>
        <v>0</v>
      </c>
      <c r="AF202" s="96">
        <f t="shared" si="43"/>
        <v>0</v>
      </c>
      <c r="AG202" s="96">
        <f t="shared" si="44"/>
        <v>0</v>
      </c>
      <c r="AH202" s="96">
        <f t="shared" si="39"/>
        <v>0</v>
      </c>
      <c r="AI202" s="96">
        <f t="shared" si="45"/>
        <v>0</v>
      </c>
      <c r="AJ202" s="72"/>
      <c r="AK202" s="72"/>
      <c r="AL202" s="71"/>
      <c r="AM202" s="71"/>
      <c r="AN202" s="71"/>
      <c r="AO202" s="73"/>
      <c r="AP202" s="73"/>
      <c r="AQ202" s="73"/>
      <c r="AR202" s="71"/>
      <c r="AS202" s="71"/>
      <c r="AT202" s="71"/>
      <c r="AU202" s="110"/>
      <c r="AV202" s="74"/>
      <c r="AW202" s="57"/>
      <c r="AX202" s="57"/>
      <c r="AY202" s="71"/>
      <c r="AZ202" s="71"/>
      <c r="BA202" s="70"/>
      <c r="BB202" s="70"/>
      <c r="BC202" s="70"/>
      <c r="BD202" s="70"/>
      <c r="BE202" s="71"/>
      <c r="BF202" s="96"/>
      <c r="BG202" s="96"/>
      <c r="BH202" s="96">
        <f t="shared" si="46"/>
        <v>0</v>
      </c>
      <c r="BI202" s="96"/>
      <c r="BJ202" s="96"/>
      <c r="BK202" s="96"/>
      <c r="BL202" s="96"/>
      <c r="BM202" s="96"/>
      <c r="BN202" s="96"/>
      <c r="BO202" s="96"/>
      <c r="BP202" s="96"/>
      <c r="BQ202" s="96"/>
      <c r="BR202" s="96"/>
      <c r="BS202" s="96"/>
      <c r="BT202" s="96"/>
      <c r="BU202" s="96"/>
      <c r="BV202" s="96">
        <f t="shared" si="47"/>
        <v>0</v>
      </c>
      <c r="BW202" s="96">
        <f t="shared" si="48"/>
        <v>0</v>
      </c>
      <c r="BX202" s="96">
        <f t="shared" si="49"/>
        <v>0</v>
      </c>
      <c r="BY202" s="96">
        <f t="shared" si="50"/>
        <v>0</v>
      </c>
      <c r="BZ202" s="96">
        <f t="shared" si="51"/>
        <v>0</v>
      </c>
      <c r="CA202" s="72"/>
      <c r="CB202" s="72"/>
      <c r="CC202" s="71"/>
      <c r="CD202" s="71"/>
      <c r="CE202" s="71"/>
      <c r="CF202" s="73"/>
      <c r="CG202" s="73"/>
      <c r="CH202" s="73"/>
      <c r="CI202" s="71"/>
      <c r="CJ202" s="71"/>
      <c r="CK202" s="71"/>
      <c r="CL202" s="110"/>
      <c r="CM202" s="74"/>
      <c r="CN202" s="57"/>
      <c r="CO202" s="57"/>
      <c r="CP202" s="71"/>
      <c r="CQ202" s="71"/>
      <c r="CR202" s="75"/>
    </row>
    <row r="203" spans="1:96" x14ac:dyDescent="0.45">
      <c r="A203" s="56">
        <v>200</v>
      </c>
      <c r="B203" s="68" t="s">
        <v>688</v>
      </c>
      <c r="C203" s="78" t="s">
        <v>689</v>
      </c>
      <c r="D203" s="78" t="str">
        <f t="shared" si="40"/>
        <v>ｻ003BG</v>
      </c>
      <c r="E203" s="57" t="s">
        <v>687</v>
      </c>
      <c r="F203" s="58">
        <v>43508</v>
      </c>
      <c r="G203" s="69">
        <v>26.4</v>
      </c>
      <c r="H203" s="57" t="s">
        <v>134</v>
      </c>
      <c r="I203" s="57" t="s">
        <v>232</v>
      </c>
      <c r="J203" s="70"/>
      <c r="K203" s="70"/>
      <c r="L203" s="70"/>
      <c r="M203" s="70"/>
      <c r="N203" s="71"/>
      <c r="O203" s="96"/>
      <c r="P203" s="96"/>
      <c r="Q203" s="96">
        <f t="shared" si="41"/>
        <v>0</v>
      </c>
      <c r="R203" s="96"/>
      <c r="S203" s="96"/>
      <c r="T203" s="96"/>
      <c r="U203" s="96"/>
      <c r="V203" s="96"/>
      <c r="W203" s="96"/>
      <c r="X203" s="96"/>
      <c r="Y203" s="96"/>
      <c r="Z203" s="96"/>
      <c r="AA203" s="96"/>
      <c r="AB203" s="96"/>
      <c r="AC203" s="96"/>
      <c r="AD203" s="96"/>
      <c r="AE203" s="96">
        <f t="shared" si="42"/>
        <v>0</v>
      </c>
      <c r="AF203" s="96">
        <f t="shared" si="43"/>
        <v>0</v>
      </c>
      <c r="AG203" s="96">
        <f t="shared" si="44"/>
        <v>0</v>
      </c>
      <c r="AH203" s="96">
        <f t="shared" si="39"/>
        <v>0</v>
      </c>
      <c r="AI203" s="96">
        <f t="shared" si="45"/>
        <v>0</v>
      </c>
      <c r="AJ203" s="72"/>
      <c r="AK203" s="72"/>
      <c r="AL203" s="71"/>
      <c r="AM203" s="71"/>
      <c r="AN203" s="71"/>
      <c r="AO203" s="73"/>
      <c r="AP203" s="73"/>
      <c r="AQ203" s="73"/>
      <c r="AR203" s="71"/>
      <c r="AS203" s="71"/>
      <c r="AT203" s="71"/>
      <c r="AU203" s="110"/>
      <c r="AV203" s="74"/>
      <c r="AW203" s="57"/>
      <c r="AX203" s="57"/>
      <c r="AY203" s="71"/>
      <c r="AZ203" s="71"/>
      <c r="BA203" s="70"/>
      <c r="BB203" s="70"/>
      <c r="BC203" s="70"/>
      <c r="BD203" s="70"/>
      <c r="BE203" s="71"/>
      <c r="BF203" s="96"/>
      <c r="BG203" s="96"/>
      <c r="BH203" s="96">
        <f t="shared" si="46"/>
        <v>0</v>
      </c>
      <c r="BI203" s="96"/>
      <c r="BJ203" s="96"/>
      <c r="BK203" s="96"/>
      <c r="BL203" s="96"/>
      <c r="BM203" s="96"/>
      <c r="BN203" s="96"/>
      <c r="BO203" s="96"/>
      <c r="BP203" s="96"/>
      <c r="BQ203" s="96"/>
      <c r="BR203" s="96"/>
      <c r="BS203" s="96"/>
      <c r="BT203" s="96"/>
      <c r="BU203" s="96"/>
      <c r="BV203" s="96">
        <f t="shared" si="47"/>
        <v>0</v>
      </c>
      <c r="BW203" s="96">
        <f t="shared" si="48"/>
        <v>0</v>
      </c>
      <c r="BX203" s="96">
        <f t="shared" si="49"/>
        <v>0</v>
      </c>
      <c r="BY203" s="96">
        <f t="shared" si="50"/>
        <v>0</v>
      </c>
      <c r="BZ203" s="96">
        <f t="shared" si="51"/>
        <v>0</v>
      </c>
      <c r="CA203" s="72"/>
      <c r="CB203" s="72"/>
      <c r="CC203" s="71"/>
      <c r="CD203" s="71"/>
      <c r="CE203" s="71"/>
      <c r="CF203" s="73"/>
      <c r="CG203" s="73"/>
      <c r="CH203" s="73"/>
      <c r="CI203" s="71"/>
      <c r="CJ203" s="71"/>
      <c r="CK203" s="71"/>
      <c r="CL203" s="110"/>
      <c r="CM203" s="74"/>
      <c r="CN203" s="57"/>
      <c r="CO203" s="57"/>
      <c r="CP203" s="71"/>
      <c r="CQ203" s="71"/>
      <c r="CR203" s="75"/>
    </row>
    <row r="204" spans="1:96" x14ac:dyDescent="0.45">
      <c r="A204" s="56">
        <v>201</v>
      </c>
      <c r="B204" s="68" t="s">
        <v>690</v>
      </c>
      <c r="C204" s="78" t="s">
        <v>691</v>
      </c>
      <c r="D204" s="78" t="str">
        <f t="shared" si="40"/>
        <v>ｻ005BA</v>
      </c>
      <c r="E204" s="57" t="s">
        <v>692</v>
      </c>
      <c r="F204" s="58">
        <v>43497</v>
      </c>
      <c r="G204" s="69">
        <v>76.724999999999994</v>
      </c>
      <c r="H204" s="57" t="s">
        <v>134</v>
      </c>
      <c r="I204" s="57" t="s">
        <v>108</v>
      </c>
      <c r="J204" s="70"/>
      <c r="K204" s="70"/>
      <c r="L204" s="70"/>
      <c r="M204" s="70"/>
      <c r="N204" s="71"/>
      <c r="O204" s="96"/>
      <c r="P204" s="96"/>
      <c r="Q204" s="96">
        <f t="shared" si="41"/>
        <v>0</v>
      </c>
      <c r="R204" s="96"/>
      <c r="S204" s="96"/>
      <c r="T204" s="96"/>
      <c r="U204" s="96"/>
      <c r="V204" s="96"/>
      <c r="W204" s="96"/>
      <c r="X204" s="96"/>
      <c r="Y204" s="96"/>
      <c r="Z204" s="96"/>
      <c r="AA204" s="96"/>
      <c r="AB204" s="96"/>
      <c r="AC204" s="96"/>
      <c r="AD204" s="96"/>
      <c r="AE204" s="96">
        <f t="shared" si="42"/>
        <v>0</v>
      </c>
      <c r="AF204" s="96">
        <f t="shared" si="43"/>
        <v>0</v>
      </c>
      <c r="AG204" s="96">
        <f t="shared" si="44"/>
        <v>0</v>
      </c>
      <c r="AH204" s="96">
        <f t="shared" si="39"/>
        <v>0</v>
      </c>
      <c r="AI204" s="96">
        <f t="shared" si="45"/>
        <v>0</v>
      </c>
      <c r="AJ204" s="72"/>
      <c r="AK204" s="72"/>
      <c r="AL204" s="71"/>
      <c r="AM204" s="71"/>
      <c r="AN204" s="71"/>
      <c r="AO204" s="73"/>
      <c r="AP204" s="73"/>
      <c r="AQ204" s="73"/>
      <c r="AR204" s="71"/>
      <c r="AS204" s="71"/>
      <c r="AT204" s="71"/>
      <c r="AU204" s="110"/>
      <c r="AV204" s="74"/>
      <c r="AW204" s="57"/>
      <c r="AX204" s="57"/>
      <c r="AY204" s="71"/>
      <c r="AZ204" s="71"/>
      <c r="BA204" s="70"/>
      <c r="BB204" s="70"/>
      <c r="BC204" s="70"/>
      <c r="BD204" s="70"/>
      <c r="BE204" s="71"/>
      <c r="BF204" s="96"/>
      <c r="BG204" s="96"/>
      <c r="BH204" s="96">
        <f t="shared" si="46"/>
        <v>0</v>
      </c>
      <c r="BI204" s="96"/>
      <c r="BJ204" s="96"/>
      <c r="BK204" s="96"/>
      <c r="BL204" s="96"/>
      <c r="BM204" s="96"/>
      <c r="BN204" s="96"/>
      <c r="BO204" s="96"/>
      <c r="BP204" s="96"/>
      <c r="BQ204" s="96"/>
      <c r="BR204" s="96"/>
      <c r="BS204" s="96"/>
      <c r="BT204" s="96"/>
      <c r="BU204" s="96"/>
      <c r="BV204" s="96">
        <f t="shared" si="47"/>
        <v>0</v>
      </c>
      <c r="BW204" s="96">
        <f t="shared" si="48"/>
        <v>0</v>
      </c>
      <c r="BX204" s="96">
        <f t="shared" si="49"/>
        <v>0</v>
      </c>
      <c r="BY204" s="96">
        <f t="shared" si="50"/>
        <v>0</v>
      </c>
      <c r="BZ204" s="96">
        <f t="shared" si="51"/>
        <v>0</v>
      </c>
      <c r="CA204" s="72"/>
      <c r="CB204" s="72"/>
      <c r="CC204" s="71"/>
      <c r="CD204" s="71"/>
      <c r="CE204" s="71"/>
      <c r="CF204" s="73"/>
      <c r="CG204" s="73"/>
      <c r="CH204" s="73"/>
      <c r="CI204" s="71"/>
      <c r="CJ204" s="71"/>
      <c r="CK204" s="71"/>
      <c r="CL204" s="110"/>
      <c r="CM204" s="74"/>
      <c r="CN204" s="57"/>
      <c r="CO204" s="57"/>
      <c r="CP204" s="71"/>
      <c r="CQ204" s="71"/>
      <c r="CR204" s="75"/>
    </row>
    <row r="205" spans="1:96" x14ac:dyDescent="0.45">
      <c r="A205" s="56">
        <v>202</v>
      </c>
      <c r="B205" s="68" t="s">
        <v>693</v>
      </c>
      <c r="C205" s="78" t="s">
        <v>694</v>
      </c>
      <c r="D205" s="78" t="str">
        <f t="shared" si="40"/>
        <v>ｻ905CC</v>
      </c>
      <c r="E205" s="78" t="s">
        <v>2114</v>
      </c>
      <c r="F205" s="58">
        <v>43493</v>
      </c>
      <c r="G205" s="69">
        <v>79.2</v>
      </c>
      <c r="H205" s="57" t="s">
        <v>134</v>
      </c>
      <c r="I205" s="57" t="s">
        <v>140</v>
      </c>
      <c r="J205" s="70">
        <v>45419</v>
      </c>
      <c r="K205" s="70" t="s">
        <v>1148</v>
      </c>
      <c r="L205" s="70"/>
      <c r="M205" s="70"/>
      <c r="N205" s="71" t="s">
        <v>1163</v>
      </c>
      <c r="O205" s="96">
        <v>617517</v>
      </c>
      <c r="P205" s="96">
        <v>617517</v>
      </c>
      <c r="Q205" s="96">
        <f t="shared" si="41"/>
        <v>0</v>
      </c>
      <c r="R205" s="96">
        <v>140061</v>
      </c>
      <c r="S205" s="96">
        <v>4870</v>
      </c>
      <c r="T205" s="96">
        <v>25383</v>
      </c>
      <c r="U205" s="96">
        <v>40471</v>
      </c>
      <c r="V205" s="96">
        <v>51480</v>
      </c>
      <c r="W205" s="96">
        <v>7207</v>
      </c>
      <c r="X205" s="96">
        <v>0</v>
      </c>
      <c r="Y205" s="104">
        <v>396</v>
      </c>
      <c r="Z205" s="96">
        <v>1425</v>
      </c>
      <c r="AA205" s="96">
        <v>5702</v>
      </c>
      <c r="AB205" s="96">
        <v>871</v>
      </c>
      <c r="AC205" s="96">
        <v>0</v>
      </c>
      <c r="AD205" s="96">
        <v>0</v>
      </c>
      <c r="AE205" s="96">
        <f t="shared" si="42"/>
        <v>137805</v>
      </c>
      <c r="AF205" s="96">
        <f t="shared" si="43"/>
        <v>-2256</v>
      </c>
      <c r="AG205" s="96">
        <f t="shared" si="44"/>
        <v>477456</v>
      </c>
      <c r="AH205" s="96">
        <f t="shared" si="39"/>
        <v>479712</v>
      </c>
      <c r="AI205" s="96">
        <f t="shared" si="45"/>
        <v>2256</v>
      </c>
      <c r="AJ205" s="72" t="s">
        <v>1985</v>
      </c>
      <c r="AK205" s="72"/>
      <c r="AL205" s="71" t="s">
        <v>1532</v>
      </c>
      <c r="AM205" s="71" t="s">
        <v>1818</v>
      </c>
      <c r="AN205" s="71" t="s">
        <v>1178</v>
      </c>
      <c r="AO205" s="73" t="s">
        <v>1534</v>
      </c>
      <c r="AP205" s="73" t="s">
        <v>1819</v>
      </c>
      <c r="AQ205" s="73" t="s">
        <v>1820</v>
      </c>
      <c r="AR205" s="71" t="s">
        <v>1821</v>
      </c>
      <c r="AS205" s="71" t="s">
        <v>1987</v>
      </c>
      <c r="AT205" s="71"/>
      <c r="AU205" s="110">
        <v>45601</v>
      </c>
      <c r="AV205" s="74">
        <v>45601</v>
      </c>
      <c r="AW205" s="57"/>
      <c r="AX205" s="105" t="s">
        <v>1986</v>
      </c>
      <c r="AY205" s="71"/>
      <c r="AZ205" s="71"/>
      <c r="BA205" s="70"/>
      <c r="BB205" s="70"/>
      <c r="BC205" s="70"/>
      <c r="BD205" s="70"/>
      <c r="BE205" s="71" t="s">
        <v>2129</v>
      </c>
      <c r="BF205" s="96"/>
      <c r="BG205" s="96"/>
      <c r="BH205" s="96">
        <f t="shared" si="46"/>
        <v>0</v>
      </c>
      <c r="BI205" s="96"/>
      <c r="BJ205" s="96"/>
      <c r="BK205" s="96"/>
      <c r="BL205" s="96"/>
      <c r="BM205" s="96"/>
      <c r="BN205" s="96"/>
      <c r="BO205" s="96"/>
      <c r="BP205" s="104"/>
      <c r="BQ205" s="96"/>
      <c r="BR205" s="96"/>
      <c r="BS205" s="96"/>
      <c r="BT205" s="96"/>
      <c r="BU205" s="96"/>
      <c r="BV205" s="96">
        <f t="shared" si="47"/>
        <v>0</v>
      </c>
      <c r="BW205" s="96">
        <f t="shared" si="48"/>
        <v>0</v>
      </c>
      <c r="BX205" s="96">
        <f t="shared" si="49"/>
        <v>0</v>
      </c>
      <c r="BY205" s="96">
        <f t="shared" si="50"/>
        <v>0</v>
      </c>
      <c r="BZ205" s="96">
        <f t="shared" si="51"/>
        <v>0</v>
      </c>
      <c r="CA205" s="72"/>
      <c r="CB205" s="72"/>
      <c r="CC205" s="71"/>
      <c r="CD205" s="71"/>
      <c r="CE205" s="71"/>
      <c r="CF205" s="73"/>
      <c r="CG205" s="73"/>
      <c r="CH205" s="73"/>
      <c r="CI205" s="71"/>
      <c r="CJ205" s="71"/>
      <c r="CK205" s="71"/>
      <c r="CL205" s="110"/>
      <c r="CM205" s="74"/>
      <c r="CN205" s="57"/>
      <c r="CO205" s="105"/>
      <c r="CP205" s="71"/>
      <c r="CQ205" s="71"/>
      <c r="CR205" s="75"/>
    </row>
    <row r="206" spans="1:96" x14ac:dyDescent="0.45">
      <c r="A206" s="56">
        <v>203</v>
      </c>
      <c r="B206" s="68" t="s">
        <v>695</v>
      </c>
      <c r="C206" s="78" t="s">
        <v>696</v>
      </c>
      <c r="D206" s="78" t="str">
        <f t="shared" si="40"/>
        <v>ｻ003BI</v>
      </c>
      <c r="E206" s="57" t="s">
        <v>687</v>
      </c>
      <c r="F206" s="58">
        <v>43509</v>
      </c>
      <c r="G206" s="69">
        <v>15.4</v>
      </c>
      <c r="H206" s="57" t="s">
        <v>134</v>
      </c>
      <c r="I206" s="57" t="s">
        <v>232</v>
      </c>
      <c r="J206" s="70"/>
      <c r="K206" s="70"/>
      <c r="L206" s="70"/>
      <c r="M206" s="70"/>
      <c r="N206" s="71"/>
      <c r="O206" s="96"/>
      <c r="P206" s="96"/>
      <c r="Q206" s="96">
        <f t="shared" si="41"/>
        <v>0</v>
      </c>
      <c r="R206" s="96"/>
      <c r="S206" s="96"/>
      <c r="T206" s="96"/>
      <c r="U206" s="96"/>
      <c r="V206" s="96"/>
      <c r="W206" s="96"/>
      <c r="X206" s="96"/>
      <c r="Y206" s="96"/>
      <c r="Z206" s="96"/>
      <c r="AA206" s="96"/>
      <c r="AB206" s="96"/>
      <c r="AC206" s="96"/>
      <c r="AD206" s="96"/>
      <c r="AE206" s="96">
        <f t="shared" si="42"/>
        <v>0</v>
      </c>
      <c r="AF206" s="96">
        <f t="shared" si="43"/>
        <v>0</v>
      </c>
      <c r="AG206" s="96">
        <f t="shared" si="44"/>
        <v>0</v>
      </c>
      <c r="AH206" s="96">
        <f t="shared" si="39"/>
        <v>0</v>
      </c>
      <c r="AI206" s="96">
        <f t="shared" si="45"/>
        <v>0</v>
      </c>
      <c r="AJ206" s="72"/>
      <c r="AK206" s="72"/>
      <c r="AL206" s="71"/>
      <c r="AM206" s="71"/>
      <c r="AN206" s="71"/>
      <c r="AO206" s="73"/>
      <c r="AP206" s="73"/>
      <c r="AQ206" s="73"/>
      <c r="AR206" s="71"/>
      <c r="AS206" s="71"/>
      <c r="AT206" s="71"/>
      <c r="AU206" s="110"/>
      <c r="AV206" s="74"/>
      <c r="AW206" s="57"/>
      <c r="AX206" s="57"/>
      <c r="AY206" s="71"/>
      <c r="AZ206" s="71"/>
      <c r="BA206" s="70"/>
      <c r="BB206" s="70"/>
      <c r="BC206" s="70"/>
      <c r="BD206" s="70"/>
      <c r="BE206" s="71"/>
      <c r="BF206" s="96"/>
      <c r="BG206" s="96"/>
      <c r="BH206" s="96">
        <f t="shared" si="46"/>
        <v>0</v>
      </c>
      <c r="BI206" s="96"/>
      <c r="BJ206" s="96"/>
      <c r="BK206" s="96"/>
      <c r="BL206" s="96"/>
      <c r="BM206" s="96"/>
      <c r="BN206" s="96"/>
      <c r="BO206" s="96"/>
      <c r="BP206" s="96"/>
      <c r="BQ206" s="96"/>
      <c r="BR206" s="96"/>
      <c r="BS206" s="96"/>
      <c r="BT206" s="96"/>
      <c r="BU206" s="96"/>
      <c r="BV206" s="96">
        <f t="shared" si="47"/>
        <v>0</v>
      </c>
      <c r="BW206" s="96">
        <f t="shared" si="48"/>
        <v>0</v>
      </c>
      <c r="BX206" s="96">
        <f t="shared" si="49"/>
        <v>0</v>
      </c>
      <c r="BY206" s="96">
        <f t="shared" si="50"/>
        <v>0</v>
      </c>
      <c r="BZ206" s="96">
        <f t="shared" si="51"/>
        <v>0</v>
      </c>
      <c r="CA206" s="72"/>
      <c r="CB206" s="72"/>
      <c r="CC206" s="71"/>
      <c r="CD206" s="71"/>
      <c r="CE206" s="71"/>
      <c r="CF206" s="73"/>
      <c r="CG206" s="73"/>
      <c r="CH206" s="73"/>
      <c r="CI206" s="71"/>
      <c r="CJ206" s="71"/>
      <c r="CK206" s="71"/>
      <c r="CL206" s="110"/>
      <c r="CM206" s="74"/>
      <c r="CN206" s="57"/>
      <c r="CO206" s="57"/>
      <c r="CP206" s="71"/>
      <c r="CQ206" s="71"/>
      <c r="CR206" s="75"/>
    </row>
    <row r="207" spans="1:96" x14ac:dyDescent="0.45">
      <c r="A207" s="56">
        <v>204</v>
      </c>
      <c r="B207" s="68" t="s">
        <v>697</v>
      </c>
      <c r="C207" s="78" t="s">
        <v>698</v>
      </c>
      <c r="D207" s="78" t="str">
        <f t="shared" si="40"/>
        <v>ｻ003BJ</v>
      </c>
      <c r="E207" s="57" t="s">
        <v>687</v>
      </c>
      <c r="F207" s="58">
        <v>43509</v>
      </c>
      <c r="G207" s="69">
        <v>26.4</v>
      </c>
      <c r="H207" s="57" t="s">
        <v>134</v>
      </c>
      <c r="I207" s="57" t="s">
        <v>232</v>
      </c>
      <c r="J207" s="70"/>
      <c r="K207" s="70"/>
      <c r="L207" s="70"/>
      <c r="M207" s="70"/>
      <c r="N207" s="71"/>
      <c r="O207" s="96"/>
      <c r="P207" s="96"/>
      <c r="Q207" s="96">
        <f t="shared" si="41"/>
        <v>0</v>
      </c>
      <c r="R207" s="96"/>
      <c r="S207" s="96"/>
      <c r="T207" s="96"/>
      <c r="U207" s="96"/>
      <c r="V207" s="96"/>
      <c r="W207" s="96"/>
      <c r="X207" s="96"/>
      <c r="Y207" s="96"/>
      <c r="Z207" s="96"/>
      <c r="AA207" s="96"/>
      <c r="AB207" s="96"/>
      <c r="AC207" s="96"/>
      <c r="AD207" s="96"/>
      <c r="AE207" s="96">
        <f t="shared" si="42"/>
        <v>0</v>
      </c>
      <c r="AF207" s="96">
        <f t="shared" si="43"/>
        <v>0</v>
      </c>
      <c r="AG207" s="96">
        <f t="shared" si="44"/>
        <v>0</v>
      </c>
      <c r="AH207" s="96">
        <f t="shared" si="39"/>
        <v>0</v>
      </c>
      <c r="AI207" s="96">
        <f t="shared" si="45"/>
        <v>0</v>
      </c>
      <c r="AJ207" s="72"/>
      <c r="AK207" s="72"/>
      <c r="AL207" s="71"/>
      <c r="AM207" s="71"/>
      <c r="AN207" s="71"/>
      <c r="AO207" s="73"/>
      <c r="AP207" s="73"/>
      <c r="AQ207" s="73"/>
      <c r="AR207" s="71"/>
      <c r="AS207" s="71"/>
      <c r="AT207" s="71"/>
      <c r="AU207" s="110"/>
      <c r="AV207" s="74"/>
      <c r="AW207" s="57"/>
      <c r="AX207" s="57"/>
      <c r="AY207" s="71"/>
      <c r="AZ207" s="71"/>
      <c r="BA207" s="70"/>
      <c r="BB207" s="70"/>
      <c r="BC207" s="70"/>
      <c r="BD207" s="70"/>
      <c r="BE207" s="71"/>
      <c r="BF207" s="96"/>
      <c r="BG207" s="96"/>
      <c r="BH207" s="96">
        <f t="shared" si="46"/>
        <v>0</v>
      </c>
      <c r="BI207" s="96"/>
      <c r="BJ207" s="96"/>
      <c r="BK207" s="96"/>
      <c r="BL207" s="96"/>
      <c r="BM207" s="96"/>
      <c r="BN207" s="96"/>
      <c r="BO207" s="96"/>
      <c r="BP207" s="96"/>
      <c r="BQ207" s="96"/>
      <c r="BR207" s="96"/>
      <c r="BS207" s="96"/>
      <c r="BT207" s="96"/>
      <c r="BU207" s="96"/>
      <c r="BV207" s="96">
        <f t="shared" si="47"/>
        <v>0</v>
      </c>
      <c r="BW207" s="96">
        <f t="shared" si="48"/>
        <v>0</v>
      </c>
      <c r="BX207" s="96">
        <f t="shared" si="49"/>
        <v>0</v>
      </c>
      <c r="BY207" s="96">
        <f t="shared" si="50"/>
        <v>0</v>
      </c>
      <c r="BZ207" s="96">
        <f t="shared" si="51"/>
        <v>0</v>
      </c>
      <c r="CA207" s="72"/>
      <c r="CB207" s="72"/>
      <c r="CC207" s="71"/>
      <c r="CD207" s="71"/>
      <c r="CE207" s="71"/>
      <c r="CF207" s="73"/>
      <c r="CG207" s="73"/>
      <c r="CH207" s="73"/>
      <c r="CI207" s="71"/>
      <c r="CJ207" s="71"/>
      <c r="CK207" s="71"/>
      <c r="CL207" s="110"/>
      <c r="CM207" s="74"/>
      <c r="CN207" s="57"/>
      <c r="CO207" s="57"/>
      <c r="CP207" s="71"/>
      <c r="CQ207" s="71"/>
      <c r="CR207" s="75"/>
    </row>
    <row r="208" spans="1:96" x14ac:dyDescent="0.45">
      <c r="A208" s="56">
        <v>205</v>
      </c>
      <c r="B208" s="68" t="s">
        <v>699</v>
      </c>
      <c r="C208" s="78" t="s">
        <v>700</v>
      </c>
      <c r="D208" s="78" t="str">
        <f t="shared" si="40"/>
        <v>ｻ003BK</v>
      </c>
      <c r="E208" s="57" t="s">
        <v>687</v>
      </c>
      <c r="F208" s="58">
        <v>43509</v>
      </c>
      <c r="G208" s="69">
        <v>36.299999999999997</v>
      </c>
      <c r="H208" s="57" t="s">
        <v>134</v>
      </c>
      <c r="I208" s="57" t="s">
        <v>232</v>
      </c>
      <c r="J208" s="70"/>
      <c r="K208" s="70"/>
      <c r="L208" s="70"/>
      <c r="M208" s="70"/>
      <c r="N208" s="71"/>
      <c r="O208" s="96"/>
      <c r="P208" s="96"/>
      <c r="Q208" s="96">
        <f t="shared" si="41"/>
        <v>0</v>
      </c>
      <c r="R208" s="96"/>
      <c r="S208" s="96"/>
      <c r="T208" s="96"/>
      <c r="U208" s="96"/>
      <c r="V208" s="96"/>
      <c r="W208" s="96"/>
      <c r="X208" s="96"/>
      <c r="Y208" s="96"/>
      <c r="Z208" s="96"/>
      <c r="AA208" s="96"/>
      <c r="AB208" s="96"/>
      <c r="AC208" s="96"/>
      <c r="AD208" s="96"/>
      <c r="AE208" s="96">
        <f t="shared" si="42"/>
        <v>0</v>
      </c>
      <c r="AF208" s="96">
        <f t="shared" si="43"/>
        <v>0</v>
      </c>
      <c r="AG208" s="96">
        <f t="shared" si="44"/>
        <v>0</v>
      </c>
      <c r="AH208" s="96">
        <f t="shared" si="39"/>
        <v>0</v>
      </c>
      <c r="AI208" s="96">
        <f t="shared" si="45"/>
        <v>0</v>
      </c>
      <c r="AJ208" s="72"/>
      <c r="AK208" s="72"/>
      <c r="AL208" s="71"/>
      <c r="AM208" s="71"/>
      <c r="AN208" s="71"/>
      <c r="AO208" s="73"/>
      <c r="AP208" s="73"/>
      <c r="AQ208" s="73"/>
      <c r="AR208" s="71"/>
      <c r="AS208" s="71"/>
      <c r="AT208" s="71"/>
      <c r="AU208" s="110"/>
      <c r="AV208" s="74"/>
      <c r="AW208" s="57"/>
      <c r="AX208" s="57"/>
      <c r="AY208" s="71"/>
      <c r="AZ208" s="71"/>
      <c r="BA208" s="70"/>
      <c r="BB208" s="70"/>
      <c r="BC208" s="70"/>
      <c r="BD208" s="70"/>
      <c r="BE208" s="71"/>
      <c r="BF208" s="96"/>
      <c r="BG208" s="96"/>
      <c r="BH208" s="96">
        <f t="shared" si="46"/>
        <v>0</v>
      </c>
      <c r="BI208" s="96"/>
      <c r="BJ208" s="96"/>
      <c r="BK208" s="96"/>
      <c r="BL208" s="96"/>
      <c r="BM208" s="96"/>
      <c r="BN208" s="96"/>
      <c r="BO208" s="96"/>
      <c r="BP208" s="96"/>
      <c r="BQ208" s="96"/>
      <c r="BR208" s="96"/>
      <c r="BS208" s="96"/>
      <c r="BT208" s="96"/>
      <c r="BU208" s="96"/>
      <c r="BV208" s="96">
        <f t="shared" si="47"/>
        <v>0</v>
      </c>
      <c r="BW208" s="96">
        <f t="shared" si="48"/>
        <v>0</v>
      </c>
      <c r="BX208" s="96">
        <f t="shared" si="49"/>
        <v>0</v>
      </c>
      <c r="BY208" s="96">
        <f t="shared" si="50"/>
        <v>0</v>
      </c>
      <c r="BZ208" s="96">
        <f t="shared" si="51"/>
        <v>0</v>
      </c>
      <c r="CA208" s="72"/>
      <c r="CB208" s="72"/>
      <c r="CC208" s="71"/>
      <c r="CD208" s="71"/>
      <c r="CE208" s="71"/>
      <c r="CF208" s="73"/>
      <c r="CG208" s="73"/>
      <c r="CH208" s="73"/>
      <c r="CI208" s="71"/>
      <c r="CJ208" s="71"/>
      <c r="CK208" s="71"/>
      <c r="CL208" s="110"/>
      <c r="CM208" s="74"/>
      <c r="CN208" s="57"/>
      <c r="CO208" s="57"/>
      <c r="CP208" s="71"/>
      <c r="CQ208" s="71"/>
      <c r="CR208" s="75"/>
    </row>
    <row r="209" spans="1:96" x14ac:dyDescent="0.45">
      <c r="A209" s="56">
        <v>206</v>
      </c>
      <c r="B209" s="68" t="s">
        <v>701</v>
      </c>
      <c r="C209" s="78" t="s">
        <v>702</v>
      </c>
      <c r="D209" s="78" t="str">
        <f t="shared" si="40"/>
        <v>ｻ006BA</v>
      </c>
      <c r="E209" s="57" t="s">
        <v>703</v>
      </c>
      <c r="F209" s="58">
        <v>43517</v>
      </c>
      <c r="G209" s="69">
        <v>79.2</v>
      </c>
      <c r="H209" s="57" t="s">
        <v>134</v>
      </c>
      <c r="I209" s="57" t="s">
        <v>140</v>
      </c>
      <c r="J209" s="70"/>
      <c r="K209" s="70"/>
      <c r="L209" s="70"/>
      <c r="M209" s="70"/>
      <c r="N209" s="71"/>
      <c r="O209" s="96"/>
      <c r="P209" s="96"/>
      <c r="Q209" s="96">
        <f t="shared" si="41"/>
        <v>0</v>
      </c>
      <c r="R209" s="96"/>
      <c r="S209" s="96"/>
      <c r="T209" s="96"/>
      <c r="U209" s="96"/>
      <c r="V209" s="96"/>
      <c r="W209" s="96"/>
      <c r="X209" s="96"/>
      <c r="Y209" s="96"/>
      <c r="Z209" s="96"/>
      <c r="AA209" s="96"/>
      <c r="AB209" s="96"/>
      <c r="AC209" s="96"/>
      <c r="AD209" s="96"/>
      <c r="AE209" s="96">
        <f t="shared" si="42"/>
        <v>0</v>
      </c>
      <c r="AF209" s="96">
        <f t="shared" si="43"/>
        <v>0</v>
      </c>
      <c r="AG209" s="96">
        <f t="shared" si="44"/>
        <v>0</v>
      </c>
      <c r="AH209" s="96">
        <f t="shared" si="39"/>
        <v>0</v>
      </c>
      <c r="AI209" s="96">
        <f t="shared" si="45"/>
        <v>0</v>
      </c>
      <c r="AJ209" s="72"/>
      <c r="AK209" s="72"/>
      <c r="AL209" s="71"/>
      <c r="AM209" s="71"/>
      <c r="AN209" s="71"/>
      <c r="AO209" s="73"/>
      <c r="AP209" s="73"/>
      <c r="AQ209" s="73"/>
      <c r="AR209" s="71"/>
      <c r="AS209" s="71"/>
      <c r="AT209" s="71"/>
      <c r="AU209" s="110"/>
      <c r="AV209" s="74"/>
      <c r="AW209" s="57"/>
      <c r="AX209" s="57"/>
      <c r="AY209" s="71"/>
      <c r="AZ209" s="71"/>
      <c r="BA209" s="70"/>
      <c r="BB209" s="70"/>
      <c r="BC209" s="70"/>
      <c r="BD209" s="70"/>
      <c r="BE209" s="71"/>
      <c r="BF209" s="96"/>
      <c r="BG209" s="96"/>
      <c r="BH209" s="96">
        <f t="shared" si="46"/>
        <v>0</v>
      </c>
      <c r="BI209" s="96"/>
      <c r="BJ209" s="96"/>
      <c r="BK209" s="96"/>
      <c r="BL209" s="96"/>
      <c r="BM209" s="96"/>
      <c r="BN209" s="96"/>
      <c r="BO209" s="96"/>
      <c r="BP209" s="96"/>
      <c r="BQ209" s="96"/>
      <c r="BR209" s="96"/>
      <c r="BS209" s="96"/>
      <c r="BT209" s="96"/>
      <c r="BU209" s="96"/>
      <c r="BV209" s="96">
        <f t="shared" si="47"/>
        <v>0</v>
      </c>
      <c r="BW209" s="96">
        <f t="shared" si="48"/>
        <v>0</v>
      </c>
      <c r="BX209" s="96">
        <f t="shared" si="49"/>
        <v>0</v>
      </c>
      <c r="BY209" s="96">
        <f t="shared" si="50"/>
        <v>0</v>
      </c>
      <c r="BZ209" s="96">
        <f t="shared" si="51"/>
        <v>0</v>
      </c>
      <c r="CA209" s="72"/>
      <c r="CB209" s="72"/>
      <c r="CC209" s="71"/>
      <c r="CD209" s="71"/>
      <c r="CE209" s="71"/>
      <c r="CF209" s="73"/>
      <c r="CG209" s="73"/>
      <c r="CH209" s="73"/>
      <c r="CI209" s="71"/>
      <c r="CJ209" s="71"/>
      <c r="CK209" s="71"/>
      <c r="CL209" s="110"/>
      <c r="CM209" s="74"/>
      <c r="CN209" s="57"/>
      <c r="CO209" s="57"/>
      <c r="CP209" s="71"/>
      <c r="CQ209" s="71"/>
      <c r="CR209" s="75"/>
    </row>
    <row r="210" spans="1:96" x14ac:dyDescent="0.45">
      <c r="A210" s="56">
        <v>207</v>
      </c>
      <c r="B210" s="68" t="s">
        <v>704</v>
      </c>
      <c r="C210" s="78" t="s">
        <v>705</v>
      </c>
      <c r="D210" s="78" t="str">
        <f t="shared" si="40"/>
        <v>ｻ009BG</v>
      </c>
      <c r="E210" s="57" t="s">
        <v>706</v>
      </c>
      <c r="F210" s="58">
        <v>43536</v>
      </c>
      <c r="G210" s="69">
        <v>23.1</v>
      </c>
      <c r="H210" s="57" t="s">
        <v>134</v>
      </c>
      <c r="I210" s="57" t="s">
        <v>288</v>
      </c>
      <c r="J210" s="70">
        <v>45421</v>
      </c>
      <c r="K210" s="70" t="s">
        <v>1147</v>
      </c>
      <c r="L210" s="70"/>
      <c r="M210" s="70"/>
      <c r="N210" s="71"/>
      <c r="O210" s="96">
        <v>103610</v>
      </c>
      <c r="P210" s="96">
        <v>103610</v>
      </c>
      <c r="Q210" s="96">
        <f t="shared" si="41"/>
        <v>0</v>
      </c>
      <c r="R210" s="96">
        <v>20351</v>
      </c>
      <c r="S210" s="96">
        <v>752</v>
      </c>
      <c r="T210" s="96">
        <v>4316</v>
      </c>
      <c r="U210" s="96">
        <v>6474</v>
      </c>
      <c r="V210" s="96">
        <v>5999</v>
      </c>
      <c r="W210" s="96">
        <v>1148</v>
      </c>
      <c r="X210" s="96">
        <v>0</v>
      </c>
      <c r="Y210" s="96">
        <v>99</v>
      </c>
      <c r="Z210" s="96">
        <v>297</v>
      </c>
      <c r="AA210" s="96">
        <v>1108</v>
      </c>
      <c r="AB210" s="96">
        <v>158</v>
      </c>
      <c r="AC210" s="96">
        <v>0</v>
      </c>
      <c r="AD210" s="96">
        <v>0</v>
      </c>
      <c r="AE210" s="96">
        <f t="shared" si="42"/>
        <v>20351</v>
      </c>
      <c r="AF210" s="96">
        <f t="shared" si="43"/>
        <v>0</v>
      </c>
      <c r="AG210" s="96">
        <f t="shared" si="44"/>
        <v>83259</v>
      </c>
      <c r="AH210" s="96">
        <f t="shared" si="39"/>
        <v>83259</v>
      </c>
      <c r="AI210" s="96">
        <f t="shared" si="45"/>
        <v>0</v>
      </c>
      <c r="AJ210" s="72"/>
      <c r="AK210" s="72"/>
      <c r="AL210" s="71" t="s">
        <v>1294</v>
      </c>
      <c r="AM210" s="71" t="s">
        <v>1376</v>
      </c>
      <c r="AN210" s="71" t="s">
        <v>1178</v>
      </c>
      <c r="AO210" s="73" t="s">
        <v>1293</v>
      </c>
      <c r="AP210" s="73" t="s">
        <v>1377</v>
      </c>
      <c r="AQ210" s="73" t="s">
        <v>1378</v>
      </c>
      <c r="AR210" s="71" t="s">
        <v>1379</v>
      </c>
      <c r="AS210" s="71" t="s">
        <v>1380</v>
      </c>
      <c r="AT210" s="71"/>
      <c r="AU210" s="110">
        <v>45504</v>
      </c>
      <c r="AV210" s="74">
        <v>45504</v>
      </c>
      <c r="AW210" s="57"/>
      <c r="AX210" s="57"/>
      <c r="AY210" s="71"/>
      <c r="AZ210" s="71"/>
      <c r="BA210" s="70"/>
      <c r="BB210" s="70"/>
      <c r="BC210" s="70"/>
      <c r="BD210" s="70"/>
      <c r="BE210" s="71"/>
      <c r="BF210" s="96"/>
      <c r="BG210" s="96"/>
      <c r="BH210" s="96">
        <f t="shared" si="46"/>
        <v>0</v>
      </c>
      <c r="BI210" s="96"/>
      <c r="BJ210" s="96"/>
      <c r="BK210" s="96"/>
      <c r="BL210" s="96"/>
      <c r="BM210" s="96"/>
      <c r="BN210" s="96"/>
      <c r="BO210" s="96"/>
      <c r="BP210" s="96"/>
      <c r="BQ210" s="96"/>
      <c r="BR210" s="96"/>
      <c r="BS210" s="96"/>
      <c r="BT210" s="96"/>
      <c r="BU210" s="96"/>
      <c r="BV210" s="96">
        <f t="shared" si="47"/>
        <v>0</v>
      </c>
      <c r="BW210" s="96">
        <f t="shared" si="48"/>
        <v>0</v>
      </c>
      <c r="BX210" s="96">
        <f t="shared" si="49"/>
        <v>0</v>
      </c>
      <c r="BY210" s="96">
        <f t="shared" si="50"/>
        <v>0</v>
      </c>
      <c r="BZ210" s="96">
        <f t="shared" si="51"/>
        <v>0</v>
      </c>
      <c r="CA210" s="72"/>
      <c r="CB210" s="72"/>
      <c r="CC210" s="71"/>
      <c r="CD210" s="71"/>
      <c r="CE210" s="71"/>
      <c r="CF210" s="73"/>
      <c r="CG210" s="73"/>
      <c r="CH210" s="73"/>
      <c r="CI210" s="71"/>
      <c r="CJ210" s="71"/>
      <c r="CK210" s="71"/>
      <c r="CL210" s="110"/>
      <c r="CM210" s="74"/>
      <c r="CN210" s="57"/>
      <c r="CO210" s="57"/>
      <c r="CP210" s="71"/>
      <c r="CQ210" s="71"/>
      <c r="CR210" s="75"/>
    </row>
    <row r="211" spans="1:96" x14ac:dyDescent="0.45">
      <c r="A211" s="56">
        <v>208</v>
      </c>
      <c r="B211" s="68" t="s">
        <v>707</v>
      </c>
      <c r="C211" s="78" t="s">
        <v>708</v>
      </c>
      <c r="D211" s="78" t="str">
        <f t="shared" si="40"/>
        <v>ｻ009BH</v>
      </c>
      <c r="E211" s="57" t="s">
        <v>706</v>
      </c>
      <c r="F211" s="58">
        <v>43537</v>
      </c>
      <c r="G211" s="69">
        <v>39.6</v>
      </c>
      <c r="H211" s="57" t="s">
        <v>134</v>
      </c>
      <c r="I211" s="57" t="s">
        <v>288</v>
      </c>
      <c r="J211" s="70">
        <v>45421</v>
      </c>
      <c r="K211" s="70" t="s">
        <v>1147</v>
      </c>
      <c r="L211" s="70"/>
      <c r="M211" s="70"/>
      <c r="N211" s="71"/>
      <c r="O211" s="96">
        <v>164200</v>
      </c>
      <c r="P211" s="96">
        <v>164200</v>
      </c>
      <c r="Q211" s="96">
        <f t="shared" si="41"/>
        <v>0</v>
      </c>
      <c r="R211" s="96">
        <v>32428</v>
      </c>
      <c r="S211" s="96">
        <v>1188</v>
      </c>
      <c r="T211" s="96">
        <v>6573</v>
      </c>
      <c r="U211" s="96">
        <v>10434</v>
      </c>
      <c r="V211" s="96">
        <v>9741</v>
      </c>
      <c r="W211" s="96">
        <v>2138</v>
      </c>
      <c r="X211" s="96">
        <v>0</v>
      </c>
      <c r="Y211" s="96">
        <v>118</v>
      </c>
      <c r="Z211" s="96">
        <v>475</v>
      </c>
      <c r="AA211" s="96">
        <v>1544</v>
      </c>
      <c r="AB211" s="96">
        <v>217</v>
      </c>
      <c r="AC211" s="96">
        <v>0</v>
      </c>
      <c r="AD211" s="96">
        <v>0</v>
      </c>
      <c r="AE211" s="96">
        <f t="shared" si="42"/>
        <v>32428</v>
      </c>
      <c r="AF211" s="96">
        <f t="shared" si="43"/>
        <v>0</v>
      </c>
      <c r="AG211" s="96">
        <f t="shared" si="44"/>
        <v>131772</v>
      </c>
      <c r="AH211" s="96">
        <f t="shared" si="39"/>
        <v>131772</v>
      </c>
      <c r="AI211" s="96">
        <f t="shared" si="45"/>
        <v>0</v>
      </c>
      <c r="AJ211" s="72"/>
      <c r="AK211" s="72"/>
      <c r="AL211" s="71" t="s">
        <v>1294</v>
      </c>
      <c r="AM211" s="71" t="s">
        <v>1376</v>
      </c>
      <c r="AN211" s="71" t="s">
        <v>1178</v>
      </c>
      <c r="AO211" s="73" t="s">
        <v>1293</v>
      </c>
      <c r="AP211" s="73" t="s">
        <v>1377</v>
      </c>
      <c r="AQ211" s="73" t="s">
        <v>1378</v>
      </c>
      <c r="AR211" s="71" t="s">
        <v>1379</v>
      </c>
      <c r="AS211" s="71" t="s">
        <v>1380</v>
      </c>
      <c r="AT211" s="71"/>
      <c r="AU211" s="110">
        <v>45504</v>
      </c>
      <c r="AV211" s="74">
        <v>45504</v>
      </c>
      <c r="AW211" s="57"/>
      <c r="AX211" s="57"/>
      <c r="AY211" s="71"/>
      <c r="AZ211" s="71"/>
      <c r="BA211" s="70"/>
      <c r="BB211" s="70"/>
      <c r="BC211" s="70"/>
      <c r="BD211" s="70"/>
      <c r="BE211" s="71"/>
      <c r="BF211" s="96"/>
      <c r="BG211" s="96"/>
      <c r="BH211" s="96">
        <f t="shared" si="46"/>
        <v>0</v>
      </c>
      <c r="BI211" s="96"/>
      <c r="BJ211" s="96"/>
      <c r="BK211" s="96"/>
      <c r="BL211" s="96"/>
      <c r="BM211" s="96"/>
      <c r="BN211" s="96"/>
      <c r="BO211" s="96"/>
      <c r="BP211" s="96"/>
      <c r="BQ211" s="96"/>
      <c r="BR211" s="96"/>
      <c r="BS211" s="96"/>
      <c r="BT211" s="96"/>
      <c r="BU211" s="96"/>
      <c r="BV211" s="96">
        <f t="shared" si="47"/>
        <v>0</v>
      </c>
      <c r="BW211" s="96">
        <f t="shared" si="48"/>
        <v>0</v>
      </c>
      <c r="BX211" s="96">
        <f t="shared" si="49"/>
        <v>0</v>
      </c>
      <c r="BY211" s="96">
        <f t="shared" si="50"/>
        <v>0</v>
      </c>
      <c r="BZ211" s="96">
        <f t="shared" si="51"/>
        <v>0</v>
      </c>
      <c r="CA211" s="72"/>
      <c r="CB211" s="72"/>
      <c r="CC211" s="71"/>
      <c r="CD211" s="71"/>
      <c r="CE211" s="71"/>
      <c r="CF211" s="73"/>
      <c r="CG211" s="73"/>
      <c r="CH211" s="73"/>
      <c r="CI211" s="71"/>
      <c r="CJ211" s="71"/>
      <c r="CK211" s="71"/>
      <c r="CL211" s="110"/>
      <c r="CM211" s="74"/>
      <c r="CN211" s="57"/>
      <c r="CO211" s="57"/>
      <c r="CP211" s="71"/>
      <c r="CQ211" s="71"/>
      <c r="CR211" s="75"/>
    </row>
    <row r="212" spans="1:96" x14ac:dyDescent="0.45">
      <c r="A212" s="56">
        <v>209</v>
      </c>
      <c r="B212" s="68" t="s">
        <v>709</v>
      </c>
      <c r="C212" s="78" t="s">
        <v>710</v>
      </c>
      <c r="D212" s="78" t="str">
        <f t="shared" si="40"/>
        <v>ｻ009BK</v>
      </c>
      <c r="E212" s="57" t="s">
        <v>711</v>
      </c>
      <c r="F212" s="58">
        <v>43564</v>
      </c>
      <c r="G212" s="69">
        <v>89.1</v>
      </c>
      <c r="H212" s="57" t="s">
        <v>134</v>
      </c>
      <c r="I212" s="57" t="s">
        <v>140</v>
      </c>
      <c r="J212" s="70">
        <v>45432</v>
      </c>
      <c r="K212" s="70" t="s">
        <v>1147</v>
      </c>
      <c r="L212" s="70"/>
      <c r="M212" s="70"/>
      <c r="N212" s="71"/>
      <c r="O212" s="96">
        <v>407510</v>
      </c>
      <c r="P212" s="96">
        <v>407737</v>
      </c>
      <c r="Q212" s="96">
        <f t="shared" si="41"/>
        <v>227</v>
      </c>
      <c r="R212" s="96">
        <v>70266</v>
      </c>
      <c r="S212" s="96">
        <v>2831</v>
      </c>
      <c r="T212" s="96">
        <v>13800</v>
      </c>
      <c r="U212" s="96">
        <v>22037</v>
      </c>
      <c r="V212" s="96">
        <v>22730</v>
      </c>
      <c r="W212" s="96">
        <v>4177</v>
      </c>
      <c r="X212" s="96">
        <v>0</v>
      </c>
      <c r="Y212" s="96">
        <v>237</v>
      </c>
      <c r="Z212" s="96">
        <v>772</v>
      </c>
      <c r="AA212" s="96">
        <v>3148</v>
      </c>
      <c r="AB212" s="96">
        <v>534</v>
      </c>
      <c r="AC212" s="96">
        <v>0</v>
      </c>
      <c r="AD212" s="96">
        <v>0</v>
      </c>
      <c r="AE212" s="96">
        <f t="shared" si="42"/>
        <v>70266</v>
      </c>
      <c r="AF212" s="96">
        <f t="shared" si="43"/>
        <v>0</v>
      </c>
      <c r="AG212" s="96">
        <f t="shared" si="44"/>
        <v>337244</v>
      </c>
      <c r="AH212" s="96">
        <f t="shared" si="39"/>
        <v>337471</v>
      </c>
      <c r="AI212" s="96">
        <f t="shared" si="45"/>
        <v>227</v>
      </c>
      <c r="AJ212" s="72" t="s">
        <v>1727</v>
      </c>
      <c r="AK212" s="72"/>
      <c r="AL212" s="71" t="s">
        <v>1532</v>
      </c>
      <c r="AM212" s="71" t="s">
        <v>1533</v>
      </c>
      <c r="AN212" s="71" t="s">
        <v>1178</v>
      </c>
      <c r="AO212" s="73" t="s">
        <v>1534</v>
      </c>
      <c r="AP212" s="73" t="s">
        <v>1535</v>
      </c>
      <c r="AQ212" s="73" t="s">
        <v>1536</v>
      </c>
      <c r="AR212" s="71" t="s">
        <v>1537</v>
      </c>
      <c r="AS212" s="71" t="s">
        <v>1538</v>
      </c>
      <c r="AT212" s="71"/>
      <c r="AU212" s="110">
        <v>45504</v>
      </c>
      <c r="AV212" s="74">
        <v>45504</v>
      </c>
      <c r="AW212" s="57"/>
      <c r="AX212" s="57"/>
      <c r="AY212" s="71"/>
      <c r="AZ212" s="71"/>
      <c r="BA212" s="70"/>
      <c r="BB212" s="70"/>
      <c r="BC212" s="70"/>
      <c r="BD212" s="70"/>
      <c r="BE212" s="71"/>
      <c r="BF212" s="96"/>
      <c r="BG212" s="96"/>
      <c r="BH212" s="96">
        <f t="shared" si="46"/>
        <v>0</v>
      </c>
      <c r="BI212" s="96"/>
      <c r="BJ212" s="96"/>
      <c r="BK212" s="96"/>
      <c r="BL212" s="96"/>
      <c r="BM212" s="96"/>
      <c r="BN212" s="96"/>
      <c r="BO212" s="96"/>
      <c r="BP212" s="96"/>
      <c r="BQ212" s="96"/>
      <c r="BR212" s="96"/>
      <c r="BS212" s="96"/>
      <c r="BT212" s="96"/>
      <c r="BU212" s="96"/>
      <c r="BV212" s="96">
        <f t="shared" si="47"/>
        <v>0</v>
      </c>
      <c r="BW212" s="96">
        <f t="shared" si="48"/>
        <v>0</v>
      </c>
      <c r="BX212" s="96">
        <f t="shared" si="49"/>
        <v>0</v>
      </c>
      <c r="BY212" s="96">
        <f t="shared" si="50"/>
        <v>0</v>
      </c>
      <c r="BZ212" s="96">
        <f t="shared" si="51"/>
        <v>0</v>
      </c>
      <c r="CA212" s="72"/>
      <c r="CB212" s="72"/>
      <c r="CC212" s="71"/>
      <c r="CD212" s="71"/>
      <c r="CE212" s="71"/>
      <c r="CF212" s="73"/>
      <c r="CG212" s="73"/>
      <c r="CH212" s="73"/>
      <c r="CI212" s="71"/>
      <c r="CJ212" s="71"/>
      <c r="CK212" s="71"/>
      <c r="CL212" s="110"/>
      <c r="CM212" s="74"/>
      <c r="CN212" s="57"/>
      <c r="CO212" s="57"/>
      <c r="CP212" s="71"/>
      <c r="CQ212" s="71"/>
      <c r="CR212" s="75"/>
    </row>
    <row r="213" spans="1:96" x14ac:dyDescent="0.45">
      <c r="A213" s="56">
        <v>210</v>
      </c>
      <c r="B213" s="68" t="s">
        <v>712</v>
      </c>
      <c r="C213" s="78" t="s">
        <v>713</v>
      </c>
      <c r="D213" s="78" t="str">
        <f t="shared" si="40"/>
        <v>ｻ011BE</v>
      </c>
      <c r="E213" s="57" t="s">
        <v>714</v>
      </c>
      <c r="F213" s="58">
        <v>43538</v>
      </c>
      <c r="G213" s="69">
        <v>14.574999999999999</v>
      </c>
      <c r="H213" s="57" t="s">
        <v>134</v>
      </c>
      <c r="I213" s="57" t="s">
        <v>288</v>
      </c>
      <c r="J213" s="70">
        <v>45421</v>
      </c>
      <c r="K213" s="70" t="s">
        <v>1147</v>
      </c>
      <c r="L213" s="70"/>
      <c r="M213" s="70"/>
      <c r="N213" s="71"/>
      <c r="O213" s="96">
        <v>58090</v>
      </c>
      <c r="P213" s="96">
        <v>58090</v>
      </c>
      <c r="Q213" s="96">
        <f t="shared" si="41"/>
        <v>0</v>
      </c>
      <c r="R213" s="96">
        <v>13401</v>
      </c>
      <c r="S213" s="96">
        <v>495</v>
      </c>
      <c r="T213" s="96">
        <v>2772</v>
      </c>
      <c r="U213" s="96">
        <v>4197</v>
      </c>
      <c r="V213" s="96">
        <v>4415</v>
      </c>
      <c r="W213" s="96">
        <v>613</v>
      </c>
      <c r="X213" s="96">
        <v>0</v>
      </c>
      <c r="Y213" s="96">
        <v>39</v>
      </c>
      <c r="Z213" s="96">
        <v>158</v>
      </c>
      <c r="AA213" s="96">
        <v>633</v>
      </c>
      <c r="AB213" s="96">
        <v>79</v>
      </c>
      <c r="AC213" s="96">
        <v>0</v>
      </c>
      <c r="AD213" s="96">
        <v>0</v>
      </c>
      <c r="AE213" s="96">
        <f t="shared" si="42"/>
        <v>13401</v>
      </c>
      <c r="AF213" s="96">
        <f t="shared" si="43"/>
        <v>0</v>
      </c>
      <c r="AG213" s="96">
        <f t="shared" si="44"/>
        <v>44689</v>
      </c>
      <c r="AH213" s="96">
        <f t="shared" si="39"/>
        <v>44689</v>
      </c>
      <c r="AI213" s="96">
        <f t="shared" si="45"/>
        <v>0</v>
      </c>
      <c r="AJ213" s="72"/>
      <c r="AK213" s="72"/>
      <c r="AL213" s="71" t="s">
        <v>1176</v>
      </c>
      <c r="AM213" s="71" t="s">
        <v>1177</v>
      </c>
      <c r="AN213" s="71" t="s">
        <v>1178</v>
      </c>
      <c r="AO213" s="73" t="s">
        <v>1179</v>
      </c>
      <c r="AP213" s="73" t="s">
        <v>1180</v>
      </c>
      <c r="AQ213" s="73" t="s">
        <v>1375</v>
      </c>
      <c r="AR213" s="71" t="s">
        <v>1182</v>
      </c>
      <c r="AS213" s="71" t="s">
        <v>1183</v>
      </c>
      <c r="AT213" s="71"/>
      <c r="AU213" s="110">
        <v>45504</v>
      </c>
      <c r="AV213" s="74">
        <v>45504</v>
      </c>
      <c r="AW213" s="57"/>
      <c r="AX213" s="57"/>
      <c r="AY213" s="71"/>
      <c r="AZ213" s="71"/>
      <c r="BA213" s="70"/>
      <c r="BB213" s="70"/>
      <c r="BC213" s="70"/>
      <c r="BD213" s="70"/>
      <c r="BE213" s="71"/>
      <c r="BF213" s="96"/>
      <c r="BG213" s="96"/>
      <c r="BH213" s="96">
        <f t="shared" si="46"/>
        <v>0</v>
      </c>
      <c r="BI213" s="96"/>
      <c r="BJ213" s="96"/>
      <c r="BK213" s="96"/>
      <c r="BL213" s="96"/>
      <c r="BM213" s="96"/>
      <c r="BN213" s="96"/>
      <c r="BO213" s="96"/>
      <c r="BP213" s="96"/>
      <c r="BQ213" s="96"/>
      <c r="BR213" s="96"/>
      <c r="BS213" s="96"/>
      <c r="BT213" s="96"/>
      <c r="BU213" s="96"/>
      <c r="BV213" s="96">
        <f t="shared" si="47"/>
        <v>0</v>
      </c>
      <c r="BW213" s="96">
        <f t="shared" si="48"/>
        <v>0</v>
      </c>
      <c r="BX213" s="96">
        <f t="shared" si="49"/>
        <v>0</v>
      </c>
      <c r="BY213" s="96">
        <f t="shared" si="50"/>
        <v>0</v>
      </c>
      <c r="BZ213" s="96">
        <f t="shared" si="51"/>
        <v>0</v>
      </c>
      <c r="CA213" s="72"/>
      <c r="CB213" s="72"/>
      <c r="CC213" s="71"/>
      <c r="CD213" s="71"/>
      <c r="CE213" s="71"/>
      <c r="CF213" s="73"/>
      <c r="CG213" s="73"/>
      <c r="CH213" s="73"/>
      <c r="CI213" s="71"/>
      <c r="CJ213" s="71"/>
      <c r="CK213" s="71"/>
      <c r="CL213" s="110"/>
      <c r="CM213" s="74"/>
      <c r="CN213" s="57"/>
      <c r="CO213" s="57"/>
      <c r="CP213" s="71"/>
      <c r="CQ213" s="71"/>
      <c r="CR213" s="75"/>
    </row>
    <row r="214" spans="1:96" x14ac:dyDescent="0.45">
      <c r="A214" s="56">
        <v>211</v>
      </c>
      <c r="B214" s="68" t="s">
        <v>715</v>
      </c>
      <c r="C214" s="78" t="s">
        <v>716</v>
      </c>
      <c r="D214" s="78" t="str">
        <f t="shared" si="40"/>
        <v>ｻ011BF</v>
      </c>
      <c r="E214" s="57" t="s">
        <v>1162</v>
      </c>
      <c r="F214" s="58">
        <v>43538</v>
      </c>
      <c r="G214" s="69">
        <v>11.824999999999999</v>
      </c>
      <c r="H214" s="57" t="s">
        <v>134</v>
      </c>
      <c r="I214" s="57" t="s">
        <v>288</v>
      </c>
      <c r="J214" s="70">
        <v>45421</v>
      </c>
      <c r="K214" s="70" t="s">
        <v>1147</v>
      </c>
      <c r="L214" s="70"/>
      <c r="M214" s="70"/>
      <c r="N214" s="71"/>
      <c r="O214" s="96">
        <v>31460</v>
      </c>
      <c r="P214" s="96">
        <v>31469</v>
      </c>
      <c r="Q214" s="96">
        <f t="shared" si="41"/>
        <v>9</v>
      </c>
      <c r="R214" s="96">
        <v>10549</v>
      </c>
      <c r="S214" s="96">
        <v>376</v>
      </c>
      <c r="T214" s="96">
        <v>2197</v>
      </c>
      <c r="U214" s="96">
        <v>3445</v>
      </c>
      <c r="V214" s="96">
        <v>3366</v>
      </c>
      <c r="W214" s="96">
        <v>435</v>
      </c>
      <c r="X214" s="96">
        <v>0</v>
      </c>
      <c r="Y214" s="96">
        <v>39</v>
      </c>
      <c r="Z214" s="96">
        <v>118</v>
      </c>
      <c r="AA214" s="96">
        <v>514</v>
      </c>
      <c r="AB214" s="96">
        <v>59</v>
      </c>
      <c r="AC214" s="96">
        <v>0</v>
      </c>
      <c r="AD214" s="96">
        <v>0</v>
      </c>
      <c r="AE214" s="96">
        <f t="shared" si="42"/>
        <v>10549</v>
      </c>
      <c r="AF214" s="96">
        <f t="shared" si="43"/>
        <v>0</v>
      </c>
      <c r="AG214" s="96">
        <f t="shared" si="44"/>
        <v>20911</v>
      </c>
      <c r="AH214" s="96">
        <f t="shared" si="39"/>
        <v>20920</v>
      </c>
      <c r="AI214" s="96">
        <f t="shared" si="45"/>
        <v>9</v>
      </c>
      <c r="AJ214" s="72" t="s">
        <v>1700</v>
      </c>
      <c r="AK214" s="72"/>
      <c r="AL214" s="71" t="s">
        <v>1176</v>
      </c>
      <c r="AM214" s="71" t="s">
        <v>1177</v>
      </c>
      <c r="AN214" s="71" t="s">
        <v>1178</v>
      </c>
      <c r="AO214" s="73" t="s">
        <v>1179</v>
      </c>
      <c r="AP214" s="73" t="s">
        <v>1180</v>
      </c>
      <c r="AQ214" s="73" t="s">
        <v>1375</v>
      </c>
      <c r="AR214" s="71" t="s">
        <v>1182</v>
      </c>
      <c r="AS214" s="71" t="s">
        <v>1183</v>
      </c>
      <c r="AT214" s="71"/>
      <c r="AU214" s="110">
        <v>45504</v>
      </c>
      <c r="AV214" s="74">
        <v>45504</v>
      </c>
      <c r="AW214" s="57"/>
      <c r="AX214" s="57"/>
      <c r="AY214" s="71"/>
      <c r="AZ214" s="71"/>
      <c r="BA214" s="70"/>
      <c r="BB214" s="70"/>
      <c r="BC214" s="70"/>
      <c r="BD214" s="70"/>
      <c r="BE214" s="71"/>
      <c r="BF214" s="96"/>
      <c r="BG214" s="96"/>
      <c r="BH214" s="96">
        <f t="shared" si="46"/>
        <v>0</v>
      </c>
      <c r="BI214" s="96"/>
      <c r="BJ214" s="96"/>
      <c r="BK214" s="96"/>
      <c r="BL214" s="96"/>
      <c r="BM214" s="96"/>
      <c r="BN214" s="96"/>
      <c r="BO214" s="96"/>
      <c r="BP214" s="96"/>
      <c r="BQ214" s="96"/>
      <c r="BR214" s="96"/>
      <c r="BS214" s="96"/>
      <c r="BT214" s="96"/>
      <c r="BU214" s="96"/>
      <c r="BV214" s="96">
        <f t="shared" si="47"/>
        <v>0</v>
      </c>
      <c r="BW214" s="96">
        <f t="shared" si="48"/>
        <v>0</v>
      </c>
      <c r="BX214" s="96">
        <f t="shared" si="49"/>
        <v>0</v>
      </c>
      <c r="BY214" s="96">
        <f t="shared" si="50"/>
        <v>0</v>
      </c>
      <c r="BZ214" s="96">
        <f t="shared" si="51"/>
        <v>0</v>
      </c>
      <c r="CA214" s="72"/>
      <c r="CB214" s="72"/>
      <c r="CC214" s="71"/>
      <c r="CD214" s="71"/>
      <c r="CE214" s="71"/>
      <c r="CF214" s="73"/>
      <c r="CG214" s="73"/>
      <c r="CH214" s="73"/>
      <c r="CI214" s="71"/>
      <c r="CJ214" s="71"/>
      <c r="CK214" s="71"/>
      <c r="CL214" s="110"/>
      <c r="CM214" s="74"/>
      <c r="CN214" s="57"/>
      <c r="CO214" s="57"/>
      <c r="CP214" s="71"/>
      <c r="CQ214" s="71"/>
      <c r="CR214" s="75"/>
    </row>
    <row r="215" spans="1:96" x14ac:dyDescent="0.45">
      <c r="A215" s="56">
        <v>212</v>
      </c>
      <c r="B215" s="68" t="s">
        <v>717</v>
      </c>
      <c r="C215" s="78" t="s">
        <v>718</v>
      </c>
      <c r="D215" s="78" t="str">
        <f t="shared" si="40"/>
        <v>ｻ011BH</v>
      </c>
      <c r="E215" s="57" t="s">
        <v>1632</v>
      </c>
      <c r="F215" s="58">
        <v>43571</v>
      </c>
      <c r="G215" s="69">
        <v>25.3</v>
      </c>
      <c r="H215" s="57" t="s">
        <v>134</v>
      </c>
      <c r="I215" s="57" t="s">
        <v>232</v>
      </c>
      <c r="J215" s="70">
        <v>45441</v>
      </c>
      <c r="K215" s="70" t="s">
        <v>1148</v>
      </c>
      <c r="L215" s="70"/>
      <c r="M215" s="70"/>
      <c r="N215" s="71"/>
      <c r="O215" s="96">
        <v>121500</v>
      </c>
      <c r="P215" s="96">
        <v>121500</v>
      </c>
      <c r="Q215" s="96">
        <f t="shared" si="41"/>
        <v>0</v>
      </c>
      <c r="R215" s="96">
        <v>24094</v>
      </c>
      <c r="S215" s="96">
        <v>871</v>
      </c>
      <c r="T215" s="96">
        <v>4415</v>
      </c>
      <c r="U215" s="96">
        <v>7207</v>
      </c>
      <c r="V215" s="96">
        <v>8870</v>
      </c>
      <c r="W215" s="96">
        <v>1227</v>
      </c>
      <c r="X215" s="96">
        <v>0</v>
      </c>
      <c r="Y215" s="96">
        <v>79</v>
      </c>
      <c r="Z215" s="96">
        <v>277</v>
      </c>
      <c r="AA215" s="96">
        <v>990</v>
      </c>
      <c r="AB215" s="96">
        <v>158</v>
      </c>
      <c r="AC215" s="96">
        <v>0</v>
      </c>
      <c r="AD215" s="96">
        <v>0</v>
      </c>
      <c r="AE215" s="96">
        <f t="shared" si="42"/>
        <v>24094</v>
      </c>
      <c r="AF215" s="96">
        <f t="shared" si="43"/>
        <v>0</v>
      </c>
      <c r="AG215" s="96">
        <f t="shared" si="44"/>
        <v>97406</v>
      </c>
      <c r="AH215" s="96">
        <f t="shared" si="39"/>
        <v>97406</v>
      </c>
      <c r="AI215" s="96">
        <f t="shared" si="45"/>
        <v>0</v>
      </c>
      <c r="AJ215" s="72"/>
      <c r="AK215" s="72"/>
      <c r="AL215" s="71" t="s">
        <v>1544</v>
      </c>
      <c r="AM215" s="71" t="s">
        <v>1177</v>
      </c>
      <c r="AN215" s="71" t="s">
        <v>1178</v>
      </c>
      <c r="AO215" s="73" t="s">
        <v>1179</v>
      </c>
      <c r="AP215" s="73" t="s">
        <v>1180</v>
      </c>
      <c r="AQ215" s="73" t="s">
        <v>1557</v>
      </c>
      <c r="AR215" s="71" t="s">
        <v>1558</v>
      </c>
      <c r="AS215" s="71" t="s">
        <v>1559</v>
      </c>
      <c r="AT215" s="71"/>
      <c r="AU215" s="110">
        <v>45504</v>
      </c>
      <c r="AV215" s="74">
        <v>45504</v>
      </c>
      <c r="AW215" s="57"/>
      <c r="AX215" s="57"/>
      <c r="AY215" s="71"/>
      <c r="AZ215" s="71"/>
      <c r="BA215" s="70"/>
      <c r="BB215" s="70"/>
      <c r="BC215" s="70"/>
      <c r="BD215" s="70"/>
      <c r="BE215" s="71"/>
      <c r="BF215" s="96"/>
      <c r="BG215" s="96"/>
      <c r="BH215" s="96">
        <f t="shared" si="46"/>
        <v>0</v>
      </c>
      <c r="BI215" s="96"/>
      <c r="BJ215" s="96"/>
      <c r="BK215" s="96"/>
      <c r="BL215" s="96"/>
      <c r="BM215" s="96"/>
      <c r="BN215" s="96"/>
      <c r="BO215" s="96"/>
      <c r="BP215" s="96"/>
      <c r="BQ215" s="96"/>
      <c r="BR215" s="96"/>
      <c r="BS215" s="96"/>
      <c r="BT215" s="96"/>
      <c r="BU215" s="96"/>
      <c r="BV215" s="96">
        <f t="shared" si="47"/>
        <v>0</v>
      </c>
      <c r="BW215" s="96">
        <f t="shared" si="48"/>
        <v>0</v>
      </c>
      <c r="BX215" s="96">
        <f t="shared" si="49"/>
        <v>0</v>
      </c>
      <c r="BY215" s="96">
        <f t="shared" si="50"/>
        <v>0</v>
      </c>
      <c r="BZ215" s="96">
        <f t="shared" si="51"/>
        <v>0</v>
      </c>
      <c r="CA215" s="72"/>
      <c r="CB215" s="72"/>
      <c r="CC215" s="71"/>
      <c r="CD215" s="71"/>
      <c r="CE215" s="71"/>
      <c r="CF215" s="73"/>
      <c r="CG215" s="73"/>
      <c r="CH215" s="73"/>
      <c r="CI215" s="71"/>
      <c r="CJ215" s="71"/>
      <c r="CK215" s="71"/>
      <c r="CL215" s="110"/>
      <c r="CM215" s="74"/>
      <c r="CN215" s="57"/>
      <c r="CO215" s="57"/>
      <c r="CP215" s="71"/>
      <c r="CQ215" s="71"/>
      <c r="CR215" s="75"/>
    </row>
    <row r="216" spans="1:96" x14ac:dyDescent="0.45">
      <c r="A216" s="56">
        <v>213</v>
      </c>
      <c r="B216" s="68" t="s">
        <v>720</v>
      </c>
      <c r="C216" s="78" t="s">
        <v>721</v>
      </c>
      <c r="D216" s="78" t="str">
        <f t="shared" si="40"/>
        <v>ｻ011BI</v>
      </c>
      <c r="E216" s="57" t="s">
        <v>719</v>
      </c>
      <c r="F216" s="58">
        <v>43572</v>
      </c>
      <c r="G216" s="69">
        <v>44.274999999999999</v>
      </c>
      <c r="H216" s="57" t="s">
        <v>134</v>
      </c>
      <c r="I216" s="57" t="s">
        <v>288</v>
      </c>
      <c r="J216" s="70">
        <v>45441</v>
      </c>
      <c r="K216" s="70" t="s">
        <v>1148</v>
      </c>
      <c r="L216" s="70"/>
      <c r="M216" s="70">
        <v>45450</v>
      </c>
      <c r="N216" s="71"/>
      <c r="O216" s="96">
        <v>197820</v>
      </c>
      <c r="P216" s="96">
        <v>197820</v>
      </c>
      <c r="Q216" s="96">
        <f t="shared" si="41"/>
        <v>0</v>
      </c>
      <c r="R216" s="96">
        <v>40626</v>
      </c>
      <c r="S216" s="96">
        <v>1445</v>
      </c>
      <c r="T216" s="96">
        <v>7761</v>
      </c>
      <c r="U216" s="96">
        <v>11444</v>
      </c>
      <c r="V216" s="96">
        <v>15523</v>
      </c>
      <c r="W216" s="96">
        <v>1861</v>
      </c>
      <c r="X216" s="96">
        <v>0</v>
      </c>
      <c r="Y216" s="96">
        <v>118</v>
      </c>
      <c r="Z216" s="96">
        <v>475</v>
      </c>
      <c r="AA216" s="96">
        <v>1742</v>
      </c>
      <c r="AB216" s="96">
        <v>257</v>
      </c>
      <c r="AC216" s="96">
        <v>0</v>
      </c>
      <c r="AD216" s="96">
        <v>0</v>
      </c>
      <c r="AE216" s="96">
        <f t="shared" si="42"/>
        <v>40626</v>
      </c>
      <c r="AF216" s="96">
        <f t="shared" si="43"/>
        <v>0</v>
      </c>
      <c r="AG216" s="96">
        <f t="shared" si="44"/>
        <v>157194</v>
      </c>
      <c r="AH216" s="96">
        <f t="shared" si="39"/>
        <v>157194</v>
      </c>
      <c r="AI216" s="96">
        <f t="shared" si="45"/>
        <v>0</v>
      </c>
      <c r="AJ216" s="72"/>
      <c r="AK216" s="72"/>
      <c r="AL216" s="71" t="s">
        <v>1544</v>
      </c>
      <c r="AM216" s="71" t="s">
        <v>1177</v>
      </c>
      <c r="AN216" s="71" t="s">
        <v>1178</v>
      </c>
      <c r="AO216" s="73" t="s">
        <v>1179</v>
      </c>
      <c r="AP216" s="73" t="s">
        <v>1180</v>
      </c>
      <c r="AQ216" s="73" t="s">
        <v>1557</v>
      </c>
      <c r="AR216" s="71" t="s">
        <v>1558</v>
      </c>
      <c r="AS216" s="71" t="s">
        <v>1559</v>
      </c>
      <c r="AT216" s="71"/>
      <c r="AU216" s="110">
        <v>45504</v>
      </c>
      <c r="AV216" s="74">
        <v>45504</v>
      </c>
      <c r="AW216" s="57"/>
      <c r="AX216" s="57"/>
      <c r="AY216" s="71"/>
      <c r="AZ216" s="71"/>
      <c r="BA216" s="70"/>
      <c r="BB216" s="70"/>
      <c r="BC216" s="70"/>
      <c r="BD216" s="70"/>
      <c r="BE216" s="71"/>
      <c r="BF216" s="96"/>
      <c r="BG216" s="96"/>
      <c r="BH216" s="96">
        <f t="shared" si="46"/>
        <v>0</v>
      </c>
      <c r="BI216" s="96"/>
      <c r="BJ216" s="96"/>
      <c r="BK216" s="96"/>
      <c r="BL216" s="96"/>
      <c r="BM216" s="96"/>
      <c r="BN216" s="96"/>
      <c r="BO216" s="96"/>
      <c r="BP216" s="96"/>
      <c r="BQ216" s="96"/>
      <c r="BR216" s="96"/>
      <c r="BS216" s="96"/>
      <c r="BT216" s="96"/>
      <c r="BU216" s="96"/>
      <c r="BV216" s="96">
        <f t="shared" si="47"/>
        <v>0</v>
      </c>
      <c r="BW216" s="96">
        <f t="shared" si="48"/>
        <v>0</v>
      </c>
      <c r="BX216" s="96">
        <f t="shared" si="49"/>
        <v>0</v>
      </c>
      <c r="BY216" s="96">
        <f t="shared" si="50"/>
        <v>0</v>
      </c>
      <c r="BZ216" s="96">
        <f t="shared" si="51"/>
        <v>0</v>
      </c>
      <c r="CA216" s="72"/>
      <c r="CB216" s="72"/>
      <c r="CC216" s="71"/>
      <c r="CD216" s="71"/>
      <c r="CE216" s="71"/>
      <c r="CF216" s="73"/>
      <c r="CG216" s="73"/>
      <c r="CH216" s="73"/>
      <c r="CI216" s="71"/>
      <c r="CJ216" s="71"/>
      <c r="CK216" s="71"/>
      <c r="CL216" s="110"/>
      <c r="CM216" s="74"/>
      <c r="CN216" s="57"/>
      <c r="CO216" s="57"/>
      <c r="CP216" s="71"/>
      <c r="CQ216" s="71"/>
      <c r="CR216" s="75"/>
    </row>
    <row r="217" spans="1:96" x14ac:dyDescent="0.45">
      <c r="A217" s="56">
        <v>214</v>
      </c>
      <c r="B217" s="68" t="s">
        <v>722</v>
      </c>
      <c r="C217" s="78" t="s">
        <v>723</v>
      </c>
      <c r="D217" s="78" t="str">
        <f t="shared" si="40"/>
        <v>ｻ011BJ</v>
      </c>
      <c r="E217" s="57" t="s">
        <v>719</v>
      </c>
      <c r="F217" s="58">
        <v>43570</v>
      </c>
      <c r="G217" s="69">
        <v>52.25</v>
      </c>
      <c r="H217" s="57" t="s">
        <v>134</v>
      </c>
      <c r="I217" s="57" t="s">
        <v>288</v>
      </c>
      <c r="J217" s="70">
        <v>45441</v>
      </c>
      <c r="K217" s="70" t="s">
        <v>1148</v>
      </c>
      <c r="L217" s="70"/>
      <c r="M217" s="70">
        <v>45450</v>
      </c>
      <c r="N217" s="71"/>
      <c r="O217" s="96">
        <v>226440</v>
      </c>
      <c r="P217" s="96">
        <v>226440</v>
      </c>
      <c r="Q217" s="96">
        <f t="shared" si="41"/>
        <v>0</v>
      </c>
      <c r="R217" s="96">
        <v>45040</v>
      </c>
      <c r="S217" s="96">
        <v>1623</v>
      </c>
      <c r="T217" s="96">
        <v>9167</v>
      </c>
      <c r="U217" s="96">
        <v>13582</v>
      </c>
      <c r="V217" s="96">
        <v>15127</v>
      </c>
      <c r="W217" s="96">
        <v>2336</v>
      </c>
      <c r="X217" s="96">
        <v>0</v>
      </c>
      <c r="Y217" s="96">
        <v>158</v>
      </c>
      <c r="Z217" s="96">
        <v>613</v>
      </c>
      <c r="AA217" s="96">
        <v>2118</v>
      </c>
      <c r="AB217" s="96">
        <v>316</v>
      </c>
      <c r="AC217" s="96">
        <v>0</v>
      </c>
      <c r="AD217" s="96">
        <v>0</v>
      </c>
      <c r="AE217" s="96">
        <f t="shared" si="42"/>
        <v>45040</v>
      </c>
      <c r="AF217" s="96">
        <f t="shared" si="43"/>
        <v>0</v>
      </c>
      <c r="AG217" s="96">
        <f t="shared" si="44"/>
        <v>181400</v>
      </c>
      <c r="AH217" s="96">
        <f t="shared" si="39"/>
        <v>181400</v>
      </c>
      <c r="AI217" s="96">
        <f t="shared" si="45"/>
        <v>0</v>
      </c>
      <c r="AJ217" s="72"/>
      <c r="AK217" s="72"/>
      <c r="AL217" s="71" t="s">
        <v>1544</v>
      </c>
      <c r="AM217" s="71" t="s">
        <v>1177</v>
      </c>
      <c r="AN217" s="71" t="s">
        <v>1178</v>
      </c>
      <c r="AO217" s="73" t="s">
        <v>1179</v>
      </c>
      <c r="AP217" s="73" t="s">
        <v>1180</v>
      </c>
      <c r="AQ217" s="73" t="s">
        <v>1557</v>
      </c>
      <c r="AR217" s="71" t="s">
        <v>1558</v>
      </c>
      <c r="AS217" s="71" t="s">
        <v>1559</v>
      </c>
      <c r="AT217" s="71"/>
      <c r="AU217" s="110">
        <v>45504</v>
      </c>
      <c r="AV217" s="74">
        <v>45504</v>
      </c>
      <c r="AW217" s="57"/>
      <c r="AX217" s="57"/>
      <c r="AY217" s="71"/>
      <c r="AZ217" s="71"/>
      <c r="BA217" s="70"/>
      <c r="BB217" s="70"/>
      <c r="BC217" s="70"/>
      <c r="BD217" s="70"/>
      <c r="BE217" s="71"/>
      <c r="BF217" s="96"/>
      <c r="BG217" s="96"/>
      <c r="BH217" s="96">
        <f t="shared" si="46"/>
        <v>0</v>
      </c>
      <c r="BI217" s="96"/>
      <c r="BJ217" s="96"/>
      <c r="BK217" s="96"/>
      <c r="BL217" s="96"/>
      <c r="BM217" s="96"/>
      <c r="BN217" s="96"/>
      <c r="BO217" s="96"/>
      <c r="BP217" s="96"/>
      <c r="BQ217" s="96"/>
      <c r="BR217" s="96"/>
      <c r="BS217" s="96"/>
      <c r="BT217" s="96"/>
      <c r="BU217" s="96"/>
      <c r="BV217" s="96">
        <f t="shared" si="47"/>
        <v>0</v>
      </c>
      <c r="BW217" s="96">
        <f t="shared" si="48"/>
        <v>0</v>
      </c>
      <c r="BX217" s="96">
        <f t="shared" si="49"/>
        <v>0</v>
      </c>
      <c r="BY217" s="96">
        <f t="shared" si="50"/>
        <v>0</v>
      </c>
      <c r="BZ217" s="96">
        <f t="shared" si="51"/>
        <v>0</v>
      </c>
      <c r="CA217" s="72"/>
      <c r="CB217" s="72"/>
      <c r="CC217" s="71"/>
      <c r="CD217" s="71"/>
      <c r="CE217" s="71"/>
      <c r="CF217" s="73"/>
      <c r="CG217" s="73"/>
      <c r="CH217" s="73"/>
      <c r="CI217" s="71"/>
      <c r="CJ217" s="71"/>
      <c r="CK217" s="71"/>
      <c r="CL217" s="110"/>
      <c r="CM217" s="74"/>
      <c r="CN217" s="57"/>
      <c r="CO217" s="57"/>
      <c r="CP217" s="71"/>
      <c r="CQ217" s="71"/>
      <c r="CR217" s="75"/>
    </row>
    <row r="218" spans="1:96" x14ac:dyDescent="0.45">
      <c r="A218" s="56">
        <v>215</v>
      </c>
      <c r="B218" s="68" t="s">
        <v>724</v>
      </c>
      <c r="C218" s="78" t="s">
        <v>725</v>
      </c>
      <c r="D218" s="78" t="str">
        <f t="shared" si="40"/>
        <v>ｻ011BK</v>
      </c>
      <c r="E218" s="57" t="s">
        <v>719</v>
      </c>
      <c r="F218" s="58">
        <v>43570</v>
      </c>
      <c r="G218" s="69">
        <v>69.3</v>
      </c>
      <c r="H218" s="57" t="s">
        <v>134</v>
      </c>
      <c r="I218" s="57" t="s">
        <v>288</v>
      </c>
      <c r="J218" s="70">
        <v>45441</v>
      </c>
      <c r="K218" s="70" t="s">
        <v>1148</v>
      </c>
      <c r="L218" s="70"/>
      <c r="M218" s="70">
        <v>45450</v>
      </c>
      <c r="N218" s="71"/>
      <c r="O218" s="96">
        <v>313660</v>
      </c>
      <c r="P218" s="96">
        <v>313660</v>
      </c>
      <c r="Q218" s="96">
        <f t="shared" si="41"/>
        <v>0</v>
      </c>
      <c r="R218" s="96">
        <v>61635</v>
      </c>
      <c r="S218" s="96">
        <v>2316</v>
      </c>
      <c r="T218" s="96">
        <v>11563</v>
      </c>
      <c r="U218" s="96">
        <v>18612</v>
      </c>
      <c r="V218" s="96">
        <v>22057</v>
      </c>
      <c r="W218" s="96">
        <v>2910</v>
      </c>
      <c r="X218" s="96">
        <v>0</v>
      </c>
      <c r="Y218" s="96">
        <v>198</v>
      </c>
      <c r="Z218" s="96">
        <v>792</v>
      </c>
      <c r="AA218" s="96">
        <v>2791</v>
      </c>
      <c r="AB218" s="96">
        <v>396</v>
      </c>
      <c r="AC218" s="96">
        <v>0</v>
      </c>
      <c r="AD218" s="96">
        <v>0</v>
      </c>
      <c r="AE218" s="96">
        <f t="shared" si="42"/>
        <v>61635</v>
      </c>
      <c r="AF218" s="96">
        <f t="shared" si="43"/>
        <v>0</v>
      </c>
      <c r="AG218" s="96">
        <f t="shared" si="44"/>
        <v>252025</v>
      </c>
      <c r="AH218" s="96">
        <f t="shared" si="39"/>
        <v>252025</v>
      </c>
      <c r="AI218" s="96">
        <f t="shared" si="45"/>
        <v>0</v>
      </c>
      <c r="AJ218" s="72"/>
      <c r="AK218" s="72"/>
      <c r="AL218" s="71" t="s">
        <v>1544</v>
      </c>
      <c r="AM218" s="71" t="s">
        <v>1177</v>
      </c>
      <c r="AN218" s="71" t="s">
        <v>1178</v>
      </c>
      <c r="AO218" s="73" t="s">
        <v>1179</v>
      </c>
      <c r="AP218" s="73" t="s">
        <v>1180</v>
      </c>
      <c r="AQ218" s="73" t="s">
        <v>1557</v>
      </c>
      <c r="AR218" s="71" t="s">
        <v>1558</v>
      </c>
      <c r="AS218" s="71" t="s">
        <v>1559</v>
      </c>
      <c r="AT218" s="71"/>
      <c r="AU218" s="110">
        <v>45504</v>
      </c>
      <c r="AV218" s="74">
        <v>45504</v>
      </c>
      <c r="AW218" s="57"/>
      <c r="AX218" s="57"/>
      <c r="AY218" s="71"/>
      <c r="AZ218" s="71"/>
      <c r="BA218" s="70"/>
      <c r="BB218" s="70"/>
      <c r="BC218" s="70"/>
      <c r="BD218" s="70"/>
      <c r="BE218" s="71"/>
      <c r="BF218" s="96"/>
      <c r="BG218" s="96"/>
      <c r="BH218" s="96">
        <f t="shared" si="46"/>
        <v>0</v>
      </c>
      <c r="BI218" s="96"/>
      <c r="BJ218" s="96"/>
      <c r="BK218" s="96"/>
      <c r="BL218" s="96"/>
      <c r="BM218" s="96"/>
      <c r="BN218" s="96"/>
      <c r="BO218" s="96"/>
      <c r="BP218" s="96"/>
      <c r="BQ218" s="96"/>
      <c r="BR218" s="96"/>
      <c r="BS218" s="96"/>
      <c r="BT218" s="96"/>
      <c r="BU218" s="96"/>
      <c r="BV218" s="96">
        <f t="shared" si="47"/>
        <v>0</v>
      </c>
      <c r="BW218" s="96">
        <f t="shared" si="48"/>
        <v>0</v>
      </c>
      <c r="BX218" s="96">
        <f t="shared" si="49"/>
        <v>0</v>
      </c>
      <c r="BY218" s="96">
        <f t="shared" si="50"/>
        <v>0</v>
      </c>
      <c r="BZ218" s="96">
        <f t="shared" si="51"/>
        <v>0</v>
      </c>
      <c r="CA218" s="72"/>
      <c r="CB218" s="72"/>
      <c r="CC218" s="71"/>
      <c r="CD218" s="71"/>
      <c r="CE218" s="71"/>
      <c r="CF218" s="73"/>
      <c r="CG218" s="73"/>
      <c r="CH218" s="73"/>
      <c r="CI218" s="71"/>
      <c r="CJ218" s="71"/>
      <c r="CK218" s="71"/>
      <c r="CL218" s="110"/>
      <c r="CM218" s="74"/>
      <c r="CN218" s="57"/>
      <c r="CO218" s="57"/>
      <c r="CP218" s="71"/>
      <c r="CQ218" s="71"/>
      <c r="CR218" s="75"/>
    </row>
    <row r="219" spans="1:96" x14ac:dyDescent="0.45">
      <c r="A219" s="56">
        <v>216</v>
      </c>
      <c r="B219" s="68" t="s">
        <v>726</v>
      </c>
      <c r="C219" s="78" t="s">
        <v>727</v>
      </c>
      <c r="D219" s="78" t="str">
        <f t="shared" si="40"/>
        <v>ｻ012BC</v>
      </c>
      <c r="E219" s="57" t="s">
        <v>728</v>
      </c>
      <c r="F219" s="58">
        <v>43568</v>
      </c>
      <c r="G219" s="69">
        <v>25.85</v>
      </c>
      <c r="H219" s="57" t="s">
        <v>134</v>
      </c>
      <c r="I219" s="57" t="s">
        <v>288</v>
      </c>
      <c r="J219" s="70"/>
      <c r="K219" s="70"/>
      <c r="L219" s="70"/>
      <c r="M219" s="70"/>
      <c r="N219" s="71"/>
      <c r="O219" s="96"/>
      <c r="P219" s="96"/>
      <c r="Q219" s="96">
        <f t="shared" si="41"/>
        <v>0</v>
      </c>
      <c r="R219" s="96"/>
      <c r="S219" s="96"/>
      <c r="T219" s="96"/>
      <c r="U219" s="96"/>
      <c r="V219" s="96"/>
      <c r="W219" s="96"/>
      <c r="X219" s="96"/>
      <c r="Y219" s="96"/>
      <c r="Z219" s="96"/>
      <c r="AA219" s="96"/>
      <c r="AB219" s="96"/>
      <c r="AC219" s="96"/>
      <c r="AD219" s="96"/>
      <c r="AE219" s="96">
        <f t="shared" si="42"/>
        <v>0</v>
      </c>
      <c r="AF219" s="96">
        <f t="shared" si="43"/>
        <v>0</v>
      </c>
      <c r="AG219" s="96">
        <f t="shared" si="44"/>
        <v>0</v>
      </c>
      <c r="AH219" s="96">
        <f t="shared" si="39"/>
        <v>0</v>
      </c>
      <c r="AI219" s="96">
        <f t="shared" si="45"/>
        <v>0</v>
      </c>
      <c r="AJ219" s="72"/>
      <c r="AK219" s="72"/>
      <c r="AL219" s="71"/>
      <c r="AM219" s="71"/>
      <c r="AN219" s="71"/>
      <c r="AO219" s="73"/>
      <c r="AP219" s="73"/>
      <c r="AQ219" s="73"/>
      <c r="AR219" s="71"/>
      <c r="AS219" s="71"/>
      <c r="AT219" s="71"/>
      <c r="AU219" s="110"/>
      <c r="AV219" s="74"/>
      <c r="AW219" s="57"/>
      <c r="AX219" s="57"/>
      <c r="AY219" s="71"/>
      <c r="AZ219" s="71"/>
      <c r="BA219" s="70"/>
      <c r="BB219" s="70"/>
      <c r="BC219" s="70"/>
      <c r="BD219" s="70"/>
      <c r="BE219" s="71"/>
      <c r="BF219" s="96"/>
      <c r="BG219" s="96"/>
      <c r="BH219" s="96">
        <f t="shared" si="46"/>
        <v>0</v>
      </c>
      <c r="BI219" s="96"/>
      <c r="BJ219" s="96"/>
      <c r="BK219" s="96"/>
      <c r="BL219" s="96"/>
      <c r="BM219" s="96"/>
      <c r="BN219" s="96"/>
      <c r="BO219" s="96"/>
      <c r="BP219" s="96"/>
      <c r="BQ219" s="96"/>
      <c r="BR219" s="96"/>
      <c r="BS219" s="96"/>
      <c r="BT219" s="96"/>
      <c r="BU219" s="96"/>
      <c r="BV219" s="96">
        <f t="shared" si="47"/>
        <v>0</v>
      </c>
      <c r="BW219" s="96">
        <f t="shared" si="48"/>
        <v>0</v>
      </c>
      <c r="BX219" s="96">
        <f t="shared" si="49"/>
        <v>0</v>
      </c>
      <c r="BY219" s="96">
        <f t="shared" si="50"/>
        <v>0</v>
      </c>
      <c r="BZ219" s="96">
        <f t="shared" si="51"/>
        <v>0</v>
      </c>
      <c r="CA219" s="72"/>
      <c r="CB219" s="72"/>
      <c r="CC219" s="71"/>
      <c r="CD219" s="71"/>
      <c r="CE219" s="71"/>
      <c r="CF219" s="73"/>
      <c r="CG219" s="73"/>
      <c r="CH219" s="73"/>
      <c r="CI219" s="71"/>
      <c r="CJ219" s="71"/>
      <c r="CK219" s="71"/>
      <c r="CL219" s="110"/>
      <c r="CM219" s="74"/>
      <c r="CN219" s="57"/>
      <c r="CO219" s="57"/>
      <c r="CP219" s="71"/>
      <c r="CQ219" s="71"/>
      <c r="CR219" s="75"/>
    </row>
    <row r="220" spans="1:96" x14ac:dyDescent="0.45">
      <c r="A220" s="56">
        <v>217</v>
      </c>
      <c r="B220" s="68" t="s">
        <v>729</v>
      </c>
      <c r="C220" s="78" t="s">
        <v>730</v>
      </c>
      <c r="D220" s="78" t="str">
        <f t="shared" si="40"/>
        <v>ｻ006BB</v>
      </c>
      <c r="E220" s="57" t="s">
        <v>731</v>
      </c>
      <c r="F220" s="58">
        <v>43439</v>
      </c>
      <c r="G220" s="69">
        <v>38.5</v>
      </c>
      <c r="H220" s="57" t="s">
        <v>134</v>
      </c>
      <c r="I220" s="57" t="s">
        <v>232</v>
      </c>
      <c r="J220" s="70">
        <v>45387</v>
      </c>
      <c r="K220" s="70" t="s">
        <v>1148</v>
      </c>
      <c r="L220" s="70"/>
      <c r="M220" s="70">
        <v>45621</v>
      </c>
      <c r="N220" s="71"/>
      <c r="O220" s="96">
        <v>158230</v>
      </c>
      <c r="P220" s="96">
        <v>158230</v>
      </c>
      <c r="Q220" s="96">
        <f t="shared" si="41"/>
        <v>0</v>
      </c>
      <c r="R220" s="96">
        <v>42310</v>
      </c>
      <c r="S220" s="96">
        <v>1504</v>
      </c>
      <c r="T220" s="96">
        <v>7623</v>
      </c>
      <c r="U220" s="96">
        <v>13167</v>
      </c>
      <c r="V220" s="96">
        <v>15800</v>
      </c>
      <c r="W220" s="96">
        <v>2059</v>
      </c>
      <c r="X220" s="96">
        <v>0</v>
      </c>
      <c r="Y220" s="96">
        <v>99</v>
      </c>
      <c r="Z220" s="96">
        <v>435</v>
      </c>
      <c r="AA220" s="96">
        <v>1445</v>
      </c>
      <c r="AB220" s="96">
        <v>178</v>
      </c>
      <c r="AC220" s="96">
        <v>0</v>
      </c>
      <c r="AD220" s="96">
        <v>0</v>
      </c>
      <c r="AE220" s="96">
        <f t="shared" si="42"/>
        <v>42310</v>
      </c>
      <c r="AF220" s="96">
        <f t="shared" si="43"/>
        <v>0</v>
      </c>
      <c r="AG220" s="96">
        <f t="shared" si="44"/>
        <v>115920</v>
      </c>
      <c r="AH220" s="96">
        <f t="shared" si="39"/>
        <v>115920</v>
      </c>
      <c r="AI220" s="96">
        <f t="shared" si="45"/>
        <v>0</v>
      </c>
      <c r="AJ220" s="72" t="s">
        <v>2076</v>
      </c>
      <c r="AK220" s="72"/>
      <c r="AL220" s="71" t="s">
        <v>1286</v>
      </c>
      <c r="AM220" s="71"/>
      <c r="AN220" s="71"/>
      <c r="AO220" s="73" t="s">
        <v>1287</v>
      </c>
      <c r="AP220" s="103" t="s">
        <v>1866</v>
      </c>
      <c r="AQ220" s="73" t="s">
        <v>2065</v>
      </c>
      <c r="AR220" s="71" t="s">
        <v>1288</v>
      </c>
      <c r="AS220" s="71" t="s">
        <v>1289</v>
      </c>
      <c r="AT220" s="71"/>
      <c r="AU220" s="110" t="s">
        <v>2074</v>
      </c>
      <c r="AV220" s="74"/>
      <c r="AW220" s="57"/>
      <c r="AX220" s="105" t="s">
        <v>2075</v>
      </c>
      <c r="AY220" s="71"/>
      <c r="AZ220" s="71"/>
      <c r="BA220" s="70"/>
      <c r="BB220" s="70"/>
      <c r="BC220" s="70"/>
      <c r="BD220" s="70"/>
      <c r="BE220" s="71"/>
      <c r="BF220" s="96"/>
      <c r="BG220" s="96"/>
      <c r="BH220" s="96">
        <f t="shared" si="46"/>
        <v>0</v>
      </c>
      <c r="BI220" s="96"/>
      <c r="BJ220" s="96"/>
      <c r="BK220" s="96"/>
      <c r="BL220" s="96"/>
      <c r="BM220" s="96"/>
      <c r="BN220" s="96"/>
      <c r="BO220" s="96"/>
      <c r="BP220" s="96"/>
      <c r="BQ220" s="96"/>
      <c r="BR220" s="96"/>
      <c r="BS220" s="96"/>
      <c r="BT220" s="96"/>
      <c r="BU220" s="96"/>
      <c r="BV220" s="96">
        <f t="shared" si="47"/>
        <v>0</v>
      </c>
      <c r="BW220" s="96">
        <f t="shared" si="48"/>
        <v>0</v>
      </c>
      <c r="BX220" s="96">
        <f t="shared" si="49"/>
        <v>0</v>
      </c>
      <c r="BY220" s="96">
        <f t="shared" si="50"/>
        <v>0</v>
      </c>
      <c r="BZ220" s="96">
        <f t="shared" si="51"/>
        <v>0</v>
      </c>
      <c r="CA220" s="72"/>
      <c r="CB220" s="72"/>
      <c r="CC220" s="71"/>
      <c r="CD220" s="71"/>
      <c r="CE220" s="71"/>
      <c r="CF220" s="73"/>
      <c r="CG220" s="103"/>
      <c r="CH220" s="73"/>
      <c r="CI220" s="71"/>
      <c r="CJ220" s="71"/>
      <c r="CK220" s="71"/>
      <c r="CL220" s="110"/>
      <c r="CM220" s="74"/>
      <c r="CN220" s="57"/>
      <c r="CO220" s="105"/>
      <c r="CP220" s="71"/>
      <c r="CQ220" s="71"/>
      <c r="CR220" s="75"/>
    </row>
    <row r="221" spans="1:96" x14ac:dyDescent="0.45">
      <c r="A221" s="56">
        <v>218</v>
      </c>
      <c r="B221" s="68" t="s">
        <v>732</v>
      </c>
      <c r="C221" s="78" t="s">
        <v>733</v>
      </c>
      <c r="D221" s="78" t="str">
        <f t="shared" si="40"/>
        <v>ｻ007BD</v>
      </c>
      <c r="E221" s="57" t="s">
        <v>1752</v>
      </c>
      <c r="F221" s="58">
        <v>43498</v>
      </c>
      <c r="G221" s="69">
        <v>19.8</v>
      </c>
      <c r="H221" s="57" t="s">
        <v>134</v>
      </c>
      <c r="I221" s="57" t="s">
        <v>309</v>
      </c>
      <c r="J221" s="70">
        <v>45471</v>
      </c>
      <c r="K221" s="70" t="s">
        <v>1147</v>
      </c>
      <c r="L221" s="70"/>
      <c r="M221" s="70"/>
      <c r="N221" s="71"/>
      <c r="O221" s="96">
        <v>81380</v>
      </c>
      <c r="P221" s="96">
        <v>81380</v>
      </c>
      <c r="Q221" s="96">
        <f t="shared" si="41"/>
        <v>0</v>
      </c>
      <c r="R221" s="96">
        <v>17102</v>
      </c>
      <c r="S221" s="96">
        <v>613</v>
      </c>
      <c r="T221" s="96">
        <v>3088</v>
      </c>
      <c r="U221" s="96">
        <v>4989</v>
      </c>
      <c r="V221" s="96">
        <v>6375</v>
      </c>
      <c r="W221" s="96">
        <v>871</v>
      </c>
      <c r="X221" s="96">
        <v>0</v>
      </c>
      <c r="Y221" s="96">
        <v>59</v>
      </c>
      <c r="Z221" s="96">
        <v>217</v>
      </c>
      <c r="AA221" s="96">
        <v>772</v>
      </c>
      <c r="AB221" s="96">
        <v>118</v>
      </c>
      <c r="AC221" s="96">
        <v>0</v>
      </c>
      <c r="AD221" s="96">
        <v>0</v>
      </c>
      <c r="AE221" s="96">
        <f t="shared" si="42"/>
        <v>17102</v>
      </c>
      <c r="AF221" s="96">
        <f t="shared" si="43"/>
        <v>0</v>
      </c>
      <c r="AG221" s="96">
        <f t="shared" si="44"/>
        <v>64278</v>
      </c>
      <c r="AH221" s="96">
        <f>P221-AE221</f>
        <v>64278</v>
      </c>
      <c r="AI221" s="96">
        <f t="shared" si="45"/>
        <v>0</v>
      </c>
      <c r="AJ221" s="72" t="s">
        <v>1957</v>
      </c>
      <c r="AK221" s="72"/>
      <c r="AL221" s="71" t="s">
        <v>1286</v>
      </c>
      <c r="AM221" s="71"/>
      <c r="AN221" s="71"/>
      <c r="AO221" s="73" t="s">
        <v>1287</v>
      </c>
      <c r="AP221" s="73" t="s">
        <v>1864</v>
      </c>
      <c r="AQ221" s="73" t="s">
        <v>1944</v>
      </c>
      <c r="AR221" s="71" t="s">
        <v>1753</v>
      </c>
      <c r="AS221" s="71" t="s">
        <v>1754</v>
      </c>
      <c r="AT221" s="71"/>
      <c r="AU221" s="110" t="s">
        <v>1951</v>
      </c>
      <c r="AV221" s="74"/>
      <c r="AW221" s="57" t="s">
        <v>2087</v>
      </c>
      <c r="AX221" s="57" t="s">
        <v>1981</v>
      </c>
      <c r="AY221" s="71"/>
      <c r="AZ221" s="71"/>
      <c r="BA221" s="70"/>
      <c r="BB221" s="70"/>
      <c r="BC221" s="70"/>
      <c r="BD221" s="70"/>
      <c r="BE221" s="71"/>
      <c r="BF221" s="96"/>
      <c r="BG221" s="96"/>
      <c r="BH221" s="96">
        <f t="shared" si="46"/>
        <v>0</v>
      </c>
      <c r="BI221" s="96"/>
      <c r="BJ221" s="96"/>
      <c r="BK221" s="96"/>
      <c r="BL221" s="96"/>
      <c r="BM221" s="96"/>
      <c r="BN221" s="96"/>
      <c r="BO221" s="96"/>
      <c r="BP221" s="96"/>
      <c r="BQ221" s="96"/>
      <c r="BR221" s="96"/>
      <c r="BS221" s="96"/>
      <c r="BT221" s="96"/>
      <c r="BU221" s="96"/>
      <c r="BV221" s="96">
        <f t="shared" si="47"/>
        <v>0</v>
      </c>
      <c r="BW221" s="96">
        <f t="shared" si="48"/>
        <v>0</v>
      </c>
      <c r="BX221" s="96">
        <f t="shared" si="49"/>
        <v>0</v>
      </c>
      <c r="BY221" s="96">
        <f>BG221-BV221</f>
        <v>0</v>
      </c>
      <c r="BZ221" s="96">
        <f t="shared" si="51"/>
        <v>0</v>
      </c>
      <c r="CA221" s="72"/>
      <c r="CB221" s="72"/>
      <c r="CC221" s="71"/>
      <c r="CD221" s="71"/>
      <c r="CE221" s="71"/>
      <c r="CF221" s="73"/>
      <c r="CG221" s="73"/>
      <c r="CH221" s="73"/>
      <c r="CI221" s="71"/>
      <c r="CJ221" s="71"/>
      <c r="CK221" s="71"/>
      <c r="CL221" s="110"/>
      <c r="CM221" s="74"/>
      <c r="CN221" s="57"/>
      <c r="CO221" s="57"/>
      <c r="CP221" s="71"/>
      <c r="CQ221" s="71"/>
      <c r="CR221" s="75"/>
    </row>
    <row r="222" spans="1:96" x14ac:dyDescent="0.45">
      <c r="A222" s="56">
        <v>219</v>
      </c>
      <c r="B222" s="68" t="s">
        <v>735</v>
      </c>
      <c r="C222" s="78" t="s">
        <v>736</v>
      </c>
      <c r="D222" s="78" t="str">
        <f t="shared" si="40"/>
        <v>ｻ007BF</v>
      </c>
      <c r="E222" s="57" t="s">
        <v>225</v>
      </c>
      <c r="F222" s="58">
        <v>43528</v>
      </c>
      <c r="G222" s="69">
        <v>69.3</v>
      </c>
      <c r="H222" s="57" t="s">
        <v>134</v>
      </c>
      <c r="I222" s="57" t="s">
        <v>108</v>
      </c>
      <c r="J222" s="70"/>
      <c r="K222" s="70"/>
      <c r="L222" s="70"/>
      <c r="M222" s="70"/>
      <c r="N222" s="71"/>
      <c r="O222" s="96"/>
      <c r="P222" s="96"/>
      <c r="Q222" s="96">
        <f t="shared" si="41"/>
        <v>0</v>
      </c>
      <c r="R222" s="96"/>
      <c r="S222" s="96"/>
      <c r="T222" s="96"/>
      <c r="U222" s="96"/>
      <c r="V222" s="96"/>
      <c r="W222" s="96"/>
      <c r="X222" s="96"/>
      <c r="Y222" s="96"/>
      <c r="Z222" s="96"/>
      <c r="AA222" s="96"/>
      <c r="AB222" s="96"/>
      <c r="AC222" s="96"/>
      <c r="AD222" s="96"/>
      <c r="AE222" s="96">
        <f t="shared" si="42"/>
        <v>0</v>
      </c>
      <c r="AF222" s="96">
        <f t="shared" si="43"/>
        <v>0</v>
      </c>
      <c r="AG222" s="96">
        <f t="shared" si="44"/>
        <v>0</v>
      </c>
      <c r="AH222" s="96">
        <f t="shared" ref="AH222:AH272" si="52">P222-AE222</f>
        <v>0</v>
      </c>
      <c r="AI222" s="96">
        <f t="shared" si="45"/>
        <v>0</v>
      </c>
      <c r="AJ222" s="72"/>
      <c r="AK222" s="72"/>
      <c r="AL222" s="71"/>
      <c r="AM222" s="71"/>
      <c r="AN222" s="71"/>
      <c r="AO222" s="73"/>
      <c r="AP222" s="73"/>
      <c r="AQ222" s="73"/>
      <c r="AR222" s="71"/>
      <c r="AS222" s="71"/>
      <c r="AT222" s="71"/>
      <c r="AU222" s="110"/>
      <c r="AV222" s="74"/>
      <c r="AW222" s="57"/>
      <c r="AX222" s="57"/>
      <c r="AY222" s="71"/>
      <c r="AZ222" s="71"/>
      <c r="BA222" s="70"/>
      <c r="BB222" s="70"/>
      <c r="BC222" s="70"/>
      <c r="BD222" s="70"/>
      <c r="BE222" s="71"/>
      <c r="BF222" s="96"/>
      <c r="BG222" s="96"/>
      <c r="BH222" s="96">
        <f t="shared" si="46"/>
        <v>0</v>
      </c>
      <c r="BI222" s="96"/>
      <c r="BJ222" s="96"/>
      <c r="BK222" s="96"/>
      <c r="BL222" s="96"/>
      <c r="BM222" s="96"/>
      <c r="BN222" s="96"/>
      <c r="BO222" s="96"/>
      <c r="BP222" s="96"/>
      <c r="BQ222" s="96"/>
      <c r="BR222" s="96"/>
      <c r="BS222" s="96"/>
      <c r="BT222" s="96"/>
      <c r="BU222" s="96"/>
      <c r="BV222" s="96">
        <f t="shared" si="47"/>
        <v>0</v>
      </c>
      <c r="BW222" s="96">
        <f t="shared" si="48"/>
        <v>0</v>
      </c>
      <c r="BX222" s="96">
        <f t="shared" si="49"/>
        <v>0</v>
      </c>
      <c r="BY222" s="96">
        <f t="shared" si="50"/>
        <v>0</v>
      </c>
      <c r="BZ222" s="96">
        <f t="shared" si="51"/>
        <v>0</v>
      </c>
      <c r="CA222" s="72"/>
      <c r="CB222" s="72"/>
      <c r="CC222" s="71"/>
      <c r="CD222" s="71"/>
      <c r="CE222" s="71"/>
      <c r="CF222" s="73"/>
      <c r="CG222" s="73"/>
      <c r="CH222" s="73"/>
      <c r="CI222" s="71"/>
      <c r="CJ222" s="71"/>
      <c r="CK222" s="71"/>
      <c r="CL222" s="110"/>
      <c r="CM222" s="74"/>
      <c r="CN222" s="57"/>
      <c r="CO222" s="57"/>
      <c r="CP222" s="71"/>
      <c r="CQ222" s="71"/>
      <c r="CR222" s="75"/>
    </row>
    <row r="223" spans="1:96" x14ac:dyDescent="0.45">
      <c r="A223" s="56">
        <v>220</v>
      </c>
      <c r="B223" s="68" t="s">
        <v>737</v>
      </c>
      <c r="C223" s="78" t="s">
        <v>738</v>
      </c>
      <c r="D223" s="78" t="str">
        <f t="shared" si="40"/>
        <v>ｻ007BH</v>
      </c>
      <c r="E223" s="57" t="s">
        <v>1831</v>
      </c>
      <c r="F223" s="58">
        <v>43537</v>
      </c>
      <c r="G223" s="69">
        <v>89.1</v>
      </c>
      <c r="H223" s="57" t="s">
        <v>134</v>
      </c>
      <c r="I223" s="57" t="s">
        <v>108</v>
      </c>
      <c r="J223" s="70">
        <v>45483</v>
      </c>
      <c r="K223" s="70" t="s">
        <v>1147</v>
      </c>
      <c r="L223" s="70"/>
      <c r="M223" s="70"/>
      <c r="N223" s="71"/>
      <c r="O223" s="96">
        <v>387390</v>
      </c>
      <c r="P223" s="96">
        <v>387390</v>
      </c>
      <c r="Q223" s="96">
        <f t="shared" si="41"/>
        <v>0</v>
      </c>
      <c r="R223" s="96">
        <v>73812</v>
      </c>
      <c r="S223" s="96">
        <v>2930</v>
      </c>
      <c r="T223" s="96">
        <v>15048</v>
      </c>
      <c r="U223" s="96">
        <v>22869</v>
      </c>
      <c r="V223" s="96">
        <v>23562</v>
      </c>
      <c r="W223" s="96">
        <v>4138</v>
      </c>
      <c r="X223" s="96">
        <v>0</v>
      </c>
      <c r="Y223" s="96">
        <v>0</v>
      </c>
      <c r="Z223" s="96">
        <v>1009</v>
      </c>
      <c r="AA223" s="96">
        <v>3682</v>
      </c>
      <c r="AB223" s="96">
        <v>574</v>
      </c>
      <c r="AC223" s="96">
        <v>0</v>
      </c>
      <c r="AD223" s="96">
        <v>0</v>
      </c>
      <c r="AE223" s="96">
        <f t="shared" si="42"/>
        <v>73812</v>
      </c>
      <c r="AF223" s="96">
        <f t="shared" si="43"/>
        <v>0</v>
      </c>
      <c r="AG223" s="96">
        <f t="shared" si="44"/>
        <v>313578</v>
      </c>
      <c r="AH223" s="96">
        <f t="shared" si="52"/>
        <v>313578</v>
      </c>
      <c r="AI223" s="96">
        <f t="shared" si="45"/>
        <v>0</v>
      </c>
      <c r="AJ223" s="72"/>
      <c r="AK223" s="72"/>
      <c r="AL223" s="71" t="s">
        <v>1260</v>
      </c>
      <c r="AM223" s="71" t="s">
        <v>1832</v>
      </c>
      <c r="AN223" s="71" t="s">
        <v>1178</v>
      </c>
      <c r="AO223" s="73" t="s">
        <v>1220</v>
      </c>
      <c r="AP223" s="73" t="s">
        <v>1261</v>
      </c>
      <c r="AQ223" s="73" t="s">
        <v>1833</v>
      </c>
      <c r="AR223" s="71" t="s">
        <v>1834</v>
      </c>
      <c r="AS223" s="71" t="s">
        <v>1835</v>
      </c>
      <c r="AT223" s="71"/>
      <c r="AU223" s="110">
        <v>45504</v>
      </c>
      <c r="AV223" s="74">
        <v>45504</v>
      </c>
      <c r="AW223" s="57"/>
      <c r="AX223" s="57"/>
      <c r="AY223" s="71"/>
      <c r="AZ223" s="71"/>
      <c r="BA223" s="70"/>
      <c r="BB223" s="70"/>
      <c r="BC223" s="70"/>
      <c r="BD223" s="70"/>
      <c r="BE223" s="71"/>
      <c r="BF223" s="96"/>
      <c r="BG223" s="96"/>
      <c r="BH223" s="96">
        <f t="shared" si="46"/>
        <v>0</v>
      </c>
      <c r="BI223" s="96"/>
      <c r="BJ223" s="96"/>
      <c r="BK223" s="96"/>
      <c r="BL223" s="96"/>
      <c r="BM223" s="96"/>
      <c r="BN223" s="96"/>
      <c r="BO223" s="96"/>
      <c r="BP223" s="96"/>
      <c r="BQ223" s="96"/>
      <c r="BR223" s="96"/>
      <c r="BS223" s="96"/>
      <c r="BT223" s="96"/>
      <c r="BU223" s="96"/>
      <c r="BV223" s="96">
        <f t="shared" si="47"/>
        <v>0</v>
      </c>
      <c r="BW223" s="96">
        <f t="shared" si="48"/>
        <v>0</v>
      </c>
      <c r="BX223" s="96">
        <f t="shared" si="49"/>
        <v>0</v>
      </c>
      <c r="BY223" s="96">
        <f t="shared" si="50"/>
        <v>0</v>
      </c>
      <c r="BZ223" s="96">
        <f t="shared" si="51"/>
        <v>0</v>
      </c>
      <c r="CA223" s="72"/>
      <c r="CB223" s="72"/>
      <c r="CC223" s="71"/>
      <c r="CD223" s="71"/>
      <c r="CE223" s="71"/>
      <c r="CF223" s="73"/>
      <c r="CG223" s="73"/>
      <c r="CH223" s="73"/>
      <c r="CI223" s="71"/>
      <c r="CJ223" s="71"/>
      <c r="CK223" s="71"/>
      <c r="CL223" s="110"/>
      <c r="CM223" s="74"/>
      <c r="CN223" s="57"/>
      <c r="CO223" s="57"/>
      <c r="CP223" s="71"/>
      <c r="CQ223" s="71"/>
      <c r="CR223" s="75"/>
    </row>
    <row r="224" spans="1:96" x14ac:dyDescent="0.45">
      <c r="A224" s="56">
        <v>221</v>
      </c>
      <c r="B224" s="68" t="s">
        <v>740</v>
      </c>
      <c r="C224" s="78" t="s">
        <v>741</v>
      </c>
      <c r="D224" s="78" t="str">
        <f t="shared" si="40"/>
        <v>ｻ008BC</v>
      </c>
      <c r="E224" s="57" t="s">
        <v>742</v>
      </c>
      <c r="F224" s="58">
        <v>43528</v>
      </c>
      <c r="G224" s="69">
        <v>24.75</v>
      </c>
      <c r="H224" s="57" t="s">
        <v>134</v>
      </c>
      <c r="I224" s="57" t="s">
        <v>288</v>
      </c>
      <c r="J224" s="70">
        <v>45439</v>
      </c>
      <c r="K224" s="70" t="s">
        <v>1147</v>
      </c>
      <c r="L224" s="70"/>
      <c r="M224" s="70">
        <v>45439</v>
      </c>
      <c r="N224" s="71"/>
      <c r="O224" s="96">
        <v>112080</v>
      </c>
      <c r="P224" s="96">
        <v>112080</v>
      </c>
      <c r="Q224" s="96">
        <f t="shared" si="41"/>
        <v>0</v>
      </c>
      <c r="R224" s="96">
        <v>24983</v>
      </c>
      <c r="S224" s="96">
        <v>910</v>
      </c>
      <c r="T224" s="96">
        <v>4732</v>
      </c>
      <c r="U224" s="96">
        <v>7741</v>
      </c>
      <c r="V224" s="96">
        <v>9048</v>
      </c>
      <c r="W224" s="96">
        <v>1168</v>
      </c>
      <c r="X224" s="96">
        <v>0</v>
      </c>
      <c r="Y224" s="96">
        <v>59</v>
      </c>
      <c r="Z224" s="96">
        <v>257</v>
      </c>
      <c r="AA224" s="96">
        <v>950</v>
      </c>
      <c r="AB224" s="96">
        <v>118</v>
      </c>
      <c r="AC224" s="96">
        <v>0</v>
      </c>
      <c r="AD224" s="96">
        <v>0</v>
      </c>
      <c r="AE224" s="96">
        <f t="shared" si="42"/>
        <v>24983</v>
      </c>
      <c r="AF224" s="96">
        <f t="shared" si="43"/>
        <v>0</v>
      </c>
      <c r="AG224" s="96">
        <f t="shared" si="44"/>
        <v>87097</v>
      </c>
      <c r="AH224" s="96">
        <f t="shared" si="52"/>
        <v>87097</v>
      </c>
      <c r="AI224" s="96">
        <f t="shared" si="45"/>
        <v>0</v>
      </c>
      <c r="AJ224" s="72"/>
      <c r="AK224" s="72"/>
      <c r="AL224" s="71" t="s">
        <v>1294</v>
      </c>
      <c r="AM224" s="71" t="s">
        <v>1510</v>
      </c>
      <c r="AN224" s="71" t="s">
        <v>1178</v>
      </c>
      <c r="AO224" s="73" t="s">
        <v>1293</v>
      </c>
      <c r="AP224" s="73" t="s">
        <v>1511</v>
      </c>
      <c r="AQ224" s="73" t="s">
        <v>1512</v>
      </c>
      <c r="AR224" s="71" t="s">
        <v>1513</v>
      </c>
      <c r="AS224" s="71" t="s">
        <v>1514</v>
      </c>
      <c r="AT224" s="71"/>
      <c r="AU224" s="110">
        <v>45504</v>
      </c>
      <c r="AV224" s="74">
        <v>45504</v>
      </c>
      <c r="AW224" s="57"/>
      <c r="AX224" s="57"/>
      <c r="AY224" s="71"/>
      <c r="AZ224" s="71"/>
      <c r="BA224" s="70"/>
      <c r="BB224" s="70"/>
      <c r="BC224" s="70"/>
      <c r="BD224" s="70"/>
      <c r="BE224" s="71"/>
      <c r="BF224" s="96"/>
      <c r="BG224" s="96"/>
      <c r="BH224" s="96">
        <f t="shared" si="46"/>
        <v>0</v>
      </c>
      <c r="BI224" s="96"/>
      <c r="BJ224" s="96"/>
      <c r="BK224" s="96"/>
      <c r="BL224" s="96"/>
      <c r="BM224" s="96"/>
      <c r="BN224" s="96"/>
      <c r="BO224" s="96"/>
      <c r="BP224" s="96"/>
      <c r="BQ224" s="96"/>
      <c r="BR224" s="96"/>
      <c r="BS224" s="96"/>
      <c r="BT224" s="96"/>
      <c r="BU224" s="96"/>
      <c r="BV224" s="96">
        <f t="shared" si="47"/>
        <v>0</v>
      </c>
      <c r="BW224" s="96">
        <f t="shared" si="48"/>
        <v>0</v>
      </c>
      <c r="BX224" s="96">
        <f t="shared" si="49"/>
        <v>0</v>
      </c>
      <c r="BY224" s="96">
        <f t="shared" si="50"/>
        <v>0</v>
      </c>
      <c r="BZ224" s="96">
        <f t="shared" si="51"/>
        <v>0</v>
      </c>
      <c r="CA224" s="72"/>
      <c r="CB224" s="72"/>
      <c r="CC224" s="71"/>
      <c r="CD224" s="71"/>
      <c r="CE224" s="71"/>
      <c r="CF224" s="73"/>
      <c r="CG224" s="73"/>
      <c r="CH224" s="73"/>
      <c r="CI224" s="71"/>
      <c r="CJ224" s="71"/>
      <c r="CK224" s="71"/>
      <c r="CL224" s="110"/>
      <c r="CM224" s="74"/>
      <c r="CN224" s="57"/>
      <c r="CO224" s="57"/>
      <c r="CP224" s="71"/>
      <c r="CQ224" s="71"/>
      <c r="CR224" s="75"/>
    </row>
    <row r="225" spans="1:96" x14ac:dyDescent="0.45">
      <c r="A225" s="56">
        <v>222</v>
      </c>
      <c r="B225" s="68" t="s">
        <v>743</v>
      </c>
      <c r="C225" s="78" t="s">
        <v>744</v>
      </c>
      <c r="D225" s="78" t="str">
        <f t="shared" si="40"/>
        <v>ｻ008BE</v>
      </c>
      <c r="E225" s="57" t="s">
        <v>745</v>
      </c>
      <c r="F225" s="58">
        <v>43524</v>
      </c>
      <c r="G225" s="69">
        <v>18.7</v>
      </c>
      <c r="H225" s="57" t="s">
        <v>134</v>
      </c>
      <c r="I225" s="57" t="s">
        <v>288</v>
      </c>
      <c r="J225" s="70"/>
      <c r="K225" s="70"/>
      <c r="L225" s="70"/>
      <c r="M225" s="70"/>
      <c r="N225" s="71"/>
      <c r="O225" s="96"/>
      <c r="P225" s="96"/>
      <c r="Q225" s="96">
        <f t="shared" si="41"/>
        <v>0</v>
      </c>
      <c r="R225" s="96"/>
      <c r="S225" s="96"/>
      <c r="T225" s="96"/>
      <c r="U225" s="96"/>
      <c r="V225" s="96"/>
      <c r="W225" s="96"/>
      <c r="X225" s="96"/>
      <c r="Y225" s="96"/>
      <c r="Z225" s="96"/>
      <c r="AA225" s="96"/>
      <c r="AB225" s="96"/>
      <c r="AC225" s="96"/>
      <c r="AD225" s="96"/>
      <c r="AE225" s="96">
        <f t="shared" si="42"/>
        <v>0</v>
      </c>
      <c r="AF225" s="96">
        <f t="shared" si="43"/>
        <v>0</v>
      </c>
      <c r="AG225" s="96">
        <f t="shared" si="44"/>
        <v>0</v>
      </c>
      <c r="AH225" s="96">
        <f t="shared" si="52"/>
        <v>0</v>
      </c>
      <c r="AI225" s="96">
        <f t="shared" si="45"/>
        <v>0</v>
      </c>
      <c r="AJ225" s="72"/>
      <c r="AK225" s="72"/>
      <c r="AL225" s="71"/>
      <c r="AM225" s="71"/>
      <c r="AN225" s="71"/>
      <c r="AO225" s="73"/>
      <c r="AP225" s="73"/>
      <c r="AQ225" s="73"/>
      <c r="AR225" s="71"/>
      <c r="AS225" s="71"/>
      <c r="AT225" s="71"/>
      <c r="AU225" s="110"/>
      <c r="AV225" s="74"/>
      <c r="AW225" s="57"/>
      <c r="AX225" s="57"/>
      <c r="AY225" s="71"/>
      <c r="AZ225" s="71"/>
      <c r="BA225" s="70"/>
      <c r="BB225" s="70"/>
      <c r="BC225" s="70"/>
      <c r="BD225" s="70"/>
      <c r="BE225" s="71"/>
      <c r="BF225" s="96"/>
      <c r="BG225" s="96"/>
      <c r="BH225" s="96">
        <f t="shared" si="46"/>
        <v>0</v>
      </c>
      <c r="BI225" s="96"/>
      <c r="BJ225" s="96"/>
      <c r="BK225" s="96"/>
      <c r="BL225" s="96"/>
      <c r="BM225" s="96"/>
      <c r="BN225" s="96"/>
      <c r="BO225" s="96"/>
      <c r="BP225" s="96"/>
      <c r="BQ225" s="96"/>
      <c r="BR225" s="96"/>
      <c r="BS225" s="96"/>
      <c r="BT225" s="96"/>
      <c r="BU225" s="96"/>
      <c r="BV225" s="96">
        <f t="shared" si="47"/>
        <v>0</v>
      </c>
      <c r="BW225" s="96">
        <f t="shared" si="48"/>
        <v>0</v>
      </c>
      <c r="BX225" s="96">
        <f t="shared" si="49"/>
        <v>0</v>
      </c>
      <c r="BY225" s="96">
        <f t="shared" si="50"/>
        <v>0</v>
      </c>
      <c r="BZ225" s="96">
        <f t="shared" si="51"/>
        <v>0</v>
      </c>
      <c r="CA225" s="72"/>
      <c r="CB225" s="72"/>
      <c r="CC225" s="71"/>
      <c r="CD225" s="71"/>
      <c r="CE225" s="71"/>
      <c r="CF225" s="73"/>
      <c r="CG225" s="73"/>
      <c r="CH225" s="73"/>
      <c r="CI225" s="71"/>
      <c r="CJ225" s="71"/>
      <c r="CK225" s="71"/>
      <c r="CL225" s="110"/>
      <c r="CM225" s="74"/>
      <c r="CN225" s="57"/>
      <c r="CO225" s="57"/>
      <c r="CP225" s="71"/>
      <c r="CQ225" s="71"/>
      <c r="CR225" s="75"/>
    </row>
    <row r="226" spans="1:96" x14ac:dyDescent="0.45">
      <c r="A226" s="56">
        <v>223</v>
      </c>
      <c r="B226" s="68" t="s">
        <v>746</v>
      </c>
      <c r="C226" s="78" t="s">
        <v>747</v>
      </c>
      <c r="D226" s="78" t="str">
        <f t="shared" si="40"/>
        <v>ｻ009BE</v>
      </c>
      <c r="E226" s="57" t="s">
        <v>748</v>
      </c>
      <c r="F226" s="58">
        <v>43532</v>
      </c>
      <c r="G226" s="69">
        <v>26.4</v>
      </c>
      <c r="H226" s="57" t="s">
        <v>134</v>
      </c>
      <c r="I226" s="57" t="s">
        <v>288</v>
      </c>
      <c r="J226" s="70"/>
      <c r="K226" s="70"/>
      <c r="L226" s="70"/>
      <c r="M226" s="70"/>
      <c r="N226" s="71"/>
      <c r="O226" s="96"/>
      <c r="P226" s="96"/>
      <c r="Q226" s="96">
        <f t="shared" si="41"/>
        <v>0</v>
      </c>
      <c r="R226" s="96"/>
      <c r="S226" s="96"/>
      <c r="T226" s="96"/>
      <c r="U226" s="96"/>
      <c r="V226" s="96"/>
      <c r="W226" s="96"/>
      <c r="X226" s="96"/>
      <c r="Y226" s="96"/>
      <c r="Z226" s="96"/>
      <c r="AA226" s="96"/>
      <c r="AB226" s="96"/>
      <c r="AC226" s="96"/>
      <c r="AD226" s="96"/>
      <c r="AE226" s="96">
        <f t="shared" si="42"/>
        <v>0</v>
      </c>
      <c r="AF226" s="96">
        <f t="shared" si="43"/>
        <v>0</v>
      </c>
      <c r="AG226" s="96">
        <f t="shared" si="44"/>
        <v>0</v>
      </c>
      <c r="AH226" s="96">
        <f t="shared" si="52"/>
        <v>0</v>
      </c>
      <c r="AI226" s="96">
        <f t="shared" si="45"/>
        <v>0</v>
      </c>
      <c r="AJ226" s="72"/>
      <c r="AK226" s="72"/>
      <c r="AL226" s="71"/>
      <c r="AM226" s="71"/>
      <c r="AN226" s="71"/>
      <c r="AO226" s="73"/>
      <c r="AP226" s="73"/>
      <c r="AQ226" s="73"/>
      <c r="AR226" s="71"/>
      <c r="AS226" s="71"/>
      <c r="AT226" s="71"/>
      <c r="AU226" s="110"/>
      <c r="AV226" s="74"/>
      <c r="AW226" s="57"/>
      <c r="AX226" s="57"/>
      <c r="AY226" s="71"/>
      <c r="AZ226" s="71"/>
      <c r="BA226" s="70"/>
      <c r="BB226" s="70"/>
      <c r="BC226" s="70"/>
      <c r="BD226" s="70"/>
      <c r="BE226" s="71"/>
      <c r="BF226" s="96"/>
      <c r="BG226" s="96"/>
      <c r="BH226" s="96">
        <f t="shared" si="46"/>
        <v>0</v>
      </c>
      <c r="BI226" s="96"/>
      <c r="BJ226" s="96"/>
      <c r="BK226" s="96"/>
      <c r="BL226" s="96"/>
      <c r="BM226" s="96"/>
      <c r="BN226" s="96"/>
      <c r="BO226" s="96"/>
      <c r="BP226" s="96"/>
      <c r="BQ226" s="96"/>
      <c r="BR226" s="96"/>
      <c r="BS226" s="96"/>
      <c r="BT226" s="96"/>
      <c r="BU226" s="96"/>
      <c r="BV226" s="96">
        <f t="shared" si="47"/>
        <v>0</v>
      </c>
      <c r="BW226" s="96">
        <f t="shared" si="48"/>
        <v>0</v>
      </c>
      <c r="BX226" s="96">
        <f t="shared" si="49"/>
        <v>0</v>
      </c>
      <c r="BY226" s="96">
        <f t="shared" si="50"/>
        <v>0</v>
      </c>
      <c r="BZ226" s="96">
        <f t="shared" si="51"/>
        <v>0</v>
      </c>
      <c r="CA226" s="72"/>
      <c r="CB226" s="72"/>
      <c r="CC226" s="71"/>
      <c r="CD226" s="71"/>
      <c r="CE226" s="71"/>
      <c r="CF226" s="73"/>
      <c r="CG226" s="73"/>
      <c r="CH226" s="73"/>
      <c r="CI226" s="71"/>
      <c r="CJ226" s="71"/>
      <c r="CK226" s="71"/>
      <c r="CL226" s="110"/>
      <c r="CM226" s="74"/>
      <c r="CN226" s="57"/>
      <c r="CO226" s="57"/>
      <c r="CP226" s="71"/>
      <c r="CQ226" s="71"/>
      <c r="CR226" s="75"/>
    </row>
    <row r="227" spans="1:96" x14ac:dyDescent="0.45">
      <c r="A227" s="56">
        <v>224</v>
      </c>
      <c r="B227" s="68" t="s">
        <v>749</v>
      </c>
      <c r="C227" s="78" t="s">
        <v>750</v>
      </c>
      <c r="D227" s="78" t="str">
        <f t="shared" si="40"/>
        <v>ｻ009BF</v>
      </c>
      <c r="E227" s="57" t="s">
        <v>748</v>
      </c>
      <c r="F227" s="58">
        <v>43525</v>
      </c>
      <c r="G227" s="69">
        <v>39.6</v>
      </c>
      <c r="H227" s="57" t="s">
        <v>134</v>
      </c>
      <c r="I227" s="57" t="s">
        <v>288</v>
      </c>
      <c r="J227" s="70"/>
      <c r="K227" s="70"/>
      <c r="L227" s="70"/>
      <c r="M227" s="70"/>
      <c r="N227" s="71"/>
      <c r="O227" s="96"/>
      <c r="P227" s="96"/>
      <c r="Q227" s="96">
        <f t="shared" si="41"/>
        <v>0</v>
      </c>
      <c r="R227" s="96"/>
      <c r="S227" s="96"/>
      <c r="T227" s="96"/>
      <c r="U227" s="96"/>
      <c r="V227" s="96"/>
      <c r="W227" s="96"/>
      <c r="X227" s="96"/>
      <c r="Y227" s="96"/>
      <c r="Z227" s="96"/>
      <c r="AA227" s="96"/>
      <c r="AB227" s="96"/>
      <c r="AC227" s="96"/>
      <c r="AD227" s="96"/>
      <c r="AE227" s="96">
        <f t="shared" si="42"/>
        <v>0</v>
      </c>
      <c r="AF227" s="96">
        <f t="shared" si="43"/>
        <v>0</v>
      </c>
      <c r="AG227" s="96">
        <f t="shared" si="44"/>
        <v>0</v>
      </c>
      <c r="AH227" s="96">
        <f t="shared" si="52"/>
        <v>0</v>
      </c>
      <c r="AI227" s="96">
        <f t="shared" si="45"/>
        <v>0</v>
      </c>
      <c r="AJ227" s="72"/>
      <c r="AK227" s="72"/>
      <c r="AL227" s="71"/>
      <c r="AM227" s="71"/>
      <c r="AN227" s="71"/>
      <c r="AO227" s="73"/>
      <c r="AP227" s="73"/>
      <c r="AQ227" s="73"/>
      <c r="AR227" s="71"/>
      <c r="AS227" s="71"/>
      <c r="AT227" s="71"/>
      <c r="AU227" s="110"/>
      <c r="AV227" s="74"/>
      <c r="AW227" s="57"/>
      <c r="AX227" s="57"/>
      <c r="AY227" s="71"/>
      <c r="AZ227" s="71"/>
      <c r="BA227" s="70"/>
      <c r="BB227" s="70"/>
      <c r="BC227" s="70"/>
      <c r="BD227" s="70"/>
      <c r="BE227" s="71"/>
      <c r="BF227" s="96"/>
      <c r="BG227" s="96"/>
      <c r="BH227" s="96">
        <f t="shared" si="46"/>
        <v>0</v>
      </c>
      <c r="BI227" s="96"/>
      <c r="BJ227" s="96"/>
      <c r="BK227" s="96"/>
      <c r="BL227" s="96"/>
      <c r="BM227" s="96"/>
      <c r="BN227" s="96"/>
      <c r="BO227" s="96"/>
      <c r="BP227" s="96"/>
      <c r="BQ227" s="96"/>
      <c r="BR227" s="96"/>
      <c r="BS227" s="96"/>
      <c r="BT227" s="96"/>
      <c r="BU227" s="96"/>
      <c r="BV227" s="96">
        <f t="shared" si="47"/>
        <v>0</v>
      </c>
      <c r="BW227" s="96">
        <f t="shared" si="48"/>
        <v>0</v>
      </c>
      <c r="BX227" s="96">
        <f t="shared" si="49"/>
        <v>0</v>
      </c>
      <c r="BY227" s="96">
        <f t="shared" si="50"/>
        <v>0</v>
      </c>
      <c r="BZ227" s="96">
        <f t="shared" si="51"/>
        <v>0</v>
      </c>
      <c r="CA227" s="72"/>
      <c r="CB227" s="72"/>
      <c r="CC227" s="71"/>
      <c r="CD227" s="71"/>
      <c r="CE227" s="71"/>
      <c r="CF227" s="73"/>
      <c r="CG227" s="73"/>
      <c r="CH227" s="73"/>
      <c r="CI227" s="71"/>
      <c r="CJ227" s="71"/>
      <c r="CK227" s="71"/>
      <c r="CL227" s="110"/>
      <c r="CM227" s="74"/>
      <c r="CN227" s="57"/>
      <c r="CO227" s="57"/>
      <c r="CP227" s="71"/>
      <c r="CQ227" s="71"/>
      <c r="CR227" s="75"/>
    </row>
    <row r="228" spans="1:96" x14ac:dyDescent="0.45">
      <c r="A228" s="56">
        <v>225</v>
      </c>
      <c r="B228" s="68" t="s">
        <v>751</v>
      </c>
      <c r="C228" s="78" t="s">
        <v>752</v>
      </c>
      <c r="D228" s="78" t="str">
        <f t="shared" si="40"/>
        <v>ｻ010BH</v>
      </c>
      <c r="E228" s="57" t="s">
        <v>753</v>
      </c>
      <c r="F228" s="58">
        <v>43525</v>
      </c>
      <c r="G228" s="69">
        <v>17.600000000000001</v>
      </c>
      <c r="H228" s="57" t="s">
        <v>134</v>
      </c>
      <c r="I228" s="57" t="s">
        <v>288</v>
      </c>
      <c r="J228" s="70"/>
      <c r="K228" s="70"/>
      <c r="L228" s="70"/>
      <c r="M228" s="70"/>
      <c r="N228" s="71"/>
      <c r="O228" s="96"/>
      <c r="P228" s="96"/>
      <c r="Q228" s="96">
        <f t="shared" si="41"/>
        <v>0</v>
      </c>
      <c r="R228" s="96"/>
      <c r="S228" s="96"/>
      <c r="T228" s="96"/>
      <c r="U228" s="96"/>
      <c r="V228" s="96"/>
      <c r="W228" s="96"/>
      <c r="X228" s="96"/>
      <c r="Y228" s="96"/>
      <c r="Z228" s="96"/>
      <c r="AA228" s="96"/>
      <c r="AB228" s="96"/>
      <c r="AC228" s="96"/>
      <c r="AD228" s="96"/>
      <c r="AE228" s="96">
        <f t="shared" si="42"/>
        <v>0</v>
      </c>
      <c r="AF228" s="96">
        <f t="shared" si="43"/>
        <v>0</v>
      </c>
      <c r="AG228" s="96">
        <f t="shared" si="44"/>
        <v>0</v>
      </c>
      <c r="AH228" s="96">
        <f t="shared" si="52"/>
        <v>0</v>
      </c>
      <c r="AI228" s="96">
        <f t="shared" si="45"/>
        <v>0</v>
      </c>
      <c r="AJ228" s="72"/>
      <c r="AK228" s="72"/>
      <c r="AL228" s="71"/>
      <c r="AM228" s="71"/>
      <c r="AN228" s="71"/>
      <c r="AO228" s="73"/>
      <c r="AP228" s="73"/>
      <c r="AQ228" s="73"/>
      <c r="AR228" s="71"/>
      <c r="AS228" s="71"/>
      <c r="AT228" s="71"/>
      <c r="AU228" s="110"/>
      <c r="AV228" s="74"/>
      <c r="AW228" s="57"/>
      <c r="AX228" s="57"/>
      <c r="AY228" s="71"/>
      <c r="AZ228" s="71"/>
      <c r="BA228" s="70"/>
      <c r="BB228" s="70"/>
      <c r="BC228" s="70"/>
      <c r="BD228" s="70"/>
      <c r="BE228" s="71"/>
      <c r="BF228" s="96"/>
      <c r="BG228" s="96"/>
      <c r="BH228" s="96">
        <f t="shared" si="46"/>
        <v>0</v>
      </c>
      <c r="BI228" s="96"/>
      <c r="BJ228" s="96"/>
      <c r="BK228" s="96"/>
      <c r="BL228" s="96"/>
      <c r="BM228" s="96"/>
      <c r="BN228" s="96"/>
      <c r="BO228" s="96"/>
      <c r="BP228" s="96"/>
      <c r="BQ228" s="96"/>
      <c r="BR228" s="96"/>
      <c r="BS228" s="96"/>
      <c r="BT228" s="96"/>
      <c r="BU228" s="96"/>
      <c r="BV228" s="96">
        <f t="shared" si="47"/>
        <v>0</v>
      </c>
      <c r="BW228" s="96">
        <f t="shared" si="48"/>
        <v>0</v>
      </c>
      <c r="BX228" s="96">
        <f t="shared" si="49"/>
        <v>0</v>
      </c>
      <c r="BY228" s="96">
        <f t="shared" si="50"/>
        <v>0</v>
      </c>
      <c r="BZ228" s="96">
        <f t="shared" si="51"/>
        <v>0</v>
      </c>
      <c r="CA228" s="72"/>
      <c r="CB228" s="72"/>
      <c r="CC228" s="71"/>
      <c r="CD228" s="71"/>
      <c r="CE228" s="71"/>
      <c r="CF228" s="73"/>
      <c r="CG228" s="73"/>
      <c r="CH228" s="73"/>
      <c r="CI228" s="71"/>
      <c r="CJ228" s="71"/>
      <c r="CK228" s="71"/>
      <c r="CL228" s="110"/>
      <c r="CM228" s="74"/>
      <c r="CN228" s="57"/>
      <c r="CO228" s="57"/>
      <c r="CP228" s="71"/>
      <c r="CQ228" s="71"/>
      <c r="CR228" s="75"/>
    </row>
    <row r="229" spans="1:96" x14ac:dyDescent="0.45">
      <c r="A229" s="56">
        <v>226</v>
      </c>
      <c r="B229" s="68" t="s">
        <v>754</v>
      </c>
      <c r="C229" s="78" t="s">
        <v>755</v>
      </c>
      <c r="D229" s="78" t="str">
        <f t="shared" si="40"/>
        <v>ｻ010BI</v>
      </c>
      <c r="E229" s="57" t="s">
        <v>753</v>
      </c>
      <c r="F229" s="58">
        <v>43577</v>
      </c>
      <c r="G229" s="69">
        <v>47.85</v>
      </c>
      <c r="H229" s="57" t="s">
        <v>134</v>
      </c>
      <c r="I229" s="57" t="s">
        <v>288</v>
      </c>
      <c r="J229" s="70"/>
      <c r="K229" s="70"/>
      <c r="L229" s="70"/>
      <c r="M229" s="70"/>
      <c r="N229" s="71"/>
      <c r="O229" s="96"/>
      <c r="P229" s="96"/>
      <c r="Q229" s="96">
        <f t="shared" si="41"/>
        <v>0</v>
      </c>
      <c r="R229" s="96"/>
      <c r="S229" s="96"/>
      <c r="T229" s="96"/>
      <c r="U229" s="96"/>
      <c r="V229" s="96"/>
      <c r="W229" s="96"/>
      <c r="X229" s="96"/>
      <c r="Y229" s="96"/>
      <c r="Z229" s="96"/>
      <c r="AA229" s="96"/>
      <c r="AB229" s="96"/>
      <c r="AC229" s="96"/>
      <c r="AD229" s="96"/>
      <c r="AE229" s="96">
        <f t="shared" si="42"/>
        <v>0</v>
      </c>
      <c r="AF229" s="96">
        <f t="shared" si="43"/>
        <v>0</v>
      </c>
      <c r="AG229" s="96">
        <f t="shared" si="44"/>
        <v>0</v>
      </c>
      <c r="AH229" s="96">
        <f t="shared" si="52"/>
        <v>0</v>
      </c>
      <c r="AI229" s="96">
        <f t="shared" si="45"/>
        <v>0</v>
      </c>
      <c r="AJ229" s="72"/>
      <c r="AK229" s="72"/>
      <c r="AL229" s="71"/>
      <c r="AM229" s="71"/>
      <c r="AN229" s="71"/>
      <c r="AO229" s="73"/>
      <c r="AP229" s="73"/>
      <c r="AQ229" s="73"/>
      <c r="AR229" s="71"/>
      <c r="AS229" s="71"/>
      <c r="AT229" s="71"/>
      <c r="AU229" s="110"/>
      <c r="AV229" s="74"/>
      <c r="AW229" s="57"/>
      <c r="AX229" s="57"/>
      <c r="AY229" s="71"/>
      <c r="AZ229" s="71"/>
      <c r="BA229" s="70"/>
      <c r="BB229" s="70"/>
      <c r="BC229" s="70"/>
      <c r="BD229" s="70"/>
      <c r="BE229" s="71"/>
      <c r="BF229" s="96"/>
      <c r="BG229" s="96"/>
      <c r="BH229" s="96">
        <f t="shared" si="46"/>
        <v>0</v>
      </c>
      <c r="BI229" s="96"/>
      <c r="BJ229" s="96"/>
      <c r="BK229" s="96"/>
      <c r="BL229" s="96"/>
      <c r="BM229" s="96"/>
      <c r="BN229" s="96"/>
      <c r="BO229" s="96"/>
      <c r="BP229" s="96"/>
      <c r="BQ229" s="96"/>
      <c r="BR229" s="96"/>
      <c r="BS229" s="96"/>
      <c r="BT229" s="96"/>
      <c r="BU229" s="96"/>
      <c r="BV229" s="96">
        <f t="shared" si="47"/>
        <v>0</v>
      </c>
      <c r="BW229" s="96">
        <f t="shared" si="48"/>
        <v>0</v>
      </c>
      <c r="BX229" s="96">
        <f t="shared" si="49"/>
        <v>0</v>
      </c>
      <c r="BY229" s="96">
        <f t="shared" si="50"/>
        <v>0</v>
      </c>
      <c r="BZ229" s="96">
        <f t="shared" si="51"/>
        <v>0</v>
      </c>
      <c r="CA229" s="72"/>
      <c r="CB229" s="72"/>
      <c r="CC229" s="71"/>
      <c r="CD229" s="71"/>
      <c r="CE229" s="71"/>
      <c r="CF229" s="73"/>
      <c r="CG229" s="73"/>
      <c r="CH229" s="73"/>
      <c r="CI229" s="71"/>
      <c r="CJ229" s="71"/>
      <c r="CK229" s="71"/>
      <c r="CL229" s="110"/>
      <c r="CM229" s="74"/>
      <c r="CN229" s="57"/>
      <c r="CO229" s="57"/>
      <c r="CP229" s="71"/>
      <c r="CQ229" s="71"/>
      <c r="CR229" s="75"/>
    </row>
    <row r="230" spans="1:96" x14ac:dyDescent="0.45">
      <c r="A230" s="56">
        <v>227</v>
      </c>
      <c r="B230" s="68" t="s">
        <v>756</v>
      </c>
      <c r="C230" s="78" t="s">
        <v>757</v>
      </c>
      <c r="D230" s="78" t="str">
        <f t="shared" si="40"/>
        <v>ｻ012BD</v>
      </c>
      <c r="E230" s="57" t="s">
        <v>758</v>
      </c>
      <c r="F230" s="58">
        <v>43525</v>
      </c>
      <c r="G230" s="69">
        <v>15.4</v>
      </c>
      <c r="H230" s="57" t="s">
        <v>134</v>
      </c>
      <c r="I230" s="57" t="s">
        <v>232</v>
      </c>
      <c r="J230" s="70"/>
      <c r="K230" s="70"/>
      <c r="L230" s="70"/>
      <c r="M230" s="70"/>
      <c r="N230" s="71"/>
      <c r="O230" s="96"/>
      <c r="P230" s="96"/>
      <c r="Q230" s="96">
        <f t="shared" si="41"/>
        <v>0</v>
      </c>
      <c r="R230" s="96"/>
      <c r="S230" s="96"/>
      <c r="T230" s="96"/>
      <c r="U230" s="96"/>
      <c r="V230" s="96"/>
      <c r="W230" s="96"/>
      <c r="X230" s="96"/>
      <c r="Y230" s="96"/>
      <c r="Z230" s="96"/>
      <c r="AA230" s="96"/>
      <c r="AB230" s="96"/>
      <c r="AC230" s="96"/>
      <c r="AD230" s="96"/>
      <c r="AE230" s="96">
        <f t="shared" si="42"/>
        <v>0</v>
      </c>
      <c r="AF230" s="96">
        <f t="shared" si="43"/>
        <v>0</v>
      </c>
      <c r="AG230" s="96">
        <f t="shared" si="44"/>
        <v>0</v>
      </c>
      <c r="AH230" s="96">
        <f t="shared" si="52"/>
        <v>0</v>
      </c>
      <c r="AI230" s="96">
        <f t="shared" si="45"/>
        <v>0</v>
      </c>
      <c r="AJ230" s="72"/>
      <c r="AK230" s="72"/>
      <c r="AL230" s="71"/>
      <c r="AM230" s="71"/>
      <c r="AN230" s="71"/>
      <c r="AO230" s="73"/>
      <c r="AP230" s="73"/>
      <c r="AQ230" s="73"/>
      <c r="AR230" s="71"/>
      <c r="AS230" s="71"/>
      <c r="AT230" s="71"/>
      <c r="AU230" s="110"/>
      <c r="AV230" s="74"/>
      <c r="AW230" s="57"/>
      <c r="AX230" s="57"/>
      <c r="AY230" s="71"/>
      <c r="AZ230" s="71"/>
      <c r="BA230" s="70"/>
      <c r="BB230" s="70"/>
      <c r="BC230" s="70"/>
      <c r="BD230" s="70"/>
      <c r="BE230" s="71"/>
      <c r="BF230" s="96"/>
      <c r="BG230" s="96"/>
      <c r="BH230" s="96">
        <f t="shared" si="46"/>
        <v>0</v>
      </c>
      <c r="BI230" s="96"/>
      <c r="BJ230" s="96"/>
      <c r="BK230" s="96"/>
      <c r="BL230" s="96"/>
      <c r="BM230" s="96"/>
      <c r="BN230" s="96"/>
      <c r="BO230" s="96"/>
      <c r="BP230" s="96"/>
      <c r="BQ230" s="96"/>
      <c r="BR230" s="96"/>
      <c r="BS230" s="96"/>
      <c r="BT230" s="96"/>
      <c r="BU230" s="96"/>
      <c r="BV230" s="96">
        <f t="shared" si="47"/>
        <v>0</v>
      </c>
      <c r="BW230" s="96">
        <f t="shared" si="48"/>
        <v>0</v>
      </c>
      <c r="BX230" s="96">
        <f t="shared" si="49"/>
        <v>0</v>
      </c>
      <c r="BY230" s="96">
        <f t="shared" si="50"/>
        <v>0</v>
      </c>
      <c r="BZ230" s="96">
        <f t="shared" si="51"/>
        <v>0</v>
      </c>
      <c r="CA230" s="72"/>
      <c r="CB230" s="72"/>
      <c r="CC230" s="71"/>
      <c r="CD230" s="71"/>
      <c r="CE230" s="71"/>
      <c r="CF230" s="73"/>
      <c r="CG230" s="73"/>
      <c r="CH230" s="73"/>
      <c r="CI230" s="71"/>
      <c r="CJ230" s="71"/>
      <c r="CK230" s="71"/>
      <c r="CL230" s="110"/>
      <c r="CM230" s="74"/>
      <c r="CN230" s="57"/>
      <c r="CO230" s="57"/>
      <c r="CP230" s="71"/>
      <c r="CQ230" s="71"/>
      <c r="CR230" s="75"/>
    </row>
    <row r="231" spans="1:96" x14ac:dyDescent="0.45">
      <c r="A231" s="56">
        <v>228</v>
      </c>
      <c r="B231" s="68" t="s">
        <v>759</v>
      </c>
      <c r="C231" s="78" t="s">
        <v>760</v>
      </c>
      <c r="D231" s="78" t="str">
        <f t="shared" si="40"/>
        <v>ｻ007BC</v>
      </c>
      <c r="E231" s="57" t="s">
        <v>1752</v>
      </c>
      <c r="F231" s="58">
        <v>43607</v>
      </c>
      <c r="G231" s="69">
        <v>14.85</v>
      </c>
      <c r="H231" s="57" t="s">
        <v>134</v>
      </c>
      <c r="I231" s="57" t="s">
        <v>309</v>
      </c>
      <c r="J231" s="70">
        <v>45471</v>
      </c>
      <c r="K231" s="70" t="s">
        <v>1147</v>
      </c>
      <c r="L231" s="70"/>
      <c r="M231" s="70"/>
      <c r="N231" s="71"/>
      <c r="O231" s="96">
        <v>74580</v>
      </c>
      <c r="P231" s="96">
        <v>74580</v>
      </c>
      <c r="Q231" s="96">
        <f t="shared" si="41"/>
        <v>0</v>
      </c>
      <c r="R231" s="96">
        <v>13063</v>
      </c>
      <c r="S231" s="96">
        <v>514</v>
      </c>
      <c r="T231" s="96">
        <v>3009</v>
      </c>
      <c r="U231" s="96">
        <v>3979</v>
      </c>
      <c r="V231" s="96">
        <v>3722</v>
      </c>
      <c r="W231" s="96">
        <v>752</v>
      </c>
      <c r="X231" s="96">
        <v>0</v>
      </c>
      <c r="Y231" s="96">
        <v>59</v>
      </c>
      <c r="Z231" s="96">
        <v>217</v>
      </c>
      <c r="AA231" s="96">
        <v>693</v>
      </c>
      <c r="AB231" s="96">
        <v>118</v>
      </c>
      <c r="AC231" s="96">
        <v>0</v>
      </c>
      <c r="AD231" s="96">
        <v>0</v>
      </c>
      <c r="AE231" s="96">
        <f t="shared" si="42"/>
        <v>13063</v>
      </c>
      <c r="AF231" s="96">
        <f t="shared" si="43"/>
        <v>0</v>
      </c>
      <c r="AG231" s="96">
        <f t="shared" si="44"/>
        <v>61517</v>
      </c>
      <c r="AH231" s="96">
        <f t="shared" si="52"/>
        <v>61517</v>
      </c>
      <c r="AI231" s="96">
        <f t="shared" si="45"/>
        <v>0</v>
      </c>
      <c r="AJ231" s="72" t="s">
        <v>1958</v>
      </c>
      <c r="AK231" s="72"/>
      <c r="AL231" s="71" t="s">
        <v>1286</v>
      </c>
      <c r="AM231" s="71"/>
      <c r="AN231" s="71"/>
      <c r="AO231" s="73" t="s">
        <v>1287</v>
      </c>
      <c r="AP231" s="73" t="s">
        <v>1864</v>
      </c>
      <c r="AQ231" s="73" t="s">
        <v>1944</v>
      </c>
      <c r="AR231" s="71" t="s">
        <v>1753</v>
      </c>
      <c r="AS231" s="71" t="s">
        <v>1754</v>
      </c>
      <c r="AT231" s="71"/>
      <c r="AU231" s="110" t="s">
        <v>1951</v>
      </c>
      <c r="AV231" s="74"/>
      <c r="AW231" s="57" t="s">
        <v>2087</v>
      </c>
      <c r="AX231" s="57" t="s">
        <v>1982</v>
      </c>
      <c r="AY231" s="71"/>
      <c r="AZ231" s="71"/>
      <c r="BA231" s="70"/>
      <c r="BB231" s="70"/>
      <c r="BC231" s="70"/>
      <c r="BD231" s="70"/>
      <c r="BE231" s="71"/>
      <c r="BF231" s="96"/>
      <c r="BG231" s="96"/>
      <c r="BH231" s="96">
        <f t="shared" si="46"/>
        <v>0</v>
      </c>
      <c r="BI231" s="96"/>
      <c r="BJ231" s="96"/>
      <c r="BK231" s="96"/>
      <c r="BL231" s="96"/>
      <c r="BM231" s="96"/>
      <c r="BN231" s="96"/>
      <c r="BO231" s="96"/>
      <c r="BP231" s="96"/>
      <c r="BQ231" s="96"/>
      <c r="BR231" s="96"/>
      <c r="BS231" s="96"/>
      <c r="BT231" s="96"/>
      <c r="BU231" s="96"/>
      <c r="BV231" s="96">
        <f t="shared" si="47"/>
        <v>0</v>
      </c>
      <c r="BW231" s="96">
        <f t="shared" si="48"/>
        <v>0</v>
      </c>
      <c r="BX231" s="96">
        <f t="shared" si="49"/>
        <v>0</v>
      </c>
      <c r="BY231" s="96">
        <f t="shared" si="50"/>
        <v>0</v>
      </c>
      <c r="BZ231" s="96">
        <f t="shared" si="51"/>
        <v>0</v>
      </c>
      <c r="CA231" s="72"/>
      <c r="CB231" s="72"/>
      <c r="CC231" s="71"/>
      <c r="CD231" s="71"/>
      <c r="CE231" s="71"/>
      <c r="CF231" s="73"/>
      <c r="CG231" s="73"/>
      <c r="CH231" s="73"/>
      <c r="CI231" s="71"/>
      <c r="CJ231" s="71"/>
      <c r="CK231" s="71"/>
      <c r="CL231" s="110"/>
      <c r="CM231" s="74"/>
      <c r="CN231" s="57"/>
      <c r="CO231" s="57"/>
      <c r="CP231" s="71"/>
      <c r="CQ231" s="71"/>
      <c r="CR231" s="75"/>
    </row>
    <row r="232" spans="1:96" x14ac:dyDescent="0.45">
      <c r="A232" s="56">
        <v>229</v>
      </c>
      <c r="B232" s="68" t="s">
        <v>761</v>
      </c>
      <c r="C232" s="78" t="s">
        <v>762</v>
      </c>
      <c r="D232" s="78" t="str">
        <f t="shared" si="40"/>
        <v>ｻ007BE</v>
      </c>
      <c r="E232" s="57" t="s">
        <v>763</v>
      </c>
      <c r="F232" s="58">
        <v>43607</v>
      </c>
      <c r="G232" s="69">
        <v>30.8</v>
      </c>
      <c r="H232" s="57" t="s">
        <v>134</v>
      </c>
      <c r="I232" s="57" t="s">
        <v>309</v>
      </c>
      <c r="J232" s="70">
        <v>45471</v>
      </c>
      <c r="K232" s="70" t="s">
        <v>1147</v>
      </c>
      <c r="L232" s="70"/>
      <c r="M232" s="70"/>
      <c r="N232" s="71"/>
      <c r="O232" s="96">
        <v>127390</v>
      </c>
      <c r="P232" s="96">
        <v>127390</v>
      </c>
      <c r="Q232" s="96">
        <f t="shared" si="41"/>
        <v>0</v>
      </c>
      <c r="R232" s="96">
        <v>25420</v>
      </c>
      <c r="S232" s="96">
        <v>930</v>
      </c>
      <c r="T232" s="96">
        <v>5722</v>
      </c>
      <c r="U232" s="96">
        <v>7781</v>
      </c>
      <c r="V232" s="96">
        <v>7484</v>
      </c>
      <c r="W232" s="96">
        <v>1544</v>
      </c>
      <c r="X232" s="96">
        <v>0</v>
      </c>
      <c r="Y232" s="96">
        <v>118</v>
      </c>
      <c r="Z232" s="96">
        <v>396</v>
      </c>
      <c r="AA232" s="96">
        <v>1267</v>
      </c>
      <c r="AB232" s="96">
        <v>178</v>
      </c>
      <c r="AC232" s="96">
        <v>0</v>
      </c>
      <c r="AD232" s="96">
        <v>0</v>
      </c>
      <c r="AE232" s="96">
        <f t="shared" si="42"/>
        <v>25420</v>
      </c>
      <c r="AF232" s="96">
        <f t="shared" si="43"/>
        <v>0</v>
      </c>
      <c r="AG232" s="96">
        <f t="shared" si="44"/>
        <v>101970</v>
      </c>
      <c r="AH232" s="96">
        <f t="shared" si="52"/>
        <v>101970</v>
      </c>
      <c r="AI232" s="96">
        <f t="shared" si="45"/>
        <v>0</v>
      </c>
      <c r="AJ232" s="72" t="s">
        <v>1959</v>
      </c>
      <c r="AK232" s="72"/>
      <c r="AL232" s="77" t="s">
        <v>21</v>
      </c>
      <c r="AM232" s="77" t="s">
        <v>1945</v>
      </c>
      <c r="AN232" s="77" t="s">
        <v>1178</v>
      </c>
      <c r="AO232" s="76" t="s">
        <v>1562</v>
      </c>
      <c r="AP232" s="76" t="s">
        <v>1946</v>
      </c>
      <c r="AQ232" s="76" t="s">
        <v>1947</v>
      </c>
      <c r="AR232" s="77" t="s">
        <v>1948</v>
      </c>
      <c r="AS232" s="77" t="s">
        <v>1949</v>
      </c>
      <c r="AT232" s="71"/>
      <c r="AU232" s="110">
        <v>45601</v>
      </c>
      <c r="AV232" s="74">
        <v>45601</v>
      </c>
      <c r="AW232" s="57"/>
      <c r="AX232" s="105" t="s">
        <v>1960</v>
      </c>
      <c r="AY232" s="71"/>
      <c r="AZ232" s="71"/>
      <c r="BA232" s="70"/>
      <c r="BB232" s="70"/>
      <c r="BC232" s="70"/>
      <c r="BD232" s="70"/>
      <c r="BE232" s="71"/>
      <c r="BF232" s="96"/>
      <c r="BG232" s="96"/>
      <c r="BH232" s="96">
        <f t="shared" si="46"/>
        <v>0</v>
      </c>
      <c r="BI232" s="96"/>
      <c r="BJ232" s="96"/>
      <c r="BK232" s="96"/>
      <c r="BL232" s="96"/>
      <c r="BM232" s="96"/>
      <c r="BN232" s="96"/>
      <c r="BO232" s="96"/>
      <c r="BP232" s="96"/>
      <c r="BQ232" s="96"/>
      <c r="BR232" s="96"/>
      <c r="BS232" s="96"/>
      <c r="BT232" s="96"/>
      <c r="BU232" s="96"/>
      <c r="BV232" s="96">
        <f t="shared" si="47"/>
        <v>0</v>
      </c>
      <c r="BW232" s="96">
        <f t="shared" si="48"/>
        <v>0</v>
      </c>
      <c r="BX232" s="96">
        <f t="shared" si="49"/>
        <v>0</v>
      </c>
      <c r="BY232" s="96">
        <f t="shared" si="50"/>
        <v>0</v>
      </c>
      <c r="BZ232" s="96">
        <f t="shared" si="51"/>
        <v>0</v>
      </c>
      <c r="CA232" s="72"/>
      <c r="CB232" s="72"/>
      <c r="CC232" s="77"/>
      <c r="CD232" s="77"/>
      <c r="CE232" s="77"/>
      <c r="CF232" s="76"/>
      <c r="CG232" s="76"/>
      <c r="CH232" s="76"/>
      <c r="CI232" s="77"/>
      <c r="CJ232" s="77"/>
      <c r="CK232" s="71"/>
      <c r="CL232" s="110"/>
      <c r="CM232" s="74"/>
      <c r="CN232" s="57"/>
      <c r="CO232" s="105"/>
      <c r="CP232" s="71"/>
      <c r="CQ232" s="71"/>
      <c r="CR232" s="75"/>
    </row>
    <row r="233" spans="1:96" x14ac:dyDescent="0.45">
      <c r="A233" s="56">
        <v>230</v>
      </c>
      <c r="B233" s="68" t="s">
        <v>764</v>
      </c>
      <c r="C233" s="78" t="s">
        <v>765</v>
      </c>
      <c r="D233" s="78" t="str">
        <f t="shared" si="40"/>
        <v>ｻ008BH</v>
      </c>
      <c r="E233" s="57" t="s">
        <v>766</v>
      </c>
      <c r="F233" s="58">
        <v>43614</v>
      </c>
      <c r="G233" s="69">
        <v>72.599999999999994</v>
      </c>
      <c r="H233" s="57" t="s">
        <v>134</v>
      </c>
      <c r="I233" s="57" t="s">
        <v>288</v>
      </c>
      <c r="J233" s="70"/>
      <c r="K233" s="70"/>
      <c r="L233" s="70"/>
      <c r="M233" s="70"/>
      <c r="N233" s="71"/>
      <c r="O233" s="96"/>
      <c r="P233" s="96"/>
      <c r="Q233" s="96">
        <f t="shared" si="41"/>
        <v>0</v>
      </c>
      <c r="R233" s="96"/>
      <c r="S233" s="96"/>
      <c r="T233" s="96"/>
      <c r="U233" s="96"/>
      <c r="V233" s="96"/>
      <c r="W233" s="96"/>
      <c r="X233" s="96"/>
      <c r="Y233" s="96"/>
      <c r="Z233" s="96"/>
      <c r="AA233" s="96"/>
      <c r="AB233" s="96"/>
      <c r="AC233" s="96"/>
      <c r="AD233" s="96"/>
      <c r="AE233" s="96">
        <f t="shared" si="42"/>
        <v>0</v>
      </c>
      <c r="AF233" s="96">
        <f t="shared" si="43"/>
        <v>0</v>
      </c>
      <c r="AG233" s="96">
        <f t="shared" si="44"/>
        <v>0</v>
      </c>
      <c r="AH233" s="96">
        <f t="shared" si="52"/>
        <v>0</v>
      </c>
      <c r="AI233" s="96">
        <f t="shared" si="45"/>
        <v>0</v>
      </c>
      <c r="AJ233" s="72"/>
      <c r="AK233" s="72"/>
      <c r="AL233" s="71"/>
      <c r="AM233" s="71"/>
      <c r="AN233" s="71"/>
      <c r="AO233" s="73"/>
      <c r="AP233" s="73"/>
      <c r="AQ233" s="73"/>
      <c r="AR233" s="71"/>
      <c r="AS233" s="71"/>
      <c r="AT233" s="71"/>
      <c r="AU233" s="110"/>
      <c r="AV233" s="74"/>
      <c r="AW233" s="57"/>
      <c r="AX233" s="57"/>
      <c r="AY233" s="71"/>
      <c r="AZ233" s="71"/>
      <c r="BA233" s="70"/>
      <c r="BB233" s="70"/>
      <c r="BC233" s="70"/>
      <c r="BD233" s="70"/>
      <c r="BE233" s="71"/>
      <c r="BF233" s="96"/>
      <c r="BG233" s="96"/>
      <c r="BH233" s="96">
        <f t="shared" si="46"/>
        <v>0</v>
      </c>
      <c r="BI233" s="96"/>
      <c r="BJ233" s="96"/>
      <c r="BK233" s="96"/>
      <c r="BL233" s="96"/>
      <c r="BM233" s="96"/>
      <c r="BN233" s="96"/>
      <c r="BO233" s="96"/>
      <c r="BP233" s="96"/>
      <c r="BQ233" s="96"/>
      <c r="BR233" s="96"/>
      <c r="BS233" s="96"/>
      <c r="BT233" s="96"/>
      <c r="BU233" s="96"/>
      <c r="BV233" s="96">
        <f t="shared" si="47"/>
        <v>0</v>
      </c>
      <c r="BW233" s="96">
        <f t="shared" si="48"/>
        <v>0</v>
      </c>
      <c r="BX233" s="96">
        <f t="shared" si="49"/>
        <v>0</v>
      </c>
      <c r="BY233" s="96">
        <f t="shared" si="50"/>
        <v>0</v>
      </c>
      <c r="BZ233" s="96">
        <f t="shared" si="51"/>
        <v>0</v>
      </c>
      <c r="CA233" s="72"/>
      <c r="CB233" s="72"/>
      <c r="CC233" s="71"/>
      <c r="CD233" s="71"/>
      <c r="CE233" s="71"/>
      <c r="CF233" s="73"/>
      <c r="CG233" s="73"/>
      <c r="CH233" s="73"/>
      <c r="CI233" s="71"/>
      <c r="CJ233" s="71"/>
      <c r="CK233" s="71"/>
      <c r="CL233" s="110"/>
      <c r="CM233" s="74"/>
      <c r="CN233" s="57"/>
      <c r="CO233" s="57"/>
      <c r="CP233" s="71"/>
      <c r="CQ233" s="71"/>
      <c r="CR233" s="75"/>
    </row>
    <row r="234" spans="1:96" x14ac:dyDescent="0.45">
      <c r="A234" s="56">
        <v>231</v>
      </c>
      <c r="B234" s="68" t="s">
        <v>767</v>
      </c>
      <c r="C234" s="78" t="s">
        <v>768</v>
      </c>
      <c r="D234" s="78" t="str">
        <f t="shared" si="40"/>
        <v>ｻ011BA</v>
      </c>
      <c r="E234" s="57" t="s">
        <v>769</v>
      </c>
      <c r="F234" s="58">
        <v>43607</v>
      </c>
      <c r="G234" s="69">
        <v>23.925000000000001</v>
      </c>
      <c r="H234" s="57" t="s">
        <v>134</v>
      </c>
      <c r="I234" s="57" t="s">
        <v>309</v>
      </c>
      <c r="J234" s="70"/>
      <c r="K234" s="70"/>
      <c r="L234" s="70"/>
      <c r="M234" s="70"/>
      <c r="N234" s="71"/>
      <c r="O234" s="96"/>
      <c r="P234" s="96"/>
      <c r="Q234" s="96">
        <f t="shared" si="41"/>
        <v>0</v>
      </c>
      <c r="R234" s="96"/>
      <c r="S234" s="96"/>
      <c r="T234" s="96"/>
      <c r="U234" s="96"/>
      <c r="V234" s="96"/>
      <c r="W234" s="96"/>
      <c r="X234" s="96"/>
      <c r="Y234" s="96"/>
      <c r="Z234" s="96"/>
      <c r="AA234" s="96"/>
      <c r="AB234" s="96"/>
      <c r="AC234" s="96"/>
      <c r="AD234" s="96"/>
      <c r="AE234" s="96">
        <f t="shared" si="42"/>
        <v>0</v>
      </c>
      <c r="AF234" s="96">
        <f t="shared" si="43"/>
        <v>0</v>
      </c>
      <c r="AG234" s="96">
        <f t="shared" si="44"/>
        <v>0</v>
      </c>
      <c r="AH234" s="96">
        <f t="shared" si="52"/>
        <v>0</v>
      </c>
      <c r="AI234" s="96">
        <f t="shared" si="45"/>
        <v>0</v>
      </c>
      <c r="AJ234" s="72"/>
      <c r="AK234" s="72"/>
      <c r="AL234" s="71"/>
      <c r="AM234" s="71"/>
      <c r="AN234" s="71"/>
      <c r="AO234" s="73"/>
      <c r="AP234" s="73"/>
      <c r="AQ234" s="73"/>
      <c r="AR234" s="71"/>
      <c r="AS234" s="71"/>
      <c r="AT234" s="71"/>
      <c r="AU234" s="110"/>
      <c r="AV234" s="74"/>
      <c r="AW234" s="57"/>
      <c r="AX234" s="57"/>
      <c r="AY234" s="71"/>
      <c r="AZ234" s="71"/>
      <c r="BA234" s="70"/>
      <c r="BB234" s="70"/>
      <c r="BC234" s="70"/>
      <c r="BD234" s="70"/>
      <c r="BE234" s="71"/>
      <c r="BF234" s="96"/>
      <c r="BG234" s="96"/>
      <c r="BH234" s="96">
        <f t="shared" si="46"/>
        <v>0</v>
      </c>
      <c r="BI234" s="96"/>
      <c r="BJ234" s="96"/>
      <c r="BK234" s="96"/>
      <c r="BL234" s="96"/>
      <c r="BM234" s="96"/>
      <c r="BN234" s="96"/>
      <c r="BO234" s="96"/>
      <c r="BP234" s="96"/>
      <c r="BQ234" s="96"/>
      <c r="BR234" s="96"/>
      <c r="BS234" s="96"/>
      <c r="BT234" s="96"/>
      <c r="BU234" s="96"/>
      <c r="BV234" s="96">
        <f t="shared" si="47"/>
        <v>0</v>
      </c>
      <c r="BW234" s="96">
        <f t="shared" si="48"/>
        <v>0</v>
      </c>
      <c r="BX234" s="96">
        <f t="shared" si="49"/>
        <v>0</v>
      </c>
      <c r="BY234" s="96">
        <f t="shared" si="50"/>
        <v>0</v>
      </c>
      <c r="BZ234" s="96">
        <f t="shared" si="51"/>
        <v>0</v>
      </c>
      <c r="CA234" s="72"/>
      <c r="CB234" s="72"/>
      <c r="CC234" s="71"/>
      <c r="CD234" s="71"/>
      <c r="CE234" s="71"/>
      <c r="CF234" s="73"/>
      <c r="CG234" s="73"/>
      <c r="CH234" s="73"/>
      <c r="CI234" s="71"/>
      <c r="CJ234" s="71"/>
      <c r="CK234" s="71"/>
      <c r="CL234" s="110"/>
      <c r="CM234" s="74"/>
      <c r="CN234" s="57"/>
      <c r="CO234" s="57"/>
      <c r="CP234" s="71"/>
      <c r="CQ234" s="71"/>
      <c r="CR234" s="75"/>
    </row>
    <row r="235" spans="1:96" x14ac:dyDescent="0.45">
      <c r="A235" s="56">
        <v>232</v>
      </c>
      <c r="B235" s="68" t="s">
        <v>770</v>
      </c>
      <c r="C235" s="78" t="s">
        <v>771</v>
      </c>
      <c r="D235" s="78" t="str">
        <f t="shared" si="40"/>
        <v>ｻ003BY</v>
      </c>
      <c r="E235" s="57" t="s">
        <v>772</v>
      </c>
      <c r="F235" s="58">
        <v>43647</v>
      </c>
      <c r="G235" s="69">
        <v>87.48</v>
      </c>
      <c r="H235" s="57" t="s">
        <v>134</v>
      </c>
      <c r="I235" s="57" t="s">
        <v>140</v>
      </c>
      <c r="J235" s="70"/>
      <c r="K235" s="70"/>
      <c r="L235" s="70"/>
      <c r="M235" s="70"/>
      <c r="N235" s="71"/>
      <c r="O235" s="96"/>
      <c r="P235" s="96"/>
      <c r="Q235" s="96">
        <f t="shared" si="41"/>
        <v>0</v>
      </c>
      <c r="R235" s="96"/>
      <c r="S235" s="96"/>
      <c r="T235" s="96"/>
      <c r="U235" s="96"/>
      <c r="V235" s="96"/>
      <c r="W235" s="96"/>
      <c r="X235" s="96"/>
      <c r="Y235" s="96"/>
      <c r="Z235" s="96"/>
      <c r="AA235" s="96"/>
      <c r="AB235" s="96"/>
      <c r="AC235" s="96"/>
      <c r="AD235" s="96"/>
      <c r="AE235" s="96">
        <f t="shared" si="42"/>
        <v>0</v>
      </c>
      <c r="AF235" s="96">
        <f t="shared" si="43"/>
        <v>0</v>
      </c>
      <c r="AG235" s="96">
        <f t="shared" si="44"/>
        <v>0</v>
      </c>
      <c r="AH235" s="96">
        <f t="shared" si="52"/>
        <v>0</v>
      </c>
      <c r="AI235" s="96">
        <f t="shared" si="45"/>
        <v>0</v>
      </c>
      <c r="AJ235" s="72"/>
      <c r="AK235" s="72"/>
      <c r="AL235" s="71"/>
      <c r="AM235" s="71"/>
      <c r="AN235" s="71"/>
      <c r="AO235" s="73"/>
      <c r="AP235" s="73"/>
      <c r="AQ235" s="73"/>
      <c r="AR235" s="71"/>
      <c r="AS235" s="71"/>
      <c r="AT235" s="71"/>
      <c r="AU235" s="110"/>
      <c r="AV235" s="74"/>
      <c r="AW235" s="57"/>
      <c r="AX235" s="57"/>
      <c r="AY235" s="71"/>
      <c r="AZ235" s="71"/>
      <c r="BA235" s="70"/>
      <c r="BB235" s="70"/>
      <c r="BC235" s="70"/>
      <c r="BD235" s="70"/>
      <c r="BE235" s="71"/>
      <c r="BF235" s="96"/>
      <c r="BG235" s="96"/>
      <c r="BH235" s="96">
        <f t="shared" si="46"/>
        <v>0</v>
      </c>
      <c r="BI235" s="96"/>
      <c r="BJ235" s="96"/>
      <c r="BK235" s="96"/>
      <c r="BL235" s="96"/>
      <c r="BM235" s="96"/>
      <c r="BN235" s="96"/>
      <c r="BO235" s="96"/>
      <c r="BP235" s="96"/>
      <c r="BQ235" s="96"/>
      <c r="BR235" s="96"/>
      <c r="BS235" s="96"/>
      <c r="BT235" s="96"/>
      <c r="BU235" s="96"/>
      <c r="BV235" s="96">
        <f t="shared" si="47"/>
        <v>0</v>
      </c>
      <c r="BW235" s="96">
        <f t="shared" si="48"/>
        <v>0</v>
      </c>
      <c r="BX235" s="96">
        <f t="shared" si="49"/>
        <v>0</v>
      </c>
      <c r="BY235" s="96">
        <f t="shared" si="50"/>
        <v>0</v>
      </c>
      <c r="BZ235" s="96">
        <f t="shared" si="51"/>
        <v>0</v>
      </c>
      <c r="CA235" s="72"/>
      <c r="CB235" s="72"/>
      <c r="CC235" s="71"/>
      <c r="CD235" s="71"/>
      <c r="CE235" s="71"/>
      <c r="CF235" s="73"/>
      <c r="CG235" s="73"/>
      <c r="CH235" s="73"/>
      <c r="CI235" s="71"/>
      <c r="CJ235" s="71"/>
      <c r="CK235" s="71"/>
      <c r="CL235" s="110"/>
      <c r="CM235" s="74"/>
      <c r="CN235" s="57"/>
      <c r="CO235" s="57"/>
      <c r="CP235" s="71"/>
      <c r="CQ235" s="71"/>
      <c r="CR235" s="75"/>
    </row>
    <row r="236" spans="1:96" x14ac:dyDescent="0.45">
      <c r="A236" s="56">
        <v>233</v>
      </c>
      <c r="B236" s="68" t="s">
        <v>773</v>
      </c>
      <c r="C236" s="78" t="s">
        <v>774</v>
      </c>
      <c r="D236" s="78" t="str">
        <f t="shared" si="40"/>
        <v>ｻ003BZ</v>
      </c>
      <c r="E236" s="57" t="s">
        <v>772</v>
      </c>
      <c r="F236" s="58">
        <v>43647</v>
      </c>
      <c r="G236" s="69">
        <v>87.48</v>
      </c>
      <c r="H236" s="57" t="s">
        <v>134</v>
      </c>
      <c r="I236" s="57" t="s">
        <v>140</v>
      </c>
      <c r="J236" s="70"/>
      <c r="K236" s="70"/>
      <c r="L236" s="70"/>
      <c r="M236" s="70"/>
      <c r="N236" s="71"/>
      <c r="O236" s="96"/>
      <c r="P236" s="96"/>
      <c r="Q236" s="96">
        <f t="shared" si="41"/>
        <v>0</v>
      </c>
      <c r="R236" s="96"/>
      <c r="S236" s="96"/>
      <c r="T236" s="96"/>
      <c r="U236" s="96"/>
      <c r="V236" s="96"/>
      <c r="W236" s="96"/>
      <c r="X236" s="96"/>
      <c r="Y236" s="96"/>
      <c r="Z236" s="96"/>
      <c r="AA236" s="96"/>
      <c r="AB236" s="96"/>
      <c r="AC236" s="96"/>
      <c r="AD236" s="96"/>
      <c r="AE236" s="96">
        <f t="shared" si="42"/>
        <v>0</v>
      </c>
      <c r="AF236" s="96">
        <f t="shared" si="43"/>
        <v>0</v>
      </c>
      <c r="AG236" s="96">
        <f t="shared" si="44"/>
        <v>0</v>
      </c>
      <c r="AH236" s="96">
        <f t="shared" si="52"/>
        <v>0</v>
      </c>
      <c r="AI236" s="96">
        <f t="shared" si="45"/>
        <v>0</v>
      </c>
      <c r="AJ236" s="72"/>
      <c r="AK236" s="72"/>
      <c r="AL236" s="71"/>
      <c r="AM236" s="71"/>
      <c r="AN236" s="71"/>
      <c r="AO236" s="73"/>
      <c r="AP236" s="73"/>
      <c r="AQ236" s="73"/>
      <c r="AR236" s="71"/>
      <c r="AS236" s="71"/>
      <c r="AT236" s="71"/>
      <c r="AU236" s="110"/>
      <c r="AV236" s="74"/>
      <c r="AW236" s="57"/>
      <c r="AX236" s="57"/>
      <c r="AY236" s="71"/>
      <c r="AZ236" s="71"/>
      <c r="BA236" s="70"/>
      <c r="BB236" s="70"/>
      <c r="BC236" s="70"/>
      <c r="BD236" s="70"/>
      <c r="BE236" s="71"/>
      <c r="BF236" s="96"/>
      <c r="BG236" s="96"/>
      <c r="BH236" s="96">
        <f t="shared" si="46"/>
        <v>0</v>
      </c>
      <c r="BI236" s="96"/>
      <c r="BJ236" s="96"/>
      <c r="BK236" s="96"/>
      <c r="BL236" s="96"/>
      <c r="BM236" s="96"/>
      <c r="BN236" s="96"/>
      <c r="BO236" s="96"/>
      <c r="BP236" s="96"/>
      <c r="BQ236" s="96"/>
      <c r="BR236" s="96"/>
      <c r="BS236" s="96"/>
      <c r="BT236" s="96"/>
      <c r="BU236" s="96"/>
      <c r="BV236" s="96">
        <f t="shared" si="47"/>
        <v>0</v>
      </c>
      <c r="BW236" s="96">
        <f t="shared" si="48"/>
        <v>0</v>
      </c>
      <c r="BX236" s="96">
        <f t="shared" si="49"/>
        <v>0</v>
      </c>
      <c r="BY236" s="96">
        <f t="shared" si="50"/>
        <v>0</v>
      </c>
      <c r="BZ236" s="96">
        <f t="shared" si="51"/>
        <v>0</v>
      </c>
      <c r="CA236" s="72"/>
      <c r="CB236" s="72"/>
      <c r="CC236" s="71"/>
      <c r="CD236" s="71"/>
      <c r="CE236" s="71"/>
      <c r="CF236" s="73"/>
      <c r="CG236" s="73"/>
      <c r="CH236" s="73"/>
      <c r="CI236" s="71"/>
      <c r="CJ236" s="71"/>
      <c r="CK236" s="71"/>
      <c r="CL236" s="110"/>
      <c r="CM236" s="74"/>
      <c r="CN236" s="57"/>
      <c r="CO236" s="57"/>
      <c r="CP236" s="71"/>
      <c r="CQ236" s="71"/>
      <c r="CR236" s="75"/>
    </row>
    <row r="237" spans="1:96" x14ac:dyDescent="0.45">
      <c r="A237" s="56">
        <v>234</v>
      </c>
      <c r="B237" s="68" t="s">
        <v>775</v>
      </c>
      <c r="C237" s="78" t="s">
        <v>776</v>
      </c>
      <c r="D237" s="78" t="str">
        <f t="shared" si="40"/>
        <v>ｻ008BA</v>
      </c>
      <c r="E237" s="57" t="s">
        <v>777</v>
      </c>
      <c r="F237" s="58">
        <v>43622</v>
      </c>
      <c r="G237" s="69">
        <v>36.299999999999997</v>
      </c>
      <c r="H237" s="57" t="s">
        <v>134</v>
      </c>
      <c r="I237" s="57" t="s">
        <v>135</v>
      </c>
      <c r="J237" s="70"/>
      <c r="K237" s="70"/>
      <c r="L237" s="70"/>
      <c r="M237" s="70"/>
      <c r="N237" s="71"/>
      <c r="O237" s="96"/>
      <c r="P237" s="96"/>
      <c r="Q237" s="96">
        <f t="shared" si="41"/>
        <v>0</v>
      </c>
      <c r="R237" s="96"/>
      <c r="S237" s="96"/>
      <c r="T237" s="96"/>
      <c r="U237" s="96"/>
      <c r="V237" s="96"/>
      <c r="W237" s="96"/>
      <c r="X237" s="96"/>
      <c r="Y237" s="96"/>
      <c r="Z237" s="96"/>
      <c r="AA237" s="96"/>
      <c r="AB237" s="96"/>
      <c r="AC237" s="96"/>
      <c r="AD237" s="96"/>
      <c r="AE237" s="96">
        <f t="shared" si="42"/>
        <v>0</v>
      </c>
      <c r="AF237" s="96">
        <f t="shared" si="43"/>
        <v>0</v>
      </c>
      <c r="AG237" s="96">
        <f t="shared" si="44"/>
        <v>0</v>
      </c>
      <c r="AH237" s="96">
        <f t="shared" si="52"/>
        <v>0</v>
      </c>
      <c r="AI237" s="96">
        <f t="shared" si="45"/>
        <v>0</v>
      </c>
      <c r="AJ237" s="72"/>
      <c r="AK237" s="72"/>
      <c r="AL237" s="71"/>
      <c r="AM237" s="71"/>
      <c r="AN237" s="71"/>
      <c r="AO237" s="73"/>
      <c r="AP237" s="73"/>
      <c r="AQ237" s="73"/>
      <c r="AR237" s="71"/>
      <c r="AS237" s="71"/>
      <c r="AT237" s="71"/>
      <c r="AU237" s="110"/>
      <c r="AV237" s="74"/>
      <c r="AW237" s="57"/>
      <c r="AX237" s="57"/>
      <c r="AY237" s="71"/>
      <c r="AZ237" s="71"/>
      <c r="BA237" s="70"/>
      <c r="BB237" s="70"/>
      <c r="BC237" s="70"/>
      <c r="BD237" s="70"/>
      <c r="BE237" s="71"/>
      <c r="BF237" s="96"/>
      <c r="BG237" s="96"/>
      <c r="BH237" s="96">
        <f t="shared" si="46"/>
        <v>0</v>
      </c>
      <c r="BI237" s="96"/>
      <c r="BJ237" s="96"/>
      <c r="BK237" s="96"/>
      <c r="BL237" s="96"/>
      <c r="BM237" s="96"/>
      <c r="BN237" s="96"/>
      <c r="BO237" s="96"/>
      <c r="BP237" s="96"/>
      <c r="BQ237" s="96"/>
      <c r="BR237" s="96"/>
      <c r="BS237" s="96"/>
      <c r="BT237" s="96"/>
      <c r="BU237" s="96"/>
      <c r="BV237" s="96">
        <f t="shared" si="47"/>
        <v>0</v>
      </c>
      <c r="BW237" s="96">
        <f t="shared" si="48"/>
        <v>0</v>
      </c>
      <c r="BX237" s="96">
        <f t="shared" si="49"/>
        <v>0</v>
      </c>
      <c r="BY237" s="96">
        <f t="shared" si="50"/>
        <v>0</v>
      </c>
      <c r="BZ237" s="96">
        <f t="shared" si="51"/>
        <v>0</v>
      </c>
      <c r="CA237" s="72"/>
      <c r="CB237" s="72"/>
      <c r="CC237" s="71"/>
      <c r="CD237" s="71"/>
      <c r="CE237" s="71"/>
      <c r="CF237" s="73"/>
      <c r="CG237" s="73"/>
      <c r="CH237" s="73"/>
      <c r="CI237" s="71"/>
      <c r="CJ237" s="71"/>
      <c r="CK237" s="71"/>
      <c r="CL237" s="110"/>
      <c r="CM237" s="74"/>
      <c r="CN237" s="57"/>
      <c r="CO237" s="57"/>
      <c r="CP237" s="71"/>
      <c r="CQ237" s="71"/>
      <c r="CR237" s="75"/>
    </row>
    <row r="238" spans="1:96" x14ac:dyDescent="0.45">
      <c r="A238" s="56">
        <v>235</v>
      </c>
      <c r="B238" s="68" t="s">
        <v>778</v>
      </c>
      <c r="C238" s="78" t="s">
        <v>779</v>
      </c>
      <c r="D238" s="78" t="str">
        <f t="shared" si="40"/>
        <v>ｻ009BJ</v>
      </c>
      <c r="E238" s="57" t="s">
        <v>711</v>
      </c>
      <c r="F238" s="58">
        <v>43619</v>
      </c>
      <c r="G238" s="69">
        <v>79.2</v>
      </c>
      <c r="H238" s="57" t="s">
        <v>134</v>
      </c>
      <c r="I238" s="57" t="s">
        <v>140</v>
      </c>
      <c r="J238" s="70">
        <v>45432</v>
      </c>
      <c r="K238" s="70" t="s">
        <v>1147</v>
      </c>
      <c r="L238" s="70"/>
      <c r="M238" s="70"/>
      <c r="N238" s="71"/>
      <c r="O238" s="96">
        <v>315700</v>
      </c>
      <c r="P238" s="96">
        <v>313726</v>
      </c>
      <c r="Q238" s="96">
        <f t="shared" si="41"/>
        <v>-1974</v>
      </c>
      <c r="R238" s="96">
        <v>62980</v>
      </c>
      <c r="S238" s="96">
        <v>2415</v>
      </c>
      <c r="T238" s="96">
        <v>13087</v>
      </c>
      <c r="U238" s="96">
        <v>19720</v>
      </c>
      <c r="V238" s="96">
        <v>18909</v>
      </c>
      <c r="W238" s="96">
        <v>4197</v>
      </c>
      <c r="X238" s="96">
        <v>0</v>
      </c>
      <c r="Y238" s="96">
        <v>257</v>
      </c>
      <c r="Z238" s="96">
        <v>1029</v>
      </c>
      <c r="AA238" s="96">
        <v>2871</v>
      </c>
      <c r="AB238" s="96">
        <v>495</v>
      </c>
      <c r="AC238" s="96">
        <v>0</v>
      </c>
      <c r="AD238" s="96">
        <v>0</v>
      </c>
      <c r="AE238" s="96">
        <f t="shared" si="42"/>
        <v>62980</v>
      </c>
      <c r="AF238" s="96">
        <f t="shared" si="43"/>
        <v>0</v>
      </c>
      <c r="AG238" s="96">
        <f t="shared" si="44"/>
        <v>252720</v>
      </c>
      <c r="AH238" s="96">
        <f t="shared" si="52"/>
        <v>250746</v>
      </c>
      <c r="AI238" s="96">
        <f t="shared" si="45"/>
        <v>-1974</v>
      </c>
      <c r="AJ238" s="72" t="s">
        <v>1728</v>
      </c>
      <c r="AK238" s="72"/>
      <c r="AL238" s="71" t="s">
        <v>1532</v>
      </c>
      <c r="AM238" s="71" t="s">
        <v>1533</v>
      </c>
      <c r="AN238" s="71" t="s">
        <v>1178</v>
      </c>
      <c r="AO238" s="73" t="s">
        <v>1534</v>
      </c>
      <c r="AP238" s="73" t="s">
        <v>1535</v>
      </c>
      <c r="AQ238" s="73" t="s">
        <v>1539</v>
      </c>
      <c r="AR238" s="71" t="s">
        <v>1537</v>
      </c>
      <c r="AS238" s="71" t="s">
        <v>1538</v>
      </c>
      <c r="AT238" s="71"/>
      <c r="AU238" s="110">
        <v>45504</v>
      </c>
      <c r="AV238" s="74">
        <v>45504</v>
      </c>
      <c r="AW238" s="57"/>
      <c r="AX238" s="57"/>
      <c r="AY238" s="71"/>
      <c r="AZ238" s="71"/>
      <c r="BA238" s="70"/>
      <c r="BB238" s="70"/>
      <c r="BC238" s="70"/>
      <c r="BD238" s="70"/>
      <c r="BE238" s="71"/>
      <c r="BF238" s="96"/>
      <c r="BG238" s="96"/>
      <c r="BH238" s="96">
        <f t="shared" si="46"/>
        <v>0</v>
      </c>
      <c r="BI238" s="96"/>
      <c r="BJ238" s="96"/>
      <c r="BK238" s="96"/>
      <c r="BL238" s="96"/>
      <c r="BM238" s="96"/>
      <c r="BN238" s="96"/>
      <c r="BO238" s="96"/>
      <c r="BP238" s="96"/>
      <c r="BQ238" s="96"/>
      <c r="BR238" s="96"/>
      <c r="BS238" s="96"/>
      <c r="BT238" s="96"/>
      <c r="BU238" s="96"/>
      <c r="BV238" s="96">
        <f t="shared" si="47"/>
        <v>0</v>
      </c>
      <c r="BW238" s="96">
        <f t="shared" si="48"/>
        <v>0</v>
      </c>
      <c r="BX238" s="96">
        <f t="shared" si="49"/>
        <v>0</v>
      </c>
      <c r="BY238" s="96">
        <f t="shared" si="50"/>
        <v>0</v>
      </c>
      <c r="BZ238" s="96">
        <f t="shared" si="51"/>
        <v>0</v>
      </c>
      <c r="CA238" s="72"/>
      <c r="CB238" s="72"/>
      <c r="CC238" s="71"/>
      <c r="CD238" s="71"/>
      <c r="CE238" s="71"/>
      <c r="CF238" s="73"/>
      <c r="CG238" s="73"/>
      <c r="CH238" s="73"/>
      <c r="CI238" s="71"/>
      <c r="CJ238" s="71"/>
      <c r="CK238" s="71"/>
      <c r="CL238" s="110"/>
      <c r="CM238" s="74"/>
      <c r="CN238" s="57"/>
      <c r="CO238" s="57"/>
      <c r="CP238" s="71"/>
      <c r="CQ238" s="71"/>
      <c r="CR238" s="75"/>
    </row>
    <row r="239" spans="1:96" x14ac:dyDescent="0.45">
      <c r="A239" s="56">
        <v>236</v>
      </c>
      <c r="B239" s="68" t="s">
        <v>780</v>
      </c>
      <c r="C239" s="78" t="s">
        <v>781</v>
      </c>
      <c r="D239" s="78" t="str">
        <f t="shared" si="40"/>
        <v>ｻ010BC</v>
      </c>
      <c r="E239" s="57" t="s">
        <v>782</v>
      </c>
      <c r="F239" s="58">
        <v>43615</v>
      </c>
      <c r="G239" s="69">
        <v>89.1</v>
      </c>
      <c r="H239" s="57" t="s">
        <v>134</v>
      </c>
      <c r="I239" s="57" t="s">
        <v>288</v>
      </c>
      <c r="J239" s="70">
        <v>45442</v>
      </c>
      <c r="K239" s="70" t="s">
        <v>1147</v>
      </c>
      <c r="L239" s="70"/>
      <c r="M239" s="70"/>
      <c r="N239" s="71"/>
      <c r="O239" s="96">
        <v>129200</v>
      </c>
      <c r="P239" s="96">
        <v>129200</v>
      </c>
      <c r="Q239" s="96">
        <f t="shared" si="41"/>
        <v>0</v>
      </c>
      <c r="R239" s="96">
        <v>0</v>
      </c>
      <c r="S239" s="104">
        <v>0</v>
      </c>
      <c r="T239" s="104">
        <v>0</v>
      </c>
      <c r="U239" s="104">
        <v>0</v>
      </c>
      <c r="V239" s="104">
        <v>0</v>
      </c>
      <c r="W239" s="104">
        <v>0</v>
      </c>
      <c r="X239" s="104">
        <v>0</v>
      </c>
      <c r="Y239" s="96">
        <v>257</v>
      </c>
      <c r="Z239" s="96">
        <v>950</v>
      </c>
      <c r="AA239" s="96">
        <v>3366</v>
      </c>
      <c r="AB239" s="96">
        <v>475</v>
      </c>
      <c r="AC239" s="96">
        <v>0</v>
      </c>
      <c r="AD239" s="96">
        <v>0</v>
      </c>
      <c r="AE239" s="96">
        <f t="shared" si="42"/>
        <v>5048</v>
      </c>
      <c r="AF239" s="96">
        <f t="shared" si="43"/>
        <v>5048</v>
      </c>
      <c r="AG239" s="96">
        <f t="shared" si="44"/>
        <v>129200</v>
      </c>
      <c r="AH239" s="96">
        <f t="shared" si="52"/>
        <v>124152</v>
      </c>
      <c r="AI239" s="96">
        <f t="shared" si="45"/>
        <v>-5048</v>
      </c>
      <c r="AJ239" s="72" t="s">
        <v>1743</v>
      </c>
      <c r="AK239" s="72" t="s">
        <v>1911</v>
      </c>
      <c r="AL239" s="71" t="s">
        <v>1483</v>
      </c>
      <c r="AM239" s="71" t="s">
        <v>1574</v>
      </c>
      <c r="AN239" s="71" t="s">
        <v>1178</v>
      </c>
      <c r="AO239" s="73" t="s">
        <v>1385</v>
      </c>
      <c r="AP239" s="73" t="s">
        <v>1575</v>
      </c>
      <c r="AQ239" s="73" t="s">
        <v>1576</v>
      </c>
      <c r="AR239" s="71" t="s">
        <v>1577</v>
      </c>
      <c r="AS239" s="71" t="s">
        <v>1578</v>
      </c>
      <c r="AT239" s="71" t="s">
        <v>1918</v>
      </c>
      <c r="AU239" s="110" t="s">
        <v>1937</v>
      </c>
      <c r="AV239" s="74"/>
      <c r="AW239" s="57"/>
      <c r="AX239" s="57"/>
      <c r="AY239" s="71"/>
      <c r="AZ239" s="71"/>
      <c r="BA239" s="70"/>
      <c r="BB239" s="70"/>
      <c r="BC239" s="70"/>
      <c r="BD239" s="70"/>
      <c r="BE239" s="71"/>
      <c r="BF239" s="96"/>
      <c r="BG239" s="96"/>
      <c r="BH239" s="96">
        <f t="shared" si="46"/>
        <v>0</v>
      </c>
      <c r="BI239" s="96"/>
      <c r="BJ239" s="104"/>
      <c r="BK239" s="104"/>
      <c r="BL239" s="104"/>
      <c r="BM239" s="104"/>
      <c r="BN239" s="104"/>
      <c r="BO239" s="104"/>
      <c r="BP239" s="96"/>
      <c r="BQ239" s="96"/>
      <c r="BR239" s="96"/>
      <c r="BS239" s="96"/>
      <c r="BT239" s="96"/>
      <c r="BU239" s="96"/>
      <c r="BV239" s="96">
        <f t="shared" si="47"/>
        <v>0</v>
      </c>
      <c r="BW239" s="96">
        <f t="shared" si="48"/>
        <v>0</v>
      </c>
      <c r="BX239" s="96">
        <f t="shared" si="49"/>
        <v>0</v>
      </c>
      <c r="BY239" s="96">
        <f t="shared" si="50"/>
        <v>0</v>
      </c>
      <c r="BZ239" s="96">
        <f t="shared" si="51"/>
        <v>0</v>
      </c>
      <c r="CA239" s="72"/>
      <c r="CB239" s="72"/>
      <c r="CC239" s="71"/>
      <c r="CD239" s="71"/>
      <c r="CE239" s="71"/>
      <c r="CF239" s="73"/>
      <c r="CG239" s="73"/>
      <c r="CH239" s="73"/>
      <c r="CI239" s="71"/>
      <c r="CJ239" s="71"/>
      <c r="CK239" s="71"/>
      <c r="CL239" s="110"/>
      <c r="CM239" s="74"/>
      <c r="CN239" s="57"/>
      <c r="CO239" s="57"/>
      <c r="CP239" s="71"/>
      <c r="CQ239" s="71"/>
      <c r="CR239" s="75"/>
    </row>
    <row r="240" spans="1:96" x14ac:dyDescent="0.45">
      <c r="A240" s="56">
        <v>237</v>
      </c>
      <c r="B240" s="68" t="s">
        <v>783</v>
      </c>
      <c r="C240" s="78" t="s">
        <v>784</v>
      </c>
      <c r="D240" s="78" t="str">
        <f t="shared" si="40"/>
        <v>ｻ012BB</v>
      </c>
      <c r="E240" s="57" t="s">
        <v>1822</v>
      </c>
      <c r="F240" s="58">
        <v>43626</v>
      </c>
      <c r="G240" s="69">
        <v>89.1</v>
      </c>
      <c r="H240" s="57" t="s">
        <v>134</v>
      </c>
      <c r="I240" s="57" t="s">
        <v>288</v>
      </c>
      <c r="J240" s="70">
        <v>45477</v>
      </c>
      <c r="K240" s="70" t="s">
        <v>1147</v>
      </c>
      <c r="L240" s="70"/>
      <c r="M240" s="70"/>
      <c r="N240" s="71"/>
      <c r="O240" s="96">
        <v>390620</v>
      </c>
      <c r="P240" s="96">
        <v>390620</v>
      </c>
      <c r="Q240" s="96">
        <f t="shared" si="41"/>
        <v>0</v>
      </c>
      <c r="R240" s="96">
        <v>75692</v>
      </c>
      <c r="S240" s="96">
        <v>2791</v>
      </c>
      <c r="T240" s="96">
        <v>15028</v>
      </c>
      <c r="U240" s="96">
        <v>22690</v>
      </c>
      <c r="V240" s="96">
        <v>25423</v>
      </c>
      <c r="W240" s="96">
        <v>4197</v>
      </c>
      <c r="X240" s="96">
        <v>0</v>
      </c>
      <c r="Y240" s="96">
        <v>277</v>
      </c>
      <c r="Z240" s="96">
        <v>1049</v>
      </c>
      <c r="AA240" s="96">
        <v>3643</v>
      </c>
      <c r="AB240" s="96">
        <v>594</v>
      </c>
      <c r="AC240" s="96">
        <v>0</v>
      </c>
      <c r="AD240" s="96">
        <v>0</v>
      </c>
      <c r="AE240" s="96">
        <f t="shared" si="42"/>
        <v>75692</v>
      </c>
      <c r="AF240" s="96">
        <f t="shared" si="43"/>
        <v>0</v>
      </c>
      <c r="AG240" s="96">
        <f t="shared" si="44"/>
        <v>314928</v>
      </c>
      <c r="AH240" s="96">
        <f t="shared" si="52"/>
        <v>314928</v>
      </c>
      <c r="AI240" s="96">
        <f t="shared" si="45"/>
        <v>0</v>
      </c>
      <c r="AJ240" s="72"/>
      <c r="AK240" s="72"/>
      <c r="AL240" s="71" t="s">
        <v>1823</v>
      </c>
      <c r="AM240" s="71" t="s">
        <v>1824</v>
      </c>
      <c r="AN240" s="71" t="s">
        <v>1178</v>
      </c>
      <c r="AO240" s="73" t="s">
        <v>1825</v>
      </c>
      <c r="AP240" s="73" t="s">
        <v>1570</v>
      </c>
      <c r="AQ240" s="73" t="s">
        <v>1826</v>
      </c>
      <c r="AR240" s="71" t="s">
        <v>1827</v>
      </c>
      <c r="AS240" s="71" t="s">
        <v>1828</v>
      </c>
      <c r="AT240" s="71"/>
      <c r="AU240" s="110">
        <v>45504</v>
      </c>
      <c r="AV240" s="74">
        <v>45504</v>
      </c>
      <c r="AW240" s="57"/>
      <c r="AX240" s="57"/>
      <c r="AY240" s="71"/>
      <c r="AZ240" s="71"/>
      <c r="BA240" s="70"/>
      <c r="BB240" s="70"/>
      <c r="BC240" s="70"/>
      <c r="BD240" s="70"/>
      <c r="BE240" s="71"/>
      <c r="BF240" s="96"/>
      <c r="BG240" s="96"/>
      <c r="BH240" s="96">
        <f t="shared" si="46"/>
        <v>0</v>
      </c>
      <c r="BI240" s="96"/>
      <c r="BJ240" s="96"/>
      <c r="BK240" s="96"/>
      <c r="BL240" s="96"/>
      <c r="BM240" s="96"/>
      <c r="BN240" s="96"/>
      <c r="BO240" s="96"/>
      <c r="BP240" s="96"/>
      <c r="BQ240" s="96"/>
      <c r="BR240" s="96"/>
      <c r="BS240" s="96"/>
      <c r="BT240" s="96"/>
      <c r="BU240" s="96"/>
      <c r="BV240" s="96">
        <f t="shared" si="47"/>
        <v>0</v>
      </c>
      <c r="BW240" s="96">
        <f t="shared" si="48"/>
        <v>0</v>
      </c>
      <c r="BX240" s="96">
        <f t="shared" si="49"/>
        <v>0</v>
      </c>
      <c r="BY240" s="96">
        <f t="shared" si="50"/>
        <v>0</v>
      </c>
      <c r="BZ240" s="96">
        <f t="shared" si="51"/>
        <v>0</v>
      </c>
      <c r="CA240" s="72"/>
      <c r="CB240" s="72"/>
      <c r="CC240" s="71"/>
      <c r="CD240" s="71"/>
      <c r="CE240" s="71"/>
      <c r="CF240" s="73"/>
      <c r="CG240" s="73"/>
      <c r="CH240" s="73"/>
      <c r="CI240" s="71"/>
      <c r="CJ240" s="71"/>
      <c r="CK240" s="71"/>
      <c r="CL240" s="110"/>
      <c r="CM240" s="74"/>
      <c r="CN240" s="57"/>
      <c r="CO240" s="57"/>
      <c r="CP240" s="71"/>
      <c r="CQ240" s="71"/>
      <c r="CR240" s="75"/>
    </row>
    <row r="241" spans="1:96" x14ac:dyDescent="0.45">
      <c r="A241" s="56">
        <v>238</v>
      </c>
      <c r="B241" s="68" t="s">
        <v>786</v>
      </c>
      <c r="C241" s="78" t="s">
        <v>787</v>
      </c>
      <c r="D241" s="78" t="str">
        <f t="shared" si="40"/>
        <v>ｻ012BE</v>
      </c>
      <c r="E241" s="57" t="s">
        <v>788</v>
      </c>
      <c r="F241" s="58">
        <v>43635</v>
      </c>
      <c r="G241" s="69">
        <v>57.2</v>
      </c>
      <c r="H241" s="57" t="s">
        <v>134</v>
      </c>
      <c r="I241" s="57" t="s">
        <v>140</v>
      </c>
      <c r="J241" s="70"/>
      <c r="K241" s="70"/>
      <c r="L241" s="70"/>
      <c r="M241" s="70"/>
      <c r="N241" s="71"/>
      <c r="O241" s="96"/>
      <c r="P241" s="96"/>
      <c r="Q241" s="96">
        <f t="shared" si="41"/>
        <v>0</v>
      </c>
      <c r="R241" s="96"/>
      <c r="S241" s="96"/>
      <c r="T241" s="96"/>
      <c r="U241" s="96"/>
      <c r="V241" s="96"/>
      <c r="W241" s="96"/>
      <c r="X241" s="96"/>
      <c r="Y241" s="96"/>
      <c r="Z241" s="96"/>
      <c r="AA241" s="96"/>
      <c r="AB241" s="96"/>
      <c r="AC241" s="96"/>
      <c r="AD241" s="96"/>
      <c r="AE241" s="96">
        <f t="shared" si="42"/>
        <v>0</v>
      </c>
      <c r="AF241" s="96">
        <f t="shared" si="43"/>
        <v>0</v>
      </c>
      <c r="AG241" s="96">
        <f t="shared" si="44"/>
        <v>0</v>
      </c>
      <c r="AH241" s="96">
        <f t="shared" si="52"/>
        <v>0</v>
      </c>
      <c r="AI241" s="96">
        <f t="shared" si="45"/>
        <v>0</v>
      </c>
      <c r="AJ241" s="72"/>
      <c r="AK241" s="72"/>
      <c r="AL241" s="71"/>
      <c r="AM241" s="71"/>
      <c r="AN241" s="71"/>
      <c r="AO241" s="73"/>
      <c r="AP241" s="73"/>
      <c r="AQ241" s="73"/>
      <c r="AR241" s="71"/>
      <c r="AS241" s="71"/>
      <c r="AT241" s="71"/>
      <c r="AU241" s="110"/>
      <c r="AV241" s="74"/>
      <c r="AW241" s="57"/>
      <c r="AX241" s="57"/>
      <c r="AY241" s="71"/>
      <c r="AZ241" s="71"/>
      <c r="BA241" s="70"/>
      <c r="BB241" s="70"/>
      <c r="BC241" s="70"/>
      <c r="BD241" s="70"/>
      <c r="BE241" s="71"/>
      <c r="BF241" s="96"/>
      <c r="BG241" s="96"/>
      <c r="BH241" s="96">
        <f t="shared" si="46"/>
        <v>0</v>
      </c>
      <c r="BI241" s="96"/>
      <c r="BJ241" s="96"/>
      <c r="BK241" s="96"/>
      <c r="BL241" s="96"/>
      <c r="BM241" s="96"/>
      <c r="BN241" s="96"/>
      <c r="BO241" s="96"/>
      <c r="BP241" s="96"/>
      <c r="BQ241" s="96"/>
      <c r="BR241" s="96"/>
      <c r="BS241" s="96"/>
      <c r="BT241" s="96"/>
      <c r="BU241" s="96"/>
      <c r="BV241" s="96">
        <f t="shared" si="47"/>
        <v>0</v>
      </c>
      <c r="BW241" s="96">
        <f t="shared" si="48"/>
        <v>0</v>
      </c>
      <c r="BX241" s="96">
        <f t="shared" si="49"/>
        <v>0</v>
      </c>
      <c r="BY241" s="96">
        <f t="shared" si="50"/>
        <v>0</v>
      </c>
      <c r="BZ241" s="96">
        <f t="shared" si="51"/>
        <v>0</v>
      </c>
      <c r="CA241" s="72"/>
      <c r="CB241" s="72"/>
      <c r="CC241" s="71"/>
      <c r="CD241" s="71"/>
      <c r="CE241" s="71"/>
      <c r="CF241" s="73"/>
      <c r="CG241" s="73"/>
      <c r="CH241" s="73"/>
      <c r="CI241" s="71"/>
      <c r="CJ241" s="71"/>
      <c r="CK241" s="71"/>
      <c r="CL241" s="110"/>
      <c r="CM241" s="74"/>
      <c r="CN241" s="57"/>
      <c r="CO241" s="57"/>
      <c r="CP241" s="71"/>
      <c r="CQ241" s="71"/>
      <c r="CR241" s="75"/>
    </row>
    <row r="242" spans="1:96" x14ac:dyDescent="0.45">
      <c r="A242" s="56">
        <v>239</v>
      </c>
      <c r="B242" s="68" t="s">
        <v>789</v>
      </c>
      <c r="C242" s="78" t="s">
        <v>790</v>
      </c>
      <c r="D242" s="78" t="str">
        <f t="shared" si="40"/>
        <v>ｻ901CN</v>
      </c>
      <c r="E242" s="57" t="s">
        <v>1731</v>
      </c>
      <c r="F242" s="58">
        <v>43628</v>
      </c>
      <c r="G242" s="69">
        <v>32.130000000000003</v>
      </c>
      <c r="H242" s="57" t="s">
        <v>134</v>
      </c>
      <c r="I242" s="57" t="s">
        <v>140</v>
      </c>
      <c r="J242" s="70">
        <v>45470</v>
      </c>
      <c r="K242" s="70" t="s">
        <v>1147</v>
      </c>
      <c r="L242" s="70"/>
      <c r="M242" s="70"/>
      <c r="N242" s="71"/>
      <c r="O242" s="96">
        <v>196320</v>
      </c>
      <c r="P242" s="96">
        <v>196320</v>
      </c>
      <c r="Q242" s="96">
        <f t="shared" si="41"/>
        <v>0</v>
      </c>
      <c r="R242" s="96">
        <v>0</v>
      </c>
      <c r="S242" s="96">
        <v>1478</v>
      </c>
      <c r="T242" s="96">
        <v>7576</v>
      </c>
      <c r="U242" s="96">
        <v>11774</v>
      </c>
      <c r="V242" s="96">
        <v>12223</v>
      </c>
      <c r="W242" s="96">
        <v>2085</v>
      </c>
      <c r="X242" s="96">
        <v>0</v>
      </c>
      <c r="Y242" s="96">
        <v>132</v>
      </c>
      <c r="Z242" s="96">
        <v>528</v>
      </c>
      <c r="AA242" s="96">
        <v>1742</v>
      </c>
      <c r="AB242" s="96">
        <v>264</v>
      </c>
      <c r="AC242" s="96">
        <v>0</v>
      </c>
      <c r="AD242" s="96">
        <v>0</v>
      </c>
      <c r="AE242" s="96">
        <f t="shared" si="42"/>
        <v>37802</v>
      </c>
      <c r="AF242" s="96">
        <f t="shared" si="43"/>
        <v>37802</v>
      </c>
      <c r="AG242" s="96">
        <f t="shared" si="44"/>
        <v>196320</v>
      </c>
      <c r="AH242" s="96">
        <f t="shared" si="52"/>
        <v>158518</v>
      </c>
      <c r="AI242" s="96">
        <f t="shared" si="45"/>
        <v>-37802</v>
      </c>
      <c r="AJ242" s="72" t="s">
        <v>1973</v>
      </c>
      <c r="AK242" s="72"/>
      <c r="AL242" s="71" t="s">
        <v>1732</v>
      </c>
      <c r="AM242" s="71" t="s">
        <v>1733</v>
      </c>
      <c r="AN242" s="71" t="s">
        <v>1178</v>
      </c>
      <c r="AO242" s="73" t="s">
        <v>1734</v>
      </c>
      <c r="AP242" s="73" t="s">
        <v>1735</v>
      </c>
      <c r="AQ242" s="73" t="s">
        <v>1736</v>
      </c>
      <c r="AR242" s="71" t="s">
        <v>1737</v>
      </c>
      <c r="AS242" s="71" t="s">
        <v>1738</v>
      </c>
      <c r="AT242" s="71"/>
      <c r="AU242" s="110">
        <v>45601</v>
      </c>
      <c r="AV242" s="74">
        <v>45601</v>
      </c>
      <c r="AW242" s="57"/>
      <c r="AX242" s="105" t="s">
        <v>1974</v>
      </c>
      <c r="AY242" s="71"/>
      <c r="AZ242" s="71"/>
      <c r="BA242" s="70"/>
      <c r="BB242" s="70"/>
      <c r="BC242" s="70"/>
      <c r="BD242" s="70"/>
      <c r="BE242" s="71"/>
      <c r="BF242" s="96"/>
      <c r="BG242" s="96"/>
      <c r="BH242" s="96">
        <f t="shared" si="46"/>
        <v>0</v>
      </c>
      <c r="BI242" s="96"/>
      <c r="BJ242" s="96"/>
      <c r="BK242" s="96"/>
      <c r="BL242" s="96"/>
      <c r="BM242" s="96"/>
      <c r="BN242" s="96"/>
      <c r="BO242" s="96"/>
      <c r="BP242" s="96"/>
      <c r="BQ242" s="96"/>
      <c r="BR242" s="96"/>
      <c r="BS242" s="96"/>
      <c r="BT242" s="96"/>
      <c r="BU242" s="96"/>
      <c r="BV242" s="96">
        <f t="shared" si="47"/>
        <v>0</v>
      </c>
      <c r="BW242" s="96">
        <f t="shared" si="48"/>
        <v>0</v>
      </c>
      <c r="BX242" s="96">
        <f t="shared" si="49"/>
        <v>0</v>
      </c>
      <c r="BY242" s="96">
        <f t="shared" si="50"/>
        <v>0</v>
      </c>
      <c r="BZ242" s="96">
        <f t="shared" si="51"/>
        <v>0</v>
      </c>
      <c r="CA242" s="72"/>
      <c r="CB242" s="72"/>
      <c r="CC242" s="71"/>
      <c r="CD242" s="71"/>
      <c r="CE242" s="71"/>
      <c r="CF242" s="73"/>
      <c r="CG242" s="73"/>
      <c r="CH242" s="73"/>
      <c r="CI242" s="71"/>
      <c r="CJ242" s="71"/>
      <c r="CK242" s="71"/>
      <c r="CL242" s="110"/>
      <c r="CM242" s="74"/>
      <c r="CN242" s="57"/>
      <c r="CO242" s="105"/>
      <c r="CP242" s="71"/>
      <c r="CQ242" s="71"/>
      <c r="CR242" s="75"/>
    </row>
    <row r="243" spans="1:96" x14ac:dyDescent="0.45">
      <c r="A243" s="56">
        <v>240</v>
      </c>
      <c r="B243" s="68" t="s">
        <v>792</v>
      </c>
      <c r="C243" s="78" t="s">
        <v>793</v>
      </c>
      <c r="D243" s="78" t="str">
        <f t="shared" si="40"/>
        <v>ｻ902CD</v>
      </c>
      <c r="E243" s="57" t="s">
        <v>794</v>
      </c>
      <c r="F243" s="58">
        <v>43165</v>
      </c>
      <c r="G243" s="69">
        <v>53.94</v>
      </c>
      <c r="H243" s="57" t="s">
        <v>134</v>
      </c>
      <c r="I243" s="57" t="s">
        <v>309</v>
      </c>
      <c r="J243" s="70">
        <v>45474</v>
      </c>
      <c r="K243" s="70" t="s">
        <v>1147</v>
      </c>
      <c r="L243" s="70"/>
      <c r="M243" s="70"/>
      <c r="N243" s="71"/>
      <c r="O243" s="96">
        <v>360610</v>
      </c>
      <c r="P243" s="96">
        <v>360604</v>
      </c>
      <c r="Q243" s="96">
        <f t="shared" si="41"/>
        <v>-6</v>
      </c>
      <c r="R243" s="96">
        <v>84829</v>
      </c>
      <c r="S243" s="96">
        <v>3132</v>
      </c>
      <c r="T243" s="96">
        <v>16192</v>
      </c>
      <c r="U243" s="96">
        <v>26540</v>
      </c>
      <c r="V243" s="96">
        <v>30588</v>
      </c>
      <c r="W243" s="96">
        <v>3872</v>
      </c>
      <c r="X243" s="96">
        <v>0</v>
      </c>
      <c r="Y243" s="96">
        <v>211</v>
      </c>
      <c r="Z243" s="96">
        <v>880</v>
      </c>
      <c r="AA243" s="96">
        <v>3062</v>
      </c>
      <c r="AB243" s="96">
        <v>352</v>
      </c>
      <c r="AC243" s="96">
        <v>0</v>
      </c>
      <c r="AD243" s="96">
        <v>0</v>
      </c>
      <c r="AE243" s="96">
        <f t="shared" si="42"/>
        <v>84829</v>
      </c>
      <c r="AF243" s="96">
        <f t="shared" si="43"/>
        <v>0</v>
      </c>
      <c r="AG243" s="96">
        <f t="shared" si="44"/>
        <v>275781</v>
      </c>
      <c r="AH243" s="96">
        <f t="shared" si="52"/>
        <v>275775</v>
      </c>
      <c r="AI243" s="96">
        <f t="shared" si="45"/>
        <v>-6</v>
      </c>
      <c r="AJ243" s="72" t="s">
        <v>1766</v>
      </c>
      <c r="AK243" s="72"/>
      <c r="AL243" s="71" t="s">
        <v>1260</v>
      </c>
      <c r="AM243" s="71" t="s">
        <v>1767</v>
      </c>
      <c r="AN243" s="71" t="s">
        <v>1178</v>
      </c>
      <c r="AO243" s="73" t="s">
        <v>1220</v>
      </c>
      <c r="AP243" s="73" t="s">
        <v>1768</v>
      </c>
      <c r="AQ243" s="73" t="s">
        <v>1769</v>
      </c>
      <c r="AR243" s="71" t="s">
        <v>1770</v>
      </c>
      <c r="AS243" s="71" t="s">
        <v>1771</v>
      </c>
      <c r="AT243" s="71"/>
      <c r="AU243" s="110">
        <v>45504</v>
      </c>
      <c r="AV243" s="74">
        <v>45504</v>
      </c>
      <c r="AW243" s="57"/>
      <c r="AX243" s="57"/>
      <c r="AY243" s="71"/>
      <c r="AZ243" s="71"/>
      <c r="BA243" s="70"/>
      <c r="BB243" s="70"/>
      <c r="BC243" s="70"/>
      <c r="BD243" s="70"/>
      <c r="BE243" s="71"/>
      <c r="BF243" s="96"/>
      <c r="BG243" s="96"/>
      <c r="BH243" s="96">
        <f t="shared" si="46"/>
        <v>0</v>
      </c>
      <c r="BI243" s="96"/>
      <c r="BJ243" s="96"/>
      <c r="BK243" s="96"/>
      <c r="BL243" s="96"/>
      <c r="BM243" s="96"/>
      <c r="BN243" s="96"/>
      <c r="BO243" s="96"/>
      <c r="BP243" s="96"/>
      <c r="BQ243" s="96"/>
      <c r="BR243" s="96"/>
      <c r="BS243" s="96"/>
      <c r="BT243" s="96"/>
      <c r="BU243" s="96"/>
      <c r="BV243" s="96">
        <f t="shared" si="47"/>
        <v>0</v>
      </c>
      <c r="BW243" s="96">
        <f t="shared" si="48"/>
        <v>0</v>
      </c>
      <c r="BX243" s="96">
        <f t="shared" si="49"/>
        <v>0</v>
      </c>
      <c r="BY243" s="96">
        <f t="shared" si="50"/>
        <v>0</v>
      </c>
      <c r="BZ243" s="96">
        <f t="shared" si="51"/>
        <v>0</v>
      </c>
      <c r="CA243" s="72"/>
      <c r="CB243" s="72"/>
      <c r="CC243" s="71"/>
      <c r="CD243" s="71"/>
      <c r="CE243" s="71"/>
      <c r="CF243" s="73"/>
      <c r="CG243" s="73"/>
      <c r="CH243" s="73"/>
      <c r="CI243" s="71"/>
      <c r="CJ243" s="71"/>
      <c r="CK243" s="71"/>
      <c r="CL243" s="110"/>
      <c r="CM243" s="74"/>
      <c r="CN243" s="57"/>
      <c r="CO243" s="57"/>
      <c r="CP243" s="71"/>
      <c r="CQ243" s="71"/>
      <c r="CR243" s="75"/>
    </row>
    <row r="244" spans="1:96" x14ac:dyDescent="0.45">
      <c r="A244" s="56">
        <v>241</v>
      </c>
      <c r="B244" s="68" t="s">
        <v>795</v>
      </c>
      <c r="C244" s="78" t="s">
        <v>796</v>
      </c>
      <c r="D244" s="78" t="str">
        <f t="shared" si="40"/>
        <v>ｵ010AS</v>
      </c>
      <c r="E244" s="57" t="s">
        <v>797</v>
      </c>
      <c r="F244" s="58">
        <v>43705</v>
      </c>
      <c r="G244" s="69">
        <v>89.1</v>
      </c>
      <c r="H244" s="57" t="s">
        <v>134</v>
      </c>
      <c r="I244" s="57" t="s">
        <v>288</v>
      </c>
      <c r="J244" s="70"/>
      <c r="K244" s="70"/>
      <c r="L244" s="70"/>
      <c r="M244" s="70"/>
      <c r="N244" s="71"/>
      <c r="O244" s="96"/>
      <c r="P244" s="96"/>
      <c r="Q244" s="96">
        <f t="shared" si="41"/>
        <v>0</v>
      </c>
      <c r="R244" s="96"/>
      <c r="S244" s="96"/>
      <c r="T244" s="96"/>
      <c r="U244" s="96"/>
      <c r="V244" s="96"/>
      <c r="W244" s="96"/>
      <c r="X244" s="96"/>
      <c r="Y244" s="96"/>
      <c r="Z244" s="96"/>
      <c r="AA244" s="96"/>
      <c r="AB244" s="96"/>
      <c r="AC244" s="96"/>
      <c r="AD244" s="96"/>
      <c r="AE244" s="96">
        <f t="shared" si="42"/>
        <v>0</v>
      </c>
      <c r="AF244" s="96">
        <f t="shared" si="43"/>
        <v>0</v>
      </c>
      <c r="AG244" s="96">
        <f t="shared" si="44"/>
        <v>0</v>
      </c>
      <c r="AH244" s="96">
        <f t="shared" si="52"/>
        <v>0</v>
      </c>
      <c r="AI244" s="96">
        <f t="shared" si="45"/>
        <v>0</v>
      </c>
      <c r="AJ244" s="72"/>
      <c r="AK244" s="72"/>
      <c r="AL244" s="71"/>
      <c r="AM244" s="71"/>
      <c r="AN244" s="71"/>
      <c r="AO244" s="73"/>
      <c r="AP244" s="73"/>
      <c r="AQ244" s="73"/>
      <c r="AR244" s="71"/>
      <c r="AS244" s="71"/>
      <c r="AT244" s="71"/>
      <c r="AU244" s="110"/>
      <c r="AV244" s="74"/>
      <c r="AW244" s="57"/>
      <c r="AX244" s="57"/>
      <c r="AY244" s="71"/>
      <c r="AZ244" s="71"/>
      <c r="BA244" s="70"/>
      <c r="BB244" s="70"/>
      <c r="BC244" s="70"/>
      <c r="BD244" s="70"/>
      <c r="BE244" s="71"/>
      <c r="BF244" s="96"/>
      <c r="BG244" s="96"/>
      <c r="BH244" s="96">
        <f t="shared" si="46"/>
        <v>0</v>
      </c>
      <c r="BI244" s="96"/>
      <c r="BJ244" s="96"/>
      <c r="BK244" s="96"/>
      <c r="BL244" s="96"/>
      <c r="BM244" s="96"/>
      <c r="BN244" s="96"/>
      <c r="BO244" s="96"/>
      <c r="BP244" s="96"/>
      <c r="BQ244" s="96"/>
      <c r="BR244" s="96"/>
      <c r="BS244" s="96"/>
      <c r="BT244" s="96"/>
      <c r="BU244" s="96"/>
      <c r="BV244" s="96">
        <f t="shared" si="47"/>
        <v>0</v>
      </c>
      <c r="BW244" s="96">
        <f t="shared" si="48"/>
        <v>0</v>
      </c>
      <c r="BX244" s="96">
        <f t="shared" si="49"/>
        <v>0</v>
      </c>
      <c r="BY244" s="96">
        <f t="shared" si="50"/>
        <v>0</v>
      </c>
      <c r="BZ244" s="96">
        <f t="shared" si="51"/>
        <v>0</v>
      </c>
      <c r="CA244" s="72"/>
      <c r="CB244" s="72"/>
      <c r="CC244" s="71"/>
      <c r="CD244" s="71"/>
      <c r="CE244" s="71"/>
      <c r="CF244" s="73"/>
      <c r="CG244" s="73"/>
      <c r="CH244" s="73"/>
      <c r="CI244" s="71"/>
      <c r="CJ244" s="71"/>
      <c r="CK244" s="71"/>
      <c r="CL244" s="110"/>
      <c r="CM244" s="74"/>
      <c r="CN244" s="57"/>
      <c r="CO244" s="57"/>
      <c r="CP244" s="71"/>
      <c r="CQ244" s="71"/>
      <c r="CR244" s="75"/>
    </row>
    <row r="245" spans="1:96" x14ac:dyDescent="0.45">
      <c r="A245" s="56">
        <v>242</v>
      </c>
      <c r="B245" s="68" t="s">
        <v>798</v>
      </c>
      <c r="C245" s="78" t="s">
        <v>799</v>
      </c>
      <c r="D245" s="78" t="str">
        <f t="shared" si="40"/>
        <v>ｻ009BB</v>
      </c>
      <c r="E245" s="57" t="s">
        <v>1159</v>
      </c>
      <c r="F245" s="58">
        <v>43679</v>
      </c>
      <c r="G245" s="69">
        <v>79.2</v>
      </c>
      <c r="H245" s="57" t="s">
        <v>134</v>
      </c>
      <c r="I245" s="57" t="s">
        <v>108</v>
      </c>
      <c r="J245" s="70">
        <v>45414</v>
      </c>
      <c r="K245" s="70" t="s">
        <v>1147</v>
      </c>
      <c r="L245" s="70"/>
      <c r="M245" s="70"/>
      <c r="N245" s="71"/>
      <c r="O245" s="96">
        <v>392350</v>
      </c>
      <c r="P245" s="96">
        <v>394480</v>
      </c>
      <c r="Q245" s="96">
        <f t="shared" si="41"/>
        <v>2130</v>
      </c>
      <c r="R245" s="96">
        <v>67439</v>
      </c>
      <c r="S245" s="96">
        <v>2752</v>
      </c>
      <c r="T245" s="96">
        <v>14196</v>
      </c>
      <c r="U245" s="96">
        <v>21186</v>
      </c>
      <c r="V245" s="96">
        <v>20235</v>
      </c>
      <c r="W245" s="96">
        <v>3861</v>
      </c>
      <c r="X245" s="96">
        <v>0</v>
      </c>
      <c r="Y245" s="96">
        <v>237</v>
      </c>
      <c r="Z245" s="96">
        <v>990</v>
      </c>
      <c r="AA245" s="96">
        <v>3448</v>
      </c>
      <c r="AB245" s="96">
        <v>534</v>
      </c>
      <c r="AC245" s="96">
        <v>0</v>
      </c>
      <c r="AD245" s="96">
        <v>0</v>
      </c>
      <c r="AE245" s="96">
        <f t="shared" si="42"/>
        <v>67439</v>
      </c>
      <c r="AF245" s="96">
        <f t="shared" si="43"/>
        <v>0</v>
      </c>
      <c r="AG245" s="96">
        <f t="shared" si="44"/>
        <v>324911</v>
      </c>
      <c r="AH245" s="96">
        <f t="shared" si="52"/>
        <v>327041</v>
      </c>
      <c r="AI245" s="96">
        <f t="shared" si="45"/>
        <v>2130</v>
      </c>
      <c r="AJ245" s="72" t="s">
        <v>2003</v>
      </c>
      <c r="AK245" s="72"/>
      <c r="AL245" s="71" t="s">
        <v>1187</v>
      </c>
      <c r="AM245" s="71" t="s">
        <v>1188</v>
      </c>
      <c r="AN245" s="71" t="s">
        <v>1178</v>
      </c>
      <c r="AO245" s="73" t="s">
        <v>1189</v>
      </c>
      <c r="AP245" s="73" t="s">
        <v>1190</v>
      </c>
      <c r="AQ245" s="73" t="s">
        <v>1290</v>
      </c>
      <c r="AR245" s="71" t="s">
        <v>1292</v>
      </c>
      <c r="AS245" s="71" t="s">
        <v>1291</v>
      </c>
      <c r="AT245" s="71"/>
      <c r="AU245" s="110">
        <v>45596</v>
      </c>
      <c r="AV245" s="74">
        <v>45596</v>
      </c>
      <c r="AW245" s="57"/>
      <c r="AX245" s="105" t="s">
        <v>2004</v>
      </c>
      <c r="AY245" s="71"/>
      <c r="AZ245" s="71"/>
      <c r="BA245" s="70"/>
      <c r="BB245" s="70"/>
      <c r="BC245" s="70"/>
      <c r="BD245" s="70"/>
      <c r="BE245" s="71"/>
      <c r="BF245" s="96"/>
      <c r="BG245" s="96"/>
      <c r="BH245" s="96">
        <f t="shared" si="46"/>
        <v>0</v>
      </c>
      <c r="BI245" s="96"/>
      <c r="BJ245" s="96"/>
      <c r="BK245" s="96"/>
      <c r="BL245" s="96"/>
      <c r="BM245" s="96"/>
      <c r="BN245" s="96"/>
      <c r="BO245" s="96"/>
      <c r="BP245" s="96"/>
      <c r="BQ245" s="96"/>
      <c r="BR245" s="96"/>
      <c r="BS245" s="96"/>
      <c r="BT245" s="96"/>
      <c r="BU245" s="96"/>
      <c r="BV245" s="96">
        <f t="shared" si="47"/>
        <v>0</v>
      </c>
      <c r="BW245" s="96">
        <f t="shared" si="48"/>
        <v>0</v>
      </c>
      <c r="BX245" s="96">
        <f t="shared" si="49"/>
        <v>0</v>
      </c>
      <c r="BY245" s="96">
        <f t="shared" si="50"/>
        <v>0</v>
      </c>
      <c r="BZ245" s="96">
        <f t="shared" si="51"/>
        <v>0</v>
      </c>
      <c r="CA245" s="72"/>
      <c r="CB245" s="72"/>
      <c r="CC245" s="71"/>
      <c r="CD245" s="71"/>
      <c r="CE245" s="71"/>
      <c r="CF245" s="73"/>
      <c r="CG245" s="73"/>
      <c r="CH245" s="73"/>
      <c r="CI245" s="71"/>
      <c r="CJ245" s="71"/>
      <c r="CK245" s="71"/>
      <c r="CL245" s="110"/>
      <c r="CM245" s="74"/>
      <c r="CN245" s="57"/>
      <c r="CO245" s="105"/>
      <c r="CP245" s="71"/>
      <c r="CQ245" s="71"/>
      <c r="CR245" s="75"/>
    </row>
    <row r="246" spans="1:96" x14ac:dyDescent="0.45">
      <c r="A246" s="56">
        <v>243</v>
      </c>
      <c r="B246" s="68" t="s">
        <v>801</v>
      </c>
      <c r="C246" s="78" t="s">
        <v>802</v>
      </c>
      <c r="D246" s="78" t="str">
        <f t="shared" si="40"/>
        <v>ｻ009BL</v>
      </c>
      <c r="E246" s="57" t="s">
        <v>714</v>
      </c>
      <c r="F246" s="58">
        <v>43684</v>
      </c>
      <c r="G246" s="69">
        <v>27.225000000000001</v>
      </c>
      <c r="H246" s="57" t="s">
        <v>134</v>
      </c>
      <c r="I246" s="57" t="s">
        <v>288</v>
      </c>
      <c r="J246" s="70">
        <v>45421</v>
      </c>
      <c r="K246" s="70" t="s">
        <v>1147</v>
      </c>
      <c r="L246" s="70"/>
      <c r="M246" s="70"/>
      <c r="N246" s="71"/>
      <c r="O246" s="96">
        <v>122310</v>
      </c>
      <c r="P246" s="96">
        <v>122310</v>
      </c>
      <c r="Q246" s="96">
        <f t="shared" si="41"/>
        <v>0</v>
      </c>
      <c r="R246" s="96">
        <v>23104</v>
      </c>
      <c r="S246" s="96">
        <v>871</v>
      </c>
      <c r="T246" s="96">
        <v>5385</v>
      </c>
      <c r="U246" s="96">
        <v>7009</v>
      </c>
      <c r="V246" s="96">
        <v>6573</v>
      </c>
      <c r="W246" s="96">
        <v>1445</v>
      </c>
      <c r="X246" s="96">
        <v>0</v>
      </c>
      <c r="Y246" s="96">
        <v>99</v>
      </c>
      <c r="Z246" s="96">
        <v>356</v>
      </c>
      <c r="AA246" s="96">
        <v>1188</v>
      </c>
      <c r="AB246" s="96">
        <v>178</v>
      </c>
      <c r="AC246" s="96">
        <v>0</v>
      </c>
      <c r="AD246" s="96">
        <v>0</v>
      </c>
      <c r="AE246" s="96">
        <f t="shared" si="42"/>
        <v>23104</v>
      </c>
      <c r="AF246" s="96">
        <f t="shared" si="43"/>
        <v>0</v>
      </c>
      <c r="AG246" s="96">
        <f t="shared" si="44"/>
        <v>99206</v>
      </c>
      <c r="AH246" s="96">
        <f t="shared" si="52"/>
        <v>99206</v>
      </c>
      <c r="AI246" s="96">
        <f>AG246-AH246</f>
        <v>0</v>
      </c>
      <c r="AJ246" s="72"/>
      <c r="AK246" s="72"/>
      <c r="AL246" s="71" t="s">
        <v>1176</v>
      </c>
      <c r="AM246" s="71" t="s">
        <v>1177</v>
      </c>
      <c r="AN246" s="71" t="s">
        <v>1178</v>
      </c>
      <c r="AO246" s="73" t="s">
        <v>1179</v>
      </c>
      <c r="AP246" s="73" t="s">
        <v>1180</v>
      </c>
      <c r="AQ246" s="73" t="s">
        <v>1181</v>
      </c>
      <c r="AR246" s="71" t="s">
        <v>1182</v>
      </c>
      <c r="AS246" s="71" t="s">
        <v>1183</v>
      </c>
      <c r="AT246" s="71"/>
      <c r="AU246" s="110">
        <v>45504</v>
      </c>
      <c r="AV246" s="74">
        <v>45504</v>
      </c>
      <c r="AW246" s="57"/>
      <c r="AX246" s="57"/>
      <c r="AY246" s="71"/>
      <c r="AZ246" s="71"/>
      <c r="BA246" s="70"/>
      <c r="BB246" s="70"/>
      <c r="BC246" s="70"/>
      <c r="BD246" s="70"/>
      <c r="BE246" s="71"/>
      <c r="BF246" s="96"/>
      <c r="BG246" s="96"/>
      <c r="BH246" s="96">
        <f t="shared" si="46"/>
        <v>0</v>
      </c>
      <c r="BI246" s="96"/>
      <c r="BJ246" s="96"/>
      <c r="BK246" s="96"/>
      <c r="BL246" s="96"/>
      <c r="BM246" s="96"/>
      <c r="BN246" s="96"/>
      <c r="BO246" s="96"/>
      <c r="BP246" s="96"/>
      <c r="BQ246" s="96"/>
      <c r="BR246" s="96"/>
      <c r="BS246" s="96"/>
      <c r="BT246" s="96"/>
      <c r="BU246" s="96"/>
      <c r="BV246" s="96">
        <f t="shared" si="47"/>
        <v>0</v>
      </c>
      <c r="BW246" s="96">
        <f t="shared" si="48"/>
        <v>0</v>
      </c>
      <c r="BX246" s="96">
        <f t="shared" si="49"/>
        <v>0</v>
      </c>
      <c r="BY246" s="96">
        <f t="shared" si="50"/>
        <v>0</v>
      </c>
      <c r="BZ246" s="96">
        <f>BX246-BY246</f>
        <v>0</v>
      </c>
      <c r="CA246" s="72"/>
      <c r="CB246" s="72"/>
      <c r="CC246" s="71"/>
      <c r="CD246" s="71"/>
      <c r="CE246" s="71"/>
      <c r="CF246" s="73"/>
      <c r="CG246" s="73"/>
      <c r="CH246" s="73"/>
      <c r="CI246" s="71"/>
      <c r="CJ246" s="71"/>
      <c r="CK246" s="71"/>
      <c r="CL246" s="110"/>
      <c r="CM246" s="74"/>
      <c r="CN246" s="57"/>
      <c r="CO246" s="57"/>
      <c r="CP246" s="71"/>
      <c r="CQ246" s="71"/>
      <c r="CR246" s="75"/>
    </row>
    <row r="247" spans="1:96" x14ac:dyDescent="0.45">
      <c r="A247" s="56">
        <v>244</v>
      </c>
      <c r="B247" s="68" t="s">
        <v>803</v>
      </c>
      <c r="C247" s="78" t="s">
        <v>804</v>
      </c>
      <c r="D247" s="78" t="str">
        <f t="shared" si="40"/>
        <v>ｻ011BO</v>
      </c>
      <c r="E247" s="57" t="s">
        <v>805</v>
      </c>
      <c r="F247" s="58">
        <v>43714</v>
      </c>
      <c r="G247" s="69">
        <v>89.1</v>
      </c>
      <c r="H247" s="57" t="s">
        <v>134</v>
      </c>
      <c r="I247" s="57" t="s">
        <v>288</v>
      </c>
      <c r="J247" s="70"/>
      <c r="K247" s="70"/>
      <c r="L247" s="70"/>
      <c r="M247" s="70"/>
      <c r="N247" s="71"/>
      <c r="O247" s="96"/>
      <c r="P247" s="96"/>
      <c r="Q247" s="96">
        <f t="shared" si="41"/>
        <v>0</v>
      </c>
      <c r="R247" s="96"/>
      <c r="S247" s="96"/>
      <c r="T247" s="96"/>
      <c r="U247" s="96"/>
      <c r="V247" s="96"/>
      <c r="W247" s="96"/>
      <c r="X247" s="96"/>
      <c r="Y247" s="96"/>
      <c r="Z247" s="96"/>
      <c r="AA247" s="96"/>
      <c r="AB247" s="96"/>
      <c r="AC247" s="96"/>
      <c r="AD247" s="96"/>
      <c r="AE247" s="96">
        <f t="shared" si="42"/>
        <v>0</v>
      </c>
      <c r="AF247" s="96">
        <f t="shared" si="43"/>
        <v>0</v>
      </c>
      <c r="AG247" s="96">
        <f t="shared" si="44"/>
        <v>0</v>
      </c>
      <c r="AH247" s="96">
        <f t="shared" si="52"/>
        <v>0</v>
      </c>
      <c r="AI247" s="96">
        <f t="shared" ref="AI247:AI272" si="53">AH247-AG247</f>
        <v>0</v>
      </c>
      <c r="AJ247" s="72"/>
      <c r="AK247" s="72"/>
      <c r="AL247" s="71"/>
      <c r="AM247" s="71"/>
      <c r="AN247" s="71"/>
      <c r="AO247" s="73"/>
      <c r="AP247" s="73"/>
      <c r="AQ247" s="73"/>
      <c r="AR247" s="71"/>
      <c r="AS247" s="71"/>
      <c r="AT247" s="71"/>
      <c r="AU247" s="110"/>
      <c r="AV247" s="74"/>
      <c r="AW247" s="57"/>
      <c r="AX247" s="57"/>
      <c r="AY247" s="71"/>
      <c r="AZ247" s="71"/>
      <c r="BA247" s="70"/>
      <c r="BB247" s="70"/>
      <c r="BC247" s="70"/>
      <c r="BD247" s="70"/>
      <c r="BE247" s="71"/>
      <c r="BF247" s="96"/>
      <c r="BG247" s="96"/>
      <c r="BH247" s="96">
        <f t="shared" si="46"/>
        <v>0</v>
      </c>
      <c r="BI247" s="96"/>
      <c r="BJ247" s="96"/>
      <c r="BK247" s="96"/>
      <c r="BL247" s="96"/>
      <c r="BM247" s="96"/>
      <c r="BN247" s="96"/>
      <c r="BO247" s="96"/>
      <c r="BP247" s="96"/>
      <c r="BQ247" s="96"/>
      <c r="BR247" s="96"/>
      <c r="BS247" s="96"/>
      <c r="BT247" s="96"/>
      <c r="BU247" s="96"/>
      <c r="BV247" s="96">
        <f t="shared" si="47"/>
        <v>0</v>
      </c>
      <c r="BW247" s="96">
        <f t="shared" si="48"/>
        <v>0</v>
      </c>
      <c r="BX247" s="96">
        <f t="shared" si="49"/>
        <v>0</v>
      </c>
      <c r="BY247" s="96">
        <f t="shared" si="50"/>
        <v>0</v>
      </c>
      <c r="BZ247" s="96">
        <f t="shared" ref="BZ247:BZ278" si="54">BY247-BX247</f>
        <v>0</v>
      </c>
      <c r="CA247" s="72"/>
      <c r="CB247" s="72"/>
      <c r="CC247" s="71"/>
      <c r="CD247" s="71"/>
      <c r="CE247" s="71"/>
      <c r="CF247" s="73"/>
      <c r="CG247" s="73"/>
      <c r="CH247" s="73"/>
      <c r="CI247" s="71"/>
      <c r="CJ247" s="71"/>
      <c r="CK247" s="71"/>
      <c r="CL247" s="110"/>
      <c r="CM247" s="74"/>
      <c r="CN247" s="57"/>
      <c r="CO247" s="57"/>
      <c r="CP247" s="71"/>
      <c r="CQ247" s="71"/>
      <c r="CR247" s="75"/>
    </row>
    <row r="248" spans="1:96" x14ac:dyDescent="0.45">
      <c r="A248" s="56">
        <v>245</v>
      </c>
      <c r="B248" s="68" t="s">
        <v>806</v>
      </c>
      <c r="C248" s="78" t="s">
        <v>807</v>
      </c>
      <c r="D248" s="78" t="str">
        <f t="shared" si="40"/>
        <v>ｻ102BA</v>
      </c>
      <c r="E248" s="57" t="s">
        <v>808</v>
      </c>
      <c r="F248" s="58">
        <v>43704</v>
      </c>
      <c r="G248" s="69">
        <v>17.64</v>
      </c>
      <c r="H248" s="57" t="s">
        <v>134</v>
      </c>
      <c r="I248" s="57" t="s">
        <v>288</v>
      </c>
      <c r="J248" s="70"/>
      <c r="K248" s="70"/>
      <c r="L248" s="70"/>
      <c r="M248" s="70"/>
      <c r="N248" s="71"/>
      <c r="O248" s="96"/>
      <c r="P248" s="96"/>
      <c r="Q248" s="96">
        <f t="shared" si="41"/>
        <v>0</v>
      </c>
      <c r="R248" s="96"/>
      <c r="S248" s="96"/>
      <c r="T248" s="96"/>
      <c r="U248" s="96"/>
      <c r="V248" s="96"/>
      <c r="W248" s="96"/>
      <c r="X248" s="96"/>
      <c r="Y248" s="96"/>
      <c r="Z248" s="96"/>
      <c r="AA248" s="96"/>
      <c r="AB248" s="96"/>
      <c r="AC248" s="96"/>
      <c r="AD248" s="96"/>
      <c r="AE248" s="96">
        <f t="shared" si="42"/>
        <v>0</v>
      </c>
      <c r="AF248" s="96">
        <f t="shared" si="43"/>
        <v>0</v>
      </c>
      <c r="AG248" s="96">
        <f t="shared" si="44"/>
        <v>0</v>
      </c>
      <c r="AH248" s="96">
        <f t="shared" si="52"/>
        <v>0</v>
      </c>
      <c r="AI248" s="96">
        <f t="shared" si="53"/>
        <v>0</v>
      </c>
      <c r="AJ248" s="72"/>
      <c r="AK248" s="72"/>
      <c r="AL248" s="71"/>
      <c r="AM248" s="71"/>
      <c r="AN248" s="71"/>
      <c r="AO248" s="73"/>
      <c r="AP248" s="73"/>
      <c r="AQ248" s="73"/>
      <c r="AR248" s="71"/>
      <c r="AS248" s="71"/>
      <c r="AT248" s="71"/>
      <c r="AU248" s="110"/>
      <c r="AV248" s="74"/>
      <c r="AW248" s="57"/>
      <c r="AX248" s="57"/>
      <c r="AY248" s="71"/>
      <c r="AZ248" s="71"/>
      <c r="BA248" s="70"/>
      <c r="BB248" s="70"/>
      <c r="BC248" s="70"/>
      <c r="BD248" s="70"/>
      <c r="BE248" s="71"/>
      <c r="BF248" s="96"/>
      <c r="BG248" s="96"/>
      <c r="BH248" s="96">
        <f t="shared" si="46"/>
        <v>0</v>
      </c>
      <c r="BI248" s="96"/>
      <c r="BJ248" s="96"/>
      <c r="BK248" s="96"/>
      <c r="BL248" s="96"/>
      <c r="BM248" s="96"/>
      <c r="BN248" s="96"/>
      <c r="BO248" s="96"/>
      <c r="BP248" s="96"/>
      <c r="BQ248" s="96"/>
      <c r="BR248" s="96"/>
      <c r="BS248" s="96"/>
      <c r="BT248" s="96"/>
      <c r="BU248" s="96"/>
      <c r="BV248" s="96">
        <f t="shared" si="47"/>
        <v>0</v>
      </c>
      <c r="BW248" s="96">
        <f t="shared" si="48"/>
        <v>0</v>
      </c>
      <c r="BX248" s="96">
        <f t="shared" si="49"/>
        <v>0</v>
      </c>
      <c r="BY248" s="96">
        <f t="shared" si="50"/>
        <v>0</v>
      </c>
      <c r="BZ248" s="96">
        <f t="shared" si="54"/>
        <v>0</v>
      </c>
      <c r="CA248" s="72"/>
      <c r="CB248" s="72"/>
      <c r="CC248" s="71"/>
      <c r="CD248" s="71"/>
      <c r="CE248" s="71"/>
      <c r="CF248" s="73"/>
      <c r="CG248" s="73"/>
      <c r="CH248" s="73"/>
      <c r="CI248" s="71"/>
      <c r="CJ248" s="71"/>
      <c r="CK248" s="71"/>
      <c r="CL248" s="110"/>
      <c r="CM248" s="74"/>
      <c r="CN248" s="57"/>
      <c r="CO248" s="57"/>
      <c r="CP248" s="71"/>
      <c r="CQ248" s="71"/>
      <c r="CR248" s="75"/>
    </row>
    <row r="249" spans="1:96" x14ac:dyDescent="0.45">
      <c r="A249" s="56">
        <v>246</v>
      </c>
      <c r="B249" s="68" t="s">
        <v>810</v>
      </c>
      <c r="C249" s="78" t="s">
        <v>811</v>
      </c>
      <c r="D249" s="78" t="str">
        <f t="shared" si="40"/>
        <v>ｻ103BC</v>
      </c>
      <c r="E249" s="57" t="s">
        <v>812</v>
      </c>
      <c r="F249" s="58">
        <v>43704</v>
      </c>
      <c r="G249" s="69">
        <v>22.68</v>
      </c>
      <c r="H249" s="57" t="s">
        <v>134</v>
      </c>
      <c r="I249" s="57" t="s">
        <v>288</v>
      </c>
      <c r="J249" s="70"/>
      <c r="K249" s="70"/>
      <c r="L249" s="70"/>
      <c r="M249" s="70"/>
      <c r="N249" s="71"/>
      <c r="O249" s="96"/>
      <c r="P249" s="96"/>
      <c r="Q249" s="96">
        <f t="shared" si="41"/>
        <v>0</v>
      </c>
      <c r="R249" s="96"/>
      <c r="S249" s="96"/>
      <c r="T249" s="96"/>
      <c r="U249" s="96"/>
      <c r="V249" s="96"/>
      <c r="W249" s="96"/>
      <c r="X249" s="96"/>
      <c r="Y249" s="96"/>
      <c r="Z249" s="96"/>
      <c r="AA249" s="96"/>
      <c r="AB249" s="96"/>
      <c r="AC249" s="96"/>
      <c r="AD249" s="96"/>
      <c r="AE249" s="96">
        <f t="shared" si="42"/>
        <v>0</v>
      </c>
      <c r="AF249" s="96">
        <f t="shared" si="43"/>
        <v>0</v>
      </c>
      <c r="AG249" s="96">
        <f t="shared" si="44"/>
        <v>0</v>
      </c>
      <c r="AH249" s="96">
        <f t="shared" si="52"/>
        <v>0</v>
      </c>
      <c r="AI249" s="96">
        <f t="shared" si="53"/>
        <v>0</v>
      </c>
      <c r="AJ249" s="72"/>
      <c r="AK249" s="72"/>
      <c r="AL249" s="71"/>
      <c r="AM249" s="71"/>
      <c r="AN249" s="71"/>
      <c r="AO249" s="73"/>
      <c r="AP249" s="73"/>
      <c r="AQ249" s="73"/>
      <c r="AR249" s="71"/>
      <c r="AS249" s="71"/>
      <c r="AT249" s="71"/>
      <c r="AU249" s="110"/>
      <c r="AV249" s="74"/>
      <c r="AW249" s="57"/>
      <c r="AX249" s="57"/>
      <c r="AY249" s="71"/>
      <c r="AZ249" s="71"/>
      <c r="BA249" s="70"/>
      <c r="BB249" s="70"/>
      <c r="BC249" s="70"/>
      <c r="BD249" s="70"/>
      <c r="BE249" s="71"/>
      <c r="BF249" s="96"/>
      <c r="BG249" s="96"/>
      <c r="BH249" s="96">
        <f t="shared" si="46"/>
        <v>0</v>
      </c>
      <c r="BI249" s="96"/>
      <c r="BJ249" s="96"/>
      <c r="BK249" s="96"/>
      <c r="BL249" s="96"/>
      <c r="BM249" s="96"/>
      <c r="BN249" s="96"/>
      <c r="BO249" s="96"/>
      <c r="BP249" s="96"/>
      <c r="BQ249" s="96"/>
      <c r="BR249" s="96"/>
      <c r="BS249" s="96"/>
      <c r="BT249" s="96"/>
      <c r="BU249" s="96"/>
      <c r="BV249" s="96">
        <f t="shared" si="47"/>
        <v>0</v>
      </c>
      <c r="BW249" s="96">
        <f t="shared" si="48"/>
        <v>0</v>
      </c>
      <c r="BX249" s="96">
        <f t="shared" si="49"/>
        <v>0</v>
      </c>
      <c r="BY249" s="96">
        <f t="shared" si="50"/>
        <v>0</v>
      </c>
      <c r="BZ249" s="96">
        <f t="shared" si="54"/>
        <v>0</v>
      </c>
      <c r="CA249" s="72"/>
      <c r="CB249" s="72"/>
      <c r="CC249" s="71"/>
      <c r="CD249" s="71"/>
      <c r="CE249" s="71"/>
      <c r="CF249" s="73"/>
      <c r="CG249" s="73"/>
      <c r="CH249" s="73"/>
      <c r="CI249" s="71"/>
      <c r="CJ249" s="71"/>
      <c r="CK249" s="71"/>
      <c r="CL249" s="110"/>
      <c r="CM249" s="74"/>
      <c r="CN249" s="57"/>
      <c r="CO249" s="57"/>
      <c r="CP249" s="71"/>
      <c r="CQ249" s="71"/>
      <c r="CR249" s="75"/>
    </row>
    <row r="250" spans="1:96" x14ac:dyDescent="0.45">
      <c r="A250" s="56">
        <v>247</v>
      </c>
      <c r="B250" s="68" t="s">
        <v>813</v>
      </c>
      <c r="C250" s="78" t="s">
        <v>814</v>
      </c>
      <c r="D250" s="78" t="str">
        <f t="shared" si="40"/>
        <v>ｻ911BI</v>
      </c>
      <c r="E250" s="57" t="s">
        <v>678</v>
      </c>
      <c r="F250" s="58">
        <v>43717</v>
      </c>
      <c r="G250" s="69">
        <v>87.48</v>
      </c>
      <c r="H250" s="57" t="s">
        <v>134</v>
      </c>
      <c r="I250" s="57" t="s">
        <v>140</v>
      </c>
      <c r="J250" s="70"/>
      <c r="K250" s="70"/>
      <c r="L250" s="70"/>
      <c r="M250" s="70"/>
      <c r="N250" s="71"/>
      <c r="O250" s="96"/>
      <c r="P250" s="96"/>
      <c r="Q250" s="96">
        <f t="shared" si="41"/>
        <v>0</v>
      </c>
      <c r="R250" s="96"/>
      <c r="S250" s="96"/>
      <c r="T250" s="96"/>
      <c r="U250" s="96"/>
      <c r="V250" s="96"/>
      <c r="W250" s="96"/>
      <c r="X250" s="96"/>
      <c r="Y250" s="96"/>
      <c r="Z250" s="96"/>
      <c r="AA250" s="96"/>
      <c r="AB250" s="96"/>
      <c r="AC250" s="96"/>
      <c r="AD250" s="96"/>
      <c r="AE250" s="96">
        <f t="shared" si="42"/>
        <v>0</v>
      </c>
      <c r="AF250" s="96">
        <f t="shared" si="43"/>
        <v>0</v>
      </c>
      <c r="AG250" s="96">
        <f t="shared" si="44"/>
        <v>0</v>
      </c>
      <c r="AH250" s="96">
        <f t="shared" si="52"/>
        <v>0</v>
      </c>
      <c r="AI250" s="96">
        <f t="shared" si="53"/>
        <v>0</v>
      </c>
      <c r="AJ250" s="72"/>
      <c r="AK250" s="72"/>
      <c r="AL250" s="71"/>
      <c r="AM250" s="71"/>
      <c r="AN250" s="71"/>
      <c r="AO250" s="73"/>
      <c r="AP250" s="73"/>
      <c r="AQ250" s="73"/>
      <c r="AR250" s="71"/>
      <c r="AS250" s="71"/>
      <c r="AT250" s="71"/>
      <c r="AU250" s="110"/>
      <c r="AV250" s="74"/>
      <c r="AW250" s="57"/>
      <c r="AX250" s="57"/>
      <c r="AY250" s="71"/>
      <c r="AZ250" s="71"/>
      <c r="BA250" s="70"/>
      <c r="BB250" s="70"/>
      <c r="BC250" s="70"/>
      <c r="BD250" s="70"/>
      <c r="BE250" s="71"/>
      <c r="BF250" s="96"/>
      <c r="BG250" s="96"/>
      <c r="BH250" s="96">
        <f t="shared" si="46"/>
        <v>0</v>
      </c>
      <c r="BI250" s="96"/>
      <c r="BJ250" s="96"/>
      <c r="BK250" s="96"/>
      <c r="BL250" s="96"/>
      <c r="BM250" s="96"/>
      <c r="BN250" s="96"/>
      <c r="BO250" s="96"/>
      <c r="BP250" s="96"/>
      <c r="BQ250" s="96"/>
      <c r="BR250" s="96"/>
      <c r="BS250" s="96"/>
      <c r="BT250" s="96"/>
      <c r="BU250" s="96"/>
      <c r="BV250" s="96">
        <f t="shared" si="47"/>
        <v>0</v>
      </c>
      <c r="BW250" s="96">
        <f t="shared" si="48"/>
        <v>0</v>
      </c>
      <c r="BX250" s="96">
        <f t="shared" si="49"/>
        <v>0</v>
      </c>
      <c r="BY250" s="96">
        <f t="shared" si="50"/>
        <v>0</v>
      </c>
      <c r="BZ250" s="96">
        <f t="shared" si="54"/>
        <v>0</v>
      </c>
      <c r="CA250" s="72"/>
      <c r="CB250" s="72"/>
      <c r="CC250" s="71"/>
      <c r="CD250" s="71"/>
      <c r="CE250" s="71"/>
      <c r="CF250" s="73"/>
      <c r="CG250" s="73"/>
      <c r="CH250" s="73"/>
      <c r="CI250" s="71"/>
      <c r="CJ250" s="71"/>
      <c r="CK250" s="71"/>
      <c r="CL250" s="110"/>
      <c r="CM250" s="74"/>
      <c r="CN250" s="57"/>
      <c r="CO250" s="57"/>
      <c r="CP250" s="71"/>
      <c r="CQ250" s="71"/>
      <c r="CR250" s="75"/>
    </row>
    <row r="251" spans="1:96" x14ac:dyDescent="0.45">
      <c r="A251" s="56">
        <v>248</v>
      </c>
      <c r="B251" s="68" t="s">
        <v>815</v>
      </c>
      <c r="C251" s="78" t="s">
        <v>816</v>
      </c>
      <c r="D251" s="78" t="str">
        <f t="shared" si="40"/>
        <v>ｻ912BC</v>
      </c>
      <c r="E251" s="57" t="s">
        <v>650</v>
      </c>
      <c r="F251" s="58">
        <v>43711</v>
      </c>
      <c r="G251" s="69">
        <v>87.48</v>
      </c>
      <c r="H251" s="57" t="s">
        <v>134</v>
      </c>
      <c r="I251" s="57" t="s">
        <v>309</v>
      </c>
      <c r="J251" s="70">
        <v>45439</v>
      </c>
      <c r="K251" s="70" t="s">
        <v>1147</v>
      </c>
      <c r="L251" s="70"/>
      <c r="M251" s="70"/>
      <c r="N251" s="71"/>
      <c r="O251" s="96">
        <v>477640</v>
      </c>
      <c r="P251" s="96">
        <v>478380</v>
      </c>
      <c r="Q251" s="96">
        <f t="shared" si="41"/>
        <v>740</v>
      </c>
      <c r="R251" s="96">
        <v>81930</v>
      </c>
      <c r="S251" s="96">
        <v>3210</v>
      </c>
      <c r="T251" s="96">
        <v>16331</v>
      </c>
      <c r="U251" s="96">
        <v>23284</v>
      </c>
      <c r="V251" s="96">
        <v>28736</v>
      </c>
      <c r="W251" s="96">
        <v>4573</v>
      </c>
      <c r="X251" s="96">
        <v>0</v>
      </c>
      <c r="Y251" s="96">
        <v>300</v>
      </c>
      <c r="Z251" s="96">
        <v>1039</v>
      </c>
      <c r="AA251" s="96">
        <v>3857</v>
      </c>
      <c r="AB251" s="96">
        <v>600</v>
      </c>
      <c r="AC251" s="96">
        <v>0</v>
      </c>
      <c r="AD251" s="96">
        <v>0</v>
      </c>
      <c r="AE251" s="96">
        <f t="shared" si="42"/>
        <v>81930</v>
      </c>
      <c r="AF251" s="96">
        <f t="shared" si="43"/>
        <v>0</v>
      </c>
      <c r="AG251" s="96">
        <f t="shared" si="44"/>
        <v>395710</v>
      </c>
      <c r="AH251" s="96">
        <f t="shared" si="52"/>
        <v>396450</v>
      </c>
      <c r="AI251" s="96">
        <f t="shared" si="53"/>
        <v>740</v>
      </c>
      <c r="AJ251" s="72" t="s">
        <v>1935</v>
      </c>
      <c r="AK251" s="72"/>
      <c r="AL251" s="71" t="s">
        <v>1560</v>
      </c>
      <c r="AM251" s="71" t="s">
        <v>1561</v>
      </c>
      <c r="AN251" s="71" t="s">
        <v>1178</v>
      </c>
      <c r="AO251" s="73" t="s">
        <v>1562</v>
      </c>
      <c r="AP251" s="73" t="s">
        <v>1563</v>
      </c>
      <c r="AQ251" s="73" t="s">
        <v>1564</v>
      </c>
      <c r="AR251" s="71" t="s">
        <v>1565</v>
      </c>
      <c r="AS251" s="71" t="s">
        <v>1566</v>
      </c>
      <c r="AT251" s="71"/>
      <c r="AU251" s="110">
        <v>45601</v>
      </c>
      <c r="AV251" s="74">
        <v>45601</v>
      </c>
      <c r="AW251" s="57"/>
      <c r="AX251" s="57"/>
      <c r="AY251" s="71"/>
      <c r="AZ251" s="71"/>
      <c r="BA251" s="70"/>
      <c r="BB251" s="70"/>
      <c r="BC251" s="70"/>
      <c r="BD251" s="70"/>
      <c r="BE251" s="71"/>
      <c r="BF251" s="96"/>
      <c r="BG251" s="96"/>
      <c r="BH251" s="96">
        <f t="shared" si="46"/>
        <v>0</v>
      </c>
      <c r="BI251" s="96"/>
      <c r="BJ251" s="96"/>
      <c r="BK251" s="96"/>
      <c r="BL251" s="96"/>
      <c r="BM251" s="96"/>
      <c r="BN251" s="96"/>
      <c r="BO251" s="96"/>
      <c r="BP251" s="96"/>
      <c r="BQ251" s="96"/>
      <c r="BR251" s="96"/>
      <c r="BS251" s="96"/>
      <c r="BT251" s="96"/>
      <c r="BU251" s="96"/>
      <c r="BV251" s="96">
        <f t="shared" si="47"/>
        <v>0</v>
      </c>
      <c r="BW251" s="96">
        <f t="shared" si="48"/>
        <v>0</v>
      </c>
      <c r="BX251" s="96">
        <f t="shared" si="49"/>
        <v>0</v>
      </c>
      <c r="BY251" s="96">
        <f t="shared" si="50"/>
        <v>0</v>
      </c>
      <c r="BZ251" s="96">
        <f t="shared" si="54"/>
        <v>0</v>
      </c>
      <c r="CA251" s="72"/>
      <c r="CB251" s="72"/>
      <c r="CC251" s="71"/>
      <c r="CD251" s="71"/>
      <c r="CE251" s="71"/>
      <c r="CF251" s="73"/>
      <c r="CG251" s="73"/>
      <c r="CH251" s="73"/>
      <c r="CI251" s="71"/>
      <c r="CJ251" s="71"/>
      <c r="CK251" s="71"/>
      <c r="CL251" s="110"/>
      <c r="CM251" s="74"/>
      <c r="CN251" s="57"/>
      <c r="CO251" s="57"/>
      <c r="CP251" s="71"/>
      <c r="CQ251" s="71"/>
      <c r="CR251" s="75"/>
    </row>
    <row r="252" spans="1:96" x14ac:dyDescent="0.45">
      <c r="A252" s="56">
        <v>249</v>
      </c>
      <c r="B252" s="68" t="s">
        <v>817</v>
      </c>
      <c r="C252" s="78" t="s">
        <v>818</v>
      </c>
      <c r="D252" s="78" t="str">
        <f t="shared" si="40"/>
        <v>ｻ011BC</v>
      </c>
      <c r="E252" s="57" t="s">
        <v>819</v>
      </c>
      <c r="F252" s="58">
        <v>43732</v>
      </c>
      <c r="G252" s="69">
        <v>17.600000000000001</v>
      </c>
      <c r="H252" s="57" t="s">
        <v>134</v>
      </c>
      <c r="I252" s="57" t="s">
        <v>288</v>
      </c>
      <c r="J252" s="70"/>
      <c r="K252" s="70"/>
      <c r="L252" s="70"/>
      <c r="M252" s="70"/>
      <c r="N252" s="71"/>
      <c r="O252" s="96"/>
      <c r="P252" s="96"/>
      <c r="Q252" s="96">
        <f t="shared" si="41"/>
        <v>0</v>
      </c>
      <c r="R252" s="96"/>
      <c r="S252" s="96"/>
      <c r="T252" s="96"/>
      <c r="U252" s="96"/>
      <c r="V252" s="96"/>
      <c r="W252" s="96"/>
      <c r="X252" s="96"/>
      <c r="Y252" s="96"/>
      <c r="Z252" s="96"/>
      <c r="AA252" s="96"/>
      <c r="AB252" s="96"/>
      <c r="AC252" s="96"/>
      <c r="AD252" s="96"/>
      <c r="AE252" s="96">
        <f t="shared" si="42"/>
        <v>0</v>
      </c>
      <c r="AF252" s="96">
        <f t="shared" si="43"/>
        <v>0</v>
      </c>
      <c r="AG252" s="96">
        <f t="shared" si="44"/>
        <v>0</v>
      </c>
      <c r="AH252" s="96">
        <f t="shared" si="52"/>
        <v>0</v>
      </c>
      <c r="AI252" s="96">
        <f t="shared" si="53"/>
        <v>0</v>
      </c>
      <c r="AJ252" s="72"/>
      <c r="AK252" s="72"/>
      <c r="AL252" s="71"/>
      <c r="AM252" s="71"/>
      <c r="AN252" s="71"/>
      <c r="AO252" s="73"/>
      <c r="AP252" s="73"/>
      <c r="AQ252" s="73"/>
      <c r="AR252" s="71"/>
      <c r="AS252" s="71"/>
      <c r="AT252" s="71"/>
      <c r="AU252" s="110"/>
      <c r="AV252" s="74"/>
      <c r="AW252" s="57"/>
      <c r="AX252" s="57"/>
      <c r="AY252" s="71"/>
      <c r="AZ252" s="71"/>
      <c r="BA252" s="70"/>
      <c r="BB252" s="70"/>
      <c r="BC252" s="70"/>
      <c r="BD252" s="70"/>
      <c r="BE252" s="71"/>
      <c r="BF252" s="96"/>
      <c r="BG252" s="96"/>
      <c r="BH252" s="96">
        <f t="shared" si="46"/>
        <v>0</v>
      </c>
      <c r="BI252" s="96"/>
      <c r="BJ252" s="96"/>
      <c r="BK252" s="96"/>
      <c r="BL252" s="96"/>
      <c r="BM252" s="96"/>
      <c r="BN252" s="96"/>
      <c r="BO252" s="96"/>
      <c r="BP252" s="96"/>
      <c r="BQ252" s="96"/>
      <c r="BR252" s="96"/>
      <c r="BS252" s="96"/>
      <c r="BT252" s="96"/>
      <c r="BU252" s="96"/>
      <c r="BV252" s="96">
        <f t="shared" si="47"/>
        <v>0</v>
      </c>
      <c r="BW252" s="96">
        <f t="shared" si="48"/>
        <v>0</v>
      </c>
      <c r="BX252" s="96">
        <f t="shared" si="49"/>
        <v>0</v>
      </c>
      <c r="BY252" s="96">
        <f t="shared" si="50"/>
        <v>0</v>
      </c>
      <c r="BZ252" s="96">
        <f t="shared" si="54"/>
        <v>0</v>
      </c>
      <c r="CA252" s="72"/>
      <c r="CB252" s="72"/>
      <c r="CC252" s="71"/>
      <c r="CD252" s="71"/>
      <c r="CE252" s="71"/>
      <c r="CF252" s="73"/>
      <c r="CG252" s="73"/>
      <c r="CH252" s="73"/>
      <c r="CI252" s="71"/>
      <c r="CJ252" s="71"/>
      <c r="CK252" s="71"/>
      <c r="CL252" s="110"/>
      <c r="CM252" s="74"/>
      <c r="CN252" s="57"/>
      <c r="CO252" s="57"/>
      <c r="CP252" s="71"/>
      <c r="CQ252" s="71"/>
      <c r="CR252" s="75"/>
    </row>
    <row r="253" spans="1:96" x14ac:dyDescent="0.45">
      <c r="A253" s="56">
        <v>250</v>
      </c>
      <c r="B253" s="68" t="s">
        <v>820</v>
      </c>
      <c r="C253" s="78" t="s">
        <v>821</v>
      </c>
      <c r="D253" s="78" t="str">
        <f t="shared" si="40"/>
        <v>ｻ911BB</v>
      </c>
      <c r="E253" s="57" t="s">
        <v>1772</v>
      </c>
      <c r="F253" s="58">
        <v>43738</v>
      </c>
      <c r="G253" s="69">
        <v>77.760000000000005</v>
      </c>
      <c r="H253" s="57" t="s">
        <v>134</v>
      </c>
      <c r="I253" s="57" t="s">
        <v>135</v>
      </c>
      <c r="J253" s="70">
        <v>45474</v>
      </c>
      <c r="K253" s="70" t="s">
        <v>1148</v>
      </c>
      <c r="L253" s="70"/>
      <c r="M253" s="70">
        <v>45475</v>
      </c>
      <c r="N253" s="71"/>
      <c r="O253" s="96">
        <v>450794</v>
      </c>
      <c r="P253" s="96">
        <v>449370</v>
      </c>
      <c r="Q253" s="96">
        <f t="shared" si="41"/>
        <v>-1424</v>
      </c>
      <c r="R253" s="96">
        <v>74771</v>
      </c>
      <c r="S253" s="96">
        <v>2864</v>
      </c>
      <c r="T253" s="96">
        <v>15731</v>
      </c>
      <c r="U253" s="96">
        <v>22684</v>
      </c>
      <c r="V253" s="96">
        <v>23146</v>
      </c>
      <c r="W253" s="96">
        <v>4504</v>
      </c>
      <c r="X253" s="96">
        <v>0</v>
      </c>
      <c r="Y253" s="96">
        <v>323</v>
      </c>
      <c r="Z253" s="96">
        <v>1270</v>
      </c>
      <c r="AA253" s="96">
        <v>3603</v>
      </c>
      <c r="AB253" s="96">
        <v>646</v>
      </c>
      <c r="AC253" s="96">
        <v>0</v>
      </c>
      <c r="AD253" s="96">
        <v>0</v>
      </c>
      <c r="AE253" s="96">
        <f t="shared" si="42"/>
        <v>74771</v>
      </c>
      <c r="AF253" s="96">
        <f t="shared" si="43"/>
        <v>0</v>
      </c>
      <c r="AG253" s="96">
        <f t="shared" si="44"/>
        <v>376023</v>
      </c>
      <c r="AH253" s="96">
        <f t="shared" si="52"/>
        <v>374599</v>
      </c>
      <c r="AI253" s="96">
        <f t="shared" si="53"/>
        <v>-1424</v>
      </c>
      <c r="AJ253" s="72" t="s">
        <v>1773</v>
      </c>
      <c r="AK253" s="72"/>
      <c r="AL253" s="71" t="s">
        <v>1286</v>
      </c>
      <c r="AM253" s="71"/>
      <c r="AN253" s="71"/>
      <c r="AO253" s="73" t="s">
        <v>1287</v>
      </c>
      <c r="AP253" s="73" t="s">
        <v>1865</v>
      </c>
      <c r="AQ253" s="73" t="s">
        <v>1774</v>
      </c>
      <c r="AR253" s="71" t="s">
        <v>1775</v>
      </c>
      <c r="AS253" s="71" t="s">
        <v>1776</v>
      </c>
      <c r="AT253" s="71"/>
      <c r="AU253" s="110">
        <v>45504</v>
      </c>
      <c r="AV253" s="74">
        <v>45504</v>
      </c>
      <c r="AW253" s="57"/>
      <c r="AX253" s="57"/>
      <c r="AY253" s="71"/>
      <c r="AZ253" s="71"/>
      <c r="BA253" s="70"/>
      <c r="BB253" s="70"/>
      <c r="BC253" s="70"/>
      <c r="BD253" s="70"/>
      <c r="BE253" s="71"/>
      <c r="BF253" s="96"/>
      <c r="BG253" s="96"/>
      <c r="BH253" s="96">
        <f t="shared" si="46"/>
        <v>0</v>
      </c>
      <c r="BI253" s="96"/>
      <c r="BJ253" s="96"/>
      <c r="BK253" s="96"/>
      <c r="BL253" s="96"/>
      <c r="BM253" s="96"/>
      <c r="BN253" s="96"/>
      <c r="BO253" s="96"/>
      <c r="BP253" s="96"/>
      <c r="BQ253" s="96"/>
      <c r="BR253" s="96"/>
      <c r="BS253" s="96"/>
      <c r="BT253" s="96"/>
      <c r="BU253" s="96"/>
      <c r="BV253" s="96">
        <f t="shared" si="47"/>
        <v>0</v>
      </c>
      <c r="BW253" s="96">
        <f t="shared" si="48"/>
        <v>0</v>
      </c>
      <c r="BX253" s="96">
        <f t="shared" si="49"/>
        <v>0</v>
      </c>
      <c r="BY253" s="96">
        <f t="shared" si="50"/>
        <v>0</v>
      </c>
      <c r="BZ253" s="96">
        <f t="shared" si="54"/>
        <v>0</v>
      </c>
      <c r="CA253" s="72"/>
      <c r="CB253" s="72"/>
      <c r="CC253" s="71"/>
      <c r="CD253" s="71"/>
      <c r="CE253" s="71"/>
      <c r="CF253" s="73"/>
      <c r="CG253" s="73"/>
      <c r="CH253" s="73"/>
      <c r="CI253" s="71"/>
      <c r="CJ253" s="71"/>
      <c r="CK253" s="71"/>
      <c r="CL253" s="110"/>
      <c r="CM253" s="74"/>
      <c r="CN253" s="57"/>
      <c r="CO253" s="57"/>
      <c r="CP253" s="71"/>
      <c r="CQ253" s="71"/>
      <c r="CR253" s="75"/>
    </row>
    <row r="254" spans="1:96" x14ac:dyDescent="0.45">
      <c r="A254" s="56">
        <v>251</v>
      </c>
      <c r="B254" s="68" t="s">
        <v>823</v>
      </c>
      <c r="C254" s="78" t="s">
        <v>824</v>
      </c>
      <c r="D254" s="78" t="str">
        <f t="shared" si="40"/>
        <v>ｻ911BE</v>
      </c>
      <c r="E254" s="78" t="s">
        <v>1480</v>
      </c>
      <c r="F254" s="58">
        <v>43738</v>
      </c>
      <c r="G254" s="69">
        <v>77.760000000000005</v>
      </c>
      <c r="H254" s="57" t="s">
        <v>134</v>
      </c>
      <c r="I254" s="57" t="s">
        <v>135</v>
      </c>
      <c r="J254" s="70">
        <v>45432</v>
      </c>
      <c r="K254" s="70" t="s">
        <v>1148</v>
      </c>
      <c r="L254" s="70"/>
      <c r="M254" s="70">
        <v>45436</v>
      </c>
      <c r="N254" s="71"/>
      <c r="O254" s="96">
        <v>462260</v>
      </c>
      <c r="P254" s="96">
        <v>462260</v>
      </c>
      <c r="Q254" s="96">
        <f t="shared" si="41"/>
        <v>0</v>
      </c>
      <c r="R254" s="96">
        <v>75093</v>
      </c>
      <c r="S254" s="96">
        <v>2956</v>
      </c>
      <c r="T254" s="96">
        <v>16054</v>
      </c>
      <c r="U254" s="96">
        <v>22961</v>
      </c>
      <c r="V254" s="96">
        <v>22822</v>
      </c>
      <c r="W254" s="96">
        <v>4342</v>
      </c>
      <c r="X254" s="96">
        <v>0</v>
      </c>
      <c r="Y254" s="96">
        <v>323</v>
      </c>
      <c r="Z254" s="96">
        <v>1270</v>
      </c>
      <c r="AA254" s="96">
        <v>3696</v>
      </c>
      <c r="AB254" s="96">
        <v>669</v>
      </c>
      <c r="AC254" s="96">
        <v>0</v>
      </c>
      <c r="AD254" s="96">
        <v>0</v>
      </c>
      <c r="AE254" s="96">
        <f t="shared" si="42"/>
        <v>75093</v>
      </c>
      <c r="AF254" s="96">
        <f t="shared" si="43"/>
        <v>0</v>
      </c>
      <c r="AG254" s="96">
        <f t="shared" si="44"/>
        <v>387167</v>
      </c>
      <c r="AH254" s="96">
        <f t="shared" si="52"/>
        <v>387167</v>
      </c>
      <c r="AI254" s="96">
        <f t="shared" si="53"/>
        <v>0</v>
      </c>
      <c r="AJ254" s="72" t="s">
        <v>1853</v>
      </c>
      <c r="AK254" s="72"/>
      <c r="AL254" s="71" t="s">
        <v>1392</v>
      </c>
      <c r="AM254" s="71" t="s">
        <v>1478</v>
      </c>
      <c r="AN254" s="71" t="s">
        <v>1178</v>
      </c>
      <c r="AO254" s="73" t="s">
        <v>1393</v>
      </c>
      <c r="AP254" s="73" t="s">
        <v>1479</v>
      </c>
      <c r="AQ254" s="73" t="s">
        <v>1857</v>
      </c>
      <c r="AR254" s="71" t="s">
        <v>1480</v>
      </c>
      <c r="AS254" s="71" t="s">
        <v>1481</v>
      </c>
      <c r="AT254" s="71"/>
      <c r="AU254" s="110">
        <v>45504</v>
      </c>
      <c r="AV254" s="74">
        <v>45504</v>
      </c>
      <c r="AW254" s="57"/>
      <c r="AX254" s="57"/>
      <c r="AY254" s="71"/>
      <c r="AZ254" s="71"/>
      <c r="BA254" s="70"/>
      <c r="BB254" s="70"/>
      <c r="BC254" s="70"/>
      <c r="BD254" s="70"/>
      <c r="BE254" s="71"/>
      <c r="BF254" s="96"/>
      <c r="BG254" s="96"/>
      <c r="BH254" s="96">
        <f t="shared" si="46"/>
        <v>0</v>
      </c>
      <c r="BI254" s="96"/>
      <c r="BJ254" s="96"/>
      <c r="BK254" s="96"/>
      <c r="BL254" s="96"/>
      <c r="BM254" s="96"/>
      <c r="BN254" s="96"/>
      <c r="BO254" s="96"/>
      <c r="BP254" s="96"/>
      <c r="BQ254" s="96"/>
      <c r="BR254" s="96"/>
      <c r="BS254" s="96"/>
      <c r="BT254" s="96"/>
      <c r="BU254" s="96"/>
      <c r="BV254" s="96">
        <f t="shared" si="47"/>
        <v>0</v>
      </c>
      <c r="BW254" s="96">
        <f t="shared" si="48"/>
        <v>0</v>
      </c>
      <c r="BX254" s="96">
        <f t="shared" si="49"/>
        <v>0</v>
      </c>
      <c r="BY254" s="96">
        <f t="shared" si="50"/>
        <v>0</v>
      </c>
      <c r="BZ254" s="96">
        <f t="shared" si="54"/>
        <v>0</v>
      </c>
      <c r="CA254" s="72"/>
      <c r="CB254" s="72"/>
      <c r="CC254" s="71"/>
      <c r="CD254" s="71"/>
      <c r="CE254" s="71"/>
      <c r="CF254" s="73"/>
      <c r="CG254" s="73"/>
      <c r="CH254" s="73"/>
      <c r="CI254" s="71"/>
      <c r="CJ254" s="71"/>
      <c r="CK254" s="71"/>
      <c r="CL254" s="110"/>
      <c r="CM254" s="74"/>
      <c r="CN254" s="57"/>
      <c r="CO254" s="57"/>
      <c r="CP254" s="71"/>
      <c r="CQ254" s="71"/>
      <c r="CR254" s="75"/>
    </row>
    <row r="255" spans="1:96" x14ac:dyDescent="0.45">
      <c r="A255" s="56">
        <v>252</v>
      </c>
      <c r="B255" s="68" t="s">
        <v>825</v>
      </c>
      <c r="C255" s="78" t="s">
        <v>826</v>
      </c>
      <c r="D255" s="78" t="str">
        <f t="shared" si="40"/>
        <v>ｻ011BD</v>
      </c>
      <c r="E255" s="57" t="s">
        <v>819</v>
      </c>
      <c r="F255" s="58">
        <v>43759</v>
      </c>
      <c r="G255" s="69">
        <v>11</v>
      </c>
      <c r="H255" s="57" t="s">
        <v>134</v>
      </c>
      <c r="I255" s="57" t="s">
        <v>288</v>
      </c>
      <c r="J255" s="70"/>
      <c r="K255" s="70"/>
      <c r="L255" s="70"/>
      <c r="M255" s="70"/>
      <c r="N255" s="71"/>
      <c r="O255" s="96"/>
      <c r="P255" s="96"/>
      <c r="Q255" s="96">
        <f t="shared" si="41"/>
        <v>0</v>
      </c>
      <c r="R255" s="96"/>
      <c r="S255" s="96"/>
      <c r="T255" s="96"/>
      <c r="U255" s="96"/>
      <c r="V255" s="96"/>
      <c r="W255" s="96"/>
      <c r="X255" s="96"/>
      <c r="Y255" s="96"/>
      <c r="Z255" s="96"/>
      <c r="AA255" s="96"/>
      <c r="AB255" s="96"/>
      <c r="AC255" s="96"/>
      <c r="AD255" s="96"/>
      <c r="AE255" s="96">
        <f t="shared" si="42"/>
        <v>0</v>
      </c>
      <c r="AF255" s="96">
        <f t="shared" si="43"/>
        <v>0</v>
      </c>
      <c r="AG255" s="96">
        <f t="shared" si="44"/>
        <v>0</v>
      </c>
      <c r="AH255" s="96">
        <f t="shared" si="52"/>
        <v>0</v>
      </c>
      <c r="AI255" s="96">
        <f t="shared" si="53"/>
        <v>0</v>
      </c>
      <c r="AJ255" s="72"/>
      <c r="AK255" s="72"/>
      <c r="AL255" s="71"/>
      <c r="AM255" s="71"/>
      <c r="AN255" s="71"/>
      <c r="AO255" s="73"/>
      <c r="AP255" s="73"/>
      <c r="AQ255" s="73"/>
      <c r="AR255" s="71"/>
      <c r="AS255" s="71"/>
      <c r="AT255" s="71"/>
      <c r="AU255" s="110"/>
      <c r="AV255" s="74"/>
      <c r="AW255" s="57"/>
      <c r="AX255" s="57"/>
      <c r="AY255" s="71"/>
      <c r="AZ255" s="71"/>
      <c r="BA255" s="70"/>
      <c r="BB255" s="70"/>
      <c r="BC255" s="70"/>
      <c r="BD255" s="70"/>
      <c r="BE255" s="71"/>
      <c r="BF255" s="96"/>
      <c r="BG255" s="96"/>
      <c r="BH255" s="96">
        <f t="shared" si="46"/>
        <v>0</v>
      </c>
      <c r="BI255" s="96"/>
      <c r="BJ255" s="96"/>
      <c r="BK255" s="96"/>
      <c r="BL255" s="96"/>
      <c r="BM255" s="96"/>
      <c r="BN255" s="96"/>
      <c r="BO255" s="96"/>
      <c r="BP255" s="96"/>
      <c r="BQ255" s="96"/>
      <c r="BR255" s="96"/>
      <c r="BS255" s="96"/>
      <c r="BT255" s="96"/>
      <c r="BU255" s="96"/>
      <c r="BV255" s="96">
        <f t="shared" si="47"/>
        <v>0</v>
      </c>
      <c r="BW255" s="96">
        <f t="shared" si="48"/>
        <v>0</v>
      </c>
      <c r="BX255" s="96">
        <f t="shared" si="49"/>
        <v>0</v>
      </c>
      <c r="BY255" s="96">
        <f t="shared" si="50"/>
        <v>0</v>
      </c>
      <c r="BZ255" s="96">
        <f t="shared" si="54"/>
        <v>0</v>
      </c>
      <c r="CA255" s="72"/>
      <c r="CB255" s="72"/>
      <c r="CC255" s="71"/>
      <c r="CD255" s="71"/>
      <c r="CE255" s="71"/>
      <c r="CF255" s="73"/>
      <c r="CG255" s="73"/>
      <c r="CH255" s="73"/>
      <c r="CI255" s="71"/>
      <c r="CJ255" s="71"/>
      <c r="CK255" s="71"/>
      <c r="CL255" s="110"/>
      <c r="CM255" s="74"/>
      <c r="CN255" s="57"/>
      <c r="CO255" s="57"/>
      <c r="CP255" s="71"/>
      <c r="CQ255" s="71"/>
      <c r="CR255" s="75"/>
    </row>
    <row r="256" spans="1:96" x14ac:dyDescent="0.45">
      <c r="A256" s="56">
        <v>253</v>
      </c>
      <c r="B256" s="68" t="s">
        <v>827</v>
      </c>
      <c r="C256" s="78" t="s">
        <v>828</v>
      </c>
      <c r="D256" s="78" t="str">
        <f t="shared" si="40"/>
        <v>ｻ103BA</v>
      </c>
      <c r="E256" s="57" t="s">
        <v>1583</v>
      </c>
      <c r="F256" s="58">
        <v>43763</v>
      </c>
      <c r="G256" s="69">
        <v>25.2</v>
      </c>
      <c r="H256" s="57" t="s">
        <v>134</v>
      </c>
      <c r="I256" s="57" t="s">
        <v>232</v>
      </c>
      <c r="J256" s="70">
        <v>45443</v>
      </c>
      <c r="K256" s="70" t="s">
        <v>1147</v>
      </c>
      <c r="L256" s="70"/>
      <c r="M256" s="70"/>
      <c r="N256" s="71"/>
      <c r="O256" s="96">
        <v>92890</v>
      </c>
      <c r="P256" s="96">
        <v>92890</v>
      </c>
      <c r="Q256" s="96">
        <f t="shared" si="41"/>
        <v>0</v>
      </c>
      <c r="R256" s="96">
        <v>11501</v>
      </c>
      <c r="S256" s="96">
        <v>0</v>
      </c>
      <c r="T256" s="96">
        <v>0</v>
      </c>
      <c r="U256" s="96">
        <v>4897</v>
      </c>
      <c r="V256" s="96">
        <v>4373</v>
      </c>
      <c r="W256" s="96">
        <v>1001</v>
      </c>
      <c r="X256" s="96">
        <v>0</v>
      </c>
      <c r="Y256" s="96">
        <v>77</v>
      </c>
      <c r="Z256" s="96">
        <v>246</v>
      </c>
      <c r="AA256" s="96">
        <v>800</v>
      </c>
      <c r="AB256" s="96">
        <v>107</v>
      </c>
      <c r="AC256" s="96">
        <v>0</v>
      </c>
      <c r="AD256" s="96">
        <v>0</v>
      </c>
      <c r="AE256" s="96">
        <f t="shared" si="42"/>
        <v>11501</v>
      </c>
      <c r="AF256" s="96">
        <f t="shared" si="43"/>
        <v>0</v>
      </c>
      <c r="AG256" s="96">
        <f t="shared" si="44"/>
        <v>81389</v>
      </c>
      <c r="AH256" s="96">
        <f t="shared" si="52"/>
        <v>81389</v>
      </c>
      <c r="AI256" s="96">
        <f t="shared" si="53"/>
        <v>0</v>
      </c>
      <c r="AJ256" s="72" t="s">
        <v>2081</v>
      </c>
      <c r="AK256" s="72"/>
      <c r="AL256" s="71" t="s">
        <v>1294</v>
      </c>
      <c r="AM256" s="71" t="s">
        <v>1584</v>
      </c>
      <c r="AN256" s="71" t="s">
        <v>1178</v>
      </c>
      <c r="AO256" s="73" t="s">
        <v>1293</v>
      </c>
      <c r="AP256" s="73" t="s">
        <v>1308</v>
      </c>
      <c r="AQ256" s="73" t="s">
        <v>1585</v>
      </c>
      <c r="AR256" s="71" t="s">
        <v>1586</v>
      </c>
      <c r="AS256" s="71" t="s">
        <v>1587</v>
      </c>
      <c r="AT256" s="71"/>
      <c r="AU256" s="110">
        <v>45672</v>
      </c>
      <c r="AV256" s="74">
        <v>45672</v>
      </c>
      <c r="AW256" s="57"/>
      <c r="AX256" s="105" t="s">
        <v>2080</v>
      </c>
      <c r="AY256" s="71"/>
      <c r="AZ256" s="71"/>
      <c r="BA256" s="70"/>
      <c r="BB256" s="70"/>
      <c r="BC256" s="70"/>
      <c r="BD256" s="70"/>
      <c r="BE256" s="71"/>
      <c r="BF256" s="96"/>
      <c r="BG256" s="96"/>
      <c r="BH256" s="96">
        <f t="shared" si="46"/>
        <v>0</v>
      </c>
      <c r="BI256" s="96"/>
      <c r="BJ256" s="96"/>
      <c r="BK256" s="96"/>
      <c r="BL256" s="96"/>
      <c r="BM256" s="96"/>
      <c r="BN256" s="96"/>
      <c r="BO256" s="96"/>
      <c r="BP256" s="96"/>
      <c r="BQ256" s="96"/>
      <c r="BR256" s="96"/>
      <c r="BS256" s="96"/>
      <c r="BT256" s="96"/>
      <c r="BU256" s="96"/>
      <c r="BV256" s="96">
        <f t="shared" si="47"/>
        <v>0</v>
      </c>
      <c r="BW256" s="96">
        <f t="shared" si="48"/>
        <v>0</v>
      </c>
      <c r="BX256" s="96">
        <f t="shared" si="49"/>
        <v>0</v>
      </c>
      <c r="BY256" s="96">
        <f t="shared" si="50"/>
        <v>0</v>
      </c>
      <c r="BZ256" s="96">
        <f t="shared" si="54"/>
        <v>0</v>
      </c>
      <c r="CA256" s="72"/>
      <c r="CB256" s="72"/>
      <c r="CC256" s="71"/>
      <c r="CD256" s="71"/>
      <c r="CE256" s="71"/>
      <c r="CF256" s="73"/>
      <c r="CG256" s="73"/>
      <c r="CH256" s="73"/>
      <c r="CI256" s="71"/>
      <c r="CJ256" s="71"/>
      <c r="CK256" s="71"/>
      <c r="CL256" s="110"/>
      <c r="CM256" s="74"/>
      <c r="CN256" s="57"/>
      <c r="CO256" s="105"/>
      <c r="CP256" s="71"/>
      <c r="CQ256" s="71"/>
      <c r="CR256" s="75"/>
    </row>
    <row r="257" spans="1:96" x14ac:dyDescent="0.45">
      <c r="A257" s="56">
        <v>254</v>
      </c>
      <c r="B257" s="68" t="s">
        <v>830</v>
      </c>
      <c r="C257" s="78" t="s">
        <v>831</v>
      </c>
      <c r="D257" s="78" t="str">
        <f t="shared" si="40"/>
        <v>ｻ104BC</v>
      </c>
      <c r="E257" s="57" t="s">
        <v>832</v>
      </c>
      <c r="F257" s="58">
        <v>43794</v>
      </c>
      <c r="G257" s="69">
        <v>20.16</v>
      </c>
      <c r="H257" s="57" t="s">
        <v>134</v>
      </c>
      <c r="I257" s="57" t="s">
        <v>288</v>
      </c>
      <c r="J257" s="70"/>
      <c r="K257" s="70"/>
      <c r="L257" s="70"/>
      <c r="M257" s="70"/>
      <c r="N257" s="71"/>
      <c r="O257" s="96"/>
      <c r="P257" s="96"/>
      <c r="Q257" s="96">
        <f t="shared" si="41"/>
        <v>0</v>
      </c>
      <c r="R257" s="96"/>
      <c r="S257" s="96"/>
      <c r="T257" s="96"/>
      <c r="U257" s="96"/>
      <c r="V257" s="96"/>
      <c r="W257" s="96"/>
      <c r="X257" s="96"/>
      <c r="Y257" s="96"/>
      <c r="Z257" s="96"/>
      <c r="AA257" s="96"/>
      <c r="AB257" s="96"/>
      <c r="AC257" s="96"/>
      <c r="AD257" s="96"/>
      <c r="AE257" s="96">
        <f t="shared" si="42"/>
        <v>0</v>
      </c>
      <c r="AF257" s="96">
        <f t="shared" si="43"/>
        <v>0</v>
      </c>
      <c r="AG257" s="96">
        <f t="shared" si="44"/>
        <v>0</v>
      </c>
      <c r="AH257" s="96">
        <f t="shared" si="52"/>
        <v>0</v>
      </c>
      <c r="AI257" s="96">
        <f t="shared" si="53"/>
        <v>0</v>
      </c>
      <c r="AJ257" s="72"/>
      <c r="AK257" s="72"/>
      <c r="AL257" s="71"/>
      <c r="AM257" s="71"/>
      <c r="AN257" s="71"/>
      <c r="AO257" s="73"/>
      <c r="AP257" s="73"/>
      <c r="AQ257" s="73"/>
      <c r="AR257" s="71"/>
      <c r="AS257" s="77"/>
      <c r="AT257" s="71"/>
      <c r="AU257" s="110"/>
      <c r="AV257" s="74"/>
      <c r="AW257" s="57"/>
      <c r="AX257" s="57"/>
      <c r="AY257" s="71"/>
      <c r="AZ257" s="71"/>
      <c r="BA257" s="70"/>
      <c r="BB257" s="70"/>
      <c r="BC257" s="70"/>
      <c r="BD257" s="70"/>
      <c r="BE257" s="71"/>
      <c r="BF257" s="96"/>
      <c r="BG257" s="96"/>
      <c r="BH257" s="96">
        <f t="shared" si="46"/>
        <v>0</v>
      </c>
      <c r="BI257" s="96"/>
      <c r="BJ257" s="96"/>
      <c r="BK257" s="96"/>
      <c r="BL257" s="96"/>
      <c r="BM257" s="96"/>
      <c r="BN257" s="96"/>
      <c r="BO257" s="96"/>
      <c r="BP257" s="96"/>
      <c r="BQ257" s="96"/>
      <c r="BR257" s="96"/>
      <c r="BS257" s="96"/>
      <c r="BT257" s="96"/>
      <c r="BU257" s="96"/>
      <c r="BV257" s="96">
        <f t="shared" si="47"/>
        <v>0</v>
      </c>
      <c r="BW257" s="96">
        <f t="shared" si="48"/>
        <v>0</v>
      </c>
      <c r="BX257" s="96">
        <f t="shared" si="49"/>
        <v>0</v>
      </c>
      <c r="BY257" s="96">
        <f t="shared" si="50"/>
        <v>0</v>
      </c>
      <c r="BZ257" s="96">
        <f t="shared" si="54"/>
        <v>0</v>
      </c>
      <c r="CA257" s="72"/>
      <c r="CB257" s="72"/>
      <c r="CC257" s="71"/>
      <c r="CD257" s="71"/>
      <c r="CE257" s="71"/>
      <c r="CF257" s="73"/>
      <c r="CG257" s="73"/>
      <c r="CH257" s="73"/>
      <c r="CI257" s="71"/>
      <c r="CJ257" s="77"/>
      <c r="CK257" s="71"/>
      <c r="CL257" s="110"/>
      <c r="CM257" s="74"/>
      <c r="CN257" s="57"/>
      <c r="CO257" s="57"/>
      <c r="CP257" s="71"/>
      <c r="CQ257" s="71"/>
      <c r="CR257" s="75"/>
    </row>
    <row r="258" spans="1:96" x14ac:dyDescent="0.45">
      <c r="A258" s="56">
        <v>255</v>
      </c>
      <c r="B258" s="68" t="s">
        <v>833</v>
      </c>
      <c r="C258" s="78" t="s">
        <v>834</v>
      </c>
      <c r="D258" s="78" t="str">
        <f t="shared" si="40"/>
        <v>ｻ105BB</v>
      </c>
      <c r="E258" s="57" t="s">
        <v>835</v>
      </c>
      <c r="F258" s="58">
        <v>43789</v>
      </c>
      <c r="G258" s="69">
        <v>18.899999999999999</v>
      </c>
      <c r="H258" s="57" t="s">
        <v>134</v>
      </c>
      <c r="I258" s="57" t="s">
        <v>108</v>
      </c>
      <c r="J258" s="70"/>
      <c r="K258" s="70"/>
      <c r="L258" s="70"/>
      <c r="M258" s="70"/>
      <c r="N258" s="71"/>
      <c r="O258" s="96"/>
      <c r="P258" s="96"/>
      <c r="Q258" s="96">
        <f t="shared" si="41"/>
        <v>0</v>
      </c>
      <c r="R258" s="96"/>
      <c r="S258" s="96"/>
      <c r="T258" s="96"/>
      <c r="U258" s="96"/>
      <c r="V258" s="96"/>
      <c r="W258" s="96"/>
      <c r="X258" s="96"/>
      <c r="Y258" s="96"/>
      <c r="Z258" s="96"/>
      <c r="AA258" s="96"/>
      <c r="AB258" s="96"/>
      <c r="AC258" s="96"/>
      <c r="AD258" s="96"/>
      <c r="AE258" s="96">
        <f t="shared" si="42"/>
        <v>0</v>
      </c>
      <c r="AF258" s="96">
        <f t="shared" si="43"/>
        <v>0</v>
      </c>
      <c r="AG258" s="96">
        <f t="shared" si="44"/>
        <v>0</v>
      </c>
      <c r="AH258" s="96">
        <f t="shared" si="52"/>
        <v>0</v>
      </c>
      <c r="AI258" s="96">
        <f t="shared" si="53"/>
        <v>0</v>
      </c>
      <c r="AJ258" s="72"/>
      <c r="AK258" s="72"/>
      <c r="AL258" s="71"/>
      <c r="AM258" s="71"/>
      <c r="AN258" s="71"/>
      <c r="AO258" s="73"/>
      <c r="AP258" s="73"/>
      <c r="AQ258" s="76"/>
      <c r="AR258" s="71"/>
      <c r="AS258" s="77"/>
      <c r="AT258" s="71"/>
      <c r="AU258" s="110"/>
      <c r="AV258" s="74"/>
      <c r="AW258" s="57"/>
      <c r="AX258" s="57"/>
      <c r="AY258" s="71"/>
      <c r="AZ258" s="71"/>
      <c r="BA258" s="70"/>
      <c r="BB258" s="70"/>
      <c r="BC258" s="70"/>
      <c r="BD258" s="70"/>
      <c r="BE258" s="71"/>
      <c r="BF258" s="96"/>
      <c r="BG258" s="96"/>
      <c r="BH258" s="96">
        <f t="shared" si="46"/>
        <v>0</v>
      </c>
      <c r="BI258" s="96"/>
      <c r="BJ258" s="96"/>
      <c r="BK258" s="96"/>
      <c r="BL258" s="96"/>
      <c r="BM258" s="96"/>
      <c r="BN258" s="96"/>
      <c r="BO258" s="96"/>
      <c r="BP258" s="96"/>
      <c r="BQ258" s="96"/>
      <c r="BR258" s="96"/>
      <c r="BS258" s="96"/>
      <c r="BT258" s="96"/>
      <c r="BU258" s="96"/>
      <c r="BV258" s="96">
        <f t="shared" si="47"/>
        <v>0</v>
      </c>
      <c r="BW258" s="96">
        <f t="shared" si="48"/>
        <v>0</v>
      </c>
      <c r="BX258" s="96">
        <f t="shared" si="49"/>
        <v>0</v>
      </c>
      <c r="BY258" s="96">
        <f t="shared" si="50"/>
        <v>0</v>
      </c>
      <c r="BZ258" s="96">
        <f t="shared" si="54"/>
        <v>0</v>
      </c>
      <c r="CA258" s="72"/>
      <c r="CB258" s="72"/>
      <c r="CC258" s="71"/>
      <c r="CD258" s="71"/>
      <c r="CE258" s="71"/>
      <c r="CF258" s="73"/>
      <c r="CG258" s="73"/>
      <c r="CH258" s="76"/>
      <c r="CI258" s="71"/>
      <c r="CJ258" s="77"/>
      <c r="CK258" s="71"/>
      <c r="CL258" s="110"/>
      <c r="CM258" s="74"/>
      <c r="CN258" s="57"/>
      <c r="CO258" s="57"/>
      <c r="CP258" s="71"/>
      <c r="CQ258" s="71"/>
      <c r="CR258" s="75"/>
    </row>
    <row r="259" spans="1:96" x14ac:dyDescent="0.45">
      <c r="A259" s="56">
        <v>256</v>
      </c>
      <c r="B259" s="68" t="s">
        <v>836</v>
      </c>
      <c r="C259" s="78" t="s">
        <v>837</v>
      </c>
      <c r="D259" s="78" t="str">
        <f t="shared" si="40"/>
        <v>ｻ105BC</v>
      </c>
      <c r="E259" s="57" t="s">
        <v>835</v>
      </c>
      <c r="F259" s="58">
        <v>43789</v>
      </c>
      <c r="G259" s="69">
        <v>16.38</v>
      </c>
      <c r="H259" s="57" t="s">
        <v>134</v>
      </c>
      <c r="I259" s="57" t="s">
        <v>108</v>
      </c>
      <c r="J259" s="70"/>
      <c r="K259" s="70"/>
      <c r="L259" s="70"/>
      <c r="M259" s="70"/>
      <c r="N259" s="71"/>
      <c r="O259" s="96"/>
      <c r="P259" s="96"/>
      <c r="Q259" s="96">
        <f t="shared" si="41"/>
        <v>0</v>
      </c>
      <c r="R259" s="96"/>
      <c r="S259" s="96"/>
      <c r="T259" s="96"/>
      <c r="U259" s="96"/>
      <c r="V259" s="96"/>
      <c r="W259" s="96"/>
      <c r="X259" s="96"/>
      <c r="Y259" s="96"/>
      <c r="Z259" s="96"/>
      <c r="AA259" s="96"/>
      <c r="AB259" s="96"/>
      <c r="AC259" s="96"/>
      <c r="AD259" s="96"/>
      <c r="AE259" s="96">
        <f t="shared" si="42"/>
        <v>0</v>
      </c>
      <c r="AF259" s="96">
        <f t="shared" si="43"/>
        <v>0</v>
      </c>
      <c r="AG259" s="96">
        <f t="shared" si="44"/>
        <v>0</v>
      </c>
      <c r="AH259" s="96">
        <f t="shared" si="52"/>
        <v>0</v>
      </c>
      <c r="AI259" s="96">
        <f t="shared" si="53"/>
        <v>0</v>
      </c>
      <c r="AJ259" s="72"/>
      <c r="AK259" s="72"/>
      <c r="AL259" s="71"/>
      <c r="AM259" s="71"/>
      <c r="AN259" s="71"/>
      <c r="AO259" s="73"/>
      <c r="AP259" s="73"/>
      <c r="AQ259" s="73"/>
      <c r="AR259" s="71"/>
      <c r="AS259" s="71"/>
      <c r="AT259" s="71"/>
      <c r="AU259" s="110"/>
      <c r="AV259" s="74"/>
      <c r="AW259" s="57"/>
      <c r="AX259" s="57"/>
      <c r="AY259" s="71"/>
      <c r="AZ259" s="71"/>
      <c r="BA259" s="70"/>
      <c r="BB259" s="70"/>
      <c r="BC259" s="70"/>
      <c r="BD259" s="70"/>
      <c r="BE259" s="71"/>
      <c r="BF259" s="96"/>
      <c r="BG259" s="96"/>
      <c r="BH259" s="96">
        <f t="shared" si="46"/>
        <v>0</v>
      </c>
      <c r="BI259" s="96"/>
      <c r="BJ259" s="96"/>
      <c r="BK259" s="96"/>
      <c r="BL259" s="96"/>
      <c r="BM259" s="96"/>
      <c r="BN259" s="96"/>
      <c r="BO259" s="96"/>
      <c r="BP259" s="96"/>
      <c r="BQ259" s="96"/>
      <c r="BR259" s="96"/>
      <c r="BS259" s="96"/>
      <c r="BT259" s="96"/>
      <c r="BU259" s="96"/>
      <c r="BV259" s="96">
        <f t="shared" si="47"/>
        <v>0</v>
      </c>
      <c r="BW259" s="96">
        <f t="shared" si="48"/>
        <v>0</v>
      </c>
      <c r="BX259" s="96">
        <f t="shared" si="49"/>
        <v>0</v>
      </c>
      <c r="BY259" s="96">
        <f t="shared" si="50"/>
        <v>0</v>
      </c>
      <c r="BZ259" s="96">
        <f t="shared" si="54"/>
        <v>0</v>
      </c>
      <c r="CA259" s="72"/>
      <c r="CB259" s="72"/>
      <c r="CC259" s="71"/>
      <c r="CD259" s="71"/>
      <c r="CE259" s="71"/>
      <c r="CF259" s="73"/>
      <c r="CG259" s="73"/>
      <c r="CH259" s="73"/>
      <c r="CI259" s="71"/>
      <c r="CJ259" s="71"/>
      <c r="CK259" s="71"/>
      <c r="CL259" s="110"/>
      <c r="CM259" s="74"/>
      <c r="CN259" s="57"/>
      <c r="CO259" s="57"/>
      <c r="CP259" s="71"/>
      <c r="CQ259" s="71"/>
      <c r="CR259" s="75"/>
    </row>
    <row r="260" spans="1:96" x14ac:dyDescent="0.45">
      <c r="A260" s="56">
        <v>257</v>
      </c>
      <c r="B260" s="68" t="s">
        <v>838</v>
      </c>
      <c r="C260" s="78" t="s">
        <v>839</v>
      </c>
      <c r="D260" s="78" t="str">
        <f t="shared" ref="D260:D323" si="55">RIGHT(B260,6)</f>
        <v>ｻ104BB</v>
      </c>
      <c r="E260" s="57" t="s">
        <v>840</v>
      </c>
      <c r="F260" s="58">
        <v>43818</v>
      </c>
      <c r="G260" s="69">
        <v>18.899999999999999</v>
      </c>
      <c r="H260" s="57" t="s">
        <v>134</v>
      </c>
      <c r="I260" s="57" t="s">
        <v>288</v>
      </c>
      <c r="J260" s="70"/>
      <c r="K260" s="70"/>
      <c r="L260" s="70"/>
      <c r="M260" s="70"/>
      <c r="N260" s="71"/>
      <c r="O260" s="96"/>
      <c r="P260" s="96"/>
      <c r="Q260" s="96">
        <f t="shared" ref="Q260:Q323" si="56">P260-O260</f>
        <v>0</v>
      </c>
      <c r="R260" s="96"/>
      <c r="S260" s="96"/>
      <c r="T260" s="96"/>
      <c r="U260" s="96"/>
      <c r="V260" s="96"/>
      <c r="W260" s="96"/>
      <c r="X260" s="96"/>
      <c r="Y260" s="96"/>
      <c r="Z260" s="96"/>
      <c r="AA260" s="96"/>
      <c r="AB260" s="96"/>
      <c r="AC260" s="96"/>
      <c r="AD260" s="96"/>
      <c r="AE260" s="96">
        <f t="shared" ref="AE260:AE323" si="57">SUM(S260:AD260)</f>
        <v>0</v>
      </c>
      <c r="AF260" s="96">
        <f t="shared" ref="AF260:AF323" si="58">AE260-R260</f>
        <v>0</v>
      </c>
      <c r="AG260" s="96">
        <f t="shared" ref="AG260:AG272" si="59">O260-R260</f>
        <v>0</v>
      </c>
      <c r="AH260" s="96">
        <f t="shared" si="52"/>
        <v>0</v>
      </c>
      <c r="AI260" s="96">
        <f t="shared" si="53"/>
        <v>0</v>
      </c>
      <c r="AJ260" s="72"/>
      <c r="AK260" s="72"/>
      <c r="AL260" s="71"/>
      <c r="AM260" s="71"/>
      <c r="AN260" s="71"/>
      <c r="AO260" s="73"/>
      <c r="AP260" s="73"/>
      <c r="AQ260" s="73"/>
      <c r="AR260" s="71"/>
      <c r="AS260" s="71"/>
      <c r="AT260" s="71"/>
      <c r="AU260" s="110"/>
      <c r="AV260" s="74"/>
      <c r="AW260" s="57"/>
      <c r="AX260" s="57"/>
      <c r="AY260" s="71"/>
      <c r="AZ260" s="71"/>
      <c r="BA260" s="70"/>
      <c r="BB260" s="70"/>
      <c r="BC260" s="70"/>
      <c r="BD260" s="70"/>
      <c r="BE260" s="71"/>
      <c r="BF260" s="96"/>
      <c r="BG260" s="96"/>
      <c r="BH260" s="96">
        <f t="shared" ref="BH260:BH323" si="60">BG260-BF260</f>
        <v>0</v>
      </c>
      <c r="BI260" s="96"/>
      <c r="BJ260" s="96"/>
      <c r="BK260" s="96"/>
      <c r="BL260" s="96"/>
      <c r="BM260" s="96"/>
      <c r="BN260" s="96"/>
      <c r="BO260" s="96"/>
      <c r="BP260" s="96"/>
      <c r="BQ260" s="96"/>
      <c r="BR260" s="96"/>
      <c r="BS260" s="96"/>
      <c r="BT260" s="96"/>
      <c r="BU260" s="96"/>
      <c r="BV260" s="96">
        <f t="shared" ref="BV260:BV323" si="61">SUM(BJ260:BU260)</f>
        <v>0</v>
      </c>
      <c r="BW260" s="96">
        <f t="shared" ref="BW260:BW323" si="62">BV260-BI260</f>
        <v>0</v>
      </c>
      <c r="BX260" s="96">
        <f t="shared" ref="BX260:BX323" si="63">BF260-BI260</f>
        <v>0</v>
      </c>
      <c r="BY260" s="96">
        <f t="shared" ref="BY260:BY323" si="64">BG260-BV260</f>
        <v>0</v>
      </c>
      <c r="BZ260" s="96">
        <f t="shared" si="54"/>
        <v>0</v>
      </c>
      <c r="CA260" s="72"/>
      <c r="CB260" s="72"/>
      <c r="CC260" s="71"/>
      <c r="CD260" s="71"/>
      <c r="CE260" s="71"/>
      <c r="CF260" s="73"/>
      <c r="CG260" s="73"/>
      <c r="CH260" s="73"/>
      <c r="CI260" s="71"/>
      <c r="CJ260" s="71"/>
      <c r="CK260" s="71"/>
      <c r="CL260" s="110"/>
      <c r="CM260" s="74"/>
      <c r="CN260" s="57"/>
      <c r="CO260" s="57"/>
      <c r="CP260" s="71"/>
      <c r="CQ260" s="71"/>
      <c r="CR260" s="75"/>
    </row>
    <row r="261" spans="1:96" x14ac:dyDescent="0.45">
      <c r="A261" s="56">
        <v>258</v>
      </c>
      <c r="B261" s="68" t="s">
        <v>841</v>
      </c>
      <c r="C261" s="78" t="s">
        <v>842</v>
      </c>
      <c r="D261" s="78" t="str">
        <f t="shared" si="55"/>
        <v>ｻ105BF</v>
      </c>
      <c r="E261" s="57" t="s">
        <v>843</v>
      </c>
      <c r="F261" s="58">
        <v>43818</v>
      </c>
      <c r="G261" s="69">
        <v>10.08</v>
      </c>
      <c r="H261" s="57" t="s">
        <v>134</v>
      </c>
      <c r="I261" s="57" t="s">
        <v>288</v>
      </c>
      <c r="J261" s="70"/>
      <c r="K261" s="70"/>
      <c r="L261" s="70"/>
      <c r="M261" s="70"/>
      <c r="N261" s="71"/>
      <c r="O261" s="96"/>
      <c r="P261" s="96"/>
      <c r="Q261" s="96">
        <f t="shared" si="56"/>
        <v>0</v>
      </c>
      <c r="R261" s="96"/>
      <c r="S261" s="96"/>
      <c r="T261" s="96"/>
      <c r="U261" s="96"/>
      <c r="V261" s="96"/>
      <c r="W261" s="96"/>
      <c r="X261" s="96"/>
      <c r="Y261" s="96"/>
      <c r="Z261" s="96"/>
      <c r="AA261" s="96"/>
      <c r="AB261" s="96"/>
      <c r="AC261" s="96"/>
      <c r="AD261" s="96"/>
      <c r="AE261" s="96">
        <f t="shared" si="57"/>
        <v>0</v>
      </c>
      <c r="AF261" s="96">
        <f t="shared" si="58"/>
        <v>0</v>
      </c>
      <c r="AG261" s="96">
        <f t="shared" si="59"/>
        <v>0</v>
      </c>
      <c r="AH261" s="96">
        <f t="shared" si="52"/>
        <v>0</v>
      </c>
      <c r="AI261" s="96">
        <f t="shared" si="53"/>
        <v>0</v>
      </c>
      <c r="AJ261" s="72"/>
      <c r="AK261" s="72"/>
      <c r="AL261" s="71"/>
      <c r="AM261" s="71"/>
      <c r="AN261" s="71"/>
      <c r="AO261" s="73"/>
      <c r="AP261" s="73"/>
      <c r="AQ261" s="73"/>
      <c r="AR261" s="71"/>
      <c r="AS261" s="71"/>
      <c r="AT261" s="71"/>
      <c r="AU261" s="110"/>
      <c r="AV261" s="74"/>
      <c r="AW261" s="57"/>
      <c r="AX261" s="57"/>
      <c r="AY261" s="71"/>
      <c r="AZ261" s="71"/>
      <c r="BA261" s="70"/>
      <c r="BB261" s="70"/>
      <c r="BC261" s="70"/>
      <c r="BD261" s="70"/>
      <c r="BE261" s="71"/>
      <c r="BF261" s="96"/>
      <c r="BG261" s="96"/>
      <c r="BH261" s="96">
        <f t="shared" si="60"/>
        <v>0</v>
      </c>
      <c r="BI261" s="96"/>
      <c r="BJ261" s="96"/>
      <c r="BK261" s="96"/>
      <c r="BL261" s="96"/>
      <c r="BM261" s="96"/>
      <c r="BN261" s="96"/>
      <c r="BO261" s="96"/>
      <c r="BP261" s="96"/>
      <c r="BQ261" s="96"/>
      <c r="BR261" s="96"/>
      <c r="BS261" s="96"/>
      <c r="BT261" s="96"/>
      <c r="BU261" s="96"/>
      <c r="BV261" s="96">
        <f t="shared" si="61"/>
        <v>0</v>
      </c>
      <c r="BW261" s="96">
        <f t="shared" si="62"/>
        <v>0</v>
      </c>
      <c r="BX261" s="96">
        <f t="shared" si="63"/>
        <v>0</v>
      </c>
      <c r="BY261" s="96">
        <f t="shared" si="64"/>
        <v>0</v>
      </c>
      <c r="BZ261" s="96">
        <f t="shared" si="54"/>
        <v>0</v>
      </c>
      <c r="CA261" s="72"/>
      <c r="CB261" s="72"/>
      <c r="CC261" s="71"/>
      <c r="CD261" s="71"/>
      <c r="CE261" s="71"/>
      <c r="CF261" s="73"/>
      <c r="CG261" s="73"/>
      <c r="CH261" s="73"/>
      <c r="CI261" s="71"/>
      <c r="CJ261" s="71"/>
      <c r="CK261" s="71"/>
      <c r="CL261" s="110"/>
      <c r="CM261" s="74"/>
      <c r="CN261" s="57"/>
      <c r="CO261" s="57"/>
      <c r="CP261" s="71"/>
      <c r="CQ261" s="71"/>
      <c r="CR261" s="75"/>
    </row>
    <row r="262" spans="1:96" x14ac:dyDescent="0.45">
      <c r="A262" s="56">
        <v>259</v>
      </c>
      <c r="B262" s="68" t="s">
        <v>844</v>
      </c>
      <c r="C262" s="78" t="s">
        <v>845</v>
      </c>
      <c r="D262" s="78" t="str">
        <f t="shared" si="55"/>
        <v>ｻ012BI</v>
      </c>
      <c r="E262" s="57" t="s">
        <v>846</v>
      </c>
      <c r="F262" s="58">
        <v>43878</v>
      </c>
      <c r="G262" s="69">
        <v>22</v>
      </c>
      <c r="H262" s="57" t="s">
        <v>134</v>
      </c>
      <c r="I262" s="57" t="s">
        <v>288</v>
      </c>
      <c r="J262" s="70">
        <v>45527</v>
      </c>
      <c r="K262" s="70" t="s">
        <v>1148</v>
      </c>
      <c r="L262" s="70"/>
      <c r="M262" s="70">
        <v>45533</v>
      </c>
      <c r="N262" s="71"/>
      <c r="O262" s="96">
        <v>80116</v>
      </c>
      <c r="P262" s="96">
        <v>79590</v>
      </c>
      <c r="Q262" s="96">
        <f t="shared" si="56"/>
        <v>-526</v>
      </c>
      <c r="R262" s="96">
        <v>17520</v>
      </c>
      <c r="S262" s="96">
        <v>633</v>
      </c>
      <c r="T262" s="96">
        <v>3682</v>
      </c>
      <c r="U262" s="96">
        <v>5247</v>
      </c>
      <c r="V262" s="96">
        <v>6217</v>
      </c>
      <c r="W262" s="96">
        <v>732</v>
      </c>
      <c r="X262" s="96">
        <v>0</v>
      </c>
      <c r="Y262" s="96">
        <v>59</v>
      </c>
      <c r="Z262" s="96">
        <v>198</v>
      </c>
      <c r="AA262" s="96">
        <v>673</v>
      </c>
      <c r="AB262" s="96">
        <v>79</v>
      </c>
      <c r="AC262" s="96">
        <v>0</v>
      </c>
      <c r="AD262" s="96">
        <v>0</v>
      </c>
      <c r="AE262" s="96">
        <f t="shared" si="57"/>
        <v>17520</v>
      </c>
      <c r="AF262" s="96">
        <f t="shared" si="58"/>
        <v>0</v>
      </c>
      <c r="AG262" s="96">
        <f t="shared" si="59"/>
        <v>62596</v>
      </c>
      <c r="AH262" s="96">
        <f t="shared" si="52"/>
        <v>62070</v>
      </c>
      <c r="AI262" s="96">
        <f t="shared" si="53"/>
        <v>-526</v>
      </c>
      <c r="AJ262" s="72"/>
      <c r="AK262" s="72"/>
      <c r="AL262" s="71" t="s">
        <v>1483</v>
      </c>
      <c r="AM262" s="71" t="s">
        <v>1921</v>
      </c>
      <c r="AN262" s="71" t="s">
        <v>1178</v>
      </c>
      <c r="AO262" s="73" t="s">
        <v>1385</v>
      </c>
      <c r="AP262" s="73" t="s">
        <v>1922</v>
      </c>
      <c r="AQ262" s="73" t="s">
        <v>1923</v>
      </c>
      <c r="AR262" s="71" t="s">
        <v>1924</v>
      </c>
      <c r="AS262" s="71" t="s">
        <v>1925</v>
      </c>
      <c r="AT262" s="71"/>
      <c r="AU262" s="110">
        <v>45601</v>
      </c>
      <c r="AV262" s="74">
        <v>45601</v>
      </c>
      <c r="AW262" s="57"/>
      <c r="AX262" s="57"/>
      <c r="AY262" s="71"/>
      <c r="AZ262" s="71"/>
      <c r="BA262" s="70"/>
      <c r="BB262" s="70"/>
      <c r="BC262" s="70"/>
      <c r="BD262" s="70"/>
      <c r="BE262" s="71"/>
      <c r="BF262" s="96"/>
      <c r="BG262" s="96"/>
      <c r="BH262" s="96">
        <f t="shared" si="60"/>
        <v>0</v>
      </c>
      <c r="BI262" s="96"/>
      <c r="BJ262" s="96"/>
      <c r="BK262" s="96"/>
      <c r="BL262" s="96"/>
      <c r="BM262" s="96"/>
      <c r="BN262" s="96"/>
      <c r="BO262" s="96"/>
      <c r="BP262" s="96"/>
      <c r="BQ262" s="96"/>
      <c r="BR262" s="96"/>
      <c r="BS262" s="96"/>
      <c r="BT262" s="96"/>
      <c r="BU262" s="96"/>
      <c r="BV262" s="96">
        <f t="shared" si="61"/>
        <v>0</v>
      </c>
      <c r="BW262" s="96">
        <f t="shared" si="62"/>
        <v>0</v>
      </c>
      <c r="BX262" s="96">
        <f t="shared" si="63"/>
        <v>0</v>
      </c>
      <c r="BY262" s="96">
        <f t="shared" si="64"/>
        <v>0</v>
      </c>
      <c r="BZ262" s="96">
        <f t="shared" si="54"/>
        <v>0</v>
      </c>
      <c r="CA262" s="72"/>
      <c r="CB262" s="72"/>
      <c r="CC262" s="71"/>
      <c r="CD262" s="71"/>
      <c r="CE262" s="71"/>
      <c r="CF262" s="73"/>
      <c r="CG262" s="73"/>
      <c r="CH262" s="73"/>
      <c r="CI262" s="71"/>
      <c r="CJ262" s="71"/>
      <c r="CK262" s="71"/>
      <c r="CL262" s="110"/>
      <c r="CM262" s="74"/>
      <c r="CN262" s="57"/>
      <c r="CO262" s="57"/>
      <c r="CP262" s="71"/>
      <c r="CQ262" s="71"/>
      <c r="CR262" s="75"/>
    </row>
    <row r="263" spans="1:96" x14ac:dyDescent="0.45">
      <c r="A263" s="56">
        <v>260</v>
      </c>
      <c r="B263" s="68" t="s">
        <v>847</v>
      </c>
      <c r="C263" s="78" t="s">
        <v>848</v>
      </c>
      <c r="D263" s="78" t="str">
        <f t="shared" si="55"/>
        <v>N106BD</v>
      </c>
      <c r="E263" s="57" t="s">
        <v>849</v>
      </c>
      <c r="F263" s="58">
        <v>43864</v>
      </c>
      <c r="G263" s="69">
        <v>37.799999999999997</v>
      </c>
      <c r="H263" s="57" t="s">
        <v>134</v>
      </c>
      <c r="I263" s="57" t="s">
        <v>288</v>
      </c>
      <c r="J263" s="70">
        <v>45433</v>
      </c>
      <c r="K263" s="70" t="s">
        <v>1147</v>
      </c>
      <c r="L263" s="70"/>
      <c r="M263" s="70"/>
      <c r="N263" s="71"/>
      <c r="O263" s="96">
        <v>134930</v>
      </c>
      <c r="P263" s="96">
        <v>134930</v>
      </c>
      <c r="Q263" s="96">
        <f t="shared" si="56"/>
        <v>0</v>
      </c>
      <c r="R263" s="96">
        <v>25421</v>
      </c>
      <c r="S263" s="96">
        <v>985</v>
      </c>
      <c r="T263" s="96">
        <v>5343</v>
      </c>
      <c r="U263" s="96">
        <v>7638</v>
      </c>
      <c r="V263" s="96">
        <v>8331</v>
      </c>
      <c r="W263" s="96">
        <v>1293</v>
      </c>
      <c r="X263" s="96">
        <v>0</v>
      </c>
      <c r="Y263" s="96">
        <v>92</v>
      </c>
      <c r="Z263" s="96">
        <v>354</v>
      </c>
      <c r="AA263" s="96">
        <v>1201</v>
      </c>
      <c r="AB263" s="96">
        <v>184</v>
      </c>
      <c r="AC263" s="96">
        <v>0</v>
      </c>
      <c r="AD263" s="96">
        <v>0</v>
      </c>
      <c r="AE263" s="96">
        <f t="shared" si="57"/>
        <v>25421</v>
      </c>
      <c r="AF263" s="96">
        <f t="shared" si="58"/>
        <v>0</v>
      </c>
      <c r="AG263" s="96">
        <f t="shared" si="59"/>
        <v>109509</v>
      </c>
      <c r="AH263" s="96">
        <f t="shared" si="52"/>
        <v>109509</v>
      </c>
      <c r="AI263" s="96">
        <f t="shared" si="53"/>
        <v>0</v>
      </c>
      <c r="AJ263" s="72" t="s">
        <v>1950</v>
      </c>
      <c r="AK263" s="72"/>
      <c r="AL263" s="71" t="s">
        <v>1383</v>
      </c>
      <c r="AM263" s="71" t="s">
        <v>1384</v>
      </c>
      <c r="AN263" s="71" t="s">
        <v>1436</v>
      </c>
      <c r="AO263" s="73" t="s">
        <v>1385</v>
      </c>
      <c r="AP263" s="73" t="s">
        <v>1386</v>
      </c>
      <c r="AQ263" s="73" t="s">
        <v>2061</v>
      </c>
      <c r="AR263" s="71" t="s">
        <v>1387</v>
      </c>
      <c r="AS263" s="71" t="s">
        <v>1388</v>
      </c>
      <c r="AT263" s="71"/>
      <c r="AU263" s="110">
        <v>45601</v>
      </c>
      <c r="AV263" s="74">
        <v>45601</v>
      </c>
      <c r="AW263" s="57"/>
      <c r="AX263" s="57" t="s">
        <v>1983</v>
      </c>
      <c r="AY263" s="71"/>
      <c r="AZ263" s="71"/>
      <c r="BA263" s="70"/>
      <c r="BB263" s="70"/>
      <c r="BC263" s="70"/>
      <c r="BD263" s="70"/>
      <c r="BE263" s="71"/>
      <c r="BF263" s="96"/>
      <c r="BG263" s="96"/>
      <c r="BH263" s="96">
        <f t="shared" si="60"/>
        <v>0</v>
      </c>
      <c r="BI263" s="96"/>
      <c r="BJ263" s="96"/>
      <c r="BK263" s="96"/>
      <c r="BL263" s="96"/>
      <c r="BM263" s="96"/>
      <c r="BN263" s="96"/>
      <c r="BO263" s="96"/>
      <c r="BP263" s="96"/>
      <c r="BQ263" s="96"/>
      <c r="BR263" s="96"/>
      <c r="BS263" s="96"/>
      <c r="BT263" s="96"/>
      <c r="BU263" s="96"/>
      <c r="BV263" s="96">
        <f t="shared" si="61"/>
        <v>0</v>
      </c>
      <c r="BW263" s="96">
        <f t="shared" si="62"/>
        <v>0</v>
      </c>
      <c r="BX263" s="96">
        <f t="shared" si="63"/>
        <v>0</v>
      </c>
      <c r="BY263" s="96">
        <f t="shared" si="64"/>
        <v>0</v>
      </c>
      <c r="BZ263" s="96">
        <f t="shared" si="54"/>
        <v>0</v>
      </c>
      <c r="CA263" s="72"/>
      <c r="CB263" s="72"/>
      <c r="CC263" s="71"/>
      <c r="CD263" s="71"/>
      <c r="CE263" s="71"/>
      <c r="CF263" s="73"/>
      <c r="CG263" s="73"/>
      <c r="CH263" s="73"/>
      <c r="CI263" s="71"/>
      <c r="CJ263" s="71"/>
      <c r="CK263" s="71"/>
      <c r="CL263" s="110"/>
      <c r="CM263" s="74"/>
      <c r="CN263" s="57"/>
      <c r="CO263" s="57"/>
      <c r="CP263" s="71"/>
      <c r="CQ263" s="71"/>
      <c r="CR263" s="75"/>
    </row>
    <row r="264" spans="1:96" x14ac:dyDescent="0.45">
      <c r="A264" s="56">
        <v>261</v>
      </c>
      <c r="B264" s="68" t="s">
        <v>850</v>
      </c>
      <c r="C264" s="78" t="s">
        <v>851</v>
      </c>
      <c r="D264" s="78" t="str">
        <f t="shared" si="55"/>
        <v>N107BI</v>
      </c>
      <c r="E264" s="57" t="s">
        <v>852</v>
      </c>
      <c r="F264" s="58">
        <v>43861</v>
      </c>
      <c r="G264" s="69">
        <v>30.24</v>
      </c>
      <c r="H264" s="57" t="s">
        <v>134</v>
      </c>
      <c r="I264" s="57" t="s">
        <v>309</v>
      </c>
      <c r="J264" s="70">
        <v>45414</v>
      </c>
      <c r="K264" s="70" t="s">
        <v>1147</v>
      </c>
      <c r="L264" s="70"/>
      <c r="M264" s="70"/>
      <c r="N264" s="71"/>
      <c r="O264" s="96">
        <v>101380</v>
      </c>
      <c r="P264" s="96">
        <v>101380</v>
      </c>
      <c r="Q264" s="96">
        <f t="shared" si="56"/>
        <v>0</v>
      </c>
      <c r="R264" s="96">
        <v>11407</v>
      </c>
      <c r="S264" s="96">
        <v>477</v>
      </c>
      <c r="T264" s="96">
        <v>2510</v>
      </c>
      <c r="U264" s="96">
        <v>2956</v>
      </c>
      <c r="V264" s="96">
        <v>3634</v>
      </c>
      <c r="W264" s="96">
        <v>831</v>
      </c>
      <c r="X264" s="96">
        <v>0</v>
      </c>
      <c r="Y264" s="96">
        <v>61</v>
      </c>
      <c r="Z264" s="96">
        <v>215</v>
      </c>
      <c r="AA264" s="96">
        <v>616</v>
      </c>
      <c r="AB264" s="96">
        <v>107</v>
      </c>
      <c r="AC264" s="96">
        <v>0</v>
      </c>
      <c r="AD264" s="96">
        <v>0</v>
      </c>
      <c r="AE264" s="96">
        <f t="shared" si="57"/>
        <v>11407</v>
      </c>
      <c r="AF264" s="96">
        <f t="shared" si="58"/>
        <v>0</v>
      </c>
      <c r="AG264" s="96">
        <f t="shared" si="59"/>
        <v>89973</v>
      </c>
      <c r="AH264" s="96">
        <f t="shared" si="52"/>
        <v>89973</v>
      </c>
      <c r="AI264" s="96">
        <f t="shared" si="53"/>
        <v>0</v>
      </c>
      <c r="AJ264" s="72" t="s">
        <v>1975</v>
      </c>
      <c r="AK264" s="72"/>
      <c r="AL264" s="71" t="s">
        <v>1398</v>
      </c>
      <c r="AM264" s="71" t="s">
        <v>1399</v>
      </c>
      <c r="AN264" s="71" t="s">
        <v>1178</v>
      </c>
      <c r="AO264" s="73" t="s">
        <v>1179</v>
      </c>
      <c r="AP264" s="73" t="s">
        <v>1400</v>
      </c>
      <c r="AQ264" s="73" t="s">
        <v>1401</v>
      </c>
      <c r="AR264" s="71" t="s">
        <v>1402</v>
      </c>
      <c r="AS264" s="71" t="s">
        <v>1403</v>
      </c>
      <c r="AT264" s="71"/>
      <c r="AU264" s="110">
        <v>45601</v>
      </c>
      <c r="AV264" s="74">
        <v>45601</v>
      </c>
      <c r="AW264" s="57"/>
      <c r="AX264" s="105" t="s">
        <v>1962</v>
      </c>
      <c r="AY264" s="71"/>
      <c r="AZ264" s="71"/>
      <c r="BA264" s="70"/>
      <c r="BB264" s="70"/>
      <c r="BC264" s="70"/>
      <c r="BD264" s="70"/>
      <c r="BE264" s="71"/>
      <c r="BF264" s="96"/>
      <c r="BG264" s="96"/>
      <c r="BH264" s="96">
        <f t="shared" si="60"/>
        <v>0</v>
      </c>
      <c r="BI264" s="96"/>
      <c r="BJ264" s="96"/>
      <c r="BK264" s="96"/>
      <c r="BL264" s="96"/>
      <c r="BM264" s="96"/>
      <c r="BN264" s="96"/>
      <c r="BO264" s="96"/>
      <c r="BP264" s="96"/>
      <c r="BQ264" s="96"/>
      <c r="BR264" s="96"/>
      <c r="BS264" s="96"/>
      <c r="BT264" s="96"/>
      <c r="BU264" s="96"/>
      <c r="BV264" s="96">
        <f t="shared" si="61"/>
        <v>0</v>
      </c>
      <c r="BW264" s="96">
        <f t="shared" si="62"/>
        <v>0</v>
      </c>
      <c r="BX264" s="96">
        <f t="shared" si="63"/>
        <v>0</v>
      </c>
      <c r="BY264" s="96">
        <f t="shared" si="64"/>
        <v>0</v>
      </c>
      <c r="BZ264" s="96">
        <f t="shared" si="54"/>
        <v>0</v>
      </c>
      <c r="CA264" s="72"/>
      <c r="CB264" s="72"/>
      <c r="CC264" s="71"/>
      <c r="CD264" s="71"/>
      <c r="CE264" s="71"/>
      <c r="CF264" s="73"/>
      <c r="CG264" s="73"/>
      <c r="CH264" s="73"/>
      <c r="CI264" s="71"/>
      <c r="CJ264" s="71"/>
      <c r="CK264" s="71"/>
      <c r="CL264" s="110"/>
      <c r="CM264" s="74"/>
      <c r="CN264" s="57"/>
      <c r="CO264" s="105"/>
      <c r="CP264" s="71"/>
      <c r="CQ264" s="71"/>
      <c r="CR264" s="75"/>
    </row>
    <row r="265" spans="1:96" x14ac:dyDescent="0.45">
      <c r="A265" s="56">
        <v>262</v>
      </c>
      <c r="B265" s="68" t="s">
        <v>853</v>
      </c>
      <c r="C265" s="78" t="s">
        <v>854</v>
      </c>
      <c r="D265" s="78" t="str">
        <f t="shared" si="55"/>
        <v>N108BH</v>
      </c>
      <c r="E265" s="57" t="s">
        <v>855</v>
      </c>
      <c r="F265" s="58">
        <v>43861</v>
      </c>
      <c r="G265" s="69">
        <v>23.31</v>
      </c>
      <c r="H265" s="57" t="s">
        <v>134</v>
      </c>
      <c r="I265" s="57" t="s">
        <v>309</v>
      </c>
      <c r="J265" s="70"/>
      <c r="K265" s="70"/>
      <c r="L265" s="70"/>
      <c r="M265" s="70"/>
      <c r="N265" s="71"/>
      <c r="O265" s="96"/>
      <c r="P265" s="96"/>
      <c r="Q265" s="96">
        <f t="shared" si="56"/>
        <v>0</v>
      </c>
      <c r="R265" s="96"/>
      <c r="S265" s="96"/>
      <c r="T265" s="96"/>
      <c r="U265" s="96"/>
      <c r="V265" s="96"/>
      <c r="W265" s="96"/>
      <c r="X265" s="96"/>
      <c r="Y265" s="96"/>
      <c r="Z265" s="96"/>
      <c r="AA265" s="96"/>
      <c r="AB265" s="96"/>
      <c r="AC265" s="96"/>
      <c r="AD265" s="96"/>
      <c r="AE265" s="96">
        <f t="shared" si="57"/>
        <v>0</v>
      </c>
      <c r="AF265" s="96">
        <f t="shared" si="58"/>
        <v>0</v>
      </c>
      <c r="AG265" s="96">
        <f t="shared" si="59"/>
        <v>0</v>
      </c>
      <c r="AH265" s="96">
        <f t="shared" si="52"/>
        <v>0</v>
      </c>
      <c r="AI265" s="96">
        <f t="shared" si="53"/>
        <v>0</v>
      </c>
      <c r="AJ265" s="72"/>
      <c r="AK265" s="72"/>
      <c r="AL265" s="71"/>
      <c r="AM265" s="71"/>
      <c r="AN265" s="71"/>
      <c r="AO265" s="73"/>
      <c r="AP265" s="73"/>
      <c r="AQ265" s="73"/>
      <c r="AR265" s="71"/>
      <c r="AS265" s="71"/>
      <c r="AT265" s="71"/>
      <c r="AU265" s="110"/>
      <c r="AV265" s="74"/>
      <c r="AW265" s="57"/>
      <c r="AX265" s="57"/>
      <c r="AY265" s="71"/>
      <c r="AZ265" s="71"/>
      <c r="BA265" s="70"/>
      <c r="BB265" s="70"/>
      <c r="BC265" s="70"/>
      <c r="BD265" s="70"/>
      <c r="BE265" s="71"/>
      <c r="BF265" s="96"/>
      <c r="BG265" s="96"/>
      <c r="BH265" s="96">
        <f t="shared" si="60"/>
        <v>0</v>
      </c>
      <c r="BI265" s="96"/>
      <c r="BJ265" s="96"/>
      <c r="BK265" s="96"/>
      <c r="BL265" s="96"/>
      <c r="BM265" s="96"/>
      <c r="BN265" s="96"/>
      <c r="BO265" s="96"/>
      <c r="BP265" s="96"/>
      <c r="BQ265" s="96"/>
      <c r="BR265" s="96"/>
      <c r="BS265" s="96"/>
      <c r="BT265" s="96"/>
      <c r="BU265" s="96"/>
      <c r="BV265" s="96">
        <f t="shared" si="61"/>
        <v>0</v>
      </c>
      <c r="BW265" s="96">
        <f t="shared" si="62"/>
        <v>0</v>
      </c>
      <c r="BX265" s="96">
        <f t="shared" si="63"/>
        <v>0</v>
      </c>
      <c r="BY265" s="96">
        <f t="shared" si="64"/>
        <v>0</v>
      </c>
      <c r="BZ265" s="96">
        <f t="shared" si="54"/>
        <v>0</v>
      </c>
      <c r="CA265" s="72"/>
      <c r="CB265" s="72"/>
      <c r="CC265" s="71"/>
      <c r="CD265" s="71"/>
      <c r="CE265" s="71"/>
      <c r="CF265" s="73"/>
      <c r="CG265" s="73"/>
      <c r="CH265" s="73"/>
      <c r="CI265" s="71"/>
      <c r="CJ265" s="71"/>
      <c r="CK265" s="71"/>
      <c r="CL265" s="110"/>
      <c r="CM265" s="74"/>
      <c r="CN265" s="57"/>
      <c r="CO265" s="57"/>
      <c r="CP265" s="71"/>
      <c r="CQ265" s="71"/>
      <c r="CR265" s="75"/>
    </row>
    <row r="266" spans="1:96" x14ac:dyDescent="0.45">
      <c r="A266" s="56">
        <v>263</v>
      </c>
      <c r="B266" s="68" t="s">
        <v>856</v>
      </c>
      <c r="C266" s="78" t="s">
        <v>857</v>
      </c>
      <c r="D266" s="78" t="str">
        <f t="shared" si="55"/>
        <v>N107BF</v>
      </c>
      <c r="E266" s="57" t="s">
        <v>858</v>
      </c>
      <c r="F266" s="58">
        <v>43893</v>
      </c>
      <c r="G266" s="69">
        <v>90.72</v>
      </c>
      <c r="H266" s="57" t="s">
        <v>134</v>
      </c>
      <c r="I266" s="57" t="s">
        <v>232</v>
      </c>
      <c r="J266" s="70"/>
      <c r="K266" s="70"/>
      <c r="L266" s="70"/>
      <c r="M266" s="70"/>
      <c r="N266" s="71"/>
      <c r="O266" s="96"/>
      <c r="P266" s="96"/>
      <c r="Q266" s="96">
        <f t="shared" si="56"/>
        <v>0</v>
      </c>
      <c r="R266" s="96"/>
      <c r="S266" s="96"/>
      <c r="T266" s="96"/>
      <c r="U266" s="96"/>
      <c r="V266" s="96"/>
      <c r="W266" s="96"/>
      <c r="X266" s="96"/>
      <c r="Y266" s="96"/>
      <c r="Z266" s="96"/>
      <c r="AA266" s="96"/>
      <c r="AB266" s="96"/>
      <c r="AC266" s="96"/>
      <c r="AD266" s="96"/>
      <c r="AE266" s="96">
        <f t="shared" si="57"/>
        <v>0</v>
      </c>
      <c r="AF266" s="96">
        <f t="shared" si="58"/>
        <v>0</v>
      </c>
      <c r="AG266" s="96">
        <f t="shared" si="59"/>
        <v>0</v>
      </c>
      <c r="AH266" s="96">
        <f t="shared" si="52"/>
        <v>0</v>
      </c>
      <c r="AI266" s="96">
        <f t="shared" si="53"/>
        <v>0</v>
      </c>
      <c r="AJ266" s="72"/>
      <c r="AK266" s="72"/>
      <c r="AL266" s="71"/>
      <c r="AM266" s="71"/>
      <c r="AN266" s="71"/>
      <c r="AO266" s="73"/>
      <c r="AP266" s="73"/>
      <c r="AQ266" s="73"/>
      <c r="AR266" s="71"/>
      <c r="AS266" s="71"/>
      <c r="AT266" s="71"/>
      <c r="AU266" s="110"/>
      <c r="AV266" s="74"/>
      <c r="AW266" s="57"/>
      <c r="AX266" s="57"/>
      <c r="AY266" s="71"/>
      <c r="AZ266" s="71"/>
      <c r="BA266" s="70"/>
      <c r="BB266" s="70"/>
      <c r="BC266" s="70"/>
      <c r="BD266" s="70"/>
      <c r="BE266" s="71"/>
      <c r="BF266" s="96"/>
      <c r="BG266" s="96"/>
      <c r="BH266" s="96">
        <f t="shared" si="60"/>
        <v>0</v>
      </c>
      <c r="BI266" s="96"/>
      <c r="BJ266" s="96"/>
      <c r="BK266" s="96"/>
      <c r="BL266" s="96"/>
      <c r="BM266" s="96"/>
      <c r="BN266" s="96"/>
      <c r="BO266" s="96"/>
      <c r="BP266" s="96"/>
      <c r="BQ266" s="96"/>
      <c r="BR266" s="96"/>
      <c r="BS266" s="96"/>
      <c r="BT266" s="96"/>
      <c r="BU266" s="96"/>
      <c r="BV266" s="96">
        <f t="shared" si="61"/>
        <v>0</v>
      </c>
      <c r="BW266" s="96">
        <f t="shared" si="62"/>
        <v>0</v>
      </c>
      <c r="BX266" s="96">
        <f t="shared" si="63"/>
        <v>0</v>
      </c>
      <c r="BY266" s="96">
        <f t="shared" si="64"/>
        <v>0</v>
      </c>
      <c r="BZ266" s="96">
        <f t="shared" si="54"/>
        <v>0</v>
      </c>
      <c r="CA266" s="72"/>
      <c r="CB266" s="72"/>
      <c r="CC266" s="71"/>
      <c r="CD266" s="71"/>
      <c r="CE266" s="71"/>
      <c r="CF266" s="73"/>
      <c r="CG266" s="73"/>
      <c r="CH266" s="73"/>
      <c r="CI266" s="71"/>
      <c r="CJ266" s="71"/>
      <c r="CK266" s="71"/>
      <c r="CL266" s="110"/>
      <c r="CM266" s="74"/>
      <c r="CN266" s="57"/>
      <c r="CO266" s="57"/>
      <c r="CP266" s="71"/>
      <c r="CQ266" s="71"/>
      <c r="CR266" s="75"/>
    </row>
    <row r="267" spans="1:96" x14ac:dyDescent="0.45">
      <c r="A267" s="56">
        <v>264</v>
      </c>
      <c r="B267" s="68" t="s">
        <v>859</v>
      </c>
      <c r="C267" s="78" t="s">
        <v>860</v>
      </c>
      <c r="D267" s="78" t="str">
        <f t="shared" si="55"/>
        <v>N109BD</v>
      </c>
      <c r="E267" s="57" t="s">
        <v>861</v>
      </c>
      <c r="F267" s="58">
        <v>43878</v>
      </c>
      <c r="G267" s="69">
        <v>27.72</v>
      </c>
      <c r="H267" s="57" t="s">
        <v>134</v>
      </c>
      <c r="I267" s="57" t="s">
        <v>232</v>
      </c>
      <c r="J267" s="70"/>
      <c r="K267" s="70"/>
      <c r="L267" s="70"/>
      <c r="M267" s="70"/>
      <c r="N267" s="71"/>
      <c r="O267" s="96"/>
      <c r="P267" s="96"/>
      <c r="Q267" s="96">
        <f t="shared" si="56"/>
        <v>0</v>
      </c>
      <c r="R267" s="96"/>
      <c r="S267" s="96"/>
      <c r="T267" s="96"/>
      <c r="U267" s="96"/>
      <c r="V267" s="96"/>
      <c r="W267" s="96"/>
      <c r="X267" s="96"/>
      <c r="Y267" s="96"/>
      <c r="Z267" s="96"/>
      <c r="AA267" s="96"/>
      <c r="AB267" s="96"/>
      <c r="AC267" s="96"/>
      <c r="AD267" s="96"/>
      <c r="AE267" s="96">
        <f t="shared" si="57"/>
        <v>0</v>
      </c>
      <c r="AF267" s="96">
        <f t="shared" si="58"/>
        <v>0</v>
      </c>
      <c r="AG267" s="96">
        <f t="shared" si="59"/>
        <v>0</v>
      </c>
      <c r="AH267" s="96">
        <f t="shared" si="52"/>
        <v>0</v>
      </c>
      <c r="AI267" s="96">
        <f t="shared" si="53"/>
        <v>0</v>
      </c>
      <c r="AJ267" s="72"/>
      <c r="AK267" s="72"/>
      <c r="AL267" s="71"/>
      <c r="AM267" s="71"/>
      <c r="AN267" s="71"/>
      <c r="AO267" s="73"/>
      <c r="AP267" s="73"/>
      <c r="AQ267" s="73"/>
      <c r="AR267" s="71"/>
      <c r="AS267" s="71"/>
      <c r="AT267" s="71"/>
      <c r="AU267" s="110"/>
      <c r="AV267" s="74"/>
      <c r="AW267" s="57"/>
      <c r="AX267" s="57"/>
      <c r="AY267" s="71"/>
      <c r="AZ267" s="71"/>
      <c r="BA267" s="70"/>
      <c r="BB267" s="70"/>
      <c r="BC267" s="70"/>
      <c r="BD267" s="70"/>
      <c r="BE267" s="71"/>
      <c r="BF267" s="96"/>
      <c r="BG267" s="96"/>
      <c r="BH267" s="96">
        <f t="shared" si="60"/>
        <v>0</v>
      </c>
      <c r="BI267" s="96"/>
      <c r="BJ267" s="96"/>
      <c r="BK267" s="96"/>
      <c r="BL267" s="96"/>
      <c r="BM267" s="96"/>
      <c r="BN267" s="96"/>
      <c r="BO267" s="96"/>
      <c r="BP267" s="96"/>
      <c r="BQ267" s="96"/>
      <c r="BR267" s="96"/>
      <c r="BS267" s="96"/>
      <c r="BT267" s="96"/>
      <c r="BU267" s="96"/>
      <c r="BV267" s="96">
        <f t="shared" si="61"/>
        <v>0</v>
      </c>
      <c r="BW267" s="96">
        <f t="shared" si="62"/>
        <v>0</v>
      </c>
      <c r="BX267" s="96">
        <f t="shared" si="63"/>
        <v>0</v>
      </c>
      <c r="BY267" s="96">
        <f t="shared" si="64"/>
        <v>0</v>
      </c>
      <c r="BZ267" s="96">
        <f t="shared" si="54"/>
        <v>0</v>
      </c>
      <c r="CA267" s="72"/>
      <c r="CB267" s="72"/>
      <c r="CC267" s="71"/>
      <c r="CD267" s="71"/>
      <c r="CE267" s="71"/>
      <c r="CF267" s="73"/>
      <c r="CG267" s="73"/>
      <c r="CH267" s="73"/>
      <c r="CI267" s="71"/>
      <c r="CJ267" s="71"/>
      <c r="CK267" s="71"/>
      <c r="CL267" s="110"/>
      <c r="CM267" s="74"/>
      <c r="CN267" s="57"/>
      <c r="CO267" s="57"/>
      <c r="CP267" s="71"/>
      <c r="CQ267" s="71"/>
      <c r="CR267" s="75"/>
    </row>
    <row r="268" spans="1:96" x14ac:dyDescent="0.45">
      <c r="A268" s="56">
        <v>265</v>
      </c>
      <c r="B268" s="68" t="s">
        <v>2020</v>
      </c>
      <c r="C268" s="78" t="s">
        <v>2021</v>
      </c>
      <c r="D268" s="78" t="str">
        <f t="shared" si="55"/>
        <v>N109BP</v>
      </c>
      <c r="E268" s="57" t="s">
        <v>1720</v>
      </c>
      <c r="F268" s="58">
        <v>43894</v>
      </c>
      <c r="G268" s="69">
        <v>17.010000000000002</v>
      </c>
      <c r="H268" s="57" t="s">
        <v>134</v>
      </c>
      <c r="I268" s="57" t="s">
        <v>288</v>
      </c>
      <c r="J268" s="70">
        <v>45468</v>
      </c>
      <c r="K268" s="70" t="s">
        <v>1147</v>
      </c>
      <c r="L268" s="70"/>
      <c r="M268" s="70"/>
      <c r="N268" s="71"/>
      <c r="O268" s="96">
        <v>57210</v>
      </c>
      <c r="P268" s="96">
        <v>57850</v>
      </c>
      <c r="Q268" s="96">
        <f t="shared" si="56"/>
        <v>640</v>
      </c>
      <c r="R268" s="96">
        <v>4939</v>
      </c>
      <c r="S268" s="96">
        <v>292</v>
      </c>
      <c r="T268" s="96">
        <v>1232</v>
      </c>
      <c r="U268" s="96">
        <v>1678</v>
      </c>
      <c r="V268" s="96">
        <v>2633</v>
      </c>
      <c r="W268" s="96"/>
      <c r="X268" s="96">
        <v>0</v>
      </c>
      <c r="Y268" s="96">
        <v>30</v>
      </c>
      <c r="Z268" s="96"/>
      <c r="AA268" s="96">
        <v>369</v>
      </c>
      <c r="AB268" s="96">
        <v>61</v>
      </c>
      <c r="AC268" s="96">
        <v>0</v>
      </c>
      <c r="AD268" s="96">
        <v>0</v>
      </c>
      <c r="AE268" s="96">
        <f t="shared" si="57"/>
        <v>6295</v>
      </c>
      <c r="AF268" s="96">
        <f t="shared" si="58"/>
        <v>1356</v>
      </c>
      <c r="AG268" s="96">
        <f t="shared" si="59"/>
        <v>52271</v>
      </c>
      <c r="AH268" s="96">
        <f t="shared" si="52"/>
        <v>51555</v>
      </c>
      <c r="AI268" s="96">
        <f t="shared" si="53"/>
        <v>-716</v>
      </c>
      <c r="AJ268" s="72" t="s">
        <v>2018</v>
      </c>
      <c r="AK268" s="72"/>
      <c r="AL268" s="71" t="s">
        <v>1294</v>
      </c>
      <c r="AM268" s="71" t="s">
        <v>1569</v>
      </c>
      <c r="AN268" s="71" t="s">
        <v>1178</v>
      </c>
      <c r="AO268" s="73" t="s">
        <v>1293</v>
      </c>
      <c r="AP268" s="73" t="s">
        <v>1721</v>
      </c>
      <c r="AQ268" s="73" t="s">
        <v>1722</v>
      </c>
      <c r="AR268" s="71" t="s">
        <v>2016</v>
      </c>
      <c r="AS268" s="71" t="s">
        <v>2017</v>
      </c>
      <c r="AT268" s="71"/>
      <c r="AU268" s="110">
        <v>45601</v>
      </c>
      <c r="AV268" s="74">
        <v>45601</v>
      </c>
      <c r="AW268" s="57"/>
      <c r="AX268" s="105" t="s">
        <v>2019</v>
      </c>
      <c r="AY268" s="71"/>
      <c r="AZ268" s="71"/>
      <c r="BA268" s="70"/>
      <c r="BB268" s="70"/>
      <c r="BC268" s="70"/>
      <c r="BD268" s="70"/>
      <c r="BE268" s="71"/>
      <c r="BF268" s="96"/>
      <c r="BG268" s="96"/>
      <c r="BH268" s="96">
        <f t="shared" si="60"/>
        <v>0</v>
      </c>
      <c r="BI268" s="96"/>
      <c r="BJ268" s="96"/>
      <c r="BK268" s="96"/>
      <c r="BL268" s="96"/>
      <c r="BM268" s="96"/>
      <c r="BN268" s="96"/>
      <c r="BO268" s="96"/>
      <c r="BP268" s="96"/>
      <c r="BQ268" s="96"/>
      <c r="BR268" s="96"/>
      <c r="BS268" s="96"/>
      <c r="BT268" s="96"/>
      <c r="BU268" s="96"/>
      <c r="BV268" s="96">
        <f t="shared" si="61"/>
        <v>0</v>
      </c>
      <c r="BW268" s="96">
        <f t="shared" si="62"/>
        <v>0</v>
      </c>
      <c r="BX268" s="96">
        <f t="shared" si="63"/>
        <v>0</v>
      </c>
      <c r="BY268" s="96">
        <f t="shared" si="64"/>
        <v>0</v>
      </c>
      <c r="BZ268" s="96">
        <f t="shared" si="54"/>
        <v>0</v>
      </c>
      <c r="CA268" s="72"/>
      <c r="CB268" s="72"/>
      <c r="CC268" s="71"/>
      <c r="CD268" s="71"/>
      <c r="CE268" s="71"/>
      <c r="CF268" s="73"/>
      <c r="CG268" s="73"/>
      <c r="CH268" s="73"/>
      <c r="CI268" s="71"/>
      <c r="CJ268" s="71"/>
      <c r="CK268" s="71"/>
      <c r="CL268" s="110"/>
      <c r="CM268" s="74"/>
      <c r="CN268" s="57"/>
      <c r="CO268" s="105"/>
      <c r="CP268" s="71"/>
      <c r="CQ268" s="71"/>
      <c r="CR268" s="75"/>
    </row>
    <row r="269" spans="1:96" x14ac:dyDescent="0.45">
      <c r="A269" s="56">
        <v>266</v>
      </c>
      <c r="B269" s="68" t="s">
        <v>865</v>
      </c>
      <c r="C269" s="78" t="s">
        <v>866</v>
      </c>
      <c r="D269" s="78" t="str">
        <f t="shared" si="55"/>
        <v>N110BE</v>
      </c>
      <c r="E269" s="57" t="s">
        <v>1156</v>
      </c>
      <c r="F269" s="58">
        <v>43886</v>
      </c>
      <c r="G269" s="69">
        <v>89.1</v>
      </c>
      <c r="H269" s="57" t="s">
        <v>134</v>
      </c>
      <c r="I269" s="57" t="s">
        <v>108</v>
      </c>
      <c r="J269" s="70">
        <v>45419</v>
      </c>
      <c r="K269" s="70" t="s">
        <v>1147</v>
      </c>
      <c r="L269" s="70"/>
      <c r="M269" s="70"/>
      <c r="N269" s="71"/>
      <c r="O269" s="96">
        <v>416510</v>
      </c>
      <c r="P269" s="96">
        <v>416847</v>
      </c>
      <c r="Q269" s="96">
        <f t="shared" si="56"/>
        <v>337</v>
      </c>
      <c r="R269" s="96">
        <v>79139</v>
      </c>
      <c r="S269" s="96">
        <v>3069</v>
      </c>
      <c r="T269" s="96">
        <v>15820</v>
      </c>
      <c r="U269" s="96">
        <v>22374</v>
      </c>
      <c r="V269" s="96">
        <v>22215</v>
      </c>
      <c r="W269" s="96">
        <v>4653</v>
      </c>
      <c r="X269" s="96">
        <v>0</v>
      </c>
      <c r="Y269" s="96">
        <v>277</v>
      </c>
      <c r="Z269" s="96">
        <v>1188</v>
      </c>
      <c r="AA269" s="96">
        <v>3900</v>
      </c>
      <c r="AB269" s="96">
        <v>594</v>
      </c>
      <c r="AC269" s="96">
        <v>0</v>
      </c>
      <c r="AD269" s="96">
        <v>0</v>
      </c>
      <c r="AE269" s="96">
        <f t="shared" si="57"/>
        <v>74090</v>
      </c>
      <c r="AF269" s="96">
        <f t="shared" si="58"/>
        <v>-5049</v>
      </c>
      <c r="AG269" s="96">
        <f t="shared" si="59"/>
        <v>337371</v>
      </c>
      <c r="AH269" s="96">
        <f t="shared" si="52"/>
        <v>342757</v>
      </c>
      <c r="AI269" s="96">
        <f t="shared" si="53"/>
        <v>5386</v>
      </c>
      <c r="AJ269" s="72" t="s">
        <v>1729</v>
      </c>
      <c r="AK269" s="72"/>
      <c r="AL269" s="71" t="s">
        <v>1260</v>
      </c>
      <c r="AM269" s="71" t="s">
        <v>1195</v>
      </c>
      <c r="AN269" s="71" t="s">
        <v>1178</v>
      </c>
      <c r="AO269" s="73" t="s">
        <v>1220</v>
      </c>
      <c r="AP269" s="73" t="s">
        <v>1261</v>
      </c>
      <c r="AQ269" s="73" t="s">
        <v>1472</v>
      </c>
      <c r="AR269" s="71" t="s">
        <v>1473</v>
      </c>
      <c r="AS269" s="71" t="s">
        <v>1474</v>
      </c>
      <c r="AT269" s="71"/>
      <c r="AU269" s="110">
        <v>45504</v>
      </c>
      <c r="AV269" s="74">
        <v>45504</v>
      </c>
      <c r="AW269" s="57"/>
      <c r="AX269" s="57"/>
      <c r="AY269" s="71"/>
      <c r="AZ269" s="71"/>
      <c r="BA269" s="70"/>
      <c r="BB269" s="70"/>
      <c r="BC269" s="70"/>
      <c r="BD269" s="70"/>
      <c r="BE269" s="71"/>
      <c r="BF269" s="96"/>
      <c r="BG269" s="96"/>
      <c r="BH269" s="96">
        <f t="shared" si="60"/>
        <v>0</v>
      </c>
      <c r="BI269" s="96"/>
      <c r="BJ269" s="96"/>
      <c r="BK269" s="96"/>
      <c r="BL269" s="96"/>
      <c r="BM269" s="96"/>
      <c r="BN269" s="96"/>
      <c r="BO269" s="96"/>
      <c r="BP269" s="96"/>
      <c r="BQ269" s="96"/>
      <c r="BR269" s="96"/>
      <c r="BS269" s="96"/>
      <c r="BT269" s="96"/>
      <c r="BU269" s="96"/>
      <c r="BV269" s="96">
        <f t="shared" si="61"/>
        <v>0</v>
      </c>
      <c r="BW269" s="96">
        <f t="shared" si="62"/>
        <v>0</v>
      </c>
      <c r="BX269" s="96">
        <f t="shared" si="63"/>
        <v>0</v>
      </c>
      <c r="BY269" s="96">
        <f t="shared" si="64"/>
        <v>0</v>
      </c>
      <c r="BZ269" s="96">
        <f t="shared" si="54"/>
        <v>0</v>
      </c>
      <c r="CA269" s="72"/>
      <c r="CB269" s="72"/>
      <c r="CC269" s="71"/>
      <c r="CD269" s="71"/>
      <c r="CE269" s="71"/>
      <c r="CF269" s="73"/>
      <c r="CG269" s="73"/>
      <c r="CH269" s="73"/>
      <c r="CI269" s="71"/>
      <c r="CJ269" s="71"/>
      <c r="CK269" s="71"/>
      <c r="CL269" s="110"/>
      <c r="CM269" s="74"/>
      <c r="CN269" s="57"/>
      <c r="CO269" s="57"/>
      <c r="CP269" s="71"/>
      <c r="CQ269" s="71"/>
      <c r="CR269" s="75"/>
    </row>
    <row r="270" spans="1:96" x14ac:dyDescent="0.45">
      <c r="A270" s="56">
        <v>267</v>
      </c>
      <c r="B270" s="68" t="s">
        <v>868</v>
      </c>
      <c r="C270" s="78" t="s">
        <v>869</v>
      </c>
      <c r="D270" s="78" t="str">
        <f t="shared" si="55"/>
        <v>N112BA</v>
      </c>
      <c r="E270" s="57" t="s">
        <v>870</v>
      </c>
      <c r="F270" s="58">
        <v>43890</v>
      </c>
      <c r="G270" s="69">
        <v>12.6</v>
      </c>
      <c r="H270" s="57" t="s">
        <v>134</v>
      </c>
      <c r="I270" s="57" t="s">
        <v>288</v>
      </c>
      <c r="J270" s="70"/>
      <c r="K270" s="70"/>
      <c r="L270" s="70"/>
      <c r="M270" s="70"/>
      <c r="N270" s="71"/>
      <c r="O270" s="96"/>
      <c r="P270" s="96"/>
      <c r="Q270" s="96">
        <f t="shared" si="56"/>
        <v>0</v>
      </c>
      <c r="R270" s="96"/>
      <c r="S270" s="96"/>
      <c r="T270" s="96"/>
      <c r="U270" s="96"/>
      <c r="V270" s="96"/>
      <c r="W270" s="96"/>
      <c r="X270" s="96"/>
      <c r="Y270" s="96"/>
      <c r="Z270" s="96"/>
      <c r="AA270" s="96"/>
      <c r="AB270" s="96"/>
      <c r="AC270" s="96"/>
      <c r="AD270" s="96"/>
      <c r="AE270" s="96">
        <f t="shared" si="57"/>
        <v>0</v>
      </c>
      <c r="AF270" s="96">
        <f t="shared" si="58"/>
        <v>0</v>
      </c>
      <c r="AG270" s="96">
        <f t="shared" si="59"/>
        <v>0</v>
      </c>
      <c r="AH270" s="96">
        <f t="shared" si="52"/>
        <v>0</v>
      </c>
      <c r="AI270" s="96">
        <f t="shared" si="53"/>
        <v>0</v>
      </c>
      <c r="AJ270" s="72"/>
      <c r="AK270" s="72"/>
      <c r="AL270" s="71"/>
      <c r="AM270" s="71"/>
      <c r="AN270" s="71"/>
      <c r="AO270" s="73"/>
      <c r="AP270" s="73"/>
      <c r="AQ270" s="73"/>
      <c r="AR270" s="71"/>
      <c r="AS270" s="71"/>
      <c r="AT270" s="71"/>
      <c r="AU270" s="110"/>
      <c r="AV270" s="74"/>
      <c r="AW270" s="57"/>
      <c r="AX270" s="57"/>
      <c r="AY270" s="71"/>
      <c r="AZ270" s="71"/>
      <c r="BA270" s="70"/>
      <c r="BB270" s="70"/>
      <c r="BC270" s="70"/>
      <c r="BD270" s="70"/>
      <c r="BE270" s="71"/>
      <c r="BF270" s="96"/>
      <c r="BG270" s="96"/>
      <c r="BH270" s="96">
        <f t="shared" si="60"/>
        <v>0</v>
      </c>
      <c r="BI270" s="96"/>
      <c r="BJ270" s="96"/>
      <c r="BK270" s="96"/>
      <c r="BL270" s="96"/>
      <c r="BM270" s="96"/>
      <c r="BN270" s="96"/>
      <c r="BO270" s="96"/>
      <c r="BP270" s="96"/>
      <c r="BQ270" s="96"/>
      <c r="BR270" s="96"/>
      <c r="BS270" s="96"/>
      <c r="BT270" s="96"/>
      <c r="BU270" s="96"/>
      <c r="BV270" s="96">
        <f t="shared" si="61"/>
        <v>0</v>
      </c>
      <c r="BW270" s="96">
        <f t="shared" si="62"/>
        <v>0</v>
      </c>
      <c r="BX270" s="96">
        <f t="shared" si="63"/>
        <v>0</v>
      </c>
      <c r="BY270" s="96">
        <f t="shared" si="64"/>
        <v>0</v>
      </c>
      <c r="BZ270" s="96">
        <f t="shared" si="54"/>
        <v>0</v>
      </c>
      <c r="CA270" s="72"/>
      <c r="CB270" s="72"/>
      <c r="CC270" s="71"/>
      <c r="CD270" s="71"/>
      <c r="CE270" s="71"/>
      <c r="CF270" s="73"/>
      <c r="CG270" s="73"/>
      <c r="CH270" s="73"/>
      <c r="CI270" s="71"/>
      <c r="CJ270" s="71"/>
      <c r="CK270" s="71"/>
      <c r="CL270" s="110"/>
      <c r="CM270" s="74"/>
      <c r="CN270" s="57"/>
      <c r="CO270" s="57"/>
      <c r="CP270" s="71"/>
      <c r="CQ270" s="71"/>
      <c r="CR270" s="75"/>
    </row>
    <row r="271" spans="1:96" x14ac:dyDescent="0.45">
      <c r="A271" s="56">
        <v>268</v>
      </c>
      <c r="B271" s="68" t="s">
        <v>871</v>
      </c>
      <c r="C271" s="78" t="s">
        <v>872</v>
      </c>
      <c r="D271" s="78" t="str">
        <f t="shared" si="55"/>
        <v>ES0037</v>
      </c>
      <c r="E271" s="57" t="s">
        <v>1149</v>
      </c>
      <c r="F271" s="58">
        <v>43312</v>
      </c>
      <c r="G271" s="69">
        <v>257.04000000000002</v>
      </c>
      <c r="H271" s="57" t="s">
        <v>134</v>
      </c>
      <c r="I271" s="57" t="s">
        <v>108</v>
      </c>
      <c r="J271" s="70">
        <v>45412</v>
      </c>
      <c r="K271" s="70" t="s">
        <v>1147</v>
      </c>
      <c r="L271" s="70"/>
      <c r="M271" s="70"/>
      <c r="N271" s="71"/>
      <c r="O271" s="96">
        <v>2305250</v>
      </c>
      <c r="P271" s="96">
        <v>2305250</v>
      </c>
      <c r="Q271" s="96">
        <f t="shared" si="56"/>
        <v>0</v>
      </c>
      <c r="R271" s="96">
        <v>447234</v>
      </c>
      <c r="S271" s="96">
        <v>17265</v>
      </c>
      <c r="T271" s="96">
        <v>81060</v>
      </c>
      <c r="U271" s="96">
        <v>136580</v>
      </c>
      <c r="V271" s="96">
        <v>160458</v>
      </c>
      <c r="W271" s="96">
        <v>21263</v>
      </c>
      <c r="X271" s="96">
        <v>0</v>
      </c>
      <c r="Y271" s="96">
        <v>1425</v>
      </c>
      <c r="Z271" s="96">
        <v>5028</v>
      </c>
      <c r="AA271" s="96">
        <v>21225</v>
      </c>
      <c r="AB271" s="96">
        <v>2930</v>
      </c>
      <c r="AC271" s="96">
        <v>0</v>
      </c>
      <c r="AD271" s="96">
        <v>0</v>
      </c>
      <c r="AE271" s="96">
        <f t="shared" si="57"/>
        <v>447234</v>
      </c>
      <c r="AF271" s="96">
        <f t="shared" si="58"/>
        <v>0</v>
      </c>
      <c r="AG271" s="96">
        <f t="shared" si="59"/>
        <v>1858016</v>
      </c>
      <c r="AH271" s="96">
        <f t="shared" si="52"/>
        <v>1858016</v>
      </c>
      <c r="AI271" s="96">
        <f t="shared" si="53"/>
        <v>0</v>
      </c>
      <c r="AJ271" s="72"/>
      <c r="AK271" s="72"/>
      <c r="AL271" s="71" t="s">
        <v>1239</v>
      </c>
      <c r="AM271" s="71" t="s">
        <v>1240</v>
      </c>
      <c r="AN271" s="71" t="s">
        <v>1178</v>
      </c>
      <c r="AO271" s="73" t="s">
        <v>1241</v>
      </c>
      <c r="AP271" s="73" t="s">
        <v>1242</v>
      </c>
      <c r="AQ271" s="73" t="s">
        <v>1243</v>
      </c>
      <c r="AR271" s="71" t="s">
        <v>1244</v>
      </c>
      <c r="AS271" s="71" t="s">
        <v>1245</v>
      </c>
      <c r="AT271" s="71"/>
      <c r="AU271" s="110">
        <v>45504</v>
      </c>
      <c r="AV271" s="74">
        <v>45504</v>
      </c>
      <c r="AW271" s="57"/>
      <c r="AX271" s="57"/>
      <c r="AY271" s="71"/>
      <c r="AZ271" s="71"/>
      <c r="BA271" s="70"/>
      <c r="BB271" s="70"/>
      <c r="BC271" s="70"/>
      <c r="BD271" s="70"/>
      <c r="BE271" s="71"/>
      <c r="BF271" s="96"/>
      <c r="BG271" s="96"/>
      <c r="BH271" s="96">
        <f t="shared" si="60"/>
        <v>0</v>
      </c>
      <c r="BI271" s="96"/>
      <c r="BJ271" s="96"/>
      <c r="BK271" s="96"/>
      <c r="BL271" s="96"/>
      <c r="BM271" s="96"/>
      <c r="BN271" s="96"/>
      <c r="BO271" s="96"/>
      <c r="BP271" s="96"/>
      <c r="BQ271" s="96"/>
      <c r="BR271" s="96"/>
      <c r="BS271" s="96"/>
      <c r="BT271" s="96"/>
      <c r="BU271" s="96"/>
      <c r="BV271" s="96">
        <f t="shared" si="61"/>
        <v>0</v>
      </c>
      <c r="BW271" s="96">
        <f t="shared" si="62"/>
        <v>0</v>
      </c>
      <c r="BX271" s="96">
        <f t="shared" si="63"/>
        <v>0</v>
      </c>
      <c r="BY271" s="96">
        <f t="shared" si="64"/>
        <v>0</v>
      </c>
      <c r="BZ271" s="96">
        <f t="shared" si="54"/>
        <v>0</v>
      </c>
      <c r="CA271" s="72"/>
      <c r="CB271" s="72"/>
      <c r="CC271" s="71"/>
      <c r="CD271" s="71"/>
      <c r="CE271" s="71"/>
      <c r="CF271" s="73"/>
      <c r="CG271" s="73"/>
      <c r="CH271" s="73"/>
      <c r="CI271" s="71"/>
      <c r="CJ271" s="71"/>
      <c r="CK271" s="71"/>
      <c r="CL271" s="110"/>
      <c r="CM271" s="74"/>
      <c r="CN271" s="57"/>
      <c r="CO271" s="57"/>
      <c r="CP271" s="71"/>
      <c r="CQ271" s="71"/>
      <c r="CR271" s="75"/>
    </row>
    <row r="272" spans="1:96" x14ac:dyDescent="0.45">
      <c r="A272" s="56">
        <v>269</v>
      </c>
      <c r="B272" s="68" t="s">
        <v>874</v>
      </c>
      <c r="C272" s="78" t="s">
        <v>875</v>
      </c>
      <c r="D272" s="78" t="str">
        <f t="shared" si="55"/>
        <v>ES0036</v>
      </c>
      <c r="E272" s="57" t="s">
        <v>1777</v>
      </c>
      <c r="F272" s="58">
        <v>43343</v>
      </c>
      <c r="G272" s="69">
        <v>342.72</v>
      </c>
      <c r="H272" s="57" t="s">
        <v>134</v>
      </c>
      <c r="I272" s="57" t="s">
        <v>108</v>
      </c>
      <c r="J272" s="70">
        <v>45474</v>
      </c>
      <c r="K272" s="70" t="s">
        <v>1147</v>
      </c>
      <c r="L272" s="70"/>
      <c r="M272" s="70"/>
      <c r="N272" s="71"/>
      <c r="O272" s="96">
        <v>3078860</v>
      </c>
      <c r="P272" s="96">
        <v>3024420</v>
      </c>
      <c r="Q272" s="96">
        <f t="shared" si="56"/>
        <v>-54440</v>
      </c>
      <c r="R272" s="96">
        <v>583452</v>
      </c>
      <c r="S272" s="96">
        <v>22531</v>
      </c>
      <c r="T272" s="96">
        <v>106204</v>
      </c>
      <c r="U272" s="96">
        <v>177605</v>
      </c>
      <c r="V272" s="96">
        <v>209799</v>
      </c>
      <c r="W272" s="96">
        <v>27481</v>
      </c>
      <c r="X272" s="96">
        <v>0</v>
      </c>
      <c r="Y272" s="96">
        <v>1860</v>
      </c>
      <c r="Z272" s="96">
        <v>6493</v>
      </c>
      <c r="AA272" s="96">
        <v>27639</v>
      </c>
      <c r="AB272" s="96">
        <v>3840</v>
      </c>
      <c r="AC272" s="96">
        <v>0</v>
      </c>
      <c r="AD272" s="96">
        <v>0</v>
      </c>
      <c r="AE272" s="96">
        <f t="shared" si="57"/>
        <v>583452</v>
      </c>
      <c r="AF272" s="96">
        <f t="shared" si="58"/>
        <v>0</v>
      </c>
      <c r="AG272" s="96">
        <f t="shared" si="59"/>
        <v>2495408</v>
      </c>
      <c r="AH272" s="96">
        <f t="shared" si="52"/>
        <v>2440968</v>
      </c>
      <c r="AI272" s="96">
        <f t="shared" si="53"/>
        <v>-54440</v>
      </c>
      <c r="AJ272" s="72" t="s">
        <v>1907</v>
      </c>
      <c r="AK272" s="72"/>
      <c r="AL272" s="71" t="s">
        <v>1239</v>
      </c>
      <c r="AM272" s="71" t="s">
        <v>1240</v>
      </c>
      <c r="AN272" s="71" t="s">
        <v>1178</v>
      </c>
      <c r="AO272" s="73" t="s">
        <v>1241</v>
      </c>
      <c r="AP272" s="73" t="s">
        <v>1242</v>
      </c>
      <c r="AQ272" s="73" t="s">
        <v>1783</v>
      </c>
      <c r="AR272" s="71" t="s">
        <v>1780</v>
      </c>
      <c r="AS272" s="71" t="s">
        <v>1784</v>
      </c>
      <c r="AT272" s="71"/>
      <c r="AU272" s="110">
        <v>45534</v>
      </c>
      <c r="AV272" s="74">
        <v>45534</v>
      </c>
      <c r="AW272" s="57"/>
      <c r="AX272" s="57"/>
      <c r="AY272" s="71"/>
      <c r="AZ272" s="71"/>
      <c r="BA272" s="70"/>
      <c r="BB272" s="70"/>
      <c r="BC272" s="70"/>
      <c r="BD272" s="70"/>
      <c r="BE272" s="71"/>
      <c r="BF272" s="96"/>
      <c r="BG272" s="96"/>
      <c r="BH272" s="96">
        <f t="shared" si="60"/>
        <v>0</v>
      </c>
      <c r="BI272" s="96"/>
      <c r="BJ272" s="96"/>
      <c r="BK272" s="96"/>
      <c r="BL272" s="96"/>
      <c r="BM272" s="96"/>
      <c r="BN272" s="96"/>
      <c r="BO272" s="96"/>
      <c r="BP272" s="96"/>
      <c r="BQ272" s="96"/>
      <c r="BR272" s="96"/>
      <c r="BS272" s="96"/>
      <c r="BT272" s="96"/>
      <c r="BU272" s="96"/>
      <c r="BV272" s="96">
        <f t="shared" si="61"/>
        <v>0</v>
      </c>
      <c r="BW272" s="96">
        <f t="shared" si="62"/>
        <v>0</v>
      </c>
      <c r="BX272" s="96">
        <f t="shared" si="63"/>
        <v>0</v>
      </c>
      <c r="BY272" s="96">
        <f t="shared" si="64"/>
        <v>0</v>
      </c>
      <c r="BZ272" s="96">
        <f t="shared" si="54"/>
        <v>0</v>
      </c>
      <c r="CA272" s="72"/>
      <c r="CB272" s="72"/>
      <c r="CC272" s="71"/>
      <c r="CD272" s="71"/>
      <c r="CE272" s="71"/>
      <c r="CF272" s="73"/>
      <c r="CG272" s="73"/>
      <c r="CH272" s="73"/>
      <c r="CI272" s="71"/>
      <c r="CJ272" s="71"/>
      <c r="CK272" s="71"/>
      <c r="CL272" s="110"/>
      <c r="CM272" s="74"/>
      <c r="CN272" s="57"/>
      <c r="CO272" s="57"/>
      <c r="CP272" s="71"/>
      <c r="CQ272" s="71"/>
      <c r="CR272" s="75"/>
    </row>
    <row r="273" spans="1:96" x14ac:dyDescent="0.45">
      <c r="A273" s="56">
        <v>270</v>
      </c>
      <c r="B273" s="68" t="s">
        <v>876</v>
      </c>
      <c r="C273" s="78" t="s">
        <v>877</v>
      </c>
      <c r="D273" s="78" t="str">
        <f t="shared" si="55"/>
        <v>ES0035</v>
      </c>
      <c r="E273" s="57" t="s">
        <v>1664</v>
      </c>
      <c r="F273" s="58">
        <v>43343</v>
      </c>
      <c r="G273" s="69">
        <v>257.04000000000002</v>
      </c>
      <c r="H273" s="57" t="s">
        <v>134</v>
      </c>
      <c r="I273" s="57" t="s">
        <v>108</v>
      </c>
      <c r="J273" s="70">
        <v>45457</v>
      </c>
      <c r="K273" s="70" t="s">
        <v>1147</v>
      </c>
      <c r="L273" s="70"/>
      <c r="M273" s="70"/>
      <c r="N273" s="71"/>
      <c r="O273" s="96">
        <v>2304130</v>
      </c>
      <c r="P273" s="96">
        <v>2304130</v>
      </c>
      <c r="Q273" s="96">
        <f t="shared" si="56"/>
        <v>0</v>
      </c>
      <c r="R273" s="96">
        <v>441706</v>
      </c>
      <c r="S273" s="96">
        <v>16710</v>
      </c>
      <c r="T273" s="96">
        <v>79318</v>
      </c>
      <c r="U273" s="96">
        <v>134243</v>
      </c>
      <c r="V273" s="96">
        <v>159349</v>
      </c>
      <c r="W273" s="96">
        <v>20947</v>
      </c>
      <c r="X273" s="96">
        <v>0</v>
      </c>
      <c r="Y273" s="96">
        <v>1425</v>
      </c>
      <c r="Z273" s="96">
        <v>4869</v>
      </c>
      <c r="AA273" s="96">
        <v>20075</v>
      </c>
      <c r="AB273" s="96">
        <v>2770</v>
      </c>
      <c r="AC273" s="96">
        <v>0</v>
      </c>
      <c r="AD273" s="96">
        <v>0</v>
      </c>
      <c r="AE273" s="96">
        <f t="shared" si="57"/>
        <v>439706</v>
      </c>
      <c r="AF273" s="96">
        <f t="shared" si="58"/>
        <v>-2000</v>
      </c>
      <c r="AG273" s="96">
        <f>O273-R273</f>
        <v>1862424</v>
      </c>
      <c r="AH273" s="96">
        <f>P273-AE273</f>
        <v>1864424</v>
      </c>
      <c r="AI273" s="96">
        <f>AH273-AG273</f>
        <v>2000</v>
      </c>
      <c r="AJ273" s="72" t="s">
        <v>1838</v>
      </c>
      <c r="AK273" s="72"/>
      <c r="AL273" s="71" t="s">
        <v>1579</v>
      </c>
      <c r="AM273" s="71" t="s">
        <v>1665</v>
      </c>
      <c r="AN273" s="71" t="s">
        <v>1178</v>
      </c>
      <c r="AO273" s="73" t="s">
        <v>1241</v>
      </c>
      <c r="AP273" s="73" t="s">
        <v>1460</v>
      </c>
      <c r="AQ273" s="73" t="s">
        <v>1661</v>
      </c>
      <c r="AR273" s="71" t="s">
        <v>1662</v>
      </c>
      <c r="AS273" s="71" t="s">
        <v>1663</v>
      </c>
      <c r="AT273" s="71"/>
      <c r="AU273" s="110">
        <v>45504</v>
      </c>
      <c r="AV273" s="74">
        <v>45504</v>
      </c>
      <c r="AW273" s="57"/>
      <c r="AX273" s="57"/>
      <c r="AY273" s="71"/>
      <c r="AZ273" s="71"/>
      <c r="BA273" s="70"/>
      <c r="BB273" s="70"/>
      <c r="BC273" s="70"/>
      <c r="BD273" s="70"/>
      <c r="BE273" s="71"/>
      <c r="BF273" s="96"/>
      <c r="BG273" s="96"/>
      <c r="BH273" s="96">
        <f t="shared" si="60"/>
        <v>0</v>
      </c>
      <c r="BI273" s="96"/>
      <c r="BJ273" s="96"/>
      <c r="BK273" s="96"/>
      <c r="BL273" s="96"/>
      <c r="BM273" s="96"/>
      <c r="BN273" s="96"/>
      <c r="BO273" s="96"/>
      <c r="BP273" s="96"/>
      <c r="BQ273" s="96"/>
      <c r="BR273" s="96"/>
      <c r="BS273" s="96"/>
      <c r="BT273" s="96"/>
      <c r="BU273" s="96"/>
      <c r="BV273" s="96">
        <f t="shared" si="61"/>
        <v>0</v>
      </c>
      <c r="BW273" s="96">
        <f t="shared" si="62"/>
        <v>0</v>
      </c>
      <c r="BX273" s="96">
        <f>BF273-BI273</f>
        <v>0</v>
      </c>
      <c r="BY273" s="96">
        <f>BG273-BV273</f>
        <v>0</v>
      </c>
      <c r="BZ273" s="96">
        <f>BY273-BX273</f>
        <v>0</v>
      </c>
      <c r="CA273" s="72"/>
      <c r="CB273" s="72"/>
      <c r="CC273" s="71"/>
      <c r="CD273" s="71"/>
      <c r="CE273" s="71"/>
      <c r="CF273" s="73"/>
      <c r="CG273" s="73"/>
      <c r="CH273" s="73"/>
      <c r="CI273" s="71"/>
      <c r="CJ273" s="71"/>
      <c r="CK273" s="71"/>
      <c r="CL273" s="110"/>
      <c r="CM273" s="74"/>
      <c r="CN273" s="57"/>
      <c r="CO273" s="57"/>
      <c r="CP273" s="71"/>
      <c r="CQ273" s="71"/>
      <c r="CR273" s="75"/>
    </row>
    <row r="274" spans="1:96" x14ac:dyDescent="0.45">
      <c r="A274" s="56">
        <v>271</v>
      </c>
      <c r="B274" s="68" t="s">
        <v>879</v>
      </c>
      <c r="C274" s="78" t="s">
        <v>880</v>
      </c>
      <c r="D274" s="78" t="str">
        <f t="shared" si="55"/>
        <v>ES0033</v>
      </c>
      <c r="E274" s="78" t="s">
        <v>1695</v>
      </c>
      <c r="F274" s="58">
        <v>43376</v>
      </c>
      <c r="G274" s="69">
        <v>95.2</v>
      </c>
      <c r="H274" s="57" t="s">
        <v>134</v>
      </c>
      <c r="I274" s="57" t="s">
        <v>108</v>
      </c>
      <c r="J274" s="70">
        <v>45464</v>
      </c>
      <c r="K274" s="70" t="s">
        <v>1147</v>
      </c>
      <c r="L274" s="70"/>
      <c r="M274" s="70"/>
      <c r="N274" s="71"/>
      <c r="O274" s="96">
        <v>826260</v>
      </c>
      <c r="P274" s="96">
        <v>826260</v>
      </c>
      <c r="Q274" s="96">
        <f t="shared" si="56"/>
        <v>0</v>
      </c>
      <c r="R274" s="96">
        <v>158159</v>
      </c>
      <c r="S274" s="96">
        <v>6138</v>
      </c>
      <c r="T274" s="96">
        <v>29700</v>
      </c>
      <c r="U274" s="96">
        <v>46728</v>
      </c>
      <c r="V274" s="96">
        <v>56944</v>
      </c>
      <c r="W274" s="96">
        <v>8474</v>
      </c>
      <c r="X274" s="96">
        <v>0</v>
      </c>
      <c r="Y274" s="96">
        <v>514</v>
      </c>
      <c r="Z274" s="96">
        <v>1900</v>
      </c>
      <c r="AA274" s="96">
        <v>6771</v>
      </c>
      <c r="AB274" s="96">
        <v>990</v>
      </c>
      <c r="AC274" s="96">
        <v>0</v>
      </c>
      <c r="AD274" s="96">
        <v>0</v>
      </c>
      <c r="AE274" s="96">
        <f t="shared" si="57"/>
        <v>158159</v>
      </c>
      <c r="AF274" s="96">
        <f t="shared" si="58"/>
        <v>0</v>
      </c>
      <c r="AG274" s="96">
        <f t="shared" ref="AG274:AG337" si="65">O274-R274</f>
        <v>668101</v>
      </c>
      <c r="AH274" s="96">
        <f t="shared" ref="AH274:AH309" si="66">P274-AE274</f>
        <v>668101</v>
      </c>
      <c r="AI274" s="96">
        <f t="shared" ref="AI274:AI337" si="67">AH274-AG274</f>
        <v>0</v>
      </c>
      <c r="AJ274" s="72" t="s">
        <v>1920</v>
      </c>
      <c r="AK274" s="72"/>
      <c r="AL274" s="71" t="s">
        <v>1299</v>
      </c>
      <c r="AM274" s="71" t="s">
        <v>1691</v>
      </c>
      <c r="AN274" s="71" t="s">
        <v>1178</v>
      </c>
      <c r="AO274" s="73" t="s">
        <v>1692</v>
      </c>
      <c r="AP274" s="73" t="s">
        <v>1693</v>
      </c>
      <c r="AQ274" s="73" t="s">
        <v>1694</v>
      </c>
      <c r="AR274" s="71" t="s">
        <v>1695</v>
      </c>
      <c r="AS274" s="71" t="s">
        <v>1696</v>
      </c>
      <c r="AT274" s="71"/>
      <c r="AU274" s="110">
        <v>45534</v>
      </c>
      <c r="AV274" s="74">
        <v>45534</v>
      </c>
      <c r="AW274" s="57"/>
      <c r="AX274" s="57"/>
      <c r="AY274" s="71"/>
      <c r="AZ274" s="71"/>
      <c r="BA274" s="70"/>
      <c r="BB274" s="70"/>
      <c r="BC274" s="70"/>
      <c r="BD274" s="70"/>
      <c r="BE274" s="71"/>
      <c r="BF274" s="96"/>
      <c r="BG274" s="96"/>
      <c r="BH274" s="96">
        <f t="shared" si="60"/>
        <v>0</v>
      </c>
      <c r="BI274" s="96"/>
      <c r="BJ274" s="96"/>
      <c r="BK274" s="96"/>
      <c r="BL274" s="96"/>
      <c r="BM274" s="96"/>
      <c r="BN274" s="96"/>
      <c r="BO274" s="96"/>
      <c r="BP274" s="96"/>
      <c r="BQ274" s="96"/>
      <c r="BR274" s="96"/>
      <c r="BS274" s="96"/>
      <c r="BT274" s="96"/>
      <c r="BU274" s="96"/>
      <c r="BV274" s="96">
        <f t="shared" si="61"/>
        <v>0</v>
      </c>
      <c r="BW274" s="96">
        <f t="shared" si="62"/>
        <v>0</v>
      </c>
      <c r="BX274" s="96">
        <f t="shared" si="63"/>
        <v>0</v>
      </c>
      <c r="BY274" s="96">
        <f t="shared" si="64"/>
        <v>0</v>
      </c>
      <c r="BZ274" s="96">
        <f t="shared" si="54"/>
        <v>0</v>
      </c>
      <c r="CA274" s="72"/>
      <c r="CB274" s="72"/>
      <c r="CC274" s="71"/>
      <c r="CD274" s="71"/>
      <c r="CE274" s="71"/>
      <c r="CF274" s="73"/>
      <c r="CG274" s="73"/>
      <c r="CH274" s="73"/>
      <c r="CI274" s="71"/>
      <c r="CJ274" s="71"/>
      <c r="CK274" s="71"/>
      <c r="CL274" s="110"/>
      <c r="CM274" s="74"/>
      <c r="CN274" s="57"/>
      <c r="CO274" s="57"/>
      <c r="CP274" s="71"/>
      <c r="CQ274" s="71"/>
      <c r="CR274" s="75"/>
    </row>
    <row r="275" spans="1:96" x14ac:dyDescent="0.45">
      <c r="A275" s="56">
        <v>272</v>
      </c>
      <c r="B275" s="68" t="s">
        <v>881</v>
      </c>
      <c r="C275" s="78" t="s">
        <v>882</v>
      </c>
      <c r="D275" s="78" t="str">
        <f t="shared" si="55"/>
        <v>ES0032</v>
      </c>
      <c r="E275" s="57" t="s">
        <v>883</v>
      </c>
      <c r="F275" s="58">
        <v>43312</v>
      </c>
      <c r="G275" s="69">
        <v>95.2</v>
      </c>
      <c r="H275" s="57" t="s">
        <v>134</v>
      </c>
      <c r="I275" s="57" t="s">
        <v>108</v>
      </c>
      <c r="J275" s="70">
        <v>45427</v>
      </c>
      <c r="K275" s="70" t="s">
        <v>1147</v>
      </c>
      <c r="L275" s="70"/>
      <c r="M275" s="70"/>
      <c r="N275" s="71"/>
      <c r="O275" s="96">
        <v>835610</v>
      </c>
      <c r="P275" s="96">
        <v>834820</v>
      </c>
      <c r="Q275" s="96">
        <f t="shared" si="56"/>
        <v>-790</v>
      </c>
      <c r="R275" s="96">
        <v>158951</v>
      </c>
      <c r="S275" s="96">
        <v>6177</v>
      </c>
      <c r="T275" s="96">
        <v>29739</v>
      </c>
      <c r="U275" s="96">
        <v>47005</v>
      </c>
      <c r="V275" s="96">
        <v>57182</v>
      </c>
      <c r="W275" s="96">
        <v>8514</v>
      </c>
      <c r="X275" s="96">
        <v>0</v>
      </c>
      <c r="Y275" s="96">
        <v>514</v>
      </c>
      <c r="Z275" s="96">
        <v>1861</v>
      </c>
      <c r="AA275" s="96">
        <v>6930</v>
      </c>
      <c r="AB275" s="96">
        <v>1029</v>
      </c>
      <c r="AC275" s="96">
        <v>0</v>
      </c>
      <c r="AD275" s="96">
        <v>0</v>
      </c>
      <c r="AE275" s="96">
        <f t="shared" si="57"/>
        <v>158951</v>
      </c>
      <c r="AF275" s="96">
        <f t="shared" si="58"/>
        <v>0</v>
      </c>
      <c r="AG275" s="96">
        <f t="shared" si="65"/>
        <v>676659</v>
      </c>
      <c r="AH275" s="96">
        <f t="shared" si="66"/>
        <v>675869</v>
      </c>
      <c r="AI275" s="96">
        <f t="shared" si="67"/>
        <v>-790</v>
      </c>
      <c r="AJ275" s="72" t="s">
        <v>1687</v>
      </c>
      <c r="AK275" s="72"/>
      <c r="AL275" s="71" t="s">
        <v>1335</v>
      </c>
      <c r="AM275" s="71" t="s">
        <v>1336</v>
      </c>
      <c r="AN275" s="71" t="s">
        <v>1178</v>
      </c>
      <c r="AO275" s="73" t="s">
        <v>1206</v>
      </c>
      <c r="AP275" s="73" t="s">
        <v>1337</v>
      </c>
      <c r="AQ275" s="73" t="s">
        <v>1338</v>
      </c>
      <c r="AR275" s="71" t="s">
        <v>1339</v>
      </c>
      <c r="AS275" s="71" t="s">
        <v>1340</v>
      </c>
      <c r="AT275" s="71"/>
      <c r="AU275" s="110">
        <v>45504</v>
      </c>
      <c r="AV275" s="74">
        <v>45504</v>
      </c>
      <c r="AW275" s="57"/>
      <c r="AX275" s="57"/>
      <c r="AY275" s="71"/>
      <c r="AZ275" s="71"/>
      <c r="BA275" s="70"/>
      <c r="BB275" s="70"/>
      <c r="BC275" s="70"/>
      <c r="BD275" s="70"/>
      <c r="BE275" s="71"/>
      <c r="BF275" s="96"/>
      <c r="BG275" s="96"/>
      <c r="BH275" s="96">
        <f t="shared" si="60"/>
        <v>0</v>
      </c>
      <c r="BI275" s="96"/>
      <c r="BJ275" s="96"/>
      <c r="BK275" s="96"/>
      <c r="BL275" s="96"/>
      <c r="BM275" s="96"/>
      <c r="BN275" s="96"/>
      <c r="BO275" s="96"/>
      <c r="BP275" s="96"/>
      <c r="BQ275" s="96"/>
      <c r="BR275" s="96"/>
      <c r="BS275" s="96"/>
      <c r="BT275" s="96"/>
      <c r="BU275" s="96"/>
      <c r="BV275" s="96">
        <f t="shared" si="61"/>
        <v>0</v>
      </c>
      <c r="BW275" s="96">
        <f t="shared" si="62"/>
        <v>0</v>
      </c>
      <c r="BX275" s="96">
        <f t="shared" si="63"/>
        <v>0</v>
      </c>
      <c r="BY275" s="96">
        <f t="shared" si="64"/>
        <v>0</v>
      </c>
      <c r="BZ275" s="96">
        <f t="shared" si="54"/>
        <v>0</v>
      </c>
      <c r="CA275" s="72"/>
      <c r="CB275" s="72"/>
      <c r="CC275" s="71"/>
      <c r="CD275" s="71"/>
      <c r="CE275" s="71"/>
      <c r="CF275" s="73"/>
      <c r="CG275" s="73"/>
      <c r="CH275" s="73"/>
      <c r="CI275" s="71"/>
      <c r="CJ275" s="71"/>
      <c r="CK275" s="71"/>
      <c r="CL275" s="110"/>
      <c r="CM275" s="74"/>
      <c r="CN275" s="57"/>
      <c r="CO275" s="57"/>
      <c r="CP275" s="71"/>
      <c r="CQ275" s="71"/>
      <c r="CR275" s="75"/>
    </row>
    <row r="276" spans="1:96" x14ac:dyDescent="0.45">
      <c r="A276" s="56">
        <v>273</v>
      </c>
      <c r="B276" s="68" t="s">
        <v>884</v>
      </c>
      <c r="C276" s="78" t="s">
        <v>885</v>
      </c>
      <c r="D276" s="78" t="str">
        <f t="shared" si="55"/>
        <v>ES0034</v>
      </c>
      <c r="E276" s="57" t="s">
        <v>886</v>
      </c>
      <c r="F276" s="58">
        <v>43376</v>
      </c>
      <c r="G276" s="69">
        <v>95.2</v>
      </c>
      <c r="H276" s="57" t="s">
        <v>134</v>
      </c>
      <c r="I276" s="57" t="s">
        <v>108</v>
      </c>
      <c r="J276" s="70"/>
      <c r="K276" s="70"/>
      <c r="L276" s="70"/>
      <c r="M276" s="70"/>
      <c r="N276" s="71"/>
      <c r="O276" s="96"/>
      <c r="P276" s="96"/>
      <c r="Q276" s="96">
        <f t="shared" si="56"/>
        <v>0</v>
      </c>
      <c r="R276" s="96"/>
      <c r="S276" s="96"/>
      <c r="T276" s="96"/>
      <c r="U276" s="96"/>
      <c r="V276" s="96"/>
      <c r="W276" s="96"/>
      <c r="X276" s="96"/>
      <c r="Y276" s="96"/>
      <c r="Z276" s="96"/>
      <c r="AA276" s="96"/>
      <c r="AB276" s="96"/>
      <c r="AC276" s="96"/>
      <c r="AD276" s="96"/>
      <c r="AE276" s="96">
        <f t="shared" si="57"/>
        <v>0</v>
      </c>
      <c r="AF276" s="96">
        <f t="shared" si="58"/>
        <v>0</v>
      </c>
      <c r="AG276" s="96">
        <f t="shared" si="65"/>
        <v>0</v>
      </c>
      <c r="AH276" s="96">
        <f t="shared" si="66"/>
        <v>0</v>
      </c>
      <c r="AI276" s="96">
        <f t="shared" si="67"/>
        <v>0</v>
      </c>
      <c r="AJ276" s="72"/>
      <c r="AK276" s="72"/>
      <c r="AL276" s="71"/>
      <c r="AM276" s="71"/>
      <c r="AN276" s="71"/>
      <c r="AO276" s="73"/>
      <c r="AP276" s="73"/>
      <c r="AQ276" s="73"/>
      <c r="AR276" s="71"/>
      <c r="AS276" s="71"/>
      <c r="AT276" s="71"/>
      <c r="AU276" s="110"/>
      <c r="AV276" s="74"/>
      <c r="AW276" s="57"/>
      <c r="AX276" s="57"/>
      <c r="AY276" s="71"/>
      <c r="AZ276" s="71"/>
      <c r="BA276" s="70"/>
      <c r="BB276" s="70"/>
      <c r="BC276" s="70"/>
      <c r="BD276" s="70"/>
      <c r="BE276" s="71"/>
      <c r="BF276" s="96"/>
      <c r="BG276" s="96"/>
      <c r="BH276" s="96">
        <f t="shared" si="60"/>
        <v>0</v>
      </c>
      <c r="BI276" s="96"/>
      <c r="BJ276" s="96"/>
      <c r="BK276" s="96"/>
      <c r="BL276" s="96"/>
      <c r="BM276" s="96"/>
      <c r="BN276" s="96"/>
      <c r="BO276" s="96"/>
      <c r="BP276" s="96"/>
      <c r="BQ276" s="96"/>
      <c r="BR276" s="96"/>
      <c r="BS276" s="96"/>
      <c r="BT276" s="96"/>
      <c r="BU276" s="96"/>
      <c r="BV276" s="96">
        <f t="shared" si="61"/>
        <v>0</v>
      </c>
      <c r="BW276" s="96">
        <f t="shared" si="62"/>
        <v>0</v>
      </c>
      <c r="BX276" s="96">
        <f t="shared" si="63"/>
        <v>0</v>
      </c>
      <c r="BY276" s="96">
        <f t="shared" si="64"/>
        <v>0</v>
      </c>
      <c r="BZ276" s="96">
        <f t="shared" si="54"/>
        <v>0</v>
      </c>
      <c r="CA276" s="72"/>
      <c r="CB276" s="72"/>
      <c r="CC276" s="71"/>
      <c r="CD276" s="71"/>
      <c r="CE276" s="71"/>
      <c r="CF276" s="73"/>
      <c r="CG276" s="73"/>
      <c r="CH276" s="73"/>
      <c r="CI276" s="71"/>
      <c r="CJ276" s="71"/>
      <c r="CK276" s="71"/>
      <c r="CL276" s="110"/>
      <c r="CM276" s="74"/>
      <c r="CN276" s="57"/>
      <c r="CO276" s="57"/>
      <c r="CP276" s="71"/>
      <c r="CQ276" s="71"/>
      <c r="CR276" s="75"/>
    </row>
    <row r="277" spans="1:96" x14ac:dyDescent="0.45">
      <c r="A277" s="56">
        <v>274</v>
      </c>
      <c r="B277" s="68" t="s">
        <v>887</v>
      </c>
      <c r="C277" s="78" t="s">
        <v>888</v>
      </c>
      <c r="D277" s="78" t="str">
        <f t="shared" si="55"/>
        <v>ES0031</v>
      </c>
      <c r="E277" s="57" t="s">
        <v>889</v>
      </c>
      <c r="F277" s="58">
        <v>43312</v>
      </c>
      <c r="G277" s="69">
        <v>285.60000000000002</v>
      </c>
      <c r="H277" s="57" t="s">
        <v>134</v>
      </c>
      <c r="I277" s="57" t="s">
        <v>108</v>
      </c>
      <c r="J277" s="70"/>
      <c r="K277" s="70"/>
      <c r="L277" s="70"/>
      <c r="M277" s="70"/>
      <c r="N277" s="71"/>
      <c r="O277" s="96"/>
      <c r="P277" s="96"/>
      <c r="Q277" s="96">
        <f t="shared" si="56"/>
        <v>0</v>
      </c>
      <c r="R277" s="96"/>
      <c r="S277" s="96"/>
      <c r="T277" s="96"/>
      <c r="U277" s="96"/>
      <c r="V277" s="96"/>
      <c r="W277" s="96"/>
      <c r="X277" s="96"/>
      <c r="Y277" s="96"/>
      <c r="Z277" s="96"/>
      <c r="AA277" s="96"/>
      <c r="AB277" s="96"/>
      <c r="AC277" s="96"/>
      <c r="AD277" s="96"/>
      <c r="AE277" s="96">
        <f t="shared" si="57"/>
        <v>0</v>
      </c>
      <c r="AF277" s="96">
        <f t="shared" si="58"/>
        <v>0</v>
      </c>
      <c r="AG277" s="96">
        <f t="shared" si="65"/>
        <v>0</v>
      </c>
      <c r="AH277" s="96">
        <f t="shared" si="66"/>
        <v>0</v>
      </c>
      <c r="AI277" s="96">
        <f t="shared" si="67"/>
        <v>0</v>
      </c>
      <c r="AJ277" s="72"/>
      <c r="AK277" s="72"/>
      <c r="AL277" s="71"/>
      <c r="AM277" s="71"/>
      <c r="AN277" s="71"/>
      <c r="AO277" s="73"/>
      <c r="AP277" s="73"/>
      <c r="AQ277" s="73"/>
      <c r="AR277" s="71"/>
      <c r="AS277" s="71"/>
      <c r="AT277" s="71"/>
      <c r="AU277" s="110"/>
      <c r="AV277" s="74"/>
      <c r="AW277" s="57"/>
      <c r="AX277" s="57"/>
      <c r="AY277" s="71"/>
      <c r="AZ277" s="71"/>
      <c r="BA277" s="70"/>
      <c r="BB277" s="70"/>
      <c r="BC277" s="70"/>
      <c r="BD277" s="70"/>
      <c r="BE277" s="71"/>
      <c r="BF277" s="96"/>
      <c r="BG277" s="96"/>
      <c r="BH277" s="96">
        <f t="shared" si="60"/>
        <v>0</v>
      </c>
      <c r="BI277" s="96"/>
      <c r="BJ277" s="96"/>
      <c r="BK277" s="96"/>
      <c r="BL277" s="96"/>
      <c r="BM277" s="96"/>
      <c r="BN277" s="96"/>
      <c r="BO277" s="96"/>
      <c r="BP277" s="96"/>
      <c r="BQ277" s="96"/>
      <c r="BR277" s="96"/>
      <c r="BS277" s="96"/>
      <c r="BT277" s="96"/>
      <c r="BU277" s="96"/>
      <c r="BV277" s="96">
        <f t="shared" si="61"/>
        <v>0</v>
      </c>
      <c r="BW277" s="96">
        <f t="shared" si="62"/>
        <v>0</v>
      </c>
      <c r="BX277" s="96">
        <f t="shared" si="63"/>
        <v>0</v>
      </c>
      <c r="BY277" s="96">
        <f t="shared" si="64"/>
        <v>0</v>
      </c>
      <c r="BZ277" s="96">
        <f t="shared" si="54"/>
        <v>0</v>
      </c>
      <c r="CA277" s="72"/>
      <c r="CB277" s="72"/>
      <c r="CC277" s="71"/>
      <c r="CD277" s="71"/>
      <c r="CE277" s="71"/>
      <c r="CF277" s="73"/>
      <c r="CG277" s="73"/>
      <c r="CH277" s="73"/>
      <c r="CI277" s="71"/>
      <c r="CJ277" s="71"/>
      <c r="CK277" s="71"/>
      <c r="CL277" s="110"/>
      <c r="CM277" s="74"/>
      <c r="CN277" s="57"/>
      <c r="CO277" s="57"/>
      <c r="CP277" s="71"/>
      <c r="CQ277" s="71"/>
      <c r="CR277" s="75"/>
    </row>
    <row r="278" spans="1:96" x14ac:dyDescent="0.45">
      <c r="A278" s="56">
        <v>275</v>
      </c>
      <c r="B278" s="68" t="s">
        <v>890</v>
      </c>
      <c r="C278" s="78" t="s">
        <v>891</v>
      </c>
      <c r="D278" s="78" t="str">
        <f t="shared" si="55"/>
        <v>ES0030</v>
      </c>
      <c r="E278" s="57" t="s">
        <v>892</v>
      </c>
      <c r="F278" s="58">
        <v>43312</v>
      </c>
      <c r="G278" s="69">
        <v>380.8</v>
      </c>
      <c r="H278" s="57" t="s">
        <v>134</v>
      </c>
      <c r="I278" s="57" t="s">
        <v>108</v>
      </c>
      <c r="J278" s="70">
        <v>45420</v>
      </c>
      <c r="K278" s="70" t="s">
        <v>1147</v>
      </c>
      <c r="L278" s="70"/>
      <c r="M278" s="70"/>
      <c r="N278" s="71"/>
      <c r="O278" s="96">
        <v>3395190</v>
      </c>
      <c r="P278" s="104">
        <v>3395190</v>
      </c>
      <c r="Q278" s="96">
        <f t="shared" si="56"/>
        <v>0</v>
      </c>
      <c r="R278" s="96">
        <f>158832+159862+160375+159110</f>
        <v>638179</v>
      </c>
      <c r="S278" s="96">
        <f>6098+6138+6177+6138</f>
        <v>24551</v>
      </c>
      <c r="T278" s="96">
        <f>29660+29620+29700+29858</f>
        <v>118838</v>
      </c>
      <c r="U278" s="104">
        <v>188574</v>
      </c>
      <c r="V278" s="96">
        <f>57420+57697+57538+57776</f>
        <v>230431</v>
      </c>
      <c r="W278" s="96">
        <f>8553+8593+8514+8632</f>
        <v>34292</v>
      </c>
      <c r="X278" s="96">
        <v>0</v>
      </c>
      <c r="Y278" s="96">
        <f>514+514+514+514</f>
        <v>2056</v>
      </c>
      <c r="Z278" s="96">
        <f>1900+1940+1861+1940</f>
        <v>7641</v>
      </c>
      <c r="AA278" s="96">
        <f>6890+6890+6930+7048</f>
        <v>27758</v>
      </c>
      <c r="AB278" s="96">
        <f>990+990+1029+1029</f>
        <v>4038</v>
      </c>
      <c r="AC278" s="96">
        <v>0</v>
      </c>
      <c r="AD278" s="96">
        <v>0</v>
      </c>
      <c r="AE278" s="96">
        <f t="shared" si="57"/>
        <v>638179</v>
      </c>
      <c r="AF278" s="96">
        <f t="shared" si="58"/>
        <v>0</v>
      </c>
      <c r="AG278" s="96">
        <f t="shared" si="65"/>
        <v>2757011</v>
      </c>
      <c r="AH278" s="96">
        <f t="shared" si="66"/>
        <v>2757011</v>
      </c>
      <c r="AI278" s="96">
        <f t="shared" si="67"/>
        <v>0</v>
      </c>
      <c r="AJ278" s="72" t="s">
        <v>1913</v>
      </c>
      <c r="AK278" s="72" t="s">
        <v>1912</v>
      </c>
      <c r="AL278" s="71" t="s">
        <v>1504</v>
      </c>
      <c r="AM278" s="71" t="s">
        <v>1540</v>
      </c>
      <c r="AN278" s="71" t="s">
        <v>1178</v>
      </c>
      <c r="AO278" s="73" t="s">
        <v>1506</v>
      </c>
      <c r="AP278" s="73" t="s">
        <v>1395</v>
      </c>
      <c r="AQ278" s="73" t="s">
        <v>1541</v>
      </c>
      <c r="AR278" s="71" t="s">
        <v>1542</v>
      </c>
      <c r="AS278" s="71" t="s">
        <v>1543</v>
      </c>
      <c r="AT278" s="71"/>
      <c r="AU278" s="110">
        <v>45534</v>
      </c>
      <c r="AV278" s="74">
        <v>45534</v>
      </c>
      <c r="AW278" s="57"/>
      <c r="AX278" s="57"/>
      <c r="AY278" s="71"/>
      <c r="AZ278" s="71"/>
      <c r="BA278" s="70"/>
      <c r="BB278" s="70"/>
      <c r="BC278" s="70"/>
      <c r="BD278" s="70"/>
      <c r="BE278" s="71"/>
      <c r="BF278" s="96"/>
      <c r="BG278" s="104"/>
      <c r="BH278" s="96">
        <f t="shared" si="60"/>
        <v>0</v>
      </c>
      <c r="BI278" s="96"/>
      <c r="BJ278" s="96"/>
      <c r="BK278" s="96"/>
      <c r="BL278" s="104"/>
      <c r="BM278" s="96"/>
      <c r="BN278" s="96"/>
      <c r="BO278" s="96"/>
      <c r="BP278" s="96"/>
      <c r="BQ278" s="96"/>
      <c r="BR278" s="96"/>
      <c r="BS278" s="96"/>
      <c r="BT278" s="96"/>
      <c r="BU278" s="96"/>
      <c r="BV278" s="96">
        <f t="shared" si="61"/>
        <v>0</v>
      </c>
      <c r="BW278" s="96">
        <f t="shared" si="62"/>
        <v>0</v>
      </c>
      <c r="BX278" s="96">
        <f t="shared" si="63"/>
        <v>0</v>
      </c>
      <c r="BY278" s="96">
        <f t="shared" si="64"/>
        <v>0</v>
      </c>
      <c r="BZ278" s="96">
        <f t="shared" si="54"/>
        <v>0</v>
      </c>
      <c r="CA278" s="72"/>
      <c r="CB278" s="72"/>
      <c r="CC278" s="71"/>
      <c r="CD278" s="71"/>
      <c r="CE278" s="71"/>
      <c r="CF278" s="73"/>
      <c r="CG278" s="73"/>
      <c r="CH278" s="73"/>
      <c r="CI278" s="71"/>
      <c r="CJ278" s="71"/>
      <c r="CK278" s="71"/>
      <c r="CL278" s="110"/>
      <c r="CM278" s="74"/>
      <c r="CN278" s="57"/>
      <c r="CO278" s="57"/>
      <c r="CP278" s="71"/>
      <c r="CQ278" s="71"/>
      <c r="CR278" s="75"/>
    </row>
    <row r="279" spans="1:96" x14ac:dyDescent="0.45">
      <c r="A279" s="56">
        <v>276</v>
      </c>
      <c r="B279" s="68" t="s">
        <v>893</v>
      </c>
      <c r="C279" s="78" t="s">
        <v>894</v>
      </c>
      <c r="D279" s="78" t="str">
        <f t="shared" si="55"/>
        <v>ES0029</v>
      </c>
      <c r="E279" s="57" t="s">
        <v>895</v>
      </c>
      <c r="F279" s="58">
        <v>43312</v>
      </c>
      <c r="G279" s="69">
        <v>952</v>
      </c>
      <c r="H279" s="57" t="s">
        <v>134</v>
      </c>
      <c r="I279" s="57" t="s">
        <v>108</v>
      </c>
      <c r="J279" s="70">
        <v>45425</v>
      </c>
      <c r="K279" s="70" t="s">
        <v>1147</v>
      </c>
      <c r="L279" s="70"/>
      <c r="M279" s="70"/>
      <c r="N279" s="71"/>
      <c r="O279" s="96">
        <v>8027230</v>
      </c>
      <c r="P279" s="96">
        <v>8027230</v>
      </c>
      <c r="Q279" s="96">
        <f t="shared" si="56"/>
        <v>0</v>
      </c>
      <c r="R279" s="96">
        <v>1574806</v>
      </c>
      <c r="S279" s="96">
        <v>60782</v>
      </c>
      <c r="T279" s="96">
        <v>293826</v>
      </c>
      <c r="U279" s="96">
        <v>465651</v>
      </c>
      <c r="V279" s="96">
        <v>567780</v>
      </c>
      <c r="W279" s="96">
        <v>84065</v>
      </c>
      <c r="X279" s="96">
        <v>0</v>
      </c>
      <c r="Y279" s="96">
        <v>5101</v>
      </c>
      <c r="Z279" s="96">
        <v>18844</v>
      </c>
      <c r="AA279" s="96">
        <v>68703</v>
      </c>
      <c r="AB279" s="96">
        <v>10054</v>
      </c>
      <c r="AC279" s="96">
        <v>0</v>
      </c>
      <c r="AD279" s="96">
        <v>0</v>
      </c>
      <c r="AE279" s="96">
        <f t="shared" si="57"/>
        <v>1574806</v>
      </c>
      <c r="AF279" s="96">
        <f t="shared" si="58"/>
        <v>0</v>
      </c>
      <c r="AG279" s="96">
        <f t="shared" si="65"/>
        <v>6452424</v>
      </c>
      <c r="AH279" s="96">
        <f t="shared" si="66"/>
        <v>6452424</v>
      </c>
      <c r="AI279" s="96">
        <f t="shared" si="67"/>
        <v>0</v>
      </c>
      <c r="AJ279" s="72"/>
      <c r="AK279" s="72"/>
      <c r="AL279" s="71" t="s">
        <v>1588</v>
      </c>
      <c r="AM279" s="71" t="s">
        <v>1540</v>
      </c>
      <c r="AN279" s="71" t="s">
        <v>1178</v>
      </c>
      <c r="AO279" s="73" t="s">
        <v>1206</v>
      </c>
      <c r="AP279" s="73" t="s">
        <v>1589</v>
      </c>
      <c r="AQ279" s="73" t="s">
        <v>1590</v>
      </c>
      <c r="AR279" s="71" t="s">
        <v>1591</v>
      </c>
      <c r="AS279" s="71" t="s">
        <v>1592</v>
      </c>
      <c r="AT279" s="71"/>
      <c r="AU279" s="110">
        <v>45504</v>
      </c>
      <c r="AV279" s="74">
        <v>45504</v>
      </c>
      <c r="AW279" s="57"/>
      <c r="AX279" s="57"/>
      <c r="AY279" s="71"/>
      <c r="AZ279" s="71"/>
      <c r="BA279" s="70"/>
      <c r="BB279" s="70"/>
      <c r="BC279" s="70"/>
      <c r="BD279" s="70"/>
      <c r="BE279" s="71"/>
      <c r="BF279" s="96"/>
      <c r="BG279" s="96"/>
      <c r="BH279" s="96">
        <f t="shared" si="60"/>
        <v>0</v>
      </c>
      <c r="BI279" s="96"/>
      <c r="BJ279" s="96"/>
      <c r="BK279" s="96"/>
      <c r="BL279" s="96"/>
      <c r="BM279" s="96"/>
      <c r="BN279" s="96"/>
      <c r="BO279" s="96"/>
      <c r="BP279" s="96"/>
      <c r="BQ279" s="96"/>
      <c r="BR279" s="96"/>
      <c r="BS279" s="96"/>
      <c r="BT279" s="96"/>
      <c r="BU279" s="96"/>
      <c r="BV279" s="96">
        <f t="shared" si="61"/>
        <v>0</v>
      </c>
      <c r="BW279" s="96">
        <f t="shared" si="62"/>
        <v>0</v>
      </c>
      <c r="BX279" s="96">
        <f t="shared" si="63"/>
        <v>0</v>
      </c>
      <c r="BY279" s="96">
        <f t="shared" si="64"/>
        <v>0</v>
      </c>
      <c r="BZ279" s="96">
        <f t="shared" ref="BZ279:BZ310" si="68">BY279-BX279</f>
        <v>0</v>
      </c>
      <c r="CA279" s="72"/>
      <c r="CB279" s="72"/>
      <c r="CC279" s="71"/>
      <c r="CD279" s="71"/>
      <c r="CE279" s="71"/>
      <c r="CF279" s="73"/>
      <c r="CG279" s="73"/>
      <c r="CH279" s="73"/>
      <c r="CI279" s="71"/>
      <c r="CJ279" s="71"/>
      <c r="CK279" s="71"/>
      <c r="CL279" s="110"/>
      <c r="CM279" s="74"/>
      <c r="CN279" s="57"/>
      <c r="CO279" s="57"/>
      <c r="CP279" s="71"/>
      <c r="CQ279" s="71"/>
      <c r="CR279" s="75"/>
    </row>
    <row r="280" spans="1:96" x14ac:dyDescent="0.45">
      <c r="A280" s="56">
        <v>277</v>
      </c>
      <c r="B280" s="68" t="s">
        <v>896</v>
      </c>
      <c r="C280" s="78" t="s">
        <v>897</v>
      </c>
      <c r="D280" s="78" t="str">
        <f t="shared" si="55"/>
        <v>ES0040</v>
      </c>
      <c r="E280" s="57" t="s">
        <v>898</v>
      </c>
      <c r="F280" s="58">
        <v>43495</v>
      </c>
      <c r="G280" s="69">
        <v>555.75</v>
      </c>
      <c r="H280" s="57" t="s">
        <v>134</v>
      </c>
      <c r="I280" s="57" t="s">
        <v>899</v>
      </c>
      <c r="J280" s="70">
        <v>45427</v>
      </c>
      <c r="K280" s="70" t="s">
        <v>1147</v>
      </c>
      <c r="L280" s="70"/>
      <c r="M280" s="70"/>
      <c r="N280" s="71"/>
      <c r="O280" s="96">
        <v>4811370</v>
      </c>
      <c r="P280" s="96">
        <v>4811370</v>
      </c>
      <c r="Q280" s="96">
        <f t="shared" si="56"/>
        <v>0</v>
      </c>
      <c r="R280" s="96">
        <v>938336</v>
      </c>
      <c r="S280" s="96">
        <v>35915</v>
      </c>
      <c r="T280" s="96">
        <v>162555</v>
      </c>
      <c r="U280" s="96">
        <v>278463</v>
      </c>
      <c r="V280" s="96">
        <v>339884</v>
      </c>
      <c r="W280" s="96">
        <v>45735</v>
      </c>
      <c r="X280" s="96">
        <v>0</v>
      </c>
      <c r="Y280" s="96">
        <v>3243</v>
      </c>
      <c r="Z280" s="96">
        <v>11997</v>
      </c>
      <c r="AA280" s="96">
        <v>51794</v>
      </c>
      <c r="AB280" s="96">
        <v>8750</v>
      </c>
      <c r="AC280" s="96">
        <v>0</v>
      </c>
      <c r="AD280" s="96">
        <v>0</v>
      </c>
      <c r="AE280" s="96">
        <f t="shared" si="57"/>
        <v>938336</v>
      </c>
      <c r="AF280" s="96">
        <f t="shared" si="58"/>
        <v>0</v>
      </c>
      <c r="AG280" s="96">
        <f t="shared" si="65"/>
        <v>3873034</v>
      </c>
      <c r="AH280" s="96">
        <f t="shared" si="66"/>
        <v>3873034</v>
      </c>
      <c r="AI280" s="96">
        <f t="shared" si="67"/>
        <v>0</v>
      </c>
      <c r="AJ280" s="72" t="s">
        <v>1909</v>
      </c>
      <c r="AK280" s="72"/>
      <c r="AL280" s="71" t="s">
        <v>1515</v>
      </c>
      <c r="AM280" s="71" t="s">
        <v>1516</v>
      </c>
      <c r="AN280" s="71" t="s">
        <v>1178</v>
      </c>
      <c r="AO280" s="73" t="s">
        <v>1241</v>
      </c>
      <c r="AP280" s="73" t="s">
        <v>1517</v>
      </c>
      <c r="AQ280" s="73" t="s">
        <v>1518</v>
      </c>
      <c r="AR280" s="71" t="s">
        <v>1519</v>
      </c>
      <c r="AS280" s="71" t="s">
        <v>1520</v>
      </c>
      <c r="AT280" s="71"/>
      <c r="AU280" s="110">
        <v>45513</v>
      </c>
      <c r="AV280" s="74">
        <v>45513</v>
      </c>
      <c r="AW280" s="57"/>
      <c r="AX280" s="57"/>
      <c r="AY280" s="71"/>
      <c r="AZ280" s="71"/>
      <c r="BA280" s="70"/>
      <c r="BB280" s="70"/>
      <c r="BC280" s="70"/>
      <c r="BD280" s="70"/>
      <c r="BE280" s="71"/>
      <c r="BF280" s="96"/>
      <c r="BG280" s="96"/>
      <c r="BH280" s="96">
        <f t="shared" si="60"/>
        <v>0</v>
      </c>
      <c r="BI280" s="96"/>
      <c r="BJ280" s="96"/>
      <c r="BK280" s="96"/>
      <c r="BL280" s="96"/>
      <c r="BM280" s="96"/>
      <c r="BN280" s="96"/>
      <c r="BO280" s="96"/>
      <c r="BP280" s="96"/>
      <c r="BQ280" s="96"/>
      <c r="BR280" s="96"/>
      <c r="BS280" s="96"/>
      <c r="BT280" s="96"/>
      <c r="BU280" s="96"/>
      <c r="BV280" s="96">
        <f t="shared" si="61"/>
        <v>0</v>
      </c>
      <c r="BW280" s="96">
        <f t="shared" si="62"/>
        <v>0</v>
      </c>
      <c r="BX280" s="96">
        <f t="shared" si="63"/>
        <v>0</v>
      </c>
      <c r="BY280" s="96">
        <f t="shared" si="64"/>
        <v>0</v>
      </c>
      <c r="BZ280" s="96">
        <f t="shared" si="68"/>
        <v>0</v>
      </c>
      <c r="CA280" s="72"/>
      <c r="CB280" s="72"/>
      <c r="CC280" s="71"/>
      <c r="CD280" s="71"/>
      <c r="CE280" s="71"/>
      <c r="CF280" s="73"/>
      <c r="CG280" s="73"/>
      <c r="CH280" s="73"/>
      <c r="CI280" s="71"/>
      <c r="CJ280" s="71"/>
      <c r="CK280" s="71"/>
      <c r="CL280" s="110"/>
      <c r="CM280" s="74"/>
      <c r="CN280" s="57"/>
      <c r="CO280" s="57"/>
      <c r="CP280" s="71"/>
      <c r="CQ280" s="71"/>
      <c r="CR280" s="75"/>
    </row>
    <row r="281" spans="1:96" x14ac:dyDescent="0.45">
      <c r="A281" s="56">
        <v>278</v>
      </c>
      <c r="B281" s="68" t="s">
        <v>900</v>
      </c>
      <c r="C281" s="78" t="s">
        <v>901</v>
      </c>
      <c r="D281" s="78" t="str">
        <f t="shared" si="55"/>
        <v>ES0046</v>
      </c>
      <c r="E281" s="57" t="s">
        <v>902</v>
      </c>
      <c r="F281" s="58">
        <v>43546</v>
      </c>
      <c r="G281" s="69">
        <v>280.08</v>
      </c>
      <c r="H281" s="57" t="s">
        <v>134</v>
      </c>
      <c r="I281" s="57" t="s">
        <v>239</v>
      </c>
      <c r="J281" s="70">
        <v>45436</v>
      </c>
      <c r="K281" s="70" t="s">
        <v>1147</v>
      </c>
      <c r="L281" s="70"/>
      <c r="M281" s="70"/>
      <c r="N281" s="71"/>
      <c r="O281" s="96">
        <v>2505860</v>
      </c>
      <c r="P281" s="96">
        <v>2505860</v>
      </c>
      <c r="Q281" s="96">
        <f t="shared" si="56"/>
        <v>0</v>
      </c>
      <c r="R281" s="96">
        <v>0</v>
      </c>
      <c r="S281" s="96">
        <v>17106</v>
      </c>
      <c r="T281" s="96">
        <v>86684</v>
      </c>
      <c r="U281" s="96">
        <v>132421</v>
      </c>
      <c r="V281" s="96">
        <v>147548</v>
      </c>
      <c r="W281" s="96">
        <v>32076</v>
      </c>
      <c r="X281" s="96">
        <v>0</v>
      </c>
      <c r="Y281" s="96">
        <v>1782</v>
      </c>
      <c r="Z281" s="96">
        <v>5266</v>
      </c>
      <c r="AA281" s="96">
        <v>23283</v>
      </c>
      <c r="AB281" s="96">
        <v>3918</v>
      </c>
      <c r="AC281" s="96">
        <v>0</v>
      </c>
      <c r="AD281" s="96">
        <v>0</v>
      </c>
      <c r="AE281" s="96">
        <f t="shared" si="57"/>
        <v>450084</v>
      </c>
      <c r="AF281" s="96">
        <f t="shared" si="58"/>
        <v>450084</v>
      </c>
      <c r="AG281" s="96">
        <f t="shared" si="65"/>
        <v>2505860</v>
      </c>
      <c r="AH281" s="96">
        <f t="shared" si="66"/>
        <v>2055776</v>
      </c>
      <c r="AI281" s="96">
        <f t="shared" si="67"/>
        <v>-450084</v>
      </c>
      <c r="AJ281" s="72" t="s">
        <v>1682</v>
      </c>
      <c r="AK281" s="72"/>
      <c r="AL281" s="71" t="s">
        <v>1504</v>
      </c>
      <c r="AM281" s="71" t="s">
        <v>1505</v>
      </c>
      <c r="AN281" s="71" t="s">
        <v>1178</v>
      </c>
      <c r="AO281" s="73" t="s">
        <v>1506</v>
      </c>
      <c r="AP281" s="73" t="s">
        <v>1395</v>
      </c>
      <c r="AQ281" s="73" t="s">
        <v>1507</v>
      </c>
      <c r="AR281" s="71" t="s">
        <v>1508</v>
      </c>
      <c r="AS281" s="71" t="s">
        <v>1509</v>
      </c>
      <c r="AT281" s="71"/>
      <c r="AU281" s="110">
        <v>45504</v>
      </c>
      <c r="AV281" s="74">
        <v>45504</v>
      </c>
      <c r="AW281" s="57"/>
      <c r="AX281" s="57"/>
      <c r="AY281" s="71"/>
      <c r="AZ281" s="71"/>
      <c r="BA281" s="70"/>
      <c r="BB281" s="70"/>
      <c r="BC281" s="70"/>
      <c r="BD281" s="70"/>
      <c r="BE281" s="71"/>
      <c r="BF281" s="96"/>
      <c r="BG281" s="96"/>
      <c r="BH281" s="96">
        <f t="shared" si="60"/>
        <v>0</v>
      </c>
      <c r="BI281" s="96"/>
      <c r="BJ281" s="96"/>
      <c r="BK281" s="96"/>
      <c r="BL281" s="96"/>
      <c r="BM281" s="96"/>
      <c r="BN281" s="96"/>
      <c r="BO281" s="96"/>
      <c r="BP281" s="96"/>
      <c r="BQ281" s="96"/>
      <c r="BR281" s="96"/>
      <c r="BS281" s="96"/>
      <c r="BT281" s="96"/>
      <c r="BU281" s="96"/>
      <c r="BV281" s="96">
        <f t="shared" si="61"/>
        <v>0</v>
      </c>
      <c r="BW281" s="96">
        <f t="shared" si="62"/>
        <v>0</v>
      </c>
      <c r="BX281" s="96">
        <f t="shared" si="63"/>
        <v>0</v>
      </c>
      <c r="BY281" s="96">
        <f t="shared" si="64"/>
        <v>0</v>
      </c>
      <c r="BZ281" s="96">
        <f t="shared" si="68"/>
        <v>0</v>
      </c>
      <c r="CA281" s="72"/>
      <c r="CB281" s="72"/>
      <c r="CC281" s="71"/>
      <c r="CD281" s="71"/>
      <c r="CE281" s="71"/>
      <c r="CF281" s="73"/>
      <c r="CG281" s="73"/>
      <c r="CH281" s="73"/>
      <c r="CI281" s="71"/>
      <c r="CJ281" s="71"/>
      <c r="CK281" s="71"/>
      <c r="CL281" s="110"/>
      <c r="CM281" s="74"/>
      <c r="CN281" s="57"/>
      <c r="CO281" s="57"/>
      <c r="CP281" s="71"/>
      <c r="CQ281" s="71"/>
      <c r="CR281" s="75"/>
    </row>
    <row r="282" spans="1:96" x14ac:dyDescent="0.45">
      <c r="A282" s="56">
        <v>279</v>
      </c>
      <c r="B282" s="68" t="s">
        <v>903</v>
      </c>
      <c r="C282" s="78" t="s">
        <v>904</v>
      </c>
      <c r="D282" s="78" t="str">
        <f t="shared" si="55"/>
        <v>ES0049</v>
      </c>
      <c r="E282" s="57" t="s">
        <v>905</v>
      </c>
      <c r="F282" s="58">
        <v>43554</v>
      </c>
      <c r="G282" s="69">
        <v>93.6</v>
      </c>
      <c r="H282" s="57" t="s">
        <v>134</v>
      </c>
      <c r="I282" s="57" t="s">
        <v>239</v>
      </c>
      <c r="J282" s="70"/>
      <c r="K282" s="70"/>
      <c r="L282" s="70"/>
      <c r="M282" s="70"/>
      <c r="N282" s="71"/>
      <c r="O282" s="96"/>
      <c r="P282" s="96"/>
      <c r="Q282" s="96">
        <f t="shared" si="56"/>
        <v>0</v>
      </c>
      <c r="R282" s="96"/>
      <c r="S282" s="96"/>
      <c r="T282" s="96"/>
      <c r="U282" s="96"/>
      <c r="V282" s="96"/>
      <c r="W282" s="96"/>
      <c r="X282" s="96"/>
      <c r="Y282" s="96"/>
      <c r="Z282" s="96"/>
      <c r="AA282" s="96"/>
      <c r="AB282" s="96"/>
      <c r="AC282" s="96"/>
      <c r="AD282" s="96"/>
      <c r="AE282" s="96">
        <f t="shared" si="57"/>
        <v>0</v>
      </c>
      <c r="AF282" s="96">
        <f t="shared" si="58"/>
        <v>0</v>
      </c>
      <c r="AG282" s="96">
        <f t="shared" si="65"/>
        <v>0</v>
      </c>
      <c r="AH282" s="96">
        <f t="shared" si="66"/>
        <v>0</v>
      </c>
      <c r="AI282" s="96">
        <f t="shared" si="67"/>
        <v>0</v>
      </c>
      <c r="AJ282" s="72"/>
      <c r="AK282" s="72"/>
      <c r="AL282" s="71"/>
      <c r="AM282" s="71"/>
      <c r="AN282" s="71"/>
      <c r="AO282" s="73"/>
      <c r="AP282" s="73"/>
      <c r="AQ282" s="73"/>
      <c r="AR282" s="71"/>
      <c r="AS282" s="71"/>
      <c r="AT282" s="71"/>
      <c r="AU282" s="110"/>
      <c r="AV282" s="74"/>
      <c r="AW282" s="57"/>
      <c r="AX282" s="57"/>
      <c r="AY282" s="71"/>
      <c r="AZ282" s="71"/>
      <c r="BA282" s="70"/>
      <c r="BB282" s="70"/>
      <c r="BC282" s="70"/>
      <c r="BD282" s="70"/>
      <c r="BE282" s="71"/>
      <c r="BF282" s="96"/>
      <c r="BG282" s="96"/>
      <c r="BH282" s="96">
        <f t="shared" si="60"/>
        <v>0</v>
      </c>
      <c r="BI282" s="96"/>
      <c r="BJ282" s="96"/>
      <c r="BK282" s="96"/>
      <c r="BL282" s="96"/>
      <c r="BM282" s="96"/>
      <c r="BN282" s="96"/>
      <c r="BO282" s="96"/>
      <c r="BP282" s="96"/>
      <c r="BQ282" s="96"/>
      <c r="BR282" s="96"/>
      <c r="BS282" s="96"/>
      <c r="BT282" s="96"/>
      <c r="BU282" s="96"/>
      <c r="BV282" s="96">
        <f t="shared" si="61"/>
        <v>0</v>
      </c>
      <c r="BW282" s="96">
        <f t="shared" si="62"/>
        <v>0</v>
      </c>
      <c r="BX282" s="96">
        <f t="shared" si="63"/>
        <v>0</v>
      </c>
      <c r="BY282" s="96">
        <f t="shared" si="64"/>
        <v>0</v>
      </c>
      <c r="BZ282" s="96">
        <f t="shared" si="68"/>
        <v>0</v>
      </c>
      <c r="CA282" s="72"/>
      <c r="CB282" s="72"/>
      <c r="CC282" s="71"/>
      <c r="CD282" s="71"/>
      <c r="CE282" s="71"/>
      <c r="CF282" s="73"/>
      <c r="CG282" s="73"/>
      <c r="CH282" s="73"/>
      <c r="CI282" s="71"/>
      <c r="CJ282" s="71"/>
      <c r="CK282" s="71"/>
      <c r="CL282" s="110"/>
      <c r="CM282" s="74"/>
      <c r="CN282" s="57"/>
      <c r="CO282" s="57"/>
      <c r="CP282" s="71"/>
      <c r="CQ282" s="71"/>
      <c r="CR282" s="75"/>
    </row>
    <row r="283" spans="1:96" x14ac:dyDescent="0.45">
      <c r="A283" s="56">
        <v>280</v>
      </c>
      <c r="B283" s="68" t="s">
        <v>906</v>
      </c>
      <c r="C283" s="78" t="s">
        <v>907</v>
      </c>
      <c r="D283" s="78" t="str">
        <f t="shared" si="55"/>
        <v>ES0048</v>
      </c>
      <c r="E283" s="57" t="s">
        <v>908</v>
      </c>
      <c r="F283" s="58">
        <v>43554</v>
      </c>
      <c r="G283" s="69">
        <v>93.6</v>
      </c>
      <c r="H283" s="57" t="s">
        <v>134</v>
      </c>
      <c r="I283" s="57" t="s">
        <v>239</v>
      </c>
      <c r="J283" s="70">
        <v>45412</v>
      </c>
      <c r="K283" s="70" t="s">
        <v>1147</v>
      </c>
      <c r="L283" s="70"/>
      <c r="M283" s="70"/>
      <c r="N283" s="71"/>
      <c r="O283" s="96">
        <v>818930</v>
      </c>
      <c r="P283" s="96">
        <v>819113</v>
      </c>
      <c r="Q283" s="96">
        <f t="shared" si="56"/>
        <v>183</v>
      </c>
      <c r="R283" s="96">
        <v>146952</v>
      </c>
      <c r="S283" s="96">
        <v>5108</v>
      </c>
      <c r="T283" s="96">
        <v>27799</v>
      </c>
      <c r="U283" s="96">
        <v>43282</v>
      </c>
      <c r="V283" s="96">
        <v>49381</v>
      </c>
      <c r="W283" s="96">
        <v>10810</v>
      </c>
      <c r="X283" s="96">
        <v>0</v>
      </c>
      <c r="Y283" s="96">
        <v>554</v>
      </c>
      <c r="Z283" s="96">
        <v>1663</v>
      </c>
      <c r="AA283" s="96">
        <v>7128</v>
      </c>
      <c r="AB283" s="96">
        <v>1227</v>
      </c>
      <c r="AC283" s="96">
        <v>0</v>
      </c>
      <c r="AD283" s="96">
        <v>0</v>
      </c>
      <c r="AE283" s="96">
        <f t="shared" si="57"/>
        <v>146952</v>
      </c>
      <c r="AF283" s="96">
        <f t="shared" si="58"/>
        <v>0</v>
      </c>
      <c r="AG283" s="96">
        <f t="shared" si="65"/>
        <v>671978</v>
      </c>
      <c r="AH283" s="96">
        <f t="shared" si="66"/>
        <v>672161</v>
      </c>
      <c r="AI283" s="96">
        <f t="shared" si="67"/>
        <v>183</v>
      </c>
      <c r="AJ283" s="72" t="s">
        <v>1705</v>
      </c>
      <c r="AK283" s="72"/>
      <c r="AL283" s="71" t="s">
        <v>1239</v>
      </c>
      <c r="AM283" s="71" t="s">
        <v>1415</v>
      </c>
      <c r="AN283" s="71" t="s">
        <v>1178</v>
      </c>
      <c r="AO283" s="73" t="s">
        <v>1241</v>
      </c>
      <c r="AP283" s="73" t="s">
        <v>1416</v>
      </c>
      <c r="AQ283" s="73" t="s">
        <v>1417</v>
      </c>
      <c r="AR283" s="71" t="s">
        <v>1418</v>
      </c>
      <c r="AS283" s="71" t="s">
        <v>1419</v>
      </c>
      <c r="AT283" s="71"/>
      <c r="AU283" s="110">
        <v>45504</v>
      </c>
      <c r="AV283" s="74">
        <v>45504</v>
      </c>
      <c r="AW283" s="57"/>
      <c r="AX283" s="57"/>
      <c r="AY283" s="71"/>
      <c r="AZ283" s="71"/>
      <c r="BA283" s="70"/>
      <c r="BB283" s="70"/>
      <c r="BC283" s="70"/>
      <c r="BD283" s="70"/>
      <c r="BE283" s="71"/>
      <c r="BF283" s="96"/>
      <c r="BG283" s="96"/>
      <c r="BH283" s="96">
        <f t="shared" si="60"/>
        <v>0</v>
      </c>
      <c r="BI283" s="96"/>
      <c r="BJ283" s="96"/>
      <c r="BK283" s="96"/>
      <c r="BL283" s="96"/>
      <c r="BM283" s="96"/>
      <c r="BN283" s="96"/>
      <c r="BO283" s="96"/>
      <c r="BP283" s="96"/>
      <c r="BQ283" s="96"/>
      <c r="BR283" s="96"/>
      <c r="BS283" s="96"/>
      <c r="BT283" s="96"/>
      <c r="BU283" s="96"/>
      <c r="BV283" s="96">
        <f t="shared" si="61"/>
        <v>0</v>
      </c>
      <c r="BW283" s="96">
        <f t="shared" si="62"/>
        <v>0</v>
      </c>
      <c r="BX283" s="96">
        <f t="shared" si="63"/>
        <v>0</v>
      </c>
      <c r="BY283" s="96">
        <f t="shared" si="64"/>
        <v>0</v>
      </c>
      <c r="BZ283" s="96">
        <f t="shared" si="68"/>
        <v>0</v>
      </c>
      <c r="CA283" s="72"/>
      <c r="CB283" s="72"/>
      <c r="CC283" s="71"/>
      <c r="CD283" s="71"/>
      <c r="CE283" s="71"/>
      <c r="CF283" s="73"/>
      <c r="CG283" s="73"/>
      <c r="CH283" s="73"/>
      <c r="CI283" s="71"/>
      <c r="CJ283" s="71"/>
      <c r="CK283" s="71"/>
      <c r="CL283" s="110"/>
      <c r="CM283" s="74"/>
      <c r="CN283" s="57"/>
      <c r="CO283" s="57"/>
      <c r="CP283" s="71"/>
      <c r="CQ283" s="71"/>
      <c r="CR283" s="75"/>
    </row>
    <row r="284" spans="1:96" x14ac:dyDescent="0.45">
      <c r="A284" s="56">
        <v>281</v>
      </c>
      <c r="B284" s="68" t="s">
        <v>909</v>
      </c>
      <c r="C284" s="78" t="s">
        <v>910</v>
      </c>
      <c r="D284" s="78" t="str">
        <f t="shared" si="55"/>
        <v>ES0047</v>
      </c>
      <c r="E284" s="78" t="s">
        <v>2118</v>
      </c>
      <c r="F284" s="58">
        <v>43546</v>
      </c>
      <c r="G284" s="69">
        <v>374.4</v>
      </c>
      <c r="H284" s="57" t="s">
        <v>134</v>
      </c>
      <c r="I284" s="57" t="s">
        <v>239</v>
      </c>
      <c r="J284" s="70">
        <v>45392</v>
      </c>
      <c r="K284" s="70" t="s">
        <v>1147</v>
      </c>
      <c r="L284" s="70"/>
      <c r="M284" s="70"/>
      <c r="N284" s="71"/>
      <c r="O284" s="96">
        <v>3260480</v>
      </c>
      <c r="P284" s="96">
        <v>3272518</v>
      </c>
      <c r="Q284" s="96">
        <f t="shared" si="56"/>
        <v>12038</v>
      </c>
      <c r="R284" s="96">
        <v>564767</v>
      </c>
      <c r="S284" s="96">
        <v>21381</v>
      </c>
      <c r="T284" s="96">
        <v>108541</v>
      </c>
      <c r="U284" s="96">
        <v>165205</v>
      </c>
      <c r="V284" s="96">
        <v>183584</v>
      </c>
      <c r="W284" s="96">
        <v>40628</v>
      </c>
      <c r="X284" s="96">
        <v>0</v>
      </c>
      <c r="Y284" s="96">
        <v>2296</v>
      </c>
      <c r="Z284" s="96">
        <v>6810</v>
      </c>
      <c r="AA284" s="96">
        <v>29778</v>
      </c>
      <c r="AB284" s="96">
        <v>5067</v>
      </c>
      <c r="AC284" s="96">
        <v>0</v>
      </c>
      <c r="AD284" s="96">
        <v>0</v>
      </c>
      <c r="AE284" s="96">
        <f t="shared" si="57"/>
        <v>563290</v>
      </c>
      <c r="AF284" s="96">
        <f t="shared" si="58"/>
        <v>-1477</v>
      </c>
      <c r="AG284" s="96">
        <f t="shared" si="65"/>
        <v>2695713</v>
      </c>
      <c r="AH284" s="96">
        <f t="shared" si="66"/>
        <v>2709228</v>
      </c>
      <c r="AI284" s="96">
        <f t="shared" si="67"/>
        <v>13515</v>
      </c>
      <c r="AJ284" s="72" t="s">
        <v>1706</v>
      </c>
      <c r="AK284" s="72"/>
      <c r="AL284" s="71" t="s">
        <v>1239</v>
      </c>
      <c r="AM284" s="71" t="s">
        <v>1281</v>
      </c>
      <c r="AN284" s="71" t="s">
        <v>1178</v>
      </c>
      <c r="AO284" s="73" t="s">
        <v>1241</v>
      </c>
      <c r="AP284" s="73" t="s">
        <v>1282</v>
      </c>
      <c r="AQ284" s="73" t="s">
        <v>1283</v>
      </c>
      <c r="AR284" s="71" t="s">
        <v>1284</v>
      </c>
      <c r="AS284" s="71" t="s">
        <v>1285</v>
      </c>
      <c r="AT284" s="77" t="s">
        <v>1895</v>
      </c>
      <c r="AU284" s="110">
        <v>45504</v>
      </c>
      <c r="AV284" s="74">
        <v>45504</v>
      </c>
      <c r="AW284" s="57"/>
      <c r="AX284" s="57"/>
      <c r="AY284" s="71"/>
      <c r="AZ284" s="71"/>
      <c r="BA284" s="70"/>
      <c r="BB284" s="70"/>
      <c r="BC284" s="70"/>
      <c r="BD284" s="70"/>
      <c r="BE284" s="71"/>
      <c r="BF284" s="96"/>
      <c r="BG284" s="96"/>
      <c r="BH284" s="96">
        <f t="shared" si="60"/>
        <v>0</v>
      </c>
      <c r="BI284" s="96"/>
      <c r="BJ284" s="96"/>
      <c r="BK284" s="96"/>
      <c r="BL284" s="96"/>
      <c r="BM284" s="96"/>
      <c r="BN284" s="96"/>
      <c r="BO284" s="96"/>
      <c r="BP284" s="96"/>
      <c r="BQ284" s="96"/>
      <c r="BR284" s="96"/>
      <c r="BS284" s="96"/>
      <c r="BT284" s="96"/>
      <c r="BU284" s="96"/>
      <c r="BV284" s="96">
        <f t="shared" si="61"/>
        <v>0</v>
      </c>
      <c r="BW284" s="96">
        <f t="shared" si="62"/>
        <v>0</v>
      </c>
      <c r="BX284" s="96">
        <f t="shared" si="63"/>
        <v>0</v>
      </c>
      <c r="BY284" s="96">
        <f t="shared" si="64"/>
        <v>0</v>
      </c>
      <c r="BZ284" s="96">
        <f t="shared" si="68"/>
        <v>0</v>
      </c>
      <c r="CA284" s="72"/>
      <c r="CB284" s="72"/>
      <c r="CC284" s="71"/>
      <c r="CD284" s="71"/>
      <c r="CE284" s="71"/>
      <c r="CF284" s="73"/>
      <c r="CG284" s="73"/>
      <c r="CH284" s="73"/>
      <c r="CI284" s="71"/>
      <c r="CJ284" s="71"/>
      <c r="CK284" s="77"/>
      <c r="CL284" s="110"/>
      <c r="CM284" s="74"/>
      <c r="CN284" s="57"/>
      <c r="CO284" s="57"/>
      <c r="CP284" s="71"/>
      <c r="CQ284" s="71"/>
      <c r="CR284" s="75"/>
    </row>
    <row r="285" spans="1:96" x14ac:dyDescent="0.45">
      <c r="A285" s="56">
        <v>282</v>
      </c>
      <c r="B285" s="68" t="s">
        <v>911</v>
      </c>
      <c r="C285" s="78" t="s">
        <v>2123</v>
      </c>
      <c r="D285" s="78" t="str">
        <f t="shared" si="55"/>
        <v>ES0050</v>
      </c>
      <c r="E285" s="57" t="s">
        <v>913</v>
      </c>
      <c r="F285" s="58">
        <v>43554</v>
      </c>
      <c r="G285" s="69">
        <v>93.6</v>
      </c>
      <c r="H285" s="57" t="s">
        <v>134</v>
      </c>
      <c r="I285" s="57" t="s">
        <v>239</v>
      </c>
      <c r="J285" s="70">
        <v>45427</v>
      </c>
      <c r="K285" s="70" t="s">
        <v>1147</v>
      </c>
      <c r="L285" s="70"/>
      <c r="M285" s="70"/>
      <c r="N285" s="71"/>
      <c r="O285" s="96">
        <v>775150</v>
      </c>
      <c r="P285" s="96">
        <v>775150</v>
      </c>
      <c r="Q285" s="96">
        <f t="shared" si="56"/>
        <v>0</v>
      </c>
      <c r="R285" s="96">
        <v>135349</v>
      </c>
      <c r="S285" s="96">
        <v>4752</v>
      </c>
      <c r="T285" s="96">
        <v>25819</v>
      </c>
      <c r="U285" s="96">
        <v>40154</v>
      </c>
      <c r="V285" s="96">
        <v>45658</v>
      </c>
      <c r="W285" s="96">
        <v>9860</v>
      </c>
      <c r="X285" s="96">
        <v>0</v>
      </c>
      <c r="Y285" s="96">
        <v>514</v>
      </c>
      <c r="Z285" s="96">
        <v>1504</v>
      </c>
      <c r="AA285" s="96">
        <v>6098</v>
      </c>
      <c r="AB285" s="96">
        <v>990</v>
      </c>
      <c r="AC285" s="96">
        <v>0</v>
      </c>
      <c r="AD285" s="96">
        <v>0</v>
      </c>
      <c r="AE285" s="96">
        <f t="shared" si="57"/>
        <v>135349</v>
      </c>
      <c r="AF285" s="96">
        <f t="shared" si="58"/>
        <v>0</v>
      </c>
      <c r="AG285" s="96">
        <f t="shared" si="65"/>
        <v>639801</v>
      </c>
      <c r="AH285" s="96">
        <f t="shared" si="66"/>
        <v>639801</v>
      </c>
      <c r="AI285" s="96">
        <f t="shared" si="67"/>
        <v>0</v>
      </c>
      <c r="AJ285" s="72"/>
      <c r="AK285" s="72"/>
      <c r="AL285" s="71" t="s">
        <v>1239</v>
      </c>
      <c r="AM285" s="71" t="s">
        <v>1330</v>
      </c>
      <c r="AN285" s="71" t="s">
        <v>1178</v>
      </c>
      <c r="AO285" s="73" t="s">
        <v>1241</v>
      </c>
      <c r="AP285" s="73" t="s">
        <v>1331</v>
      </c>
      <c r="AQ285" s="73" t="s">
        <v>1332</v>
      </c>
      <c r="AR285" s="71" t="s">
        <v>1333</v>
      </c>
      <c r="AS285" s="71" t="s">
        <v>1334</v>
      </c>
      <c r="AT285" s="71"/>
      <c r="AU285" s="110">
        <v>45504</v>
      </c>
      <c r="AV285" s="74">
        <v>45504</v>
      </c>
      <c r="AW285" s="57"/>
      <c r="AX285" s="57"/>
      <c r="AY285" s="71"/>
      <c r="AZ285" s="71"/>
      <c r="BA285" s="70"/>
      <c r="BB285" s="70"/>
      <c r="BC285" s="70"/>
      <c r="BD285" s="70"/>
      <c r="BE285" s="71"/>
      <c r="BF285" s="96"/>
      <c r="BG285" s="96"/>
      <c r="BH285" s="96">
        <f t="shared" si="60"/>
        <v>0</v>
      </c>
      <c r="BI285" s="96"/>
      <c r="BJ285" s="96"/>
      <c r="BK285" s="96"/>
      <c r="BL285" s="96"/>
      <c r="BM285" s="96"/>
      <c r="BN285" s="96"/>
      <c r="BO285" s="96"/>
      <c r="BP285" s="96"/>
      <c r="BQ285" s="96"/>
      <c r="BR285" s="96"/>
      <c r="BS285" s="96"/>
      <c r="BT285" s="96"/>
      <c r="BU285" s="96"/>
      <c r="BV285" s="96">
        <f t="shared" si="61"/>
        <v>0</v>
      </c>
      <c r="BW285" s="96">
        <f t="shared" si="62"/>
        <v>0</v>
      </c>
      <c r="BX285" s="96">
        <f t="shared" si="63"/>
        <v>0</v>
      </c>
      <c r="BY285" s="96">
        <f t="shared" si="64"/>
        <v>0</v>
      </c>
      <c r="BZ285" s="96">
        <f t="shared" si="68"/>
        <v>0</v>
      </c>
      <c r="CA285" s="72"/>
      <c r="CB285" s="72"/>
      <c r="CC285" s="71"/>
      <c r="CD285" s="71"/>
      <c r="CE285" s="71"/>
      <c r="CF285" s="73"/>
      <c r="CG285" s="73"/>
      <c r="CH285" s="73"/>
      <c r="CI285" s="71"/>
      <c r="CJ285" s="71"/>
      <c r="CK285" s="71"/>
      <c r="CL285" s="110"/>
      <c r="CM285" s="74"/>
      <c r="CN285" s="57"/>
      <c r="CO285" s="57"/>
      <c r="CP285" s="71"/>
      <c r="CQ285" s="71"/>
      <c r="CR285" s="75"/>
    </row>
    <row r="286" spans="1:96" x14ac:dyDescent="0.45">
      <c r="A286" s="56">
        <v>283</v>
      </c>
      <c r="B286" s="68" t="s">
        <v>914</v>
      </c>
      <c r="C286" s="78" t="s">
        <v>915</v>
      </c>
      <c r="D286" s="78" t="str">
        <f t="shared" si="55"/>
        <v>ES0053</v>
      </c>
      <c r="E286" s="57" t="s">
        <v>916</v>
      </c>
      <c r="F286" s="58">
        <v>43555</v>
      </c>
      <c r="G286" s="69">
        <v>233.28</v>
      </c>
      <c r="H286" s="57" t="s">
        <v>134</v>
      </c>
      <c r="I286" s="57" t="s">
        <v>239</v>
      </c>
      <c r="J286" s="70">
        <v>45442</v>
      </c>
      <c r="K286" s="70" t="s">
        <v>1147</v>
      </c>
      <c r="L286" s="70"/>
      <c r="M286" s="70"/>
      <c r="N286" s="71"/>
      <c r="O286" s="96">
        <v>2133650</v>
      </c>
      <c r="P286" s="96">
        <v>2133650</v>
      </c>
      <c r="Q286" s="96">
        <f t="shared" si="56"/>
        <v>0</v>
      </c>
      <c r="R286" s="96">
        <v>375715</v>
      </c>
      <c r="S286" s="96">
        <v>17344</v>
      </c>
      <c r="T286" s="96">
        <v>79278</v>
      </c>
      <c r="U286" s="96">
        <v>111710</v>
      </c>
      <c r="V286" s="96">
        <v>115869</v>
      </c>
      <c r="W286" s="96">
        <v>22413</v>
      </c>
      <c r="X286" s="96">
        <v>0</v>
      </c>
      <c r="Y286" s="96">
        <v>1582</v>
      </c>
      <c r="Z286" s="96">
        <v>5543</v>
      </c>
      <c r="AA286" s="96">
        <v>18017</v>
      </c>
      <c r="AB286" s="96">
        <v>3959</v>
      </c>
      <c r="AC286" s="96">
        <v>0</v>
      </c>
      <c r="AD286" s="96">
        <v>0</v>
      </c>
      <c r="AE286" s="96">
        <f t="shared" si="57"/>
        <v>375715</v>
      </c>
      <c r="AF286" s="96">
        <f t="shared" si="58"/>
        <v>0</v>
      </c>
      <c r="AG286" s="96">
        <f t="shared" si="65"/>
        <v>1757935</v>
      </c>
      <c r="AH286" s="96">
        <f t="shared" si="66"/>
        <v>1757935</v>
      </c>
      <c r="AI286" s="96">
        <f t="shared" si="67"/>
        <v>0</v>
      </c>
      <c r="AJ286" s="72" t="s">
        <v>1906</v>
      </c>
      <c r="AK286" s="72"/>
      <c r="AL286" s="71" t="s">
        <v>1579</v>
      </c>
      <c r="AM286" s="71" t="s">
        <v>1415</v>
      </c>
      <c r="AN286" s="71" t="s">
        <v>1178</v>
      </c>
      <c r="AO286" s="73" t="s">
        <v>1241</v>
      </c>
      <c r="AP286" s="73" t="s">
        <v>1416</v>
      </c>
      <c r="AQ286" s="73" t="s">
        <v>1580</v>
      </c>
      <c r="AR286" s="71" t="s">
        <v>1581</v>
      </c>
      <c r="AS286" s="71" t="s">
        <v>1582</v>
      </c>
      <c r="AT286" s="71"/>
      <c r="AU286" s="110">
        <v>45513</v>
      </c>
      <c r="AV286" s="74">
        <v>45513</v>
      </c>
      <c r="AW286" s="57"/>
      <c r="AX286" s="57"/>
      <c r="AY286" s="71"/>
      <c r="AZ286" s="71"/>
      <c r="BA286" s="70"/>
      <c r="BB286" s="70"/>
      <c r="BC286" s="70"/>
      <c r="BD286" s="70"/>
      <c r="BE286" s="71"/>
      <c r="BF286" s="96"/>
      <c r="BG286" s="96"/>
      <c r="BH286" s="96">
        <f t="shared" si="60"/>
        <v>0</v>
      </c>
      <c r="BI286" s="96"/>
      <c r="BJ286" s="96"/>
      <c r="BK286" s="96"/>
      <c r="BL286" s="96"/>
      <c r="BM286" s="96"/>
      <c r="BN286" s="96"/>
      <c r="BO286" s="96"/>
      <c r="BP286" s="96"/>
      <c r="BQ286" s="96"/>
      <c r="BR286" s="96"/>
      <c r="BS286" s="96"/>
      <c r="BT286" s="96"/>
      <c r="BU286" s="96"/>
      <c r="BV286" s="96">
        <f t="shared" si="61"/>
        <v>0</v>
      </c>
      <c r="BW286" s="96">
        <f t="shared" si="62"/>
        <v>0</v>
      </c>
      <c r="BX286" s="96">
        <f t="shared" si="63"/>
        <v>0</v>
      </c>
      <c r="BY286" s="96">
        <f t="shared" si="64"/>
        <v>0</v>
      </c>
      <c r="BZ286" s="96">
        <f t="shared" si="68"/>
        <v>0</v>
      </c>
      <c r="CA286" s="72"/>
      <c r="CB286" s="72"/>
      <c r="CC286" s="71"/>
      <c r="CD286" s="71"/>
      <c r="CE286" s="71"/>
      <c r="CF286" s="73"/>
      <c r="CG286" s="73"/>
      <c r="CH286" s="73"/>
      <c r="CI286" s="71"/>
      <c r="CJ286" s="71"/>
      <c r="CK286" s="71"/>
      <c r="CL286" s="110"/>
      <c r="CM286" s="74"/>
      <c r="CN286" s="57"/>
      <c r="CO286" s="57"/>
      <c r="CP286" s="71"/>
      <c r="CQ286" s="71"/>
      <c r="CR286" s="75"/>
    </row>
    <row r="287" spans="1:96" x14ac:dyDescent="0.45">
      <c r="A287" s="56">
        <v>284</v>
      </c>
      <c r="B287" s="68" t="s">
        <v>917</v>
      </c>
      <c r="C287" s="78" t="s">
        <v>918</v>
      </c>
      <c r="D287" s="78" t="str">
        <f t="shared" si="55"/>
        <v>ES0054</v>
      </c>
      <c r="E287" s="57" t="s">
        <v>1785</v>
      </c>
      <c r="F287" s="58">
        <v>43555</v>
      </c>
      <c r="G287" s="69">
        <v>77.760000000000005</v>
      </c>
      <c r="H287" s="57" t="s">
        <v>134</v>
      </c>
      <c r="I287" s="57" t="s">
        <v>239</v>
      </c>
      <c r="J287" s="70">
        <v>45475</v>
      </c>
      <c r="K287" s="70" t="s">
        <v>1147</v>
      </c>
      <c r="L287" s="70"/>
      <c r="M287" s="70"/>
      <c r="N287" s="71"/>
      <c r="O287" s="96">
        <v>702930</v>
      </c>
      <c r="P287" s="96">
        <v>702930</v>
      </c>
      <c r="Q287" s="96">
        <f t="shared" si="56"/>
        <v>0</v>
      </c>
      <c r="R287" s="96">
        <v>121251</v>
      </c>
      <c r="S287" s="96">
        <v>5623</v>
      </c>
      <c r="T287" s="96">
        <v>26017</v>
      </c>
      <c r="U287" s="96">
        <v>36194</v>
      </c>
      <c r="V287" s="96">
        <v>37263</v>
      </c>
      <c r="W287" s="96">
        <v>7048</v>
      </c>
      <c r="X287" s="96">
        <v>0</v>
      </c>
      <c r="Y287" s="96">
        <v>475</v>
      </c>
      <c r="Z287" s="96">
        <v>1742</v>
      </c>
      <c r="AA287" s="96">
        <v>5662</v>
      </c>
      <c r="AB287" s="96">
        <v>1227</v>
      </c>
      <c r="AC287" s="96">
        <v>0</v>
      </c>
      <c r="AD287" s="96">
        <v>0</v>
      </c>
      <c r="AE287" s="96">
        <f t="shared" si="57"/>
        <v>121251</v>
      </c>
      <c r="AF287" s="96">
        <f t="shared" si="58"/>
        <v>0</v>
      </c>
      <c r="AG287" s="96">
        <f t="shared" si="65"/>
        <v>581679</v>
      </c>
      <c r="AH287" s="96">
        <f t="shared" si="66"/>
        <v>581679</v>
      </c>
      <c r="AI287" s="96">
        <f t="shared" si="67"/>
        <v>0</v>
      </c>
      <c r="AJ287" s="72"/>
      <c r="AK287" s="72"/>
      <c r="AL287" s="71" t="s">
        <v>1313</v>
      </c>
      <c r="AM287" s="71" t="s">
        <v>1786</v>
      </c>
      <c r="AN287" s="71" t="s">
        <v>1178</v>
      </c>
      <c r="AO287" s="73" t="s">
        <v>1314</v>
      </c>
      <c r="AP287" s="73" t="s">
        <v>1787</v>
      </c>
      <c r="AQ287" s="73" t="s">
        <v>1788</v>
      </c>
      <c r="AR287" s="71" t="s">
        <v>1789</v>
      </c>
      <c r="AS287" s="71" t="s">
        <v>1790</v>
      </c>
      <c r="AT287" s="71"/>
      <c r="AU287" s="110">
        <v>45504</v>
      </c>
      <c r="AV287" s="74">
        <v>45504</v>
      </c>
      <c r="AW287" s="57"/>
      <c r="AX287" s="57"/>
      <c r="AY287" s="71"/>
      <c r="AZ287" s="71"/>
      <c r="BA287" s="70"/>
      <c r="BB287" s="70"/>
      <c r="BC287" s="70"/>
      <c r="BD287" s="70"/>
      <c r="BE287" s="71"/>
      <c r="BF287" s="96"/>
      <c r="BG287" s="96"/>
      <c r="BH287" s="96">
        <f t="shared" si="60"/>
        <v>0</v>
      </c>
      <c r="BI287" s="96"/>
      <c r="BJ287" s="96"/>
      <c r="BK287" s="96"/>
      <c r="BL287" s="96"/>
      <c r="BM287" s="96"/>
      <c r="BN287" s="96"/>
      <c r="BO287" s="96"/>
      <c r="BP287" s="96"/>
      <c r="BQ287" s="96"/>
      <c r="BR287" s="96"/>
      <c r="BS287" s="96"/>
      <c r="BT287" s="96"/>
      <c r="BU287" s="96"/>
      <c r="BV287" s="96">
        <f t="shared" si="61"/>
        <v>0</v>
      </c>
      <c r="BW287" s="96">
        <f t="shared" si="62"/>
        <v>0</v>
      </c>
      <c r="BX287" s="96">
        <f t="shared" si="63"/>
        <v>0</v>
      </c>
      <c r="BY287" s="96">
        <f t="shared" si="64"/>
        <v>0</v>
      </c>
      <c r="BZ287" s="96">
        <f t="shared" si="68"/>
        <v>0</v>
      </c>
      <c r="CA287" s="72"/>
      <c r="CB287" s="72"/>
      <c r="CC287" s="71"/>
      <c r="CD287" s="71"/>
      <c r="CE287" s="71"/>
      <c r="CF287" s="73"/>
      <c r="CG287" s="73"/>
      <c r="CH287" s="73"/>
      <c r="CI287" s="71"/>
      <c r="CJ287" s="71"/>
      <c r="CK287" s="71"/>
      <c r="CL287" s="110"/>
      <c r="CM287" s="74"/>
      <c r="CN287" s="57"/>
      <c r="CO287" s="57"/>
      <c r="CP287" s="71"/>
      <c r="CQ287" s="71"/>
      <c r="CR287" s="75"/>
    </row>
    <row r="288" spans="1:96" x14ac:dyDescent="0.45">
      <c r="A288" s="56">
        <v>285</v>
      </c>
      <c r="B288" s="68" t="s">
        <v>920</v>
      </c>
      <c r="C288" s="78" t="s">
        <v>921</v>
      </c>
      <c r="D288" s="78" t="str">
        <f t="shared" si="55"/>
        <v>ES0052</v>
      </c>
      <c r="E288" s="57" t="s">
        <v>905</v>
      </c>
      <c r="F288" s="58">
        <v>43555</v>
      </c>
      <c r="G288" s="69">
        <v>155.52000000000001</v>
      </c>
      <c r="H288" s="57" t="s">
        <v>134</v>
      </c>
      <c r="I288" s="57" t="s">
        <v>239</v>
      </c>
      <c r="J288" s="70"/>
      <c r="K288" s="70"/>
      <c r="L288" s="70"/>
      <c r="M288" s="70"/>
      <c r="N288" s="71"/>
      <c r="O288" s="96"/>
      <c r="P288" s="96"/>
      <c r="Q288" s="96">
        <f t="shared" si="56"/>
        <v>0</v>
      </c>
      <c r="R288" s="96"/>
      <c r="S288" s="96"/>
      <c r="T288" s="96"/>
      <c r="U288" s="96"/>
      <c r="V288" s="96"/>
      <c r="W288" s="96"/>
      <c r="X288" s="96"/>
      <c r="Y288" s="96"/>
      <c r="Z288" s="96"/>
      <c r="AA288" s="96"/>
      <c r="AB288" s="96"/>
      <c r="AC288" s="96"/>
      <c r="AD288" s="96"/>
      <c r="AE288" s="96">
        <f t="shared" si="57"/>
        <v>0</v>
      </c>
      <c r="AF288" s="96">
        <f t="shared" si="58"/>
        <v>0</v>
      </c>
      <c r="AG288" s="96">
        <f t="shared" si="65"/>
        <v>0</v>
      </c>
      <c r="AH288" s="96">
        <f t="shared" si="66"/>
        <v>0</v>
      </c>
      <c r="AI288" s="96">
        <f t="shared" si="67"/>
        <v>0</v>
      </c>
      <c r="AJ288" s="72"/>
      <c r="AK288" s="72"/>
      <c r="AL288" s="71"/>
      <c r="AM288" s="71"/>
      <c r="AN288" s="71"/>
      <c r="AO288" s="73"/>
      <c r="AP288" s="73"/>
      <c r="AQ288" s="73"/>
      <c r="AR288" s="71"/>
      <c r="AS288" s="71"/>
      <c r="AT288" s="71"/>
      <c r="AU288" s="110"/>
      <c r="AV288" s="74"/>
      <c r="AW288" s="57"/>
      <c r="AX288" s="57"/>
      <c r="AY288" s="71"/>
      <c r="AZ288" s="71"/>
      <c r="BA288" s="70"/>
      <c r="BB288" s="70"/>
      <c r="BC288" s="70"/>
      <c r="BD288" s="70"/>
      <c r="BE288" s="71"/>
      <c r="BF288" s="96"/>
      <c r="BG288" s="96"/>
      <c r="BH288" s="96">
        <f t="shared" si="60"/>
        <v>0</v>
      </c>
      <c r="BI288" s="96"/>
      <c r="BJ288" s="96"/>
      <c r="BK288" s="96"/>
      <c r="BL288" s="96"/>
      <c r="BM288" s="96"/>
      <c r="BN288" s="96"/>
      <c r="BO288" s="96"/>
      <c r="BP288" s="96"/>
      <c r="BQ288" s="96"/>
      <c r="BR288" s="96"/>
      <c r="BS288" s="96"/>
      <c r="BT288" s="96"/>
      <c r="BU288" s="96"/>
      <c r="BV288" s="96">
        <f t="shared" si="61"/>
        <v>0</v>
      </c>
      <c r="BW288" s="96">
        <f t="shared" si="62"/>
        <v>0</v>
      </c>
      <c r="BX288" s="96">
        <f t="shared" si="63"/>
        <v>0</v>
      </c>
      <c r="BY288" s="96">
        <f t="shared" si="64"/>
        <v>0</v>
      </c>
      <c r="BZ288" s="96">
        <f t="shared" si="68"/>
        <v>0</v>
      </c>
      <c r="CA288" s="72"/>
      <c r="CB288" s="72"/>
      <c r="CC288" s="71"/>
      <c r="CD288" s="71"/>
      <c r="CE288" s="71"/>
      <c r="CF288" s="73"/>
      <c r="CG288" s="73"/>
      <c r="CH288" s="73"/>
      <c r="CI288" s="71"/>
      <c r="CJ288" s="71"/>
      <c r="CK288" s="71"/>
      <c r="CL288" s="110"/>
      <c r="CM288" s="74"/>
      <c r="CN288" s="57"/>
      <c r="CO288" s="57"/>
      <c r="CP288" s="71"/>
      <c r="CQ288" s="71"/>
      <c r="CR288" s="75"/>
    </row>
    <row r="289" spans="1:98" x14ac:dyDescent="0.45">
      <c r="A289" s="56">
        <v>286</v>
      </c>
      <c r="B289" s="68" t="s">
        <v>922</v>
      </c>
      <c r="C289" s="78" t="s">
        <v>923</v>
      </c>
      <c r="D289" s="78" t="str">
        <f t="shared" si="55"/>
        <v>ES0051</v>
      </c>
      <c r="E289" s="57" t="s">
        <v>924</v>
      </c>
      <c r="F289" s="58">
        <v>43555</v>
      </c>
      <c r="G289" s="69">
        <v>233.28</v>
      </c>
      <c r="H289" s="57" t="s">
        <v>134</v>
      </c>
      <c r="I289" s="57" t="s">
        <v>239</v>
      </c>
      <c r="J289" s="70">
        <v>45412</v>
      </c>
      <c r="K289" s="70" t="s">
        <v>1147</v>
      </c>
      <c r="L289" s="70"/>
      <c r="M289" s="70"/>
      <c r="N289" s="71"/>
      <c r="O289" s="96">
        <v>2116940</v>
      </c>
      <c r="P289" s="96">
        <v>2116940</v>
      </c>
      <c r="Q289" s="96">
        <f t="shared" si="56"/>
        <v>0</v>
      </c>
      <c r="R289" s="96">
        <v>367633</v>
      </c>
      <c r="S289" s="96">
        <v>16868</v>
      </c>
      <c r="T289" s="96">
        <v>77536</v>
      </c>
      <c r="U289" s="96">
        <v>108978</v>
      </c>
      <c r="V289" s="96">
        <v>113690</v>
      </c>
      <c r="W289" s="96">
        <v>22254</v>
      </c>
      <c r="X289" s="96">
        <v>0</v>
      </c>
      <c r="Y289" s="96">
        <v>1542</v>
      </c>
      <c r="Z289" s="96">
        <v>5543</v>
      </c>
      <c r="AA289" s="96">
        <v>17343</v>
      </c>
      <c r="AB289" s="96">
        <v>3879</v>
      </c>
      <c r="AC289" s="96">
        <v>0</v>
      </c>
      <c r="AD289" s="96">
        <v>0</v>
      </c>
      <c r="AE289" s="96">
        <f t="shared" si="57"/>
        <v>367633</v>
      </c>
      <c r="AF289" s="96">
        <f t="shared" si="58"/>
        <v>0</v>
      </c>
      <c r="AG289" s="96">
        <f t="shared" si="65"/>
        <v>1749307</v>
      </c>
      <c r="AH289" s="96">
        <f t="shared" si="66"/>
        <v>1749307</v>
      </c>
      <c r="AI289" s="96">
        <f t="shared" si="67"/>
        <v>0</v>
      </c>
      <c r="AJ289" s="72" t="s">
        <v>1916</v>
      </c>
      <c r="AK289" s="72"/>
      <c r="AL289" s="71" t="s">
        <v>1239</v>
      </c>
      <c r="AM289" s="71" t="s">
        <v>1415</v>
      </c>
      <c r="AN289" s="71" t="s">
        <v>1178</v>
      </c>
      <c r="AO289" s="73" t="s">
        <v>1241</v>
      </c>
      <c r="AP289" s="73" t="s">
        <v>1416</v>
      </c>
      <c r="AQ289" s="73" t="s">
        <v>1417</v>
      </c>
      <c r="AR289" s="71" t="s">
        <v>1418</v>
      </c>
      <c r="AS289" s="71" t="s">
        <v>1419</v>
      </c>
      <c r="AT289" s="71"/>
      <c r="AU289" s="110">
        <v>45534</v>
      </c>
      <c r="AV289" s="74">
        <v>45534</v>
      </c>
      <c r="AW289" s="57"/>
      <c r="AX289" s="57"/>
      <c r="AY289" s="71"/>
      <c r="AZ289" s="71"/>
      <c r="BA289" s="70"/>
      <c r="BB289" s="70"/>
      <c r="BC289" s="70"/>
      <c r="BD289" s="70"/>
      <c r="BE289" s="71"/>
      <c r="BF289" s="96"/>
      <c r="BG289" s="96"/>
      <c r="BH289" s="96">
        <f t="shared" si="60"/>
        <v>0</v>
      </c>
      <c r="BI289" s="96"/>
      <c r="BJ289" s="96"/>
      <c r="BK289" s="96"/>
      <c r="BL289" s="96"/>
      <c r="BM289" s="96"/>
      <c r="BN289" s="96"/>
      <c r="BO289" s="96"/>
      <c r="BP289" s="96"/>
      <c r="BQ289" s="96"/>
      <c r="BR289" s="96"/>
      <c r="BS289" s="96"/>
      <c r="BT289" s="96"/>
      <c r="BU289" s="96"/>
      <c r="BV289" s="96">
        <f t="shared" si="61"/>
        <v>0</v>
      </c>
      <c r="BW289" s="96">
        <f t="shared" si="62"/>
        <v>0</v>
      </c>
      <c r="BX289" s="96">
        <f t="shared" si="63"/>
        <v>0</v>
      </c>
      <c r="BY289" s="96">
        <f t="shared" si="64"/>
        <v>0</v>
      </c>
      <c r="BZ289" s="96">
        <f t="shared" si="68"/>
        <v>0</v>
      </c>
      <c r="CA289" s="72"/>
      <c r="CB289" s="72"/>
      <c r="CC289" s="71"/>
      <c r="CD289" s="71"/>
      <c r="CE289" s="71"/>
      <c r="CF289" s="73"/>
      <c r="CG289" s="73"/>
      <c r="CH289" s="73"/>
      <c r="CI289" s="71"/>
      <c r="CJ289" s="71"/>
      <c r="CK289" s="71"/>
      <c r="CL289" s="110"/>
      <c r="CM289" s="74"/>
      <c r="CN289" s="57"/>
      <c r="CO289" s="57"/>
      <c r="CP289" s="71"/>
      <c r="CQ289" s="71"/>
      <c r="CR289" s="75"/>
    </row>
    <row r="290" spans="1:98" x14ac:dyDescent="0.45">
      <c r="A290" s="56">
        <v>287</v>
      </c>
      <c r="B290" s="68" t="s">
        <v>925</v>
      </c>
      <c r="C290" s="78" t="s">
        <v>926</v>
      </c>
      <c r="D290" s="78" t="str">
        <f t="shared" si="55"/>
        <v>ES0066</v>
      </c>
      <c r="E290" s="78" t="s">
        <v>2120</v>
      </c>
      <c r="F290" s="58">
        <v>43586</v>
      </c>
      <c r="G290" s="69">
        <v>241.92</v>
      </c>
      <c r="H290" s="57" t="s">
        <v>134</v>
      </c>
      <c r="I290" s="57" t="s">
        <v>239</v>
      </c>
      <c r="J290" s="70">
        <v>45429</v>
      </c>
      <c r="K290" s="70" t="s">
        <v>1147</v>
      </c>
      <c r="L290" s="70"/>
      <c r="M290" s="70"/>
      <c r="N290" s="71"/>
      <c r="O290" s="96">
        <v>2072730</v>
      </c>
      <c r="P290" s="96">
        <v>2072730</v>
      </c>
      <c r="Q290" s="96">
        <f t="shared" si="56"/>
        <v>0</v>
      </c>
      <c r="R290" s="96">
        <v>198114</v>
      </c>
      <c r="S290" s="96">
        <v>16670</v>
      </c>
      <c r="T290" s="96">
        <v>0</v>
      </c>
      <c r="U290" s="96">
        <v>54053</v>
      </c>
      <c r="V290" s="96">
        <v>105691</v>
      </c>
      <c r="W290" s="96">
        <v>21700</v>
      </c>
      <c r="X290" s="96">
        <v>0</v>
      </c>
      <c r="Y290" s="96">
        <v>1266</v>
      </c>
      <c r="Z290" s="96">
        <v>5702</v>
      </c>
      <c r="AA290" s="96">
        <v>18689</v>
      </c>
      <c r="AB290" s="96">
        <v>3207</v>
      </c>
      <c r="AC290" s="96">
        <v>0</v>
      </c>
      <c r="AD290" s="96">
        <v>0</v>
      </c>
      <c r="AE290" s="96">
        <f t="shared" si="57"/>
        <v>226978</v>
      </c>
      <c r="AF290" s="96">
        <f t="shared" si="58"/>
        <v>28864</v>
      </c>
      <c r="AG290" s="96">
        <f t="shared" si="65"/>
        <v>1874616</v>
      </c>
      <c r="AH290" s="96">
        <f t="shared" si="66"/>
        <v>1845752</v>
      </c>
      <c r="AI290" s="96">
        <f t="shared" si="67"/>
        <v>-28864</v>
      </c>
      <c r="AJ290" s="72" t="s">
        <v>1681</v>
      </c>
      <c r="AK290" s="72"/>
      <c r="AL290" s="71" t="s">
        <v>1239</v>
      </c>
      <c r="AM290" s="71" t="s">
        <v>1281</v>
      </c>
      <c r="AN290" s="71" t="s">
        <v>1178</v>
      </c>
      <c r="AO290" s="73" t="s">
        <v>1241</v>
      </c>
      <c r="AP290" s="73" t="s">
        <v>1282</v>
      </c>
      <c r="AQ290" s="73" t="s">
        <v>1425</v>
      </c>
      <c r="AR290" s="71" t="s">
        <v>1426</v>
      </c>
      <c r="AS290" s="71" t="s">
        <v>1427</v>
      </c>
      <c r="AT290" s="77" t="s">
        <v>1896</v>
      </c>
      <c r="AU290" s="110">
        <v>45504</v>
      </c>
      <c r="AV290" s="74">
        <v>45504</v>
      </c>
      <c r="AW290" s="57"/>
      <c r="AX290" s="57"/>
      <c r="AY290" s="71"/>
      <c r="AZ290" s="71"/>
      <c r="BA290" s="70"/>
      <c r="BB290" s="70"/>
      <c r="BC290" s="70"/>
      <c r="BD290" s="70"/>
      <c r="BE290" s="71"/>
      <c r="BF290" s="96"/>
      <c r="BG290" s="96"/>
      <c r="BH290" s="96">
        <f t="shared" si="60"/>
        <v>0</v>
      </c>
      <c r="BI290" s="96"/>
      <c r="BJ290" s="96"/>
      <c r="BK290" s="96"/>
      <c r="BL290" s="96"/>
      <c r="BM290" s="96"/>
      <c r="BN290" s="96"/>
      <c r="BO290" s="96"/>
      <c r="BP290" s="96"/>
      <c r="BQ290" s="96"/>
      <c r="BR290" s="96"/>
      <c r="BS290" s="96"/>
      <c r="BT290" s="96"/>
      <c r="BU290" s="96"/>
      <c r="BV290" s="96">
        <f t="shared" si="61"/>
        <v>0</v>
      </c>
      <c r="BW290" s="96">
        <f t="shared" si="62"/>
        <v>0</v>
      </c>
      <c r="BX290" s="96">
        <f t="shared" si="63"/>
        <v>0</v>
      </c>
      <c r="BY290" s="96">
        <f t="shared" si="64"/>
        <v>0</v>
      </c>
      <c r="BZ290" s="96">
        <f t="shared" si="68"/>
        <v>0</v>
      </c>
      <c r="CA290" s="72"/>
      <c r="CB290" s="72"/>
      <c r="CC290" s="71"/>
      <c r="CD290" s="71"/>
      <c r="CE290" s="71"/>
      <c r="CF290" s="73"/>
      <c r="CG290" s="73"/>
      <c r="CH290" s="73"/>
      <c r="CI290" s="71"/>
      <c r="CJ290" s="71"/>
      <c r="CK290" s="77"/>
      <c r="CL290" s="110"/>
      <c r="CM290" s="74"/>
      <c r="CN290" s="57"/>
      <c r="CO290" s="57"/>
      <c r="CP290" s="71"/>
      <c r="CQ290" s="71"/>
      <c r="CR290" s="75"/>
    </row>
    <row r="291" spans="1:98" x14ac:dyDescent="0.45">
      <c r="A291" s="56">
        <v>288</v>
      </c>
      <c r="B291" s="68" t="s">
        <v>927</v>
      </c>
      <c r="C291" s="78" t="s">
        <v>928</v>
      </c>
      <c r="D291" s="78" t="str">
        <f t="shared" si="55"/>
        <v>ES0067</v>
      </c>
      <c r="E291" s="57" t="s">
        <v>929</v>
      </c>
      <c r="F291" s="58">
        <v>43586</v>
      </c>
      <c r="G291" s="69">
        <v>161.28</v>
      </c>
      <c r="H291" s="57" t="s">
        <v>134</v>
      </c>
      <c r="I291" s="57" t="s">
        <v>239</v>
      </c>
      <c r="J291" s="70">
        <v>45457</v>
      </c>
      <c r="K291" s="70" t="s">
        <v>1147</v>
      </c>
      <c r="L291" s="70"/>
      <c r="M291" s="70"/>
      <c r="N291" s="71"/>
      <c r="O291" s="96">
        <v>1404900</v>
      </c>
      <c r="P291" s="96">
        <v>1404900</v>
      </c>
      <c r="Q291" s="96">
        <f t="shared" si="56"/>
        <v>0</v>
      </c>
      <c r="R291" s="96">
        <v>248008</v>
      </c>
      <c r="S291" s="96">
        <v>11325</v>
      </c>
      <c r="T291" s="96">
        <v>49420</v>
      </c>
      <c r="U291" s="96">
        <v>75912</v>
      </c>
      <c r="V291" s="96">
        <v>75041</v>
      </c>
      <c r="W291" s="96">
        <v>15483</v>
      </c>
      <c r="X291" s="96">
        <v>0</v>
      </c>
      <c r="Y291" s="96">
        <v>870</v>
      </c>
      <c r="Z291" s="96">
        <v>3960</v>
      </c>
      <c r="AA291" s="96">
        <v>13621</v>
      </c>
      <c r="AB291" s="96">
        <v>2376</v>
      </c>
      <c r="AC291" s="96">
        <v>0</v>
      </c>
      <c r="AD291" s="96">
        <v>0</v>
      </c>
      <c r="AE291" s="96">
        <f t="shared" si="57"/>
        <v>248008</v>
      </c>
      <c r="AF291" s="96">
        <f t="shared" si="58"/>
        <v>0</v>
      </c>
      <c r="AG291" s="96">
        <f t="shared" si="65"/>
        <v>1156892</v>
      </c>
      <c r="AH291" s="96">
        <f t="shared" si="66"/>
        <v>1156892</v>
      </c>
      <c r="AI291" s="96">
        <f t="shared" si="67"/>
        <v>0</v>
      </c>
      <c r="AJ291" s="72"/>
      <c r="AK291" s="72"/>
      <c r="AL291" s="71" t="s">
        <v>1579</v>
      </c>
      <c r="AM291" s="71" t="s">
        <v>1660</v>
      </c>
      <c r="AN291" s="71" t="s">
        <v>1178</v>
      </c>
      <c r="AO291" s="73" t="s">
        <v>1241</v>
      </c>
      <c r="AP291" s="73" t="s">
        <v>1460</v>
      </c>
      <c r="AQ291" s="73" t="s">
        <v>1661</v>
      </c>
      <c r="AR291" s="71" t="s">
        <v>1662</v>
      </c>
      <c r="AS291" s="71" t="s">
        <v>1663</v>
      </c>
      <c r="AT291" s="71"/>
      <c r="AU291" s="110">
        <v>45504</v>
      </c>
      <c r="AV291" s="74">
        <v>45504</v>
      </c>
      <c r="AW291" s="57"/>
      <c r="AX291" s="57"/>
      <c r="AY291" s="71"/>
      <c r="AZ291" s="71"/>
      <c r="BA291" s="70"/>
      <c r="BB291" s="70"/>
      <c r="BC291" s="70"/>
      <c r="BD291" s="70"/>
      <c r="BE291" s="71"/>
      <c r="BF291" s="96"/>
      <c r="BG291" s="96"/>
      <c r="BH291" s="96">
        <f t="shared" si="60"/>
        <v>0</v>
      </c>
      <c r="BI291" s="96"/>
      <c r="BJ291" s="96"/>
      <c r="BK291" s="96"/>
      <c r="BL291" s="96"/>
      <c r="BM291" s="96"/>
      <c r="BN291" s="96"/>
      <c r="BO291" s="96"/>
      <c r="BP291" s="96"/>
      <c r="BQ291" s="96"/>
      <c r="BR291" s="96"/>
      <c r="BS291" s="96"/>
      <c r="BT291" s="96"/>
      <c r="BU291" s="96"/>
      <c r="BV291" s="96">
        <f t="shared" si="61"/>
        <v>0</v>
      </c>
      <c r="BW291" s="96">
        <f t="shared" si="62"/>
        <v>0</v>
      </c>
      <c r="BX291" s="96">
        <f t="shared" si="63"/>
        <v>0</v>
      </c>
      <c r="BY291" s="96">
        <f t="shared" si="64"/>
        <v>0</v>
      </c>
      <c r="BZ291" s="96">
        <f t="shared" si="68"/>
        <v>0</v>
      </c>
      <c r="CA291" s="72"/>
      <c r="CB291" s="72"/>
      <c r="CC291" s="71"/>
      <c r="CD291" s="71"/>
      <c r="CE291" s="71"/>
      <c r="CF291" s="73"/>
      <c r="CG291" s="73"/>
      <c r="CH291" s="73"/>
      <c r="CI291" s="71"/>
      <c r="CJ291" s="71"/>
      <c r="CK291" s="71"/>
      <c r="CL291" s="110"/>
      <c r="CM291" s="74"/>
      <c r="CN291" s="57"/>
      <c r="CO291" s="57"/>
      <c r="CP291" s="71"/>
      <c r="CQ291" s="71"/>
      <c r="CR291" s="75"/>
    </row>
    <row r="292" spans="1:98" x14ac:dyDescent="0.45">
      <c r="A292" s="56">
        <v>289</v>
      </c>
      <c r="B292" s="68" t="s">
        <v>930</v>
      </c>
      <c r="C292" s="78" t="s">
        <v>2124</v>
      </c>
      <c r="D292" s="78" t="str">
        <f t="shared" si="55"/>
        <v>ES0068</v>
      </c>
      <c r="E292" s="57" t="s">
        <v>931</v>
      </c>
      <c r="F292" s="58">
        <v>43586</v>
      </c>
      <c r="G292" s="69">
        <v>161.28</v>
      </c>
      <c r="H292" s="57" t="s">
        <v>134</v>
      </c>
      <c r="I292" s="57" t="s">
        <v>239</v>
      </c>
      <c r="J292" s="70">
        <v>45421</v>
      </c>
      <c r="K292" s="70" t="s">
        <v>1147</v>
      </c>
      <c r="L292" s="70"/>
      <c r="M292" s="70"/>
      <c r="N292" s="71"/>
      <c r="O292" s="96">
        <v>1393290</v>
      </c>
      <c r="P292" s="96">
        <v>1393290</v>
      </c>
      <c r="Q292" s="96">
        <f t="shared" si="56"/>
        <v>0</v>
      </c>
      <c r="R292" s="96">
        <v>250619</v>
      </c>
      <c r="S292" s="96">
        <v>11523</v>
      </c>
      <c r="T292" s="96">
        <v>49816</v>
      </c>
      <c r="U292" s="96">
        <v>76625</v>
      </c>
      <c r="V292" s="96">
        <v>75793</v>
      </c>
      <c r="W292" s="96">
        <v>15641</v>
      </c>
      <c r="X292" s="96">
        <v>0</v>
      </c>
      <c r="Y292" s="96">
        <v>870</v>
      </c>
      <c r="Z292" s="96">
        <v>4038</v>
      </c>
      <c r="AA292" s="96">
        <v>13898</v>
      </c>
      <c r="AB292" s="96">
        <v>2415</v>
      </c>
      <c r="AC292" s="96">
        <v>0</v>
      </c>
      <c r="AD292" s="96">
        <v>0</v>
      </c>
      <c r="AE292" s="96">
        <f t="shared" si="57"/>
        <v>250619</v>
      </c>
      <c r="AF292" s="96">
        <f t="shared" si="58"/>
        <v>0</v>
      </c>
      <c r="AG292" s="96">
        <f t="shared" si="65"/>
        <v>1142671</v>
      </c>
      <c r="AH292" s="96">
        <f t="shared" si="66"/>
        <v>1142671</v>
      </c>
      <c r="AI292" s="96">
        <f t="shared" si="67"/>
        <v>0</v>
      </c>
      <c r="AJ292" s="72" t="s">
        <v>1433</v>
      </c>
      <c r="AK292" s="72"/>
      <c r="AL292" s="71" t="s">
        <v>1313</v>
      </c>
      <c r="AM292" s="71" t="s">
        <v>1315</v>
      </c>
      <c r="AN292" s="71" t="s">
        <v>1178</v>
      </c>
      <c r="AO292" s="73" t="s">
        <v>1314</v>
      </c>
      <c r="AP292" s="73" t="s">
        <v>1316</v>
      </c>
      <c r="AQ292" s="73" t="s">
        <v>1317</v>
      </c>
      <c r="AR292" s="71" t="s">
        <v>1318</v>
      </c>
      <c r="AS292" s="71" t="s">
        <v>1319</v>
      </c>
      <c r="AT292" s="71"/>
      <c r="AU292" s="110">
        <v>45513</v>
      </c>
      <c r="AV292" s="74">
        <v>45513</v>
      </c>
      <c r="AW292" s="57"/>
      <c r="AX292" s="57"/>
      <c r="AY292" s="71"/>
      <c r="AZ292" s="71"/>
      <c r="BA292" s="70"/>
      <c r="BB292" s="70"/>
      <c r="BC292" s="70"/>
      <c r="BD292" s="70"/>
      <c r="BE292" s="71"/>
      <c r="BF292" s="96"/>
      <c r="BG292" s="96"/>
      <c r="BH292" s="96">
        <f t="shared" si="60"/>
        <v>0</v>
      </c>
      <c r="BI292" s="96"/>
      <c r="BJ292" s="96"/>
      <c r="BK292" s="96"/>
      <c r="BL292" s="96"/>
      <c r="BM292" s="96"/>
      <c r="BN292" s="96"/>
      <c r="BO292" s="96"/>
      <c r="BP292" s="96"/>
      <c r="BQ292" s="96"/>
      <c r="BR292" s="96"/>
      <c r="BS292" s="96"/>
      <c r="BT292" s="96"/>
      <c r="BU292" s="96"/>
      <c r="BV292" s="96">
        <f t="shared" si="61"/>
        <v>0</v>
      </c>
      <c r="BW292" s="96">
        <f t="shared" si="62"/>
        <v>0</v>
      </c>
      <c r="BX292" s="96">
        <f t="shared" si="63"/>
        <v>0</v>
      </c>
      <c r="BY292" s="96">
        <f t="shared" si="64"/>
        <v>0</v>
      </c>
      <c r="BZ292" s="96">
        <f t="shared" si="68"/>
        <v>0</v>
      </c>
      <c r="CA292" s="72"/>
      <c r="CB292" s="72"/>
      <c r="CC292" s="71"/>
      <c r="CD292" s="71"/>
      <c r="CE292" s="71"/>
      <c r="CF292" s="73"/>
      <c r="CG292" s="73"/>
      <c r="CH292" s="73"/>
      <c r="CI292" s="71"/>
      <c r="CJ292" s="71"/>
      <c r="CK292" s="71"/>
      <c r="CL292" s="110"/>
      <c r="CM292" s="74"/>
      <c r="CN292" s="57"/>
      <c r="CO292" s="57"/>
      <c r="CP292" s="71"/>
      <c r="CQ292" s="71"/>
      <c r="CR292" s="75"/>
    </row>
    <row r="293" spans="1:98" x14ac:dyDescent="0.45">
      <c r="A293" s="56">
        <v>290</v>
      </c>
      <c r="B293" s="68" t="s">
        <v>932</v>
      </c>
      <c r="C293" s="78" t="s">
        <v>933</v>
      </c>
      <c r="D293" s="78" t="str">
        <f t="shared" si="55"/>
        <v>ES0069</v>
      </c>
      <c r="E293" s="57" t="s">
        <v>934</v>
      </c>
      <c r="F293" s="58">
        <v>43586</v>
      </c>
      <c r="G293" s="69">
        <v>80.64</v>
      </c>
      <c r="H293" s="57" t="s">
        <v>134</v>
      </c>
      <c r="I293" s="57" t="s">
        <v>239</v>
      </c>
      <c r="J293" s="70">
        <v>45427</v>
      </c>
      <c r="K293" s="70" t="s">
        <v>1147</v>
      </c>
      <c r="L293" s="70"/>
      <c r="M293" s="70"/>
      <c r="N293" s="71"/>
      <c r="O293" s="96">
        <v>705980</v>
      </c>
      <c r="P293" s="96">
        <v>705980</v>
      </c>
      <c r="Q293" s="96">
        <f t="shared" si="56"/>
        <v>0</v>
      </c>
      <c r="R293" s="96">
        <v>123112</v>
      </c>
      <c r="S293" s="96">
        <v>5623</v>
      </c>
      <c r="T293" s="96">
        <v>24591</v>
      </c>
      <c r="U293" s="96">
        <v>37857</v>
      </c>
      <c r="V293" s="96">
        <v>37342</v>
      </c>
      <c r="W293" s="96">
        <v>7682</v>
      </c>
      <c r="X293" s="96">
        <v>0</v>
      </c>
      <c r="Y293" s="96">
        <v>435</v>
      </c>
      <c r="Z293" s="96">
        <v>1940</v>
      </c>
      <c r="AA293" s="96">
        <v>6494</v>
      </c>
      <c r="AB293" s="96">
        <v>1148</v>
      </c>
      <c r="AC293" s="96">
        <v>0</v>
      </c>
      <c r="AD293" s="96">
        <v>0</v>
      </c>
      <c r="AE293" s="96">
        <f t="shared" si="57"/>
        <v>123112</v>
      </c>
      <c r="AF293" s="96">
        <f t="shared" si="58"/>
        <v>0</v>
      </c>
      <c r="AG293" s="96">
        <f t="shared" si="65"/>
        <v>582868</v>
      </c>
      <c r="AH293" s="96">
        <f t="shared" si="66"/>
        <v>582868</v>
      </c>
      <c r="AI293" s="96">
        <f t="shared" si="67"/>
        <v>0</v>
      </c>
      <c r="AJ293" s="72" t="s">
        <v>1908</v>
      </c>
      <c r="AK293" s="72"/>
      <c r="AL293" s="71" t="s">
        <v>1515</v>
      </c>
      <c r="AM293" s="71" t="s">
        <v>1516</v>
      </c>
      <c r="AN293" s="71" t="s">
        <v>1178</v>
      </c>
      <c r="AO293" s="73" t="s">
        <v>1241</v>
      </c>
      <c r="AP293" s="73" t="s">
        <v>1517</v>
      </c>
      <c r="AQ293" s="73" t="s">
        <v>1518</v>
      </c>
      <c r="AR293" s="71" t="s">
        <v>1519</v>
      </c>
      <c r="AS293" s="71" t="s">
        <v>1520</v>
      </c>
      <c r="AT293" s="71"/>
      <c r="AU293" s="110">
        <v>45513</v>
      </c>
      <c r="AV293" s="74">
        <v>45513</v>
      </c>
      <c r="AW293" s="57"/>
      <c r="AX293" s="57"/>
      <c r="AY293" s="71"/>
      <c r="AZ293" s="71"/>
      <c r="BA293" s="70"/>
      <c r="BB293" s="70"/>
      <c r="BC293" s="70"/>
      <c r="BD293" s="70"/>
      <c r="BE293" s="71"/>
      <c r="BF293" s="96"/>
      <c r="BG293" s="96"/>
      <c r="BH293" s="96">
        <f t="shared" si="60"/>
        <v>0</v>
      </c>
      <c r="BI293" s="96"/>
      <c r="BJ293" s="96"/>
      <c r="BK293" s="96"/>
      <c r="BL293" s="96"/>
      <c r="BM293" s="96"/>
      <c r="BN293" s="96"/>
      <c r="BO293" s="96"/>
      <c r="BP293" s="96"/>
      <c r="BQ293" s="96"/>
      <c r="BR293" s="96"/>
      <c r="BS293" s="96"/>
      <c r="BT293" s="96"/>
      <c r="BU293" s="96"/>
      <c r="BV293" s="96">
        <f t="shared" si="61"/>
        <v>0</v>
      </c>
      <c r="BW293" s="96">
        <f t="shared" si="62"/>
        <v>0</v>
      </c>
      <c r="BX293" s="96">
        <f t="shared" si="63"/>
        <v>0</v>
      </c>
      <c r="BY293" s="96">
        <f t="shared" si="64"/>
        <v>0</v>
      </c>
      <c r="BZ293" s="96">
        <f t="shared" si="68"/>
        <v>0</v>
      </c>
      <c r="CA293" s="72"/>
      <c r="CB293" s="72"/>
      <c r="CC293" s="71"/>
      <c r="CD293" s="71"/>
      <c r="CE293" s="71"/>
      <c r="CF293" s="73"/>
      <c r="CG293" s="73"/>
      <c r="CH293" s="73"/>
      <c r="CI293" s="71"/>
      <c r="CJ293" s="71"/>
      <c r="CK293" s="71"/>
      <c r="CL293" s="110"/>
      <c r="CM293" s="74"/>
      <c r="CN293" s="57"/>
      <c r="CO293" s="57"/>
      <c r="CP293" s="71"/>
      <c r="CQ293" s="71"/>
      <c r="CR293" s="75"/>
    </row>
    <row r="294" spans="1:98" x14ac:dyDescent="0.45">
      <c r="A294" s="56">
        <v>291</v>
      </c>
      <c r="B294" s="68" t="s">
        <v>935</v>
      </c>
      <c r="C294" s="78" t="s">
        <v>936</v>
      </c>
      <c r="D294" s="78" t="str">
        <f t="shared" si="55"/>
        <v>ES0070</v>
      </c>
      <c r="E294" s="57" t="s">
        <v>1761</v>
      </c>
      <c r="F294" s="58">
        <v>43586</v>
      </c>
      <c r="G294" s="69">
        <v>80.64</v>
      </c>
      <c r="H294" s="57" t="s">
        <v>134</v>
      </c>
      <c r="I294" s="57" t="s">
        <v>239</v>
      </c>
      <c r="J294" s="70">
        <v>45474</v>
      </c>
      <c r="K294" s="70" t="s">
        <v>1147</v>
      </c>
      <c r="L294" s="70"/>
      <c r="M294" s="70"/>
      <c r="N294" s="71"/>
      <c r="O294" s="96">
        <v>678290</v>
      </c>
      <c r="P294" s="96">
        <v>678290</v>
      </c>
      <c r="Q294" s="96">
        <f t="shared" si="56"/>
        <v>0</v>
      </c>
      <c r="R294" s="96">
        <v>122360</v>
      </c>
      <c r="S294" s="96">
        <v>5583</v>
      </c>
      <c r="T294" s="96">
        <v>24433</v>
      </c>
      <c r="U294" s="96">
        <v>37580</v>
      </c>
      <c r="V294" s="96">
        <v>37105</v>
      </c>
      <c r="W294" s="96">
        <v>7603</v>
      </c>
      <c r="X294" s="96">
        <v>0</v>
      </c>
      <c r="Y294" s="96">
        <v>435</v>
      </c>
      <c r="Z294" s="96">
        <v>1900</v>
      </c>
      <c r="AA294" s="96">
        <v>6573</v>
      </c>
      <c r="AB294" s="96">
        <v>1148</v>
      </c>
      <c r="AC294" s="96">
        <v>0</v>
      </c>
      <c r="AD294" s="96">
        <v>0</v>
      </c>
      <c r="AE294" s="96">
        <f t="shared" si="57"/>
        <v>122360</v>
      </c>
      <c r="AF294" s="96">
        <f t="shared" si="58"/>
        <v>0</v>
      </c>
      <c r="AG294" s="96">
        <f t="shared" si="65"/>
        <v>555930</v>
      </c>
      <c r="AH294" s="96">
        <f t="shared" si="66"/>
        <v>555930</v>
      </c>
      <c r="AI294" s="96">
        <f t="shared" si="67"/>
        <v>0</v>
      </c>
      <c r="AJ294" s="72"/>
      <c r="AK294" s="72"/>
      <c r="AL294" s="71" t="s">
        <v>1313</v>
      </c>
      <c r="AM294" s="71" t="s">
        <v>1762</v>
      </c>
      <c r="AN294" s="71" t="s">
        <v>1178</v>
      </c>
      <c r="AO294" s="73" t="s">
        <v>1314</v>
      </c>
      <c r="AP294" s="73" t="s">
        <v>1721</v>
      </c>
      <c r="AQ294" s="73" t="s">
        <v>1763</v>
      </c>
      <c r="AR294" s="71" t="s">
        <v>1764</v>
      </c>
      <c r="AS294" s="71" t="s">
        <v>1765</v>
      </c>
      <c r="AT294" s="71"/>
      <c r="AU294" s="110">
        <v>45504</v>
      </c>
      <c r="AV294" s="74">
        <v>45504</v>
      </c>
      <c r="AW294" s="57"/>
      <c r="AX294" s="57"/>
      <c r="AY294" s="71"/>
      <c r="AZ294" s="71"/>
      <c r="BA294" s="70"/>
      <c r="BB294" s="70"/>
      <c r="BC294" s="70"/>
      <c r="BD294" s="70"/>
      <c r="BE294" s="71"/>
      <c r="BF294" s="96"/>
      <c r="BG294" s="96"/>
      <c r="BH294" s="96">
        <f t="shared" si="60"/>
        <v>0</v>
      </c>
      <c r="BI294" s="96"/>
      <c r="BJ294" s="96"/>
      <c r="BK294" s="96"/>
      <c r="BL294" s="96"/>
      <c r="BM294" s="96"/>
      <c r="BN294" s="96"/>
      <c r="BO294" s="96"/>
      <c r="BP294" s="96"/>
      <c r="BQ294" s="96"/>
      <c r="BR294" s="96"/>
      <c r="BS294" s="96"/>
      <c r="BT294" s="96"/>
      <c r="BU294" s="96"/>
      <c r="BV294" s="96">
        <f t="shared" si="61"/>
        <v>0</v>
      </c>
      <c r="BW294" s="96">
        <f t="shared" si="62"/>
        <v>0</v>
      </c>
      <c r="BX294" s="96">
        <f t="shared" si="63"/>
        <v>0</v>
      </c>
      <c r="BY294" s="96">
        <f t="shared" si="64"/>
        <v>0</v>
      </c>
      <c r="BZ294" s="96">
        <f t="shared" si="68"/>
        <v>0</v>
      </c>
      <c r="CA294" s="72"/>
      <c r="CB294" s="72"/>
      <c r="CC294" s="71"/>
      <c r="CD294" s="71"/>
      <c r="CE294" s="71"/>
      <c r="CF294" s="73"/>
      <c r="CG294" s="73"/>
      <c r="CH294" s="73"/>
      <c r="CI294" s="71"/>
      <c r="CJ294" s="71"/>
      <c r="CK294" s="71"/>
      <c r="CL294" s="110"/>
      <c r="CM294" s="74"/>
      <c r="CN294" s="57"/>
      <c r="CO294" s="57"/>
      <c r="CP294" s="71"/>
      <c r="CQ294" s="71"/>
      <c r="CR294" s="75"/>
    </row>
    <row r="295" spans="1:98" x14ac:dyDescent="0.45">
      <c r="A295" s="56">
        <v>292</v>
      </c>
      <c r="B295" s="68" t="s">
        <v>938</v>
      </c>
      <c r="C295" s="78" t="s">
        <v>939</v>
      </c>
      <c r="D295" s="78" t="str">
        <f t="shared" si="55"/>
        <v>ES0071</v>
      </c>
      <c r="E295" s="57" t="s">
        <v>940</v>
      </c>
      <c r="F295" s="58">
        <v>43586</v>
      </c>
      <c r="G295" s="69">
        <v>80.64</v>
      </c>
      <c r="H295" s="57" t="s">
        <v>134</v>
      </c>
      <c r="I295" s="57" t="s">
        <v>239</v>
      </c>
      <c r="J295" s="70"/>
      <c r="K295" s="70"/>
      <c r="L295" s="70"/>
      <c r="M295" s="70"/>
      <c r="N295" s="71"/>
      <c r="O295" s="96"/>
      <c r="P295" s="96"/>
      <c r="Q295" s="96">
        <f t="shared" si="56"/>
        <v>0</v>
      </c>
      <c r="R295" s="96"/>
      <c r="S295" s="96"/>
      <c r="T295" s="96"/>
      <c r="U295" s="96"/>
      <c r="V295" s="96"/>
      <c r="W295" s="96"/>
      <c r="X295" s="96"/>
      <c r="Y295" s="96"/>
      <c r="Z295" s="96"/>
      <c r="AA295" s="96"/>
      <c r="AB295" s="96"/>
      <c r="AC295" s="96"/>
      <c r="AD295" s="96"/>
      <c r="AE295" s="96">
        <f t="shared" si="57"/>
        <v>0</v>
      </c>
      <c r="AF295" s="96">
        <f t="shared" si="58"/>
        <v>0</v>
      </c>
      <c r="AG295" s="96">
        <f t="shared" si="65"/>
        <v>0</v>
      </c>
      <c r="AH295" s="96">
        <f t="shared" si="66"/>
        <v>0</v>
      </c>
      <c r="AI295" s="96">
        <f t="shared" si="67"/>
        <v>0</v>
      </c>
      <c r="AJ295" s="72"/>
      <c r="AK295" s="72"/>
      <c r="AL295" s="71"/>
      <c r="AM295" s="71"/>
      <c r="AN295" s="71"/>
      <c r="AO295" s="73"/>
      <c r="AP295" s="73"/>
      <c r="AQ295" s="73"/>
      <c r="AR295" s="71"/>
      <c r="AS295" s="71"/>
      <c r="AT295" s="71"/>
      <c r="AU295" s="110"/>
      <c r="AV295" s="74"/>
      <c r="AW295" s="57"/>
      <c r="AX295" s="57"/>
      <c r="AY295" s="71"/>
      <c r="AZ295" s="71"/>
      <c r="BA295" s="70"/>
      <c r="BB295" s="70"/>
      <c r="BC295" s="70"/>
      <c r="BD295" s="70"/>
      <c r="BE295" s="71"/>
      <c r="BF295" s="96"/>
      <c r="BG295" s="96"/>
      <c r="BH295" s="96">
        <f t="shared" si="60"/>
        <v>0</v>
      </c>
      <c r="BI295" s="96"/>
      <c r="BJ295" s="96"/>
      <c r="BK295" s="96"/>
      <c r="BL295" s="96"/>
      <c r="BM295" s="96"/>
      <c r="BN295" s="96"/>
      <c r="BO295" s="96"/>
      <c r="BP295" s="96"/>
      <c r="BQ295" s="96"/>
      <c r="BR295" s="96"/>
      <c r="BS295" s="96"/>
      <c r="BT295" s="96"/>
      <c r="BU295" s="96"/>
      <c r="BV295" s="96">
        <f t="shared" si="61"/>
        <v>0</v>
      </c>
      <c r="BW295" s="96">
        <f t="shared" si="62"/>
        <v>0</v>
      </c>
      <c r="BX295" s="96">
        <f t="shared" si="63"/>
        <v>0</v>
      </c>
      <c r="BY295" s="96">
        <f t="shared" si="64"/>
        <v>0</v>
      </c>
      <c r="BZ295" s="96">
        <f t="shared" si="68"/>
        <v>0</v>
      </c>
      <c r="CA295" s="72"/>
      <c r="CB295" s="72"/>
      <c r="CC295" s="71"/>
      <c r="CD295" s="71"/>
      <c r="CE295" s="71"/>
      <c r="CF295" s="73"/>
      <c r="CG295" s="73"/>
      <c r="CH295" s="73"/>
      <c r="CI295" s="71"/>
      <c r="CJ295" s="71"/>
      <c r="CK295" s="71"/>
      <c r="CL295" s="110"/>
      <c r="CM295" s="74"/>
      <c r="CN295" s="57"/>
      <c r="CO295" s="57"/>
      <c r="CP295" s="71"/>
      <c r="CQ295" s="71"/>
      <c r="CR295" s="75"/>
    </row>
    <row r="296" spans="1:98" x14ac:dyDescent="0.45">
      <c r="A296" s="56">
        <v>293</v>
      </c>
      <c r="B296" s="68" t="s">
        <v>110</v>
      </c>
      <c r="C296" s="78" t="s">
        <v>120</v>
      </c>
      <c r="D296" s="78" t="str">
        <f t="shared" si="55"/>
        <v>ES0072</v>
      </c>
      <c r="E296" s="57" t="s">
        <v>1777</v>
      </c>
      <c r="F296" s="58">
        <v>43605</v>
      </c>
      <c r="G296" s="69">
        <v>750</v>
      </c>
      <c r="H296" s="57" t="s">
        <v>98</v>
      </c>
      <c r="I296" s="57" t="s">
        <v>108</v>
      </c>
      <c r="J296" s="70">
        <v>45474</v>
      </c>
      <c r="K296" s="70" t="s">
        <v>1147</v>
      </c>
      <c r="L296" s="70"/>
      <c r="M296" s="70"/>
      <c r="N296" s="71"/>
      <c r="O296" s="96">
        <v>4006430</v>
      </c>
      <c r="P296" s="96">
        <v>4018117</v>
      </c>
      <c r="Q296" s="96">
        <f t="shared" si="56"/>
        <v>11687</v>
      </c>
      <c r="R296" s="96">
        <v>1349923</v>
      </c>
      <c r="S296" s="96">
        <v>44035</v>
      </c>
      <c r="T296" s="96">
        <v>295812</v>
      </c>
      <c r="U296" s="96">
        <v>435283</v>
      </c>
      <c r="V296" s="96">
        <v>381784</v>
      </c>
      <c r="W296" s="96">
        <v>70805</v>
      </c>
      <c r="X296" s="96">
        <v>0</v>
      </c>
      <c r="Y296" s="96">
        <v>5068</v>
      </c>
      <c r="Z296" s="96">
        <v>19681</v>
      </c>
      <c r="AA296" s="96">
        <v>81180</v>
      </c>
      <c r="AB296" s="96">
        <v>10058</v>
      </c>
      <c r="AC296" s="96">
        <v>0</v>
      </c>
      <c r="AD296" s="96">
        <v>0</v>
      </c>
      <c r="AE296" s="96">
        <f t="shared" si="57"/>
        <v>1343706</v>
      </c>
      <c r="AF296" s="96">
        <f t="shared" si="58"/>
        <v>-6217</v>
      </c>
      <c r="AG296" s="96">
        <f t="shared" si="65"/>
        <v>2656507</v>
      </c>
      <c r="AH296" s="96">
        <f t="shared" si="66"/>
        <v>2674411</v>
      </c>
      <c r="AI296" s="96">
        <f t="shared" si="67"/>
        <v>17904</v>
      </c>
      <c r="AJ296" s="72" t="s">
        <v>1778</v>
      </c>
      <c r="AK296" s="72"/>
      <c r="AL296" s="71" t="s">
        <v>1504</v>
      </c>
      <c r="AM296" s="71" t="s">
        <v>1540</v>
      </c>
      <c r="AN296" s="71" t="s">
        <v>1178</v>
      </c>
      <c r="AO296" s="73" t="s">
        <v>1506</v>
      </c>
      <c r="AP296" s="73" t="s">
        <v>1395</v>
      </c>
      <c r="AQ296" s="73" t="s">
        <v>1779</v>
      </c>
      <c r="AR296" s="71" t="s">
        <v>1781</v>
      </c>
      <c r="AS296" s="71" t="s">
        <v>1782</v>
      </c>
      <c r="AT296" s="71"/>
      <c r="AU296" s="110">
        <v>45504</v>
      </c>
      <c r="AV296" s="74">
        <v>45504</v>
      </c>
      <c r="AW296" s="57"/>
      <c r="AX296" s="57"/>
      <c r="AY296" s="71"/>
      <c r="AZ296" s="71"/>
      <c r="BA296" s="70"/>
      <c r="BB296" s="70"/>
      <c r="BC296" s="70"/>
      <c r="BD296" s="70"/>
      <c r="BE296" s="71"/>
      <c r="BF296" s="96"/>
      <c r="BG296" s="96"/>
      <c r="BH296" s="96">
        <f t="shared" si="60"/>
        <v>0</v>
      </c>
      <c r="BI296" s="96"/>
      <c r="BJ296" s="96"/>
      <c r="BK296" s="96"/>
      <c r="BL296" s="96"/>
      <c r="BM296" s="96"/>
      <c r="BN296" s="96"/>
      <c r="BO296" s="96"/>
      <c r="BP296" s="96"/>
      <c r="BQ296" s="96"/>
      <c r="BR296" s="96"/>
      <c r="BS296" s="96"/>
      <c r="BT296" s="96"/>
      <c r="BU296" s="96"/>
      <c r="BV296" s="96">
        <f t="shared" si="61"/>
        <v>0</v>
      </c>
      <c r="BW296" s="96">
        <f t="shared" si="62"/>
        <v>0</v>
      </c>
      <c r="BX296" s="96">
        <f t="shared" si="63"/>
        <v>0</v>
      </c>
      <c r="BY296" s="96">
        <f t="shared" si="64"/>
        <v>0</v>
      </c>
      <c r="BZ296" s="96">
        <f t="shared" si="68"/>
        <v>0</v>
      </c>
      <c r="CA296" s="72"/>
      <c r="CB296" s="72"/>
      <c r="CC296" s="71"/>
      <c r="CD296" s="71"/>
      <c r="CE296" s="71"/>
      <c r="CF296" s="73"/>
      <c r="CG296" s="73"/>
      <c r="CH296" s="73"/>
      <c r="CI296" s="71"/>
      <c r="CJ296" s="71"/>
      <c r="CK296" s="71"/>
      <c r="CL296" s="110"/>
      <c r="CM296" s="74"/>
      <c r="CN296" s="57"/>
      <c r="CO296" s="57"/>
      <c r="CP296" s="71"/>
      <c r="CQ296" s="71"/>
      <c r="CR296" s="75"/>
    </row>
    <row r="297" spans="1:98" x14ac:dyDescent="0.45">
      <c r="A297" s="56">
        <v>294</v>
      </c>
      <c r="B297" s="68" t="s">
        <v>944</v>
      </c>
      <c r="C297" s="78" t="s">
        <v>945</v>
      </c>
      <c r="D297" s="78" t="str">
        <f t="shared" si="55"/>
        <v>N107BA</v>
      </c>
      <c r="E297" s="57" t="s">
        <v>946</v>
      </c>
      <c r="F297" s="58">
        <v>43917</v>
      </c>
      <c r="G297" s="69">
        <v>17.64</v>
      </c>
      <c r="H297" s="57" t="s">
        <v>134</v>
      </c>
      <c r="I297" s="57" t="s">
        <v>108</v>
      </c>
      <c r="J297" s="70"/>
      <c r="K297" s="70"/>
      <c r="L297" s="70"/>
      <c r="M297" s="70"/>
      <c r="N297" s="71"/>
      <c r="O297" s="96"/>
      <c r="P297" s="96"/>
      <c r="Q297" s="96">
        <f t="shared" si="56"/>
        <v>0</v>
      </c>
      <c r="R297" s="96"/>
      <c r="S297" s="96"/>
      <c r="T297" s="96"/>
      <c r="U297" s="96"/>
      <c r="V297" s="96"/>
      <c r="W297" s="96"/>
      <c r="X297" s="96"/>
      <c r="Y297" s="96"/>
      <c r="Z297" s="96"/>
      <c r="AA297" s="96"/>
      <c r="AB297" s="96"/>
      <c r="AC297" s="96"/>
      <c r="AD297" s="96"/>
      <c r="AE297" s="96">
        <f t="shared" si="57"/>
        <v>0</v>
      </c>
      <c r="AF297" s="96">
        <f t="shared" si="58"/>
        <v>0</v>
      </c>
      <c r="AG297" s="96">
        <f t="shared" si="65"/>
        <v>0</v>
      </c>
      <c r="AH297" s="96">
        <f t="shared" si="66"/>
        <v>0</v>
      </c>
      <c r="AI297" s="96">
        <f t="shared" si="67"/>
        <v>0</v>
      </c>
      <c r="AJ297" s="72"/>
      <c r="AK297" s="72"/>
      <c r="AL297" s="71"/>
      <c r="AM297" s="71"/>
      <c r="AN297" s="71"/>
      <c r="AO297" s="73"/>
      <c r="AP297" s="73"/>
      <c r="AQ297" s="73"/>
      <c r="AR297" s="71"/>
      <c r="AS297" s="71"/>
      <c r="AT297" s="71"/>
      <c r="AU297" s="110"/>
      <c r="AV297" s="74"/>
      <c r="AW297" s="57"/>
      <c r="AX297" s="57"/>
      <c r="AY297" s="71"/>
      <c r="AZ297" s="71"/>
      <c r="BA297" s="70"/>
      <c r="BB297" s="70"/>
      <c r="BC297" s="70"/>
      <c r="BD297" s="70"/>
      <c r="BE297" s="71"/>
      <c r="BF297" s="96"/>
      <c r="BG297" s="96"/>
      <c r="BH297" s="96">
        <f t="shared" si="60"/>
        <v>0</v>
      </c>
      <c r="BI297" s="96"/>
      <c r="BJ297" s="96"/>
      <c r="BK297" s="96"/>
      <c r="BL297" s="96"/>
      <c r="BM297" s="96"/>
      <c r="BN297" s="96"/>
      <c r="BO297" s="96"/>
      <c r="BP297" s="96"/>
      <c r="BQ297" s="96"/>
      <c r="BR297" s="96"/>
      <c r="BS297" s="96"/>
      <c r="BT297" s="96"/>
      <c r="BU297" s="96"/>
      <c r="BV297" s="96">
        <f t="shared" si="61"/>
        <v>0</v>
      </c>
      <c r="BW297" s="96">
        <f t="shared" si="62"/>
        <v>0</v>
      </c>
      <c r="BX297" s="96">
        <f t="shared" si="63"/>
        <v>0</v>
      </c>
      <c r="BY297" s="96">
        <f t="shared" si="64"/>
        <v>0</v>
      </c>
      <c r="BZ297" s="96">
        <f t="shared" si="68"/>
        <v>0</v>
      </c>
      <c r="CA297" s="72"/>
      <c r="CB297" s="72"/>
      <c r="CC297" s="71"/>
      <c r="CD297" s="71"/>
      <c r="CE297" s="71"/>
      <c r="CF297" s="73"/>
      <c r="CG297" s="73"/>
      <c r="CH297" s="73"/>
      <c r="CI297" s="71"/>
      <c r="CJ297" s="71"/>
      <c r="CK297" s="71"/>
      <c r="CL297" s="110"/>
      <c r="CM297" s="74"/>
      <c r="CN297" s="57"/>
      <c r="CO297" s="57"/>
      <c r="CP297" s="71"/>
      <c r="CQ297" s="71"/>
      <c r="CR297" s="75"/>
    </row>
    <row r="298" spans="1:98" x14ac:dyDescent="0.45">
      <c r="A298" s="56">
        <v>295</v>
      </c>
      <c r="B298" s="68" t="s">
        <v>947</v>
      </c>
      <c r="C298" s="78" t="s">
        <v>948</v>
      </c>
      <c r="D298" s="78" t="str">
        <f t="shared" si="55"/>
        <v>N108BB</v>
      </c>
      <c r="E298" s="57" t="s">
        <v>949</v>
      </c>
      <c r="F298" s="58">
        <v>43909</v>
      </c>
      <c r="G298" s="69">
        <v>20.16</v>
      </c>
      <c r="H298" s="57" t="s">
        <v>134</v>
      </c>
      <c r="I298" s="57" t="s">
        <v>941</v>
      </c>
      <c r="J298" s="70"/>
      <c r="K298" s="70"/>
      <c r="L298" s="70"/>
      <c r="M298" s="70"/>
      <c r="N298" s="71"/>
      <c r="O298" s="96"/>
      <c r="P298" s="96"/>
      <c r="Q298" s="96">
        <f t="shared" si="56"/>
        <v>0</v>
      </c>
      <c r="R298" s="96"/>
      <c r="S298" s="96"/>
      <c r="T298" s="96"/>
      <c r="U298" s="96"/>
      <c r="V298" s="96"/>
      <c r="W298" s="96"/>
      <c r="X298" s="96"/>
      <c r="Y298" s="96"/>
      <c r="Z298" s="96"/>
      <c r="AA298" s="96"/>
      <c r="AB298" s="96"/>
      <c r="AC298" s="96"/>
      <c r="AD298" s="96"/>
      <c r="AE298" s="96">
        <f t="shared" si="57"/>
        <v>0</v>
      </c>
      <c r="AF298" s="96">
        <f t="shared" si="58"/>
        <v>0</v>
      </c>
      <c r="AG298" s="96">
        <f t="shared" si="65"/>
        <v>0</v>
      </c>
      <c r="AH298" s="96">
        <f t="shared" si="66"/>
        <v>0</v>
      </c>
      <c r="AI298" s="96">
        <f t="shared" si="67"/>
        <v>0</v>
      </c>
      <c r="AJ298" s="72"/>
      <c r="AK298" s="72"/>
      <c r="AL298" s="71"/>
      <c r="AM298" s="71"/>
      <c r="AN298" s="71"/>
      <c r="AO298" s="73"/>
      <c r="AP298" s="73"/>
      <c r="AQ298" s="73"/>
      <c r="AR298" s="71"/>
      <c r="AS298" s="71"/>
      <c r="AT298" s="71"/>
      <c r="AU298" s="110"/>
      <c r="AV298" s="74"/>
      <c r="AW298" s="57"/>
      <c r="AX298" s="57"/>
      <c r="AY298" s="71"/>
      <c r="AZ298" s="71"/>
      <c r="BA298" s="70"/>
      <c r="BB298" s="70"/>
      <c r="BC298" s="70"/>
      <c r="BD298" s="70"/>
      <c r="BE298" s="71"/>
      <c r="BF298" s="96"/>
      <c r="BG298" s="96"/>
      <c r="BH298" s="96">
        <f t="shared" si="60"/>
        <v>0</v>
      </c>
      <c r="BI298" s="96"/>
      <c r="BJ298" s="96"/>
      <c r="BK298" s="96"/>
      <c r="BL298" s="96"/>
      <c r="BM298" s="96"/>
      <c r="BN298" s="96"/>
      <c r="BO298" s="96"/>
      <c r="BP298" s="96"/>
      <c r="BQ298" s="96"/>
      <c r="BR298" s="96"/>
      <c r="BS298" s="96"/>
      <c r="BT298" s="96"/>
      <c r="BU298" s="96"/>
      <c r="BV298" s="96">
        <f t="shared" si="61"/>
        <v>0</v>
      </c>
      <c r="BW298" s="96">
        <f t="shared" si="62"/>
        <v>0</v>
      </c>
      <c r="BX298" s="96">
        <f t="shared" si="63"/>
        <v>0</v>
      </c>
      <c r="BY298" s="96">
        <f t="shared" si="64"/>
        <v>0</v>
      </c>
      <c r="BZ298" s="96">
        <f t="shared" si="68"/>
        <v>0</v>
      </c>
      <c r="CA298" s="72"/>
      <c r="CB298" s="72"/>
      <c r="CC298" s="71"/>
      <c r="CD298" s="71"/>
      <c r="CE298" s="71"/>
      <c r="CF298" s="73"/>
      <c r="CG298" s="73"/>
      <c r="CH298" s="73"/>
      <c r="CI298" s="71"/>
      <c r="CJ298" s="71"/>
      <c r="CK298" s="71"/>
      <c r="CL298" s="110"/>
      <c r="CM298" s="74"/>
      <c r="CN298" s="57"/>
      <c r="CO298" s="57"/>
      <c r="CP298" s="71"/>
      <c r="CQ298" s="71"/>
      <c r="CR298" s="75"/>
    </row>
    <row r="299" spans="1:98" x14ac:dyDescent="0.45">
      <c r="A299" s="56">
        <v>296</v>
      </c>
      <c r="B299" s="68" t="s">
        <v>950</v>
      </c>
      <c r="C299" s="78" t="s">
        <v>951</v>
      </c>
      <c r="D299" s="78" t="str">
        <f t="shared" si="55"/>
        <v>N108BG</v>
      </c>
      <c r="E299" s="57" t="s">
        <v>952</v>
      </c>
      <c r="F299" s="58">
        <v>43915</v>
      </c>
      <c r="G299" s="69">
        <v>16.38</v>
      </c>
      <c r="H299" s="57" t="s">
        <v>134</v>
      </c>
      <c r="I299" s="57" t="s">
        <v>941</v>
      </c>
      <c r="J299" s="70"/>
      <c r="K299" s="70"/>
      <c r="L299" s="70"/>
      <c r="M299" s="70"/>
      <c r="N299" s="71"/>
      <c r="O299" s="96"/>
      <c r="P299" s="96"/>
      <c r="Q299" s="96">
        <f t="shared" si="56"/>
        <v>0</v>
      </c>
      <c r="R299" s="96"/>
      <c r="S299" s="96"/>
      <c r="T299" s="96"/>
      <c r="U299" s="96"/>
      <c r="V299" s="96"/>
      <c r="W299" s="96"/>
      <c r="X299" s="96"/>
      <c r="Y299" s="96"/>
      <c r="Z299" s="96"/>
      <c r="AA299" s="96"/>
      <c r="AB299" s="96"/>
      <c r="AC299" s="96"/>
      <c r="AD299" s="96"/>
      <c r="AE299" s="96">
        <f t="shared" si="57"/>
        <v>0</v>
      </c>
      <c r="AF299" s="96">
        <f t="shared" si="58"/>
        <v>0</v>
      </c>
      <c r="AG299" s="96">
        <f t="shared" si="65"/>
        <v>0</v>
      </c>
      <c r="AH299" s="96">
        <f t="shared" si="66"/>
        <v>0</v>
      </c>
      <c r="AI299" s="96">
        <f t="shared" si="67"/>
        <v>0</v>
      </c>
      <c r="AJ299" s="72"/>
      <c r="AK299" s="72"/>
      <c r="AL299" s="71"/>
      <c r="AM299" s="71"/>
      <c r="AN299" s="71"/>
      <c r="AO299" s="73"/>
      <c r="AP299" s="73"/>
      <c r="AQ299" s="73"/>
      <c r="AR299" s="71"/>
      <c r="AS299" s="71"/>
      <c r="AT299" s="71"/>
      <c r="AU299" s="110"/>
      <c r="AV299" s="74"/>
      <c r="AW299" s="57"/>
      <c r="AX299" s="57"/>
      <c r="AY299" s="71"/>
      <c r="AZ299" s="71"/>
      <c r="BA299" s="70"/>
      <c r="BB299" s="70"/>
      <c r="BC299" s="70"/>
      <c r="BD299" s="70"/>
      <c r="BE299" s="71"/>
      <c r="BF299" s="96"/>
      <c r="BG299" s="96"/>
      <c r="BH299" s="96">
        <f t="shared" si="60"/>
        <v>0</v>
      </c>
      <c r="BI299" s="96"/>
      <c r="BJ299" s="96"/>
      <c r="BK299" s="96"/>
      <c r="BL299" s="96"/>
      <c r="BM299" s="96"/>
      <c r="BN299" s="96"/>
      <c r="BO299" s="96"/>
      <c r="BP299" s="96"/>
      <c r="BQ299" s="96"/>
      <c r="BR299" s="96"/>
      <c r="BS299" s="96"/>
      <c r="BT299" s="96"/>
      <c r="BU299" s="96"/>
      <c r="BV299" s="96">
        <f t="shared" si="61"/>
        <v>0</v>
      </c>
      <c r="BW299" s="96">
        <f t="shared" si="62"/>
        <v>0</v>
      </c>
      <c r="BX299" s="96">
        <f t="shared" si="63"/>
        <v>0</v>
      </c>
      <c r="BY299" s="96">
        <f t="shared" si="64"/>
        <v>0</v>
      </c>
      <c r="BZ299" s="96">
        <f t="shared" si="68"/>
        <v>0</v>
      </c>
      <c r="CA299" s="72"/>
      <c r="CB299" s="72"/>
      <c r="CC299" s="71"/>
      <c r="CD299" s="71"/>
      <c r="CE299" s="71"/>
      <c r="CF299" s="73"/>
      <c r="CG299" s="73"/>
      <c r="CH299" s="73"/>
      <c r="CI299" s="71"/>
      <c r="CJ299" s="71"/>
      <c r="CK299" s="71"/>
      <c r="CL299" s="110"/>
      <c r="CM299" s="74"/>
      <c r="CN299" s="57"/>
      <c r="CO299" s="57"/>
      <c r="CP299" s="71"/>
      <c r="CQ299" s="71"/>
      <c r="CR299" s="75"/>
    </row>
    <row r="300" spans="1:98" x14ac:dyDescent="0.45">
      <c r="A300" s="56">
        <v>297</v>
      </c>
      <c r="B300" s="68" t="s">
        <v>953</v>
      </c>
      <c r="C300" s="78" t="s">
        <v>954</v>
      </c>
      <c r="D300" s="78" t="str">
        <f t="shared" si="55"/>
        <v>N107BB</v>
      </c>
      <c r="E300" s="57" t="s">
        <v>955</v>
      </c>
      <c r="F300" s="58">
        <v>43908</v>
      </c>
      <c r="G300" s="69">
        <v>11.34</v>
      </c>
      <c r="H300" s="57" t="s">
        <v>134</v>
      </c>
      <c r="I300" s="57" t="s">
        <v>941</v>
      </c>
      <c r="J300" s="70"/>
      <c r="K300" s="70"/>
      <c r="L300" s="70"/>
      <c r="M300" s="70"/>
      <c r="N300" s="71"/>
      <c r="O300" s="96"/>
      <c r="P300" s="96"/>
      <c r="Q300" s="96">
        <f t="shared" si="56"/>
        <v>0</v>
      </c>
      <c r="R300" s="96"/>
      <c r="S300" s="96"/>
      <c r="T300" s="96"/>
      <c r="U300" s="96"/>
      <c r="V300" s="96"/>
      <c r="W300" s="96"/>
      <c r="X300" s="96"/>
      <c r="Y300" s="96"/>
      <c r="Z300" s="96"/>
      <c r="AA300" s="96"/>
      <c r="AB300" s="96"/>
      <c r="AC300" s="96"/>
      <c r="AD300" s="96"/>
      <c r="AE300" s="96">
        <f t="shared" si="57"/>
        <v>0</v>
      </c>
      <c r="AF300" s="96">
        <f t="shared" si="58"/>
        <v>0</v>
      </c>
      <c r="AG300" s="96">
        <f t="shared" si="65"/>
        <v>0</v>
      </c>
      <c r="AH300" s="96">
        <f t="shared" si="66"/>
        <v>0</v>
      </c>
      <c r="AI300" s="96">
        <f t="shared" si="67"/>
        <v>0</v>
      </c>
      <c r="AJ300" s="72"/>
      <c r="AK300" s="72"/>
      <c r="AL300" s="71"/>
      <c r="AM300" s="71"/>
      <c r="AN300" s="71"/>
      <c r="AO300" s="73"/>
      <c r="AP300" s="73"/>
      <c r="AQ300" s="73"/>
      <c r="AR300" s="71"/>
      <c r="AS300" s="71"/>
      <c r="AT300" s="71"/>
      <c r="AU300" s="110"/>
      <c r="AV300" s="74"/>
      <c r="AW300" s="57"/>
      <c r="AX300" s="57"/>
      <c r="AY300" s="71"/>
      <c r="AZ300" s="71"/>
      <c r="BA300" s="70"/>
      <c r="BB300" s="70"/>
      <c r="BC300" s="70"/>
      <c r="BD300" s="70"/>
      <c r="BE300" s="71"/>
      <c r="BF300" s="96"/>
      <c r="BG300" s="96"/>
      <c r="BH300" s="96">
        <f t="shared" si="60"/>
        <v>0</v>
      </c>
      <c r="BI300" s="96"/>
      <c r="BJ300" s="96"/>
      <c r="BK300" s="96"/>
      <c r="BL300" s="96"/>
      <c r="BM300" s="96"/>
      <c r="BN300" s="96"/>
      <c r="BO300" s="96"/>
      <c r="BP300" s="96"/>
      <c r="BQ300" s="96"/>
      <c r="BR300" s="96"/>
      <c r="BS300" s="96"/>
      <c r="BT300" s="96"/>
      <c r="BU300" s="96"/>
      <c r="BV300" s="96">
        <f t="shared" si="61"/>
        <v>0</v>
      </c>
      <c r="BW300" s="96">
        <f t="shared" si="62"/>
        <v>0</v>
      </c>
      <c r="BX300" s="96">
        <f t="shared" si="63"/>
        <v>0</v>
      </c>
      <c r="BY300" s="96">
        <f t="shared" si="64"/>
        <v>0</v>
      </c>
      <c r="BZ300" s="96">
        <f t="shared" si="68"/>
        <v>0</v>
      </c>
      <c r="CA300" s="72"/>
      <c r="CB300" s="72"/>
      <c r="CC300" s="71"/>
      <c r="CD300" s="71"/>
      <c r="CE300" s="71"/>
      <c r="CF300" s="73"/>
      <c r="CG300" s="73"/>
      <c r="CH300" s="73"/>
      <c r="CI300" s="71"/>
      <c r="CJ300" s="71"/>
      <c r="CK300" s="71"/>
      <c r="CL300" s="110"/>
      <c r="CM300" s="74"/>
      <c r="CN300" s="57"/>
      <c r="CO300" s="57"/>
      <c r="CP300" s="71"/>
      <c r="CQ300" s="71"/>
      <c r="CR300" s="75"/>
    </row>
    <row r="301" spans="1:98" s="7" customFormat="1" x14ac:dyDescent="0.45">
      <c r="A301" s="56">
        <v>298</v>
      </c>
      <c r="B301" s="68" t="s">
        <v>956</v>
      </c>
      <c r="C301" s="78" t="s">
        <v>957</v>
      </c>
      <c r="D301" s="78" t="str">
        <f t="shared" si="55"/>
        <v>N106BC</v>
      </c>
      <c r="E301" s="57" t="s">
        <v>958</v>
      </c>
      <c r="F301" s="58">
        <v>43902</v>
      </c>
      <c r="G301" s="69">
        <v>94.5</v>
      </c>
      <c r="H301" s="57" t="s">
        <v>134</v>
      </c>
      <c r="I301" s="57" t="s">
        <v>108</v>
      </c>
      <c r="J301" s="70"/>
      <c r="K301" s="70"/>
      <c r="L301" s="70"/>
      <c r="M301" s="70"/>
      <c r="N301" s="71"/>
      <c r="O301" s="96"/>
      <c r="P301" s="96"/>
      <c r="Q301" s="96">
        <f t="shared" si="56"/>
        <v>0</v>
      </c>
      <c r="R301" s="96"/>
      <c r="S301" s="96"/>
      <c r="T301" s="96"/>
      <c r="U301" s="96"/>
      <c r="V301" s="96"/>
      <c r="W301" s="96"/>
      <c r="X301" s="96"/>
      <c r="Y301" s="96"/>
      <c r="Z301" s="96"/>
      <c r="AA301" s="96"/>
      <c r="AB301" s="96"/>
      <c r="AC301" s="96"/>
      <c r="AD301" s="96"/>
      <c r="AE301" s="96">
        <f t="shared" si="57"/>
        <v>0</v>
      </c>
      <c r="AF301" s="96">
        <f t="shared" si="58"/>
        <v>0</v>
      </c>
      <c r="AG301" s="96">
        <f t="shared" si="65"/>
        <v>0</v>
      </c>
      <c r="AH301" s="96">
        <f t="shared" si="66"/>
        <v>0</v>
      </c>
      <c r="AI301" s="96">
        <f t="shared" si="67"/>
        <v>0</v>
      </c>
      <c r="AJ301" s="72"/>
      <c r="AK301" s="72"/>
      <c r="AL301" s="71"/>
      <c r="AM301" s="71"/>
      <c r="AN301" s="71"/>
      <c r="AO301" s="73"/>
      <c r="AP301" s="73"/>
      <c r="AQ301" s="73"/>
      <c r="AR301" s="71"/>
      <c r="AS301" s="71"/>
      <c r="AT301" s="71"/>
      <c r="AU301" s="110"/>
      <c r="AV301" s="74"/>
      <c r="AW301" s="57"/>
      <c r="AX301" s="57"/>
      <c r="AY301" s="71"/>
      <c r="AZ301" s="71"/>
      <c r="BA301" s="70"/>
      <c r="BB301" s="70"/>
      <c r="BC301" s="70"/>
      <c r="BD301" s="70"/>
      <c r="BE301" s="71"/>
      <c r="BF301" s="96"/>
      <c r="BG301" s="96"/>
      <c r="BH301" s="96">
        <f t="shared" si="60"/>
        <v>0</v>
      </c>
      <c r="BI301" s="96"/>
      <c r="BJ301" s="96"/>
      <c r="BK301" s="96"/>
      <c r="BL301" s="96"/>
      <c r="BM301" s="96"/>
      <c r="BN301" s="96"/>
      <c r="BO301" s="96"/>
      <c r="BP301" s="96"/>
      <c r="BQ301" s="96"/>
      <c r="BR301" s="96"/>
      <c r="BS301" s="96"/>
      <c r="BT301" s="96"/>
      <c r="BU301" s="96"/>
      <c r="BV301" s="96">
        <f t="shared" si="61"/>
        <v>0</v>
      </c>
      <c r="BW301" s="96">
        <f t="shared" si="62"/>
        <v>0</v>
      </c>
      <c r="BX301" s="96">
        <f t="shared" si="63"/>
        <v>0</v>
      </c>
      <c r="BY301" s="96">
        <f t="shared" si="64"/>
        <v>0</v>
      </c>
      <c r="BZ301" s="96">
        <f t="shared" si="68"/>
        <v>0</v>
      </c>
      <c r="CA301" s="72"/>
      <c r="CB301" s="72"/>
      <c r="CC301" s="71"/>
      <c r="CD301" s="71"/>
      <c r="CE301" s="71"/>
      <c r="CF301" s="73"/>
      <c r="CG301" s="73"/>
      <c r="CH301" s="73"/>
      <c r="CI301" s="71"/>
      <c r="CJ301" s="71"/>
      <c r="CK301" s="71"/>
      <c r="CL301" s="110"/>
      <c r="CM301" s="74"/>
      <c r="CN301" s="57"/>
      <c r="CO301" s="57"/>
      <c r="CP301" s="71"/>
      <c r="CQ301" s="71"/>
      <c r="CR301" s="75"/>
      <c r="CS301"/>
      <c r="CT301"/>
    </row>
    <row r="302" spans="1:98" x14ac:dyDescent="0.45">
      <c r="A302" s="56">
        <v>299</v>
      </c>
      <c r="B302" s="68" t="s">
        <v>959</v>
      </c>
      <c r="C302" s="78" t="s">
        <v>960</v>
      </c>
      <c r="D302" s="78" t="str">
        <f t="shared" si="55"/>
        <v>N101BA</v>
      </c>
      <c r="E302" s="57" t="s">
        <v>961</v>
      </c>
      <c r="F302" s="58">
        <v>43945</v>
      </c>
      <c r="G302" s="69">
        <v>49.5</v>
      </c>
      <c r="H302" s="57" t="s">
        <v>134</v>
      </c>
      <c r="I302" s="57" t="s">
        <v>941</v>
      </c>
      <c r="J302" s="70"/>
      <c r="K302" s="70"/>
      <c r="L302" s="70"/>
      <c r="M302" s="70"/>
      <c r="N302" s="71"/>
      <c r="O302" s="96"/>
      <c r="P302" s="96"/>
      <c r="Q302" s="96">
        <f t="shared" si="56"/>
        <v>0</v>
      </c>
      <c r="R302" s="96"/>
      <c r="S302" s="96"/>
      <c r="T302" s="96"/>
      <c r="U302" s="96"/>
      <c r="V302" s="96"/>
      <c r="W302" s="96"/>
      <c r="X302" s="96"/>
      <c r="Y302" s="96"/>
      <c r="Z302" s="96"/>
      <c r="AA302" s="96"/>
      <c r="AB302" s="96"/>
      <c r="AC302" s="96"/>
      <c r="AD302" s="96"/>
      <c r="AE302" s="96">
        <f t="shared" si="57"/>
        <v>0</v>
      </c>
      <c r="AF302" s="96">
        <f t="shared" si="58"/>
        <v>0</v>
      </c>
      <c r="AG302" s="96">
        <f t="shared" si="65"/>
        <v>0</v>
      </c>
      <c r="AH302" s="96">
        <f t="shared" si="66"/>
        <v>0</v>
      </c>
      <c r="AI302" s="96">
        <f t="shared" si="67"/>
        <v>0</v>
      </c>
      <c r="AJ302" s="72"/>
      <c r="AK302" s="72"/>
      <c r="AL302" s="71"/>
      <c r="AM302" s="71"/>
      <c r="AN302" s="71"/>
      <c r="AO302" s="73"/>
      <c r="AP302" s="73"/>
      <c r="AQ302" s="73"/>
      <c r="AR302" s="71"/>
      <c r="AS302" s="71"/>
      <c r="AT302" s="71"/>
      <c r="AU302" s="110"/>
      <c r="AV302" s="74"/>
      <c r="AW302" s="57"/>
      <c r="AX302" s="57"/>
      <c r="AY302" s="71"/>
      <c r="AZ302" s="71"/>
      <c r="BA302" s="70"/>
      <c r="BB302" s="70"/>
      <c r="BC302" s="70"/>
      <c r="BD302" s="70"/>
      <c r="BE302" s="71"/>
      <c r="BF302" s="96"/>
      <c r="BG302" s="96"/>
      <c r="BH302" s="96">
        <f t="shared" si="60"/>
        <v>0</v>
      </c>
      <c r="BI302" s="96"/>
      <c r="BJ302" s="96"/>
      <c r="BK302" s="96"/>
      <c r="BL302" s="96"/>
      <c r="BM302" s="96"/>
      <c r="BN302" s="96"/>
      <c r="BO302" s="96"/>
      <c r="BP302" s="96"/>
      <c r="BQ302" s="96"/>
      <c r="BR302" s="96"/>
      <c r="BS302" s="96"/>
      <c r="BT302" s="96"/>
      <c r="BU302" s="96"/>
      <c r="BV302" s="96">
        <f t="shared" si="61"/>
        <v>0</v>
      </c>
      <c r="BW302" s="96">
        <f t="shared" si="62"/>
        <v>0</v>
      </c>
      <c r="BX302" s="96">
        <f t="shared" si="63"/>
        <v>0</v>
      </c>
      <c r="BY302" s="96">
        <f t="shared" si="64"/>
        <v>0</v>
      </c>
      <c r="BZ302" s="96">
        <f t="shared" si="68"/>
        <v>0</v>
      </c>
      <c r="CA302" s="72"/>
      <c r="CB302" s="72"/>
      <c r="CC302" s="71"/>
      <c r="CD302" s="71"/>
      <c r="CE302" s="71"/>
      <c r="CF302" s="73"/>
      <c r="CG302" s="73"/>
      <c r="CH302" s="73"/>
      <c r="CI302" s="71"/>
      <c r="CJ302" s="71"/>
      <c r="CK302" s="71"/>
      <c r="CL302" s="110"/>
      <c r="CM302" s="74"/>
      <c r="CN302" s="57"/>
      <c r="CO302" s="57"/>
      <c r="CP302" s="71"/>
      <c r="CQ302" s="71"/>
      <c r="CR302" s="75"/>
    </row>
    <row r="303" spans="1:98" x14ac:dyDescent="0.45">
      <c r="A303" s="56">
        <v>300</v>
      </c>
      <c r="B303" s="68" t="s">
        <v>962</v>
      </c>
      <c r="C303" s="78" t="s">
        <v>963</v>
      </c>
      <c r="D303" s="78" t="str">
        <f t="shared" si="55"/>
        <v>N109B1</v>
      </c>
      <c r="E303" s="57" t="s">
        <v>964</v>
      </c>
      <c r="F303" s="58">
        <v>43927</v>
      </c>
      <c r="G303" s="69">
        <v>17.64</v>
      </c>
      <c r="H303" s="57" t="s">
        <v>134</v>
      </c>
      <c r="I303" s="57" t="s">
        <v>232</v>
      </c>
      <c r="J303" s="70"/>
      <c r="K303" s="70"/>
      <c r="L303" s="70"/>
      <c r="M303" s="70"/>
      <c r="N303" s="71"/>
      <c r="O303" s="96"/>
      <c r="P303" s="96"/>
      <c r="Q303" s="96">
        <f t="shared" si="56"/>
        <v>0</v>
      </c>
      <c r="R303" s="96"/>
      <c r="S303" s="96"/>
      <c r="T303" s="96"/>
      <c r="U303" s="96"/>
      <c r="V303" s="96"/>
      <c r="W303" s="96"/>
      <c r="X303" s="96"/>
      <c r="Y303" s="96"/>
      <c r="Z303" s="96"/>
      <c r="AA303" s="96"/>
      <c r="AB303" s="96"/>
      <c r="AC303" s="96"/>
      <c r="AD303" s="96"/>
      <c r="AE303" s="96">
        <f t="shared" si="57"/>
        <v>0</v>
      </c>
      <c r="AF303" s="96">
        <f t="shared" si="58"/>
        <v>0</v>
      </c>
      <c r="AG303" s="96">
        <f t="shared" si="65"/>
        <v>0</v>
      </c>
      <c r="AH303" s="96">
        <f t="shared" si="66"/>
        <v>0</v>
      </c>
      <c r="AI303" s="96">
        <f t="shared" si="67"/>
        <v>0</v>
      </c>
      <c r="AJ303" s="72"/>
      <c r="AK303" s="72"/>
      <c r="AL303" s="71"/>
      <c r="AM303" s="71"/>
      <c r="AN303" s="71"/>
      <c r="AO303" s="73"/>
      <c r="AP303" s="73"/>
      <c r="AQ303" s="73"/>
      <c r="AR303" s="71"/>
      <c r="AS303" s="71"/>
      <c r="AT303" s="71"/>
      <c r="AU303" s="110"/>
      <c r="AV303" s="74"/>
      <c r="AW303" s="57"/>
      <c r="AX303" s="57"/>
      <c r="AY303" s="71"/>
      <c r="AZ303" s="71"/>
      <c r="BA303" s="70"/>
      <c r="BB303" s="70"/>
      <c r="BC303" s="70"/>
      <c r="BD303" s="70"/>
      <c r="BE303" s="71"/>
      <c r="BF303" s="96"/>
      <c r="BG303" s="96"/>
      <c r="BH303" s="96">
        <f t="shared" si="60"/>
        <v>0</v>
      </c>
      <c r="BI303" s="96"/>
      <c r="BJ303" s="96"/>
      <c r="BK303" s="96"/>
      <c r="BL303" s="96"/>
      <c r="BM303" s="96"/>
      <c r="BN303" s="96"/>
      <c r="BO303" s="96"/>
      <c r="BP303" s="96"/>
      <c r="BQ303" s="96"/>
      <c r="BR303" s="96"/>
      <c r="BS303" s="96"/>
      <c r="BT303" s="96"/>
      <c r="BU303" s="96"/>
      <c r="BV303" s="96">
        <f t="shared" si="61"/>
        <v>0</v>
      </c>
      <c r="BW303" s="96">
        <f t="shared" si="62"/>
        <v>0</v>
      </c>
      <c r="BX303" s="96">
        <f t="shared" si="63"/>
        <v>0</v>
      </c>
      <c r="BY303" s="96">
        <f t="shared" si="64"/>
        <v>0</v>
      </c>
      <c r="BZ303" s="96">
        <f t="shared" si="68"/>
        <v>0</v>
      </c>
      <c r="CA303" s="72"/>
      <c r="CB303" s="72"/>
      <c r="CC303" s="71"/>
      <c r="CD303" s="71"/>
      <c r="CE303" s="71"/>
      <c r="CF303" s="73"/>
      <c r="CG303" s="73"/>
      <c r="CH303" s="73"/>
      <c r="CI303" s="71"/>
      <c r="CJ303" s="71"/>
      <c r="CK303" s="71"/>
      <c r="CL303" s="110"/>
      <c r="CM303" s="74"/>
      <c r="CN303" s="57"/>
      <c r="CO303" s="57"/>
      <c r="CP303" s="71"/>
      <c r="CQ303" s="71"/>
      <c r="CR303" s="75"/>
    </row>
    <row r="304" spans="1:98" x14ac:dyDescent="0.45">
      <c r="A304" s="56">
        <v>301</v>
      </c>
      <c r="B304" s="68" t="s">
        <v>2031</v>
      </c>
      <c r="C304" s="78" t="s">
        <v>2032</v>
      </c>
      <c r="D304" s="78" t="str">
        <f t="shared" si="55"/>
        <v>N106BB</v>
      </c>
      <c r="E304" s="57" t="s">
        <v>967</v>
      </c>
      <c r="F304" s="58">
        <v>43926</v>
      </c>
      <c r="G304" s="69">
        <v>10.08</v>
      </c>
      <c r="H304" s="57" t="s">
        <v>134</v>
      </c>
      <c r="I304" s="57" t="s">
        <v>941</v>
      </c>
      <c r="J304" s="70">
        <v>45527</v>
      </c>
      <c r="K304" s="70" t="s">
        <v>1148</v>
      </c>
      <c r="L304" s="70"/>
      <c r="M304" s="70">
        <v>45532</v>
      </c>
      <c r="N304" s="71"/>
      <c r="O304" s="96">
        <v>4134</v>
      </c>
      <c r="P304" s="96">
        <v>3770</v>
      </c>
      <c r="Q304" s="96">
        <f t="shared" si="56"/>
        <v>-364</v>
      </c>
      <c r="R304" s="96">
        <v>10666</v>
      </c>
      <c r="S304" s="96">
        <v>261</v>
      </c>
      <c r="T304" s="96">
        <v>2263</v>
      </c>
      <c r="U304" s="96">
        <v>4188</v>
      </c>
      <c r="V304" s="96">
        <v>3064</v>
      </c>
      <c r="W304" s="96">
        <v>323</v>
      </c>
      <c r="X304" s="96">
        <v>0</v>
      </c>
      <c r="Y304" s="96">
        <v>30</v>
      </c>
      <c r="Z304" s="96">
        <v>92</v>
      </c>
      <c r="AA304" s="96">
        <v>415</v>
      </c>
      <c r="AB304" s="96">
        <v>30</v>
      </c>
      <c r="AC304" s="96">
        <v>0</v>
      </c>
      <c r="AD304" s="96">
        <v>0</v>
      </c>
      <c r="AE304" s="96">
        <f t="shared" si="57"/>
        <v>10666</v>
      </c>
      <c r="AF304" s="96">
        <f t="shared" si="58"/>
        <v>0</v>
      </c>
      <c r="AG304" s="96">
        <f t="shared" si="65"/>
        <v>-6532</v>
      </c>
      <c r="AH304" s="96">
        <f t="shared" si="66"/>
        <v>-6896</v>
      </c>
      <c r="AI304" s="96">
        <f t="shared" si="67"/>
        <v>-364</v>
      </c>
      <c r="AJ304" s="72" t="s">
        <v>2053</v>
      </c>
      <c r="AK304" s="72"/>
      <c r="AL304" s="71" t="s">
        <v>1926</v>
      </c>
      <c r="AM304" s="71" t="s">
        <v>1927</v>
      </c>
      <c r="AN304" s="71" t="s">
        <v>1178</v>
      </c>
      <c r="AO304" s="73" t="s">
        <v>1293</v>
      </c>
      <c r="AP304" s="73" t="s">
        <v>1928</v>
      </c>
      <c r="AQ304" s="73" t="s">
        <v>1929</v>
      </c>
      <c r="AR304" s="71" t="s">
        <v>1930</v>
      </c>
      <c r="AS304" s="71" t="s">
        <v>1931</v>
      </c>
      <c r="AT304" s="71"/>
      <c r="AU304" s="110"/>
      <c r="AV304" s="74"/>
      <c r="AW304" s="57"/>
      <c r="AX304" s="57" t="s">
        <v>2052</v>
      </c>
      <c r="AY304" s="71"/>
      <c r="AZ304" s="71"/>
      <c r="BA304" s="70"/>
      <c r="BB304" s="70"/>
      <c r="BC304" s="70"/>
      <c r="BD304" s="70"/>
      <c r="BE304" s="71"/>
      <c r="BF304" s="96"/>
      <c r="BG304" s="96"/>
      <c r="BH304" s="96">
        <f t="shared" si="60"/>
        <v>0</v>
      </c>
      <c r="BI304" s="96"/>
      <c r="BJ304" s="96"/>
      <c r="BK304" s="96"/>
      <c r="BL304" s="96"/>
      <c r="BM304" s="96"/>
      <c r="BN304" s="96"/>
      <c r="BO304" s="96"/>
      <c r="BP304" s="96"/>
      <c r="BQ304" s="96"/>
      <c r="BR304" s="96"/>
      <c r="BS304" s="96"/>
      <c r="BT304" s="96"/>
      <c r="BU304" s="96"/>
      <c r="BV304" s="96">
        <f t="shared" si="61"/>
        <v>0</v>
      </c>
      <c r="BW304" s="96">
        <f t="shared" si="62"/>
        <v>0</v>
      </c>
      <c r="BX304" s="96">
        <f t="shared" si="63"/>
        <v>0</v>
      </c>
      <c r="BY304" s="96">
        <f t="shared" si="64"/>
        <v>0</v>
      </c>
      <c r="BZ304" s="96">
        <f t="shared" si="68"/>
        <v>0</v>
      </c>
      <c r="CA304" s="72"/>
      <c r="CB304" s="72"/>
      <c r="CC304" s="71"/>
      <c r="CD304" s="71"/>
      <c r="CE304" s="71"/>
      <c r="CF304" s="73"/>
      <c r="CG304" s="73"/>
      <c r="CH304" s="73"/>
      <c r="CI304" s="71"/>
      <c r="CJ304" s="71"/>
      <c r="CK304" s="71"/>
      <c r="CL304" s="110"/>
      <c r="CM304" s="74"/>
      <c r="CN304" s="57"/>
      <c r="CO304" s="57"/>
      <c r="CP304" s="71"/>
      <c r="CQ304" s="71"/>
      <c r="CR304" s="75"/>
    </row>
    <row r="305" spans="1:96" x14ac:dyDescent="0.45">
      <c r="A305" s="56">
        <v>302</v>
      </c>
      <c r="B305" s="68" t="s">
        <v>968</v>
      </c>
      <c r="C305" s="78" t="s">
        <v>969</v>
      </c>
      <c r="D305" s="78" t="str">
        <f t="shared" si="55"/>
        <v>N109B4</v>
      </c>
      <c r="E305" s="57" t="s">
        <v>970</v>
      </c>
      <c r="F305" s="58">
        <v>43949</v>
      </c>
      <c r="G305" s="69">
        <v>90.72</v>
      </c>
      <c r="H305" s="57" t="s">
        <v>134</v>
      </c>
      <c r="I305" s="57" t="s">
        <v>232</v>
      </c>
      <c r="J305" s="70">
        <v>45442</v>
      </c>
      <c r="K305" s="70" t="s">
        <v>1147</v>
      </c>
      <c r="L305" s="70"/>
      <c r="M305" s="70"/>
      <c r="N305" s="71"/>
      <c r="O305" s="96">
        <v>326650</v>
      </c>
      <c r="P305" s="96">
        <v>326650</v>
      </c>
      <c r="Q305" s="96">
        <f t="shared" si="56"/>
        <v>0</v>
      </c>
      <c r="R305" s="96">
        <v>58809</v>
      </c>
      <c r="S305" s="96">
        <v>2156</v>
      </c>
      <c r="T305" s="96">
        <v>12212</v>
      </c>
      <c r="U305" s="96">
        <v>18757</v>
      </c>
      <c r="V305" s="96">
        <v>17278</v>
      </c>
      <c r="W305" s="96">
        <v>3680</v>
      </c>
      <c r="X305" s="96">
        <v>0</v>
      </c>
      <c r="Y305" s="96">
        <v>261</v>
      </c>
      <c r="Z305" s="96">
        <v>924</v>
      </c>
      <c r="AA305" s="96">
        <v>3110</v>
      </c>
      <c r="AB305" s="96">
        <v>431</v>
      </c>
      <c r="AC305" s="96">
        <v>0</v>
      </c>
      <c r="AD305" s="96">
        <v>0</v>
      </c>
      <c r="AE305" s="96">
        <f t="shared" si="57"/>
        <v>58809</v>
      </c>
      <c r="AF305" s="96">
        <f t="shared" si="58"/>
        <v>0</v>
      </c>
      <c r="AG305" s="96">
        <f t="shared" si="65"/>
        <v>267841</v>
      </c>
      <c r="AH305" s="96">
        <f t="shared" si="66"/>
        <v>267841</v>
      </c>
      <c r="AI305" s="96">
        <f t="shared" si="67"/>
        <v>0</v>
      </c>
      <c r="AJ305" s="72"/>
      <c r="AK305" s="72"/>
      <c r="AL305" s="71" t="s">
        <v>1567</v>
      </c>
      <c r="AM305" s="71" t="s">
        <v>1569</v>
      </c>
      <c r="AN305" s="71" t="s">
        <v>1178</v>
      </c>
      <c r="AO305" s="73" t="s">
        <v>1568</v>
      </c>
      <c r="AP305" s="73" t="s">
        <v>1570</v>
      </c>
      <c r="AQ305" s="73" t="s">
        <v>1571</v>
      </c>
      <c r="AR305" s="71" t="s">
        <v>1572</v>
      </c>
      <c r="AS305" s="71" t="s">
        <v>1573</v>
      </c>
      <c r="AT305" s="71"/>
      <c r="AU305" s="110">
        <v>45504</v>
      </c>
      <c r="AV305" s="74">
        <v>45504</v>
      </c>
      <c r="AW305" s="57"/>
      <c r="AX305" s="57"/>
      <c r="AY305" s="71"/>
      <c r="AZ305" s="71"/>
      <c r="BA305" s="70"/>
      <c r="BB305" s="70"/>
      <c r="BC305" s="70"/>
      <c r="BD305" s="70"/>
      <c r="BE305" s="71"/>
      <c r="BF305" s="96"/>
      <c r="BG305" s="96"/>
      <c r="BH305" s="96">
        <f t="shared" si="60"/>
        <v>0</v>
      </c>
      <c r="BI305" s="96"/>
      <c r="BJ305" s="96"/>
      <c r="BK305" s="96"/>
      <c r="BL305" s="96"/>
      <c r="BM305" s="96"/>
      <c r="BN305" s="96"/>
      <c r="BO305" s="96"/>
      <c r="BP305" s="96"/>
      <c r="BQ305" s="96"/>
      <c r="BR305" s="96"/>
      <c r="BS305" s="96"/>
      <c r="BT305" s="96"/>
      <c r="BU305" s="96"/>
      <c r="BV305" s="96">
        <f t="shared" si="61"/>
        <v>0</v>
      </c>
      <c r="BW305" s="96">
        <f t="shared" si="62"/>
        <v>0</v>
      </c>
      <c r="BX305" s="96">
        <f t="shared" si="63"/>
        <v>0</v>
      </c>
      <c r="BY305" s="96">
        <f t="shared" si="64"/>
        <v>0</v>
      </c>
      <c r="BZ305" s="96">
        <f t="shared" si="68"/>
        <v>0</v>
      </c>
      <c r="CA305" s="72"/>
      <c r="CB305" s="72"/>
      <c r="CC305" s="71"/>
      <c r="CD305" s="71"/>
      <c r="CE305" s="71"/>
      <c r="CF305" s="73"/>
      <c r="CG305" s="73"/>
      <c r="CH305" s="73"/>
      <c r="CI305" s="71"/>
      <c r="CJ305" s="71"/>
      <c r="CK305" s="71"/>
      <c r="CL305" s="110"/>
      <c r="CM305" s="74"/>
      <c r="CN305" s="57"/>
      <c r="CO305" s="57"/>
      <c r="CP305" s="71"/>
      <c r="CQ305" s="71"/>
      <c r="CR305" s="75"/>
    </row>
    <row r="306" spans="1:96" x14ac:dyDescent="0.45">
      <c r="A306" s="56">
        <v>303</v>
      </c>
      <c r="B306" s="68" t="s">
        <v>971</v>
      </c>
      <c r="C306" s="78" t="s">
        <v>972</v>
      </c>
      <c r="D306" s="78" t="str">
        <f t="shared" si="55"/>
        <v>N109B5</v>
      </c>
      <c r="E306" s="57" t="s">
        <v>970</v>
      </c>
      <c r="F306" s="58">
        <v>43949</v>
      </c>
      <c r="G306" s="69">
        <v>90.72</v>
      </c>
      <c r="H306" s="57" t="s">
        <v>134</v>
      </c>
      <c r="I306" s="57" t="s">
        <v>108</v>
      </c>
      <c r="J306" s="70">
        <v>45442</v>
      </c>
      <c r="K306" s="70" t="s">
        <v>1147</v>
      </c>
      <c r="L306" s="70"/>
      <c r="M306" s="70"/>
      <c r="N306" s="71"/>
      <c r="O306" s="96">
        <v>320200</v>
      </c>
      <c r="P306" s="96">
        <v>320224</v>
      </c>
      <c r="Q306" s="96">
        <f t="shared" si="56"/>
        <v>24</v>
      </c>
      <c r="R306" s="96">
        <v>62365</v>
      </c>
      <c r="S306" s="96">
        <v>2263</v>
      </c>
      <c r="T306" s="96">
        <v>11257</v>
      </c>
      <c r="U306" s="96">
        <v>19126</v>
      </c>
      <c r="V306" s="96">
        <v>22715</v>
      </c>
      <c r="W306" s="96">
        <v>3187</v>
      </c>
      <c r="X306" s="96">
        <v>0</v>
      </c>
      <c r="Y306" s="96">
        <v>215</v>
      </c>
      <c r="Z306" s="96">
        <v>739</v>
      </c>
      <c r="AA306" s="96">
        <v>2525</v>
      </c>
      <c r="AB306" s="96">
        <v>338</v>
      </c>
      <c r="AC306" s="96">
        <v>0</v>
      </c>
      <c r="AD306" s="96">
        <v>0</v>
      </c>
      <c r="AE306" s="96">
        <f t="shared" si="57"/>
        <v>62365</v>
      </c>
      <c r="AF306" s="96">
        <f t="shared" si="58"/>
        <v>0</v>
      </c>
      <c r="AG306" s="96">
        <f t="shared" si="65"/>
        <v>257835</v>
      </c>
      <c r="AH306" s="96">
        <f t="shared" si="66"/>
        <v>257859</v>
      </c>
      <c r="AI306" s="96">
        <f t="shared" si="67"/>
        <v>24</v>
      </c>
      <c r="AJ306" s="72" t="s">
        <v>1689</v>
      </c>
      <c r="AK306" s="72"/>
      <c r="AL306" s="71" t="s">
        <v>1567</v>
      </c>
      <c r="AM306" s="71" t="s">
        <v>1569</v>
      </c>
      <c r="AN306" s="71" t="s">
        <v>1178</v>
      </c>
      <c r="AO306" s="73" t="s">
        <v>1568</v>
      </c>
      <c r="AP306" s="73" t="s">
        <v>1570</v>
      </c>
      <c r="AQ306" s="73" t="s">
        <v>1571</v>
      </c>
      <c r="AR306" s="71" t="s">
        <v>1572</v>
      </c>
      <c r="AS306" s="71" t="s">
        <v>1573</v>
      </c>
      <c r="AT306" s="71"/>
      <c r="AU306" s="110">
        <v>45504</v>
      </c>
      <c r="AV306" s="74">
        <v>45504</v>
      </c>
      <c r="AW306" s="57"/>
      <c r="AX306" s="57"/>
      <c r="AY306" s="71"/>
      <c r="AZ306" s="71"/>
      <c r="BA306" s="70"/>
      <c r="BB306" s="70"/>
      <c r="BC306" s="70"/>
      <c r="BD306" s="70"/>
      <c r="BE306" s="71"/>
      <c r="BF306" s="96"/>
      <c r="BG306" s="96"/>
      <c r="BH306" s="96">
        <f t="shared" si="60"/>
        <v>0</v>
      </c>
      <c r="BI306" s="96"/>
      <c r="BJ306" s="96"/>
      <c r="BK306" s="96"/>
      <c r="BL306" s="96"/>
      <c r="BM306" s="96"/>
      <c r="BN306" s="96"/>
      <c r="BO306" s="96"/>
      <c r="BP306" s="96"/>
      <c r="BQ306" s="96"/>
      <c r="BR306" s="96"/>
      <c r="BS306" s="96"/>
      <c r="BT306" s="96"/>
      <c r="BU306" s="96"/>
      <c r="BV306" s="96">
        <f t="shared" si="61"/>
        <v>0</v>
      </c>
      <c r="BW306" s="96">
        <f t="shared" si="62"/>
        <v>0</v>
      </c>
      <c r="BX306" s="96">
        <f t="shared" si="63"/>
        <v>0</v>
      </c>
      <c r="BY306" s="96">
        <f t="shared" si="64"/>
        <v>0</v>
      </c>
      <c r="BZ306" s="96">
        <f t="shared" si="68"/>
        <v>0</v>
      </c>
      <c r="CA306" s="72"/>
      <c r="CB306" s="72"/>
      <c r="CC306" s="71"/>
      <c r="CD306" s="71"/>
      <c r="CE306" s="71"/>
      <c r="CF306" s="73"/>
      <c r="CG306" s="73"/>
      <c r="CH306" s="73"/>
      <c r="CI306" s="71"/>
      <c r="CJ306" s="71"/>
      <c r="CK306" s="71"/>
      <c r="CL306" s="110"/>
      <c r="CM306" s="74"/>
      <c r="CN306" s="57"/>
      <c r="CO306" s="57"/>
      <c r="CP306" s="71"/>
      <c r="CQ306" s="71"/>
      <c r="CR306" s="75"/>
    </row>
    <row r="307" spans="1:96" x14ac:dyDescent="0.45">
      <c r="A307" s="56">
        <v>304</v>
      </c>
      <c r="B307" s="68" t="s">
        <v>973</v>
      </c>
      <c r="C307" s="78" t="s">
        <v>974</v>
      </c>
      <c r="D307" s="78" t="str">
        <f t="shared" si="55"/>
        <v>N111BJ</v>
      </c>
      <c r="E307" s="57" t="s">
        <v>975</v>
      </c>
      <c r="F307" s="58">
        <v>43970</v>
      </c>
      <c r="G307" s="69">
        <v>17.64</v>
      </c>
      <c r="H307" s="57" t="s">
        <v>134</v>
      </c>
      <c r="I307" s="57" t="s">
        <v>941</v>
      </c>
      <c r="J307" s="70">
        <v>45436</v>
      </c>
      <c r="K307" s="70" t="s">
        <v>1147</v>
      </c>
      <c r="L307" s="70"/>
      <c r="M307" s="70"/>
      <c r="N307" s="71"/>
      <c r="O307" s="96">
        <v>65850</v>
      </c>
      <c r="P307" s="96">
        <v>65850</v>
      </c>
      <c r="Q307" s="96">
        <f t="shared" si="56"/>
        <v>0</v>
      </c>
      <c r="R307" s="96">
        <v>13641</v>
      </c>
      <c r="S307" s="96">
        <v>446</v>
      </c>
      <c r="T307" s="96">
        <v>2356</v>
      </c>
      <c r="U307" s="96">
        <v>4527</v>
      </c>
      <c r="V307" s="96">
        <v>4727</v>
      </c>
      <c r="W307" s="96">
        <v>693</v>
      </c>
      <c r="X307" s="96">
        <v>0</v>
      </c>
      <c r="Y307" s="96">
        <v>46</v>
      </c>
      <c r="Z307" s="96">
        <v>154</v>
      </c>
      <c r="AA307" s="96">
        <v>631</v>
      </c>
      <c r="AB307" s="96">
        <v>61</v>
      </c>
      <c r="AC307" s="96">
        <v>0</v>
      </c>
      <c r="AD307" s="96">
        <v>0</v>
      </c>
      <c r="AE307" s="96">
        <f t="shared" si="57"/>
        <v>13641</v>
      </c>
      <c r="AF307" s="96">
        <f t="shared" si="58"/>
        <v>0</v>
      </c>
      <c r="AG307" s="96">
        <f t="shared" si="65"/>
        <v>52209</v>
      </c>
      <c r="AH307" s="96">
        <f t="shared" si="66"/>
        <v>52209</v>
      </c>
      <c r="AI307" s="96">
        <f t="shared" si="67"/>
        <v>0</v>
      </c>
      <c r="AJ307" s="72"/>
      <c r="AK307" s="72"/>
      <c r="AL307" s="71" t="s">
        <v>1483</v>
      </c>
      <c r="AM307" s="71" t="s">
        <v>1484</v>
      </c>
      <c r="AN307" s="71" t="s">
        <v>1178</v>
      </c>
      <c r="AO307" s="73" t="s">
        <v>1385</v>
      </c>
      <c r="AP307" s="73" t="s">
        <v>1485</v>
      </c>
      <c r="AQ307" s="73" t="s">
        <v>1486</v>
      </c>
      <c r="AR307" s="71" t="s">
        <v>1487</v>
      </c>
      <c r="AS307" s="71" t="s">
        <v>1488</v>
      </c>
      <c r="AT307" s="71"/>
      <c r="AU307" s="110">
        <v>45504</v>
      </c>
      <c r="AV307" s="74">
        <v>45504</v>
      </c>
      <c r="AW307" s="57"/>
      <c r="AX307" s="57"/>
      <c r="AY307" s="71"/>
      <c r="AZ307" s="71"/>
      <c r="BA307" s="70"/>
      <c r="BB307" s="70"/>
      <c r="BC307" s="70"/>
      <c r="BD307" s="70"/>
      <c r="BE307" s="71"/>
      <c r="BF307" s="96"/>
      <c r="BG307" s="96"/>
      <c r="BH307" s="96">
        <f t="shared" si="60"/>
        <v>0</v>
      </c>
      <c r="BI307" s="96"/>
      <c r="BJ307" s="96"/>
      <c r="BK307" s="96"/>
      <c r="BL307" s="96"/>
      <c r="BM307" s="96"/>
      <c r="BN307" s="96"/>
      <c r="BO307" s="96"/>
      <c r="BP307" s="96"/>
      <c r="BQ307" s="96"/>
      <c r="BR307" s="96"/>
      <c r="BS307" s="96"/>
      <c r="BT307" s="96"/>
      <c r="BU307" s="96"/>
      <c r="BV307" s="96">
        <f t="shared" si="61"/>
        <v>0</v>
      </c>
      <c r="BW307" s="96">
        <f t="shared" si="62"/>
        <v>0</v>
      </c>
      <c r="BX307" s="96">
        <f t="shared" si="63"/>
        <v>0</v>
      </c>
      <c r="BY307" s="96">
        <f t="shared" si="64"/>
        <v>0</v>
      </c>
      <c r="BZ307" s="96">
        <f t="shared" si="68"/>
        <v>0</v>
      </c>
      <c r="CA307" s="72"/>
      <c r="CB307" s="72"/>
      <c r="CC307" s="71"/>
      <c r="CD307" s="71"/>
      <c r="CE307" s="71"/>
      <c r="CF307" s="73"/>
      <c r="CG307" s="73"/>
      <c r="CH307" s="73"/>
      <c r="CI307" s="71"/>
      <c r="CJ307" s="71"/>
      <c r="CK307" s="71"/>
      <c r="CL307" s="110"/>
      <c r="CM307" s="74"/>
      <c r="CN307" s="57"/>
      <c r="CO307" s="57"/>
      <c r="CP307" s="71"/>
      <c r="CQ307" s="71"/>
      <c r="CR307" s="75"/>
    </row>
    <row r="308" spans="1:96" x14ac:dyDescent="0.45">
      <c r="A308" s="56">
        <v>305</v>
      </c>
      <c r="B308" s="68" t="s">
        <v>976</v>
      </c>
      <c r="C308" s="78" t="s">
        <v>977</v>
      </c>
      <c r="D308" s="78" t="str">
        <f t="shared" si="55"/>
        <v>N108BE</v>
      </c>
      <c r="E308" s="57" t="s">
        <v>978</v>
      </c>
      <c r="F308" s="58">
        <v>44020</v>
      </c>
      <c r="G308" s="69">
        <v>89.1</v>
      </c>
      <c r="H308" s="57" t="s">
        <v>134</v>
      </c>
      <c r="I308" s="57" t="s">
        <v>979</v>
      </c>
      <c r="J308" s="70">
        <v>45419</v>
      </c>
      <c r="K308" s="70" t="s">
        <v>1147</v>
      </c>
      <c r="L308" s="70"/>
      <c r="M308" s="70"/>
      <c r="N308" s="71"/>
      <c r="O308" s="96">
        <v>427310</v>
      </c>
      <c r="P308" s="96">
        <v>427310</v>
      </c>
      <c r="Q308" s="96">
        <f t="shared" si="56"/>
        <v>0</v>
      </c>
      <c r="R308" s="96">
        <v>90756</v>
      </c>
      <c r="S308" s="96">
        <v>3349</v>
      </c>
      <c r="T308" s="96">
        <v>17763</v>
      </c>
      <c r="U308" s="96">
        <v>26195</v>
      </c>
      <c r="V308" s="96">
        <v>32478</v>
      </c>
      <c r="W308" s="96">
        <v>5313</v>
      </c>
      <c r="X308" s="96">
        <v>0</v>
      </c>
      <c r="Y308" s="96">
        <v>300</v>
      </c>
      <c r="Z308" s="96">
        <v>970</v>
      </c>
      <c r="AA308" s="96">
        <v>3834</v>
      </c>
      <c r="AB308" s="96">
        <v>554</v>
      </c>
      <c r="AC308" s="96">
        <v>0</v>
      </c>
      <c r="AD308" s="96">
        <v>0</v>
      </c>
      <c r="AE308" s="96">
        <f t="shared" si="57"/>
        <v>90756</v>
      </c>
      <c r="AF308" s="96">
        <f t="shared" si="58"/>
        <v>0</v>
      </c>
      <c r="AG308" s="96">
        <f t="shared" si="65"/>
        <v>336554</v>
      </c>
      <c r="AH308" s="96">
        <f t="shared" si="66"/>
        <v>336554</v>
      </c>
      <c r="AI308" s="96">
        <f t="shared" si="67"/>
        <v>0</v>
      </c>
      <c r="AJ308" s="72" t="s">
        <v>1976</v>
      </c>
      <c r="AK308" s="72"/>
      <c r="AL308" s="71" t="s">
        <v>1364</v>
      </c>
      <c r="AM308" s="71" t="s">
        <v>1365</v>
      </c>
      <c r="AN308" s="71" t="s">
        <v>1178</v>
      </c>
      <c r="AO308" s="73" t="s">
        <v>1366</v>
      </c>
      <c r="AP308" s="73" t="s">
        <v>1367</v>
      </c>
      <c r="AQ308" s="73" t="s">
        <v>1368</v>
      </c>
      <c r="AR308" s="71" t="s">
        <v>1369</v>
      </c>
      <c r="AS308" s="71" t="s">
        <v>1370</v>
      </c>
      <c r="AT308" s="71"/>
      <c r="AU308" s="110">
        <v>45601</v>
      </c>
      <c r="AV308" s="74">
        <v>45601</v>
      </c>
      <c r="AW308" s="57"/>
      <c r="AX308" s="105" t="s">
        <v>1962</v>
      </c>
      <c r="AY308" s="71"/>
      <c r="AZ308" s="71"/>
      <c r="BA308" s="70"/>
      <c r="BB308" s="70"/>
      <c r="BC308" s="70"/>
      <c r="BD308" s="70"/>
      <c r="BE308" s="71"/>
      <c r="BF308" s="96"/>
      <c r="BG308" s="96"/>
      <c r="BH308" s="96">
        <f t="shared" si="60"/>
        <v>0</v>
      </c>
      <c r="BI308" s="96"/>
      <c r="BJ308" s="96"/>
      <c r="BK308" s="96"/>
      <c r="BL308" s="96"/>
      <c r="BM308" s="96"/>
      <c r="BN308" s="96"/>
      <c r="BO308" s="96"/>
      <c r="BP308" s="96"/>
      <c r="BQ308" s="96"/>
      <c r="BR308" s="96"/>
      <c r="BS308" s="96"/>
      <c r="BT308" s="96"/>
      <c r="BU308" s="96"/>
      <c r="BV308" s="96">
        <f t="shared" si="61"/>
        <v>0</v>
      </c>
      <c r="BW308" s="96">
        <f t="shared" si="62"/>
        <v>0</v>
      </c>
      <c r="BX308" s="96">
        <f t="shared" si="63"/>
        <v>0</v>
      </c>
      <c r="BY308" s="96">
        <f t="shared" si="64"/>
        <v>0</v>
      </c>
      <c r="BZ308" s="96">
        <f t="shared" si="68"/>
        <v>0</v>
      </c>
      <c r="CA308" s="72"/>
      <c r="CB308" s="72"/>
      <c r="CC308" s="71"/>
      <c r="CD308" s="71"/>
      <c r="CE308" s="71"/>
      <c r="CF308" s="73"/>
      <c r="CG308" s="73"/>
      <c r="CH308" s="73"/>
      <c r="CI308" s="71"/>
      <c r="CJ308" s="71"/>
      <c r="CK308" s="71"/>
      <c r="CL308" s="110"/>
      <c r="CM308" s="74"/>
      <c r="CN308" s="57"/>
      <c r="CO308" s="105"/>
      <c r="CP308" s="71"/>
      <c r="CQ308" s="71"/>
      <c r="CR308" s="75"/>
    </row>
    <row r="309" spans="1:96" x14ac:dyDescent="0.45">
      <c r="A309" s="56">
        <v>306</v>
      </c>
      <c r="B309" s="68" t="s">
        <v>980</v>
      </c>
      <c r="C309" s="78" t="s">
        <v>981</v>
      </c>
      <c r="D309" s="78" t="str">
        <f t="shared" si="55"/>
        <v>N108BI</v>
      </c>
      <c r="E309" s="57" t="s">
        <v>1151</v>
      </c>
      <c r="F309" s="58">
        <v>44045</v>
      </c>
      <c r="G309" s="69">
        <v>670.32</v>
      </c>
      <c r="H309" s="57" t="s">
        <v>98</v>
      </c>
      <c r="I309" s="57" t="s">
        <v>941</v>
      </c>
      <c r="J309" s="70">
        <v>45397</v>
      </c>
      <c r="K309" s="70" t="s">
        <v>1147</v>
      </c>
      <c r="L309" s="70"/>
      <c r="M309" s="70"/>
      <c r="N309" s="71"/>
      <c r="O309" s="96">
        <v>2346740</v>
      </c>
      <c r="P309" s="96">
        <v>2346990</v>
      </c>
      <c r="Q309" s="96">
        <f t="shared" si="56"/>
        <v>250</v>
      </c>
      <c r="R309" s="96">
        <v>482759</v>
      </c>
      <c r="S309" s="96">
        <v>17201</v>
      </c>
      <c r="T309" s="96">
        <v>105320</v>
      </c>
      <c r="U309" s="96">
        <v>157418</v>
      </c>
      <c r="V309" s="96">
        <v>137429</v>
      </c>
      <c r="W309" s="96">
        <v>27150</v>
      </c>
      <c r="X309" s="96">
        <v>0</v>
      </c>
      <c r="Y309" s="96">
        <v>2217</v>
      </c>
      <c r="Z309" s="96">
        <v>7561</v>
      </c>
      <c r="AA309" s="96">
        <v>25117</v>
      </c>
      <c r="AB309" s="96">
        <v>3341</v>
      </c>
      <c r="AC309" s="96">
        <v>0</v>
      </c>
      <c r="AD309" s="96">
        <v>0</v>
      </c>
      <c r="AE309" s="96">
        <f t="shared" si="57"/>
        <v>482754</v>
      </c>
      <c r="AF309" s="96">
        <f t="shared" si="58"/>
        <v>-5</v>
      </c>
      <c r="AG309" s="96">
        <f t="shared" si="65"/>
        <v>1863981</v>
      </c>
      <c r="AH309" s="96">
        <f t="shared" si="66"/>
        <v>1864236</v>
      </c>
      <c r="AI309" s="96">
        <f t="shared" si="67"/>
        <v>255</v>
      </c>
      <c r="AJ309" s="72" t="s">
        <v>1701</v>
      </c>
      <c r="AK309" s="72"/>
      <c r="AL309" s="71" t="s">
        <v>1246</v>
      </c>
      <c r="AM309" s="71" t="s">
        <v>1255</v>
      </c>
      <c r="AN309" s="71" t="s">
        <v>1178</v>
      </c>
      <c r="AO309" s="73" t="s">
        <v>1196</v>
      </c>
      <c r="AP309" s="73" t="s">
        <v>1256</v>
      </c>
      <c r="AQ309" s="73" t="s">
        <v>1257</v>
      </c>
      <c r="AR309" s="71" t="s">
        <v>1258</v>
      </c>
      <c r="AS309" s="71" t="s">
        <v>1259</v>
      </c>
      <c r="AT309" s="71"/>
      <c r="AU309" s="110">
        <v>45504</v>
      </c>
      <c r="AV309" s="74">
        <v>45504</v>
      </c>
      <c r="AW309" s="57"/>
      <c r="AX309" s="57"/>
      <c r="AY309" s="71"/>
      <c r="AZ309" s="71"/>
      <c r="BA309" s="70"/>
      <c r="BB309" s="70"/>
      <c r="BC309" s="70"/>
      <c r="BD309" s="70"/>
      <c r="BE309" s="71"/>
      <c r="BF309" s="96"/>
      <c r="BG309" s="96"/>
      <c r="BH309" s="96">
        <f t="shared" si="60"/>
        <v>0</v>
      </c>
      <c r="BI309" s="96"/>
      <c r="BJ309" s="96"/>
      <c r="BK309" s="96"/>
      <c r="BL309" s="96"/>
      <c r="BM309" s="96"/>
      <c r="BN309" s="96"/>
      <c r="BO309" s="96"/>
      <c r="BP309" s="96"/>
      <c r="BQ309" s="96"/>
      <c r="BR309" s="96"/>
      <c r="BS309" s="96"/>
      <c r="BT309" s="96"/>
      <c r="BU309" s="96"/>
      <c r="BV309" s="96">
        <f t="shared" si="61"/>
        <v>0</v>
      </c>
      <c r="BW309" s="96">
        <f t="shared" si="62"/>
        <v>0</v>
      </c>
      <c r="BX309" s="96">
        <f t="shared" si="63"/>
        <v>0</v>
      </c>
      <c r="BY309" s="96">
        <f t="shared" si="64"/>
        <v>0</v>
      </c>
      <c r="BZ309" s="96">
        <f t="shared" si="68"/>
        <v>0</v>
      </c>
      <c r="CA309" s="72"/>
      <c r="CB309" s="72"/>
      <c r="CC309" s="71"/>
      <c r="CD309" s="71"/>
      <c r="CE309" s="71"/>
      <c r="CF309" s="73"/>
      <c r="CG309" s="73"/>
      <c r="CH309" s="73"/>
      <c r="CI309" s="71"/>
      <c r="CJ309" s="71"/>
      <c r="CK309" s="71"/>
      <c r="CL309" s="110"/>
      <c r="CM309" s="74"/>
      <c r="CN309" s="57"/>
      <c r="CO309" s="57"/>
      <c r="CP309" s="71"/>
      <c r="CQ309" s="71"/>
      <c r="CR309" s="75"/>
    </row>
    <row r="310" spans="1:96" x14ac:dyDescent="0.45">
      <c r="A310" s="56">
        <v>307</v>
      </c>
      <c r="B310" s="68" t="s">
        <v>983</v>
      </c>
      <c r="C310" s="78" t="s">
        <v>984</v>
      </c>
      <c r="D310" s="78" t="str">
        <f t="shared" si="55"/>
        <v>U00087</v>
      </c>
      <c r="E310" s="57" t="s">
        <v>985</v>
      </c>
      <c r="F310" s="58">
        <v>43917</v>
      </c>
      <c r="G310" s="69">
        <v>428.4</v>
      </c>
      <c r="H310" s="57" t="s">
        <v>98</v>
      </c>
      <c r="I310" s="57" t="s">
        <v>986</v>
      </c>
      <c r="J310" s="70">
        <v>45428</v>
      </c>
      <c r="K310" s="70" t="s">
        <v>1147</v>
      </c>
      <c r="L310" s="70"/>
      <c r="M310" s="70"/>
      <c r="N310" s="71"/>
      <c r="O310" s="96">
        <v>3998300</v>
      </c>
      <c r="P310" s="96">
        <v>3998300</v>
      </c>
      <c r="Q310" s="96">
        <f t="shared" si="56"/>
        <v>0</v>
      </c>
      <c r="R310" s="96">
        <v>657871</v>
      </c>
      <c r="S310" s="96">
        <v>27878</v>
      </c>
      <c r="T310" s="96">
        <v>144183</v>
      </c>
      <c r="U310" s="96">
        <v>213998</v>
      </c>
      <c r="V310" s="96">
        <v>200970</v>
      </c>
      <c r="W310" s="96">
        <v>39560</v>
      </c>
      <c r="X310" s="96">
        <v>0</v>
      </c>
      <c r="Y310" s="96">
        <v>2851</v>
      </c>
      <c r="Z310" s="96">
        <v>11800</v>
      </c>
      <c r="AA310" s="96">
        <v>36075</v>
      </c>
      <c r="AB310" s="96">
        <v>4950</v>
      </c>
      <c r="AC310" s="96">
        <v>0</v>
      </c>
      <c r="AD310" s="96">
        <v>0</v>
      </c>
      <c r="AE310" s="96">
        <f t="shared" si="57"/>
        <v>682265</v>
      </c>
      <c r="AF310" s="96">
        <f t="shared" si="58"/>
        <v>24394</v>
      </c>
      <c r="AG310" s="96">
        <f t="shared" si="65"/>
        <v>3340429</v>
      </c>
      <c r="AH310" s="96">
        <f>P310-AE310</f>
        <v>3316035</v>
      </c>
      <c r="AI310" s="96">
        <f t="shared" si="67"/>
        <v>-24394</v>
      </c>
      <c r="AJ310" s="72" t="s">
        <v>1685</v>
      </c>
      <c r="AK310" s="72"/>
      <c r="AL310" s="71" t="s">
        <v>1653</v>
      </c>
      <c r="AM310" s="71" t="s">
        <v>1654</v>
      </c>
      <c r="AN310" s="71" t="s">
        <v>1178</v>
      </c>
      <c r="AO310" s="73" t="s">
        <v>1655</v>
      </c>
      <c r="AP310" s="73" t="s">
        <v>1656</v>
      </c>
      <c r="AQ310" s="73" t="s">
        <v>1657</v>
      </c>
      <c r="AR310" s="71" t="s">
        <v>1658</v>
      </c>
      <c r="AS310" s="71" t="s">
        <v>1659</v>
      </c>
      <c r="AT310" s="71"/>
      <c r="AU310" s="110">
        <v>45534</v>
      </c>
      <c r="AV310" s="74">
        <v>45534</v>
      </c>
      <c r="AW310" s="57"/>
      <c r="AX310" s="57"/>
      <c r="AY310" s="71"/>
      <c r="AZ310" s="71"/>
      <c r="BA310" s="70"/>
      <c r="BB310" s="70"/>
      <c r="BC310" s="70"/>
      <c r="BD310" s="70"/>
      <c r="BE310" s="71"/>
      <c r="BF310" s="96"/>
      <c r="BG310" s="96"/>
      <c r="BH310" s="96">
        <f t="shared" si="60"/>
        <v>0</v>
      </c>
      <c r="BI310" s="96"/>
      <c r="BJ310" s="96"/>
      <c r="BK310" s="96"/>
      <c r="BL310" s="96"/>
      <c r="BM310" s="96"/>
      <c r="BN310" s="96"/>
      <c r="BO310" s="96"/>
      <c r="BP310" s="96"/>
      <c r="BQ310" s="96"/>
      <c r="BR310" s="96"/>
      <c r="BS310" s="96"/>
      <c r="BT310" s="96"/>
      <c r="BU310" s="96"/>
      <c r="BV310" s="96">
        <f t="shared" si="61"/>
        <v>0</v>
      </c>
      <c r="BW310" s="96">
        <f t="shared" si="62"/>
        <v>0</v>
      </c>
      <c r="BX310" s="96">
        <f t="shared" si="63"/>
        <v>0</v>
      </c>
      <c r="BY310" s="96">
        <f>BG310-BV310</f>
        <v>0</v>
      </c>
      <c r="BZ310" s="96">
        <f t="shared" si="68"/>
        <v>0</v>
      </c>
      <c r="CA310" s="72"/>
      <c r="CB310" s="72"/>
      <c r="CC310" s="71"/>
      <c r="CD310" s="71"/>
      <c r="CE310" s="71"/>
      <c r="CF310" s="73"/>
      <c r="CG310" s="73"/>
      <c r="CH310" s="73"/>
      <c r="CI310" s="71"/>
      <c r="CJ310" s="71"/>
      <c r="CK310" s="71"/>
      <c r="CL310" s="110"/>
      <c r="CM310" s="74"/>
      <c r="CN310" s="57"/>
      <c r="CO310" s="57"/>
      <c r="CP310" s="71"/>
      <c r="CQ310" s="71"/>
      <c r="CR310" s="75"/>
    </row>
    <row r="311" spans="1:96" x14ac:dyDescent="0.45">
      <c r="A311" s="56">
        <v>308</v>
      </c>
      <c r="B311" s="68" t="s">
        <v>987</v>
      </c>
      <c r="C311" s="78" t="s">
        <v>988</v>
      </c>
      <c r="D311" s="78" t="str">
        <f t="shared" si="55"/>
        <v>U00088</v>
      </c>
      <c r="E311" s="57" t="s">
        <v>985</v>
      </c>
      <c r="F311" s="58">
        <v>43917</v>
      </c>
      <c r="G311" s="69">
        <v>598.5</v>
      </c>
      <c r="H311" s="57" t="s">
        <v>98</v>
      </c>
      <c r="I311" s="57" t="s">
        <v>986</v>
      </c>
      <c r="J311" s="70">
        <v>45428</v>
      </c>
      <c r="K311" s="70" t="s">
        <v>1147</v>
      </c>
      <c r="L311" s="70"/>
      <c r="M311" s="70"/>
      <c r="N311" s="71"/>
      <c r="O311" s="96">
        <v>4058950</v>
      </c>
      <c r="P311" s="96">
        <v>4058950</v>
      </c>
      <c r="Q311" s="96">
        <f t="shared" si="56"/>
        <v>0</v>
      </c>
      <c r="R311" s="96">
        <v>1017004</v>
      </c>
      <c r="S311" s="96">
        <v>43124</v>
      </c>
      <c r="T311" s="96">
        <v>224056</v>
      </c>
      <c r="U311" s="96">
        <v>330422</v>
      </c>
      <c r="V311" s="96">
        <v>310899</v>
      </c>
      <c r="W311" s="96">
        <v>60073</v>
      </c>
      <c r="X311" s="96">
        <v>0</v>
      </c>
      <c r="Y311" s="96">
        <v>4356</v>
      </c>
      <c r="Z311" s="96">
        <v>17978</v>
      </c>
      <c r="AA311" s="96">
        <v>56113</v>
      </c>
      <c r="AB311" s="96">
        <v>7761</v>
      </c>
      <c r="AC311" s="96">
        <v>0</v>
      </c>
      <c r="AD311" s="96">
        <v>0</v>
      </c>
      <c r="AE311" s="96">
        <f t="shared" si="57"/>
        <v>1054782</v>
      </c>
      <c r="AF311" s="96">
        <f t="shared" si="58"/>
        <v>37778</v>
      </c>
      <c r="AG311" s="96">
        <f t="shared" si="65"/>
        <v>3041946</v>
      </c>
      <c r="AH311" s="96">
        <f t="shared" ref="AH311:AH353" si="69">P311-AE311</f>
        <v>3004168</v>
      </c>
      <c r="AI311" s="96">
        <f t="shared" si="67"/>
        <v>-37778</v>
      </c>
      <c r="AJ311" s="72" t="s">
        <v>1684</v>
      </c>
      <c r="AK311" s="72"/>
      <c r="AL311" s="71" t="s">
        <v>1653</v>
      </c>
      <c r="AM311" s="71" t="s">
        <v>1654</v>
      </c>
      <c r="AN311" s="71" t="s">
        <v>1178</v>
      </c>
      <c r="AO311" s="73" t="s">
        <v>1655</v>
      </c>
      <c r="AP311" s="73" t="s">
        <v>1656</v>
      </c>
      <c r="AQ311" s="73" t="s">
        <v>1657</v>
      </c>
      <c r="AR311" s="71" t="s">
        <v>1658</v>
      </c>
      <c r="AS311" s="71" t="s">
        <v>1659</v>
      </c>
      <c r="AT311" s="71"/>
      <c r="AU311" s="110">
        <v>45534</v>
      </c>
      <c r="AV311" s="74">
        <v>45534</v>
      </c>
      <c r="AW311" s="57"/>
      <c r="AX311" s="57"/>
      <c r="AY311" s="71"/>
      <c r="AZ311" s="71"/>
      <c r="BA311" s="70"/>
      <c r="BB311" s="70"/>
      <c r="BC311" s="70"/>
      <c r="BD311" s="70"/>
      <c r="BE311" s="71"/>
      <c r="BF311" s="96"/>
      <c r="BG311" s="96"/>
      <c r="BH311" s="96">
        <f t="shared" si="60"/>
        <v>0</v>
      </c>
      <c r="BI311" s="96"/>
      <c r="BJ311" s="96"/>
      <c r="BK311" s="96"/>
      <c r="BL311" s="96"/>
      <c r="BM311" s="96"/>
      <c r="BN311" s="96"/>
      <c r="BO311" s="96"/>
      <c r="BP311" s="96"/>
      <c r="BQ311" s="96"/>
      <c r="BR311" s="96"/>
      <c r="BS311" s="96"/>
      <c r="BT311" s="96"/>
      <c r="BU311" s="96"/>
      <c r="BV311" s="96">
        <f t="shared" si="61"/>
        <v>0</v>
      </c>
      <c r="BW311" s="96">
        <f t="shared" si="62"/>
        <v>0</v>
      </c>
      <c r="BX311" s="96">
        <f t="shared" si="63"/>
        <v>0</v>
      </c>
      <c r="BY311" s="96">
        <f t="shared" si="64"/>
        <v>0</v>
      </c>
      <c r="BZ311" s="96">
        <f t="shared" ref="BZ311:BZ342" si="70">BY311-BX311</f>
        <v>0</v>
      </c>
      <c r="CA311" s="72"/>
      <c r="CB311" s="72"/>
      <c r="CC311" s="71"/>
      <c r="CD311" s="71"/>
      <c r="CE311" s="71"/>
      <c r="CF311" s="73"/>
      <c r="CG311" s="73"/>
      <c r="CH311" s="73"/>
      <c r="CI311" s="71"/>
      <c r="CJ311" s="71"/>
      <c r="CK311" s="71"/>
      <c r="CL311" s="110"/>
      <c r="CM311" s="74"/>
      <c r="CN311" s="57"/>
      <c r="CO311" s="57"/>
      <c r="CP311" s="71"/>
      <c r="CQ311" s="71"/>
      <c r="CR311" s="75"/>
    </row>
    <row r="312" spans="1:96" x14ac:dyDescent="0.45">
      <c r="A312" s="56">
        <v>309</v>
      </c>
      <c r="B312" s="68" t="s">
        <v>989</v>
      </c>
      <c r="C312" s="78"/>
      <c r="D312" s="78" t="str">
        <f t="shared" si="55"/>
        <v>U00079</v>
      </c>
      <c r="E312" s="57" t="s">
        <v>990</v>
      </c>
      <c r="F312" s="58">
        <v>44006</v>
      </c>
      <c r="G312" s="69">
        <v>1020.6</v>
      </c>
      <c r="H312" s="57" t="s">
        <v>98</v>
      </c>
      <c r="I312" s="57" t="s">
        <v>943</v>
      </c>
      <c r="J312" s="70"/>
      <c r="K312" s="70"/>
      <c r="L312" s="70"/>
      <c r="M312" s="70"/>
      <c r="N312" s="71"/>
      <c r="O312" s="96"/>
      <c r="P312" s="96"/>
      <c r="Q312" s="96">
        <f t="shared" si="56"/>
        <v>0</v>
      </c>
      <c r="R312" s="96"/>
      <c r="S312" s="96"/>
      <c r="T312" s="96"/>
      <c r="U312" s="96"/>
      <c r="V312" s="96"/>
      <c r="W312" s="96"/>
      <c r="X312" s="96"/>
      <c r="Y312" s="96"/>
      <c r="Z312" s="96"/>
      <c r="AA312" s="96"/>
      <c r="AB312" s="96"/>
      <c r="AC312" s="96"/>
      <c r="AD312" s="96"/>
      <c r="AE312" s="96">
        <f t="shared" si="57"/>
        <v>0</v>
      </c>
      <c r="AF312" s="96">
        <f t="shared" si="58"/>
        <v>0</v>
      </c>
      <c r="AG312" s="96">
        <f t="shared" si="65"/>
        <v>0</v>
      </c>
      <c r="AH312" s="96">
        <f t="shared" si="69"/>
        <v>0</v>
      </c>
      <c r="AI312" s="96">
        <f t="shared" si="67"/>
        <v>0</v>
      </c>
      <c r="AJ312" s="72"/>
      <c r="AK312" s="72"/>
      <c r="AL312" s="71"/>
      <c r="AM312" s="71"/>
      <c r="AN312" s="71"/>
      <c r="AO312" s="73"/>
      <c r="AP312" s="73"/>
      <c r="AQ312" s="73"/>
      <c r="AR312" s="71"/>
      <c r="AS312" s="77"/>
      <c r="AT312" s="71"/>
      <c r="AU312" s="110"/>
      <c r="AV312" s="74"/>
      <c r="AW312" s="57"/>
      <c r="AX312" s="57"/>
      <c r="AY312" s="71"/>
      <c r="AZ312" s="71"/>
      <c r="BA312" s="70"/>
      <c r="BB312" s="70"/>
      <c r="BC312" s="70"/>
      <c r="BD312" s="70"/>
      <c r="BE312" s="71"/>
      <c r="BF312" s="96"/>
      <c r="BG312" s="96"/>
      <c r="BH312" s="96">
        <f t="shared" si="60"/>
        <v>0</v>
      </c>
      <c r="BI312" s="96"/>
      <c r="BJ312" s="96"/>
      <c r="BK312" s="96"/>
      <c r="BL312" s="96"/>
      <c r="BM312" s="96"/>
      <c r="BN312" s="96"/>
      <c r="BO312" s="96"/>
      <c r="BP312" s="96"/>
      <c r="BQ312" s="96"/>
      <c r="BR312" s="96"/>
      <c r="BS312" s="96"/>
      <c r="BT312" s="96"/>
      <c r="BU312" s="96"/>
      <c r="BV312" s="96">
        <f t="shared" si="61"/>
        <v>0</v>
      </c>
      <c r="BW312" s="96">
        <f t="shared" si="62"/>
        <v>0</v>
      </c>
      <c r="BX312" s="96">
        <f t="shared" si="63"/>
        <v>0</v>
      </c>
      <c r="BY312" s="96">
        <f t="shared" si="64"/>
        <v>0</v>
      </c>
      <c r="BZ312" s="96">
        <f t="shared" si="70"/>
        <v>0</v>
      </c>
      <c r="CA312" s="72"/>
      <c r="CB312" s="72"/>
      <c r="CC312" s="71"/>
      <c r="CD312" s="71"/>
      <c r="CE312" s="71"/>
      <c r="CF312" s="73"/>
      <c r="CG312" s="73"/>
      <c r="CH312" s="73"/>
      <c r="CI312" s="71"/>
      <c r="CJ312" s="77"/>
      <c r="CK312" s="71"/>
      <c r="CL312" s="110"/>
      <c r="CM312" s="74"/>
      <c r="CN312" s="57"/>
      <c r="CO312" s="57"/>
      <c r="CP312" s="71"/>
      <c r="CQ312" s="71"/>
      <c r="CR312" s="75"/>
    </row>
    <row r="313" spans="1:96" x14ac:dyDescent="0.45">
      <c r="A313" s="56">
        <v>310</v>
      </c>
      <c r="B313" s="68" t="s">
        <v>1139</v>
      </c>
      <c r="C313" s="78" t="s">
        <v>1142</v>
      </c>
      <c r="D313" s="78" t="str">
        <f t="shared" si="55"/>
        <v>U00081</v>
      </c>
      <c r="E313" s="57" t="s">
        <v>991</v>
      </c>
      <c r="F313" s="58">
        <v>44032</v>
      </c>
      <c r="G313" s="69">
        <v>369.5</v>
      </c>
      <c r="H313" s="57" t="s">
        <v>98</v>
      </c>
      <c r="I313" s="57" t="s">
        <v>992</v>
      </c>
      <c r="J313" s="70"/>
      <c r="K313" s="70"/>
      <c r="L313" s="70"/>
      <c r="M313" s="70"/>
      <c r="N313" s="71"/>
      <c r="O313" s="96"/>
      <c r="P313" s="96"/>
      <c r="Q313" s="96">
        <f t="shared" si="56"/>
        <v>0</v>
      </c>
      <c r="R313" s="96"/>
      <c r="S313" s="96"/>
      <c r="T313" s="96"/>
      <c r="U313" s="96"/>
      <c r="V313" s="96"/>
      <c r="W313" s="96"/>
      <c r="X313" s="96"/>
      <c r="Y313" s="96"/>
      <c r="Z313" s="96"/>
      <c r="AA313" s="96"/>
      <c r="AB313" s="96"/>
      <c r="AC313" s="96"/>
      <c r="AD313" s="96"/>
      <c r="AE313" s="96">
        <f t="shared" si="57"/>
        <v>0</v>
      </c>
      <c r="AF313" s="96">
        <f t="shared" si="58"/>
        <v>0</v>
      </c>
      <c r="AG313" s="96">
        <f t="shared" si="65"/>
        <v>0</v>
      </c>
      <c r="AH313" s="96">
        <f t="shared" si="69"/>
        <v>0</v>
      </c>
      <c r="AI313" s="96">
        <f t="shared" si="67"/>
        <v>0</v>
      </c>
      <c r="AJ313" s="72"/>
      <c r="AK313" s="72"/>
      <c r="AL313" s="71"/>
      <c r="AM313" s="71"/>
      <c r="AN313" s="71"/>
      <c r="AO313" s="73"/>
      <c r="AP313" s="73"/>
      <c r="AQ313" s="73"/>
      <c r="AR313" s="71"/>
      <c r="AS313" s="77"/>
      <c r="AT313" s="71"/>
      <c r="AU313" s="110"/>
      <c r="AV313" s="74"/>
      <c r="AW313" s="57"/>
      <c r="AX313" s="57"/>
      <c r="AY313" s="71"/>
      <c r="AZ313" s="71"/>
      <c r="BA313" s="70"/>
      <c r="BB313" s="70"/>
      <c r="BC313" s="70"/>
      <c r="BD313" s="70"/>
      <c r="BE313" s="71"/>
      <c r="BF313" s="96"/>
      <c r="BG313" s="96"/>
      <c r="BH313" s="96">
        <f t="shared" si="60"/>
        <v>0</v>
      </c>
      <c r="BI313" s="96"/>
      <c r="BJ313" s="96"/>
      <c r="BK313" s="96"/>
      <c r="BL313" s="96"/>
      <c r="BM313" s="96"/>
      <c r="BN313" s="96"/>
      <c r="BO313" s="96"/>
      <c r="BP313" s="96"/>
      <c r="BQ313" s="96"/>
      <c r="BR313" s="96"/>
      <c r="BS313" s="96"/>
      <c r="BT313" s="96"/>
      <c r="BU313" s="96"/>
      <c r="BV313" s="96">
        <f t="shared" si="61"/>
        <v>0</v>
      </c>
      <c r="BW313" s="96">
        <f t="shared" si="62"/>
        <v>0</v>
      </c>
      <c r="BX313" s="96">
        <f t="shared" si="63"/>
        <v>0</v>
      </c>
      <c r="BY313" s="96">
        <f t="shared" si="64"/>
        <v>0</v>
      </c>
      <c r="BZ313" s="96">
        <f t="shared" si="70"/>
        <v>0</v>
      </c>
      <c r="CA313" s="72"/>
      <c r="CB313" s="72"/>
      <c r="CC313" s="71"/>
      <c r="CD313" s="71"/>
      <c r="CE313" s="71"/>
      <c r="CF313" s="73"/>
      <c r="CG313" s="73"/>
      <c r="CH313" s="73"/>
      <c r="CI313" s="71"/>
      <c r="CJ313" s="77"/>
      <c r="CK313" s="71"/>
      <c r="CL313" s="110"/>
      <c r="CM313" s="74"/>
      <c r="CN313" s="57"/>
      <c r="CO313" s="57"/>
      <c r="CP313" s="71"/>
      <c r="CQ313" s="71"/>
      <c r="CR313" s="75"/>
    </row>
    <row r="314" spans="1:96" x14ac:dyDescent="0.45">
      <c r="A314" s="56">
        <v>311</v>
      </c>
      <c r="B314" s="68" t="s">
        <v>993</v>
      </c>
      <c r="C314" s="78" t="s">
        <v>994</v>
      </c>
      <c r="D314" s="78" t="str">
        <f t="shared" si="55"/>
        <v>U00085</v>
      </c>
      <c r="E314" s="57" t="s">
        <v>995</v>
      </c>
      <c r="F314" s="58">
        <v>44027</v>
      </c>
      <c r="G314" s="69">
        <v>839.16</v>
      </c>
      <c r="H314" s="57" t="s">
        <v>98</v>
      </c>
      <c r="I314" s="57" t="s">
        <v>996</v>
      </c>
      <c r="J314" s="70">
        <v>45408</v>
      </c>
      <c r="K314" s="70" t="s">
        <v>1147</v>
      </c>
      <c r="L314" s="70"/>
      <c r="M314" s="70"/>
      <c r="N314" s="71"/>
      <c r="O314" s="96">
        <v>4388730</v>
      </c>
      <c r="P314" s="96">
        <v>4388730</v>
      </c>
      <c r="Q314" s="96">
        <f t="shared" si="56"/>
        <v>0</v>
      </c>
      <c r="R314" s="96">
        <v>803459</v>
      </c>
      <c r="S314" s="96">
        <v>33448</v>
      </c>
      <c r="T314" s="96">
        <v>173850</v>
      </c>
      <c r="U314" s="96">
        <v>247562</v>
      </c>
      <c r="V314" s="96">
        <v>240655</v>
      </c>
      <c r="W314" s="96">
        <v>43797</v>
      </c>
      <c r="X314" s="96">
        <v>0</v>
      </c>
      <c r="Y314" s="96">
        <v>3210</v>
      </c>
      <c r="Z314" s="96">
        <v>14137</v>
      </c>
      <c r="AA314" s="96">
        <v>40425</v>
      </c>
      <c r="AB314" s="96">
        <v>6375</v>
      </c>
      <c r="AC314" s="96">
        <v>0</v>
      </c>
      <c r="AD314" s="96">
        <v>0</v>
      </c>
      <c r="AE314" s="96">
        <f t="shared" si="57"/>
        <v>803459</v>
      </c>
      <c r="AF314" s="96">
        <f t="shared" si="58"/>
        <v>0</v>
      </c>
      <c r="AG314" s="96">
        <f t="shared" si="65"/>
        <v>3585271</v>
      </c>
      <c r="AH314" s="96">
        <f t="shared" si="69"/>
        <v>3585271</v>
      </c>
      <c r="AI314" s="96">
        <f t="shared" si="67"/>
        <v>0</v>
      </c>
      <c r="AJ314" s="72"/>
      <c r="AK314" s="72"/>
      <c r="AL314" s="71" t="s">
        <v>1225</v>
      </c>
      <c r="AM314" s="71" t="s">
        <v>1226</v>
      </c>
      <c r="AN314" s="71" t="s">
        <v>1178</v>
      </c>
      <c r="AO314" s="73" t="s">
        <v>1227</v>
      </c>
      <c r="AP314" s="73" t="s">
        <v>1228</v>
      </c>
      <c r="AQ314" s="73" t="s">
        <v>1229</v>
      </c>
      <c r="AR314" s="71" t="s">
        <v>1230</v>
      </c>
      <c r="AS314" s="71" t="s">
        <v>1231</v>
      </c>
      <c r="AT314" s="71"/>
      <c r="AU314" s="110">
        <v>45504</v>
      </c>
      <c r="AV314" s="74">
        <v>45504</v>
      </c>
      <c r="AW314" s="57"/>
      <c r="AX314" s="57"/>
      <c r="AY314" s="71"/>
      <c r="AZ314" s="71"/>
      <c r="BA314" s="70"/>
      <c r="BB314" s="70"/>
      <c r="BC314" s="70"/>
      <c r="BD314" s="70"/>
      <c r="BE314" s="71"/>
      <c r="BF314" s="96"/>
      <c r="BG314" s="96"/>
      <c r="BH314" s="96">
        <f t="shared" si="60"/>
        <v>0</v>
      </c>
      <c r="BI314" s="96"/>
      <c r="BJ314" s="96"/>
      <c r="BK314" s="96"/>
      <c r="BL314" s="96"/>
      <c r="BM314" s="96"/>
      <c r="BN314" s="96"/>
      <c r="BO314" s="96"/>
      <c r="BP314" s="96"/>
      <c r="BQ314" s="96"/>
      <c r="BR314" s="96"/>
      <c r="BS314" s="96"/>
      <c r="BT314" s="96"/>
      <c r="BU314" s="96"/>
      <c r="BV314" s="96">
        <f t="shared" si="61"/>
        <v>0</v>
      </c>
      <c r="BW314" s="96">
        <f t="shared" si="62"/>
        <v>0</v>
      </c>
      <c r="BX314" s="96">
        <f t="shared" si="63"/>
        <v>0</v>
      </c>
      <c r="BY314" s="96">
        <f t="shared" si="64"/>
        <v>0</v>
      </c>
      <c r="BZ314" s="96">
        <f t="shared" si="70"/>
        <v>0</v>
      </c>
      <c r="CA314" s="72"/>
      <c r="CB314" s="72"/>
      <c r="CC314" s="71"/>
      <c r="CD314" s="71"/>
      <c r="CE314" s="71"/>
      <c r="CF314" s="73"/>
      <c r="CG314" s="73"/>
      <c r="CH314" s="73"/>
      <c r="CI314" s="71"/>
      <c r="CJ314" s="71"/>
      <c r="CK314" s="71"/>
      <c r="CL314" s="110"/>
      <c r="CM314" s="74"/>
      <c r="CN314" s="57"/>
      <c r="CO314" s="57"/>
      <c r="CP314" s="71"/>
      <c r="CQ314" s="71"/>
      <c r="CR314" s="75"/>
    </row>
    <row r="315" spans="1:96" x14ac:dyDescent="0.45">
      <c r="A315" s="56">
        <v>312</v>
      </c>
      <c r="B315" s="68" t="s">
        <v>997</v>
      </c>
      <c r="C315" s="78" t="s">
        <v>998</v>
      </c>
      <c r="D315" s="78" t="str">
        <f t="shared" si="55"/>
        <v>U00091</v>
      </c>
      <c r="E315" s="57" t="s">
        <v>1528</v>
      </c>
      <c r="F315" s="58">
        <v>43949</v>
      </c>
      <c r="G315" s="69">
        <v>691.74</v>
      </c>
      <c r="H315" s="57" t="s">
        <v>98</v>
      </c>
      <c r="I315" s="57" t="s">
        <v>232</v>
      </c>
      <c r="J315" s="70">
        <v>45425</v>
      </c>
      <c r="K315" s="70" t="s">
        <v>1148</v>
      </c>
      <c r="L315" s="70"/>
      <c r="M315" s="70">
        <v>45440</v>
      </c>
      <c r="N315" s="71"/>
      <c r="O315" s="96">
        <v>3593418</v>
      </c>
      <c r="P315" s="96">
        <v>3478740</v>
      </c>
      <c r="Q315" s="96">
        <f t="shared" si="56"/>
        <v>-114678</v>
      </c>
      <c r="R315" s="96">
        <v>611162</v>
      </c>
      <c r="S315" s="96">
        <v>23225</v>
      </c>
      <c r="T315" s="96">
        <v>132739</v>
      </c>
      <c r="U315" s="96">
        <v>198435</v>
      </c>
      <c r="V315" s="96">
        <v>174061</v>
      </c>
      <c r="W315" s="96">
        <v>34293</v>
      </c>
      <c r="X315" s="96">
        <v>0</v>
      </c>
      <c r="Y315" s="96">
        <v>2732</v>
      </c>
      <c r="Z315" s="96">
        <v>9840</v>
      </c>
      <c r="AA315" s="96">
        <v>31541</v>
      </c>
      <c r="AB315" s="96">
        <v>4296</v>
      </c>
      <c r="AC315" s="96">
        <v>0</v>
      </c>
      <c r="AD315" s="96">
        <v>0</v>
      </c>
      <c r="AE315" s="96">
        <f t="shared" si="57"/>
        <v>611162</v>
      </c>
      <c r="AF315" s="96">
        <f t="shared" si="58"/>
        <v>0</v>
      </c>
      <c r="AG315" s="96">
        <f t="shared" si="65"/>
        <v>2982256</v>
      </c>
      <c r="AH315" s="96">
        <f t="shared" si="69"/>
        <v>2867578</v>
      </c>
      <c r="AI315" s="96">
        <f t="shared" si="67"/>
        <v>-114678</v>
      </c>
      <c r="AJ315" s="72" t="s">
        <v>1836</v>
      </c>
      <c r="AK315" s="72"/>
      <c r="AL315" s="71" t="s">
        <v>1294</v>
      </c>
      <c r="AM315" s="71" t="s">
        <v>1529</v>
      </c>
      <c r="AN315" s="71" t="s">
        <v>1178</v>
      </c>
      <c r="AO315" s="73" t="s">
        <v>1293</v>
      </c>
      <c r="AP315" s="73" t="s">
        <v>1530</v>
      </c>
      <c r="AQ315" s="73" t="s">
        <v>1531</v>
      </c>
      <c r="AR315" s="71"/>
      <c r="AS315" s="71"/>
      <c r="AT315" s="71"/>
      <c r="AU315" s="110">
        <v>45504</v>
      </c>
      <c r="AV315" s="74">
        <v>45504</v>
      </c>
      <c r="AW315" s="57"/>
      <c r="AX315" s="57"/>
      <c r="AY315" s="71"/>
      <c r="AZ315" s="71"/>
      <c r="BA315" s="70"/>
      <c r="BB315" s="70"/>
      <c r="BC315" s="70"/>
      <c r="BD315" s="70"/>
      <c r="BE315" s="71"/>
      <c r="BF315" s="96"/>
      <c r="BG315" s="96"/>
      <c r="BH315" s="96">
        <f t="shared" si="60"/>
        <v>0</v>
      </c>
      <c r="BI315" s="96"/>
      <c r="BJ315" s="96"/>
      <c r="BK315" s="96"/>
      <c r="BL315" s="96"/>
      <c r="BM315" s="96"/>
      <c r="BN315" s="96"/>
      <c r="BO315" s="96"/>
      <c r="BP315" s="96"/>
      <c r="BQ315" s="96"/>
      <c r="BR315" s="96"/>
      <c r="BS315" s="96"/>
      <c r="BT315" s="96"/>
      <c r="BU315" s="96"/>
      <c r="BV315" s="96">
        <f t="shared" si="61"/>
        <v>0</v>
      </c>
      <c r="BW315" s="96">
        <f t="shared" si="62"/>
        <v>0</v>
      </c>
      <c r="BX315" s="96">
        <f t="shared" si="63"/>
        <v>0</v>
      </c>
      <c r="BY315" s="96">
        <f t="shared" si="64"/>
        <v>0</v>
      </c>
      <c r="BZ315" s="96">
        <f t="shared" si="70"/>
        <v>0</v>
      </c>
      <c r="CA315" s="72"/>
      <c r="CB315" s="72"/>
      <c r="CC315" s="71"/>
      <c r="CD315" s="71"/>
      <c r="CE315" s="71"/>
      <c r="CF315" s="73"/>
      <c r="CG315" s="73"/>
      <c r="CH315" s="73"/>
      <c r="CI315" s="71"/>
      <c r="CJ315" s="71"/>
      <c r="CK315" s="71"/>
      <c r="CL315" s="110"/>
      <c r="CM315" s="74"/>
      <c r="CN315" s="57"/>
      <c r="CO315" s="57"/>
      <c r="CP315" s="71"/>
      <c r="CQ315" s="71"/>
      <c r="CR315" s="75"/>
    </row>
    <row r="316" spans="1:96" x14ac:dyDescent="0.45">
      <c r="A316" s="56">
        <v>313</v>
      </c>
      <c r="B316" s="68" t="s">
        <v>1000</v>
      </c>
      <c r="C316" s="78" t="s">
        <v>1001</v>
      </c>
      <c r="D316" s="78" t="str">
        <f t="shared" si="55"/>
        <v>ES0076</v>
      </c>
      <c r="E316" s="57" t="s">
        <v>1002</v>
      </c>
      <c r="F316" s="58">
        <v>43924</v>
      </c>
      <c r="G316" s="69">
        <v>665</v>
      </c>
      <c r="H316" s="57" t="s">
        <v>98</v>
      </c>
      <c r="I316" s="57" t="s">
        <v>986</v>
      </c>
      <c r="J316" s="70">
        <v>45429</v>
      </c>
      <c r="K316" s="70" t="s">
        <v>1147</v>
      </c>
      <c r="L316" s="70"/>
      <c r="M316" s="70"/>
      <c r="N316" s="71"/>
      <c r="O316" s="96">
        <v>3623470</v>
      </c>
      <c r="P316" s="96">
        <v>3637754</v>
      </c>
      <c r="Q316" s="96">
        <f t="shared" si="56"/>
        <v>14284</v>
      </c>
      <c r="R316" s="96">
        <v>699797</v>
      </c>
      <c r="S316" s="96">
        <v>23839</v>
      </c>
      <c r="T316" s="96">
        <v>136758</v>
      </c>
      <c r="U316" s="96">
        <v>210691</v>
      </c>
      <c r="V316" s="96">
        <v>179704</v>
      </c>
      <c r="W316" s="96">
        <v>35798</v>
      </c>
      <c r="X316" s="96">
        <v>0</v>
      </c>
      <c r="Y316" s="96">
        <v>2673</v>
      </c>
      <c r="Z316" s="96">
        <v>10494</v>
      </c>
      <c r="AA316" s="96">
        <v>33006</v>
      </c>
      <c r="AB316" s="96">
        <v>4752</v>
      </c>
      <c r="AC316" s="96">
        <v>0</v>
      </c>
      <c r="AD316" s="96">
        <v>3425</v>
      </c>
      <c r="AE316" s="96">
        <f t="shared" si="57"/>
        <v>641140</v>
      </c>
      <c r="AF316" s="96">
        <f t="shared" si="58"/>
        <v>-58657</v>
      </c>
      <c r="AG316" s="96">
        <f t="shared" si="65"/>
        <v>2923673</v>
      </c>
      <c r="AH316" s="96">
        <f t="shared" si="69"/>
        <v>2996614</v>
      </c>
      <c r="AI316" s="96">
        <f t="shared" si="67"/>
        <v>72941</v>
      </c>
      <c r="AJ316" s="72"/>
      <c r="AK316" s="72"/>
      <c r="AL316" s="71" t="s">
        <v>1232</v>
      </c>
      <c r="AM316" s="71" t="s">
        <v>1233</v>
      </c>
      <c r="AN316" s="71" t="s">
        <v>1178</v>
      </c>
      <c r="AO316" s="73" t="s">
        <v>1234</v>
      </c>
      <c r="AP316" s="73" t="s">
        <v>1235</v>
      </c>
      <c r="AQ316" s="73" t="s">
        <v>1445</v>
      </c>
      <c r="AR316" s="71" t="s">
        <v>1446</v>
      </c>
      <c r="AS316" s="71" t="s">
        <v>1447</v>
      </c>
      <c r="AT316" s="71"/>
      <c r="AU316" s="110">
        <v>45504</v>
      </c>
      <c r="AV316" s="74">
        <v>45504</v>
      </c>
      <c r="AW316" s="57"/>
      <c r="AX316" s="57"/>
      <c r="AY316" s="71"/>
      <c r="AZ316" s="71"/>
      <c r="BA316" s="70"/>
      <c r="BB316" s="70"/>
      <c r="BC316" s="70"/>
      <c r="BD316" s="70"/>
      <c r="BE316" s="71"/>
      <c r="BF316" s="96"/>
      <c r="BG316" s="96"/>
      <c r="BH316" s="96">
        <f t="shared" si="60"/>
        <v>0</v>
      </c>
      <c r="BI316" s="96"/>
      <c r="BJ316" s="96"/>
      <c r="BK316" s="96"/>
      <c r="BL316" s="96"/>
      <c r="BM316" s="96"/>
      <c r="BN316" s="96"/>
      <c r="BO316" s="96"/>
      <c r="BP316" s="96"/>
      <c r="BQ316" s="96"/>
      <c r="BR316" s="96"/>
      <c r="BS316" s="96"/>
      <c r="BT316" s="96"/>
      <c r="BU316" s="96"/>
      <c r="BV316" s="96">
        <f t="shared" si="61"/>
        <v>0</v>
      </c>
      <c r="BW316" s="96">
        <f t="shared" si="62"/>
        <v>0</v>
      </c>
      <c r="BX316" s="96">
        <f t="shared" si="63"/>
        <v>0</v>
      </c>
      <c r="BY316" s="96">
        <f t="shared" si="64"/>
        <v>0</v>
      </c>
      <c r="BZ316" s="96">
        <f t="shared" si="70"/>
        <v>0</v>
      </c>
      <c r="CA316" s="72"/>
      <c r="CB316" s="72"/>
      <c r="CC316" s="71"/>
      <c r="CD316" s="71"/>
      <c r="CE316" s="71"/>
      <c r="CF316" s="73"/>
      <c r="CG316" s="73"/>
      <c r="CH316" s="73"/>
      <c r="CI316" s="71"/>
      <c r="CJ316" s="71"/>
      <c r="CK316" s="71"/>
      <c r="CL316" s="110"/>
      <c r="CM316" s="74"/>
      <c r="CN316" s="57"/>
      <c r="CO316" s="57"/>
      <c r="CP316" s="71"/>
      <c r="CQ316" s="71"/>
      <c r="CR316" s="75"/>
    </row>
    <row r="317" spans="1:96" x14ac:dyDescent="0.45">
      <c r="A317" s="56">
        <v>314</v>
      </c>
      <c r="B317" s="68" t="s">
        <v>1003</v>
      </c>
      <c r="C317" s="78" t="s">
        <v>1004</v>
      </c>
      <c r="D317" s="78" t="str">
        <f t="shared" si="55"/>
        <v>ES0079</v>
      </c>
      <c r="E317" s="78" t="s">
        <v>2122</v>
      </c>
      <c r="F317" s="58">
        <v>44052</v>
      </c>
      <c r="G317" s="69">
        <v>435</v>
      </c>
      <c r="H317" s="57" t="s">
        <v>98</v>
      </c>
      <c r="I317" s="57" t="s">
        <v>986</v>
      </c>
      <c r="J317" s="70">
        <v>45429</v>
      </c>
      <c r="K317" s="70" t="s">
        <v>1147</v>
      </c>
      <c r="L317" s="70"/>
      <c r="M317" s="70"/>
      <c r="N317" s="71"/>
      <c r="O317" s="96">
        <v>2333740</v>
      </c>
      <c r="P317" s="96">
        <v>2315938</v>
      </c>
      <c r="Q317" s="96">
        <f t="shared" si="56"/>
        <v>-17802</v>
      </c>
      <c r="R317" s="96">
        <v>393224</v>
      </c>
      <c r="S317" s="96">
        <v>14335</v>
      </c>
      <c r="T317" s="96">
        <v>84783</v>
      </c>
      <c r="U317" s="96">
        <v>127729</v>
      </c>
      <c r="V317" s="96">
        <v>112325</v>
      </c>
      <c r="W317" s="96">
        <v>21641</v>
      </c>
      <c r="X317" s="96">
        <v>0</v>
      </c>
      <c r="Y317" s="96">
        <v>1584</v>
      </c>
      <c r="Z317" s="96">
        <v>6415</v>
      </c>
      <c r="AA317" s="96">
        <v>19602</v>
      </c>
      <c r="AB317" s="96">
        <v>2791</v>
      </c>
      <c r="AC317" s="96">
        <v>0</v>
      </c>
      <c r="AD317" s="96">
        <v>2019</v>
      </c>
      <c r="AE317" s="96">
        <f t="shared" si="57"/>
        <v>393224</v>
      </c>
      <c r="AF317" s="96">
        <f t="shared" si="58"/>
        <v>0</v>
      </c>
      <c r="AG317" s="96">
        <f t="shared" si="65"/>
        <v>1940516</v>
      </c>
      <c r="AH317" s="96">
        <f t="shared" si="69"/>
        <v>1922714</v>
      </c>
      <c r="AI317" s="96">
        <f t="shared" si="67"/>
        <v>-17802</v>
      </c>
      <c r="AJ317" s="72" t="s">
        <v>1730</v>
      </c>
      <c r="AK317" s="72"/>
      <c r="AL317" s="71" t="s">
        <v>1204</v>
      </c>
      <c r="AM317" s="71" t="s">
        <v>1205</v>
      </c>
      <c r="AN317" s="71" t="s">
        <v>1178</v>
      </c>
      <c r="AO317" s="73" t="s">
        <v>1206</v>
      </c>
      <c r="AP317" s="73" t="s">
        <v>1207</v>
      </c>
      <c r="AQ317" s="73" t="s">
        <v>1389</v>
      </c>
      <c r="AR317" s="71" t="s">
        <v>1390</v>
      </c>
      <c r="AS317" s="71" t="s">
        <v>1391</v>
      </c>
      <c r="AT317" s="77" t="s">
        <v>1897</v>
      </c>
      <c r="AU317" s="110">
        <v>45504</v>
      </c>
      <c r="AV317" s="74">
        <v>45504</v>
      </c>
      <c r="AW317" s="57"/>
      <c r="AX317" s="57"/>
      <c r="AY317" s="71"/>
      <c r="AZ317" s="71"/>
      <c r="BA317" s="70"/>
      <c r="BB317" s="70"/>
      <c r="BC317" s="70"/>
      <c r="BD317" s="70"/>
      <c r="BE317" s="71"/>
      <c r="BF317" s="96"/>
      <c r="BG317" s="96"/>
      <c r="BH317" s="96">
        <f t="shared" si="60"/>
        <v>0</v>
      </c>
      <c r="BI317" s="96"/>
      <c r="BJ317" s="96"/>
      <c r="BK317" s="96"/>
      <c r="BL317" s="96"/>
      <c r="BM317" s="96"/>
      <c r="BN317" s="96"/>
      <c r="BO317" s="96"/>
      <c r="BP317" s="96"/>
      <c r="BQ317" s="96"/>
      <c r="BR317" s="96"/>
      <c r="BS317" s="96"/>
      <c r="BT317" s="96"/>
      <c r="BU317" s="96"/>
      <c r="BV317" s="96">
        <f t="shared" si="61"/>
        <v>0</v>
      </c>
      <c r="BW317" s="96">
        <f t="shared" si="62"/>
        <v>0</v>
      </c>
      <c r="BX317" s="96">
        <f t="shared" si="63"/>
        <v>0</v>
      </c>
      <c r="BY317" s="96">
        <f t="shared" si="64"/>
        <v>0</v>
      </c>
      <c r="BZ317" s="96">
        <f t="shared" si="70"/>
        <v>0</v>
      </c>
      <c r="CA317" s="72"/>
      <c r="CB317" s="72"/>
      <c r="CC317" s="71"/>
      <c r="CD317" s="71"/>
      <c r="CE317" s="71"/>
      <c r="CF317" s="73"/>
      <c r="CG317" s="73"/>
      <c r="CH317" s="73"/>
      <c r="CI317" s="71"/>
      <c r="CJ317" s="71"/>
      <c r="CK317" s="77"/>
      <c r="CL317" s="110"/>
      <c r="CM317" s="74"/>
      <c r="CN317" s="57"/>
      <c r="CO317" s="57"/>
      <c r="CP317" s="71"/>
      <c r="CQ317" s="71"/>
      <c r="CR317" s="75"/>
    </row>
    <row r="318" spans="1:96" x14ac:dyDescent="0.45">
      <c r="A318" s="56">
        <v>315</v>
      </c>
      <c r="B318" s="68" t="s">
        <v>1008</v>
      </c>
      <c r="C318" s="78" t="s">
        <v>1009</v>
      </c>
      <c r="D318" s="78" t="str">
        <f t="shared" si="55"/>
        <v>N201BP</v>
      </c>
      <c r="E318" s="57" t="s">
        <v>1005</v>
      </c>
      <c r="F318" s="58">
        <v>44171</v>
      </c>
      <c r="G318" s="69">
        <v>75.900000000000006</v>
      </c>
      <c r="H318" s="57" t="s">
        <v>134</v>
      </c>
      <c r="I318" s="57" t="s">
        <v>232</v>
      </c>
      <c r="J318" s="70">
        <v>45448</v>
      </c>
      <c r="K318" s="70" t="s">
        <v>1147</v>
      </c>
      <c r="L318" s="70"/>
      <c r="M318" s="70"/>
      <c r="N318" s="71"/>
      <c r="O318" s="96">
        <v>366510</v>
      </c>
      <c r="P318" s="104">
        <v>366254</v>
      </c>
      <c r="Q318" s="96">
        <f t="shared" si="56"/>
        <v>-256</v>
      </c>
      <c r="R318" s="96">
        <v>0</v>
      </c>
      <c r="S318" s="96">
        <v>2494</v>
      </c>
      <c r="T318" s="96">
        <v>12276</v>
      </c>
      <c r="U318" s="96">
        <v>20473</v>
      </c>
      <c r="V318" s="96">
        <v>20413</v>
      </c>
      <c r="W318" s="96">
        <v>3385</v>
      </c>
      <c r="X318" s="96">
        <v>0</v>
      </c>
      <c r="Y318" s="96">
        <v>178</v>
      </c>
      <c r="Z318" s="96">
        <v>693</v>
      </c>
      <c r="AA318" s="96">
        <v>2712</v>
      </c>
      <c r="AB318" s="96">
        <v>336</v>
      </c>
      <c r="AC318" s="96">
        <v>0</v>
      </c>
      <c r="AD318" s="96">
        <v>0</v>
      </c>
      <c r="AE318" s="96">
        <f t="shared" si="57"/>
        <v>62960</v>
      </c>
      <c r="AF318" s="96">
        <f t="shared" si="58"/>
        <v>62960</v>
      </c>
      <c r="AG318" s="96">
        <f t="shared" si="65"/>
        <v>366510</v>
      </c>
      <c r="AH318" s="96">
        <f t="shared" si="69"/>
        <v>303294</v>
      </c>
      <c r="AI318" s="96">
        <f t="shared" si="67"/>
        <v>-63216</v>
      </c>
      <c r="AJ318" s="72" t="s">
        <v>1898</v>
      </c>
      <c r="AK318" s="72"/>
      <c r="AL318" s="71" t="s">
        <v>1483</v>
      </c>
      <c r="AM318" s="71" t="s">
        <v>1627</v>
      </c>
      <c r="AN318" s="71" t="s">
        <v>1178</v>
      </c>
      <c r="AO318" s="73" t="s">
        <v>1385</v>
      </c>
      <c r="AP318" s="73" t="s">
        <v>1628</v>
      </c>
      <c r="AQ318" s="73" t="s">
        <v>1629</v>
      </c>
      <c r="AR318" s="71" t="s">
        <v>1630</v>
      </c>
      <c r="AS318" s="71" t="s">
        <v>1631</v>
      </c>
      <c r="AT318" s="71"/>
      <c r="AU318" s="110">
        <v>45504</v>
      </c>
      <c r="AV318" s="74">
        <v>45504</v>
      </c>
      <c r="AW318" s="57"/>
      <c r="AX318" s="57"/>
      <c r="AY318" s="71"/>
      <c r="AZ318" s="71"/>
      <c r="BA318" s="70"/>
      <c r="BB318" s="70"/>
      <c r="BC318" s="70"/>
      <c r="BD318" s="70"/>
      <c r="BE318" s="71"/>
      <c r="BF318" s="96"/>
      <c r="BG318" s="104"/>
      <c r="BH318" s="96">
        <f t="shared" si="60"/>
        <v>0</v>
      </c>
      <c r="BI318" s="96"/>
      <c r="BJ318" s="96"/>
      <c r="BK318" s="96"/>
      <c r="BL318" s="96"/>
      <c r="BM318" s="96"/>
      <c r="BN318" s="96"/>
      <c r="BO318" s="96"/>
      <c r="BP318" s="96"/>
      <c r="BQ318" s="96"/>
      <c r="BR318" s="96"/>
      <c r="BS318" s="96"/>
      <c r="BT318" s="96"/>
      <c r="BU318" s="96"/>
      <c r="BV318" s="96">
        <f t="shared" si="61"/>
        <v>0</v>
      </c>
      <c r="BW318" s="96">
        <f t="shared" si="62"/>
        <v>0</v>
      </c>
      <c r="BX318" s="96">
        <f t="shared" si="63"/>
        <v>0</v>
      </c>
      <c r="BY318" s="96">
        <f t="shared" si="64"/>
        <v>0</v>
      </c>
      <c r="BZ318" s="96">
        <f t="shared" si="70"/>
        <v>0</v>
      </c>
      <c r="CA318" s="72"/>
      <c r="CB318" s="72"/>
      <c r="CC318" s="71"/>
      <c r="CD318" s="71"/>
      <c r="CE318" s="71"/>
      <c r="CF318" s="73"/>
      <c r="CG318" s="73"/>
      <c r="CH318" s="73"/>
      <c r="CI318" s="71"/>
      <c r="CJ318" s="71"/>
      <c r="CK318" s="71"/>
      <c r="CL318" s="110"/>
      <c r="CM318" s="74"/>
      <c r="CN318" s="57"/>
      <c r="CO318" s="57"/>
      <c r="CP318" s="71"/>
      <c r="CQ318" s="71"/>
      <c r="CR318" s="75"/>
    </row>
    <row r="319" spans="1:96" x14ac:dyDescent="0.45">
      <c r="A319" s="56">
        <v>316</v>
      </c>
      <c r="B319" s="68" t="s">
        <v>1010</v>
      </c>
      <c r="C319" s="78" t="s">
        <v>1011</v>
      </c>
      <c r="D319" s="78" t="str">
        <f t="shared" si="55"/>
        <v>N901BA</v>
      </c>
      <c r="E319" s="57" t="s">
        <v>1739</v>
      </c>
      <c r="F319" s="58">
        <v>44109</v>
      </c>
      <c r="G319" s="69">
        <v>22.68</v>
      </c>
      <c r="H319" s="57" t="s">
        <v>134</v>
      </c>
      <c r="I319" s="57" t="s">
        <v>108</v>
      </c>
      <c r="J319" s="70">
        <v>45470</v>
      </c>
      <c r="K319" s="70" t="s">
        <v>1147</v>
      </c>
      <c r="L319" s="70"/>
      <c r="M319" s="70"/>
      <c r="N319" s="71"/>
      <c r="O319" s="96">
        <v>205520</v>
      </c>
      <c r="P319" s="96">
        <v>205520</v>
      </c>
      <c r="Q319" s="96">
        <f t="shared" si="56"/>
        <v>0</v>
      </c>
      <c r="R319" s="96">
        <v>104304</v>
      </c>
      <c r="S319" s="96">
        <v>3564</v>
      </c>
      <c r="T319" s="96">
        <v>21186</v>
      </c>
      <c r="U319" s="96">
        <v>32551</v>
      </c>
      <c r="V319" s="96">
        <v>35917</v>
      </c>
      <c r="W319" s="96">
        <v>5662</v>
      </c>
      <c r="X319" s="96">
        <v>0</v>
      </c>
      <c r="Y319" s="96">
        <v>316</v>
      </c>
      <c r="Z319" s="96">
        <v>990</v>
      </c>
      <c r="AA319" s="96">
        <v>3643</v>
      </c>
      <c r="AB319" s="96">
        <v>475</v>
      </c>
      <c r="AC319" s="96">
        <v>0</v>
      </c>
      <c r="AD319" s="96">
        <v>0</v>
      </c>
      <c r="AE319" s="96">
        <f t="shared" si="57"/>
        <v>104304</v>
      </c>
      <c r="AF319" s="96">
        <f t="shared" si="58"/>
        <v>0</v>
      </c>
      <c r="AG319" s="96">
        <f t="shared" si="65"/>
        <v>101216</v>
      </c>
      <c r="AH319" s="96">
        <f t="shared" si="69"/>
        <v>101216</v>
      </c>
      <c r="AI319" s="96">
        <f t="shared" si="67"/>
        <v>0</v>
      </c>
      <c r="AJ319" s="72" t="s">
        <v>1977</v>
      </c>
      <c r="AK319" s="72"/>
      <c r="AL319" s="71" t="s">
        <v>1732</v>
      </c>
      <c r="AM319" s="71" t="s">
        <v>1733</v>
      </c>
      <c r="AN319" s="71" t="s">
        <v>1178</v>
      </c>
      <c r="AO319" s="73" t="s">
        <v>1734</v>
      </c>
      <c r="AP319" s="73" t="s">
        <v>1735</v>
      </c>
      <c r="AQ319" s="73" t="s">
        <v>1740</v>
      </c>
      <c r="AR319" s="71" t="s">
        <v>1741</v>
      </c>
      <c r="AS319" s="71" t="s">
        <v>1742</v>
      </c>
      <c r="AT319" s="71"/>
      <c r="AU319" s="110">
        <v>45601</v>
      </c>
      <c r="AV319" s="74">
        <v>45601</v>
      </c>
      <c r="AW319" s="57"/>
      <c r="AX319" s="105" t="s">
        <v>1978</v>
      </c>
      <c r="AY319" s="71"/>
      <c r="AZ319" s="71"/>
      <c r="BA319" s="70"/>
      <c r="BB319" s="70"/>
      <c r="BC319" s="70"/>
      <c r="BD319" s="70"/>
      <c r="BE319" s="71"/>
      <c r="BF319" s="96"/>
      <c r="BG319" s="96"/>
      <c r="BH319" s="96">
        <f t="shared" si="60"/>
        <v>0</v>
      </c>
      <c r="BI319" s="96"/>
      <c r="BJ319" s="96"/>
      <c r="BK319" s="96"/>
      <c r="BL319" s="96"/>
      <c r="BM319" s="96"/>
      <c r="BN319" s="96"/>
      <c r="BO319" s="96"/>
      <c r="BP319" s="96"/>
      <c r="BQ319" s="96"/>
      <c r="BR319" s="96"/>
      <c r="BS319" s="96"/>
      <c r="BT319" s="96"/>
      <c r="BU319" s="96"/>
      <c r="BV319" s="96">
        <f t="shared" si="61"/>
        <v>0</v>
      </c>
      <c r="BW319" s="96">
        <f t="shared" si="62"/>
        <v>0</v>
      </c>
      <c r="BX319" s="96">
        <f t="shared" si="63"/>
        <v>0</v>
      </c>
      <c r="BY319" s="96">
        <f t="shared" si="64"/>
        <v>0</v>
      </c>
      <c r="BZ319" s="96">
        <f t="shared" si="70"/>
        <v>0</v>
      </c>
      <c r="CA319" s="72"/>
      <c r="CB319" s="72"/>
      <c r="CC319" s="71"/>
      <c r="CD319" s="71"/>
      <c r="CE319" s="71"/>
      <c r="CF319" s="73"/>
      <c r="CG319" s="73"/>
      <c r="CH319" s="73"/>
      <c r="CI319" s="71"/>
      <c r="CJ319" s="71"/>
      <c r="CK319" s="71"/>
      <c r="CL319" s="110"/>
      <c r="CM319" s="74"/>
      <c r="CN319" s="57"/>
      <c r="CO319" s="105"/>
      <c r="CP319" s="71"/>
      <c r="CQ319" s="71"/>
      <c r="CR319" s="75"/>
    </row>
    <row r="320" spans="1:96" x14ac:dyDescent="0.45">
      <c r="A320" s="56">
        <v>317</v>
      </c>
      <c r="B320" s="68" t="s">
        <v>1012</v>
      </c>
      <c r="C320" s="78" t="s">
        <v>1013</v>
      </c>
      <c r="D320" s="78" t="str">
        <f t="shared" si="55"/>
        <v>N901BB</v>
      </c>
      <c r="E320" s="57" t="s">
        <v>1739</v>
      </c>
      <c r="F320" s="58">
        <v>44109</v>
      </c>
      <c r="G320" s="69">
        <v>51.03</v>
      </c>
      <c r="H320" s="57" t="s">
        <v>134</v>
      </c>
      <c r="I320" s="57" t="s">
        <v>108</v>
      </c>
      <c r="J320" s="70">
        <v>45470</v>
      </c>
      <c r="K320" s="70" t="s">
        <v>1147</v>
      </c>
      <c r="L320" s="70"/>
      <c r="M320" s="70"/>
      <c r="N320" s="71"/>
      <c r="O320" s="96">
        <v>385780</v>
      </c>
      <c r="P320" s="96">
        <v>385780</v>
      </c>
      <c r="Q320" s="96">
        <f t="shared" si="56"/>
        <v>0</v>
      </c>
      <c r="R320" s="96">
        <v>49300</v>
      </c>
      <c r="S320" s="96">
        <v>1702</v>
      </c>
      <c r="T320" s="96">
        <v>9979</v>
      </c>
      <c r="U320" s="96">
        <v>15246</v>
      </c>
      <c r="V320" s="96">
        <v>17028</v>
      </c>
      <c r="W320" s="96">
        <v>2732</v>
      </c>
      <c r="X320" s="96">
        <v>0</v>
      </c>
      <c r="Y320" s="96">
        <v>158</v>
      </c>
      <c r="Z320" s="96">
        <v>475</v>
      </c>
      <c r="AA320" s="96">
        <v>1782</v>
      </c>
      <c r="AB320" s="96">
        <v>198</v>
      </c>
      <c r="AC320" s="96">
        <v>0</v>
      </c>
      <c r="AD320" s="96">
        <v>0</v>
      </c>
      <c r="AE320" s="96">
        <f t="shared" si="57"/>
        <v>49300</v>
      </c>
      <c r="AF320" s="96">
        <f t="shared" si="58"/>
        <v>0</v>
      </c>
      <c r="AG320" s="96">
        <f t="shared" si="65"/>
        <v>336480</v>
      </c>
      <c r="AH320" s="96">
        <f t="shared" si="69"/>
        <v>336480</v>
      </c>
      <c r="AI320" s="96">
        <f t="shared" si="67"/>
        <v>0</v>
      </c>
      <c r="AJ320" s="72" t="s">
        <v>1979</v>
      </c>
      <c r="AK320" s="72"/>
      <c r="AL320" s="71" t="s">
        <v>1732</v>
      </c>
      <c r="AM320" s="71" t="s">
        <v>1733</v>
      </c>
      <c r="AN320" s="71" t="s">
        <v>1178</v>
      </c>
      <c r="AO320" s="73" t="s">
        <v>1734</v>
      </c>
      <c r="AP320" s="73" t="s">
        <v>1735</v>
      </c>
      <c r="AQ320" s="73" t="s">
        <v>1740</v>
      </c>
      <c r="AR320" s="71" t="s">
        <v>1741</v>
      </c>
      <c r="AS320" s="71" t="s">
        <v>1742</v>
      </c>
      <c r="AT320" s="71"/>
      <c r="AU320" s="110">
        <v>45601</v>
      </c>
      <c r="AV320" s="74">
        <v>45601</v>
      </c>
      <c r="AW320" s="57"/>
      <c r="AX320" s="105" t="s">
        <v>1978</v>
      </c>
      <c r="AY320" s="71"/>
      <c r="AZ320" s="71"/>
      <c r="BA320" s="70"/>
      <c r="BB320" s="70"/>
      <c r="BC320" s="70"/>
      <c r="BD320" s="70"/>
      <c r="BE320" s="71"/>
      <c r="BF320" s="96"/>
      <c r="BG320" s="96"/>
      <c r="BH320" s="96">
        <f t="shared" si="60"/>
        <v>0</v>
      </c>
      <c r="BI320" s="96"/>
      <c r="BJ320" s="96"/>
      <c r="BK320" s="96"/>
      <c r="BL320" s="96"/>
      <c r="BM320" s="96"/>
      <c r="BN320" s="96"/>
      <c r="BO320" s="96"/>
      <c r="BP320" s="96"/>
      <c r="BQ320" s="96"/>
      <c r="BR320" s="96"/>
      <c r="BS320" s="96"/>
      <c r="BT320" s="96"/>
      <c r="BU320" s="96"/>
      <c r="BV320" s="96">
        <f t="shared" si="61"/>
        <v>0</v>
      </c>
      <c r="BW320" s="96">
        <f t="shared" si="62"/>
        <v>0</v>
      </c>
      <c r="BX320" s="96">
        <f t="shared" si="63"/>
        <v>0</v>
      </c>
      <c r="BY320" s="96">
        <f t="shared" si="64"/>
        <v>0</v>
      </c>
      <c r="BZ320" s="96">
        <f t="shared" si="70"/>
        <v>0</v>
      </c>
      <c r="CA320" s="72"/>
      <c r="CB320" s="72"/>
      <c r="CC320" s="71"/>
      <c r="CD320" s="71"/>
      <c r="CE320" s="71"/>
      <c r="CF320" s="73"/>
      <c r="CG320" s="73"/>
      <c r="CH320" s="73"/>
      <c r="CI320" s="71"/>
      <c r="CJ320" s="71"/>
      <c r="CK320" s="71"/>
      <c r="CL320" s="110"/>
      <c r="CM320" s="74"/>
      <c r="CN320" s="57"/>
      <c r="CO320" s="105"/>
      <c r="CP320" s="71"/>
      <c r="CQ320" s="71"/>
      <c r="CR320" s="75"/>
    </row>
    <row r="321" spans="1:96" x14ac:dyDescent="0.45">
      <c r="A321" s="56">
        <v>318</v>
      </c>
      <c r="B321" s="68" t="s">
        <v>1032</v>
      </c>
      <c r="C321" s="78" t="s">
        <v>1033</v>
      </c>
      <c r="D321" s="78" t="str">
        <f t="shared" si="55"/>
        <v>N112BQ</v>
      </c>
      <c r="E321" s="57" t="s">
        <v>1007</v>
      </c>
      <c r="F321" s="58">
        <v>44340</v>
      </c>
      <c r="G321" s="69">
        <v>89.1</v>
      </c>
      <c r="H321" s="57" t="s">
        <v>134</v>
      </c>
      <c r="I321" s="57" t="s">
        <v>941</v>
      </c>
      <c r="J321" s="70">
        <v>45414</v>
      </c>
      <c r="K321" s="70" t="s">
        <v>1147</v>
      </c>
      <c r="L321" s="70"/>
      <c r="M321" s="70"/>
      <c r="N321" s="71"/>
      <c r="O321" s="96">
        <v>432070</v>
      </c>
      <c r="P321" s="96">
        <v>432070</v>
      </c>
      <c r="Q321" s="96">
        <f t="shared" si="56"/>
        <v>0</v>
      </c>
      <c r="R321" s="96">
        <v>76453</v>
      </c>
      <c r="S321" s="96">
        <v>2930</v>
      </c>
      <c r="T321" s="96">
        <v>14513</v>
      </c>
      <c r="U321" s="96">
        <v>23106</v>
      </c>
      <c r="V321" s="96">
        <v>27363</v>
      </c>
      <c r="W321" s="96">
        <v>3405</v>
      </c>
      <c r="X321" s="96">
        <v>0</v>
      </c>
      <c r="Y321" s="96">
        <v>280</v>
      </c>
      <c r="Z321" s="96">
        <v>992</v>
      </c>
      <c r="AA321" s="96">
        <v>3368</v>
      </c>
      <c r="AB321" s="96">
        <v>496</v>
      </c>
      <c r="AC321" s="96">
        <v>0</v>
      </c>
      <c r="AD321" s="96">
        <v>0</v>
      </c>
      <c r="AE321" s="96">
        <f t="shared" si="57"/>
        <v>76453</v>
      </c>
      <c r="AF321" s="96">
        <f t="shared" si="58"/>
        <v>0</v>
      </c>
      <c r="AG321" s="96">
        <f t="shared" si="65"/>
        <v>355617</v>
      </c>
      <c r="AH321" s="96">
        <f t="shared" si="69"/>
        <v>355617</v>
      </c>
      <c r="AI321" s="96">
        <f t="shared" si="67"/>
        <v>0</v>
      </c>
      <c r="AJ321" s="72" t="s">
        <v>2058</v>
      </c>
      <c r="AK321" s="72"/>
      <c r="AL321" s="71" t="s">
        <v>1299</v>
      </c>
      <c r="AM321" s="71" t="s">
        <v>16</v>
      </c>
      <c r="AN321" s="71" t="s">
        <v>1178</v>
      </c>
      <c r="AO321" s="73" t="s">
        <v>1300</v>
      </c>
      <c r="AP321" s="73" t="s">
        <v>1301</v>
      </c>
      <c r="AQ321" s="73" t="s">
        <v>1302</v>
      </c>
      <c r="AR321" s="71" t="s">
        <v>1303</v>
      </c>
      <c r="AS321" s="71" t="s">
        <v>1304</v>
      </c>
      <c r="AT321" s="71"/>
      <c r="AU321" s="110">
        <v>45601</v>
      </c>
      <c r="AV321" s="74">
        <v>45601</v>
      </c>
      <c r="AW321" s="57"/>
      <c r="AX321" s="105" t="s">
        <v>2059</v>
      </c>
      <c r="AY321" s="71"/>
      <c r="AZ321" s="71"/>
      <c r="BA321" s="70"/>
      <c r="BB321" s="70"/>
      <c r="BC321" s="70"/>
      <c r="BD321" s="70"/>
      <c r="BE321" s="71"/>
      <c r="BF321" s="96"/>
      <c r="BG321" s="96"/>
      <c r="BH321" s="96">
        <f t="shared" si="60"/>
        <v>0</v>
      </c>
      <c r="BI321" s="96"/>
      <c r="BJ321" s="96"/>
      <c r="BK321" s="96"/>
      <c r="BL321" s="96"/>
      <c r="BM321" s="96"/>
      <c r="BN321" s="96"/>
      <c r="BO321" s="96"/>
      <c r="BP321" s="96"/>
      <c r="BQ321" s="96"/>
      <c r="BR321" s="96"/>
      <c r="BS321" s="96"/>
      <c r="BT321" s="96"/>
      <c r="BU321" s="96"/>
      <c r="BV321" s="96">
        <f t="shared" si="61"/>
        <v>0</v>
      </c>
      <c r="BW321" s="96">
        <f t="shared" si="62"/>
        <v>0</v>
      </c>
      <c r="BX321" s="96">
        <f t="shared" si="63"/>
        <v>0</v>
      </c>
      <c r="BY321" s="96">
        <f t="shared" si="64"/>
        <v>0</v>
      </c>
      <c r="BZ321" s="96">
        <f t="shared" si="70"/>
        <v>0</v>
      </c>
      <c r="CA321" s="72"/>
      <c r="CB321" s="72"/>
      <c r="CC321" s="71"/>
      <c r="CD321" s="71"/>
      <c r="CE321" s="71"/>
      <c r="CF321" s="73"/>
      <c r="CG321" s="73"/>
      <c r="CH321" s="73"/>
      <c r="CI321" s="71"/>
      <c r="CJ321" s="71"/>
      <c r="CK321" s="71"/>
      <c r="CL321" s="110"/>
      <c r="CM321" s="74"/>
      <c r="CN321" s="57"/>
      <c r="CO321" s="105"/>
      <c r="CP321" s="71"/>
      <c r="CQ321" s="71"/>
      <c r="CR321" s="75"/>
    </row>
    <row r="322" spans="1:96" x14ac:dyDescent="0.45">
      <c r="A322" s="56">
        <v>319</v>
      </c>
      <c r="B322" s="68" t="s">
        <v>1014</v>
      </c>
      <c r="C322" s="78" t="s">
        <v>1015</v>
      </c>
      <c r="D322" s="78" t="str">
        <f t="shared" si="55"/>
        <v>U00093</v>
      </c>
      <c r="E322" s="57" t="s">
        <v>1154</v>
      </c>
      <c r="F322" s="58">
        <v>43909</v>
      </c>
      <c r="G322" s="69">
        <v>691.2</v>
      </c>
      <c r="H322" s="57" t="s">
        <v>98</v>
      </c>
      <c r="I322" s="57" t="s">
        <v>941</v>
      </c>
      <c r="J322" s="70">
        <v>45404</v>
      </c>
      <c r="K322" s="70" t="s">
        <v>1147</v>
      </c>
      <c r="L322" s="70"/>
      <c r="M322" s="70"/>
      <c r="N322" s="71"/>
      <c r="O322" s="96">
        <v>6331340</v>
      </c>
      <c r="P322" s="96">
        <v>6145240</v>
      </c>
      <c r="Q322" s="96">
        <f t="shared" si="56"/>
        <v>-186100</v>
      </c>
      <c r="R322" s="96">
        <v>1147454</v>
      </c>
      <c r="S322" s="96">
        <v>43278</v>
      </c>
      <c r="T322" s="96">
        <v>237558</v>
      </c>
      <c r="U322" s="96">
        <v>343170</v>
      </c>
      <c r="V322" s="96">
        <v>382493</v>
      </c>
      <c r="W322" s="96">
        <v>57378</v>
      </c>
      <c r="X322" s="96">
        <v>0</v>
      </c>
      <c r="Y322" s="96">
        <v>4152</v>
      </c>
      <c r="Z322" s="96">
        <v>16627</v>
      </c>
      <c r="AA322" s="96">
        <v>54012</v>
      </c>
      <c r="AB322" s="96">
        <v>8786</v>
      </c>
      <c r="AC322" s="96">
        <v>0</v>
      </c>
      <c r="AD322" s="96">
        <v>0</v>
      </c>
      <c r="AE322" s="96">
        <f t="shared" si="57"/>
        <v>1147454</v>
      </c>
      <c r="AF322" s="96">
        <f t="shared" si="58"/>
        <v>0</v>
      </c>
      <c r="AG322" s="96">
        <f t="shared" si="65"/>
        <v>5183886</v>
      </c>
      <c r="AH322" s="96">
        <f t="shared" si="69"/>
        <v>4997786</v>
      </c>
      <c r="AI322" s="96">
        <f t="shared" si="67"/>
        <v>-186100</v>
      </c>
      <c r="AJ322" s="72" t="s">
        <v>1678</v>
      </c>
      <c r="AK322" s="72"/>
      <c r="AL322" s="71" t="s">
        <v>1294</v>
      </c>
      <c r="AM322" s="71" t="s">
        <v>10</v>
      </c>
      <c r="AN322" s="71" t="s">
        <v>1178</v>
      </c>
      <c r="AO322" s="73" t="s">
        <v>1293</v>
      </c>
      <c r="AP322" s="73" t="s">
        <v>1295</v>
      </c>
      <c r="AQ322" s="73" t="s">
        <v>1296</v>
      </c>
      <c r="AR322" s="71" t="s">
        <v>1297</v>
      </c>
      <c r="AS322" s="71" t="s">
        <v>1298</v>
      </c>
      <c r="AT322" s="71"/>
      <c r="AU322" s="110">
        <v>45534</v>
      </c>
      <c r="AV322" s="74">
        <v>45534</v>
      </c>
      <c r="AW322" s="57"/>
      <c r="AX322" s="57"/>
      <c r="AY322" s="71"/>
      <c r="AZ322" s="71"/>
      <c r="BA322" s="70"/>
      <c r="BB322" s="70"/>
      <c r="BC322" s="70"/>
      <c r="BD322" s="70"/>
      <c r="BE322" s="71"/>
      <c r="BF322" s="96"/>
      <c r="BG322" s="96"/>
      <c r="BH322" s="96">
        <f t="shared" si="60"/>
        <v>0</v>
      </c>
      <c r="BI322" s="96"/>
      <c r="BJ322" s="96"/>
      <c r="BK322" s="96"/>
      <c r="BL322" s="96"/>
      <c r="BM322" s="96"/>
      <c r="BN322" s="96"/>
      <c r="BO322" s="96"/>
      <c r="BP322" s="96"/>
      <c r="BQ322" s="96"/>
      <c r="BR322" s="96"/>
      <c r="BS322" s="96"/>
      <c r="BT322" s="96"/>
      <c r="BU322" s="96"/>
      <c r="BV322" s="96">
        <f t="shared" si="61"/>
        <v>0</v>
      </c>
      <c r="BW322" s="96">
        <f t="shared" si="62"/>
        <v>0</v>
      </c>
      <c r="BX322" s="96">
        <f t="shared" si="63"/>
        <v>0</v>
      </c>
      <c r="BY322" s="96">
        <f t="shared" si="64"/>
        <v>0</v>
      </c>
      <c r="BZ322" s="96">
        <f t="shared" si="70"/>
        <v>0</v>
      </c>
      <c r="CA322" s="72"/>
      <c r="CB322" s="72"/>
      <c r="CC322" s="71"/>
      <c r="CD322" s="71"/>
      <c r="CE322" s="71"/>
      <c r="CF322" s="73"/>
      <c r="CG322" s="73"/>
      <c r="CH322" s="73"/>
      <c r="CI322" s="71"/>
      <c r="CJ322" s="71"/>
      <c r="CK322" s="71"/>
      <c r="CL322" s="110"/>
      <c r="CM322" s="74"/>
      <c r="CN322" s="57"/>
      <c r="CO322" s="57"/>
      <c r="CP322" s="71"/>
      <c r="CQ322" s="71"/>
      <c r="CR322" s="75"/>
    </row>
    <row r="323" spans="1:96" x14ac:dyDescent="0.45">
      <c r="A323" s="56">
        <v>320</v>
      </c>
      <c r="B323" s="68" t="s">
        <v>1017</v>
      </c>
      <c r="C323" s="78" t="s">
        <v>1018</v>
      </c>
      <c r="D323" s="78" t="str">
        <f t="shared" si="55"/>
        <v>MS0423</v>
      </c>
      <c r="E323" s="57" t="s">
        <v>1829</v>
      </c>
      <c r="F323" s="58">
        <v>44252</v>
      </c>
      <c r="G323" s="69">
        <v>774.9</v>
      </c>
      <c r="H323" s="57" t="s">
        <v>98</v>
      </c>
      <c r="I323" s="57" t="s">
        <v>992</v>
      </c>
      <c r="J323" s="70">
        <v>45477</v>
      </c>
      <c r="K323" s="70" t="s">
        <v>1147</v>
      </c>
      <c r="L323" s="70"/>
      <c r="M323" s="70"/>
      <c r="N323" s="71"/>
      <c r="O323" s="96">
        <v>6594490</v>
      </c>
      <c r="P323" s="96">
        <v>6548140</v>
      </c>
      <c r="Q323" s="96">
        <f t="shared" si="56"/>
        <v>-46350</v>
      </c>
      <c r="R323" s="96">
        <v>1163743</v>
      </c>
      <c r="S323" s="96">
        <v>49350</v>
      </c>
      <c r="T323" s="96">
        <v>257628</v>
      </c>
      <c r="U323" s="96">
        <v>375971</v>
      </c>
      <c r="V323" s="96">
        <v>329753</v>
      </c>
      <c r="W323" s="96">
        <v>61740</v>
      </c>
      <c r="X323" s="96">
        <v>0</v>
      </c>
      <c r="Y323" s="96">
        <v>3660</v>
      </c>
      <c r="Z323" s="96">
        <v>18691</v>
      </c>
      <c r="AA323" s="96">
        <v>58819</v>
      </c>
      <c r="AB323" s="96">
        <v>8131</v>
      </c>
      <c r="AC323" s="96">
        <v>0</v>
      </c>
      <c r="AD323" s="96">
        <v>0</v>
      </c>
      <c r="AE323" s="96">
        <f t="shared" si="57"/>
        <v>1163743</v>
      </c>
      <c r="AF323" s="96">
        <f t="shared" si="58"/>
        <v>0</v>
      </c>
      <c r="AG323" s="96">
        <f t="shared" si="65"/>
        <v>5430747</v>
      </c>
      <c r="AH323" s="96">
        <f t="shared" si="69"/>
        <v>5384397</v>
      </c>
      <c r="AI323" s="96">
        <f t="shared" si="67"/>
        <v>-46350</v>
      </c>
      <c r="AJ323" s="72" t="s">
        <v>1830</v>
      </c>
      <c r="AK323" s="72"/>
      <c r="AL323" s="71" t="s">
        <v>1294</v>
      </c>
      <c r="AM323" s="71" t="s">
        <v>1867</v>
      </c>
      <c r="AN323" s="71" t="s">
        <v>1178</v>
      </c>
      <c r="AO323" s="73" t="s">
        <v>1293</v>
      </c>
      <c r="AP323" s="73" t="s">
        <v>1868</v>
      </c>
      <c r="AQ323" s="73" t="s">
        <v>1869</v>
      </c>
      <c r="AR323" s="71" t="s">
        <v>1870</v>
      </c>
      <c r="AS323" s="71" t="s">
        <v>1871</v>
      </c>
      <c r="AT323" s="71" t="s">
        <v>1872</v>
      </c>
      <c r="AU323" s="110">
        <v>45504</v>
      </c>
      <c r="AV323" s="74">
        <v>45504</v>
      </c>
      <c r="AW323" s="57"/>
      <c r="AX323" s="57"/>
      <c r="AY323" s="71"/>
      <c r="AZ323" s="71"/>
      <c r="BA323" s="70"/>
      <c r="BB323" s="70"/>
      <c r="BC323" s="70"/>
      <c r="BD323" s="70"/>
      <c r="BE323" s="71"/>
      <c r="BF323" s="96"/>
      <c r="BG323" s="96"/>
      <c r="BH323" s="96">
        <f t="shared" si="60"/>
        <v>0</v>
      </c>
      <c r="BI323" s="96"/>
      <c r="BJ323" s="96"/>
      <c r="BK323" s="96"/>
      <c r="BL323" s="96"/>
      <c r="BM323" s="96"/>
      <c r="BN323" s="96"/>
      <c r="BO323" s="96"/>
      <c r="BP323" s="96"/>
      <c r="BQ323" s="96"/>
      <c r="BR323" s="96"/>
      <c r="BS323" s="96"/>
      <c r="BT323" s="96"/>
      <c r="BU323" s="96"/>
      <c r="BV323" s="96">
        <f t="shared" si="61"/>
        <v>0</v>
      </c>
      <c r="BW323" s="96">
        <f t="shared" si="62"/>
        <v>0</v>
      </c>
      <c r="BX323" s="96">
        <f t="shared" si="63"/>
        <v>0</v>
      </c>
      <c r="BY323" s="96">
        <f t="shared" si="64"/>
        <v>0</v>
      </c>
      <c r="BZ323" s="96">
        <f t="shared" si="70"/>
        <v>0</v>
      </c>
      <c r="CA323" s="72"/>
      <c r="CB323" s="72"/>
      <c r="CC323" s="71"/>
      <c r="CD323" s="71"/>
      <c r="CE323" s="71"/>
      <c r="CF323" s="73"/>
      <c r="CG323" s="73"/>
      <c r="CH323" s="73"/>
      <c r="CI323" s="71"/>
      <c r="CJ323" s="71"/>
      <c r="CK323" s="71"/>
      <c r="CL323" s="110"/>
      <c r="CM323" s="74"/>
      <c r="CN323" s="57"/>
      <c r="CO323" s="57"/>
      <c r="CP323" s="71"/>
      <c r="CQ323" s="71"/>
      <c r="CR323" s="75"/>
    </row>
    <row r="324" spans="1:96" x14ac:dyDescent="0.45">
      <c r="A324" s="56">
        <v>321</v>
      </c>
      <c r="B324" s="68" t="s">
        <v>1041</v>
      </c>
      <c r="C324" s="78" t="s">
        <v>1042</v>
      </c>
      <c r="D324" s="78" t="str">
        <f t="shared" ref="D324:D353" si="71">RIGHT(B324,6)</f>
        <v>ES0082</v>
      </c>
      <c r="E324" s="57" t="s">
        <v>1043</v>
      </c>
      <c r="F324" s="58">
        <v>44144</v>
      </c>
      <c r="G324" s="69">
        <v>508</v>
      </c>
      <c r="H324" s="57" t="s">
        <v>98</v>
      </c>
      <c r="I324" s="57" t="s">
        <v>986</v>
      </c>
      <c r="J324" s="70">
        <v>45429</v>
      </c>
      <c r="K324" s="70" t="s">
        <v>1147</v>
      </c>
      <c r="L324" s="70"/>
      <c r="M324" s="70">
        <v>45434</v>
      </c>
      <c r="N324" s="71"/>
      <c r="O324" s="96">
        <v>2318130</v>
      </c>
      <c r="P324" s="96">
        <v>2318130</v>
      </c>
      <c r="Q324" s="96">
        <f t="shared" ref="Q324:Q353" si="72">P324-O324</f>
        <v>0</v>
      </c>
      <c r="R324" s="96">
        <v>453573</v>
      </c>
      <c r="S324" s="96">
        <v>16612</v>
      </c>
      <c r="T324" s="96">
        <v>101435</v>
      </c>
      <c r="U324" s="96">
        <v>139906</v>
      </c>
      <c r="V324" s="96">
        <v>131491</v>
      </c>
      <c r="W324" s="96">
        <v>25799</v>
      </c>
      <c r="X324" s="96">
        <v>0</v>
      </c>
      <c r="Y324" s="96">
        <v>1900</v>
      </c>
      <c r="Z324" s="96">
        <v>7543</v>
      </c>
      <c r="AA324" s="96">
        <v>23225</v>
      </c>
      <c r="AB324" s="96">
        <v>3286</v>
      </c>
      <c r="AC324" s="96">
        <v>0</v>
      </c>
      <c r="AD324" s="96">
        <v>2376</v>
      </c>
      <c r="AE324" s="96">
        <f t="shared" ref="AE324:AE326" si="73">SUM(S324:AD324)</f>
        <v>453573</v>
      </c>
      <c r="AF324" s="96">
        <f t="shared" ref="AF324:AF353" si="74">AE324-R324</f>
        <v>0</v>
      </c>
      <c r="AG324" s="96">
        <f t="shared" si="65"/>
        <v>1864557</v>
      </c>
      <c r="AH324" s="96">
        <f t="shared" si="69"/>
        <v>1864557</v>
      </c>
      <c r="AI324" s="96">
        <f t="shared" si="67"/>
        <v>0</v>
      </c>
      <c r="AJ324" s="72"/>
      <c r="AK324" s="72"/>
      <c r="AL324" s="71" t="s">
        <v>1232</v>
      </c>
      <c r="AM324" s="71" t="s">
        <v>1233</v>
      </c>
      <c r="AN324" s="71" t="s">
        <v>1178</v>
      </c>
      <c r="AO324" s="73" t="s">
        <v>1234</v>
      </c>
      <c r="AP324" s="73" t="s">
        <v>1235</v>
      </c>
      <c r="AQ324" s="73" t="s">
        <v>1448</v>
      </c>
      <c r="AR324" s="71" t="s">
        <v>1449</v>
      </c>
      <c r="AS324" s="71" t="s">
        <v>1450</v>
      </c>
      <c r="AT324" s="71"/>
      <c r="AU324" s="110">
        <v>45504</v>
      </c>
      <c r="AV324" s="74">
        <v>45504</v>
      </c>
      <c r="AW324" s="57"/>
      <c r="AX324" s="57"/>
      <c r="AY324" s="71"/>
      <c r="AZ324" s="71"/>
      <c r="BA324" s="70"/>
      <c r="BB324" s="70"/>
      <c r="BC324" s="70"/>
      <c r="BD324" s="70"/>
      <c r="BE324" s="71"/>
      <c r="BF324" s="96"/>
      <c r="BG324" s="96"/>
      <c r="BH324" s="96">
        <f t="shared" ref="BH324:BH353" si="75">BG324-BF324</f>
        <v>0</v>
      </c>
      <c r="BI324" s="96"/>
      <c r="BJ324" s="96"/>
      <c r="BK324" s="96"/>
      <c r="BL324" s="96"/>
      <c r="BM324" s="96"/>
      <c r="BN324" s="96"/>
      <c r="BO324" s="96"/>
      <c r="BP324" s="96"/>
      <c r="BQ324" s="96"/>
      <c r="BR324" s="96"/>
      <c r="BS324" s="96"/>
      <c r="BT324" s="96"/>
      <c r="BU324" s="96"/>
      <c r="BV324" s="96">
        <f t="shared" ref="BV324:BV353" si="76">SUM(BJ324:BU324)</f>
        <v>0</v>
      </c>
      <c r="BW324" s="96">
        <f t="shared" ref="BW324:BW353" si="77">BV324-BI324</f>
        <v>0</v>
      </c>
      <c r="BX324" s="96">
        <f t="shared" ref="BX324:BX353" si="78">BF324-BI324</f>
        <v>0</v>
      </c>
      <c r="BY324" s="96">
        <f t="shared" ref="BY324:BY353" si="79">BG324-BV324</f>
        <v>0</v>
      </c>
      <c r="BZ324" s="96">
        <f t="shared" si="70"/>
        <v>0</v>
      </c>
      <c r="CA324" s="72"/>
      <c r="CB324" s="72"/>
      <c r="CC324" s="71"/>
      <c r="CD324" s="71"/>
      <c r="CE324" s="71"/>
      <c r="CF324" s="73"/>
      <c r="CG324" s="73"/>
      <c r="CH324" s="73"/>
      <c r="CI324" s="71"/>
      <c r="CJ324" s="71"/>
      <c r="CK324" s="71"/>
      <c r="CL324" s="110"/>
      <c r="CM324" s="74"/>
      <c r="CN324" s="57"/>
      <c r="CO324" s="57"/>
      <c r="CP324" s="71"/>
      <c r="CQ324" s="71"/>
      <c r="CR324" s="75"/>
    </row>
    <row r="325" spans="1:96" x14ac:dyDescent="0.45">
      <c r="A325" s="56">
        <v>322</v>
      </c>
      <c r="B325" s="68" t="s">
        <v>1020</v>
      </c>
      <c r="C325" s="78" t="s">
        <v>1021</v>
      </c>
      <c r="D325" s="78" t="str">
        <f t="shared" si="71"/>
        <v>ES0080</v>
      </c>
      <c r="E325" s="57" t="s">
        <v>1022</v>
      </c>
      <c r="F325" s="58">
        <v>44166</v>
      </c>
      <c r="G325" s="69">
        <v>749</v>
      </c>
      <c r="H325" s="57" t="s">
        <v>98</v>
      </c>
      <c r="I325" s="57" t="s">
        <v>232</v>
      </c>
      <c r="J325" s="70">
        <v>45453</v>
      </c>
      <c r="K325" s="70" t="s">
        <v>1147</v>
      </c>
      <c r="L325" s="70"/>
      <c r="M325" s="70"/>
      <c r="N325" s="71"/>
      <c r="O325" s="96">
        <v>4114040</v>
      </c>
      <c r="P325" s="96">
        <v>4113059</v>
      </c>
      <c r="Q325" s="96">
        <f t="shared" si="72"/>
        <v>-981</v>
      </c>
      <c r="R325" s="96">
        <v>669376</v>
      </c>
      <c r="S325" s="96">
        <v>26908</v>
      </c>
      <c r="T325" s="96">
        <v>149707</v>
      </c>
      <c r="U325" s="96">
        <v>213642</v>
      </c>
      <c r="V325" s="96">
        <v>183763</v>
      </c>
      <c r="W325" s="96">
        <v>39778</v>
      </c>
      <c r="X325" s="96">
        <v>0</v>
      </c>
      <c r="Y325" s="96">
        <v>3069</v>
      </c>
      <c r="Z325" s="96">
        <v>11266</v>
      </c>
      <c r="AA325" s="96">
        <v>35996</v>
      </c>
      <c r="AB325" s="96">
        <v>5247</v>
      </c>
      <c r="AC325" s="96">
        <v>0</v>
      </c>
      <c r="AD325" s="96">
        <v>0</v>
      </c>
      <c r="AE325" s="96">
        <f t="shared" si="73"/>
        <v>669376</v>
      </c>
      <c r="AF325" s="96">
        <f t="shared" si="74"/>
        <v>0</v>
      </c>
      <c r="AG325" s="96">
        <f t="shared" si="65"/>
        <v>3444664</v>
      </c>
      <c r="AH325" s="96">
        <f t="shared" si="69"/>
        <v>3443683</v>
      </c>
      <c r="AI325" s="96">
        <f t="shared" si="67"/>
        <v>-981</v>
      </c>
      <c r="AJ325" s="72" t="s">
        <v>1715</v>
      </c>
      <c r="AK325" s="72"/>
      <c r="AL325" s="71" t="s">
        <v>1335</v>
      </c>
      <c r="AM325" s="71" t="s">
        <v>1205</v>
      </c>
      <c r="AN325" s="71" t="s">
        <v>1178</v>
      </c>
      <c r="AO325" s="73" t="s">
        <v>1206</v>
      </c>
      <c r="AP325" s="73" t="s">
        <v>1207</v>
      </c>
      <c r="AQ325" s="73" t="s">
        <v>1641</v>
      </c>
      <c r="AR325" s="71" t="s">
        <v>1642</v>
      </c>
      <c r="AS325" s="71" t="s">
        <v>1643</v>
      </c>
      <c r="AT325" s="71"/>
      <c r="AU325" s="110">
        <v>45504</v>
      </c>
      <c r="AV325" s="74">
        <v>45504</v>
      </c>
      <c r="AW325" s="57"/>
      <c r="AX325" s="57"/>
      <c r="AY325" s="71"/>
      <c r="AZ325" s="71"/>
      <c r="BA325" s="70"/>
      <c r="BB325" s="70"/>
      <c r="BC325" s="70"/>
      <c r="BD325" s="70"/>
      <c r="BE325" s="71"/>
      <c r="BF325" s="96"/>
      <c r="BG325" s="96"/>
      <c r="BH325" s="96">
        <f t="shared" si="75"/>
        <v>0</v>
      </c>
      <c r="BI325" s="96"/>
      <c r="BJ325" s="96"/>
      <c r="BK325" s="96"/>
      <c r="BL325" s="96"/>
      <c r="BM325" s="96"/>
      <c r="BN325" s="96"/>
      <c r="BO325" s="96"/>
      <c r="BP325" s="96"/>
      <c r="BQ325" s="96"/>
      <c r="BR325" s="96"/>
      <c r="BS325" s="96"/>
      <c r="BT325" s="96"/>
      <c r="BU325" s="96"/>
      <c r="BV325" s="96">
        <f t="shared" si="76"/>
        <v>0</v>
      </c>
      <c r="BW325" s="96">
        <f t="shared" si="77"/>
        <v>0</v>
      </c>
      <c r="BX325" s="96">
        <f t="shared" si="78"/>
        <v>0</v>
      </c>
      <c r="BY325" s="96">
        <f t="shared" si="79"/>
        <v>0</v>
      </c>
      <c r="BZ325" s="96">
        <f t="shared" si="70"/>
        <v>0</v>
      </c>
      <c r="CA325" s="72"/>
      <c r="CB325" s="72"/>
      <c r="CC325" s="71"/>
      <c r="CD325" s="71"/>
      <c r="CE325" s="71"/>
      <c r="CF325" s="73"/>
      <c r="CG325" s="73"/>
      <c r="CH325" s="73"/>
      <c r="CI325" s="71"/>
      <c r="CJ325" s="71"/>
      <c r="CK325" s="71"/>
      <c r="CL325" s="110"/>
      <c r="CM325" s="74"/>
      <c r="CN325" s="57"/>
      <c r="CO325" s="57"/>
      <c r="CP325" s="71"/>
      <c r="CQ325" s="71"/>
      <c r="CR325" s="75"/>
    </row>
    <row r="326" spans="1:96" x14ac:dyDescent="0.45">
      <c r="A326" s="56">
        <v>323</v>
      </c>
      <c r="B326" s="68" t="s">
        <v>1023</v>
      </c>
      <c r="C326" s="78" t="s">
        <v>1034</v>
      </c>
      <c r="D326" s="78" t="str">
        <f t="shared" si="71"/>
        <v>ES0081</v>
      </c>
      <c r="E326" s="57" t="s">
        <v>1022</v>
      </c>
      <c r="F326" s="58">
        <v>44288</v>
      </c>
      <c r="G326" s="69">
        <v>665</v>
      </c>
      <c r="H326" s="57" t="s">
        <v>98</v>
      </c>
      <c r="I326" s="57" t="s">
        <v>986</v>
      </c>
      <c r="J326" s="70">
        <v>45453</v>
      </c>
      <c r="K326" s="70" t="s">
        <v>1147</v>
      </c>
      <c r="L326" s="70"/>
      <c r="M326" s="70"/>
      <c r="N326" s="71"/>
      <c r="O326" s="96">
        <v>3670310</v>
      </c>
      <c r="P326" s="96">
        <v>3670310</v>
      </c>
      <c r="Q326" s="96">
        <f t="shared" si="72"/>
        <v>0</v>
      </c>
      <c r="R326" s="96">
        <v>609142</v>
      </c>
      <c r="S326" s="96">
        <v>22354</v>
      </c>
      <c r="T326" s="96">
        <v>134659</v>
      </c>
      <c r="U326" s="96">
        <v>199980</v>
      </c>
      <c r="V326" s="96">
        <v>171388</v>
      </c>
      <c r="W326" s="96">
        <v>33343</v>
      </c>
      <c r="X326" s="96">
        <v>0</v>
      </c>
      <c r="Y326" s="96">
        <v>2593</v>
      </c>
      <c r="Z326" s="96">
        <v>9721</v>
      </c>
      <c r="AA326" s="96">
        <v>30709</v>
      </c>
      <c r="AB326" s="96">
        <v>4395</v>
      </c>
      <c r="AC326" s="96">
        <v>0</v>
      </c>
      <c r="AD326" s="96">
        <v>0</v>
      </c>
      <c r="AE326" s="96">
        <f t="shared" si="73"/>
        <v>609142</v>
      </c>
      <c r="AF326" s="96">
        <f t="shared" si="74"/>
        <v>0</v>
      </c>
      <c r="AG326" s="96">
        <f t="shared" si="65"/>
        <v>3061168</v>
      </c>
      <c r="AH326" s="96">
        <f t="shared" si="69"/>
        <v>3061168</v>
      </c>
      <c r="AI326" s="96">
        <f t="shared" si="67"/>
        <v>0</v>
      </c>
      <c r="AJ326" s="72"/>
      <c r="AK326" s="72"/>
      <c r="AL326" s="71" t="s">
        <v>1239</v>
      </c>
      <c r="AM326" s="71" t="s">
        <v>1376</v>
      </c>
      <c r="AN326" s="71" t="s">
        <v>1178</v>
      </c>
      <c r="AO326" s="73" t="s">
        <v>1241</v>
      </c>
      <c r="AP326" s="73" t="s">
        <v>1644</v>
      </c>
      <c r="AQ326" s="73" t="s">
        <v>1645</v>
      </c>
      <c r="AR326" s="71" t="s">
        <v>1642</v>
      </c>
      <c r="AS326" s="71" t="s">
        <v>1643</v>
      </c>
      <c r="AT326" s="71"/>
      <c r="AU326" s="110">
        <v>45504</v>
      </c>
      <c r="AV326" s="74">
        <v>45504</v>
      </c>
      <c r="AW326" s="57"/>
      <c r="AX326" s="57"/>
      <c r="AY326" s="71"/>
      <c r="AZ326" s="71"/>
      <c r="BA326" s="70"/>
      <c r="BB326" s="70"/>
      <c r="BC326" s="70"/>
      <c r="BD326" s="70"/>
      <c r="BE326" s="71"/>
      <c r="BF326" s="96"/>
      <c r="BG326" s="96"/>
      <c r="BH326" s="96">
        <f t="shared" si="75"/>
        <v>0</v>
      </c>
      <c r="BI326" s="96"/>
      <c r="BJ326" s="96"/>
      <c r="BK326" s="96"/>
      <c r="BL326" s="96"/>
      <c r="BM326" s="96"/>
      <c r="BN326" s="96"/>
      <c r="BO326" s="96"/>
      <c r="BP326" s="96"/>
      <c r="BQ326" s="96"/>
      <c r="BR326" s="96"/>
      <c r="BS326" s="96"/>
      <c r="BT326" s="96"/>
      <c r="BU326" s="96"/>
      <c r="BV326" s="96">
        <f t="shared" si="76"/>
        <v>0</v>
      </c>
      <c r="BW326" s="96">
        <f t="shared" si="77"/>
        <v>0</v>
      </c>
      <c r="BX326" s="96">
        <f t="shared" si="78"/>
        <v>0</v>
      </c>
      <c r="BY326" s="96">
        <f t="shared" si="79"/>
        <v>0</v>
      </c>
      <c r="BZ326" s="96">
        <f t="shared" si="70"/>
        <v>0</v>
      </c>
      <c r="CA326" s="72"/>
      <c r="CB326" s="72"/>
      <c r="CC326" s="71"/>
      <c r="CD326" s="71"/>
      <c r="CE326" s="71"/>
      <c r="CF326" s="73"/>
      <c r="CG326" s="73"/>
      <c r="CH326" s="73"/>
      <c r="CI326" s="71"/>
      <c r="CJ326" s="71"/>
      <c r="CK326" s="71"/>
      <c r="CL326" s="110"/>
      <c r="CM326" s="74"/>
      <c r="CN326" s="57"/>
      <c r="CO326" s="57"/>
      <c r="CP326" s="71"/>
      <c r="CQ326" s="71"/>
      <c r="CR326" s="75"/>
    </row>
    <row r="327" spans="1:96" x14ac:dyDescent="0.45">
      <c r="A327" s="56">
        <v>324</v>
      </c>
      <c r="B327" s="68" t="s">
        <v>1024</v>
      </c>
      <c r="C327" s="78" t="s">
        <v>1035</v>
      </c>
      <c r="D327" s="78" t="str">
        <f t="shared" si="71"/>
        <v>ES0087</v>
      </c>
      <c r="E327" s="57" t="s">
        <v>1025</v>
      </c>
      <c r="F327" s="58">
        <v>44288</v>
      </c>
      <c r="G327" s="69">
        <v>388</v>
      </c>
      <c r="H327" s="57" t="s">
        <v>98</v>
      </c>
      <c r="I327" s="57" t="s">
        <v>986</v>
      </c>
      <c r="J327" s="70">
        <v>45392</v>
      </c>
      <c r="K327" s="70" t="s">
        <v>1147</v>
      </c>
      <c r="L327" s="70"/>
      <c r="M327" s="70"/>
      <c r="N327" s="71"/>
      <c r="O327" s="96">
        <v>2116940</v>
      </c>
      <c r="P327" s="96">
        <v>2116762</v>
      </c>
      <c r="Q327" s="96">
        <f t="shared" si="72"/>
        <v>-178</v>
      </c>
      <c r="R327" s="96">
        <v>359073</v>
      </c>
      <c r="S327" s="96">
        <v>13345</v>
      </c>
      <c r="T327" s="96">
        <v>78922</v>
      </c>
      <c r="U327" s="96">
        <v>116622</v>
      </c>
      <c r="V327" s="96">
        <v>101257</v>
      </c>
      <c r="W327" s="96">
        <v>20275</v>
      </c>
      <c r="X327" s="96">
        <v>0</v>
      </c>
      <c r="Y327" s="96">
        <v>1524</v>
      </c>
      <c r="Z327" s="96">
        <v>6019</v>
      </c>
      <c r="AA327" s="96">
        <v>18473</v>
      </c>
      <c r="AB327" s="96">
        <v>2633</v>
      </c>
      <c r="AC327" s="96">
        <v>0</v>
      </c>
      <c r="AD327" s="96">
        <v>0</v>
      </c>
      <c r="AE327" s="96">
        <f>SUM(S327:AD327)</f>
        <v>359070</v>
      </c>
      <c r="AF327" s="96">
        <f t="shared" si="74"/>
        <v>-3</v>
      </c>
      <c r="AG327" s="96">
        <f t="shared" si="65"/>
        <v>1757867</v>
      </c>
      <c r="AH327" s="96">
        <f t="shared" si="69"/>
        <v>1757692</v>
      </c>
      <c r="AI327" s="96">
        <f t="shared" si="67"/>
        <v>-175</v>
      </c>
      <c r="AJ327" s="72" t="s">
        <v>1677</v>
      </c>
      <c r="AK327" s="72"/>
      <c r="AL327" s="71" t="s">
        <v>1204</v>
      </c>
      <c r="AM327" s="71" t="s">
        <v>1205</v>
      </c>
      <c r="AN327" s="71" t="s">
        <v>1178</v>
      </c>
      <c r="AO327" s="73" t="s">
        <v>1206</v>
      </c>
      <c r="AP327" s="73" t="s">
        <v>1207</v>
      </c>
      <c r="AQ327" s="73" t="s">
        <v>1208</v>
      </c>
      <c r="AR327" s="71" t="s">
        <v>1209</v>
      </c>
      <c r="AS327" s="71" t="s">
        <v>1210</v>
      </c>
      <c r="AT327" s="71"/>
      <c r="AU327" s="110">
        <v>45504</v>
      </c>
      <c r="AV327" s="74">
        <v>45504</v>
      </c>
      <c r="AW327" s="57"/>
      <c r="AX327" s="57"/>
      <c r="AY327" s="71"/>
      <c r="AZ327" s="71"/>
      <c r="BA327" s="70"/>
      <c r="BB327" s="70"/>
      <c r="BC327" s="70"/>
      <c r="BD327" s="70"/>
      <c r="BE327" s="71"/>
      <c r="BF327" s="96"/>
      <c r="BG327" s="96"/>
      <c r="BH327" s="96">
        <f t="shared" si="75"/>
        <v>0</v>
      </c>
      <c r="BI327" s="96"/>
      <c r="BJ327" s="96"/>
      <c r="BK327" s="96"/>
      <c r="BL327" s="96"/>
      <c r="BM327" s="96"/>
      <c r="BN327" s="96"/>
      <c r="BO327" s="96"/>
      <c r="BP327" s="96"/>
      <c r="BQ327" s="96"/>
      <c r="BR327" s="96"/>
      <c r="BS327" s="96"/>
      <c r="BT327" s="96"/>
      <c r="BU327" s="96"/>
      <c r="BV327" s="96">
        <f>SUM(BJ327:BU327)</f>
        <v>0</v>
      </c>
      <c r="BW327" s="96">
        <f t="shared" si="77"/>
        <v>0</v>
      </c>
      <c r="BX327" s="96">
        <f t="shared" si="78"/>
        <v>0</v>
      </c>
      <c r="BY327" s="96">
        <f t="shared" si="79"/>
        <v>0</v>
      </c>
      <c r="BZ327" s="96">
        <f t="shared" si="70"/>
        <v>0</v>
      </c>
      <c r="CA327" s="72"/>
      <c r="CB327" s="72"/>
      <c r="CC327" s="71"/>
      <c r="CD327" s="71"/>
      <c r="CE327" s="71"/>
      <c r="CF327" s="73"/>
      <c r="CG327" s="73"/>
      <c r="CH327" s="73"/>
      <c r="CI327" s="71"/>
      <c r="CJ327" s="71"/>
      <c r="CK327" s="71"/>
      <c r="CL327" s="110"/>
      <c r="CM327" s="74"/>
      <c r="CN327" s="57"/>
      <c r="CO327" s="57"/>
      <c r="CP327" s="71"/>
      <c r="CQ327" s="71"/>
      <c r="CR327" s="75"/>
    </row>
    <row r="328" spans="1:96" x14ac:dyDescent="0.45">
      <c r="A328" s="56">
        <v>325</v>
      </c>
      <c r="B328" s="68" t="s">
        <v>1026</v>
      </c>
      <c r="C328" s="78" t="s">
        <v>1036</v>
      </c>
      <c r="D328" s="78" t="str">
        <f t="shared" si="71"/>
        <v>ES0088</v>
      </c>
      <c r="E328" s="57" t="s">
        <v>1025</v>
      </c>
      <c r="F328" s="58">
        <v>44288</v>
      </c>
      <c r="G328" s="69">
        <v>284</v>
      </c>
      <c r="H328" s="57" t="s">
        <v>98</v>
      </c>
      <c r="I328" s="57" t="s">
        <v>986</v>
      </c>
      <c r="J328" s="70">
        <v>45392</v>
      </c>
      <c r="K328" s="70" t="s">
        <v>1147</v>
      </c>
      <c r="L328" s="70"/>
      <c r="M328" s="70"/>
      <c r="N328" s="71"/>
      <c r="O328" s="96">
        <v>1379130</v>
      </c>
      <c r="P328" s="96">
        <v>1397697</v>
      </c>
      <c r="Q328" s="96">
        <f t="shared" si="72"/>
        <v>18567</v>
      </c>
      <c r="R328" s="96">
        <v>236432</v>
      </c>
      <c r="S328" s="96">
        <v>8375</v>
      </c>
      <c r="T328" s="96">
        <v>52430</v>
      </c>
      <c r="U328" s="96">
        <v>77497</v>
      </c>
      <c r="V328" s="96">
        <v>68131</v>
      </c>
      <c r="W328" s="96">
        <v>12830</v>
      </c>
      <c r="X328" s="96">
        <v>0</v>
      </c>
      <c r="Y328" s="96">
        <v>970</v>
      </c>
      <c r="Z328" s="96">
        <v>3722</v>
      </c>
      <c r="AA328" s="96">
        <v>11028</v>
      </c>
      <c r="AB328" s="96">
        <v>1445</v>
      </c>
      <c r="AC328" s="96">
        <v>0</v>
      </c>
      <c r="AD328" s="96">
        <v>0</v>
      </c>
      <c r="AE328" s="96">
        <f t="shared" ref="AE328:AE353" si="80">SUM(S328:AD328)</f>
        <v>236428</v>
      </c>
      <c r="AF328" s="96">
        <f t="shared" si="74"/>
        <v>-4</v>
      </c>
      <c r="AG328" s="96">
        <f t="shared" si="65"/>
        <v>1142698</v>
      </c>
      <c r="AH328" s="96">
        <f t="shared" si="69"/>
        <v>1161269</v>
      </c>
      <c r="AI328" s="96">
        <f t="shared" si="67"/>
        <v>18571</v>
      </c>
      <c r="AJ328" s="72" t="s">
        <v>1676</v>
      </c>
      <c r="AK328" s="72"/>
      <c r="AL328" s="71" t="s">
        <v>1204</v>
      </c>
      <c r="AM328" s="71" t="s">
        <v>1205</v>
      </c>
      <c r="AN328" s="71" t="s">
        <v>1178</v>
      </c>
      <c r="AO328" s="73" t="s">
        <v>1206</v>
      </c>
      <c r="AP328" s="73" t="s">
        <v>1207</v>
      </c>
      <c r="AQ328" s="73" t="s">
        <v>1208</v>
      </c>
      <c r="AR328" s="71" t="s">
        <v>1209</v>
      </c>
      <c r="AS328" s="71" t="s">
        <v>1210</v>
      </c>
      <c r="AT328" s="71"/>
      <c r="AU328" s="110">
        <v>45504</v>
      </c>
      <c r="AV328" s="74">
        <v>45504</v>
      </c>
      <c r="AW328" s="57"/>
      <c r="AX328" s="57"/>
      <c r="AY328" s="71"/>
      <c r="AZ328" s="71"/>
      <c r="BA328" s="70"/>
      <c r="BB328" s="70"/>
      <c r="BC328" s="70"/>
      <c r="BD328" s="70"/>
      <c r="BE328" s="71"/>
      <c r="BF328" s="96"/>
      <c r="BG328" s="96"/>
      <c r="BH328" s="96">
        <f t="shared" si="75"/>
        <v>0</v>
      </c>
      <c r="BI328" s="96"/>
      <c r="BJ328" s="96"/>
      <c r="BK328" s="96"/>
      <c r="BL328" s="96"/>
      <c r="BM328" s="96"/>
      <c r="BN328" s="96"/>
      <c r="BO328" s="96"/>
      <c r="BP328" s="96"/>
      <c r="BQ328" s="96"/>
      <c r="BR328" s="96"/>
      <c r="BS328" s="96"/>
      <c r="BT328" s="96"/>
      <c r="BU328" s="96"/>
      <c r="BV328" s="96">
        <f t="shared" si="76"/>
        <v>0</v>
      </c>
      <c r="BW328" s="96">
        <f t="shared" si="77"/>
        <v>0</v>
      </c>
      <c r="BX328" s="96">
        <f t="shared" si="78"/>
        <v>0</v>
      </c>
      <c r="BY328" s="96">
        <f t="shared" si="79"/>
        <v>0</v>
      </c>
      <c r="BZ328" s="96">
        <f t="shared" si="70"/>
        <v>0</v>
      </c>
      <c r="CA328" s="72"/>
      <c r="CB328" s="72"/>
      <c r="CC328" s="71"/>
      <c r="CD328" s="71"/>
      <c r="CE328" s="71"/>
      <c r="CF328" s="73"/>
      <c r="CG328" s="73"/>
      <c r="CH328" s="73"/>
      <c r="CI328" s="71"/>
      <c r="CJ328" s="71"/>
      <c r="CK328" s="71"/>
      <c r="CL328" s="110"/>
      <c r="CM328" s="74"/>
      <c r="CN328" s="57"/>
      <c r="CO328" s="57"/>
      <c r="CP328" s="71"/>
      <c r="CQ328" s="71"/>
      <c r="CR328" s="75"/>
    </row>
    <row r="329" spans="1:96" x14ac:dyDescent="0.45">
      <c r="A329" s="56">
        <v>326</v>
      </c>
      <c r="B329" s="68" t="s">
        <v>1027</v>
      </c>
      <c r="C329" s="78" t="s">
        <v>1037</v>
      </c>
      <c r="D329" s="78" t="str">
        <f t="shared" si="71"/>
        <v>ES0089</v>
      </c>
      <c r="E329" s="57" t="s">
        <v>1028</v>
      </c>
      <c r="F329" s="58">
        <v>44288</v>
      </c>
      <c r="G329" s="69">
        <v>299</v>
      </c>
      <c r="H329" s="57" t="s">
        <v>98</v>
      </c>
      <c r="I329" s="57" t="s">
        <v>986</v>
      </c>
      <c r="J329" s="70">
        <v>45393</v>
      </c>
      <c r="K329" s="70" t="s">
        <v>1147</v>
      </c>
      <c r="L329" s="70"/>
      <c r="M329" s="70"/>
      <c r="N329" s="71"/>
      <c r="O329" s="96">
        <v>1513900</v>
      </c>
      <c r="P329" s="96">
        <v>1513971</v>
      </c>
      <c r="Q329" s="96">
        <f t="shared" si="72"/>
        <v>71</v>
      </c>
      <c r="R329" s="96">
        <v>274504</v>
      </c>
      <c r="S329" s="96">
        <v>10256</v>
      </c>
      <c r="T329" s="96">
        <v>60013</v>
      </c>
      <c r="U329" s="96">
        <v>90050</v>
      </c>
      <c r="V329" s="96">
        <v>76725</v>
      </c>
      <c r="W329" s="96">
        <v>15384</v>
      </c>
      <c r="X329" s="96">
        <v>0</v>
      </c>
      <c r="Y329" s="96">
        <v>1148</v>
      </c>
      <c r="Z329" s="96">
        <v>4554</v>
      </c>
      <c r="AA329" s="96">
        <v>14295</v>
      </c>
      <c r="AB329" s="96">
        <v>2079</v>
      </c>
      <c r="AC329" s="96">
        <v>0</v>
      </c>
      <c r="AD329" s="96">
        <v>0</v>
      </c>
      <c r="AE329" s="96">
        <f t="shared" si="80"/>
        <v>274504</v>
      </c>
      <c r="AF329" s="96">
        <f t="shared" si="74"/>
        <v>0</v>
      </c>
      <c r="AG329" s="96">
        <f t="shared" si="65"/>
        <v>1239396</v>
      </c>
      <c r="AH329" s="96">
        <f t="shared" si="69"/>
        <v>1239467</v>
      </c>
      <c r="AI329" s="96">
        <f t="shared" si="67"/>
        <v>71</v>
      </c>
      <c r="AJ329" s="72" t="s">
        <v>1704</v>
      </c>
      <c r="AK329" s="72"/>
      <c r="AL329" s="71" t="s">
        <v>1232</v>
      </c>
      <c r="AM329" s="71" t="s">
        <v>1233</v>
      </c>
      <c r="AN329" s="71" t="s">
        <v>1178</v>
      </c>
      <c r="AO329" s="73" t="s">
        <v>1234</v>
      </c>
      <c r="AP329" s="73" t="s">
        <v>1235</v>
      </c>
      <c r="AQ329" s="73" t="s">
        <v>1236</v>
      </c>
      <c r="AR329" s="71" t="s">
        <v>1237</v>
      </c>
      <c r="AS329" s="71" t="s">
        <v>1238</v>
      </c>
      <c r="AT329" s="71"/>
      <c r="AU329" s="110">
        <v>45504</v>
      </c>
      <c r="AV329" s="74">
        <v>45504</v>
      </c>
      <c r="AW329" s="57"/>
      <c r="AX329" s="57"/>
      <c r="AY329" s="71"/>
      <c r="AZ329" s="71"/>
      <c r="BA329" s="70"/>
      <c r="BB329" s="70"/>
      <c r="BC329" s="70"/>
      <c r="BD329" s="70"/>
      <c r="BE329" s="71"/>
      <c r="BF329" s="96"/>
      <c r="BG329" s="96"/>
      <c r="BH329" s="96">
        <f t="shared" si="75"/>
        <v>0</v>
      </c>
      <c r="BI329" s="96"/>
      <c r="BJ329" s="96"/>
      <c r="BK329" s="96"/>
      <c r="BL329" s="96"/>
      <c r="BM329" s="96"/>
      <c r="BN329" s="96"/>
      <c r="BO329" s="96"/>
      <c r="BP329" s="96"/>
      <c r="BQ329" s="96"/>
      <c r="BR329" s="96"/>
      <c r="BS329" s="96"/>
      <c r="BT329" s="96"/>
      <c r="BU329" s="96"/>
      <c r="BV329" s="96">
        <f t="shared" si="76"/>
        <v>0</v>
      </c>
      <c r="BW329" s="96">
        <f t="shared" si="77"/>
        <v>0</v>
      </c>
      <c r="BX329" s="96">
        <f t="shared" si="78"/>
        <v>0</v>
      </c>
      <c r="BY329" s="96">
        <f t="shared" si="79"/>
        <v>0</v>
      </c>
      <c r="BZ329" s="96">
        <f t="shared" si="70"/>
        <v>0</v>
      </c>
      <c r="CA329" s="72"/>
      <c r="CB329" s="72"/>
      <c r="CC329" s="71"/>
      <c r="CD329" s="71"/>
      <c r="CE329" s="71"/>
      <c r="CF329" s="73"/>
      <c r="CG329" s="73"/>
      <c r="CH329" s="73"/>
      <c r="CI329" s="71"/>
      <c r="CJ329" s="71"/>
      <c r="CK329" s="71"/>
      <c r="CL329" s="110"/>
      <c r="CM329" s="74"/>
      <c r="CN329" s="57"/>
      <c r="CO329" s="57"/>
      <c r="CP329" s="71"/>
      <c r="CQ329" s="71"/>
      <c r="CR329" s="75"/>
    </row>
    <row r="330" spans="1:96" x14ac:dyDescent="0.45">
      <c r="A330" s="56">
        <v>327</v>
      </c>
      <c r="B330" s="68" t="s">
        <v>1040</v>
      </c>
      <c r="C330" s="78" t="s">
        <v>1038</v>
      </c>
      <c r="D330" s="78" t="str">
        <f t="shared" si="71"/>
        <v>U00069</v>
      </c>
      <c r="E330" s="57" t="s">
        <v>1029</v>
      </c>
      <c r="F330" s="58">
        <v>43215</v>
      </c>
      <c r="G330" s="69">
        <v>1274.4000000000001</v>
      </c>
      <c r="H330" s="57" t="s">
        <v>98</v>
      </c>
      <c r="I330" s="57" t="s">
        <v>899</v>
      </c>
      <c r="J330" s="70"/>
      <c r="K330" s="70"/>
      <c r="L330" s="70"/>
      <c r="M330" s="70"/>
      <c r="N330" s="71"/>
      <c r="O330" s="96"/>
      <c r="P330" s="96"/>
      <c r="Q330" s="96">
        <f t="shared" si="72"/>
        <v>0</v>
      </c>
      <c r="R330" s="96"/>
      <c r="S330" s="96"/>
      <c r="T330" s="96"/>
      <c r="U330" s="96"/>
      <c r="V330" s="96"/>
      <c r="W330" s="96"/>
      <c r="X330" s="96"/>
      <c r="Y330" s="96"/>
      <c r="Z330" s="96"/>
      <c r="AA330" s="96"/>
      <c r="AB330" s="96"/>
      <c r="AC330" s="96"/>
      <c r="AD330" s="96"/>
      <c r="AE330" s="96">
        <f t="shared" si="80"/>
        <v>0</v>
      </c>
      <c r="AF330" s="96">
        <f t="shared" si="74"/>
        <v>0</v>
      </c>
      <c r="AG330" s="96">
        <f t="shared" si="65"/>
        <v>0</v>
      </c>
      <c r="AH330" s="96">
        <f t="shared" si="69"/>
        <v>0</v>
      </c>
      <c r="AI330" s="96">
        <f t="shared" si="67"/>
        <v>0</v>
      </c>
      <c r="AJ330" s="72"/>
      <c r="AK330" s="72"/>
      <c r="AL330" s="71"/>
      <c r="AM330" s="71"/>
      <c r="AN330" s="71"/>
      <c r="AO330" s="73"/>
      <c r="AP330" s="73"/>
      <c r="AQ330" s="73"/>
      <c r="AR330" s="71"/>
      <c r="AS330" s="71"/>
      <c r="AT330" s="71"/>
      <c r="AU330" s="110"/>
      <c r="AV330" s="74"/>
      <c r="AW330" s="57"/>
      <c r="AX330" s="57"/>
      <c r="AY330" s="71"/>
      <c r="AZ330" s="71"/>
      <c r="BA330" s="70"/>
      <c r="BB330" s="70"/>
      <c r="BC330" s="70"/>
      <c r="BD330" s="70"/>
      <c r="BE330" s="71"/>
      <c r="BF330" s="96"/>
      <c r="BG330" s="96"/>
      <c r="BH330" s="96">
        <f t="shared" si="75"/>
        <v>0</v>
      </c>
      <c r="BI330" s="96"/>
      <c r="BJ330" s="96"/>
      <c r="BK330" s="96"/>
      <c r="BL330" s="96"/>
      <c r="BM330" s="96"/>
      <c r="BN330" s="96"/>
      <c r="BO330" s="96"/>
      <c r="BP330" s="96"/>
      <c r="BQ330" s="96"/>
      <c r="BR330" s="96"/>
      <c r="BS330" s="96"/>
      <c r="BT330" s="96"/>
      <c r="BU330" s="96"/>
      <c r="BV330" s="96">
        <f t="shared" si="76"/>
        <v>0</v>
      </c>
      <c r="BW330" s="96">
        <f t="shared" si="77"/>
        <v>0</v>
      </c>
      <c r="BX330" s="96">
        <f t="shared" si="78"/>
        <v>0</v>
      </c>
      <c r="BY330" s="96">
        <f t="shared" si="79"/>
        <v>0</v>
      </c>
      <c r="BZ330" s="96">
        <f t="shared" si="70"/>
        <v>0</v>
      </c>
      <c r="CA330" s="72"/>
      <c r="CB330" s="72"/>
      <c r="CC330" s="71"/>
      <c r="CD330" s="71"/>
      <c r="CE330" s="71"/>
      <c r="CF330" s="73"/>
      <c r="CG330" s="73"/>
      <c r="CH330" s="73"/>
      <c r="CI330" s="71"/>
      <c r="CJ330" s="71"/>
      <c r="CK330" s="71"/>
      <c r="CL330" s="110"/>
      <c r="CM330" s="74"/>
      <c r="CN330" s="57"/>
      <c r="CO330" s="57"/>
      <c r="CP330" s="71"/>
      <c r="CQ330" s="71"/>
      <c r="CR330" s="75"/>
    </row>
    <row r="331" spans="1:96" x14ac:dyDescent="0.45">
      <c r="A331" s="56">
        <v>328</v>
      </c>
      <c r="B331" s="68" t="s">
        <v>1030</v>
      </c>
      <c r="C331" s="78" t="s">
        <v>1039</v>
      </c>
      <c r="D331" s="78" t="str">
        <f t="shared" si="71"/>
        <v>ES0086</v>
      </c>
      <c r="E331" s="57" t="s">
        <v>1031</v>
      </c>
      <c r="F331" s="58">
        <v>44393</v>
      </c>
      <c r="G331" s="69">
        <v>673.2</v>
      </c>
      <c r="H331" s="57" t="s">
        <v>98</v>
      </c>
      <c r="I331" s="57" t="s">
        <v>986</v>
      </c>
      <c r="J331" s="70">
        <v>45471</v>
      </c>
      <c r="K331" s="70" t="s">
        <v>1147</v>
      </c>
      <c r="L331" s="70"/>
      <c r="M331" s="70"/>
      <c r="N331" s="71"/>
      <c r="O331" s="96">
        <v>3355890</v>
      </c>
      <c r="P331" s="96">
        <v>3356425</v>
      </c>
      <c r="Q331" s="96">
        <f t="shared" si="72"/>
        <v>535</v>
      </c>
      <c r="R331" s="96">
        <v>468107</v>
      </c>
      <c r="S331" s="96">
        <v>19126</v>
      </c>
      <c r="T331" s="96">
        <v>108840</v>
      </c>
      <c r="U331" s="96">
        <v>159330</v>
      </c>
      <c r="V331" s="96">
        <v>123829</v>
      </c>
      <c r="W331" s="96">
        <v>22631</v>
      </c>
      <c r="X331" s="96">
        <v>0</v>
      </c>
      <c r="Y331" s="96">
        <v>1782</v>
      </c>
      <c r="Z331" s="96">
        <v>6989</v>
      </c>
      <c r="AA331" s="96">
        <v>22888</v>
      </c>
      <c r="AB331" s="96">
        <v>2692</v>
      </c>
      <c r="AC331" s="96">
        <v>0</v>
      </c>
      <c r="AD331" s="96">
        <v>0</v>
      </c>
      <c r="AE331" s="96">
        <f t="shared" si="80"/>
        <v>468107</v>
      </c>
      <c r="AF331" s="96">
        <f t="shared" si="74"/>
        <v>0</v>
      </c>
      <c r="AG331" s="96">
        <f t="shared" si="65"/>
        <v>2887783</v>
      </c>
      <c r="AH331" s="96">
        <f t="shared" si="69"/>
        <v>2888318</v>
      </c>
      <c r="AI331" s="96">
        <f t="shared" si="67"/>
        <v>535</v>
      </c>
      <c r="AJ331" s="72" t="s">
        <v>1755</v>
      </c>
      <c r="AK331" s="72"/>
      <c r="AL331" s="71" t="s">
        <v>1313</v>
      </c>
      <c r="AM331" s="71" t="s">
        <v>1873</v>
      </c>
      <c r="AN331" s="71" t="s">
        <v>1178</v>
      </c>
      <c r="AO331" s="73" t="s">
        <v>1314</v>
      </c>
      <c r="AP331" s="73" t="s">
        <v>1377</v>
      </c>
      <c r="AQ331" s="73" t="s">
        <v>1874</v>
      </c>
      <c r="AR331" s="71" t="s">
        <v>1875</v>
      </c>
      <c r="AS331" s="77" t="s">
        <v>1876</v>
      </c>
      <c r="AT331" s="71"/>
      <c r="AU331" s="110">
        <v>45504</v>
      </c>
      <c r="AV331" s="74">
        <v>45504</v>
      </c>
      <c r="AW331" s="57"/>
      <c r="AX331" s="57"/>
      <c r="AY331" s="71"/>
      <c r="AZ331" s="71"/>
      <c r="BA331" s="70"/>
      <c r="BB331" s="70"/>
      <c r="BC331" s="70"/>
      <c r="BD331" s="70"/>
      <c r="BE331" s="71"/>
      <c r="BF331" s="96"/>
      <c r="BG331" s="96"/>
      <c r="BH331" s="96">
        <f t="shared" si="75"/>
        <v>0</v>
      </c>
      <c r="BI331" s="96"/>
      <c r="BJ331" s="96"/>
      <c r="BK331" s="96"/>
      <c r="BL331" s="96"/>
      <c r="BM331" s="96"/>
      <c r="BN331" s="96"/>
      <c r="BO331" s="96"/>
      <c r="BP331" s="96"/>
      <c r="BQ331" s="96"/>
      <c r="BR331" s="96"/>
      <c r="BS331" s="96"/>
      <c r="BT331" s="96"/>
      <c r="BU331" s="96"/>
      <c r="BV331" s="96">
        <f t="shared" si="76"/>
        <v>0</v>
      </c>
      <c r="BW331" s="96">
        <f t="shared" si="77"/>
        <v>0</v>
      </c>
      <c r="BX331" s="96">
        <f t="shared" si="78"/>
        <v>0</v>
      </c>
      <c r="BY331" s="96">
        <f t="shared" si="79"/>
        <v>0</v>
      </c>
      <c r="BZ331" s="96">
        <f t="shared" si="70"/>
        <v>0</v>
      </c>
      <c r="CA331" s="72"/>
      <c r="CB331" s="72"/>
      <c r="CC331" s="71"/>
      <c r="CD331" s="71"/>
      <c r="CE331" s="71"/>
      <c r="CF331" s="73"/>
      <c r="CG331" s="73"/>
      <c r="CH331" s="73"/>
      <c r="CI331" s="71"/>
      <c r="CJ331" s="77"/>
      <c r="CK331" s="71"/>
      <c r="CL331" s="110"/>
      <c r="CM331" s="74"/>
      <c r="CN331" s="57"/>
      <c r="CO331" s="57"/>
      <c r="CP331" s="71"/>
      <c r="CQ331" s="71"/>
      <c r="CR331" s="75"/>
    </row>
    <row r="332" spans="1:96" x14ac:dyDescent="0.45">
      <c r="A332" s="56">
        <v>329</v>
      </c>
      <c r="B332" s="68" t="s">
        <v>1044</v>
      </c>
      <c r="C332" s="78" t="s">
        <v>1054</v>
      </c>
      <c r="D332" s="78" t="str">
        <f t="shared" si="71"/>
        <v>N201BO</v>
      </c>
      <c r="E332" s="57" t="s">
        <v>1626</v>
      </c>
      <c r="F332" s="58">
        <v>44601</v>
      </c>
      <c r="G332" s="69">
        <v>89.1</v>
      </c>
      <c r="H332" s="57" t="s">
        <v>134</v>
      </c>
      <c r="I332" s="57" t="s">
        <v>232</v>
      </c>
      <c r="J332" s="70">
        <v>45448</v>
      </c>
      <c r="K332" s="70" t="s">
        <v>1147</v>
      </c>
      <c r="L332" s="70"/>
      <c r="M332" s="70"/>
      <c r="N332" s="71"/>
      <c r="O332" s="96">
        <v>443020</v>
      </c>
      <c r="P332" s="96">
        <v>443020</v>
      </c>
      <c r="Q332" s="96">
        <f t="shared" si="72"/>
        <v>0</v>
      </c>
      <c r="R332" s="96">
        <v>0</v>
      </c>
      <c r="S332" s="96">
        <v>2791</v>
      </c>
      <c r="T332" s="96">
        <v>13068</v>
      </c>
      <c r="U332" s="96">
        <v>22671</v>
      </c>
      <c r="V332" s="96">
        <v>24076</v>
      </c>
      <c r="W332" s="96">
        <v>2673</v>
      </c>
      <c r="X332" s="96">
        <v>0</v>
      </c>
      <c r="Y332" s="96">
        <v>257</v>
      </c>
      <c r="Z332" s="96">
        <v>792</v>
      </c>
      <c r="AA332" s="96">
        <v>3049</v>
      </c>
      <c r="AB332" s="96">
        <v>435</v>
      </c>
      <c r="AC332" s="96">
        <v>0</v>
      </c>
      <c r="AD332" s="96">
        <v>0</v>
      </c>
      <c r="AE332" s="96">
        <f t="shared" si="80"/>
        <v>69812</v>
      </c>
      <c r="AF332" s="96">
        <f t="shared" si="74"/>
        <v>69812</v>
      </c>
      <c r="AG332" s="96">
        <f t="shared" si="65"/>
        <v>443020</v>
      </c>
      <c r="AH332" s="96">
        <f t="shared" si="69"/>
        <v>373208</v>
      </c>
      <c r="AI332" s="96">
        <f t="shared" si="67"/>
        <v>-69812</v>
      </c>
      <c r="AJ332" s="72" t="s">
        <v>1688</v>
      </c>
      <c r="AK332" s="72"/>
      <c r="AL332" s="71" t="s">
        <v>1483</v>
      </c>
      <c r="AM332" s="71" t="s">
        <v>1627</v>
      </c>
      <c r="AN332" s="71" t="s">
        <v>1178</v>
      </c>
      <c r="AO332" s="73" t="s">
        <v>1385</v>
      </c>
      <c r="AP332" s="73" t="s">
        <v>1628</v>
      </c>
      <c r="AQ332" s="73" t="s">
        <v>1629</v>
      </c>
      <c r="AR332" s="71" t="s">
        <v>1630</v>
      </c>
      <c r="AS332" s="71" t="s">
        <v>1631</v>
      </c>
      <c r="AT332" s="71"/>
      <c r="AU332" s="110">
        <v>45504</v>
      </c>
      <c r="AV332" s="74">
        <v>45504</v>
      </c>
      <c r="AW332" s="57"/>
      <c r="AX332" s="57"/>
      <c r="AY332" s="71"/>
      <c r="AZ332" s="71"/>
      <c r="BA332" s="70"/>
      <c r="BB332" s="70"/>
      <c r="BC332" s="70"/>
      <c r="BD332" s="70"/>
      <c r="BE332" s="71"/>
      <c r="BF332" s="96"/>
      <c r="BG332" s="96"/>
      <c r="BH332" s="96">
        <f t="shared" si="75"/>
        <v>0</v>
      </c>
      <c r="BI332" s="96"/>
      <c r="BJ332" s="96"/>
      <c r="BK332" s="96"/>
      <c r="BL332" s="96"/>
      <c r="BM332" s="96"/>
      <c r="BN332" s="96"/>
      <c r="BO332" s="96"/>
      <c r="BP332" s="96"/>
      <c r="BQ332" s="96"/>
      <c r="BR332" s="96"/>
      <c r="BS332" s="96"/>
      <c r="BT332" s="96"/>
      <c r="BU332" s="96"/>
      <c r="BV332" s="96">
        <f t="shared" si="76"/>
        <v>0</v>
      </c>
      <c r="BW332" s="96">
        <f t="shared" si="77"/>
        <v>0</v>
      </c>
      <c r="BX332" s="96">
        <f t="shared" si="78"/>
        <v>0</v>
      </c>
      <c r="BY332" s="96">
        <f t="shared" si="79"/>
        <v>0</v>
      </c>
      <c r="BZ332" s="96">
        <f t="shared" si="70"/>
        <v>0</v>
      </c>
      <c r="CA332" s="72"/>
      <c r="CB332" s="72"/>
      <c r="CC332" s="71"/>
      <c r="CD332" s="71"/>
      <c r="CE332" s="71"/>
      <c r="CF332" s="73"/>
      <c r="CG332" s="73"/>
      <c r="CH332" s="73"/>
      <c r="CI332" s="71"/>
      <c r="CJ332" s="71"/>
      <c r="CK332" s="71"/>
      <c r="CL332" s="110"/>
      <c r="CM332" s="74"/>
      <c r="CN332" s="57"/>
      <c r="CO332" s="57"/>
      <c r="CP332" s="71"/>
      <c r="CQ332" s="71"/>
      <c r="CR332" s="75"/>
    </row>
    <row r="333" spans="1:96" x14ac:dyDescent="0.45">
      <c r="A333" s="56">
        <v>330</v>
      </c>
      <c r="B333" s="68" t="s">
        <v>1045</v>
      </c>
      <c r="C333" s="78" t="s">
        <v>1055</v>
      </c>
      <c r="D333" s="78" t="str">
        <f t="shared" si="71"/>
        <v>SW0035</v>
      </c>
      <c r="E333" s="57" t="s">
        <v>1902</v>
      </c>
      <c r="F333" s="58">
        <v>42705</v>
      </c>
      <c r="G333" s="69">
        <v>364</v>
      </c>
      <c r="H333" s="57" t="s">
        <v>98</v>
      </c>
      <c r="I333" s="57" t="s">
        <v>996</v>
      </c>
      <c r="J333" s="70">
        <v>45420</v>
      </c>
      <c r="K333" s="70" t="s">
        <v>1147</v>
      </c>
      <c r="L333" s="70"/>
      <c r="M333" s="70">
        <v>45505</v>
      </c>
      <c r="N333" s="71"/>
      <c r="O333" s="96">
        <v>2662080</v>
      </c>
      <c r="P333" s="96">
        <v>2662080</v>
      </c>
      <c r="Q333" s="96">
        <f t="shared" si="72"/>
        <v>0</v>
      </c>
      <c r="R333" s="96">
        <v>644307</v>
      </c>
      <c r="S333" s="96">
        <v>27876</v>
      </c>
      <c r="T333" s="96">
        <v>128420</v>
      </c>
      <c r="U333" s="96">
        <v>217085</v>
      </c>
      <c r="V333" s="96">
        <v>196611</v>
      </c>
      <c r="W333" s="96">
        <v>31163</v>
      </c>
      <c r="X333" s="96">
        <v>0</v>
      </c>
      <c r="Y333" s="96">
        <v>1859</v>
      </c>
      <c r="Z333" s="96">
        <v>6610</v>
      </c>
      <c r="AA333" s="96">
        <v>30092</v>
      </c>
      <c r="AB333" s="96">
        <v>4591</v>
      </c>
      <c r="AC333" s="96">
        <v>0</v>
      </c>
      <c r="AD333" s="96">
        <v>0</v>
      </c>
      <c r="AE333" s="96">
        <f t="shared" si="80"/>
        <v>644307</v>
      </c>
      <c r="AF333" s="96">
        <f t="shared" si="74"/>
        <v>0</v>
      </c>
      <c r="AG333" s="96">
        <f t="shared" si="65"/>
        <v>2017773</v>
      </c>
      <c r="AH333" s="96">
        <f t="shared" si="69"/>
        <v>2017773</v>
      </c>
      <c r="AI333" s="96">
        <f t="shared" si="67"/>
        <v>0</v>
      </c>
      <c r="AJ333" s="72" t="s">
        <v>2077</v>
      </c>
      <c r="AK333" s="72"/>
      <c r="AL333" s="71" t="s">
        <v>1341</v>
      </c>
      <c r="AM333" s="71" t="s">
        <v>1342</v>
      </c>
      <c r="AN333" s="71" t="s">
        <v>1178</v>
      </c>
      <c r="AO333" s="73" t="s">
        <v>1343</v>
      </c>
      <c r="AP333" s="73" t="s">
        <v>1344</v>
      </c>
      <c r="AQ333" s="73" t="s">
        <v>1345</v>
      </c>
      <c r="AR333" s="71" t="s">
        <v>1346</v>
      </c>
      <c r="AS333" s="71" t="s">
        <v>1347</v>
      </c>
      <c r="AT333" s="71"/>
      <c r="AU333" s="110" t="s">
        <v>2084</v>
      </c>
      <c r="AV333" s="74"/>
      <c r="AW333" s="57"/>
      <c r="AX333" s="106" t="s">
        <v>2078</v>
      </c>
      <c r="AY333" s="71"/>
      <c r="AZ333" s="71"/>
      <c r="BA333" s="70"/>
      <c r="BB333" s="70"/>
      <c r="BC333" s="70"/>
      <c r="BD333" s="70"/>
      <c r="BE333" s="71"/>
      <c r="BF333" s="96"/>
      <c r="BG333" s="96"/>
      <c r="BH333" s="96">
        <f t="shared" si="75"/>
        <v>0</v>
      </c>
      <c r="BI333" s="96"/>
      <c r="BJ333" s="96"/>
      <c r="BK333" s="96"/>
      <c r="BL333" s="96"/>
      <c r="BM333" s="96"/>
      <c r="BN333" s="96"/>
      <c r="BO333" s="96"/>
      <c r="BP333" s="96"/>
      <c r="BQ333" s="96"/>
      <c r="BR333" s="96"/>
      <c r="BS333" s="96"/>
      <c r="BT333" s="96"/>
      <c r="BU333" s="96"/>
      <c r="BV333" s="96">
        <f t="shared" si="76"/>
        <v>0</v>
      </c>
      <c r="BW333" s="96">
        <f t="shared" si="77"/>
        <v>0</v>
      </c>
      <c r="BX333" s="96">
        <f t="shared" si="78"/>
        <v>0</v>
      </c>
      <c r="BY333" s="96">
        <f t="shared" si="79"/>
        <v>0</v>
      </c>
      <c r="BZ333" s="96">
        <f t="shared" si="70"/>
        <v>0</v>
      </c>
      <c r="CA333" s="72"/>
      <c r="CB333" s="72"/>
      <c r="CC333" s="71"/>
      <c r="CD333" s="71"/>
      <c r="CE333" s="71"/>
      <c r="CF333" s="73"/>
      <c r="CG333" s="73"/>
      <c r="CH333" s="73"/>
      <c r="CI333" s="71"/>
      <c r="CJ333" s="71"/>
      <c r="CK333" s="71"/>
      <c r="CL333" s="110"/>
      <c r="CM333" s="74"/>
      <c r="CN333" s="57"/>
      <c r="CO333" s="106"/>
      <c r="CP333" s="71"/>
      <c r="CQ333" s="71"/>
      <c r="CR333" s="75"/>
    </row>
    <row r="334" spans="1:96" x14ac:dyDescent="0.45">
      <c r="A334" s="56">
        <v>331</v>
      </c>
      <c r="B334" s="68" t="s">
        <v>1046</v>
      </c>
      <c r="C334" s="78" t="s">
        <v>1056</v>
      </c>
      <c r="D334" s="78" t="str">
        <f t="shared" si="71"/>
        <v>ES0091</v>
      </c>
      <c r="E334" s="57" t="s">
        <v>1053</v>
      </c>
      <c r="F334" s="58">
        <v>44441</v>
      </c>
      <c r="G334" s="69">
        <v>163.19999999999999</v>
      </c>
      <c r="H334" s="57" t="s">
        <v>98</v>
      </c>
      <c r="I334" s="57" t="s">
        <v>232</v>
      </c>
      <c r="J334" s="70">
        <v>45453</v>
      </c>
      <c r="K334" s="70" t="s">
        <v>1147</v>
      </c>
      <c r="L334" s="70"/>
      <c r="M334" s="70"/>
      <c r="N334" s="71"/>
      <c r="O334" s="96">
        <v>657800</v>
      </c>
      <c r="P334" s="96">
        <v>657800</v>
      </c>
      <c r="Q334" s="96">
        <f t="shared" si="72"/>
        <v>0</v>
      </c>
      <c r="R334" s="96">
        <v>111076</v>
      </c>
      <c r="S334" s="96">
        <v>4219</v>
      </c>
      <c r="T334" s="96">
        <v>24116</v>
      </c>
      <c r="U334" s="96">
        <v>37529</v>
      </c>
      <c r="V334" s="96">
        <v>29937</v>
      </c>
      <c r="W334" s="96">
        <v>6175</v>
      </c>
      <c r="X334" s="96">
        <v>0</v>
      </c>
      <c r="Y334" s="96">
        <v>492</v>
      </c>
      <c r="Z334" s="96">
        <v>1832</v>
      </c>
      <c r="AA334" s="96">
        <v>5929</v>
      </c>
      <c r="AB334" s="96">
        <v>847</v>
      </c>
      <c r="AC334" s="96">
        <v>0</v>
      </c>
      <c r="AD334" s="96">
        <v>0</v>
      </c>
      <c r="AE334" s="96">
        <f t="shared" si="80"/>
        <v>111076</v>
      </c>
      <c r="AF334" s="96">
        <f t="shared" si="74"/>
        <v>0</v>
      </c>
      <c r="AG334" s="96">
        <f t="shared" si="65"/>
        <v>546724</v>
      </c>
      <c r="AH334" s="96">
        <f t="shared" si="69"/>
        <v>546724</v>
      </c>
      <c r="AI334" s="96">
        <f t="shared" si="67"/>
        <v>0</v>
      </c>
      <c r="AJ334" s="72"/>
      <c r="AK334" s="72"/>
      <c r="AL334" s="71" t="s">
        <v>1204</v>
      </c>
      <c r="AM334" s="71" t="s">
        <v>1205</v>
      </c>
      <c r="AN334" s="71" t="s">
        <v>1178</v>
      </c>
      <c r="AO334" s="73" t="s">
        <v>1206</v>
      </c>
      <c r="AP334" s="73" t="s">
        <v>1207</v>
      </c>
      <c r="AQ334" s="73" t="s">
        <v>1641</v>
      </c>
      <c r="AR334" s="71" t="s">
        <v>1642</v>
      </c>
      <c r="AS334" s="71" t="s">
        <v>1643</v>
      </c>
      <c r="AT334" s="71"/>
      <c r="AU334" s="110">
        <v>45504</v>
      </c>
      <c r="AV334" s="74">
        <v>45504</v>
      </c>
      <c r="AW334" s="57"/>
      <c r="AX334" s="57"/>
      <c r="AY334" s="71"/>
      <c r="AZ334" s="71"/>
      <c r="BA334" s="70"/>
      <c r="BB334" s="70"/>
      <c r="BC334" s="70"/>
      <c r="BD334" s="70"/>
      <c r="BE334" s="71"/>
      <c r="BF334" s="96"/>
      <c r="BG334" s="96"/>
      <c r="BH334" s="96">
        <f t="shared" si="75"/>
        <v>0</v>
      </c>
      <c r="BI334" s="96"/>
      <c r="BJ334" s="96"/>
      <c r="BK334" s="96"/>
      <c r="BL334" s="96"/>
      <c r="BM334" s="96"/>
      <c r="BN334" s="96"/>
      <c r="BO334" s="96"/>
      <c r="BP334" s="96"/>
      <c r="BQ334" s="96"/>
      <c r="BR334" s="96"/>
      <c r="BS334" s="96"/>
      <c r="BT334" s="96"/>
      <c r="BU334" s="96"/>
      <c r="BV334" s="96">
        <f t="shared" si="76"/>
        <v>0</v>
      </c>
      <c r="BW334" s="96">
        <f t="shared" si="77"/>
        <v>0</v>
      </c>
      <c r="BX334" s="96">
        <f t="shared" si="78"/>
        <v>0</v>
      </c>
      <c r="BY334" s="96">
        <f t="shared" si="79"/>
        <v>0</v>
      </c>
      <c r="BZ334" s="96">
        <f t="shared" si="70"/>
        <v>0</v>
      </c>
      <c r="CA334" s="72"/>
      <c r="CB334" s="72"/>
      <c r="CC334" s="71"/>
      <c r="CD334" s="71"/>
      <c r="CE334" s="71"/>
      <c r="CF334" s="73"/>
      <c r="CG334" s="73"/>
      <c r="CH334" s="73"/>
      <c r="CI334" s="71"/>
      <c r="CJ334" s="71"/>
      <c r="CK334" s="71"/>
      <c r="CL334" s="110"/>
      <c r="CM334" s="74"/>
      <c r="CN334" s="57"/>
      <c r="CO334" s="57"/>
      <c r="CP334" s="71"/>
      <c r="CQ334" s="71"/>
      <c r="CR334" s="75"/>
    </row>
    <row r="335" spans="1:96" x14ac:dyDescent="0.45">
      <c r="A335" s="56">
        <v>332</v>
      </c>
      <c r="B335" s="68" t="s">
        <v>1047</v>
      </c>
      <c r="C335" s="78" t="s">
        <v>1057</v>
      </c>
      <c r="D335" s="78" t="str">
        <f t="shared" si="71"/>
        <v>ES0092</v>
      </c>
      <c r="E335" s="57" t="s">
        <v>1053</v>
      </c>
      <c r="F335" s="58">
        <v>44441</v>
      </c>
      <c r="G335" s="69">
        <v>374.4</v>
      </c>
      <c r="H335" s="57" t="s">
        <v>98</v>
      </c>
      <c r="I335" s="57" t="s">
        <v>232</v>
      </c>
      <c r="J335" s="70">
        <v>45453</v>
      </c>
      <c r="K335" s="70" t="s">
        <v>1147</v>
      </c>
      <c r="L335" s="70"/>
      <c r="M335" s="70"/>
      <c r="N335" s="71"/>
      <c r="O335" s="96">
        <v>1309580</v>
      </c>
      <c r="P335" s="96">
        <v>1309580</v>
      </c>
      <c r="Q335" s="96">
        <f t="shared" si="72"/>
        <v>0</v>
      </c>
      <c r="R335" s="96">
        <v>228817</v>
      </c>
      <c r="S335" s="96">
        <v>9028</v>
      </c>
      <c r="T335" s="96">
        <v>50410</v>
      </c>
      <c r="U335" s="96">
        <v>73986</v>
      </c>
      <c r="V335" s="96">
        <v>62911</v>
      </c>
      <c r="W335" s="96">
        <v>13424</v>
      </c>
      <c r="X335" s="96">
        <v>0</v>
      </c>
      <c r="Y335" s="96">
        <v>1042</v>
      </c>
      <c r="Z335" s="96">
        <v>3814</v>
      </c>
      <c r="AA335" s="96">
        <v>12394</v>
      </c>
      <c r="AB335" s="96">
        <v>1808</v>
      </c>
      <c r="AC335" s="96">
        <v>0</v>
      </c>
      <c r="AD335" s="96">
        <v>0</v>
      </c>
      <c r="AE335" s="96">
        <f t="shared" si="80"/>
        <v>228817</v>
      </c>
      <c r="AF335" s="96">
        <f t="shared" si="74"/>
        <v>0</v>
      </c>
      <c r="AG335" s="96">
        <f t="shared" si="65"/>
        <v>1080763</v>
      </c>
      <c r="AH335" s="96">
        <f t="shared" si="69"/>
        <v>1080763</v>
      </c>
      <c r="AI335" s="96">
        <f t="shared" si="67"/>
        <v>0</v>
      </c>
      <c r="AJ335" s="72"/>
      <c r="AK335" s="72"/>
      <c r="AL335" s="71" t="s">
        <v>1204</v>
      </c>
      <c r="AM335" s="71" t="s">
        <v>1205</v>
      </c>
      <c r="AN335" s="71" t="s">
        <v>1178</v>
      </c>
      <c r="AO335" s="73" t="s">
        <v>1206</v>
      </c>
      <c r="AP335" s="73" t="s">
        <v>1207</v>
      </c>
      <c r="AQ335" s="73" t="s">
        <v>1641</v>
      </c>
      <c r="AR335" s="71" t="s">
        <v>1642</v>
      </c>
      <c r="AS335" s="71" t="s">
        <v>1643</v>
      </c>
      <c r="AT335" s="71"/>
      <c r="AU335" s="110">
        <v>45504</v>
      </c>
      <c r="AV335" s="74">
        <v>45504</v>
      </c>
      <c r="AW335" s="57"/>
      <c r="AX335" s="57"/>
      <c r="AY335" s="71"/>
      <c r="AZ335" s="71"/>
      <c r="BA335" s="70"/>
      <c r="BB335" s="70"/>
      <c r="BC335" s="70"/>
      <c r="BD335" s="70"/>
      <c r="BE335" s="71"/>
      <c r="BF335" s="96"/>
      <c r="BG335" s="96"/>
      <c r="BH335" s="96">
        <f t="shared" si="75"/>
        <v>0</v>
      </c>
      <c r="BI335" s="96"/>
      <c r="BJ335" s="96"/>
      <c r="BK335" s="96"/>
      <c r="BL335" s="96"/>
      <c r="BM335" s="96"/>
      <c r="BN335" s="96"/>
      <c r="BO335" s="96"/>
      <c r="BP335" s="96"/>
      <c r="BQ335" s="96"/>
      <c r="BR335" s="96"/>
      <c r="BS335" s="96"/>
      <c r="BT335" s="96"/>
      <c r="BU335" s="96"/>
      <c r="BV335" s="96">
        <f t="shared" si="76"/>
        <v>0</v>
      </c>
      <c r="BW335" s="96">
        <f t="shared" si="77"/>
        <v>0</v>
      </c>
      <c r="BX335" s="96">
        <f t="shared" si="78"/>
        <v>0</v>
      </c>
      <c r="BY335" s="96">
        <f t="shared" si="79"/>
        <v>0</v>
      </c>
      <c r="BZ335" s="96">
        <f t="shared" si="70"/>
        <v>0</v>
      </c>
      <c r="CA335" s="72"/>
      <c r="CB335" s="72"/>
      <c r="CC335" s="71"/>
      <c r="CD335" s="71"/>
      <c r="CE335" s="71"/>
      <c r="CF335" s="73"/>
      <c r="CG335" s="73"/>
      <c r="CH335" s="73"/>
      <c r="CI335" s="71"/>
      <c r="CJ335" s="71"/>
      <c r="CK335" s="71"/>
      <c r="CL335" s="110"/>
      <c r="CM335" s="74"/>
      <c r="CN335" s="57"/>
      <c r="CO335" s="57"/>
      <c r="CP335" s="71"/>
      <c r="CQ335" s="71"/>
      <c r="CR335" s="75"/>
    </row>
    <row r="336" spans="1:96" x14ac:dyDescent="0.45">
      <c r="A336" s="56">
        <v>333</v>
      </c>
      <c r="B336" s="68" t="s">
        <v>1048</v>
      </c>
      <c r="C336" s="78" t="s">
        <v>1058</v>
      </c>
      <c r="D336" s="78" t="str">
        <f t="shared" si="71"/>
        <v>ES0090</v>
      </c>
      <c r="E336" s="57" t="s">
        <v>1053</v>
      </c>
      <c r="F336" s="58">
        <v>44441</v>
      </c>
      <c r="G336" s="69">
        <v>336</v>
      </c>
      <c r="H336" s="57" t="s">
        <v>98</v>
      </c>
      <c r="I336" s="57" t="s">
        <v>232</v>
      </c>
      <c r="J336" s="70">
        <v>45453</v>
      </c>
      <c r="K336" s="70" t="s">
        <v>1147</v>
      </c>
      <c r="L336" s="70"/>
      <c r="M336" s="70"/>
      <c r="N336" s="71"/>
      <c r="O336" s="96">
        <v>1081690</v>
      </c>
      <c r="P336" s="96">
        <v>1081690</v>
      </c>
      <c r="Q336" s="96">
        <f t="shared" si="72"/>
        <v>0</v>
      </c>
      <c r="R336" s="96">
        <v>198050</v>
      </c>
      <c r="S336" s="96">
        <v>7920</v>
      </c>
      <c r="T336" s="96">
        <v>43916</v>
      </c>
      <c r="U336" s="96">
        <v>64389</v>
      </c>
      <c r="V336" s="96">
        <v>54661</v>
      </c>
      <c r="W336" s="96">
        <v>11378</v>
      </c>
      <c r="X336" s="96">
        <v>0</v>
      </c>
      <c r="Y336" s="96">
        <v>884</v>
      </c>
      <c r="Z336" s="96">
        <v>3194</v>
      </c>
      <c r="AA336" s="96">
        <v>10243</v>
      </c>
      <c r="AB336" s="96">
        <v>1465</v>
      </c>
      <c r="AC336" s="96">
        <v>0</v>
      </c>
      <c r="AD336" s="96">
        <v>0</v>
      </c>
      <c r="AE336" s="96">
        <f t="shared" si="80"/>
        <v>198050</v>
      </c>
      <c r="AF336" s="96">
        <f t="shared" si="74"/>
        <v>0</v>
      </c>
      <c r="AG336" s="96">
        <f t="shared" si="65"/>
        <v>883640</v>
      </c>
      <c r="AH336" s="96">
        <f t="shared" si="69"/>
        <v>883640</v>
      </c>
      <c r="AI336" s="96">
        <f t="shared" si="67"/>
        <v>0</v>
      </c>
      <c r="AJ336" s="72"/>
      <c r="AK336" s="72"/>
      <c r="AL336" s="71" t="s">
        <v>1204</v>
      </c>
      <c r="AM336" s="71" t="s">
        <v>1205</v>
      </c>
      <c r="AN336" s="71" t="s">
        <v>1178</v>
      </c>
      <c r="AO336" s="73" t="s">
        <v>1206</v>
      </c>
      <c r="AP336" s="73" t="s">
        <v>1207</v>
      </c>
      <c r="AQ336" s="73" t="s">
        <v>1641</v>
      </c>
      <c r="AR336" s="71" t="s">
        <v>1642</v>
      </c>
      <c r="AS336" s="71" t="s">
        <v>1643</v>
      </c>
      <c r="AT336" s="71"/>
      <c r="AU336" s="110">
        <v>45504</v>
      </c>
      <c r="AV336" s="74">
        <v>45504</v>
      </c>
      <c r="AW336" s="57"/>
      <c r="AX336" s="57"/>
      <c r="AY336" s="71"/>
      <c r="AZ336" s="71"/>
      <c r="BA336" s="70"/>
      <c r="BB336" s="70"/>
      <c r="BC336" s="70"/>
      <c r="BD336" s="70"/>
      <c r="BE336" s="71"/>
      <c r="BF336" s="96"/>
      <c r="BG336" s="96"/>
      <c r="BH336" s="96">
        <f t="shared" si="75"/>
        <v>0</v>
      </c>
      <c r="BI336" s="96"/>
      <c r="BJ336" s="96"/>
      <c r="BK336" s="96"/>
      <c r="BL336" s="96"/>
      <c r="BM336" s="96"/>
      <c r="BN336" s="96"/>
      <c r="BO336" s="96"/>
      <c r="BP336" s="96"/>
      <c r="BQ336" s="96"/>
      <c r="BR336" s="96"/>
      <c r="BS336" s="96"/>
      <c r="BT336" s="96"/>
      <c r="BU336" s="96"/>
      <c r="BV336" s="96">
        <f t="shared" si="76"/>
        <v>0</v>
      </c>
      <c r="BW336" s="96">
        <f t="shared" si="77"/>
        <v>0</v>
      </c>
      <c r="BX336" s="96">
        <f t="shared" si="78"/>
        <v>0</v>
      </c>
      <c r="BY336" s="96">
        <f t="shared" si="79"/>
        <v>0</v>
      </c>
      <c r="BZ336" s="96">
        <f t="shared" si="70"/>
        <v>0</v>
      </c>
      <c r="CA336" s="72"/>
      <c r="CB336" s="72"/>
      <c r="CC336" s="71"/>
      <c r="CD336" s="71"/>
      <c r="CE336" s="71"/>
      <c r="CF336" s="73"/>
      <c r="CG336" s="73"/>
      <c r="CH336" s="73"/>
      <c r="CI336" s="71"/>
      <c r="CJ336" s="71"/>
      <c r="CK336" s="71"/>
      <c r="CL336" s="110"/>
      <c r="CM336" s="74"/>
      <c r="CN336" s="57"/>
      <c r="CO336" s="57"/>
      <c r="CP336" s="71"/>
      <c r="CQ336" s="71"/>
      <c r="CR336" s="75"/>
    </row>
    <row r="337" spans="1:96" x14ac:dyDescent="0.45">
      <c r="A337" s="56">
        <v>334</v>
      </c>
      <c r="B337" s="68" t="s">
        <v>1049</v>
      </c>
      <c r="C337" s="78" t="s">
        <v>1059</v>
      </c>
      <c r="D337" s="78" t="str">
        <f t="shared" si="71"/>
        <v>ES0094</v>
      </c>
      <c r="E337" s="57" t="s">
        <v>1053</v>
      </c>
      <c r="F337" s="58">
        <v>44594</v>
      </c>
      <c r="G337" s="69">
        <v>211.2</v>
      </c>
      <c r="H337" s="57" t="s">
        <v>98</v>
      </c>
      <c r="I337" s="57" t="s">
        <v>1060</v>
      </c>
      <c r="J337" s="70">
        <v>45453</v>
      </c>
      <c r="K337" s="70" t="s">
        <v>1147</v>
      </c>
      <c r="L337" s="70"/>
      <c r="M337" s="70"/>
      <c r="N337" s="71"/>
      <c r="O337" s="96">
        <v>915290</v>
      </c>
      <c r="P337" s="96">
        <v>915290</v>
      </c>
      <c r="Q337" s="96">
        <f t="shared" si="72"/>
        <v>0</v>
      </c>
      <c r="R337" s="96">
        <v>154643</v>
      </c>
      <c r="S337" s="96">
        <v>5913</v>
      </c>
      <c r="T337" s="96">
        <v>33864</v>
      </c>
      <c r="U337" s="96">
        <v>50080</v>
      </c>
      <c r="V337" s="96">
        <v>43335</v>
      </c>
      <c r="W337" s="96">
        <v>9009</v>
      </c>
      <c r="X337" s="96">
        <v>0</v>
      </c>
      <c r="Y337" s="96">
        <v>693</v>
      </c>
      <c r="Z337" s="96">
        <v>2556</v>
      </c>
      <c r="AA337" s="96">
        <v>8069</v>
      </c>
      <c r="AB337" s="96">
        <v>1124</v>
      </c>
      <c r="AC337" s="96">
        <v>0</v>
      </c>
      <c r="AD337" s="96">
        <v>0</v>
      </c>
      <c r="AE337" s="96">
        <f t="shared" si="80"/>
        <v>154643</v>
      </c>
      <c r="AF337" s="96">
        <f t="shared" si="74"/>
        <v>0</v>
      </c>
      <c r="AG337" s="96">
        <f t="shared" si="65"/>
        <v>760647</v>
      </c>
      <c r="AH337" s="96">
        <f t="shared" si="69"/>
        <v>760647</v>
      </c>
      <c r="AI337" s="96">
        <f t="shared" si="67"/>
        <v>0</v>
      </c>
      <c r="AJ337" s="72"/>
      <c r="AK337" s="72"/>
      <c r="AL337" s="71" t="s">
        <v>1204</v>
      </c>
      <c r="AM337" s="71" t="s">
        <v>1205</v>
      </c>
      <c r="AN337" s="71" t="s">
        <v>1178</v>
      </c>
      <c r="AO337" s="73" t="s">
        <v>1206</v>
      </c>
      <c r="AP337" s="73" t="s">
        <v>1207</v>
      </c>
      <c r="AQ337" s="73" t="s">
        <v>1641</v>
      </c>
      <c r="AR337" s="71" t="s">
        <v>1642</v>
      </c>
      <c r="AS337" s="71" t="s">
        <v>1643</v>
      </c>
      <c r="AT337" s="71"/>
      <c r="AU337" s="110">
        <v>45504</v>
      </c>
      <c r="AV337" s="74">
        <v>45504</v>
      </c>
      <c r="AW337" s="57"/>
      <c r="AX337" s="57"/>
      <c r="AY337" s="71"/>
      <c r="AZ337" s="71"/>
      <c r="BA337" s="70"/>
      <c r="BB337" s="70"/>
      <c r="BC337" s="70"/>
      <c r="BD337" s="70"/>
      <c r="BE337" s="71"/>
      <c r="BF337" s="96"/>
      <c r="BG337" s="96"/>
      <c r="BH337" s="96">
        <f t="shared" si="75"/>
        <v>0</v>
      </c>
      <c r="BI337" s="96"/>
      <c r="BJ337" s="96"/>
      <c r="BK337" s="96"/>
      <c r="BL337" s="96"/>
      <c r="BM337" s="96"/>
      <c r="BN337" s="96"/>
      <c r="BO337" s="96"/>
      <c r="BP337" s="96"/>
      <c r="BQ337" s="96"/>
      <c r="BR337" s="96"/>
      <c r="BS337" s="96"/>
      <c r="BT337" s="96"/>
      <c r="BU337" s="96"/>
      <c r="BV337" s="96">
        <f t="shared" si="76"/>
        <v>0</v>
      </c>
      <c r="BW337" s="96">
        <f t="shared" si="77"/>
        <v>0</v>
      </c>
      <c r="BX337" s="96">
        <f t="shared" si="78"/>
        <v>0</v>
      </c>
      <c r="BY337" s="96">
        <f t="shared" si="79"/>
        <v>0</v>
      </c>
      <c r="BZ337" s="96">
        <f t="shared" si="70"/>
        <v>0</v>
      </c>
      <c r="CA337" s="72"/>
      <c r="CB337" s="72"/>
      <c r="CC337" s="71"/>
      <c r="CD337" s="71"/>
      <c r="CE337" s="71"/>
      <c r="CF337" s="73"/>
      <c r="CG337" s="73"/>
      <c r="CH337" s="73"/>
      <c r="CI337" s="71"/>
      <c r="CJ337" s="71"/>
      <c r="CK337" s="71"/>
      <c r="CL337" s="110"/>
      <c r="CM337" s="74"/>
      <c r="CN337" s="57"/>
      <c r="CO337" s="57"/>
      <c r="CP337" s="71"/>
      <c r="CQ337" s="71"/>
      <c r="CR337" s="75"/>
    </row>
    <row r="338" spans="1:96" x14ac:dyDescent="0.45">
      <c r="A338" s="56">
        <v>335</v>
      </c>
      <c r="B338" s="68" t="s">
        <v>1061</v>
      </c>
      <c r="C338" s="78" t="s">
        <v>1073</v>
      </c>
      <c r="D338" s="78" t="str">
        <f t="shared" si="71"/>
        <v>N112BF</v>
      </c>
      <c r="E338" s="57" t="s">
        <v>1071</v>
      </c>
      <c r="F338" s="58">
        <v>44957</v>
      </c>
      <c r="G338" s="69">
        <v>51.06</v>
      </c>
      <c r="H338" s="57" t="s">
        <v>134</v>
      </c>
      <c r="I338" s="57" t="s">
        <v>979</v>
      </c>
      <c r="J338" s="70">
        <v>45467</v>
      </c>
      <c r="K338" s="70" t="s">
        <v>1147</v>
      </c>
      <c r="L338" s="70">
        <v>45467</v>
      </c>
      <c r="M338" s="70">
        <v>45501</v>
      </c>
      <c r="N338" s="71"/>
      <c r="O338" s="96">
        <v>422640</v>
      </c>
      <c r="P338" s="96">
        <v>422640</v>
      </c>
      <c r="Q338" s="96">
        <f t="shared" si="72"/>
        <v>0</v>
      </c>
      <c r="R338" s="96">
        <v>107986</v>
      </c>
      <c r="S338" s="96">
        <v>3682</v>
      </c>
      <c r="T338" s="96">
        <v>22572</v>
      </c>
      <c r="U338" s="96">
        <v>36115</v>
      </c>
      <c r="V338" s="96">
        <v>31561</v>
      </c>
      <c r="W338" s="96">
        <v>5860</v>
      </c>
      <c r="X338" s="96">
        <v>0</v>
      </c>
      <c r="Y338" s="96">
        <v>396</v>
      </c>
      <c r="Z338" s="96">
        <v>1504</v>
      </c>
      <c r="AA338" s="96">
        <v>5544</v>
      </c>
      <c r="AB338" s="96">
        <v>752</v>
      </c>
      <c r="AC338" s="96">
        <v>0</v>
      </c>
      <c r="AD338" s="96">
        <v>0</v>
      </c>
      <c r="AE338" s="96">
        <f t="shared" si="80"/>
        <v>107986</v>
      </c>
      <c r="AF338" s="96">
        <f t="shared" si="74"/>
        <v>0</v>
      </c>
      <c r="AG338" s="96">
        <f t="shared" ref="AG338:AG353" si="81">O338-R338</f>
        <v>314654</v>
      </c>
      <c r="AH338" s="96">
        <f t="shared" si="69"/>
        <v>314654</v>
      </c>
      <c r="AI338" s="96">
        <f t="shared" ref="AI338:AI353" si="82">AH338-AG338</f>
        <v>0</v>
      </c>
      <c r="AJ338" s="72" t="s">
        <v>1849</v>
      </c>
      <c r="AK338" s="72"/>
      <c r="AL338" s="71" t="s">
        <v>1889</v>
      </c>
      <c r="AM338" s="71" t="s">
        <v>1892</v>
      </c>
      <c r="AN338" s="71" t="s">
        <v>1178</v>
      </c>
      <c r="AO338" s="73" t="s">
        <v>1890</v>
      </c>
      <c r="AP338" s="73" t="s">
        <v>1807</v>
      </c>
      <c r="AQ338" s="73" t="s">
        <v>1891</v>
      </c>
      <c r="AR338" s="71" t="s">
        <v>1893</v>
      </c>
      <c r="AS338" s="71" t="s">
        <v>1894</v>
      </c>
      <c r="AT338" s="71"/>
      <c r="AU338" s="110">
        <v>45504</v>
      </c>
      <c r="AV338" s="74">
        <v>45504</v>
      </c>
      <c r="AW338" s="57"/>
      <c r="AX338" s="57"/>
      <c r="AY338" s="71"/>
      <c r="AZ338" s="71"/>
      <c r="BA338" s="70"/>
      <c r="BB338" s="70"/>
      <c r="BC338" s="70"/>
      <c r="BD338" s="70"/>
      <c r="BE338" s="71"/>
      <c r="BF338" s="96"/>
      <c r="BG338" s="96"/>
      <c r="BH338" s="96">
        <f t="shared" si="75"/>
        <v>0</v>
      </c>
      <c r="BI338" s="96"/>
      <c r="BJ338" s="96"/>
      <c r="BK338" s="96"/>
      <c r="BL338" s="96"/>
      <c r="BM338" s="96"/>
      <c r="BN338" s="96"/>
      <c r="BO338" s="96"/>
      <c r="BP338" s="96"/>
      <c r="BQ338" s="96"/>
      <c r="BR338" s="96"/>
      <c r="BS338" s="96"/>
      <c r="BT338" s="96"/>
      <c r="BU338" s="96"/>
      <c r="BV338" s="96">
        <f t="shared" si="76"/>
        <v>0</v>
      </c>
      <c r="BW338" s="96">
        <f t="shared" si="77"/>
        <v>0</v>
      </c>
      <c r="BX338" s="96">
        <f t="shared" si="78"/>
        <v>0</v>
      </c>
      <c r="BY338" s="96">
        <f t="shared" si="79"/>
        <v>0</v>
      </c>
      <c r="BZ338" s="96">
        <f t="shared" si="70"/>
        <v>0</v>
      </c>
      <c r="CA338" s="72"/>
      <c r="CB338" s="72"/>
      <c r="CC338" s="71"/>
      <c r="CD338" s="71"/>
      <c r="CE338" s="71"/>
      <c r="CF338" s="73"/>
      <c r="CG338" s="73"/>
      <c r="CH338" s="73"/>
      <c r="CI338" s="71"/>
      <c r="CJ338" s="71"/>
      <c r="CK338" s="71"/>
      <c r="CL338" s="110"/>
      <c r="CM338" s="74"/>
      <c r="CN338" s="57"/>
      <c r="CO338" s="57"/>
      <c r="CP338" s="71"/>
      <c r="CQ338" s="71"/>
      <c r="CR338" s="75"/>
    </row>
    <row r="339" spans="1:96" x14ac:dyDescent="0.45">
      <c r="A339" s="56">
        <v>336</v>
      </c>
      <c r="B339" s="68" t="s">
        <v>1062</v>
      </c>
      <c r="C339" s="78" t="s">
        <v>1074</v>
      </c>
      <c r="D339" s="78" t="str">
        <f t="shared" si="71"/>
        <v>N112BG</v>
      </c>
      <c r="E339" s="57" t="s">
        <v>1071</v>
      </c>
      <c r="F339" s="58">
        <v>44957</v>
      </c>
      <c r="G339" s="69">
        <v>51.06</v>
      </c>
      <c r="H339" s="57" t="s">
        <v>134</v>
      </c>
      <c r="I339" s="57" t="s">
        <v>979</v>
      </c>
      <c r="J339" s="70">
        <v>45467</v>
      </c>
      <c r="K339" s="70" t="s">
        <v>1147</v>
      </c>
      <c r="L339" s="70">
        <v>45467</v>
      </c>
      <c r="M339" s="70">
        <v>45501</v>
      </c>
      <c r="N339" s="71"/>
      <c r="O339" s="96">
        <v>416900</v>
      </c>
      <c r="P339" s="96">
        <v>416900</v>
      </c>
      <c r="Q339" s="96">
        <f t="shared" si="72"/>
        <v>0</v>
      </c>
      <c r="R339" s="96">
        <v>106560</v>
      </c>
      <c r="S339" s="96">
        <v>3643</v>
      </c>
      <c r="T339" s="96">
        <v>22334</v>
      </c>
      <c r="U339" s="96">
        <v>35560</v>
      </c>
      <c r="V339" s="96">
        <v>31046</v>
      </c>
      <c r="W339" s="96">
        <v>5781</v>
      </c>
      <c r="X339" s="96">
        <v>0</v>
      </c>
      <c r="Y339" s="96">
        <v>396</v>
      </c>
      <c r="Z339" s="96">
        <v>1465</v>
      </c>
      <c r="AA339" s="96">
        <v>5583</v>
      </c>
      <c r="AB339" s="96">
        <v>752</v>
      </c>
      <c r="AC339" s="96">
        <v>0</v>
      </c>
      <c r="AD339" s="96">
        <v>0</v>
      </c>
      <c r="AE339" s="96">
        <f t="shared" si="80"/>
        <v>106560</v>
      </c>
      <c r="AF339" s="96">
        <f t="shared" si="74"/>
        <v>0</v>
      </c>
      <c r="AG339" s="96">
        <f t="shared" si="81"/>
        <v>310340</v>
      </c>
      <c r="AH339" s="96">
        <f t="shared" si="69"/>
        <v>310340</v>
      </c>
      <c r="AI339" s="96">
        <f t="shared" si="82"/>
        <v>0</v>
      </c>
      <c r="AJ339" s="72" t="s">
        <v>1849</v>
      </c>
      <c r="AK339" s="72"/>
      <c r="AL339" s="71" t="s">
        <v>1889</v>
      </c>
      <c r="AM339" s="71" t="s">
        <v>1892</v>
      </c>
      <c r="AN339" s="71" t="s">
        <v>1178</v>
      </c>
      <c r="AO339" s="73" t="s">
        <v>1890</v>
      </c>
      <c r="AP339" s="73" t="s">
        <v>1807</v>
      </c>
      <c r="AQ339" s="73" t="s">
        <v>1891</v>
      </c>
      <c r="AR339" s="71" t="s">
        <v>1893</v>
      </c>
      <c r="AS339" s="71" t="s">
        <v>1894</v>
      </c>
      <c r="AT339" s="71"/>
      <c r="AU339" s="110">
        <v>45504</v>
      </c>
      <c r="AV339" s="74">
        <v>45504</v>
      </c>
      <c r="AW339" s="57"/>
      <c r="AX339" s="57"/>
      <c r="AY339" s="71"/>
      <c r="AZ339" s="71"/>
      <c r="BA339" s="70"/>
      <c r="BB339" s="70"/>
      <c r="BC339" s="70"/>
      <c r="BD339" s="70"/>
      <c r="BE339" s="71"/>
      <c r="BF339" s="96"/>
      <c r="BG339" s="96"/>
      <c r="BH339" s="96">
        <f t="shared" si="75"/>
        <v>0</v>
      </c>
      <c r="BI339" s="96"/>
      <c r="BJ339" s="96"/>
      <c r="BK339" s="96"/>
      <c r="BL339" s="96"/>
      <c r="BM339" s="96"/>
      <c r="BN339" s="96"/>
      <c r="BO339" s="96"/>
      <c r="BP339" s="96"/>
      <c r="BQ339" s="96"/>
      <c r="BR339" s="96"/>
      <c r="BS339" s="96"/>
      <c r="BT339" s="96"/>
      <c r="BU339" s="96"/>
      <c r="BV339" s="96">
        <f t="shared" si="76"/>
        <v>0</v>
      </c>
      <c r="BW339" s="96">
        <f t="shared" si="77"/>
        <v>0</v>
      </c>
      <c r="BX339" s="96">
        <f t="shared" si="78"/>
        <v>0</v>
      </c>
      <c r="BY339" s="96">
        <f t="shared" si="79"/>
        <v>0</v>
      </c>
      <c r="BZ339" s="96">
        <f t="shared" si="70"/>
        <v>0</v>
      </c>
      <c r="CA339" s="72"/>
      <c r="CB339" s="72"/>
      <c r="CC339" s="71"/>
      <c r="CD339" s="71"/>
      <c r="CE339" s="71"/>
      <c r="CF339" s="73"/>
      <c r="CG339" s="73"/>
      <c r="CH339" s="73"/>
      <c r="CI339" s="71"/>
      <c r="CJ339" s="71"/>
      <c r="CK339" s="71"/>
      <c r="CL339" s="110"/>
      <c r="CM339" s="74"/>
      <c r="CN339" s="57"/>
      <c r="CO339" s="57"/>
      <c r="CP339" s="71"/>
      <c r="CQ339" s="71"/>
      <c r="CR339" s="75"/>
    </row>
    <row r="340" spans="1:96" x14ac:dyDescent="0.45">
      <c r="A340" s="56">
        <v>337</v>
      </c>
      <c r="B340" s="68" t="s">
        <v>1063</v>
      </c>
      <c r="C340" s="78" t="s">
        <v>1075</v>
      </c>
      <c r="D340" s="78" t="str">
        <f t="shared" si="71"/>
        <v>N112BH</v>
      </c>
      <c r="E340" s="57" t="s">
        <v>1071</v>
      </c>
      <c r="F340" s="58">
        <v>44957</v>
      </c>
      <c r="G340" s="69">
        <v>51.06</v>
      </c>
      <c r="H340" s="57" t="s">
        <v>134</v>
      </c>
      <c r="I340" s="57" t="s">
        <v>979</v>
      </c>
      <c r="J340" s="70">
        <v>45467</v>
      </c>
      <c r="K340" s="70" t="s">
        <v>1147</v>
      </c>
      <c r="L340" s="70">
        <v>45467</v>
      </c>
      <c r="M340" s="70">
        <v>45501</v>
      </c>
      <c r="N340" s="71"/>
      <c r="O340" s="96">
        <v>411890</v>
      </c>
      <c r="P340" s="96">
        <v>411890</v>
      </c>
      <c r="Q340" s="96">
        <f t="shared" si="72"/>
        <v>0</v>
      </c>
      <c r="R340" s="96">
        <v>105888</v>
      </c>
      <c r="S340" s="96">
        <v>3643</v>
      </c>
      <c r="T340" s="96">
        <v>22215</v>
      </c>
      <c r="U340" s="96">
        <v>35125</v>
      </c>
      <c r="V340" s="96">
        <v>30888</v>
      </c>
      <c r="W340" s="96">
        <v>5742</v>
      </c>
      <c r="X340" s="96">
        <v>0</v>
      </c>
      <c r="Y340" s="96">
        <v>396</v>
      </c>
      <c r="Z340" s="96">
        <v>1465</v>
      </c>
      <c r="AA340" s="96">
        <v>5662</v>
      </c>
      <c r="AB340" s="96">
        <v>752</v>
      </c>
      <c r="AC340" s="96">
        <v>0</v>
      </c>
      <c r="AD340" s="96">
        <v>0</v>
      </c>
      <c r="AE340" s="96">
        <f t="shared" si="80"/>
        <v>105888</v>
      </c>
      <c r="AF340" s="96">
        <f t="shared" si="74"/>
        <v>0</v>
      </c>
      <c r="AG340" s="96">
        <f t="shared" si="81"/>
        <v>306002</v>
      </c>
      <c r="AH340" s="96">
        <f t="shared" si="69"/>
        <v>306002</v>
      </c>
      <c r="AI340" s="96">
        <f t="shared" si="82"/>
        <v>0</v>
      </c>
      <c r="AJ340" s="72" t="s">
        <v>1849</v>
      </c>
      <c r="AK340" s="72"/>
      <c r="AL340" s="71" t="s">
        <v>1889</v>
      </c>
      <c r="AM340" s="71" t="s">
        <v>1892</v>
      </c>
      <c r="AN340" s="71" t="s">
        <v>1178</v>
      </c>
      <c r="AO340" s="73" t="s">
        <v>1890</v>
      </c>
      <c r="AP340" s="73" t="s">
        <v>1807</v>
      </c>
      <c r="AQ340" s="73" t="s">
        <v>1891</v>
      </c>
      <c r="AR340" s="71" t="s">
        <v>1893</v>
      </c>
      <c r="AS340" s="71" t="s">
        <v>1894</v>
      </c>
      <c r="AT340" s="71"/>
      <c r="AU340" s="110">
        <v>45504</v>
      </c>
      <c r="AV340" s="74">
        <v>45504</v>
      </c>
      <c r="AW340" s="57"/>
      <c r="AX340" s="57"/>
      <c r="AY340" s="71"/>
      <c r="AZ340" s="71"/>
      <c r="BA340" s="70"/>
      <c r="BB340" s="70"/>
      <c r="BC340" s="70"/>
      <c r="BD340" s="70"/>
      <c r="BE340" s="71"/>
      <c r="BF340" s="96"/>
      <c r="BG340" s="96"/>
      <c r="BH340" s="96">
        <f t="shared" si="75"/>
        <v>0</v>
      </c>
      <c r="BI340" s="96"/>
      <c r="BJ340" s="96"/>
      <c r="BK340" s="96"/>
      <c r="BL340" s="96"/>
      <c r="BM340" s="96"/>
      <c r="BN340" s="96"/>
      <c r="BO340" s="96"/>
      <c r="BP340" s="96"/>
      <c r="BQ340" s="96"/>
      <c r="BR340" s="96"/>
      <c r="BS340" s="96"/>
      <c r="BT340" s="96"/>
      <c r="BU340" s="96"/>
      <c r="BV340" s="96">
        <f t="shared" si="76"/>
        <v>0</v>
      </c>
      <c r="BW340" s="96">
        <f t="shared" si="77"/>
        <v>0</v>
      </c>
      <c r="BX340" s="96">
        <f t="shared" si="78"/>
        <v>0</v>
      </c>
      <c r="BY340" s="96">
        <f t="shared" si="79"/>
        <v>0</v>
      </c>
      <c r="BZ340" s="96">
        <f t="shared" si="70"/>
        <v>0</v>
      </c>
      <c r="CA340" s="72"/>
      <c r="CB340" s="72"/>
      <c r="CC340" s="71"/>
      <c r="CD340" s="71"/>
      <c r="CE340" s="71"/>
      <c r="CF340" s="73"/>
      <c r="CG340" s="73"/>
      <c r="CH340" s="73"/>
      <c r="CI340" s="71"/>
      <c r="CJ340" s="71"/>
      <c r="CK340" s="71"/>
      <c r="CL340" s="110"/>
      <c r="CM340" s="74"/>
      <c r="CN340" s="57"/>
      <c r="CO340" s="57"/>
      <c r="CP340" s="71"/>
      <c r="CQ340" s="71"/>
      <c r="CR340" s="75"/>
    </row>
    <row r="341" spans="1:96" x14ac:dyDescent="0.45">
      <c r="A341" s="56">
        <v>338</v>
      </c>
      <c r="B341" s="68" t="s">
        <v>1064</v>
      </c>
      <c r="C341" s="78" t="s">
        <v>1076</v>
      </c>
      <c r="D341" s="78" t="str">
        <f t="shared" si="71"/>
        <v>N112BI</v>
      </c>
      <c r="E341" s="57" t="s">
        <v>1071</v>
      </c>
      <c r="F341" s="58">
        <v>44957</v>
      </c>
      <c r="G341" s="69">
        <v>51.06</v>
      </c>
      <c r="H341" s="57" t="s">
        <v>134</v>
      </c>
      <c r="I341" s="57" t="s">
        <v>979</v>
      </c>
      <c r="J341" s="70">
        <v>45467</v>
      </c>
      <c r="K341" s="70" t="s">
        <v>1147</v>
      </c>
      <c r="L341" s="70">
        <v>45467</v>
      </c>
      <c r="M341" s="70">
        <v>45501</v>
      </c>
      <c r="N341" s="71"/>
      <c r="O341" s="96">
        <v>403330</v>
      </c>
      <c r="P341" s="96">
        <v>403330</v>
      </c>
      <c r="Q341" s="96">
        <f t="shared" si="72"/>
        <v>0</v>
      </c>
      <c r="R341" s="96">
        <v>105095</v>
      </c>
      <c r="S341" s="96">
        <v>3643</v>
      </c>
      <c r="T341" s="96">
        <v>22057</v>
      </c>
      <c r="U341" s="96">
        <v>34887</v>
      </c>
      <c r="V341" s="96">
        <v>30610</v>
      </c>
      <c r="W341" s="96">
        <v>5662</v>
      </c>
      <c r="X341" s="96">
        <v>0</v>
      </c>
      <c r="Y341" s="96">
        <v>396</v>
      </c>
      <c r="Z341" s="96">
        <v>1465</v>
      </c>
      <c r="AA341" s="96">
        <v>5623</v>
      </c>
      <c r="AB341" s="96">
        <v>752</v>
      </c>
      <c r="AC341" s="96">
        <v>0</v>
      </c>
      <c r="AD341" s="96">
        <v>0</v>
      </c>
      <c r="AE341" s="96">
        <f t="shared" si="80"/>
        <v>105095</v>
      </c>
      <c r="AF341" s="96">
        <f t="shared" si="74"/>
        <v>0</v>
      </c>
      <c r="AG341" s="96">
        <f t="shared" si="81"/>
        <v>298235</v>
      </c>
      <c r="AH341" s="96">
        <f t="shared" si="69"/>
        <v>298235</v>
      </c>
      <c r="AI341" s="96">
        <f t="shared" si="82"/>
        <v>0</v>
      </c>
      <c r="AJ341" s="72" t="s">
        <v>1849</v>
      </c>
      <c r="AK341" s="72"/>
      <c r="AL341" s="71" t="s">
        <v>1889</v>
      </c>
      <c r="AM341" s="71" t="s">
        <v>1892</v>
      </c>
      <c r="AN341" s="71" t="s">
        <v>1178</v>
      </c>
      <c r="AO341" s="73" t="s">
        <v>1890</v>
      </c>
      <c r="AP341" s="73" t="s">
        <v>1807</v>
      </c>
      <c r="AQ341" s="73" t="s">
        <v>1891</v>
      </c>
      <c r="AR341" s="71" t="s">
        <v>1893</v>
      </c>
      <c r="AS341" s="71" t="s">
        <v>1894</v>
      </c>
      <c r="AT341" s="71"/>
      <c r="AU341" s="110">
        <v>45504</v>
      </c>
      <c r="AV341" s="74">
        <v>45504</v>
      </c>
      <c r="AW341" s="57"/>
      <c r="AX341" s="57"/>
      <c r="AY341" s="71"/>
      <c r="AZ341" s="71"/>
      <c r="BA341" s="70"/>
      <c r="BB341" s="70"/>
      <c r="BC341" s="70"/>
      <c r="BD341" s="70"/>
      <c r="BE341" s="71"/>
      <c r="BF341" s="96"/>
      <c r="BG341" s="96"/>
      <c r="BH341" s="96">
        <f t="shared" si="75"/>
        <v>0</v>
      </c>
      <c r="BI341" s="96"/>
      <c r="BJ341" s="96"/>
      <c r="BK341" s="96"/>
      <c r="BL341" s="96"/>
      <c r="BM341" s="96"/>
      <c r="BN341" s="96"/>
      <c r="BO341" s="96"/>
      <c r="BP341" s="96"/>
      <c r="BQ341" s="96"/>
      <c r="BR341" s="96"/>
      <c r="BS341" s="96"/>
      <c r="BT341" s="96"/>
      <c r="BU341" s="96"/>
      <c r="BV341" s="96">
        <f t="shared" si="76"/>
        <v>0</v>
      </c>
      <c r="BW341" s="96">
        <f t="shared" si="77"/>
        <v>0</v>
      </c>
      <c r="BX341" s="96">
        <f t="shared" si="78"/>
        <v>0</v>
      </c>
      <c r="BY341" s="96">
        <f t="shared" si="79"/>
        <v>0</v>
      </c>
      <c r="BZ341" s="96">
        <f t="shared" si="70"/>
        <v>0</v>
      </c>
      <c r="CA341" s="72"/>
      <c r="CB341" s="72"/>
      <c r="CC341" s="71"/>
      <c r="CD341" s="71"/>
      <c r="CE341" s="71"/>
      <c r="CF341" s="73"/>
      <c r="CG341" s="73"/>
      <c r="CH341" s="73"/>
      <c r="CI341" s="71"/>
      <c r="CJ341" s="71"/>
      <c r="CK341" s="71"/>
      <c r="CL341" s="110"/>
      <c r="CM341" s="74"/>
      <c r="CN341" s="57"/>
      <c r="CO341" s="57"/>
      <c r="CP341" s="71"/>
      <c r="CQ341" s="71"/>
      <c r="CR341" s="75"/>
    </row>
    <row r="342" spans="1:96" x14ac:dyDescent="0.45">
      <c r="A342" s="56">
        <v>339</v>
      </c>
      <c r="B342" s="68" t="s">
        <v>1065</v>
      </c>
      <c r="C342" s="78" t="s">
        <v>1077</v>
      </c>
      <c r="D342" s="78" t="str">
        <f t="shared" si="71"/>
        <v>N112BJ</v>
      </c>
      <c r="E342" s="57" t="s">
        <v>1071</v>
      </c>
      <c r="F342" s="58">
        <v>44957</v>
      </c>
      <c r="G342" s="69">
        <v>51.06</v>
      </c>
      <c r="H342" s="57" t="s">
        <v>134</v>
      </c>
      <c r="I342" s="57" t="s">
        <v>979</v>
      </c>
      <c r="J342" s="70">
        <v>45467</v>
      </c>
      <c r="K342" s="70" t="s">
        <v>1147</v>
      </c>
      <c r="L342" s="70">
        <v>45467</v>
      </c>
      <c r="M342" s="70">
        <v>45501</v>
      </c>
      <c r="N342" s="71"/>
      <c r="O342" s="96">
        <v>421600</v>
      </c>
      <c r="P342" s="96">
        <v>421600</v>
      </c>
      <c r="Q342" s="96">
        <f t="shared" si="72"/>
        <v>0</v>
      </c>
      <c r="R342" s="96">
        <v>106441</v>
      </c>
      <c r="S342" s="96">
        <v>3722</v>
      </c>
      <c r="T342" s="96">
        <v>22215</v>
      </c>
      <c r="U342" s="96">
        <v>35244</v>
      </c>
      <c r="V342" s="96">
        <v>31204</v>
      </c>
      <c r="W342" s="96">
        <v>5781</v>
      </c>
      <c r="X342" s="96">
        <v>0</v>
      </c>
      <c r="Y342" s="96">
        <v>396</v>
      </c>
      <c r="Z342" s="96">
        <v>1465</v>
      </c>
      <c r="AA342" s="96">
        <v>5662</v>
      </c>
      <c r="AB342" s="96">
        <v>752</v>
      </c>
      <c r="AC342" s="96">
        <v>0</v>
      </c>
      <c r="AD342" s="96">
        <v>0</v>
      </c>
      <c r="AE342" s="96">
        <f t="shared" si="80"/>
        <v>106441</v>
      </c>
      <c r="AF342" s="96">
        <f t="shared" si="74"/>
        <v>0</v>
      </c>
      <c r="AG342" s="96">
        <f t="shared" si="81"/>
        <v>315159</v>
      </c>
      <c r="AH342" s="96">
        <f t="shared" si="69"/>
        <v>315159</v>
      </c>
      <c r="AI342" s="96">
        <f t="shared" si="82"/>
        <v>0</v>
      </c>
      <c r="AJ342" s="72" t="s">
        <v>1849</v>
      </c>
      <c r="AK342" s="72"/>
      <c r="AL342" s="71" t="s">
        <v>1889</v>
      </c>
      <c r="AM342" s="71" t="s">
        <v>1892</v>
      </c>
      <c r="AN342" s="71" t="s">
        <v>1178</v>
      </c>
      <c r="AO342" s="73" t="s">
        <v>1890</v>
      </c>
      <c r="AP342" s="73" t="s">
        <v>1807</v>
      </c>
      <c r="AQ342" s="73" t="s">
        <v>1891</v>
      </c>
      <c r="AR342" s="71" t="s">
        <v>1893</v>
      </c>
      <c r="AS342" s="71" t="s">
        <v>1894</v>
      </c>
      <c r="AT342" s="71"/>
      <c r="AU342" s="110">
        <v>45504</v>
      </c>
      <c r="AV342" s="74">
        <v>45504</v>
      </c>
      <c r="AW342" s="57"/>
      <c r="AX342" s="57"/>
      <c r="AY342" s="71"/>
      <c r="AZ342" s="71"/>
      <c r="BA342" s="70"/>
      <c r="BB342" s="70"/>
      <c r="BC342" s="70"/>
      <c r="BD342" s="70"/>
      <c r="BE342" s="71"/>
      <c r="BF342" s="96"/>
      <c r="BG342" s="96"/>
      <c r="BH342" s="96">
        <f t="shared" si="75"/>
        <v>0</v>
      </c>
      <c r="BI342" s="96"/>
      <c r="BJ342" s="96"/>
      <c r="BK342" s="96"/>
      <c r="BL342" s="96"/>
      <c r="BM342" s="96"/>
      <c r="BN342" s="96"/>
      <c r="BO342" s="96"/>
      <c r="BP342" s="96"/>
      <c r="BQ342" s="96"/>
      <c r="BR342" s="96"/>
      <c r="BS342" s="96"/>
      <c r="BT342" s="96"/>
      <c r="BU342" s="96"/>
      <c r="BV342" s="96">
        <f t="shared" si="76"/>
        <v>0</v>
      </c>
      <c r="BW342" s="96">
        <f t="shared" si="77"/>
        <v>0</v>
      </c>
      <c r="BX342" s="96">
        <f t="shared" si="78"/>
        <v>0</v>
      </c>
      <c r="BY342" s="96">
        <f t="shared" si="79"/>
        <v>0</v>
      </c>
      <c r="BZ342" s="96">
        <f t="shared" si="70"/>
        <v>0</v>
      </c>
      <c r="CA342" s="72"/>
      <c r="CB342" s="72"/>
      <c r="CC342" s="71"/>
      <c r="CD342" s="71"/>
      <c r="CE342" s="71"/>
      <c r="CF342" s="73"/>
      <c r="CG342" s="73"/>
      <c r="CH342" s="73"/>
      <c r="CI342" s="71"/>
      <c r="CJ342" s="71"/>
      <c r="CK342" s="71"/>
      <c r="CL342" s="110"/>
      <c r="CM342" s="74"/>
      <c r="CN342" s="57"/>
      <c r="CO342" s="57"/>
      <c r="CP342" s="71"/>
      <c r="CQ342" s="71"/>
      <c r="CR342" s="75"/>
    </row>
    <row r="343" spans="1:96" x14ac:dyDescent="0.45">
      <c r="A343" s="56">
        <v>340</v>
      </c>
      <c r="B343" s="68" t="s">
        <v>1066</v>
      </c>
      <c r="C343" s="78" t="s">
        <v>1078</v>
      </c>
      <c r="D343" s="78" t="str">
        <f t="shared" si="71"/>
        <v>N112BK</v>
      </c>
      <c r="E343" s="57" t="s">
        <v>1071</v>
      </c>
      <c r="F343" s="58">
        <v>44957</v>
      </c>
      <c r="G343" s="69">
        <v>51.06</v>
      </c>
      <c r="H343" s="57" t="s">
        <v>134</v>
      </c>
      <c r="I343" s="57" t="s">
        <v>979</v>
      </c>
      <c r="J343" s="70">
        <v>45467</v>
      </c>
      <c r="K343" s="70" t="s">
        <v>1147</v>
      </c>
      <c r="L343" s="70">
        <v>45467</v>
      </c>
      <c r="M343" s="70">
        <v>45501</v>
      </c>
      <c r="N343" s="71"/>
      <c r="O343" s="96">
        <v>419790</v>
      </c>
      <c r="P343" s="96">
        <v>419790</v>
      </c>
      <c r="Q343" s="96">
        <f t="shared" si="72"/>
        <v>0</v>
      </c>
      <c r="R343" s="96">
        <v>105728</v>
      </c>
      <c r="S343" s="96">
        <v>3682</v>
      </c>
      <c r="T343" s="96">
        <v>21859</v>
      </c>
      <c r="U343" s="96">
        <v>35244</v>
      </c>
      <c r="V343" s="96">
        <v>31006</v>
      </c>
      <c r="W343" s="96">
        <v>5781</v>
      </c>
      <c r="X343" s="96">
        <v>0</v>
      </c>
      <c r="Y343" s="96">
        <v>396</v>
      </c>
      <c r="Z343" s="96">
        <v>1425</v>
      </c>
      <c r="AA343" s="96">
        <v>5583</v>
      </c>
      <c r="AB343" s="96">
        <v>752</v>
      </c>
      <c r="AC343" s="96">
        <v>0</v>
      </c>
      <c r="AD343" s="96">
        <v>0</v>
      </c>
      <c r="AE343" s="96">
        <f t="shared" si="80"/>
        <v>105728</v>
      </c>
      <c r="AF343" s="96">
        <f t="shared" si="74"/>
        <v>0</v>
      </c>
      <c r="AG343" s="96">
        <f t="shared" si="81"/>
        <v>314062</v>
      </c>
      <c r="AH343" s="96">
        <f t="shared" si="69"/>
        <v>314062</v>
      </c>
      <c r="AI343" s="96">
        <f t="shared" si="82"/>
        <v>0</v>
      </c>
      <c r="AJ343" s="72" t="s">
        <v>1849</v>
      </c>
      <c r="AK343" s="72"/>
      <c r="AL343" s="71" t="s">
        <v>1889</v>
      </c>
      <c r="AM343" s="71" t="s">
        <v>1892</v>
      </c>
      <c r="AN343" s="71" t="s">
        <v>1178</v>
      </c>
      <c r="AO343" s="73" t="s">
        <v>1890</v>
      </c>
      <c r="AP343" s="73" t="s">
        <v>1807</v>
      </c>
      <c r="AQ343" s="73" t="s">
        <v>1891</v>
      </c>
      <c r="AR343" s="71" t="s">
        <v>1893</v>
      </c>
      <c r="AS343" s="71" t="s">
        <v>1894</v>
      </c>
      <c r="AT343" s="71"/>
      <c r="AU343" s="110">
        <v>45504</v>
      </c>
      <c r="AV343" s="74">
        <v>45504</v>
      </c>
      <c r="AW343" s="57"/>
      <c r="AX343" s="57"/>
      <c r="AY343" s="71"/>
      <c r="AZ343" s="71"/>
      <c r="BA343" s="70"/>
      <c r="BB343" s="70"/>
      <c r="BC343" s="70"/>
      <c r="BD343" s="70"/>
      <c r="BE343" s="71"/>
      <c r="BF343" s="96"/>
      <c r="BG343" s="96"/>
      <c r="BH343" s="96">
        <f t="shared" si="75"/>
        <v>0</v>
      </c>
      <c r="BI343" s="96"/>
      <c r="BJ343" s="96"/>
      <c r="BK343" s="96"/>
      <c r="BL343" s="96"/>
      <c r="BM343" s="96"/>
      <c r="BN343" s="96"/>
      <c r="BO343" s="96"/>
      <c r="BP343" s="96"/>
      <c r="BQ343" s="96"/>
      <c r="BR343" s="96"/>
      <c r="BS343" s="96"/>
      <c r="BT343" s="96"/>
      <c r="BU343" s="96"/>
      <c r="BV343" s="96">
        <f t="shared" si="76"/>
        <v>0</v>
      </c>
      <c r="BW343" s="96">
        <f t="shared" si="77"/>
        <v>0</v>
      </c>
      <c r="BX343" s="96">
        <f t="shared" si="78"/>
        <v>0</v>
      </c>
      <c r="BY343" s="96">
        <f t="shared" si="79"/>
        <v>0</v>
      </c>
      <c r="BZ343" s="96">
        <f t="shared" ref="BZ343:BZ353" si="83">BY343-BX343</f>
        <v>0</v>
      </c>
      <c r="CA343" s="72"/>
      <c r="CB343" s="72"/>
      <c r="CC343" s="71"/>
      <c r="CD343" s="71"/>
      <c r="CE343" s="71"/>
      <c r="CF343" s="73"/>
      <c r="CG343" s="73"/>
      <c r="CH343" s="73"/>
      <c r="CI343" s="71"/>
      <c r="CJ343" s="71"/>
      <c r="CK343" s="71"/>
      <c r="CL343" s="110"/>
      <c r="CM343" s="74"/>
      <c r="CN343" s="57"/>
      <c r="CO343" s="57"/>
      <c r="CP343" s="71"/>
      <c r="CQ343" s="71"/>
      <c r="CR343" s="75"/>
    </row>
    <row r="344" spans="1:96" x14ac:dyDescent="0.45">
      <c r="A344" s="56">
        <v>341</v>
      </c>
      <c r="B344" s="68" t="s">
        <v>1067</v>
      </c>
      <c r="C344" s="78" t="s">
        <v>1079</v>
      </c>
      <c r="D344" s="78" t="str">
        <f t="shared" si="71"/>
        <v>N112BL</v>
      </c>
      <c r="E344" s="57" t="s">
        <v>1071</v>
      </c>
      <c r="F344" s="58">
        <v>44957</v>
      </c>
      <c r="G344" s="69">
        <v>51.06</v>
      </c>
      <c r="H344" s="57" t="s">
        <v>134</v>
      </c>
      <c r="I344" s="57" t="s">
        <v>979</v>
      </c>
      <c r="J344" s="70">
        <v>45467</v>
      </c>
      <c r="K344" s="70" t="s">
        <v>1147</v>
      </c>
      <c r="L344" s="70">
        <v>45467</v>
      </c>
      <c r="M344" s="70">
        <v>45501</v>
      </c>
      <c r="N344" s="71"/>
      <c r="O344" s="96">
        <v>422790</v>
      </c>
      <c r="P344" s="96">
        <v>422790</v>
      </c>
      <c r="Q344" s="96">
        <f t="shared" si="72"/>
        <v>0</v>
      </c>
      <c r="R344" s="96">
        <v>106917</v>
      </c>
      <c r="S344" s="96">
        <v>3643</v>
      </c>
      <c r="T344" s="96">
        <v>22017</v>
      </c>
      <c r="U344" s="96">
        <v>35838</v>
      </c>
      <c r="V344" s="96">
        <v>31521</v>
      </c>
      <c r="W344" s="96">
        <v>5860</v>
      </c>
      <c r="X344" s="96">
        <v>0</v>
      </c>
      <c r="Y344" s="96">
        <v>396</v>
      </c>
      <c r="Z344" s="96">
        <v>1465</v>
      </c>
      <c r="AA344" s="96">
        <v>5425</v>
      </c>
      <c r="AB344" s="96">
        <v>752</v>
      </c>
      <c r="AC344" s="96">
        <v>0</v>
      </c>
      <c r="AD344" s="96">
        <v>0</v>
      </c>
      <c r="AE344" s="96">
        <f t="shared" si="80"/>
        <v>106917</v>
      </c>
      <c r="AF344" s="96">
        <f t="shared" si="74"/>
        <v>0</v>
      </c>
      <c r="AG344" s="96">
        <f t="shared" si="81"/>
        <v>315873</v>
      </c>
      <c r="AH344" s="96">
        <f t="shared" si="69"/>
        <v>315873</v>
      </c>
      <c r="AI344" s="96">
        <f t="shared" si="82"/>
        <v>0</v>
      </c>
      <c r="AJ344" s="72" t="s">
        <v>1849</v>
      </c>
      <c r="AK344" s="72"/>
      <c r="AL344" s="71" t="s">
        <v>1889</v>
      </c>
      <c r="AM344" s="71" t="s">
        <v>1892</v>
      </c>
      <c r="AN344" s="71" t="s">
        <v>1178</v>
      </c>
      <c r="AO344" s="73" t="s">
        <v>1890</v>
      </c>
      <c r="AP344" s="73" t="s">
        <v>1807</v>
      </c>
      <c r="AQ344" s="73" t="s">
        <v>1891</v>
      </c>
      <c r="AR344" s="71" t="s">
        <v>1893</v>
      </c>
      <c r="AS344" s="71" t="s">
        <v>1894</v>
      </c>
      <c r="AT344" s="71"/>
      <c r="AU344" s="110">
        <v>45504</v>
      </c>
      <c r="AV344" s="74">
        <v>45504</v>
      </c>
      <c r="AW344" s="57"/>
      <c r="AX344" s="57"/>
      <c r="AY344" s="71"/>
      <c r="AZ344" s="71"/>
      <c r="BA344" s="70"/>
      <c r="BB344" s="70"/>
      <c r="BC344" s="70"/>
      <c r="BD344" s="70"/>
      <c r="BE344" s="71"/>
      <c r="BF344" s="96"/>
      <c r="BG344" s="96"/>
      <c r="BH344" s="96">
        <f t="shared" si="75"/>
        <v>0</v>
      </c>
      <c r="BI344" s="96"/>
      <c r="BJ344" s="96"/>
      <c r="BK344" s="96"/>
      <c r="BL344" s="96"/>
      <c r="BM344" s="96"/>
      <c r="BN344" s="96"/>
      <c r="BO344" s="96"/>
      <c r="BP344" s="96"/>
      <c r="BQ344" s="96"/>
      <c r="BR344" s="96"/>
      <c r="BS344" s="96"/>
      <c r="BT344" s="96"/>
      <c r="BU344" s="96"/>
      <c r="BV344" s="96">
        <f t="shared" si="76"/>
        <v>0</v>
      </c>
      <c r="BW344" s="96">
        <f t="shared" si="77"/>
        <v>0</v>
      </c>
      <c r="BX344" s="96">
        <f t="shared" si="78"/>
        <v>0</v>
      </c>
      <c r="BY344" s="96">
        <f t="shared" si="79"/>
        <v>0</v>
      </c>
      <c r="BZ344" s="96">
        <f t="shared" si="83"/>
        <v>0</v>
      </c>
      <c r="CA344" s="72"/>
      <c r="CB344" s="72"/>
      <c r="CC344" s="71"/>
      <c r="CD344" s="71"/>
      <c r="CE344" s="71"/>
      <c r="CF344" s="73"/>
      <c r="CG344" s="73"/>
      <c r="CH344" s="73"/>
      <c r="CI344" s="71"/>
      <c r="CJ344" s="71"/>
      <c r="CK344" s="71"/>
      <c r="CL344" s="110"/>
      <c r="CM344" s="74"/>
      <c r="CN344" s="57"/>
      <c r="CO344" s="57"/>
      <c r="CP344" s="71"/>
      <c r="CQ344" s="71"/>
      <c r="CR344" s="75"/>
    </row>
    <row r="345" spans="1:96" x14ac:dyDescent="0.45">
      <c r="A345" s="56">
        <v>342</v>
      </c>
      <c r="B345" s="68" t="s">
        <v>1068</v>
      </c>
      <c r="C345" s="78" t="s">
        <v>1080</v>
      </c>
      <c r="D345" s="78" t="str">
        <f t="shared" si="71"/>
        <v>N112BM</v>
      </c>
      <c r="E345" s="57" t="s">
        <v>1071</v>
      </c>
      <c r="F345" s="58">
        <v>44957</v>
      </c>
      <c r="G345" s="69">
        <v>51.06</v>
      </c>
      <c r="H345" s="57" t="s">
        <v>134</v>
      </c>
      <c r="I345" s="57" t="s">
        <v>979</v>
      </c>
      <c r="J345" s="70">
        <v>45467</v>
      </c>
      <c r="K345" s="70" t="s">
        <v>1147</v>
      </c>
      <c r="L345" s="70">
        <v>45467</v>
      </c>
      <c r="M345" s="70">
        <v>45501</v>
      </c>
      <c r="N345" s="71"/>
      <c r="O345" s="96">
        <v>419530</v>
      </c>
      <c r="P345" s="96">
        <v>419530</v>
      </c>
      <c r="Q345" s="96">
        <f t="shared" si="72"/>
        <v>0</v>
      </c>
      <c r="R345" s="96">
        <v>106323</v>
      </c>
      <c r="S345" s="96">
        <v>3682</v>
      </c>
      <c r="T345" s="96">
        <v>22096</v>
      </c>
      <c r="U345" s="96">
        <v>35442</v>
      </c>
      <c r="V345" s="96">
        <v>31125</v>
      </c>
      <c r="W345" s="96">
        <v>5821</v>
      </c>
      <c r="X345" s="96">
        <v>0</v>
      </c>
      <c r="Y345" s="96">
        <v>396</v>
      </c>
      <c r="Z345" s="96">
        <v>1465</v>
      </c>
      <c r="AA345" s="96">
        <v>5544</v>
      </c>
      <c r="AB345" s="96">
        <v>752</v>
      </c>
      <c r="AC345" s="96">
        <v>0</v>
      </c>
      <c r="AD345" s="96">
        <v>0</v>
      </c>
      <c r="AE345" s="96">
        <f t="shared" si="80"/>
        <v>106323</v>
      </c>
      <c r="AF345" s="96">
        <f t="shared" si="74"/>
        <v>0</v>
      </c>
      <c r="AG345" s="96">
        <f t="shared" si="81"/>
        <v>313207</v>
      </c>
      <c r="AH345" s="96">
        <f t="shared" si="69"/>
        <v>313207</v>
      </c>
      <c r="AI345" s="96">
        <f t="shared" si="82"/>
        <v>0</v>
      </c>
      <c r="AJ345" s="72" t="s">
        <v>1849</v>
      </c>
      <c r="AK345" s="72"/>
      <c r="AL345" s="71" t="s">
        <v>1889</v>
      </c>
      <c r="AM345" s="71" t="s">
        <v>1892</v>
      </c>
      <c r="AN345" s="71" t="s">
        <v>1178</v>
      </c>
      <c r="AO345" s="73" t="s">
        <v>1890</v>
      </c>
      <c r="AP345" s="73" t="s">
        <v>1807</v>
      </c>
      <c r="AQ345" s="73" t="s">
        <v>1891</v>
      </c>
      <c r="AR345" s="71" t="s">
        <v>1893</v>
      </c>
      <c r="AS345" s="71" t="s">
        <v>1894</v>
      </c>
      <c r="AT345" s="71"/>
      <c r="AU345" s="110">
        <v>45504</v>
      </c>
      <c r="AV345" s="74">
        <v>45504</v>
      </c>
      <c r="AW345" s="57"/>
      <c r="AX345" s="57"/>
      <c r="AY345" s="71"/>
      <c r="AZ345" s="71"/>
      <c r="BA345" s="70"/>
      <c r="BB345" s="70"/>
      <c r="BC345" s="70"/>
      <c r="BD345" s="70"/>
      <c r="BE345" s="71"/>
      <c r="BF345" s="96"/>
      <c r="BG345" s="96"/>
      <c r="BH345" s="96">
        <f t="shared" si="75"/>
        <v>0</v>
      </c>
      <c r="BI345" s="96"/>
      <c r="BJ345" s="96"/>
      <c r="BK345" s="96"/>
      <c r="BL345" s="96"/>
      <c r="BM345" s="96"/>
      <c r="BN345" s="96"/>
      <c r="BO345" s="96"/>
      <c r="BP345" s="96"/>
      <c r="BQ345" s="96"/>
      <c r="BR345" s="96"/>
      <c r="BS345" s="96"/>
      <c r="BT345" s="96"/>
      <c r="BU345" s="96"/>
      <c r="BV345" s="96">
        <f t="shared" si="76"/>
        <v>0</v>
      </c>
      <c r="BW345" s="96">
        <f t="shared" si="77"/>
        <v>0</v>
      </c>
      <c r="BX345" s="96">
        <f t="shared" si="78"/>
        <v>0</v>
      </c>
      <c r="BY345" s="96">
        <f t="shared" si="79"/>
        <v>0</v>
      </c>
      <c r="BZ345" s="96">
        <f t="shared" si="83"/>
        <v>0</v>
      </c>
      <c r="CA345" s="72"/>
      <c r="CB345" s="72"/>
      <c r="CC345" s="71"/>
      <c r="CD345" s="71"/>
      <c r="CE345" s="71"/>
      <c r="CF345" s="73"/>
      <c r="CG345" s="73"/>
      <c r="CH345" s="73"/>
      <c r="CI345" s="71"/>
      <c r="CJ345" s="71"/>
      <c r="CK345" s="71"/>
      <c r="CL345" s="110"/>
      <c r="CM345" s="74"/>
      <c r="CN345" s="57"/>
      <c r="CO345" s="57"/>
      <c r="CP345" s="71"/>
      <c r="CQ345" s="71"/>
      <c r="CR345" s="75"/>
    </row>
    <row r="346" spans="1:96" x14ac:dyDescent="0.45">
      <c r="A346" s="56">
        <v>343</v>
      </c>
      <c r="B346" s="68" t="s">
        <v>2036</v>
      </c>
      <c r="C346" s="78" t="s">
        <v>2037</v>
      </c>
      <c r="D346" s="78" t="str">
        <f t="shared" si="71"/>
        <v>SW0037</v>
      </c>
      <c r="E346" s="57" t="s">
        <v>1051</v>
      </c>
      <c r="F346" s="58">
        <v>44006</v>
      </c>
      <c r="G346" s="69">
        <v>1020.6</v>
      </c>
      <c r="H346" s="57" t="s">
        <v>98</v>
      </c>
      <c r="I346" s="57" t="s">
        <v>943</v>
      </c>
      <c r="J346" s="70">
        <v>45383</v>
      </c>
      <c r="K346" s="70" t="s">
        <v>1147</v>
      </c>
      <c r="L346" s="70"/>
      <c r="M346" s="70">
        <v>45590</v>
      </c>
      <c r="N346" s="71"/>
      <c r="O346" s="96">
        <v>7197150</v>
      </c>
      <c r="P346" s="96">
        <v>7197150</v>
      </c>
      <c r="Q346" s="96">
        <f t="shared" si="72"/>
        <v>0</v>
      </c>
      <c r="R346" s="96">
        <v>968465</v>
      </c>
      <c r="S346" s="96">
        <v>39154</v>
      </c>
      <c r="T346" s="96">
        <v>217509</v>
      </c>
      <c r="U346" s="96">
        <v>334280</v>
      </c>
      <c r="V346" s="96">
        <v>274220</v>
      </c>
      <c r="W346" s="96">
        <v>57773</v>
      </c>
      <c r="X346" s="96">
        <v>0</v>
      </c>
      <c r="Y346" s="96">
        <v>4088</v>
      </c>
      <c r="Z346" s="96">
        <v>10880</v>
      </c>
      <c r="AA346" s="96">
        <v>27304</v>
      </c>
      <c r="AB346" s="96">
        <v>3257</v>
      </c>
      <c r="AC346" s="96">
        <v>0</v>
      </c>
      <c r="AD346" s="96">
        <v>0</v>
      </c>
      <c r="AE346" s="96">
        <f t="shared" si="80"/>
        <v>968465</v>
      </c>
      <c r="AF346" s="96">
        <f t="shared" si="74"/>
        <v>0</v>
      </c>
      <c r="AG346" s="96">
        <f t="shared" si="81"/>
        <v>6228685</v>
      </c>
      <c r="AH346" s="96">
        <f t="shared" si="69"/>
        <v>6228685</v>
      </c>
      <c r="AI346" s="96">
        <f t="shared" si="82"/>
        <v>0</v>
      </c>
      <c r="AJ346" s="72"/>
      <c r="AK346" s="72"/>
      <c r="AL346" s="71"/>
      <c r="AM346" s="71"/>
      <c r="AN346" s="71"/>
      <c r="AO346" s="73"/>
      <c r="AP346" s="73"/>
      <c r="AQ346" s="73"/>
      <c r="AR346" s="71"/>
      <c r="AS346" s="71"/>
      <c r="AT346" s="71"/>
      <c r="AU346" s="110">
        <v>45601</v>
      </c>
      <c r="AV346" s="74">
        <v>45601</v>
      </c>
      <c r="AW346" s="57"/>
      <c r="AX346" s="105" t="s">
        <v>2066</v>
      </c>
      <c r="AY346" s="71"/>
      <c r="AZ346" s="71"/>
      <c r="BA346" s="70"/>
      <c r="BB346" s="70"/>
      <c r="BC346" s="70"/>
      <c r="BD346" s="70"/>
      <c r="BE346" s="71"/>
      <c r="BF346" s="96"/>
      <c r="BG346" s="96"/>
      <c r="BH346" s="96">
        <f t="shared" si="75"/>
        <v>0</v>
      </c>
      <c r="BI346" s="96"/>
      <c r="BJ346" s="96"/>
      <c r="BK346" s="96"/>
      <c r="BL346" s="96"/>
      <c r="BM346" s="96"/>
      <c r="BN346" s="96"/>
      <c r="BO346" s="96"/>
      <c r="BP346" s="96"/>
      <c r="BQ346" s="96"/>
      <c r="BR346" s="96"/>
      <c r="BS346" s="96"/>
      <c r="BT346" s="96"/>
      <c r="BU346" s="96"/>
      <c r="BV346" s="96">
        <f t="shared" si="76"/>
        <v>0</v>
      </c>
      <c r="BW346" s="96">
        <f t="shared" si="77"/>
        <v>0</v>
      </c>
      <c r="BX346" s="96">
        <f t="shared" si="78"/>
        <v>0</v>
      </c>
      <c r="BY346" s="96">
        <f t="shared" si="79"/>
        <v>0</v>
      </c>
      <c r="BZ346" s="96">
        <f t="shared" si="83"/>
        <v>0</v>
      </c>
      <c r="CA346" s="72"/>
      <c r="CB346" s="72"/>
      <c r="CC346" s="71"/>
      <c r="CD346" s="71"/>
      <c r="CE346" s="71"/>
      <c r="CF346" s="73"/>
      <c r="CG346" s="73"/>
      <c r="CH346" s="73"/>
      <c r="CI346" s="71"/>
      <c r="CJ346" s="71"/>
      <c r="CK346" s="71"/>
      <c r="CL346" s="110"/>
      <c r="CM346" s="74"/>
      <c r="CN346" s="57"/>
      <c r="CO346" s="105"/>
      <c r="CP346" s="71"/>
      <c r="CQ346" s="71"/>
      <c r="CR346" s="75"/>
    </row>
    <row r="347" spans="1:96" x14ac:dyDescent="0.45">
      <c r="A347" s="56">
        <v>344</v>
      </c>
      <c r="B347" s="68" t="s">
        <v>1070</v>
      </c>
      <c r="C347" s="78" t="s">
        <v>1082</v>
      </c>
      <c r="D347" s="78" t="str">
        <f t="shared" si="71"/>
        <v>SE0016</v>
      </c>
      <c r="E347" s="57" t="s">
        <v>1052</v>
      </c>
      <c r="F347" s="58">
        <v>42643</v>
      </c>
      <c r="G347" s="69">
        <v>343.2</v>
      </c>
      <c r="H347" s="57" t="s">
        <v>98</v>
      </c>
      <c r="I347" s="57" t="s">
        <v>986</v>
      </c>
      <c r="J347" s="70"/>
      <c r="K347" s="70"/>
      <c r="L347" s="70"/>
      <c r="M347" s="70"/>
      <c r="N347" s="71"/>
      <c r="O347" s="96"/>
      <c r="P347" s="96"/>
      <c r="Q347" s="96">
        <f t="shared" si="72"/>
        <v>0</v>
      </c>
      <c r="R347" s="96"/>
      <c r="S347" s="96"/>
      <c r="T347" s="96"/>
      <c r="U347" s="96"/>
      <c r="V347" s="96"/>
      <c r="W347" s="96"/>
      <c r="X347" s="96"/>
      <c r="Y347" s="96"/>
      <c r="Z347" s="96"/>
      <c r="AA347" s="96"/>
      <c r="AB347" s="96"/>
      <c r="AC347" s="96"/>
      <c r="AD347" s="96"/>
      <c r="AE347" s="96">
        <f t="shared" si="80"/>
        <v>0</v>
      </c>
      <c r="AF347" s="96">
        <f t="shared" si="74"/>
        <v>0</v>
      </c>
      <c r="AG347" s="96">
        <f t="shared" si="81"/>
        <v>0</v>
      </c>
      <c r="AH347" s="96">
        <f t="shared" si="69"/>
        <v>0</v>
      </c>
      <c r="AI347" s="96">
        <f t="shared" si="82"/>
        <v>0</v>
      </c>
      <c r="AJ347" s="72"/>
      <c r="AK347" s="72"/>
      <c r="AL347" s="71"/>
      <c r="AM347" s="71"/>
      <c r="AN347" s="71"/>
      <c r="AO347" s="73"/>
      <c r="AP347" s="73"/>
      <c r="AQ347" s="73"/>
      <c r="AR347" s="71"/>
      <c r="AS347" s="71"/>
      <c r="AT347" s="71"/>
      <c r="AU347" s="110"/>
      <c r="AV347" s="74"/>
      <c r="AW347" s="57"/>
      <c r="AX347" s="57"/>
      <c r="AY347" s="71"/>
      <c r="AZ347" s="71"/>
      <c r="BA347" s="70"/>
      <c r="BB347" s="70"/>
      <c r="BC347" s="70"/>
      <c r="BD347" s="70"/>
      <c r="BE347" s="71"/>
      <c r="BF347" s="96"/>
      <c r="BG347" s="96"/>
      <c r="BH347" s="96">
        <f t="shared" si="75"/>
        <v>0</v>
      </c>
      <c r="BI347" s="96"/>
      <c r="BJ347" s="96"/>
      <c r="BK347" s="96"/>
      <c r="BL347" s="96"/>
      <c r="BM347" s="96"/>
      <c r="BN347" s="96"/>
      <c r="BO347" s="96"/>
      <c r="BP347" s="96"/>
      <c r="BQ347" s="96"/>
      <c r="BR347" s="96"/>
      <c r="BS347" s="96"/>
      <c r="BT347" s="96"/>
      <c r="BU347" s="96"/>
      <c r="BV347" s="96">
        <f t="shared" si="76"/>
        <v>0</v>
      </c>
      <c r="BW347" s="96">
        <f t="shared" si="77"/>
        <v>0</v>
      </c>
      <c r="BX347" s="96">
        <f t="shared" si="78"/>
        <v>0</v>
      </c>
      <c r="BY347" s="96">
        <f t="shared" si="79"/>
        <v>0</v>
      </c>
      <c r="BZ347" s="96">
        <f t="shared" si="83"/>
        <v>0</v>
      </c>
      <c r="CA347" s="72"/>
      <c r="CB347" s="72"/>
      <c r="CC347" s="71"/>
      <c r="CD347" s="71"/>
      <c r="CE347" s="71"/>
      <c r="CF347" s="73"/>
      <c r="CG347" s="73"/>
      <c r="CH347" s="73"/>
      <c r="CI347" s="71"/>
      <c r="CJ347" s="71"/>
      <c r="CK347" s="71"/>
      <c r="CL347" s="110"/>
      <c r="CM347" s="74"/>
      <c r="CN347" s="57"/>
      <c r="CO347" s="57"/>
      <c r="CP347" s="71"/>
      <c r="CQ347" s="71"/>
      <c r="CR347" s="75"/>
    </row>
    <row r="348" spans="1:96" x14ac:dyDescent="0.45">
      <c r="A348" s="56">
        <v>345</v>
      </c>
      <c r="B348" s="68" t="s">
        <v>1083</v>
      </c>
      <c r="C348" s="78" t="s">
        <v>1084</v>
      </c>
      <c r="D348" s="78" t="str">
        <f t="shared" si="71"/>
        <v>N201BQ</v>
      </c>
      <c r="E348" s="57" t="s">
        <v>1910</v>
      </c>
      <c r="F348" s="58">
        <v>44333</v>
      </c>
      <c r="G348" s="69">
        <v>90.72</v>
      </c>
      <c r="H348" s="57" t="s">
        <v>134</v>
      </c>
      <c r="I348" s="57" t="s">
        <v>941</v>
      </c>
      <c r="J348" s="70">
        <v>45408</v>
      </c>
      <c r="K348" s="70" t="s">
        <v>1147</v>
      </c>
      <c r="L348" s="70"/>
      <c r="M348" s="70"/>
      <c r="N348" s="71"/>
      <c r="O348" s="96">
        <v>430150</v>
      </c>
      <c r="P348" s="104">
        <v>431300</v>
      </c>
      <c r="Q348" s="96">
        <f t="shared" si="72"/>
        <v>1150</v>
      </c>
      <c r="R348" s="96">
        <v>75911</v>
      </c>
      <c r="S348" s="96">
        <v>3069</v>
      </c>
      <c r="T348" s="96">
        <v>17721</v>
      </c>
      <c r="U348" s="96">
        <v>22770</v>
      </c>
      <c r="V348" s="96">
        <v>21265</v>
      </c>
      <c r="W348" s="96">
        <v>4771</v>
      </c>
      <c r="X348" s="96">
        <v>0</v>
      </c>
      <c r="Y348" s="96">
        <v>356</v>
      </c>
      <c r="Z348" s="96">
        <v>1227</v>
      </c>
      <c r="AA348" s="96">
        <v>4059</v>
      </c>
      <c r="AB348" s="96">
        <v>673</v>
      </c>
      <c r="AC348" s="96">
        <v>0</v>
      </c>
      <c r="AD348" s="96">
        <v>0</v>
      </c>
      <c r="AE348" s="96">
        <f t="shared" si="80"/>
        <v>75911</v>
      </c>
      <c r="AF348" s="96">
        <f t="shared" si="74"/>
        <v>0</v>
      </c>
      <c r="AG348" s="96">
        <f t="shared" si="81"/>
        <v>354239</v>
      </c>
      <c r="AH348" s="96">
        <f t="shared" si="69"/>
        <v>355389</v>
      </c>
      <c r="AI348" s="96">
        <f t="shared" si="82"/>
        <v>1150</v>
      </c>
      <c r="AJ348" s="72" t="s">
        <v>1914</v>
      </c>
      <c r="AK348" s="72"/>
      <c r="AL348" s="71" t="s">
        <v>1260</v>
      </c>
      <c r="AM348" s="71" t="s">
        <v>16</v>
      </c>
      <c r="AN348" s="71" t="s">
        <v>1178</v>
      </c>
      <c r="AO348" s="73" t="s">
        <v>1220</v>
      </c>
      <c r="AP348" s="73" t="s">
        <v>1265</v>
      </c>
      <c r="AQ348" s="73" t="s">
        <v>1266</v>
      </c>
      <c r="AR348" s="71" t="s">
        <v>1267</v>
      </c>
      <c r="AS348" s="71" t="s">
        <v>1268</v>
      </c>
      <c r="AT348" s="71"/>
      <c r="AU348" s="110">
        <v>45534</v>
      </c>
      <c r="AV348" s="74">
        <v>45534</v>
      </c>
      <c r="AW348" s="57"/>
      <c r="AX348" s="57"/>
      <c r="AY348" s="71"/>
      <c r="AZ348" s="71"/>
      <c r="BA348" s="70"/>
      <c r="BB348" s="70"/>
      <c r="BC348" s="70"/>
      <c r="BD348" s="70"/>
      <c r="BE348" s="71"/>
      <c r="BF348" s="96"/>
      <c r="BG348" s="104"/>
      <c r="BH348" s="96">
        <f t="shared" si="75"/>
        <v>0</v>
      </c>
      <c r="BI348" s="96"/>
      <c r="BJ348" s="96"/>
      <c r="BK348" s="96"/>
      <c r="BL348" s="96"/>
      <c r="BM348" s="96"/>
      <c r="BN348" s="96"/>
      <c r="BO348" s="96"/>
      <c r="BP348" s="96"/>
      <c r="BQ348" s="96"/>
      <c r="BR348" s="96"/>
      <c r="BS348" s="96"/>
      <c r="BT348" s="96"/>
      <c r="BU348" s="96"/>
      <c r="BV348" s="96">
        <f t="shared" si="76"/>
        <v>0</v>
      </c>
      <c r="BW348" s="96">
        <f t="shared" si="77"/>
        <v>0</v>
      </c>
      <c r="BX348" s="96">
        <f t="shared" si="78"/>
        <v>0</v>
      </c>
      <c r="BY348" s="96">
        <f t="shared" si="79"/>
        <v>0</v>
      </c>
      <c r="BZ348" s="96">
        <f t="shared" si="83"/>
        <v>0</v>
      </c>
      <c r="CA348" s="72"/>
      <c r="CB348" s="72"/>
      <c r="CC348" s="71"/>
      <c r="CD348" s="71"/>
      <c r="CE348" s="71"/>
      <c r="CF348" s="73"/>
      <c r="CG348" s="73"/>
      <c r="CH348" s="73"/>
      <c r="CI348" s="71"/>
      <c r="CJ348" s="71"/>
      <c r="CK348" s="71"/>
      <c r="CL348" s="110"/>
      <c r="CM348" s="74"/>
      <c r="CN348" s="57"/>
      <c r="CO348" s="57"/>
      <c r="CP348" s="71"/>
      <c r="CQ348" s="71"/>
      <c r="CR348" s="75"/>
    </row>
    <row r="349" spans="1:96" x14ac:dyDescent="0.45">
      <c r="A349" s="56">
        <v>346</v>
      </c>
      <c r="B349" s="68" t="s">
        <v>1140</v>
      </c>
      <c r="C349" s="78" t="s">
        <v>1143</v>
      </c>
      <c r="D349" s="78" t="str">
        <f t="shared" si="71"/>
        <v>ｻ609AX</v>
      </c>
      <c r="E349" s="57" t="s">
        <v>1744</v>
      </c>
      <c r="F349" s="58">
        <v>42297</v>
      </c>
      <c r="G349" s="69">
        <v>12</v>
      </c>
      <c r="H349" s="57" t="s">
        <v>134</v>
      </c>
      <c r="I349" s="57" t="s">
        <v>986</v>
      </c>
      <c r="J349" s="70">
        <v>45446</v>
      </c>
      <c r="K349" s="70" t="s">
        <v>1147</v>
      </c>
      <c r="L349" s="70"/>
      <c r="M349" s="70"/>
      <c r="N349" s="71"/>
      <c r="O349" s="96">
        <v>99250</v>
      </c>
      <c r="P349" s="96">
        <v>97833</v>
      </c>
      <c r="Q349" s="96">
        <f t="shared" si="72"/>
        <v>-1417</v>
      </c>
      <c r="R349" s="96"/>
      <c r="S349" s="96"/>
      <c r="T349" s="96"/>
      <c r="U349" s="96"/>
      <c r="V349" s="96"/>
      <c r="W349" s="96"/>
      <c r="X349" s="96"/>
      <c r="Y349" s="96"/>
      <c r="Z349" s="96"/>
      <c r="AA349" s="96"/>
      <c r="AB349" s="96"/>
      <c r="AC349" s="96"/>
      <c r="AD349" s="96"/>
      <c r="AE349" s="96">
        <f t="shared" si="80"/>
        <v>0</v>
      </c>
      <c r="AF349" s="96">
        <f t="shared" si="74"/>
        <v>0</v>
      </c>
      <c r="AG349" s="96">
        <f t="shared" si="81"/>
        <v>99250</v>
      </c>
      <c r="AH349" s="96">
        <f t="shared" si="69"/>
        <v>97833</v>
      </c>
      <c r="AI349" s="96">
        <f t="shared" si="82"/>
        <v>-1417</v>
      </c>
      <c r="AJ349" s="72" t="s">
        <v>1904</v>
      </c>
      <c r="AK349" s="72"/>
      <c r="AL349" s="71" t="s">
        <v>1211</v>
      </c>
      <c r="AM349" s="71" t="s">
        <v>1806</v>
      </c>
      <c r="AN349" s="71" t="s">
        <v>1178</v>
      </c>
      <c r="AO349" s="73" t="s">
        <v>1459</v>
      </c>
      <c r="AP349" s="73" t="s">
        <v>1807</v>
      </c>
      <c r="AQ349" s="73" t="s">
        <v>1808</v>
      </c>
      <c r="AR349" s="71" t="s">
        <v>1809</v>
      </c>
      <c r="AS349" s="71" t="s">
        <v>1810</v>
      </c>
      <c r="AT349" s="71"/>
      <c r="AU349" s="110">
        <v>45534</v>
      </c>
      <c r="AV349" s="74">
        <v>45534</v>
      </c>
      <c r="AW349" s="57"/>
      <c r="AX349" s="57"/>
      <c r="AY349" s="71"/>
      <c r="AZ349" s="71"/>
      <c r="BA349" s="70"/>
      <c r="BB349" s="70"/>
      <c r="BC349" s="70"/>
      <c r="BD349" s="70"/>
      <c r="BE349" s="71"/>
      <c r="BF349" s="96"/>
      <c r="BG349" s="96"/>
      <c r="BH349" s="96">
        <f t="shared" si="75"/>
        <v>0</v>
      </c>
      <c r="BI349" s="96"/>
      <c r="BJ349" s="96"/>
      <c r="BK349" s="96"/>
      <c r="BL349" s="96"/>
      <c r="BM349" s="96"/>
      <c r="BN349" s="96"/>
      <c r="BO349" s="96"/>
      <c r="BP349" s="96"/>
      <c r="BQ349" s="96"/>
      <c r="BR349" s="96"/>
      <c r="BS349" s="96"/>
      <c r="BT349" s="96"/>
      <c r="BU349" s="96"/>
      <c r="BV349" s="96">
        <f t="shared" si="76"/>
        <v>0</v>
      </c>
      <c r="BW349" s="96">
        <f t="shared" si="77"/>
        <v>0</v>
      </c>
      <c r="BX349" s="96">
        <f t="shared" si="78"/>
        <v>0</v>
      </c>
      <c r="BY349" s="96">
        <f t="shared" si="79"/>
        <v>0</v>
      </c>
      <c r="BZ349" s="96">
        <f t="shared" si="83"/>
        <v>0</v>
      </c>
      <c r="CA349" s="72"/>
      <c r="CB349" s="72"/>
      <c r="CC349" s="71"/>
      <c r="CD349" s="71"/>
      <c r="CE349" s="71"/>
      <c r="CF349" s="73"/>
      <c r="CG349" s="73"/>
      <c r="CH349" s="73"/>
      <c r="CI349" s="71"/>
      <c r="CJ349" s="71"/>
      <c r="CK349" s="71"/>
      <c r="CL349" s="110"/>
      <c r="CM349" s="74"/>
      <c r="CN349" s="57"/>
      <c r="CO349" s="57"/>
      <c r="CP349" s="71"/>
      <c r="CQ349" s="71"/>
      <c r="CR349" s="75"/>
    </row>
    <row r="350" spans="1:96" x14ac:dyDescent="0.45">
      <c r="A350" s="56">
        <v>347</v>
      </c>
      <c r="B350" s="68" t="s">
        <v>1089</v>
      </c>
      <c r="C350" s="78" t="s">
        <v>1090</v>
      </c>
      <c r="D350" s="78" t="str">
        <f t="shared" si="71"/>
        <v>ｻ609AW</v>
      </c>
      <c r="E350" s="57" t="s">
        <v>1088</v>
      </c>
      <c r="F350" s="58">
        <v>42297</v>
      </c>
      <c r="G350" s="69">
        <v>39</v>
      </c>
      <c r="H350" s="57" t="s">
        <v>134</v>
      </c>
      <c r="I350" s="57" t="s">
        <v>986</v>
      </c>
      <c r="J350" s="70">
        <v>45471</v>
      </c>
      <c r="K350" s="70" t="s">
        <v>1147</v>
      </c>
      <c r="L350" s="70"/>
      <c r="M350" s="70"/>
      <c r="N350" s="71"/>
      <c r="O350" s="96">
        <v>306390</v>
      </c>
      <c r="P350" s="96">
        <v>305582</v>
      </c>
      <c r="Q350" s="96">
        <f t="shared" si="72"/>
        <v>-808</v>
      </c>
      <c r="R350" s="96">
        <v>89475</v>
      </c>
      <c r="S350" s="96">
        <v>3766</v>
      </c>
      <c r="T350" s="96">
        <v>17388</v>
      </c>
      <c r="U350" s="96">
        <v>28899</v>
      </c>
      <c r="V350" s="96">
        <v>28723</v>
      </c>
      <c r="W350" s="96">
        <v>4611</v>
      </c>
      <c r="X350" s="96">
        <v>0</v>
      </c>
      <c r="Y350" s="96">
        <v>281</v>
      </c>
      <c r="Z350" s="96">
        <v>1161</v>
      </c>
      <c r="AA350" s="96">
        <v>4083</v>
      </c>
      <c r="AB350" s="96">
        <v>563</v>
      </c>
      <c r="AC350" s="96">
        <v>0</v>
      </c>
      <c r="AD350" s="96">
        <v>0</v>
      </c>
      <c r="AE350" s="96">
        <f t="shared" si="80"/>
        <v>89475</v>
      </c>
      <c r="AF350" s="96">
        <f t="shared" si="74"/>
        <v>0</v>
      </c>
      <c r="AG350" s="96">
        <f t="shared" si="81"/>
        <v>216915</v>
      </c>
      <c r="AH350" s="96">
        <f t="shared" si="69"/>
        <v>216107</v>
      </c>
      <c r="AI350" s="96">
        <f t="shared" si="82"/>
        <v>-808</v>
      </c>
      <c r="AJ350" s="72" t="s">
        <v>1905</v>
      </c>
      <c r="AK350" s="72"/>
      <c r="AL350" s="71" t="s">
        <v>1211</v>
      </c>
      <c r="AM350" s="71" t="s">
        <v>1806</v>
      </c>
      <c r="AN350" s="71" t="s">
        <v>1178</v>
      </c>
      <c r="AO350" s="73" t="s">
        <v>1459</v>
      </c>
      <c r="AP350" s="73" t="s">
        <v>1807</v>
      </c>
      <c r="AQ350" s="73" t="s">
        <v>1808</v>
      </c>
      <c r="AR350" s="71" t="s">
        <v>1809</v>
      </c>
      <c r="AS350" s="71" t="s">
        <v>1810</v>
      </c>
      <c r="AT350" s="71"/>
      <c r="AU350" s="110">
        <v>45534</v>
      </c>
      <c r="AV350" s="74">
        <v>45534</v>
      </c>
      <c r="AW350" s="57"/>
      <c r="AX350" s="57"/>
      <c r="AY350" s="71"/>
      <c r="AZ350" s="71"/>
      <c r="BA350" s="70"/>
      <c r="BB350" s="70"/>
      <c r="BC350" s="70"/>
      <c r="BD350" s="70"/>
      <c r="BE350" s="71"/>
      <c r="BF350" s="96"/>
      <c r="BG350" s="96"/>
      <c r="BH350" s="96">
        <f t="shared" si="75"/>
        <v>0</v>
      </c>
      <c r="BI350" s="96"/>
      <c r="BJ350" s="96"/>
      <c r="BK350" s="96"/>
      <c r="BL350" s="96"/>
      <c r="BM350" s="96"/>
      <c r="BN350" s="96"/>
      <c r="BO350" s="96"/>
      <c r="BP350" s="96"/>
      <c r="BQ350" s="96"/>
      <c r="BR350" s="96"/>
      <c r="BS350" s="96"/>
      <c r="BT350" s="96"/>
      <c r="BU350" s="96"/>
      <c r="BV350" s="96">
        <f t="shared" si="76"/>
        <v>0</v>
      </c>
      <c r="BW350" s="96">
        <f t="shared" si="77"/>
        <v>0</v>
      </c>
      <c r="BX350" s="96">
        <f t="shared" si="78"/>
        <v>0</v>
      </c>
      <c r="BY350" s="96">
        <f t="shared" si="79"/>
        <v>0</v>
      </c>
      <c r="BZ350" s="96">
        <f t="shared" si="83"/>
        <v>0</v>
      </c>
      <c r="CA350" s="72"/>
      <c r="CB350" s="72"/>
      <c r="CC350" s="71"/>
      <c r="CD350" s="71"/>
      <c r="CE350" s="71"/>
      <c r="CF350" s="73"/>
      <c r="CG350" s="73"/>
      <c r="CH350" s="73"/>
      <c r="CI350" s="71"/>
      <c r="CJ350" s="71"/>
      <c r="CK350" s="71"/>
      <c r="CL350" s="110"/>
      <c r="CM350" s="74"/>
      <c r="CN350" s="57"/>
      <c r="CO350" s="57"/>
      <c r="CP350" s="71"/>
      <c r="CQ350" s="71"/>
      <c r="CR350" s="75"/>
    </row>
    <row r="351" spans="1:96" x14ac:dyDescent="0.45">
      <c r="A351" s="56">
        <v>348</v>
      </c>
      <c r="B351" s="68"/>
      <c r="C351" s="78"/>
      <c r="D351" s="78" t="str">
        <f t="shared" si="71"/>
        <v/>
      </c>
      <c r="E351" s="57"/>
      <c r="F351" s="58"/>
      <c r="G351" s="69"/>
      <c r="H351" s="57"/>
      <c r="I351" s="57"/>
      <c r="J351" s="70"/>
      <c r="K351" s="70"/>
      <c r="L351" s="70"/>
      <c r="M351" s="70"/>
      <c r="N351" s="71"/>
      <c r="O351" s="96"/>
      <c r="P351" s="96"/>
      <c r="Q351" s="96">
        <f t="shared" si="72"/>
        <v>0</v>
      </c>
      <c r="R351" s="96"/>
      <c r="S351" s="96"/>
      <c r="T351" s="96"/>
      <c r="U351" s="96"/>
      <c r="V351" s="96"/>
      <c r="W351" s="96"/>
      <c r="X351" s="96"/>
      <c r="Y351" s="96"/>
      <c r="Z351" s="96"/>
      <c r="AA351" s="96"/>
      <c r="AB351" s="96"/>
      <c r="AC351" s="96"/>
      <c r="AD351" s="96"/>
      <c r="AE351" s="96">
        <f t="shared" si="80"/>
        <v>0</v>
      </c>
      <c r="AF351" s="96">
        <f t="shared" si="74"/>
        <v>0</v>
      </c>
      <c r="AG351" s="96">
        <f t="shared" si="81"/>
        <v>0</v>
      </c>
      <c r="AH351" s="96">
        <f t="shared" si="69"/>
        <v>0</v>
      </c>
      <c r="AI351" s="96">
        <f t="shared" si="82"/>
        <v>0</v>
      </c>
      <c r="AJ351" s="72"/>
      <c r="AK351" s="72"/>
      <c r="AL351" s="71"/>
      <c r="AM351" s="71"/>
      <c r="AN351" s="71"/>
      <c r="AO351" s="73"/>
      <c r="AP351" s="73"/>
      <c r="AQ351" s="73"/>
      <c r="AR351" s="71"/>
      <c r="AS351" s="71"/>
      <c r="AT351" s="71"/>
      <c r="AU351" s="110"/>
      <c r="AV351" s="74"/>
      <c r="AW351" s="57"/>
      <c r="AX351" s="57"/>
      <c r="AY351" s="71"/>
      <c r="AZ351" s="71"/>
      <c r="BA351" s="70"/>
      <c r="BB351" s="70"/>
      <c r="BC351" s="70"/>
      <c r="BD351" s="70"/>
      <c r="BE351" s="71"/>
      <c r="BF351" s="96"/>
      <c r="BG351" s="96"/>
      <c r="BH351" s="96">
        <f t="shared" si="75"/>
        <v>0</v>
      </c>
      <c r="BI351" s="96"/>
      <c r="BJ351" s="96"/>
      <c r="BK351" s="96"/>
      <c r="BL351" s="96"/>
      <c r="BM351" s="96"/>
      <c r="BN351" s="96"/>
      <c r="BO351" s="96"/>
      <c r="BP351" s="96"/>
      <c r="BQ351" s="96"/>
      <c r="BR351" s="96"/>
      <c r="BS351" s="96"/>
      <c r="BT351" s="96"/>
      <c r="BU351" s="96"/>
      <c r="BV351" s="96">
        <f t="shared" si="76"/>
        <v>0</v>
      </c>
      <c r="BW351" s="96">
        <f t="shared" si="77"/>
        <v>0</v>
      </c>
      <c r="BX351" s="96">
        <f t="shared" si="78"/>
        <v>0</v>
      </c>
      <c r="BY351" s="96">
        <f t="shared" si="79"/>
        <v>0</v>
      </c>
      <c r="BZ351" s="96">
        <f t="shared" si="83"/>
        <v>0</v>
      </c>
      <c r="CA351" s="72"/>
      <c r="CB351" s="72"/>
      <c r="CC351" s="71"/>
      <c r="CD351" s="71"/>
      <c r="CE351" s="71"/>
      <c r="CF351" s="73"/>
      <c r="CG351" s="73"/>
      <c r="CH351" s="73"/>
      <c r="CI351" s="71"/>
      <c r="CJ351" s="71"/>
      <c r="CK351" s="71"/>
      <c r="CL351" s="110"/>
      <c r="CM351" s="74"/>
      <c r="CN351" s="57"/>
      <c r="CO351" s="57"/>
      <c r="CP351" s="71"/>
      <c r="CQ351" s="71"/>
      <c r="CR351" s="75"/>
    </row>
    <row r="352" spans="1:96" x14ac:dyDescent="0.45">
      <c r="A352" s="56">
        <v>349</v>
      </c>
      <c r="B352" s="68"/>
      <c r="C352" s="78"/>
      <c r="D352" s="78" t="str">
        <f t="shared" si="71"/>
        <v/>
      </c>
      <c r="E352" s="57"/>
      <c r="F352" s="58"/>
      <c r="G352" s="69"/>
      <c r="H352" s="57"/>
      <c r="I352" s="57"/>
      <c r="J352" s="70"/>
      <c r="K352" s="70"/>
      <c r="L352" s="70"/>
      <c r="M352" s="70"/>
      <c r="N352" s="71"/>
      <c r="O352" s="96"/>
      <c r="P352" s="96"/>
      <c r="Q352" s="96">
        <f t="shared" si="72"/>
        <v>0</v>
      </c>
      <c r="R352" s="96"/>
      <c r="S352" s="96"/>
      <c r="T352" s="96"/>
      <c r="U352" s="96"/>
      <c r="V352" s="96"/>
      <c r="W352" s="96"/>
      <c r="X352" s="96"/>
      <c r="Y352" s="96"/>
      <c r="Z352" s="96"/>
      <c r="AA352" s="96"/>
      <c r="AB352" s="96"/>
      <c r="AC352" s="96"/>
      <c r="AD352" s="96"/>
      <c r="AE352" s="96">
        <f t="shared" si="80"/>
        <v>0</v>
      </c>
      <c r="AF352" s="96">
        <f t="shared" si="74"/>
        <v>0</v>
      </c>
      <c r="AG352" s="96">
        <f t="shared" si="81"/>
        <v>0</v>
      </c>
      <c r="AH352" s="96">
        <f t="shared" si="69"/>
        <v>0</v>
      </c>
      <c r="AI352" s="96">
        <f t="shared" si="82"/>
        <v>0</v>
      </c>
      <c r="AJ352" s="72"/>
      <c r="AK352" s="72"/>
      <c r="AL352" s="71"/>
      <c r="AM352" s="71"/>
      <c r="AN352" s="71"/>
      <c r="AO352" s="73"/>
      <c r="AP352" s="73"/>
      <c r="AQ352" s="73"/>
      <c r="AR352" s="71"/>
      <c r="AS352" s="71"/>
      <c r="AT352" s="71"/>
      <c r="AU352" s="110"/>
      <c r="AV352" s="74"/>
      <c r="AW352" s="57"/>
      <c r="AX352" s="57"/>
      <c r="AY352" s="71"/>
      <c r="AZ352" s="71"/>
      <c r="BA352" s="70"/>
      <c r="BB352" s="70"/>
      <c r="BC352" s="70"/>
      <c r="BD352" s="70"/>
      <c r="BE352" s="71"/>
      <c r="BF352" s="96"/>
      <c r="BG352" s="96"/>
      <c r="BH352" s="96">
        <f t="shared" si="75"/>
        <v>0</v>
      </c>
      <c r="BI352" s="96"/>
      <c r="BJ352" s="96"/>
      <c r="BK352" s="96"/>
      <c r="BL352" s="96"/>
      <c r="BM352" s="96"/>
      <c r="BN352" s="96"/>
      <c r="BO352" s="96"/>
      <c r="BP352" s="96"/>
      <c r="BQ352" s="96"/>
      <c r="BR352" s="96"/>
      <c r="BS352" s="96"/>
      <c r="BT352" s="96"/>
      <c r="BU352" s="96"/>
      <c r="BV352" s="96">
        <f t="shared" si="76"/>
        <v>0</v>
      </c>
      <c r="BW352" s="96">
        <f t="shared" si="77"/>
        <v>0</v>
      </c>
      <c r="BX352" s="96">
        <f t="shared" si="78"/>
        <v>0</v>
      </c>
      <c r="BY352" s="96">
        <f t="shared" si="79"/>
        <v>0</v>
      </c>
      <c r="BZ352" s="96">
        <f t="shared" si="83"/>
        <v>0</v>
      </c>
      <c r="CA352" s="72"/>
      <c r="CB352" s="72"/>
      <c r="CC352" s="71"/>
      <c r="CD352" s="71"/>
      <c r="CE352" s="71"/>
      <c r="CF352" s="73"/>
      <c r="CG352" s="73"/>
      <c r="CH352" s="73"/>
      <c r="CI352" s="71"/>
      <c r="CJ352" s="71"/>
      <c r="CK352" s="71"/>
      <c r="CL352" s="110"/>
      <c r="CM352" s="74"/>
      <c r="CN352" s="57"/>
      <c r="CO352" s="57"/>
      <c r="CP352" s="71"/>
      <c r="CQ352" s="71"/>
      <c r="CR352" s="75"/>
    </row>
    <row r="353" spans="1:96" x14ac:dyDescent="0.45">
      <c r="A353" s="56">
        <v>350</v>
      </c>
      <c r="B353" s="68"/>
      <c r="C353" s="78"/>
      <c r="D353" s="78" t="str">
        <f t="shared" si="71"/>
        <v/>
      </c>
      <c r="E353" s="57"/>
      <c r="F353" s="58"/>
      <c r="G353" s="69"/>
      <c r="H353" s="57"/>
      <c r="I353" s="57"/>
      <c r="J353" s="70"/>
      <c r="K353" s="70"/>
      <c r="L353" s="70"/>
      <c r="M353" s="70"/>
      <c r="N353" s="71"/>
      <c r="O353" s="96"/>
      <c r="P353" s="96"/>
      <c r="Q353" s="96">
        <f t="shared" si="72"/>
        <v>0</v>
      </c>
      <c r="R353" s="96"/>
      <c r="S353" s="96"/>
      <c r="T353" s="96"/>
      <c r="U353" s="96"/>
      <c r="V353" s="96"/>
      <c r="W353" s="96"/>
      <c r="X353" s="96"/>
      <c r="Y353" s="96"/>
      <c r="Z353" s="96"/>
      <c r="AA353" s="96"/>
      <c r="AB353" s="96"/>
      <c r="AC353" s="96"/>
      <c r="AD353" s="96"/>
      <c r="AE353" s="96">
        <f t="shared" si="80"/>
        <v>0</v>
      </c>
      <c r="AF353" s="96">
        <f t="shared" si="74"/>
        <v>0</v>
      </c>
      <c r="AG353" s="96">
        <f t="shared" si="81"/>
        <v>0</v>
      </c>
      <c r="AH353" s="96">
        <f t="shared" si="69"/>
        <v>0</v>
      </c>
      <c r="AI353" s="96">
        <f t="shared" si="82"/>
        <v>0</v>
      </c>
      <c r="AJ353" s="72"/>
      <c r="AK353" s="72"/>
      <c r="AL353" s="71"/>
      <c r="AM353" s="71"/>
      <c r="AN353" s="71"/>
      <c r="AO353" s="73"/>
      <c r="AP353" s="73"/>
      <c r="AQ353" s="73"/>
      <c r="AR353" s="71"/>
      <c r="AS353" s="71"/>
      <c r="AT353" s="71"/>
      <c r="AU353" s="110"/>
      <c r="AV353" s="74"/>
      <c r="AW353" s="57"/>
      <c r="AX353" s="57"/>
      <c r="AY353" s="71"/>
      <c r="AZ353" s="71"/>
      <c r="BA353" s="70"/>
      <c r="BB353" s="70"/>
      <c r="BC353" s="70"/>
      <c r="BD353" s="70"/>
      <c r="BE353" s="71"/>
      <c r="BF353" s="96"/>
      <c r="BG353" s="96"/>
      <c r="BH353" s="96">
        <f t="shared" si="75"/>
        <v>0</v>
      </c>
      <c r="BI353" s="96"/>
      <c r="BJ353" s="96"/>
      <c r="BK353" s="96"/>
      <c r="BL353" s="96"/>
      <c r="BM353" s="96"/>
      <c r="BN353" s="96"/>
      <c r="BO353" s="96"/>
      <c r="BP353" s="96"/>
      <c r="BQ353" s="96"/>
      <c r="BR353" s="96"/>
      <c r="BS353" s="96"/>
      <c r="BT353" s="96"/>
      <c r="BU353" s="96"/>
      <c r="BV353" s="96">
        <f t="shared" si="76"/>
        <v>0</v>
      </c>
      <c r="BW353" s="96">
        <f t="shared" si="77"/>
        <v>0</v>
      </c>
      <c r="BX353" s="96">
        <f t="shared" si="78"/>
        <v>0</v>
      </c>
      <c r="BY353" s="96">
        <f t="shared" si="79"/>
        <v>0</v>
      </c>
      <c r="BZ353" s="96">
        <f t="shared" si="83"/>
        <v>0</v>
      </c>
      <c r="CA353" s="72"/>
      <c r="CB353" s="72"/>
      <c r="CC353" s="71"/>
      <c r="CD353" s="71"/>
      <c r="CE353" s="71"/>
      <c r="CF353" s="73"/>
      <c r="CG353" s="73"/>
      <c r="CH353" s="73"/>
      <c r="CI353" s="71"/>
      <c r="CJ353" s="71"/>
      <c r="CK353" s="71"/>
      <c r="CL353" s="110"/>
      <c r="CM353" s="74"/>
      <c r="CN353" s="57"/>
      <c r="CO353" s="57"/>
      <c r="CP353" s="71"/>
      <c r="CQ353" s="71"/>
      <c r="CR353" s="75"/>
    </row>
    <row r="354" spans="1:96" x14ac:dyDescent="0.45">
      <c r="J354" s="79"/>
      <c r="K354" s="79"/>
      <c r="L354" s="79"/>
      <c r="M354" s="79"/>
      <c r="N354" s="80"/>
      <c r="O354" s="97"/>
      <c r="P354" s="97"/>
      <c r="Q354" s="97"/>
      <c r="R354" s="97"/>
      <c r="S354" s="97"/>
      <c r="T354" s="97"/>
      <c r="U354" s="97"/>
      <c r="V354" s="97"/>
      <c r="W354" s="97"/>
      <c r="X354" s="97"/>
      <c r="Y354" s="97"/>
      <c r="Z354" s="97"/>
      <c r="AA354" s="97"/>
      <c r="AB354" s="97"/>
      <c r="AC354" s="97"/>
      <c r="AD354" s="97"/>
      <c r="AE354" s="97"/>
      <c r="AF354" s="97"/>
      <c r="AG354" s="97"/>
      <c r="AH354" s="97"/>
      <c r="AI354" s="97"/>
      <c r="AJ354" s="81"/>
      <c r="AK354" s="81"/>
      <c r="AL354" s="80"/>
      <c r="AM354" s="80"/>
      <c r="AN354" s="82"/>
      <c r="AP354" s="82"/>
      <c r="AQ354" s="82"/>
      <c r="AR354" s="80"/>
      <c r="AS354" s="80"/>
      <c r="AT354" s="80"/>
      <c r="AU354" s="111"/>
      <c r="AV354" s="83"/>
      <c r="AY354" s="80"/>
      <c r="AZ354" s="80"/>
      <c r="BA354" s="79"/>
      <c r="BB354" s="79"/>
      <c r="BC354" s="79"/>
      <c r="BD354" s="79"/>
      <c r="BE354" s="80"/>
      <c r="BF354" s="97"/>
      <c r="BG354" s="97"/>
      <c r="BH354" s="97"/>
      <c r="BI354" s="97"/>
      <c r="BJ354" s="97"/>
      <c r="BK354" s="97"/>
      <c r="BL354" s="97"/>
      <c r="BM354" s="97"/>
      <c r="BN354" s="97"/>
      <c r="BO354" s="97"/>
      <c r="BP354" s="97"/>
      <c r="BQ354" s="97"/>
      <c r="BR354" s="97"/>
      <c r="BS354" s="97"/>
      <c r="BT354" s="97"/>
      <c r="BU354" s="97"/>
      <c r="BV354" s="97"/>
      <c r="BW354" s="97"/>
      <c r="BX354" s="97"/>
      <c r="BY354" s="97"/>
      <c r="BZ354" s="97"/>
      <c r="CA354" s="81"/>
      <c r="CB354" s="81"/>
      <c r="CC354" s="80"/>
      <c r="CD354" s="80"/>
      <c r="CE354" s="82"/>
      <c r="CG354" s="82"/>
      <c r="CH354" s="82"/>
      <c r="CI354" s="80"/>
      <c r="CJ354" s="80"/>
      <c r="CK354" s="80"/>
      <c r="CL354" s="111"/>
      <c r="CM354" s="83"/>
      <c r="CP354" s="80"/>
      <c r="CQ354" s="80"/>
      <c r="CR354" s="75"/>
    </row>
    <row r="355" spans="1:96" x14ac:dyDescent="0.45">
      <c r="J355" s="79"/>
      <c r="K355" s="79"/>
      <c r="L355" s="79"/>
      <c r="M355" s="79"/>
      <c r="N355" s="80"/>
      <c r="O355" s="97"/>
      <c r="P355" s="97"/>
      <c r="Q355" s="97"/>
      <c r="R355" s="97"/>
      <c r="S355" s="97"/>
      <c r="T355" s="97"/>
      <c r="U355" s="97"/>
      <c r="V355" s="97"/>
      <c r="W355" s="97"/>
      <c r="X355" s="97"/>
      <c r="Y355" s="97"/>
      <c r="Z355" s="97"/>
      <c r="AA355" s="97"/>
      <c r="AB355" s="97"/>
      <c r="AC355" s="97"/>
      <c r="AD355" s="97"/>
      <c r="AE355" s="97"/>
      <c r="AF355" s="97"/>
      <c r="AG355" s="97"/>
      <c r="AH355" s="97"/>
      <c r="AI355" s="97"/>
      <c r="AJ355" s="81"/>
      <c r="AK355" s="81"/>
      <c r="AL355" s="80"/>
      <c r="AM355" s="80"/>
      <c r="AN355" s="80"/>
      <c r="AO355" s="82"/>
      <c r="AP355" s="82"/>
      <c r="AQ355" s="82"/>
      <c r="AR355" s="80"/>
      <c r="AS355" s="80"/>
      <c r="AT355" s="80"/>
      <c r="AV355" s="83"/>
      <c r="AY355" s="80"/>
      <c r="AZ355" s="80"/>
      <c r="BA355" s="79"/>
      <c r="BB355" s="79"/>
      <c r="BC355" s="79"/>
      <c r="BD355" s="79"/>
      <c r="BE355" s="80"/>
      <c r="BF355" s="97"/>
      <c r="BG355" s="97"/>
      <c r="BH355" s="97"/>
      <c r="BI355" s="97"/>
      <c r="BJ355" s="97"/>
      <c r="BK355" s="97"/>
      <c r="BL355" s="97"/>
      <c r="BM355" s="97"/>
      <c r="BN355" s="97"/>
      <c r="BO355" s="97"/>
      <c r="BP355" s="97"/>
      <c r="BQ355" s="97"/>
      <c r="BR355" s="97"/>
      <c r="BS355" s="97"/>
      <c r="BT355" s="97"/>
      <c r="BU355" s="97"/>
      <c r="BV355" s="97"/>
      <c r="BW355" s="97"/>
      <c r="BX355" s="97"/>
      <c r="BY355" s="97"/>
      <c r="BZ355" s="97"/>
      <c r="CA355" s="81"/>
      <c r="CB355" s="81"/>
      <c r="CC355" s="80"/>
      <c r="CD355" s="80"/>
      <c r="CE355" s="80"/>
      <c r="CF355" s="82"/>
      <c r="CG355" s="82"/>
      <c r="CH355" s="82"/>
      <c r="CI355" s="80"/>
      <c r="CJ355" s="80"/>
      <c r="CK355" s="80"/>
      <c r="CM355" s="83"/>
      <c r="CP355" s="80"/>
      <c r="CQ355" s="80"/>
      <c r="CR355" s="75"/>
    </row>
    <row r="361" spans="1:96" x14ac:dyDescent="0.45">
      <c r="AL361" s="98"/>
      <c r="CC361" s="98"/>
    </row>
    <row r="362" spans="1:96" x14ac:dyDescent="0.45">
      <c r="AL362" s="98"/>
      <c r="CC362" s="98"/>
    </row>
    <row r="363" spans="1:96" x14ac:dyDescent="0.45">
      <c r="AL363" s="98"/>
      <c r="CC363" s="98"/>
    </row>
    <row r="364" spans="1:96" x14ac:dyDescent="0.45">
      <c r="AL364" s="98"/>
      <c r="CC364" s="98"/>
    </row>
  </sheetData>
  <autoFilter ref="A3:CT353" xr:uid="{D7E8DD41-7BBB-48E2-A745-D133FBC206D9}"/>
  <mergeCells count="6">
    <mergeCell ref="BA1:BE1"/>
    <mergeCell ref="CM1:CQ1"/>
    <mergeCell ref="BA2:BE2"/>
    <mergeCell ref="J1:N1"/>
    <mergeCell ref="AV1:AZ1"/>
    <mergeCell ref="J2:N2"/>
  </mergeCells>
  <phoneticPr fontId="4"/>
  <conditionalFormatting sqref="B4:B353">
    <cfRule type="duplicateValues" dxfId="4" priority="25"/>
  </conditionalFormatting>
  <conditionalFormatting sqref="B3:C353">
    <cfRule type="containsBlanks" dxfId="3" priority="8">
      <formula>LEN(TRIM(B3))=0</formula>
    </cfRule>
  </conditionalFormatting>
  <conditionalFormatting sqref="B4:I353">
    <cfRule type="expression" dxfId="2" priority="10">
      <formula>$BA4</formula>
    </cfRule>
  </conditionalFormatting>
  <conditionalFormatting sqref="C1:C1048576">
    <cfRule type="duplicateValues" dxfId="1" priority="9"/>
  </conditionalFormatting>
  <conditionalFormatting sqref="J4:CQ353">
    <cfRule type="expression" dxfId="0" priority="1">
      <formula>$BA4</formula>
    </cfRule>
  </conditionalFormatting>
  <dataValidations count="1">
    <dataValidation type="list" allowBlank="1" showInputMessage="1" showErrorMessage="1" sqref="BB4:BB353 K4:K353" xr:uid="{EF418F77-7BB0-496E-809B-5ADC4B28C77D}">
      <formula1>$CT$2:$CT$3</formula1>
    </dataValidation>
  </dataValidations>
  <pageMargins left="0.25" right="0.25" top="0.75" bottom="0.75" header="0.3" footer="0.3"/>
  <pageSetup paperSize="8"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0"/>
  <sheetViews>
    <sheetView workbookViewId="0">
      <selection activeCell="H16" sqref="H16:I16"/>
    </sheetView>
  </sheetViews>
  <sheetFormatPr defaultRowHeight="18" x14ac:dyDescent="0.45"/>
  <sheetData>
    <row r="1" spans="1:11" x14ac:dyDescent="0.45">
      <c r="A1" t="s">
        <v>42</v>
      </c>
      <c r="B1">
        <f t="shared" ref="B1:B11" si="0">+CODE(A1)</f>
        <v>97</v>
      </c>
      <c r="C1" t="s">
        <v>68</v>
      </c>
      <c r="D1">
        <f t="shared" ref="D1:D8" si="1">+CODE(C1)</f>
        <v>65</v>
      </c>
      <c r="E1">
        <v>0</v>
      </c>
      <c r="F1" t="s">
        <v>94</v>
      </c>
      <c r="H1">
        <v>1</v>
      </c>
      <c r="I1" t="str">
        <f ca="1">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f>
        <v>LcLu9b</v>
      </c>
      <c r="J1">
        <f ca="1">COUNTIF(I:I,I1)</f>
        <v>1</v>
      </c>
      <c r="K1" t="str">
        <f ca="1">+IF(J1=1,"OK","ダブり")</f>
        <v>OK</v>
      </c>
    </row>
    <row r="2" spans="1:11" x14ac:dyDescent="0.45">
      <c r="A2" t="s">
        <v>43</v>
      </c>
      <c r="B2">
        <f t="shared" si="0"/>
        <v>98</v>
      </c>
      <c r="C2" t="s">
        <v>69</v>
      </c>
      <c r="D2">
        <f t="shared" si="1"/>
        <v>66</v>
      </c>
      <c r="E2">
        <v>1</v>
      </c>
      <c r="F2">
        <f t="shared" ref="F2:F10" si="2">+CODE(E2)</f>
        <v>49</v>
      </c>
      <c r="H2">
        <v>2</v>
      </c>
      <c r="I2" t="str">
        <f t="shared" ref="I2:I65" ca="1" si="3">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f>
        <v>r7SJMz</v>
      </c>
      <c r="J2">
        <f t="shared" ref="J2:J26" ca="1" si="4">COUNTIF(I:I,I2)</f>
        <v>1</v>
      </c>
      <c r="K2" t="str">
        <f t="shared" ref="K2:K26" ca="1" si="5">+IF(J2=1,"OK","ダブり")</f>
        <v>OK</v>
      </c>
    </row>
    <row r="3" spans="1:11" x14ac:dyDescent="0.45">
      <c r="A3" t="s">
        <v>44</v>
      </c>
      <c r="B3">
        <f t="shared" si="0"/>
        <v>99</v>
      </c>
      <c r="C3" t="s">
        <v>70</v>
      </c>
      <c r="D3">
        <f t="shared" si="1"/>
        <v>67</v>
      </c>
      <c r="E3">
        <v>2</v>
      </c>
      <c r="F3">
        <f t="shared" si="2"/>
        <v>50</v>
      </c>
      <c r="H3">
        <v>3</v>
      </c>
      <c r="I3" t="str">
        <f t="shared" ca="1" si="3"/>
        <v>5KTrEp</v>
      </c>
      <c r="J3">
        <f t="shared" ca="1" si="4"/>
        <v>1</v>
      </c>
      <c r="K3" t="str">
        <f t="shared" ca="1" si="5"/>
        <v>OK</v>
      </c>
    </row>
    <row r="4" spans="1:11" x14ac:dyDescent="0.45">
      <c r="A4" t="s">
        <v>45</v>
      </c>
      <c r="B4">
        <f t="shared" si="0"/>
        <v>100</v>
      </c>
      <c r="C4" t="s">
        <v>71</v>
      </c>
      <c r="D4">
        <f t="shared" si="1"/>
        <v>68</v>
      </c>
      <c r="E4">
        <v>3</v>
      </c>
      <c r="F4">
        <f t="shared" si="2"/>
        <v>51</v>
      </c>
      <c r="H4">
        <v>4</v>
      </c>
      <c r="I4" t="str">
        <f t="shared" ca="1" si="3"/>
        <v>7D3LLM</v>
      </c>
      <c r="J4">
        <f t="shared" ca="1" si="4"/>
        <v>1</v>
      </c>
      <c r="K4" t="str">
        <f t="shared" ca="1" si="5"/>
        <v>OK</v>
      </c>
    </row>
    <row r="5" spans="1:11" x14ac:dyDescent="0.45">
      <c r="A5" t="s">
        <v>46</v>
      </c>
      <c r="B5">
        <f t="shared" si="0"/>
        <v>101</v>
      </c>
      <c r="C5" t="s">
        <v>72</v>
      </c>
      <c r="D5">
        <f t="shared" si="1"/>
        <v>69</v>
      </c>
      <c r="E5">
        <v>4</v>
      </c>
      <c r="F5">
        <f t="shared" si="2"/>
        <v>52</v>
      </c>
      <c r="H5">
        <v>5</v>
      </c>
      <c r="I5" t="str">
        <f t="shared" ca="1" si="3"/>
        <v>ZiTKk9</v>
      </c>
      <c r="J5">
        <f t="shared" ca="1" si="4"/>
        <v>1</v>
      </c>
      <c r="K5" t="str">
        <f t="shared" ca="1" si="5"/>
        <v>OK</v>
      </c>
    </row>
    <row r="6" spans="1:11" x14ac:dyDescent="0.45">
      <c r="A6" t="s">
        <v>47</v>
      </c>
      <c r="B6">
        <f t="shared" si="0"/>
        <v>102</v>
      </c>
      <c r="C6" t="s">
        <v>73</v>
      </c>
      <c r="D6">
        <f t="shared" si="1"/>
        <v>70</v>
      </c>
      <c r="E6">
        <v>5</v>
      </c>
      <c r="F6">
        <f t="shared" si="2"/>
        <v>53</v>
      </c>
      <c r="H6">
        <v>6</v>
      </c>
      <c r="I6" t="str">
        <f t="shared" ca="1" si="3"/>
        <v>s9rKL5</v>
      </c>
      <c r="J6">
        <f t="shared" ca="1" si="4"/>
        <v>1</v>
      </c>
      <c r="K6" t="str">
        <f t="shared" ca="1" si="5"/>
        <v>OK</v>
      </c>
    </row>
    <row r="7" spans="1:11" x14ac:dyDescent="0.45">
      <c r="A7" t="s">
        <v>48</v>
      </c>
      <c r="B7">
        <f t="shared" si="0"/>
        <v>103</v>
      </c>
      <c r="C7" t="s">
        <v>74</v>
      </c>
      <c r="D7">
        <f t="shared" si="1"/>
        <v>71</v>
      </c>
      <c r="E7">
        <v>6</v>
      </c>
      <c r="F7">
        <f t="shared" si="2"/>
        <v>54</v>
      </c>
      <c r="H7">
        <v>7</v>
      </c>
      <c r="I7" t="str">
        <f t="shared" ca="1" si="3"/>
        <v>FaUSEs</v>
      </c>
      <c r="J7">
        <f t="shared" ca="1" si="4"/>
        <v>1</v>
      </c>
      <c r="K7" t="str">
        <f t="shared" ca="1" si="5"/>
        <v>OK</v>
      </c>
    </row>
    <row r="8" spans="1:11" x14ac:dyDescent="0.45">
      <c r="A8" t="s">
        <v>49</v>
      </c>
      <c r="B8">
        <f t="shared" si="0"/>
        <v>104</v>
      </c>
      <c r="C8" t="s">
        <v>75</v>
      </c>
      <c r="D8">
        <f t="shared" si="1"/>
        <v>72</v>
      </c>
      <c r="E8">
        <v>7</v>
      </c>
      <c r="F8">
        <f t="shared" si="2"/>
        <v>55</v>
      </c>
      <c r="H8">
        <v>8</v>
      </c>
      <c r="I8" t="str">
        <f t="shared" ca="1" si="3"/>
        <v>q77DMF</v>
      </c>
      <c r="J8">
        <f t="shared" ca="1" si="4"/>
        <v>1</v>
      </c>
      <c r="K8" t="str">
        <f t="shared" ca="1" si="5"/>
        <v>OK</v>
      </c>
    </row>
    <row r="9" spans="1:11" x14ac:dyDescent="0.45">
      <c r="A9" t="s">
        <v>50</v>
      </c>
      <c r="B9">
        <f t="shared" si="0"/>
        <v>105</v>
      </c>
      <c r="C9" t="s">
        <v>76</v>
      </c>
      <c r="D9" t="s">
        <v>94</v>
      </c>
      <c r="E9">
        <v>8</v>
      </c>
      <c r="F9">
        <f t="shared" si="2"/>
        <v>56</v>
      </c>
      <c r="H9">
        <v>9</v>
      </c>
      <c r="I9" t="str">
        <f t="shared" ca="1" si="3"/>
        <v>NRmuxT</v>
      </c>
      <c r="J9">
        <f t="shared" ca="1" si="4"/>
        <v>1</v>
      </c>
      <c r="K9" t="str">
        <f t="shared" ca="1" si="5"/>
        <v>OK</v>
      </c>
    </row>
    <row r="10" spans="1:11" x14ac:dyDescent="0.45">
      <c r="A10" t="s">
        <v>51</v>
      </c>
      <c r="B10">
        <f t="shared" si="0"/>
        <v>106</v>
      </c>
      <c r="C10" t="s">
        <v>77</v>
      </c>
      <c r="D10">
        <f>+CODE(C10)</f>
        <v>74</v>
      </c>
      <c r="E10">
        <v>9</v>
      </c>
      <c r="F10">
        <f t="shared" si="2"/>
        <v>57</v>
      </c>
      <c r="H10">
        <v>10</v>
      </c>
      <c r="I10" t="str">
        <f t="shared" ca="1" si="3"/>
        <v>fBRMY5</v>
      </c>
      <c r="J10">
        <f t="shared" ca="1" si="4"/>
        <v>1</v>
      </c>
      <c r="K10" t="str">
        <f t="shared" ca="1" si="5"/>
        <v>OK</v>
      </c>
    </row>
    <row r="11" spans="1:11" x14ac:dyDescent="0.45">
      <c r="A11" t="s">
        <v>52</v>
      </c>
      <c r="B11">
        <f t="shared" si="0"/>
        <v>107</v>
      </c>
      <c r="C11" t="s">
        <v>78</v>
      </c>
      <c r="D11">
        <f>+CODE(C11)</f>
        <v>75</v>
      </c>
      <c r="H11">
        <v>11</v>
      </c>
      <c r="I11" t="str">
        <f t="shared" ca="1" si="3"/>
        <v>KChfRT</v>
      </c>
      <c r="J11">
        <f t="shared" ca="1" si="4"/>
        <v>1</v>
      </c>
      <c r="K11" t="str">
        <f t="shared" ca="1" si="5"/>
        <v>OK</v>
      </c>
    </row>
    <row r="12" spans="1:11" x14ac:dyDescent="0.45">
      <c r="A12" t="s">
        <v>53</v>
      </c>
      <c r="B12" t="s">
        <v>94</v>
      </c>
      <c r="C12" t="s">
        <v>79</v>
      </c>
      <c r="D12">
        <f>+CODE(C12)</f>
        <v>76</v>
      </c>
      <c r="H12">
        <v>12</v>
      </c>
      <c r="I12" t="str">
        <f t="shared" ca="1" si="3"/>
        <v>3k1SxU</v>
      </c>
      <c r="J12">
        <f t="shared" ca="1" si="4"/>
        <v>1</v>
      </c>
      <c r="K12" t="str">
        <f t="shared" ca="1" si="5"/>
        <v>OK</v>
      </c>
    </row>
    <row r="13" spans="1:11" x14ac:dyDescent="0.45">
      <c r="A13" t="s">
        <v>54</v>
      </c>
      <c r="B13">
        <f t="shared" ref="B13:B26" si="6">+CODE(A13)</f>
        <v>109</v>
      </c>
      <c r="C13" t="s">
        <v>80</v>
      </c>
      <c r="D13">
        <f>+CODE(C13)</f>
        <v>77</v>
      </c>
      <c r="H13">
        <v>13</v>
      </c>
      <c r="I13" t="str">
        <f t="shared" ca="1" si="3"/>
        <v>pAVAUU</v>
      </c>
      <c r="J13">
        <f t="shared" ca="1" si="4"/>
        <v>1</v>
      </c>
      <c r="K13" t="str">
        <f t="shared" ca="1" si="5"/>
        <v>OK</v>
      </c>
    </row>
    <row r="14" spans="1:11" x14ac:dyDescent="0.45">
      <c r="A14" t="s">
        <v>55</v>
      </c>
      <c r="B14">
        <f t="shared" si="6"/>
        <v>110</v>
      </c>
      <c r="C14" t="s">
        <v>81</v>
      </c>
      <c r="D14">
        <f>+CODE(C14)</f>
        <v>78</v>
      </c>
      <c r="H14">
        <v>14</v>
      </c>
      <c r="I14" t="str">
        <f t="shared" ca="1" si="3"/>
        <v>M97NPD</v>
      </c>
      <c r="J14">
        <f t="shared" ca="1" si="4"/>
        <v>1</v>
      </c>
      <c r="K14" t="str">
        <f t="shared" ca="1" si="5"/>
        <v>OK</v>
      </c>
    </row>
    <row r="15" spans="1:11" x14ac:dyDescent="0.45">
      <c r="A15" t="s">
        <v>56</v>
      </c>
      <c r="B15">
        <f t="shared" si="6"/>
        <v>111</v>
      </c>
      <c r="C15" t="s">
        <v>82</v>
      </c>
      <c r="D15" t="s">
        <v>94</v>
      </c>
      <c r="H15">
        <v>15</v>
      </c>
      <c r="I15" t="str">
        <f t="shared" ca="1" si="3"/>
        <v>NDXMs8</v>
      </c>
      <c r="J15">
        <f t="shared" ca="1" si="4"/>
        <v>1</v>
      </c>
      <c r="K15" t="str">
        <f t="shared" ca="1" si="5"/>
        <v>OK</v>
      </c>
    </row>
    <row r="16" spans="1:11" x14ac:dyDescent="0.45">
      <c r="A16" t="s">
        <v>57</v>
      </c>
      <c r="B16">
        <f t="shared" si="6"/>
        <v>112</v>
      </c>
      <c r="C16" t="s">
        <v>83</v>
      </c>
      <c r="D16">
        <f t="shared" ref="D16:D26" si="7">+CODE(C16)</f>
        <v>80</v>
      </c>
      <c r="H16">
        <v>16</v>
      </c>
      <c r="I16" t="str">
        <f t="shared" ca="1" si="3"/>
        <v>gPC9GM</v>
      </c>
      <c r="J16">
        <f t="shared" ca="1" si="4"/>
        <v>1</v>
      </c>
      <c r="K16" t="str">
        <f t="shared" ca="1" si="5"/>
        <v>OK</v>
      </c>
    </row>
    <row r="17" spans="1:11" x14ac:dyDescent="0.45">
      <c r="A17" t="s">
        <v>58</v>
      </c>
      <c r="B17">
        <f t="shared" si="6"/>
        <v>113</v>
      </c>
      <c r="C17" t="s">
        <v>84</v>
      </c>
      <c r="D17">
        <f t="shared" si="7"/>
        <v>81</v>
      </c>
      <c r="H17">
        <v>17</v>
      </c>
      <c r="I17" t="str">
        <f t="shared" ca="1" si="3"/>
        <v>dQG8uU</v>
      </c>
      <c r="J17">
        <f t="shared" ca="1" si="4"/>
        <v>1</v>
      </c>
      <c r="K17" t="str">
        <f t="shared" ca="1" si="5"/>
        <v>OK</v>
      </c>
    </row>
    <row r="18" spans="1:11" x14ac:dyDescent="0.45">
      <c r="A18" t="s">
        <v>59</v>
      </c>
      <c r="B18">
        <f t="shared" si="6"/>
        <v>114</v>
      </c>
      <c r="C18" t="s">
        <v>85</v>
      </c>
      <c r="D18">
        <f t="shared" si="7"/>
        <v>82</v>
      </c>
      <c r="H18">
        <v>18</v>
      </c>
      <c r="I18" t="str">
        <f t="shared" ca="1" si="3"/>
        <v>j9LoAE</v>
      </c>
      <c r="J18">
        <f t="shared" ca="1" si="4"/>
        <v>1</v>
      </c>
      <c r="K18" t="str">
        <f t="shared" ca="1" si="5"/>
        <v>OK</v>
      </c>
    </row>
    <row r="19" spans="1:11" x14ac:dyDescent="0.45">
      <c r="A19" t="s">
        <v>60</v>
      </c>
      <c r="B19">
        <f t="shared" si="6"/>
        <v>115</v>
      </c>
      <c r="C19" t="s">
        <v>86</v>
      </c>
      <c r="D19">
        <f t="shared" si="7"/>
        <v>83</v>
      </c>
      <c r="H19">
        <v>19</v>
      </c>
      <c r="I19" t="str">
        <f t="shared" ca="1" si="3"/>
        <v>oNjQkh</v>
      </c>
      <c r="J19">
        <f t="shared" ca="1" si="4"/>
        <v>1</v>
      </c>
      <c r="K19" t="str">
        <f t="shared" ca="1" si="5"/>
        <v>OK</v>
      </c>
    </row>
    <row r="20" spans="1:11" x14ac:dyDescent="0.45">
      <c r="A20" t="s">
        <v>61</v>
      </c>
      <c r="B20">
        <f t="shared" si="6"/>
        <v>116</v>
      </c>
      <c r="C20" t="s">
        <v>87</v>
      </c>
      <c r="D20">
        <f t="shared" si="7"/>
        <v>84</v>
      </c>
      <c r="H20">
        <v>20</v>
      </c>
      <c r="I20" t="str">
        <f t="shared" ca="1" si="3"/>
        <v>HKaDD6</v>
      </c>
      <c r="J20">
        <f t="shared" ca="1" si="4"/>
        <v>1</v>
      </c>
      <c r="K20" t="str">
        <f t="shared" ca="1" si="5"/>
        <v>OK</v>
      </c>
    </row>
    <row r="21" spans="1:11" x14ac:dyDescent="0.45">
      <c r="A21" t="s">
        <v>62</v>
      </c>
      <c r="B21">
        <f t="shared" si="6"/>
        <v>117</v>
      </c>
      <c r="C21" t="s">
        <v>88</v>
      </c>
      <c r="D21">
        <f t="shared" si="7"/>
        <v>85</v>
      </c>
      <c r="H21">
        <v>21</v>
      </c>
      <c r="I21" t="str">
        <f t="shared" ca="1" si="3"/>
        <v>1FWHVb</v>
      </c>
      <c r="J21">
        <f t="shared" ca="1" si="4"/>
        <v>1</v>
      </c>
      <c r="K21" t="str">
        <f t="shared" ca="1" si="5"/>
        <v>OK</v>
      </c>
    </row>
    <row r="22" spans="1:11" x14ac:dyDescent="0.45">
      <c r="A22" t="s">
        <v>63</v>
      </c>
      <c r="B22">
        <f t="shared" si="6"/>
        <v>118</v>
      </c>
      <c r="C22" t="s">
        <v>89</v>
      </c>
      <c r="D22">
        <f t="shared" si="7"/>
        <v>86</v>
      </c>
      <c r="H22">
        <v>22</v>
      </c>
      <c r="I22" t="str">
        <f t="shared" ca="1" si="3"/>
        <v>29nLJG</v>
      </c>
      <c r="J22">
        <f t="shared" ca="1" si="4"/>
        <v>1</v>
      </c>
      <c r="K22" t="str">
        <f t="shared" ca="1" si="5"/>
        <v>OK</v>
      </c>
    </row>
    <row r="23" spans="1:11" x14ac:dyDescent="0.45">
      <c r="A23" t="s">
        <v>64</v>
      </c>
      <c r="B23">
        <f t="shared" si="6"/>
        <v>119</v>
      </c>
      <c r="C23" t="s">
        <v>90</v>
      </c>
      <c r="D23">
        <f t="shared" si="7"/>
        <v>87</v>
      </c>
      <c r="H23">
        <v>23</v>
      </c>
      <c r="I23" t="str">
        <f t="shared" ca="1" si="3"/>
        <v>L88SV6</v>
      </c>
      <c r="J23">
        <f t="shared" ca="1" si="4"/>
        <v>1</v>
      </c>
      <c r="K23" t="str">
        <f t="shared" ca="1" si="5"/>
        <v>OK</v>
      </c>
    </row>
    <row r="24" spans="1:11" x14ac:dyDescent="0.45">
      <c r="A24" t="s">
        <v>65</v>
      </c>
      <c r="B24">
        <f t="shared" si="6"/>
        <v>120</v>
      </c>
      <c r="C24" t="s">
        <v>91</v>
      </c>
      <c r="D24">
        <f t="shared" si="7"/>
        <v>88</v>
      </c>
      <c r="H24">
        <v>24</v>
      </c>
      <c r="I24" t="str">
        <f t="shared" ca="1" si="3"/>
        <v>8FF4Jj</v>
      </c>
      <c r="J24">
        <f t="shared" ca="1" si="4"/>
        <v>1</v>
      </c>
      <c r="K24" t="str">
        <f t="shared" ca="1" si="5"/>
        <v>OK</v>
      </c>
    </row>
    <row r="25" spans="1:11" x14ac:dyDescent="0.45">
      <c r="A25" t="s">
        <v>66</v>
      </c>
      <c r="B25">
        <f t="shared" si="6"/>
        <v>121</v>
      </c>
      <c r="C25" t="s">
        <v>92</v>
      </c>
      <c r="D25">
        <f t="shared" si="7"/>
        <v>89</v>
      </c>
      <c r="H25">
        <v>25</v>
      </c>
      <c r="I25" t="str">
        <f t="shared" ca="1" si="3"/>
        <v>HtPZiD</v>
      </c>
      <c r="J25">
        <f t="shared" ca="1" si="4"/>
        <v>1</v>
      </c>
      <c r="K25" t="str">
        <f t="shared" ca="1" si="5"/>
        <v>OK</v>
      </c>
    </row>
    <row r="26" spans="1:11" x14ac:dyDescent="0.45">
      <c r="A26" t="s">
        <v>67</v>
      </c>
      <c r="B26">
        <f t="shared" si="6"/>
        <v>122</v>
      </c>
      <c r="C26" t="s">
        <v>93</v>
      </c>
      <c r="D26">
        <f t="shared" si="7"/>
        <v>90</v>
      </c>
      <c r="H26">
        <v>26</v>
      </c>
      <c r="I26" t="str">
        <f t="shared" ca="1" si="3"/>
        <v>Grt9uC</v>
      </c>
      <c r="J26">
        <f t="shared" ca="1" si="4"/>
        <v>1</v>
      </c>
      <c r="K26" t="str">
        <f t="shared" ca="1" si="5"/>
        <v>OK</v>
      </c>
    </row>
    <row r="27" spans="1:11" x14ac:dyDescent="0.45">
      <c r="H27">
        <v>27</v>
      </c>
      <c r="I27" t="str">
        <f t="shared" ca="1" si="3"/>
        <v>fYNhEN</v>
      </c>
      <c r="J27">
        <f t="shared" ref="J27:J51" ca="1" si="8">COUNTIF(I:I,I27)</f>
        <v>1</v>
      </c>
      <c r="K27" t="str">
        <f t="shared" ref="K27:K51" ca="1" si="9">+IF(J27=1,"OK","ダブり")</f>
        <v>OK</v>
      </c>
    </row>
    <row r="28" spans="1:11" x14ac:dyDescent="0.45">
      <c r="H28">
        <v>28</v>
      </c>
      <c r="I28" t="str">
        <f t="shared" ca="1" si="3"/>
        <v>semNg4</v>
      </c>
      <c r="J28">
        <f t="shared" ca="1" si="8"/>
        <v>1</v>
      </c>
      <c r="K28" t="str">
        <f t="shared" ca="1" si="9"/>
        <v>OK</v>
      </c>
    </row>
    <row r="29" spans="1:11" x14ac:dyDescent="0.45">
      <c r="H29">
        <v>29</v>
      </c>
      <c r="I29" t="str">
        <f t="shared" ca="1" si="3"/>
        <v>hGktwA</v>
      </c>
      <c r="J29">
        <f t="shared" ca="1" si="8"/>
        <v>1</v>
      </c>
      <c r="K29" t="str">
        <f t="shared" ca="1" si="9"/>
        <v>OK</v>
      </c>
    </row>
    <row r="30" spans="1:11" x14ac:dyDescent="0.45">
      <c r="H30">
        <v>30</v>
      </c>
      <c r="I30" t="str">
        <f t="shared" ca="1" si="3"/>
        <v>nbb5y3</v>
      </c>
      <c r="J30">
        <f t="shared" ca="1" si="8"/>
        <v>1</v>
      </c>
      <c r="K30" t="str">
        <f t="shared" ca="1" si="9"/>
        <v>OK</v>
      </c>
    </row>
    <row r="31" spans="1:11" x14ac:dyDescent="0.45">
      <c r="H31">
        <v>31</v>
      </c>
      <c r="I31" t="str">
        <f t="shared" ca="1" si="3"/>
        <v>FGXLdS</v>
      </c>
      <c r="J31">
        <f t="shared" ca="1" si="8"/>
        <v>1</v>
      </c>
      <c r="K31" t="str">
        <f t="shared" ca="1" si="9"/>
        <v>OK</v>
      </c>
    </row>
    <row r="32" spans="1:11" x14ac:dyDescent="0.45">
      <c r="H32">
        <v>32</v>
      </c>
      <c r="I32" t="str">
        <f t="shared" ca="1" si="3"/>
        <v>2eA47G</v>
      </c>
      <c r="J32">
        <f t="shared" ca="1" si="8"/>
        <v>1</v>
      </c>
      <c r="K32" t="str">
        <f t="shared" ca="1" si="9"/>
        <v>OK</v>
      </c>
    </row>
    <row r="33" spans="8:11" x14ac:dyDescent="0.45">
      <c r="H33">
        <v>33</v>
      </c>
      <c r="I33" t="str">
        <f t="shared" ca="1" si="3"/>
        <v>m3ivx3</v>
      </c>
      <c r="J33">
        <f t="shared" ca="1" si="8"/>
        <v>1</v>
      </c>
      <c r="K33" t="str">
        <f t="shared" ca="1" si="9"/>
        <v>OK</v>
      </c>
    </row>
    <row r="34" spans="8:11" x14ac:dyDescent="0.45">
      <c r="H34">
        <v>34</v>
      </c>
      <c r="I34" t="str">
        <f t="shared" ca="1" si="3"/>
        <v>86BR6M</v>
      </c>
      <c r="J34">
        <f t="shared" ca="1" si="8"/>
        <v>1</v>
      </c>
      <c r="K34" t="str">
        <f t="shared" ca="1" si="9"/>
        <v>OK</v>
      </c>
    </row>
    <row r="35" spans="8:11" x14ac:dyDescent="0.45">
      <c r="H35">
        <v>35</v>
      </c>
      <c r="I35" t="str">
        <f t="shared" ca="1" si="3"/>
        <v>qcEhF9</v>
      </c>
      <c r="J35">
        <f t="shared" ca="1" si="8"/>
        <v>1</v>
      </c>
      <c r="K35" t="str">
        <f t="shared" ca="1" si="9"/>
        <v>OK</v>
      </c>
    </row>
    <row r="36" spans="8:11" x14ac:dyDescent="0.45">
      <c r="H36">
        <v>36</v>
      </c>
      <c r="I36" t="str">
        <f t="shared" ca="1" si="3"/>
        <v>DANZJa</v>
      </c>
      <c r="J36">
        <f t="shared" ca="1" si="8"/>
        <v>1</v>
      </c>
      <c r="K36" t="str">
        <f t="shared" ca="1" si="9"/>
        <v>OK</v>
      </c>
    </row>
    <row r="37" spans="8:11" x14ac:dyDescent="0.45">
      <c r="H37">
        <v>37</v>
      </c>
      <c r="I37" t="str">
        <f t="shared" ca="1" si="3"/>
        <v>FH65yM</v>
      </c>
      <c r="J37">
        <f t="shared" ca="1" si="8"/>
        <v>1</v>
      </c>
      <c r="K37" t="str">
        <f t="shared" ca="1" si="9"/>
        <v>OK</v>
      </c>
    </row>
    <row r="38" spans="8:11" x14ac:dyDescent="0.45">
      <c r="H38">
        <v>38</v>
      </c>
      <c r="I38" t="str">
        <f t="shared" ca="1" si="3"/>
        <v>uu7NQ9</v>
      </c>
      <c r="J38">
        <f t="shared" ca="1" si="8"/>
        <v>1</v>
      </c>
      <c r="K38" t="str">
        <f t="shared" ca="1" si="9"/>
        <v>OK</v>
      </c>
    </row>
    <row r="39" spans="8:11" x14ac:dyDescent="0.45">
      <c r="H39">
        <v>39</v>
      </c>
      <c r="I39" t="str">
        <f t="shared" ca="1" si="3"/>
        <v>2uBDyM</v>
      </c>
      <c r="J39">
        <f t="shared" ca="1" si="8"/>
        <v>1</v>
      </c>
      <c r="K39" t="str">
        <f t="shared" ca="1" si="9"/>
        <v>OK</v>
      </c>
    </row>
    <row r="40" spans="8:11" x14ac:dyDescent="0.45">
      <c r="H40">
        <v>40</v>
      </c>
      <c r="I40" t="str">
        <f t="shared" ca="1" si="3"/>
        <v>3u3Jbz</v>
      </c>
      <c r="J40">
        <f t="shared" ca="1" si="8"/>
        <v>1</v>
      </c>
      <c r="K40" t="str">
        <f t="shared" ca="1" si="9"/>
        <v>OK</v>
      </c>
    </row>
    <row r="41" spans="8:11" x14ac:dyDescent="0.45">
      <c r="H41">
        <v>41</v>
      </c>
      <c r="I41" t="str">
        <f t="shared" ca="1" si="3"/>
        <v>tRtVXH</v>
      </c>
      <c r="J41">
        <f t="shared" ca="1" si="8"/>
        <v>1</v>
      </c>
      <c r="K41" t="str">
        <f t="shared" ca="1" si="9"/>
        <v>OK</v>
      </c>
    </row>
    <row r="42" spans="8:11" x14ac:dyDescent="0.45">
      <c r="H42">
        <v>42</v>
      </c>
      <c r="I42" t="str">
        <f t="shared" ca="1" si="3"/>
        <v>z347A4</v>
      </c>
      <c r="J42">
        <f t="shared" ca="1" si="8"/>
        <v>1</v>
      </c>
      <c r="K42" t="str">
        <f t="shared" ca="1" si="9"/>
        <v>OK</v>
      </c>
    </row>
    <row r="43" spans="8:11" x14ac:dyDescent="0.45">
      <c r="H43">
        <v>43</v>
      </c>
      <c r="I43" t="str">
        <f t="shared" ca="1" si="3"/>
        <v>m9tbf7</v>
      </c>
      <c r="J43">
        <f t="shared" ca="1" si="8"/>
        <v>1</v>
      </c>
      <c r="K43" t="str">
        <f t="shared" ca="1" si="9"/>
        <v>OK</v>
      </c>
    </row>
    <row r="44" spans="8:11" x14ac:dyDescent="0.45">
      <c r="H44">
        <v>44</v>
      </c>
      <c r="I44" t="str">
        <f t="shared" ca="1" si="3"/>
        <v>gJhsKw</v>
      </c>
      <c r="J44">
        <f t="shared" ca="1" si="8"/>
        <v>1</v>
      </c>
      <c r="K44" t="str">
        <f t="shared" ca="1" si="9"/>
        <v>OK</v>
      </c>
    </row>
    <row r="45" spans="8:11" x14ac:dyDescent="0.45">
      <c r="H45">
        <v>45</v>
      </c>
      <c r="I45" t="str">
        <f t="shared" ca="1" si="3"/>
        <v>ZNMLHJ</v>
      </c>
      <c r="J45">
        <f t="shared" ca="1" si="8"/>
        <v>1</v>
      </c>
      <c r="K45" t="str">
        <f t="shared" ca="1" si="9"/>
        <v>OK</v>
      </c>
    </row>
    <row r="46" spans="8:11" x14ac:dyDescent="0.45">
      <c r="H46">
        <v>46</v>
      </c>
      <c r="I46" t="str">
        <f t="shared" ca="1" si="3"/>
        <v>BMdPMq</v>
      </c>
      <c r="J46">
        <f t="shared" ca="1" si="8"/>
        <v>1</v>
      </c>
      <c r="K46" t="str">
        <f t="shared" ca="1" si="9"/>
        <v>OK</v>
      </c>
    </row>
    <row r="47" spans="8:11" x14ac:dyDescent="0.45">
      <c r="H47">
        <v>47</v>
      </c>
      <c r="I47" t="str">
        <f t="shared" ca="1" si="3"/>
        <v>f7w5td</v>
      </c>
      <c r="J47">
        <f t="shared" ca="1" si="8"/>
        <v>1</v>
      </c>
      <c r="K47" t="str">
        <f t="shared" ca="1" si="9"/>
        <v>OK</v>
      </c>
    </row>
    <row r="48" spans="8:11" x14ac:dyDescent="0.45">
      <c r="H48">
        <v>48</v>
      </c>
      <c r="I48" t="str">
        <f t="shared" ca="1" si="3"/>
        <v>CG3yfb</v>
      </c>
      <c r="J48">
        <f t="shared" ca="1" si="8"/>
        <v>1</v>
      </c>
      <c r="K48" t="str">
        <f t="shared" ca="1" si="9"/>
        <v>OK</v>
      </c>
    </row>
    <row r="49" spans="8:11" x14ac:dyDescent="0.45">
      <c r="H49">
        <v>49</v>
      </c>
      <c r="I49" t="str">
        <f t="shared" ca="1" si="3"/>
        <v>fiEtWf</v>
      </c>
      <c r="J49">
        <f t="shared" ca="1" si="8"/>
        <v>1</v>
      </c>
      <c r="K49" t="str">
        <f t="shared" ca="1" si="9"/>
        <v>OK</v>
      </c>
    </row>
    <row r="50" spans="8:11" x14ac:dyDescent="0.45">
      <c r="H50">
        <v>50</v>
      </c>
      <c r="I50" t="str">
        <f t="shared" ca="1" si="3"/>
        <v>diaCp4</v>
      </c>
      <c r="J50">
        <f t="shared" ca="1" si="8"/>
        <v>1</v>
      </c>
      <c r="K50" t="str">
        <f t="shared" ca="1" si="9"/>
        <v>OK</v>
      </c>
    </row>
    <row r="51" spans="8:11" x14ac:dyDescent="0.45">
      <c r="H51">
        <v>51</v>
      </c>
      <c r="I51" t="str">
        <f t="shared" ca="1" si="3"/>
        <v>SUWAkN</v>
      </c>
      <c r="J51">
        <f t="shared" ca="1" si="8"/>
        <v>1</v>
      </c>
      <c r="K51" t="str">
        <f t="shared" ca="1" si="9"/>
        <v>OK</v>
      </c>
    </row>
    <row r="52" spans="8:11" x14ac:dyDescent="0.45">
      <c r="H52">
        <v>52</v>
      </c>
      <c r="I52" t="str">
        <f t="shared" ca="1" si="3"/>
        <v>RpKL84</v>
      </c>
      <c r="J52">
        <f t="shared" ref="J52:J111" ca="1" si="10">COUNTIF(I:I,I52)</f>
        <v>1</v>
      </c>
      <c r="K52" t="str">
        <f t="shared" ref="K52:K111" ca="1" si="11">+IF(J52=1,"OK","ダブり")</f>
        <v>OK</v>
      </c>
    </row>
    <row r="53" spans="8:11" x14ac:dyDescent="0.45">
      <c r="H53">
        <v>53</v>
      </c>
      <c r="I53" t="str">
        <f t="shared" ca="1" si="3"/>
        <v>cjM5z6</v>
      </c>
      <c r="J53">
        <f t="shared" ca="1" si="10"/>
        <v>1</v>
      </c>
      <c r="K53" t="str">
        <f t="shared" ca="1" si="11"/>
        <v>OK</v>
      </c>
    </row>
    <row r="54" spans="8:11" x14ac:dyDescent="0.45">
      <c r="H54">
        <v>54</v>
      </c>
      <c r="I54" t="str">
        <f t="shared" ca="1" si="3"/>
        <v>UKLzNw</v>
      </c>
      <c r="J54">
        <f t="shared" ca="1" si="10"/>
        <v>1</v>
      </c>
      <c r="K54" t="str">
        <f t="shared" ca="1" si="11"/>
        <v>OK</v>
      </c>
    </row>
    <row r="55" spans="8:11" x14ac:dyDescent="0.45">
      <c r="H55">
        <v>55</v>
      </c>
      <c r="I55" t="str">
        <f t="shared" ca="1" si="3"/>
        <v>dN1Bqk</v>
      </c>
      <c r="J55">
        <f t="shared" ca="1" si="10"/>
        <v>1</v>
      </c>
      <c r="K55" t="str">
        <f t="shared" ca="1" si="11"/>
        <v>OK</v>
      </c>
    </row>
    <row r="56" spans="8:11" x14ac:dyDescent="0.45">
      <c r="H56">
        <v>56</v>
      </c>
      <c r="I56" t="str">
        <f t="shared" ca="1" si="3"/>
        <v>6kHPzw</v>
      </c>
      <c r="J56">
        <f t="shared" ca="1" si="10"/>
        <v>1</v>
      </c>
      <c r="K56" t="str">
        <f t="shared" ca="1" si="11"/>
        <v>OK</v>
      </c>
    </row>
    <row r="57" spans="8:11" x14ac:dyDescent="0.45">
      <c r="H57">
        <v>57</v>
      </c>
      <c r="I57" t="str">
        <f t="shared" ca="1" si="3"/>
        <v>oB2xAy</v>
      </c>
      <c r="J57">
        <f t="shared" ca="1" si="10"/>
        <v>1</v>
      </c>
      <c r="K57" t="str">
        <f t="shared" ca="1" si="11"/>
        <v>OK</v>
      </c>
    </row>
    <row r="58" spans="8:11" x14ac:dyDescent="0.45">
      <c r="H58">
        <v>58</v>
      </c>
      <c r="I58" t="str">
        <f t="shared" ca="1" si="3"/>
        <v>acKuZc</v>
      </c>
      <c r="J58">
        <f t="shared" ca="1" si="10"/>
        <v>1</v>
      </c>
      <c r="K58" t="str">
        <f t="shared" ca="1" si="11"/>
        <v>OK</v>
      </c>
    </row>
    <row r="59" spans="8:11" x14ac:dyDescent="0.45">
      <c r="H59">
        <v>59</v>
      </c>
      <c r="I59" t="str">
        <f t="shared" ca="1" si="3"/>
        <v>LAfFKZ</v>
      </c>
      <c r="J59">
        <f t="shared" ca="1" si="10"/>
        <v>1</v>
      </c>
      <c r="K59" t="str">
        <f t="shared" ca="1" si="11"/>
        <v>OK</v>
      </c>
    </row>
    <row r="60" spans="8:11" x14ac:dyDescent="0.45">
      <c r="H60">
        <v>60</v>
      </c>
      <c r="I60" t="str">
        <f t="shared" ca="1" si="3"/>
        <v>HKgxsK</v>
      </c>
      <c r="J60">
        <f t="shared" ca="1" si="10"/>
        <v>1</v>
      </c>
      <c r="K60" t="str">
        <f t="shared" ca="1" si="11"/>
        <v>OK</v>
      </c>
    </row>
    <row r="61" spans="8:11" x14ac:dyDescent="0.45">
      <c r="H61">
        <v>61</v>
      </c>
      <c r="I61" t="str">
        <f t="shared" ca="1" si="3"/>
        <v>DQb84j</v>
      </c>
      <c r="J61">
        <f t="shared" ca="1" si="10"/>
        <v>1</v>
      </c>
      <c r="K61" t="str">
        <f t="shared" ca="1" si="11"/>
        <v>OK</v>
      </c>
    </row>
    <row r="62" spans="8:11" x14ac:dyDescent="0.45">
      <c r="H62">
        <v>62</v>
      </c>
      <c r="I62" t="str">
        <f t="shared" ca="1" si="3"/>
        <v>3wNbD6</v>
      </c>
      <c r="J62">
        <f t="shared" ca="1" si="10"/>
        <v>1</v>
      </c>
      <c r="K62" t="str">
        <f t="shared" ca="1" si="11"/>
        <v>OK</v>
      </c>
    </row>
    <row r="63" spans="8:11" x14ac:dyDescent="0.45">
      <c r="H63">
        <v>63</v>
      </c>
      <c r="I63" t="str">
        <f t="shared" ca="1" si="3"/>
        <v>i2wSYD</v>
      </c>
      <c r="J63">
        <f t="shared" ca="1" si="10"/>
        <v>1</v>
      </c>
      <c r="K63" t="str">
        <f t="shared" ca="1" si="11"/>
        <v>OK</v>
      </c>
    </row>
    <row r="64" spans="8:11" x14ac:dyDescent="0.45">
      <c r="H64">
        <v>64</v>
      </c>
      <c r="I64" t="str">
        <f t="shared" ca="1" si="3"/>
        <v>BQWKYy</v>
      </c>
      <c r="J64">
        <f t="shared" ca="1" si="10"/>
        <v>1</v>
      </c>
      <c r="K64" t="str">
        <f t="shared" ca="1" si="11"/>
        <v>OK</v>
      </c>
    </row>
    <row r="65" spans="8:11" x14ac:dyDescent="0.45">
      <c r="H65">
        <v>65</v>
      </c>
      <c r="I65" t="str">
        <f t="shared" ca="1" si="3"/>
        <v>vd5jZg</v>
      </c>
      <c r="J65">
        <f t="shared" ca="1" si="10"/>
        <v>1</v>
      </c>
      <c r="K65" t="str">
        <f t="shared" ca="1" si="11"/>
        <v>OK</v>
      </c>
    </row>
    <row r="66" spans="8:11" x14ac:dyDescent="0.45">
      <c r="H66">
        <v>66</v>
      </c>
      <c r="I66" t="str">
        <f t="shared" ref="I66:I129" ca="1" si="12">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f>
        <v>1BHt5t</v>
      </c>
      <c r="J66">
        <f t="shared" ca="1" si="10"/>
        <v>1</v>
      </c>
      <c r="K66" t="str">
        <f t="shared" ca="1" si="11"/>
        <v>OK</v>
      </c>
    </row>
    <row r="67" spans="8:11" x14ac:dyDescent="0.45">
      <c r="H67">
        <v>67</v>
      </c>
      <c r="I67" t="str">
        <f t="shared" ca="1" si="12"/>
        <v>vsh3DZ</v>
      </c>
      <c r="J67">
        <f t="shared" ca="1" si="10"/>
        <v>1</v>
      </c>
      <c r="K67" t="str">
        <f t="shared" ca="1" si="11"/>
        <v>OK</v>
      </c>
    </row>
    <row r="68" spans="8:11" x14ac:dyDescent="0.45">
      <c r="H68">
        <v>68</v>
      </c>
      <c r="I68" t="str">
        <f t="shared" ca="1" si="12"/>
        <v>A6DRJe</v>
      </c>
      <c r="J68">
        <f t="shared" ca="1" si="10"/>
        <v>1</v>
      </c>
      <c r="K68" t="str">
        <f t="shared" ca="1" si="11"/>
        <v>OK</v>
      </c>
    </row>
    <row r="69" spans="8:11" x14ac:dyDescent="0.45">
      <c r="H69">
        <v>69</v>
      </c>
      <c r="I69" t="str">
        <f t="shared" ca="1" si="12"/>
        <v>URrWLP</v>
      </c>
      <c r="J69">
        <f t="shared" ca="1" si="10"/>
        <v>1</v>
      </c>
      <c r="K69" t="str">
        <f t="shared" ca="1" si="11"/>
        <v>OK</v>
      </c>
    </row>
    <row r="70" spans="8:11" x14ac:dyDescent="0.45">
      <c r="H70">
        <v>70</v>
      </c>
      <c r="I70" t="str">
        <f t="shared" ca="1" si="12"/>
        <v>7C5gPZ</v>
      </c>
      <c r="J70">
        <f t="shared" ca="1" si="10"/>
        <v>1</v>
      </c>
      <c r="K70" t="str">
        <f t="shared" ca="1" si="11"/>
        <v>OK</v>
      </c>
    </row>
    <row r="71" spans="8:11" x14ac:dyDescent="0.45">
      <c r="H71">
        <v>71</v>
      </c>
      <c r="I71" t="str">
        <f t="shared" ca="1" si="12"/>
        <v>1eKyH7</v>
      </c>
      <c r="J71">
        <f t="shared" ca="1" si="10"/>
        <v>1</v>
      </c>
      <c r="K71" t="str">
        <f t="shared" ca="1" si="11"/>
        <v>OK</v>
      </c>
    </row>
    <row r="72" spans="8:11" x14ac:dyDescent="0.45">
      <c r="H72">
        <v>72</v>
      </c>
      <c r="I72" t="str">
        <f t="shared" ca="1" si="12"/>
        <v>8L85Bi</v>
      </c>
      <c r="J72">
        <f t="shared" ca="1" si="10"/>
        <v>1</v>
      </c>
      <c r="K72" t="str">
        <f t="shared" ca="1" si="11"/>
        <v>OK</v>
      </c>
    </row>
    <row r="73" spans="8:11" x14ac:dyDescent="0.45">
      <c r="H73">
        <v>73</v>
      </c>
      <c r="I73" t="str">
        <f t="shared" ca="1" si="12"/>
        <v>UrcuUN</v>
      </c>
      <c r="J73">
        <f t="shared" ca="1" si="10"/>
        <v>1</v>
      </c>
      <c r="K73" t="str">
        <f t="shared" ca="1" si="11"/>
        <v>OK</v>
      </c>
    </row>
    <row r="74" spans="8:11" x14ac:dyDescent="0.45">
      <c r="H74">
        <v>74</v>
      </c>
      <c r="I74" t="str">
        <f t="shared" ca="1" si="12"/>
        <v>mMpHze</v>
      </c>
      <c r="J74">
        <f t="shared" ca="1" si="10"/>
        <v>1</v>
      </c>
      <c r="K74" t="str">
        <f t="shared" ca="1" si="11"/>
        <v>OK</v>
      </c>
    </row>
    <row r="75" spans="8:11" x14ac:dyDescent="0.45">
      <c r="H75">
        <v>75</v>
      </c>
      <c r="I75" t="str">
        <f t="shared" ca="1" si="12"/>
        <v>5PS7GB</v>
      </c>
      <c r="J75">
        <f t="shared" ca="1" si="10"/>
        <v>1</v>
      </c>
      <c r="K75" t="str">
        <f t="shared" ca="1" si="11"/>
        <v>OK</v>
      </c>
    </row>
    <row r="76" spans="8:11" x14ac:dyDescent="0.45">
      <c r="H76">
        <v>76</v>
      </c>
      <c r="I76" t="str">
        <f t="shared" ca="1" si="12"/>
        <v>FnhcG2</v>
      </c>
      <c r="J76">
        <f t="shared" ca="1" si="10"/>
        <v>1</v>
      </c>
      <c r="K76" t="str">
        <f t="shared" ca="1" si="11"/>
        <v>OK</v>
      </c>
    </row>
    <row r="77" spans="8:11" x14ac:dyDescent="0.45">
      <c r="H77">
        <v>77</v>
      </c>
      <c r="I77" t="str">
        <f t="shared" ca="1" si="12"/>
        <v>BLJu7K</v>
      </c>
      <c r="J77">
        <f t="shared" ca="1" si="10"/>
        <v>1</v>
      </c>
      <c r="K77" t="str">
        <f t="shared" ca="1" si="11"/>
        <v>OK</v>
      </c>
    </row>
    <row r="78" spans="8:11" x14ac:dyDescent="0.45">
      <c r="H78">
        <v>78</v>
      </c>
      <c r="I78" t="str">
        <f t="shared" ca="1" si="12"/>
        <v>NHAPhi</v>
      </c>
      <c r="J78">
        <f t="shared" ca="1" si="10"/>
        <v>1</v>
      </c>
      <c r="K78" t="str">
        <f t="shared" ca="1" si="11"/>
        <v>OK</v>
      </c>
    </row>
    <row r="79" spans="8:11" x14ac:dyDescent="0.45">
      <c r="H79">
        <v>79</v>
      </c>
      <c r="I79" t="str">
        <f t="shared" ca="1" si="12"/>
        <v>8CD5eA</v>
      </c>
      <c r="J79">
        <f t="shared" ca="1" si="10"/>
        <v>1</v>
      </c>
      <c r="K79" t="str">
        <f t="shared" ca="1" si="11"/>
        <v>OK</v>
      </c>
    </row>
    <row r="80" spans="8:11" x14ac:dyDescent="0.45">
      <c r="H80">
        <v>80</v>
      </c>
      <c r="I80" t="str">
        <f t="shared" ca="1" si="12"/>
        <v>z5HY1M</v>
      </c>
      <c r="J80">
        <f t="shared" ca="1" si="10"/>
        <v>1</v>
      </c>
      <c r="K80" t="str">
        <f t="shared" ca="1" si="11"/>
        <v>OK</v>
      </c>
    </row>
    <row r="81" spans="8:11" x14ac:dyDescent="0.45">
      <c r="H81">
        <v>81</v>
      </c>
      <c r="I81" t="str">
        <f t="shared" ca="1" si="12"/>
        <v>tcxvtR</v>
      </c>
      <c r="J81">
        <f t="shared" ca="1" si="10"/>
        <v>1</v>
      </c>
      <c r="K81" t="str">
        <f t="shared" ca="1" si="11"/>
        <v>OK</v>
      </c>
    </row>
    <row r="82" spans="8:11" x14ac:dyDescent="0.45">
      <c r="H82">
        <v>82</v>
      </c>
      <c r="I82" t="str">
        <f t="shared" ca="1" si="12"/>
        <v>G6cCNN</v>
      </c>
      <c r="J82">
        <f t="shared" ca="1" si="10"/>
        <v>1</v>
      </c>
      <c r="K82" t="str">
        <f t="shared" ca="1" si="11"/>
        <v>OK</v>
      </c>
    </row>
    <row r="83" spans="8:11" x14ac:dyDescent="0.45">
      <c r="H83">
        <v>83</v>
      </c>
      <c r="I83" t="str">
        <f t="shared" ca="1" si="12"/>
        <v>G3EzGd</v>
      </c>
      <c r="J83">
        <f t="shared" ca="1" si="10"/>
        <v>1</v>
      </c>
      <c r="K83" t="str">
        <f t="shared" ca="1" si="11"/>
        <v>OK</v>
      </c>
    </row>
    <row r="84" spans="8:11" x14ac:dyDescent="0.45">
      <c r="H84">
        <v>84</v>
      </c>
      <c r="I84" t="str">
        <f t="shared" ca="1" si="12"/>
        <v>kKY22h</v>
      </c>
      <c r="J84">
        <f t="shared" ca="1" si="10"/>
        <v>1</v>
      </c>
      <c r="K84" t="str">
        <f t="shared" ca="1" si="11"/>
        <v>OK</v>
      </c>
    </row>
    <row r="85" spans="8:11" x14ac:dyDescent="0.45">
      <c r="H85">
        <v>85</v>
      </c>
      <c r="I85" t="str">
        <f t="shared" ca="1" si="12"/>
        <v>S1krtZ</v>
      </c>
      <c r="J85">
        <f t="shared" ca="1" si="10"/>
        <v>1</v>
      </c>
      <c r="K85" t="str">
        <f t="shared" ca="1" si="11"/>
        <v>OK</v>
      </c>
    </row>
    <row r="86" spans="8:11" x14ac:dyDescent="0.45">
      <c r="H86">
        <v>86</v>
      </c>
      <c r="I86" t="str">
        <f t="shared" ca="1" si="12"/>
        <v>pjzeFK</v>
      </c>
      <c r="J86">
        <f t="shared" ca="1" si="10"/>
        <v>1</v>
      </c>
      <c r="K86" t="str">
        <f t="shared" ca="1" si="11"/>
        <v>OK</v>
      </c>
    </row>
    <row r="87" spans="8:11" x14ac:dyDescent="0.45">
      <c r="H87">
        <v>87</v>
      </c>
      <c r="I87" t="str">
        <f t="shared" ca="1" si="12"/>
        <v>MHeVmJ</v>
      </c>
      <c r="J87">
        <f t="shared" ca="1" si="10"/>
        <v>1</v>
      </c>
      <c r="K87" t="str">
        <f t="shared" ca="1" si="11"/>
        <v>OK</v>
      </c>
    </row>
    <row r="88" spans="8:11" x14ac:dyDescent="0.45">
      <c r="H88">
        <v>88</v>
      </c>
      <c r="I88" t="str">
        <f t="shared" ca="1" si="12"/>
        <v>s1wvXH</v>
      </c>
      <c r="J88">
        <f t="shared" ca="1" si="10"/>
        <v>1</v>
      </c>
      <c r="K88" t="str">
        <f t="shared" ca="1" si="11"/>
        <v>OK</v>
      </c>
    </row>
    <row r="89" spans="8:11" x14ac:dyDescent="0.45">
      <c r="H89">
        <v>89</v>
      </c>
      <c r="I89" t="str">
        <f t="shared" ca="1" si="12"/>
        <v>WSvx35</v>
      </c>
      <c r="J89">
        <f t="shared" ca="1" si="10"/>
        <v>1</v>
      </c>
      <c r="K89" t="str">
        <f t="shared" ca="1" si="11"/>
        <v>OK</v>
      </c>
    </row>
    <row r="90" spans="8:11" x14ac:dyDescent="0.45">
      <c r="H90">
        <v>90</v>
      </c>
      <c r="I90" t="str">
        <f t="shared" ca="1" si="12"/>
        <v>MaSQdY</v>
      </c>
      <c r="J90">
        <f t="shared" ca="1" si="10"/>
        <v>1</v>
      </c>
      <c r="K90" t="str">
        <f t="shared" ca="1" si="11"/>
        <v>OK</v>
      </c>
    </row>
    <row r="91" spans="8:11" x14ac:dyDescent="0.45">
      <c r="H91">
        <v>91</v>
      </c>
      <c r="I91" t="str">
        <f t="shared" ca="1" si="12"/>
        <v>k7izW4</v>
      </c>
      <c r="J91">
        <f t="shared" ca="1" si="10"/>
        <v>1</v>
      </c>
      <c r="K91" t="str">
        <f t="shared" ca="1" si="11"/>
        <v>OK</v>
      </c>
    </row>
    <row r="92" spans="8:11" x14ac:dyDescent="0.45">
      <c r="H92">
        <v>92</v>
      </c>
      <c r="I92" t="str">
        <f t="shared" ca="1" si="12"/>
        <v>9ih8Nc</v>
      </c>
      <c r="J92">
        <f t="shared" ca="1" si="10"/>
        <v>1</v>
      </c>
      <c r="K92" t="str">
        <f t="shared" ca="1" si="11"/>
        <v>OK</v>
      </c>
    </row>
    <row r="93" spans="8:11" x14ac:dyDescent="0.45">
      <c r="H93">
        <v>93</v>
      </c>
      <c r="I93" t="str">
        <f t="shared" ca="1" si="12"/>
        <v>VGJKu7</v>
      </c>
      <c r="J93">
        <f t="shared" ca="1" si="10"/>
        <v>1</v>
      </c>
      <c r="K93" t="str">
        <f t="shared" ca="1" si="11"/>
        <v>OK</v>
      </c>
    </row>
    <row r="94" spans="8:11" x14ac:dyDescent="0.45">
      <c r="H94">
        <v>94</v>
      </c>
      <c r="I94" t="str">
        <f t="shared" ca="1" si="12"/>
        <v>26aEN4</v>
      </c>
      <c r="J94">
        <f t="shared" ca="1" si="10"/>
        <v>1</v>
      </c>
      <c r="K94" t="str">
        <f t="shared" ca="1" si="11"/>
        <v>OK</v>
      </c>
    </row>
    <row r="95" spans="8:11" x14ac:dyDescent="0.45">
      <c r="H95">
        <v>95</v>
      </c>
      <c r="I95" t="str">
        <f t="shared" ca="1" si="12"/>
        <v>ihQLQ1</v>
      </c>
      <c r="J95">
        <f t="shared" ca="1" si="10"/>
        <v>1</v>
      </c>
      <c r="K95" t="str">
        <f t="shared" ca="1" si="11"/>
        <v>OK</v>
      </c>
    </row>
    <row r="96" spans="8:11" x14ac:dyDescent="0.45">
      <c r="H96">
        <v>96</v>
      </c>
      <c r="I96" t="str">
        <f t="shared" ca="1" si="12"/>
        <v>Gi5jFU</v>
      </c>
      <c r="J96">
        <f t="shared" ca="1" si="10"/>
        <v>1</v>
      </c>
      <c r="K96" t="str">
        <f t="shared" ca="1" si="11"/>
        <v>OK</v>
      </c>
    </row>
    <row r="97" spans="8:11" x14ac:dyDescent="0.45">
      <c r="H97">
        <v>97</v>
      </c>
      <c r="I97" t="str">
        <f t="shared" ca="1" si="12"/>
        <v>PjUzVw</v>
      </c>
      <c r="J97">
        <f t="shared" ca="1" si="10"/>
        <v>1</v>
      </c>
      <c r="K97" t="str">
        <f t="shared" ca="1" si="11"/>
        <v>OK</v>
      </c>
    </row>
    <row r="98" spans="8:11" x14ac:dyDescent="0.45">
      <c r="H98">
        <v>98</v>
      </c>
      <c r="I98" t="str">
        <f t="shared" ca="1" si="12"/>
        <v>pmajcd</v>
      </c>
      <c r="J98">
        <f t="shared" ca="1" si="10"/>
        <v>1</v>
      </c>
      <c r="K98" t="str">
        <f t="shared" ca="1" si="11"/>
        <v>OK</v>
      </c>
    </row>
    <row r="99" spans="8:11" x14ac:dyDescent="0.45">
      <c r="H99">
        <v>99</v>
      </c>
      <c r="I99" t="str">
        <f t="shared" ca="1" si="12"/>
        <v>HWSrpN</v>
      </c>
      <c r="J99">
        <f t="shared" ca="1" si="10"/>
        <v>1</v>
      </c>
      <c r="K99" t="str">
        <f t="shared" ca="1" si="11"/>
        <v>OK</v>
      </c>
    </row>
    <row r="100" spans="8:11" x14ac:dyDescent="0.45">
      <c r="H100">
        <v>100</v>
      </c>
      <c r="I100" t="str">
        <f t="shared" ca="1" si="12"/>
        <v>XiJAbC</v>
      </c>
      <c r="J100">
        <f t="shared" ca="1" si="10"/>
        <v>1</v>
      </c>
      <c r="K100" t="str">
        <f t="shared" ca="1" si="11"/>
        <v>OK</v>
      </c>
    </row>
    <row r="101" spans="8:11" x14ac:dyDescent="0.45">
      <c r="H101">
        <v>101</v>
      </c>
      <c r="I101" t="str">
        <f t="shared" ca="1" si="12"/>
        <v>bYBbEx</v>
      </c>
      <c r="J101">
        <f t="shared" ca="1" si="10"/>
        <v>1</v>
      </c>
      <c r="K101" t="str">
        <f t="shared" ca="1" si="11"/>
        <v>OK</v>
      </c>
    </row>
    <row r="102" spans="8:11" x14ac:dyDescent="0.45">
      <c r="H102">
        <v>102</v>
      </c>
      <c r="I102" t="str">
        <f t="shared" ca="1" si="12"/>
        <v>bu8dAM</v>
      </c>
      <c r="J102">
        <f t="shared" ca="1" si="10"/>
        <v>1</v>
      </c>
      <c r="K102" t="str">
        <f t="shared" ca="1" si="11"/>
        <v>OK</v>
      </c>
    </row>
    <row r="103" spans="8:11" x14ac:dyDescent="0.45">
      <c r="H103">
        <v>103</v>
      </c>
      <c r="I103" t="str">
        <f t="shared" ca="1" si="12"/>
        <v>GhMMCW</v>
      </c>
      <c r="J103">
        <f t="shared" ca="1" si="10"/>
        <v>1</v>
      </c>
      <c r="K103" t="str">
        <f t="shared" ca="1" si="11"/>
        <v>OK</v>
      </c>
    </row>
    <row r="104" spans="8:11" x14ac:dyDescent="0.45">
      <c r="H104">
        <v>104</v>
      </c>
      <c r="I104" t="str">
        <f t="shared" ca="1" si="12"/>
        <v>4AF3X9</v>
      </c>
      <c r="J104">
        <f t="shared" ca="1" si="10"/>
        <v>1</v>
      </c>
      <c r="K104" t="str">
        <f t="shared" ca="1" si="11"/>
        <v>OK</v>
      </c>
    </row>
    <row r="105" spans="8:11" x14ac:dyDescent="0.45">
      <c r="H105">
        <v>105</v>
      </c>
      <c r="I105" t="str">
        <f t="shared" ca="1" si="12"/>
        <v>2gdiNz</v>
      </c>
      <c r="J105">
        <f t="shared" ca="1" si="10"/>
        <v>1</v>
      </c>
      <c r="K105" t="str">
        <f t="shared" ca="1" si="11"/>
        <v>OK</v>
      </c>
    </row>
    <row r="106" spans="8:11" x14ac:dyDescent="0.45">
      <c r="H106">
        <v>106</v>
      </c>
      <c r="I106" t="str">
        <f t="shared" ca="1" si="12"/>
        <v>C4ddDh</v>
      </c>
      <c r="J106">
        <f t="shared" ca="1" si="10"/>
        <v>1</v>
      </c>
      <c r="K106" t="str">
        <f t="shared" ca="1" si="11"/>
        <v>OK</v>
      </c>
    </row>
    <row r="107" spans="8:11" x14ac:dyDescent="0.45">
      <c r="H107">
        <v>107</v>
      </c>
      <c r="I107" t="str">
        <f t="shared" ca="1" si="12"/>
        <v>XJ8wJT</v>
      </c>
      <c r="J107">
        <f t="shared" ca="1" si="10"/>
        <v>1</v>
      </c>
      <c r="K107" t="str">
        <f t="shared" ca="1" si="11"/>
        <v>OK</v>
      </c>
    </row>
    <row r="108" spans="8:11" x14ac:dyDescent="0.45">
      <c r="H108">
        <v>108</v>
      </c>
      <c r="I108" t="str">
        <f t="shared" ca="1" si="12"/>
        <v>D2B3B5</v>
      </c>
      <c r="J108">
        <f t="shared" ca="1" si="10"/>
        <v>1</v>
      </c>
      <c r="K108" t="str">
        <f t="shared" ca="1" si="11"/>
        <v>OK</v>
      </c>
    </row>
    <row r="109" spans="8:11" x14ac:dyDescent="0.45">
      <c r="H109">
        <v>109</v>
      </c>
      <c r="I109" t="str">
        <f t="shared" ca="1" si="12"/>
        <v>tiD9Aw</v>
      </c>
      <c r="J109">
        <f t="shared" ca="1" si="10"/>
        <v>1</v>
      </c>
      <c r="K109" t="str">
        <f t="shared" ca="1" si="11"/>
        <v>OK</v>
      </c>
    </row>
    <row r="110" spans="8:11" x14ac:dyDescent="0.45">
      <c r="H110">
        <v>110</v>
      </c>
      <c r="I110" t="str">
        <f t="shared" ca="1" si="12"/>
        <v>odLTh6</v>
      </c>
      <c r="J110">
        <f t="shared" ca="1" si="10"/>
        <v>1</v>
      </c>
      <c r="K110" t="str">
        <f t="shared" ca="1" si="11"/>
        <v>OK</v>
      </c>
    </row>
    <row r="111" spans="8:11" x14ac:dyDescent="0.45">
      <c r="H111">
        <v>111</v>
      </c>
      <c r="I111" t="str">
        <f t="shared" ca="1" si="12"/>
        <v>pKVLsb</v>
      </c>
      <c r="J111">
        <f t="shared" ca="1" si="10"/>
        <v>1</v>
      </c>
      <c r="K111" t="str">
        <f t="shared" ca="1" si="11"/>
        <v>OK</v>
      </c>
    </row>
    <row r="112" spans="8:11" x14ac:dyDescent="0.45">
      <c r="H112">
        <v>112</v>
      </c>
      <c r="I112" t="str">
        <f t="shared" ca="1" si="12"/>
        <v>NpbF8L</v>
      </c>
      <c r="J112">
        <f t="shared" ref="J112:J175" ca="1" si="13">COUNTIF(I:I,I112)</f>
        <v>1</v>
      </c>
      <c r="K112" t="str">
        <f t="shared" ref="K112:K175" ca="1" si="14">+IF(J112=1,"OK","ダブり")</f>
        <v>OK</v>
      </c>
    </row>
    <row r="113" spans="8:11" x14ac:dyDescent="0.45">
      <c r="H113">
        <v>113</v>
      </c>
      <c r="I113" t="str">
        <f t="shared" ca="1" si="12"/>
        <v>SJPjJr</v>
      </c>
      <c r="J113">
        <f t="shared" ca="1" si="13"/>
        <v>1</v>
      </c>
      <c r="K113" t="str">
        <f t="shared" ca="1" si="14"/>
        <v>OK</v>
      </c>
    </row>
    <row r="114" spans="8:11" x14ac:dyDescent="0.45">
      <c r="H114">
        <v>114</v>
      </c>
      <c r="I114" t="str">
        <f t="shared" ca="1" si="12"/>
        <v>tD8KQ8</v>
      </c>
      <c r="J114">
        <f t="shared" ca="1" si="13"/>
        <v>1</v>
      </c>
      <c r="K114" t="str">
        <f t="shared" ca="1" si="14"/>
        <v>OK</v>
      </c>
    </row>
    <row r="115" spans="8:11" x14ac:dyDescent="0.45">
      <c r="H115">
        <v>115</v>
      </c>
      <c r="I115" t="str">
        <f t="shared" ca="1" si="12"/>
        <v>2JD3MF</v>
      </c>
      <c r="J115">
        <f t="shared" ca="1" si="13"/>
        <v>1</v>
      </c>
      <c r="K115" t="str">
        <f t="shared" ca="1" si="14"/>
        <v>OK</v>
      </c>
    </row>
    <row r="116" spans="8:11" x14ac:dyDescent="0.45">
      <c r="H116">
        <v>116</v>
      </c>
      <c r="I116" t="str">
        <f t="shared" ca="1" si="12"/>
        <v>mE12Jq</v>
      </c>
      <c r="J116">
        <f t="shared" ca="1" si="13"/>
        <v>1</v>
      </c>
      <c r="K116" t="str">
        <f t="shared" ca="1" si="14"/>
        <v>OK</v>
      </c>
    </row>
    <row r="117" spans="8:11" x14ac:dyDescent="0.45">
      <c r="H117">
        <v>117</v>
      </c>
      <c r="I117" t="str">
        <f t="shared" ca="1" si="12"/>
        <v>YfjvBL</v>
      </c>
      <c r="J117">
        <f t="shared" ca="1" si="13"/>
        <v>1</v>
      </c>
      <c r="K117" t="str">
        <f t="shared" ca="1" si="14"/>
        <v>OK</v>
      </c>
    </row>
    <row r="118" spans="8:11" x14ac:dyDescent="0.45">
      <c r="H118">
        <v>118</v>
      </c>
      <c r="I118" t="str">
        <f t="shared" ca="1" si="12"/>
        <v>Wjgtqd</v>
      </c>
      <c r="J118">
        <f t="shared" ca="1" si="13"/>
        <v>1</v>
      </c>
      <c r="K118" t="str">
        <f t="shared" ca="1" si="14"/>
        <v>OK</v>
      </c>
    </row>
    <row r="119" spans="8:11" x14ac:dyDescent="0.45">
      <c r="H119">
        <v>119</v>
      </c>
      <c r="I119" t="str">
        <f t="shared" ca="1" si="12"/>
        <v>dmfH43</v>
      </c>
      <c r="J119">
        <f t="shared" ca="1" si="13"/>
        <v>1</v>
      </c>
      <c r="K119" t="str">
        <f t="shared" ca="1" si="14"/>
        <v>OK</v>
      </c>
    </row>
    <row r="120" spans="8:11" x14ac:dyDescent="0.45">
      <c r="H120">
        <v>120</v>
      </c>
      <c r="I120" t="str">
        <f t="shared" ca="1" si="12"/>
        <v>wGePJG</v>
      </c>
      <c r="J120">
        <f t="shared" ca="1" si="13"/>
        <v>1</v>
      </c>
      <c r="K120" t="str">
        <f t="shared" ca="1" si="14"/>
        <v>OK</v>
      </c>
    </row>
    <row r="121" spans="8:11" x14ac:dyDescent="0.45">
      <c r="H121">
        <v>121</v>
      </c>
      <c r="I121" t="str">
        <f t="shared" ca="1" si="12"/>
        <v>b7n58R</v>
      </c>
      <c r="J121">
        <f t="shared" ca="1" si="13"/>
        <v>1</v>
      </c>
      <c r="K121" t="str">
        <f t="shared" ca="1" si="14"/>
        <v>OK</v>
      </c>
    </row>
    <row r="122" spans="8:11" x14ac:dyDescent="0.45">
      <c r="H122">
        <v>122</v>
      </c>
      <c r="I122" t="str">
        <f t="shared" ca="1" si="12"/>
        <v>ZufeMm</v>
      </c>
      <c r="J122">
        <f t="shared" ca="1" si="13"/>
        <v>1</v>
      </c>
      <c r="K122" t="str">
        <f t="shared" ca="1" si="14"/>
        <v>OK</v>
      </c>
    </row>
    <row r="123" spans="8:11" x14ac:dyDescent="0.45">
      <c r="H123">
        <v>123</v>
      </c>
      <c r="I123" t="str">
        <f t="shared" ca="1" si="12"/>
        <v>7QpU5N</v>
      </c>
      <c r="J123">
        <f t="shared" ca="1" si="13"/>
        <v>1</v>
      </c>
      <c r="K123" t="str">
        <f t="shared" ca="1" si="14"/>
        <v>OK</v>
      </c>
    </row>
    <row r="124" spans="8:11" x14ac:dyDescent="0.45">
      <c r="H124">
        <v>124</v>
      </c>
      <c r="I124" t="str">
        <f t="shared" ca="1" si="12"/>
        <v>4WDFTB</v>
      </c>
      <c r="J124">
        <f t="shared" ca="1" si="13"/>
        <v>1</v>
      </c>
      <c r="K124" t="str">
        <f t="shared" ca="1" si="14"/>
        <v>OK</v>
      </c>
    </row>
    <row r="125" spans="8:11" x14ac:dyDescent="0.45">
      <c r="H125">
        <v>125</v>
      </c>
      <c r="I125" t="str">
        <f t="shared" ca="1" si="12"/>
        <v>ZKMzBK</v>
      </c>
      <c r="J125">
        <f t="shared" ca="1" si="13"/>
        <v>1</v>
      </c>
      <c r="K125" t="str">
        <f t="shared" ca="1" si="14"/>
        <v>OK</v>
      </c>
    </row>
    <row r="126" spans="8:11" x14ac:dyDescent="0.45">
      <c r="H126">
        <v>126</v>
      </c>
      <c r="I126" t="str">
        <f t="shared" ca="1" si="12"/>
        <v>7CKxHp</v>
      </c>
      <c r="J126">
        <f t="shared" ca="1" si="13"/>
        <v>1</v>
      </c>
      <c r="K126" t="str">
        <f t="shared" ca="1" si="14"/>
        <v>OK</v>
      </c>
    </row>
    <row r="127" spans="8:11" x14ac:dyDescent="0.45">
      <c r="H127">
        <v>127</v>
      </c>
      <c r="I127" t="str">
        <f t="shared" ca="1" si="12"/>
        <v>sf1tLJ</v>
      </c>
      <c r="J127">
        <f t="shared" ca="1" si="13"/>
        <v>1</v>
      </c>
      <c r="K127" t="str">
        <f t="shared" ca="1" si="14"/>
        <v>OK</v>
      </c>
    </row>
    <row r="128" spans="8:11" x14ac:dyDescent="0.45">
      <c r="H128">
        <v>128</v>
      </c>
      <c r="I128" t="str">
        <f t="shared" ca="1" si="12"/>
        <v>C7TLVa</v>
      </c>
      <c r="J128">
        <f t="shared" ca="1" si="13"/>
        <v>1</v>
      </c>
      <c r="K128" t="str">
        <f t="shared" ca="1" si="14"/>
        <v>OK</v>
      </c>
    </row>
    <row r="129" spans="8:11" x14ac:dyDescent="0.45">
      <c r="H129">
        <v>129</v>
      </c>
      <c r="I129" t="str">
        <f t="shared" ca="1" si="12"/>
        <v>bMWvAg</v>
      </c>
      <c r="J129">
        <f t="shared" ca="1" si="13"/>
        <v>1</v>
      </c>
      <c r="K129" t="str">
        <f t="shared" ca="1" si="14"/>
        <v>OK</v>
      </c>
    </row>
    <row r="130" spans="8:11" x14ac:dyDescent="0.45">
      <c r="H130">
        <v>130</v>
      </c>
      <c r="I130" t="str">
        <f t="shared" ref="I130:I193" ca="1" si="15">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f>
        <v>NEdU9a</v>
      </c>
      <c r="J130">
        <f t="shared" ca="1" si="13"/>
        <v>1</v>
      </c>
      <c r="K130" t="str">
        <f t="shared" ca="1" si="14"/>
        <v>OK</v>
      </c>
    </row>
    <row r="131" spans="8:11" x14ac:dyDescent="0.45">
      <c r="H131">
        <v>131</v>
      </c>
      <c r="I131" t="str">
        <f t="shared" ca="1" si="15"/>
        <v>BHBRc4</v>
      </c>
      <c r="J131">
        <f t="shared" ca="1" si="13"/>
        <v>1</v>
      </c>
      <c r="K131" t="str">
        <f t="shared" ca="1" si="14"/>
        <v>OK</v>
      </c>
    </row>
    <row r="132" spans="8:11" x14ac:dyDescent="0.45">
      <c r="H132">
        <v>132</v>
      </c>
      <c r="I132" t="str">
        <f t="shared" ca="1" si="15"/>
        <v>7h4Bih</v>
      </c>
      <c r="J132">
        <f t="shared" ca="1" si="13"/>
        <v>1</v>
      </c>
      <c r="K132" t="str">
        <f t="shared" ca="1" si="14"/>
        <v>OK</v>
      </c>
    </row>
    <row r="133" spans="8:11" x14ac:dyDescent="0.45">
      <c r="H133">
        <v>133</v>
      </c>
      <c r="I133" t="str">
        <f t="shared" ca="1" si="15"/>
        <v>pdHWBm</v>
      </c>
      <c r="J133">
        <f t="shared" ca="1" si="13"/>
        <v>1</v>
      </c>
      <c r="K133" t="str">
        <f t="shared" ca="1" si="14"/>
        <v>OK</v>
      </c>
    </row>
    <row r="134" spans="8:11" x14ac:dyDescent="0.45">
      <c r="H134">
        <v>134</v>
      </c>
      <c r="I134" t="str">
        <f t="shared" ca="1" si="15"/>
        <v>WjNJtz</v>
      </c>
      <c r="J134">
        <f t="shared" ca="1" si="13"/>
        <v>1</v>
      </c>
      <c r="K134" t="str">
        <f t="shared" ca="1" si="14"/>
        <v>OK</v>
      </c>
    </row>
    <row r="135" spans="8:11" x14ac:dyDescent="0.45">
      <c r="H135">
        <v>135</v>
      </c>
      <c r="I135" t="str">
        <f t="shared" ca="1" si="15"/>
        <v>LdxHXX</v>
      </c>
      <c r="J135">
        <f t="shared" ca="1" si="13"/>
        <v>1</v>
      </c>
      <c r="K135" t="str">
        <f t="shared" ca="1" si="14"/>
        <v>OK</v>
      </c>
    </row>
    <row r="136" spans="8:11" x14ac:dyDescent="0.45">
      <c r="H136">
        <v>136</v>
      </c>
      <c r="I136" t="str">
        <f t="shared" ca="1" si="15"/>
        <v>Y8hSPL</v>
      </c>
      <c r="J136">
        <f t="shared" ca="1" si="13"/>
        <v>1</v>
      </c>
      <c r="K136" t="str">
        <f t="shared" ca="1" si="14"/>
        <v>OK</v>
      </c>
    </row>
    <row r="137" spans="8:11" x14ac:dyDescent="0.45">
      <c r="H137">
        <v>137</v>
      </c>
      <c r="I137" t="str">
        <f t="shared" ca="1" si="15"/>
        <v>UYE7HM</v>
      </c>
      <c r="J137">
        <f t="shared" ca="1" si="13"/>
        <v>1</v>
      </c>
      <c r="K137" t="str">
        <f t="shared" ca="1" si="14"/>
        <v>OK</v>
      </c>
    </row>
    <row r="138" spans="8:11" x14ac:dyDescent="0.45">
      <c r="H138">
        <v>138</v>
      </c>
      <c r="I138" t="str">
        <f t="shared" ca="1" si="15"/>
        <v>5KrBWi</v>
      </c>
      <c r="J138">
        <f t="shared" ca="1" si="13"/>
        <v>1</v>
      </c>
      <c r="K138" t="str">
        <f t="shared" ca="1" si="14"/>
        <v>OK</v>
      </c>
    </row>
    <row r="139" spans="8:11" x14ac:dyDescent="0.45">
      <c r="H139">
        <v>139</v>
      </c>
      <c r="I139" t="str">
        <f t="shared" ca="1" si="15"/>
        <v>8KsqEj</v>
      </c>
      <c r="J139">
        <f t="shared" ca="1" si="13"/>
        <v>1</v>
      </c>
      <c r="K139" t="str">
        <f t="shared" ca="1" si="14"/>
        <v>OK</v>
      </c>
    </row>
    <row r="140" spans="8:11" x14ac:dyDescent="0.45">
      <c r="H140">
        <v>140</v>
      </c>
      <c r="I140" t="str">
        <f t="shared" ca="1" si="15"/>
        <v>yBT6KF</v>
      </c>
      <c r="J140">
        <f t="shared" ca="1" si="13"/>
        <v>1</v>
      </c>
      <c r="K140" t="str">
        <f t="shared" ca="1" si="14"/>
        <v>OK</v>
      </c>
    </row>
    <row r="141" spans="8:11" x14ac:dyDescent="0.45">
      <c r="H141">
        <v>141</v>
      </c>
      <c r="I141" t="str">
        <f t="shared" ca="1" si="15"/>
        <v>c5jKiM</v>
      </c>
      <c r="J141">
        <f t="shared" ca="1" si="13"/>
        <v>1</v>
      </c>
      <c r="K141" t="str">
        <f t="shared" ca="1" si="14"/>
        <v>OK</v>
      </c>
    </row>
    <row r="142" spans="8:11" x14ac:dyDescent="0.45">
      <c r="H142">
        <v>142</v>
      </c>
      <c r="I142" t="str">
        <f t="shared" ca="1" si="15"/>
        <v>eMhM5S</v>
      </c>
      <c r="J142">
        <f t="shared" ca="1" si="13"/>
        <v>1</v>
      </c>
      <c r="K142" t="str">
        <f t="shared" ca="1" si="14"/>
        <v>OK</v>
      </c>
    </row>
    <row r="143" spans="8:11" x14ac:dyDescent="0.45">
      <c r="H143">
        <v>143</v>
      </c>
      <c r="I143" t="str">
        <f t="shared" ca="1" si="15"/>
        <v>fxhUXE</v>
      </c>
      <c r="J143">
        <f t="shared" ca="1" si="13"/>
        <v>1</v>
      </c>
      <c r="K143" t="str">
        <f t="shared" ca="1" si="14"/>
        <v>OK</v>
      </c>
    </row>
    <row r="144" spans="8:11" x14ac:dyDescent="0.45">
      <c r="H144">
        <v>144</v>
      </c>
      <c r="I144" t="str">
        <f t="shared" ca="1" si="15"/>
        <v>Q5jKQ4</v>
      </c>
      <c r="J144">
        <f t="shared" ca="1" si="13"/>
        <v>1</v>
      </c>
      <c r="K144" t="str">
        <f t="shared" ca="1" si="14"/>
        <v>OK</v>
      </c>
    </row>
    <row r="145" spans="8:11" x14ac:dyDescent="0.45">
      <c r="H145">
        <v>145</v>
      </c>
      <c r="I145" t="str">
        <f t="shared" ca="1" si="15"/>
        <v>exd4Fb</v>
      </c>
      <c r="J145">
        <f t="shared" ca="1" si="13"/>
        <v>1</v>
      </c>
      <c r="K145" t="str">
        <f t="shared" ca="1" si="14"/>
        <v>OK</v>
      </c>
    </row>
    <row r="146" spans="8:11" x14ac:dyDescent="0.45">
      <c r="H146">
        <v>146</v>
      </c>
      <c r="I146" t="str">
        <f t="shared" ca="1" si="15"/>
        <v>ngvN5U</v>
      </c>
      <c r="J146">
        <f t="shared" ca="1" si="13"/>
        <v>1</v>
      </c>
      <c r="K146" t="str">
        <f t="shared" ca="1" si="14"/>
        <v>OK</v>
      </c>
    </row>
    <row r="147" spans="8:11" x14ac:dyDescent="0.45">
      <c r="H147">
        <v>147</v>
      </c>
      <c r="I147" t="str">
        <f t="shared" ca="1" si="15"/>
        <v>mng3Hy</v>
      </c>
      <c r="J147">
        <f t="shared" ca="1" si="13"/>
        <v>1</v>
      </c>
      <c r="K147" t="str">
        <f t="shared" ca="1" si="14"/>
        <v>OK</v>
      </c>
    </row>
    <row r="148" spans="8:11" x14ac:dyDescent="0.45">
      <c r="H148">
        <v>148</v>
      </c>
      <c r="I148" t="str">
        <f t="shared" ca="1" si="15"/>
        <v>Lo32bx</v>
      </c>
      <c r="J148">
        <f t="shared" ca="1" si="13"/>
        <v>1</v>
      </c>
      <c r="K148" t="str">
        <f t="shared" ca="1" si="14"/>
        <v>OK</v>
      </c>
    </row>
    <row r="149" spans="8:11" x14ac:dyDescent="0.45">
      <c r="H149">
        <v>149</v>
      </c>
      <c r="I149" t="str">
        <f t="shared" ca="1" si="15"/>
        <v>dhyLdR</v>
      </c>
      <c r="J149">
        <f t="shared" ca="1" si="13"/>
        <v>1</v>
      </c>
      <c r="K149" t="str">
        <f t="shared" ca="1" si="14"/>
        <v>OK</v>
      </c>
    </row>
    <row r="150" spans="8:11" x14ac:dyDescent="0.45">
      <c r="H150">
        <v>150</v>
      </c>
      <c r="I150" t="str">
        <f t="shared" ca="1" si="15"/>
        <v>dkYoNa</v>
      </c>
      <c r="J150">
        <f t="shared" ca="1" si="13"/>
        <v>1</v>
      </c>
      <c r="K150" t="str">
        <f t="shared" ca="1" si="14"/>
        <v>OK</v>
      </c>
    </row>
    <row r="151" spans="8:11" x14ac:dyDescent="0.45">
      <c r="H151">
        <v>151</v>
      </c>
      <c r="I151" t="str">
        <f t="shared" ca="1" si="15"/>
        <v>gKxBGH</v>
      </c>
      <c r="J151">
        <f t="shared" ca="1" si="13"/>
        <v>1</v>
      </c>
      <c r="K151" t="str">
        <f t="shared" ca="1" si="14"/>
        <v>OK</v>
      </c>
    </row>
    <row r="152" spans="8:11" x14ac:dyDescent="0.45">
      <c r="H152">
        <v>152</v>
      </c>
      <c r="I152" t="str">
        <f t="shared" ca="1" si="15"/>
        <v>eP37Uz</v>
      </c>
      <c r="J152">
        <f t="shared" ca="1" si="13"/>
        <v>1</v>
      </c>
      <c r="K152" t="str">
        <f t="shared" ca="1" si="14"/>
        <v>OK</v>
      </c>
    </row>
    <row r="153" spans="8:11" x14ac:dyDescent="0.45">
      <c r="H153">
        <v>153</v>
      </c>
      <c r="I153" t="str">
        <f t="shared" ca="1" si="15"/>
        <v>LU2c7k</v>
      </c>
      <c r="J153">
        <f t="shared" ca="1" si="13"/>
        <v>1</v>
      </c>
      <c r="K153" t="str">
        <f t="shared" ca="1" si="14"/>
        <v>OK</v>
      </c>
    </row>
    <row r="154" spans="8:11" x14ac:dyDescent="0.45">
      <c r="H154">
        <v>154</v>
      </c>
      <c r="I154" t="str">
        <f t="shared" ca="1" si="15"/>
        <v>1EAwwD</v>
      </c>
      <c r="J154">
        <f t="shared" ca="1" si="13"/>
        <v>1</v>
      </c>
      <c r="K154" t="str">
        <f t="shared" ca="1" si="14"/>
        <v>OK</v>
      </c>
    </row>
    <row r="155" spans="8:11" x14ac:dyDescent="0.45">
      <c r="H155">
        <v>155</v>
      </c>
      <c r="I155" t="str">
        <f t="shared" ca="1" si="15"/>
        <v>h74WG9</v>
      </c>
      <c r="J155">
        <f t="shared" ca="1" si="13"/>
        <v>1</v>
      </c>
      <c r="K155" t="str">
        <f t="shared" ca="1" si="14"/>
        <v>OK</v>
      </c>
    </row>
    <row r="156" spans="8:11" x14ac:dyDescent="0.45">
      <c r="H156">
        <v>156</v>
      </c>
      <c r="I156" t="str">
        <f t="shared" ca="1" si="15"/>
        <v>jbRkTM</v>
      </c>
      <c r="J156">
        <f t="shared" ca="1" si="13"/>
        <v>1</v>
      </c>
      <c r="K156" t="str">
        <f t="shared" ca="1" si="14"/>
        <v>OK</v>
      </c>
    </row>
    <row r="157" spans="8:11" x14ac:dyDescent="0.45">
      <c r="H157">
        <v>157</v>
      </c>
      <c r="I157" t="str">
        <f t="shared" ca="1" si="15"/>
        <v>2vMfJn</v>
      </c>
      <c r="J157">
        <f t="shared" ca="1" si="13"/>
        <v>1</v>
      </c>
      <c r="K157" t="str">
        <f t="shared" ca="1" si="14"/>
        <v>OK</v>
      </c>
    </row>
    <row r="158" spans="8:11" x14ac:dyDescent="0.45">
      <c r="H158">
        <v>158</v>
      </c>
      <c r="I158" t="str">
        <f t="shared" ca="1" si="15"/>
        <v>L9RsAB</v>
      </c>
      <c r="J158">
        <f t="shared" ca="1" si="13"/>
        <v>1</v>
      </c>
      <c r="K158" t="str">
        <f t="shared" ca="1" si="14"/>
        <v>OK</v>
      </c>
    </row>
    <row r="159" spans="8:11" x14ac:dyDescent="0.45">
      <c r="H159">
        <v>159</v>
      </c>
      <c r="I159" t="str">
        <f t="shared" ca="1" si="15"/>
        <v>HbvqkZ</v>
      </c>
      <c r="J159">
        <f t="shared" ca="1" si="13"/>
        <v>1</v>
      </c>
      <c r="K159" t="str">
        <f t="shared" ca="1" si="14"/>
        <v>OK</v>
      </c>
    </row>
    <row r="160" spans="8:11" x14ac:dyDescent="0.45">
      <c r="H160">
        <v>160</v>
      </c>
      <c r="I160" t="str">
        <f t="shared" ca="1" si="15"/>
        <v>nAJ4HY</v>
      </c>
      <c r="J160">
        <f t="shared" ca="1" si="13"/>
        <v>1</v>
      </c>
      <c r="K160" t="str">
        <f t="shared" ca="1" si="14"/>
        <v>OK</v>
      </c>
    </row>
    <row r="161" spans="8:11" x14ac:dyDescent="0.45">
      <c r="H161">
        <v>161</v>
      </c>
      <c r="I161" t="str">
        <f t="shared" ca="1" si="15"/>
        <v>bdEieM</v>
      </c>
      <c r="J161">
        <f t="shared" ca="1" si="13"/>
        <v>1</v>
      </c>
      <c r="K161" t="str">
        <f t="shared" ca="1" si="14"/>
        <v>OK</v>
      </c>
    </row>
    <row r="162" spans="8:11" x14ac:dyDescent="0.45">
      <c r="H162">
        <v>162</v>
      </c>
      <c r="I162" t="str">
        <f t="shared" ca="1" si="15"/>
        <v>LNAczt</v>
      </c>
      <c r="J162">
        <f t="shared" ca="1" si="13"/>
        <v>1</v>
      </c>
      <c r="K162" t="str">
        <f t="shared" ca="1" si="14"/>
        <v>OK</v>
      </c>
    </row>
    <row r="163" spans="8:11" x14ac:dyDescent="0.45">
      <c r="H163">
        <v>163</v>
      </c>
      <c r="I163" t="str">
        <f t="shared" ca="1" si="15"/>
        <v>dhJFHY</v>
      </c>
      <c r="J163">
        <f t="shared" ca="1" si="13"/>
        <v>1</v>
      </c>
      <c r="K163" t="str">
        <f t="shared" ca="1" si="14"/>
        <v>OK</v>
      </c>
    </row>
    <row r="164" spans="8:11" x14ac:dyDescent="0.45">
      <c r="H164">
        <v>164</v>
      </c>
      <c r="I164" t="str">
        <f t="shared" ca="1" si="15"/>
        <v>Wo947M</v>
      </c>
      <c r="J164">
        <f t="shared" ca="1" si="13"/>
        <v>1</v>
      </c>
      <c r="K164" t="str">
        <f t="shared" ca="1" si="14"/>
        <v>OK</v>
      </c>
    </row>
    <row r="165" spans="8:11" x14ac:dyDescent="0.45">
      <c r="H165">
        <v>165</v>
      </c>
      <c r="I165" t="str">
        <f t="shared" ca="1" si="15"/>
        <v>ZXA5gV</v>
      </c>
      <c r="J165">
        <f t="shared" ca="1" si="13"/>
        <v>1</v>
      </c>
      <c r="K165" t="str">
        <f t="shared" ca="1" si="14"/>
        <v>OK</v>
      </c>
    </row>
    <row r="166" spans="8:11" x14ac:dyDescent="0.45">
      <c r="H166">
        <v>166</v>
      </c>
      <c r="I166" t="str">
        <f t="shared" ca="1" si="15"/>
        <v>s7D9po</v>
      </c>
      <c r="J166">
        <f t="shared" ca="1" si="13"/>
        <v>1</v>
      </c>
      <c r="K166" t="str">
        <f t="shared" ca="1" si="14"/>
        <v>OK</v>
      </c>
    </row>
    <row r="167" spans="8:11" x14ac:dyDescent="0.45">
      <c r="H167">
        <v>167</v>
      </c>
      <c r="I167" t="str">
        <f t="shared" ca="1" si="15"/>
        <v>cmg2QD</v>
      </c>
      <c r="J167">
        <f t="shared" ca="1" si="13"/>
        <v>1</v>
      </c>
      <c r="K167" t="str">
        <f t="shared" ca="1" si="14"/>
        <v>OK</v>
      </c>
    </row>
    <row r="168" spans="8:11" x14ac:dyDescent="0.45">
      <c r="H168">
        <v>168</v>
      </c>
      <c r="I168" t="str">
        <f t="shared" ca="1" si="15"/>
        <v>8FBNup</v>
      </c>
      <c r="J168">
        <f t="shared" ca="1" si="13"/>
        <v>1</v>
      </c>
      <c r="K168" t="str">
        <f t="shared" ca="1" si="14"/>
        <v>OK</v>
      </c>
    </row>
    <row r="169" spans="8:11" x14ac:dyDescent="0.45">
      <c r="H169">
        <v>169</v>
      </c>
      <c r="I169" t="str">
        <f t="shared" ca="1" si="15"/>
        <v>ZckSSv</v>
      </c>
      <c r="J169">
        <f t="shared" ca="1" si="13"/>
        <v>1</v>
      </c>
      <c r="K169" t="str">
        <f t="shared" ca="1" si="14"/>
        <v>OK</v>
      </c>
    </row>
    <row r="170" spans="8:11" x14ac:dyDescent="0.45">
      <c r="H170">
        <v>170</v>
      </c>
      <c r="I170" t="str">
        <f t="shared" ca="1" si="15"/>
        <v>dgLMBk</v>
      </c>
      <c r="J170">
        <f t="shared" ca="1" si="13"/>
        <v>1</v>
      </c>
      <c r="K170" t="str">
        <f t="shared" ca="1" si="14"/>
        <v>OK</v>
      </c>
    </row>
    <row r="171" spans="8:11" x14ac:dyDescent="0.45">
      <c r="H171">
        <v>171</v>
      </c>
      <c r="I171" t="str">
        <f t="shared" ca="1" si="15"/>
        <v>j4MKcy</v>
      </c>
      <c r="J171">
        <f t="shared" ca="1" si="13"/>
        <v>1</v>
      </c>
      <c r="K171" t="str">
        <f t="shared" ca="1" si="14"/>
        <v>OK</v>
      </c>
    </row>
    <row r="172" spans="8:11" x14ac:dyDescent="0.45">
      <c r="H172">
        <v>172</v>
      </c>
      <c r="I172" t="str">
        <f t="shared" ca="1" si="15"/>
        <v>iKVmmo</v>
      </c>
      <c r="J172">
        <f t="shared" ca="1" si="13"/>
        <v>1</v>
      </c>
      <c r="K172" t="str">
        <f t="shared" ca="1" si="14"/>
        <v>OK</v>
      </c>
    </row>
    <row r="173" spans="8:11" x14ac:dyDescent="0.45">
      <c r="H173">
        <v>173</v>
      </c>
      <c r="I173" t="str">
        <f t="shared" ca="1" si="15"/>
        <v>BGV59k</v>
      </c>
      <c r="J173">
        <f t="shared" ca="1" si="13"/>
        <v>1</v>
      </c>
      <c r="K173" t="str">
        <f t="shared" ca="1" si="14"/>
        <v>OK</v>
      </c>
    </row>
    <row r="174" spans="8:11" x14ac:dyDescent="0.45">
      <c r="H174">
        <v>174</v>
      </c>
      <c r="I174" t="str">
        <f t="shared" ca="1" si="15"/>
        <v>viDxQW</v>
      </c>
      <c r="J174">
        <f t="shared" ca="1" si="13"/>
        <v>1</v>
      </c>
      <c r="K174" t="str">
        <f t="shared" ca="1" si="14"/>
        <v>OK</v>
      </c>
    </row>
    <row r="175" spans="8:11" x14ac:dyDescent="0.45">
      <c r="H175">
        <v>175</v>
      </c>
      <c r="I175" t="str">
        <f t="shared" ca="1" si="15"/>
        <v>LWRYAJ</v>
      </c>
      <c r="J175">
        <f t="shared" ca="1" si="13"/>
        <v>1</v>
      </c>
      <c r="K175" t="str">
        <f t="shared" ca="1" si="14"/>
        <v>OK</v>
      </c>
    </row>
    <row r="176" spans="8:11" x14ac:dyDescent="0.45">
      <c r="H176">
        <v>176</v>
      </c>
      <c r="I176" t="str">
        <f t="shared" ca="1" si="15"/>
        <v>5C6t8g</v>
      </c>
      <c r="J176">
        <f t="shared" ref="J176:J239" ca="1" si="16">COUNTIF(I:I,I176)</f>
        <v>1</v>
      </c>
      <c r="K176" t="str">
        <f t="shared" ref="K176:K239" ca="1" si="17">+IF(J176=1,"OK","ダブり")</f>
        <v>OK</v>
      </c>
    </row>
    <row r="177" spans="8:11" x14ac:dyDescent="0.45">
      <c r="H177">
        <v>177</v>
      </c>
      <c r="I177" t="str">
        <f t="shared" ca="1" si="15"/>
        <v>WH8ziz</v>
      </c>
      <c r="J177">
        <f t="shared" ca="1" si="16"/>
        <v>1</v>
      </c>
      <c r="K177" t="str">
        <f t="shared" ca="1" si="17"/>
        <v>OK</v>
      </c>
    </row>
    <row r="178" spans="8:11" x14ac:dyDescent="0.45">
      <c r="H178">
        <v>178</v>
      </c>
      <c r="I178" t="str">
        <f t="shared" ca="1" si="15"/>
        <v>GfhLkt</v>
      </c>
      <c r="J178">
        <f t="shared" ca="1" si="16"/>
        <v>1</v>
      </c>
      <c r="K178" t="str">
        <f t="shared" ca="1" si="17"/>
        <v>OK</v>
      </c>
    </row>
    <row r="179" spans="8:11" x14ac:dyDescent="0.45">
      <c r="H179">
        <v>179</v>
      </c>
      <c r="I179" t="str">
        <f t="shared" ca="1" si="15"/>
        <v>pLha9e</v>
      </c>
      <c r="J179">
        <f t="shared" ca="1" si="16"/>
        <v>1</v>
      </c>
      <c r="K179" t="str">
        <f t="shared" ca="1" si="17"/>
        <v>OK</v>
      </c>
    </row>
    <row r="180" spans="8:11" x14ac:dyDescent="0.45">
      <c r="H180">
        <v>180</v>
      </c>
      <c r="I180" t="str">
        <f t="shared" ca="1" si="15"/>
        <v>s6fiUt</v>
      </c>
      <c r="J180">
        <f t="shared" ca="1" si="16"/>
        <v>1</v>
      </c>
      <c r="K180" t="str">
        <f t="shared" ca="1" si="17"/>
        <v>OK</v>
      </c>
    </row>
    <row r="181" spans="8:11" x14ac:dyDescent="0.45">
      <c r="H181">
        <v>181</v>
      </c>
      <c r="I181" t="str">
        <f t="shared" ca="1" si="15"/>
        <v>f6MLvR</v>
      </c>
      <c r="J181">
        <f t="shared" ca="1" si="16"/>
        <v>1</v>
      </c>
      <c r="K181" t="str">
        <f t="shared" ca="1" si="17"/>
        <v>OK</v>
      </c>
    </row>
    <row r="182" spans="8:11" x14ac:dyDescent="0.45">
      <c r="H182">
        <v>182</v>
      </c>
      <c r="I182" t="str">
        <f t="shared" ca="1" si="15"/>
        <v>rsjAJN</v>
      </c>
      <c r="J182">
        <f t="shared" ca="1" si="16"/>
        <v>1</v>
      </c>
      <c r="K182" t="str">
        <f t="shared" ca="1" si="17"/>
        <v>OK</v>
      </c>
    </row>
    <row r="183" spans="8:11" x14ac:dyDescent="0.45">
      <c r="H183">
        <v>183</v>
      </c>
      <c r="I183" t="str">
        <f t="shared" ca="1" si="15"/>
        <v>hHkyWM</v>
      </c>
      <c r="J183">
        <f t="shared" ca="1" si="16"/>
        <v>1</v>
      </c>
      <c r="K183" t="str">
        <f t="shared" ca="1" si="17"/>
        <v>OK</v>
      </c>
    </row>
    <row r="184" spans="8:11" x14ac:dyDescent="0.45">
      <c r="H184">
        <v>184</v>
      </c>
      <c r="I184" t="str">
        <f t="shared" ca="1" si="15"/>
        <v>HTMw74</v>
      </c>
      <c r="J184">
        <f t="shared" ca="1" si="16"/>
        <v>1</v>
      </c>
      <c r="K184" t="str">
        <f t="shared" ca="1" si="17"/>
        <v>OK</v>
      </c>
    </row>
    <row r="185" spans="8:11" x14ac:dyDescent="0.45">
      <c r="H185">
        <v>185</v>
      </c>
      <c r="I185" t="str">
        <f t="shared" ca="1" si="15"/>
        <v>KCsZxh</v>
      </c>
      <c r="J185">
        <f t="shared" ca="1" si="16"/>
        <v>1</v>
      </c>
      <c r="K185" t="str">
        <f t="shared" ca="1" si="17"/>
        <v>OK</v>
      </c>
    </row>
    <row r="186" spans="8:11" x14ac:dyDescent="0.45">
      <c r="H186">
        <v>186</v>
      </c>
      <c r="I186" t="str">
        <f t="shared" ca="1" si="15"/>
        <v>yMRK5E</v>
      </c>
      <c r="J186">
        <f t="shared" ca="1" si="16"/>
        <v>1</v>
      </c>
      <c r="K186" t="str">
        <f t="shared" ca="1" si="17"/>
        <v>OK</v>
      </c>
    </row>
    <row r="187" spans="8:11" x14ac:dyDescent="0.45">
      <c r="H187">
        <v>187</v>
      </c>
      <c r="I187" t="str">
        <f t="shared" ca="1" si="15"/>
        <v>HmpuGY</v>
      </c>
      <c r="J187">
        <f t="shared" ca="1" si="16"/>
        <v>1</v>
      </c>
      <c r="K187" t="str">
        <f t="shared" ca="1" si="17"/>
        <v>OK</v>
      </c>
    </row>
    <row r="188" spans="8:11" x14ac:dyDescent="0.45">
      <c r="H188">
        <v>188</v>
      </c>
      <c r="I188" t="str">
        <f t="shared" ca="1" si="15"/>
        <v>pjg8vV</v>
      </c>
      <c r="J188">
        <f t="shared" ca="1" si="16"/>
        <v>1</v>
      </c>
      <c r="K188" t="str">
        <f t="shared" ca="1" si="17"/>
        <v>OK</v>
      </c>
    </row>
    <row r="189" spans="8:11" x14ac:dyDescent="0.45">
      <c r="H189">
        <v>189</v>
      </c>
      <c r="I189" t="str">
        <f t="shared" ca="1" si="15"/>
        <v>nDjGht</v>
      </c>
      <c r="J189">
        <f t="shared" ca="1" si="16"/>
        <v>1</v>
      </c>
      <c r="K189" t="str">
        <f t="shared" ca="1" si="17"/>
        <v>OK</v>
      </c>
    </row>
    <row r="190" spans="8:11" x14ac:dyDescent="0.45">
      <c r="H190">
        <v>190</v>
      </c>
      <c r="I190" t="str">
        <f t="shared" ca="1" si="15"/>
        <v>Y8wGSi</v>
      </c>
      <c r="J190">
        <f t="shared" ca="1" si="16"/>
        <v>1</v>
      </c>
      <c r="K190" t="str">
        <f t="shared" ca="1" si="17"/>
        <v>OK</v>
      </c>
    </row>
    <row r="191" spans="8:11" x14ac:dyDescent="0.45">
      <c r="H191">
        <v>191</v>
      </c>
      <c r="I191" t="str">
        <f t="shared" ca="1" si="15"/>
        <v>8wyECy</v>
      </c>
      <c r="J191">
        <f t="shared" ca="1" si="16"/>
        <v>1</v>
      </c>
      <c r="K191" t="str">
        <f t="shared" ca="1" si="17"/>
        <v>OK</v>
      </c>
    </row>
    <row r="192" spans="8:11" x14ac:dyDescent="0.45">
      <c r="H192">
        <v>192</v>
      </c>
      <c r="I192" t="str">
        <f t="shared" ca="1" si="15"/>
        <v>9fXnWY</v>
      </c>
      <c r="J192">
        <f t="shared" ca="1" si="16"/>
        <v>1</v>
      </c>
      <c r="K192" t="str">
        <f t="shared" ca="1" si="17"/>
        <v>OK</v>
      </c>
    </row>
    <row r="193" spans="8:11" x14ac:dyDescent="0.45">
      <c r="H193">
        <v>193</v>
      </c>
      <c r="I193" t="str">
        <f t="shared" ca="1" si="15"/>
        <v>BZJHNV</v>
      </c>
      <c r="J193">
        <f t="shared" ca="1" si="16"/>
        <v>1</v>
      </c>
      <c r="K193" t="str">
        <f t="shared" ca="1" si="17"/>
        <v>OK</v>
      </c>
    </row>
    <row r="194" spans="8:11" x14ac:dyDescent="0.45">
      <c r="H194">
        <v>194</v>
      </c>
      <c r="I194" t="str">
        <f t="shared" ref="I194:I257" ca="1" si="18">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f>
        <v>ufKC2v</v>
      </c>
      <c r="J194">
        <f t="shared" ca="1" si="16"/>
        <v>1</v>
      </c>
      <c r="K194" t="str">
        <f t="shared" ca="1" si="17"/>
        <v>OK</v>
      </c>
    </row>
    <row r="195" spans="8:11" x14ac:dyDescent="0.45">
      <c r="H195">
        <v>195</v>
      </c>
      <c r="I195" t="str">
        <f t="shared" ca="1" si="18"/>
        <v>o4hzMw</v>
      </c>
      <c r="J195">
        <f t="shared" ca="1" si="16"/>
        <v>1</v>
      </c>
      <c r="K195" t="str">
        <f t="shared" ca="1" si="17"/>
        <v>OK</v>
      </c>
    </row>
    <row r="196" spans="8:11" x14ac:dyDescent="0.45">
      <c r="H196">
        <v>196</v>
      </c>
      <c r="I196" t="str">
        <f t="shared" ca="1" si="18"/>
        <v>6KkJAT</v>
      </c>
      <c r="J196">
        <f t="shared" ca="1" si="16"/>
        <v>1</v>
      </c>
      <c r="K196" t="str">
        <f t="shared" ca="1" si="17"/>
        <v>OK</v>
      </c>
    </row>
    <row r="197" spans="8:11" x14ac:dyDescent="0.45">
      <c r="H197">
        <v>197</v>
      </c>
      <c r="I197" t="str">
        <f t="shared" ca="1" si="18"/>
        <v>s7J4XK</v>
      </c>
      <c r="J197">
        <f t="shared" ca="1" si="16"/>
        <v>1</v>
      </c>
      <c r="K197" t="str">
        <f t="shared" ca="1" si="17"/>
        <v>OK</v>
      </c>
    </row>
    <row r="198" spans="8:11" x14ac:dyDescent="0.45">
      <c r="H198">
        <v>198</v>
      </c>
      <c r="I198" t="str">
        <f t="shared" ca="1" si="18"/>
        <v>RZiczh</v>
      </c>
      <c r="J198">
        <f t="shared" ca="1" si="16"/>
        <v>1</v>
      </c>
      <c r="K198" t="str">
        <f t="shared" ca="1" si="17"/>
        <v>OK</v>
      </c>
    </row>
    <row r="199" spans="8:11" x14ac:dyDescent="0.45">
      <c r="H199">
        <v>199</v>
      </c>
      <c r="I199" t="str">
        <f t="shared" ca="1" si="18"/>
        <v>Ko3Vf1</v>
      </c>
      <c r="J199">
        <f t="shared" ca="1" si="16"/>
        <v>1</v>
      </c>
      <c r="K199" t="str">
        <f t="shared" ca="1" si="17"/>
        <v>OK</v>
      </c>
    </row>
    <row r="200" spans="8:11" x14ac:dyDescent="0.45">
      <c r="H200">
        <v>200</v>
      </c>
      <c r="I200" t="str">
        <f t="shared" ca="1" si="18"/>
        <v>8iCdRv</v>
      </c>
      <c r="J200">
        <f t="shared" ca="1" si="16"/>
        <v>1</v>
      </c>
      <c r="K200" t="str">
        <f t="shared" ca="1" si="17"/>
        <v>OK</v>
      </c>
    </row>
    <row r="201" spans="8:11" x14ac:dyDescent="0.45">
      <c r="H201">
        <v>201</v>
      </c>
      <c r="I201" t="str">
        <f t="shared" ca="1" si="18"/>
        <v>xdeSFH</v>
      </c>
      <c r="J201">
        <f t="shared" ca="1" si="16"/>
        <v>1</v>
      </c>
      <c r="K201" t="str">
        <f t="shared" ca="1" si="17"/>
        <v>OK</v>
      </c>
    </row>
    <row r="202" spans="8:11" x14ac:dyDescent="0.45">
      <c r="H202">
        <v>202</v>
      </c>
      <c r="I202" t="str">
        <f t="shared" ca="1" si="18"/>
        <v>aTfxdo</v>
      </c>
      <c r="J202">
        <f t="shared" ca="1" si="16"/>
        <v>1</v>
      </c>
      <c r="K202" t="str">
        <f t="shared" ca="1" si="17"/>
        <v>OK</v>
      </c>
    </row>
    <row r="203" spans="8:11" x14ac:dyDescent="0.45">
      <c r="H203">
        <v>203</v>
      </c>
      <c r="I203" t="str">
        <f t="shared" ca="1" si="18"/>
        <v>4j1jc2</v>
      </c>
      <c r="J203">
        <f t="shared" ca="1" si="16"/>
        <v>1</v>
      </c>
      <c r="K203" t="str">
        <f t="shared" ca="1" si="17"/>
        <v>OK</v>
      </c>
    </row>
    <row r="204" spans="8:11" x14ac:dyDescent="0.45">
      <c r="H204">
        <v>204</v>
      </c>
      <c r="I204" t="str">
        <f t="shared" ca="1" si="18"/>
        <v>6bForL</v>
      </c>
      <c r="J204">
        <f t="shared" ca="1" si="16"/>
        <v>1</v>
      </c>
      <c r="K204" t="str">
        <f t="shared" ca="1" si="17"/>
        <v>OK</v>
      </c>
    </row>
    <row r="205" spans="8:11" x14ac:dyDescent="0.45">
      <c r="H205">
        <v>205</v>
      </c>
      <c r="I205" t="str">
        <f t="shared" ca="1" si="18"/>
        <v>X71H9u</v>
      </c>
      <c r="J205">
        <f t="shared" ca="1" si="16"/>
        <v>1</v>
      </c>
      <c r="K205" t="str">
        <f t="shared" ca="1" si="17"/>
        <v>OK</v>
      </c>
    </row>
    <row r="206" spans="8:11" x14ac:dyDescent="0.45">
      <c r="H206">
        <v>206</v>
      </c>
      <c r="I206" t="str">
        <f t="shared" ca="1" si="18"/>
        <v>Vrn83c</v>
      </c>
      <c r="J206">
        <f t="shared" ca="1" si="16"/>
        <v>1</v>
      </c>
      <c r="K206" t="str">
        <f t="shared" ca="1" si="17"/>
        <v>OK</v>
      </c>
    </row>
    <row r="207" spans="8:11" x14ac:dyDescent="0.45">
      <c r="H207">
        <v>207</v>
      </c>
      <c r="I207" t="str">
        <f t="shared" ca="1" si="18"/>
        <v>2PJZoJ</v>
      </c>
      <c r="J207">
        <f t="shared" ca="1" si="16"/>
        <v>1</v>
      </c>
      <c r="K207" t="str">
        <f t="shared" ca="1" si="17"/>
        <v>OK</v>
      </c>
    </row>
    <row r="208" spans="8:11" x14ac:dyDescent="0.45">
      <c r="H208">
        <v>208</v>
      </c>
      <c r="I208" t="str">
        <f t="shared" ca="1" si="18"/>
        <v>K6B2KM</v>
      </c>
      <c r="J208">
        <f t="shared" ca="1" si="16"/>
        <v>1</v>
      </c>
      <c r="K208" t="str">
        <f t="shared" ca="1" si="17"/>
        <v>OK</v>
      </c>
    </row>
    <row r="209" spans="8:11" x14ac:dyDescent="0.45">
      <c r="H209">
        <v>209</v>
      </c>
      <c r="I209" t="str">
        <f t="shared" ca="1" si="18"/>
        <v>WSLDTf</v>
      </c>
      <c r="J209">
        <f t="shared" ca="1" si="16"/>
        <v>1</v>
      </c>
      <c r="K209" t="str">
        <f t="shared" ca="1" si="17"/>
        <v>OK</v>
      </c>
    </row>
    <row r="210" spans="8:11" x14ac:dyDescent="0.45">
      <c r="H210">
        <v>210</v>
      </c>
      <c r="I210" t="str">
        <f t="shared" ca="1" si="18"/>
        <v>WGpE38</v>
      </c>
      <c r="J210">
        <f t="shared" ca="1" si="16"/>
        <v>1</v>
      </c>
      <c r="K210" t="str">
        <f t="shared" ca="1" si="17"/>
        <v>OK</v>
      </c>
    </row>
    <row r="211" spans="8:11" x14ac:dyDescent="0.45">
      <c r="H211">
        <v>211</v>
      </c>
      <c r="I211" t="str">
        <f t="shared" ca="1" si="18"/>
        <v>kq7DYo</v>
      </c>
      <c r="J211">
        <f t="shared" ca="1" si="16"/>
        <v>1</v>
      </c>
      <c r="K211" t="str">
        <f t="shared" ca="1" si="17"/>
        <v>OK</v>
      </c>
    </row>
    <row r="212" spans="8:11" x14ac:dyDescent="0.45">
      <c r="H212">
        <v>212</v>
      </c>
      <c r="I212" t="str">
        <f t="shared" ca="1" si="18"/>
        <v>dcPahB</v>
      </c>
      <c r="J212">
        <f t="shared" ca="1" si="16"/>
        <v>1</v>
      </c>
      <c r="K212" t="str">
        <f t="shared" ca="1" si="17"/>
        <v>OK</v>
      </c>
    </row>
    <row r="213" spans="8:11" x14ac:dyDescent="0.45">
      <c r="H213">
        <v>213</v>
      </c>
      <c r="I213" t="str">
        <f t="shared" ca="1" si="18"/>
        <v>2C7n37</v>
      </c>
      <c r="J213">
        <f t="shared" ca="1" si="16"/>
        <v>1</v>
      </c>
      <c r="K213" t="str">
        <f t="shared" ca="1" si="17"/>
        <v>OK</v>
      </c>
    </row>
    <row r="214" spans="8:11" x14ac:dyDescent="0.45">
      <c r="H214">
        <v>214</v>
      </c>
      <c r="I214" t="str">
        <f t="shared" ca="1" si="18"/>
        <v>uBTCK9</v>
      </c>
      <c r="J214">
        <f t="shared" ca="1" si="16"/>
        <v>1</v>
      </c>
      <c r="K214" t="str">
        <f t="shared" ca="1" si="17"/>
        <v>OK</v>
      </c>
    </row>
    <row r="215" spans="8:11" x14ac:dyDescent="0.45">
      <c r="H215">
        <v>215</v>
      </c>
      <c r="I215" t="str">
        <f t="shared" ca="1" si="18"/>
        <v>E87ftj</v>
      </c>
      <c r="J215">
        <f t="shared" ca="1" si="16"/>
        <v>1</v>
      </c>
      <c r="K215" t="str">
        <f t="shared" ca="1" si="17"/>
        <v>OK</v>
      </c>
    </row>
    <row r="216" spans="8:11" x14ac:dyDescent="0.45">
      <c r="H216">
        <v>216</v>
      </c>
      <c r="I216" t="str">
        <f t="shared" ca="1" si="18"/>
        <v>rMmKmL</v>
      </c>
      <c r="J216">
        <f t="shared" ca="1" si="16"/>
        <v>1</v>
      </c>
      <c r="K216" t="str">
        <f t="shared" ca="1" si="17"/>
        <v>OK</v>
      </c>
    </row>
    <row r="217" spans="8:11" x14ac:dyDescent="0.45">
      <c r="H217">
        <v>217</v>
      </c>
      <c r="I217" t="str">
        <f t="shared" ca="1" si="18"/>
        <v>q8H7cd</v>
      </c>
      <c r="J217">
        <f t="shared" ca="1" si="16"/>
        <v>1</v>
      </c>
      <c r="K217" t="str">
        <f t="shared" ca="1" si="17"/>
        <v>OK</v>
      </c>
    </row>
    <row r="218" spans="8:11" x14ac:dyDescent="0.45">
      <c r="H218">
        <v>218</v>
      </c>
      <c r="I218" t="str">
        <f t="shared" ca="1" si="18"/>
        <v>e78ZuG</v>
      </c>
      <c r="J218">
        <f t="shared" ca="1" si="16"/>
        <v>1</v>
      </c>
      <c r="K218" t="str">
        <f t="shared" ca="1" si="17"/>
        <v>OK</v>
      </c>
    </row>
    <row r="219" spans="8:11" x14ac:dyDescent="0.45">
      <c r="H219">
        <v>219</v>
      </c>
      <c r="I219" t="str">
        <f t="shared" ca="1" si="18"/>
        <v>1nURR4</v>
      </c>
      <c r="J219">
        <f t="shared" ca="1" si="16"/>
        <v>1</v>
      </c>
      <c r="K219" t="str">
        <f t="shared" ca="1" si="17"/>
        <v>OK</v>
      </c>
    </row>
    <row r="220" spans="8:11" x14ac:dyDescent="0.45">
      <c r="H220">
        <v>220</v>
      </c>
      <c r="I220" t="str">
        <f t="shared" ca="1" si="18"/>
        <v>8ayNFJ</v>
      </c>
      <c r="J220">
        <f t="shared" ca="1" si="16"/>
        <v>1</v>
      </c>
      <c r="K220" t="str">
        <f t="shared" ca="1" si="17"/>
        <v>OK</v>
      </c>
    </row>
    <row r="221" spans="8:11" x14ac:dyDescent="0.45">
      <c r="H221">
        <v>221</v>
      </c>
      <c r="I221" t="str">
        <f t="shared" ca="1" si="18"/>
        <v>XiQcqK</v>
      </c>
      <c r="J221">
        <f t="shared" ca="1" si="16"/>
        <v>1</v>
      </c>
      <c r="K221" t="str">
        <f t="shared" ca="1" si="17"/>
        <v>OK</v>
      </c>
    </row>
    <row r="222" spans="8:11" x14ac:dyDescent="0.45">
      <c r="H222">
        <v>222</v>
      </c>
      <c r="I222" t="str">
        <f t="shared" ca="1" si="18"/>
        <v>cACDJF</v>
      </c>
      <c r="J222">
        <f t="shared" ca="1" si="16"/>
        <v>1</v>
      </c>
      <c r="K222" t="str">
        <f t="shared" ca="1" si="17"/>
        <v>OK</v>
      </c>
    </row>
    <row r="223" spans="8:11" x14ac:dyDescent="0.45">
      <c r="H223">
        <v>223</v>
      </c>
      <c r="I223" t="str">
        <f t="shared" ca="1" si="18"/>
        <v>ZxMDG5</v>
      </c>
      <c r="J223">
        <f t="shared" ca="1" si="16"/>
        <v>1</v>
      </c>
      <c r="K223" t="str">
        <f t="shared" ca="1" si="17"/>
        <v>OK</v>
      </c>
    </row>
    <row r="224" spans="8:11" x14ac:dyDescent="0.45">
      <c r="H224">
        <v>224</v>
      </c>
      <c r="I224" t="str">
        <f t="shared" ca="1" si="18"/>
        <v>kHspka</v>
      </c>
      <c r="J224">
        <f t="shared" ca="1" si="16"/>
        <v>1</v>
      </c>
      <c r="K224" t="str">
        <f t="shared" ca="1" si="17"/>
        <v>OK</v>
      </c>
    </row>
    <row r="225" spans="8:11" x14ac:dyDescent="0.45">
      <c r="H225">
        <v>225</v>
      </c>
      <c r="I225" t="str">
        <f t="shared" ca="1" si="18"/>
        <v>zmJTML</v>
      </c>
      <c r="J225">
        <f t="shared" ca="1" si="16"/>
        <v>1</v>
      </c>
      <c r="K225" t="str">
        <f t="shared" ca="1" si="17"/>
        <v>OK</v>
      </c>
    </row>
    <row r="226" spans="8:11" x14ac:dyDescent="0.45">
      <c r="H226">
        <v>226</v>
      </c>
      <c r="I226" t="str">
        <f t="shared" ca="1" si="18"/>
        <v>LRKBSM</v>
      </c>
      <c r="J226">
        <f t="shared" ca="1" si="16"/>
        <v>1</v>
      </c>
      <c r="K226" t="str">
        <f t="shared" ca="1" si="17"/>
        <v>OK</v>
      </c>
    </row>
    <row r="227" spans="8:11" x14ac:dyDescent="0.45">
      <c r="H227">
        <v>227</v>
      </c>
      <c r="I227" t="str">
        <f t="shared" ca="1" si="18"/>
        <v>etnNt9</v>
      </c>
      <c r="J227">
        <f t="shared" ca="1" si="16"/>
        <v>1</v>
      </c>
      <c r="K227" t="str">
        <f t="shared" ca="1" si="17"/>
        <v>OK</v>
      </c>
    </row>
    <row r="228" spans="8:11" x14ac:dyDescent="0.45">
      <c r="H228">
        <v>228</v>
      </c>
      <c r="I228" t="str">
        <f t="shared" ca="1" si="18"/>
        <v>sJvCkJ</v>
      </c>
      <c r="J228">
        <f t="shared" ca="1" si="16"/>
        <v>1</v>
      </c>
      <c r="K228" t="str">
        <f t="shared" ca="1" si="17"/>
        <v>OK</v>
      </c>
    </row>
    <row r="229" spans="8:11" x14ac:dyDescent="0.45">
      <c r="H229">
        <v>229</v>
      </c>
      <c r="I229" t="str">
        <f t="shared" ca="1" si="18"/>
        <v>qV827M</v>
      </c>
      <c r="J229">
        <f t="shared" ca="1" si="16"/>
        <v>1</v>
      </c>
      <c r="K229" t="str">
        <f t="shared" ca="1" si="17"/>
        <v>OK</v>
      </c>
    </row>
    <row r="230" spans="8:11" x14ac:dyDescent="0.45">
      <c r="H230">
        <v>230</v>
      </c>
      <c r="I230" t="str">
        <f t="shared" ca="1" si="18"/>
        <v>Kj9i3H</v>
      </c>
      <c r="J230">
        <f t="shared" ca="1" si="16"/>
        <v>1</v>
      </c>
      <c r="K230" t="str">
        <f t="shared" ca="1" si="17"/>
        <v>OK</v>
      </c>
    </row>
    <row r="231" spans="8:11" x14ac:dyDescent="0.45">
      <c r="H231">
        <v>231</v>
      </c>
      <c r="I231" t="str">
        <f t="shared" ca="1" si="18"/>
        <v>BDALZW</v>
      </c>
      <c r="J231">
        <f t="shared" ca="1" si="16"/>
        <v>1</v>
      </c>
      <c r="K231" t="str">
        <f t="shared" ca="1" si="17"/>
        <v>OK</v>
      </c>
    </row>
    <row r="232" spans="8:11" x14ac:dyDescent="0.45">
      <c r="H232">
        <v>232</v>
      </c>
      <c r="I232" t="str">
        <f t="shared" ca="1" si="18"/>
        <v>wVMJwp</v>
      </c>
      <c r="J232">
        <f t="shared" ca="1" si="16"/>
        <v>1</v>
      </c>
      <c r="K232" t="str">
        <f t="shared" ca="1" si="17"/>
        <v>OK</v>
      </c>
    </row>
    <row r="233" spans="8:11" x14ac:dyDescent="0.45">
      <c r="H233">
        <v>233</v>
      </c>
      <c r="I233" t="str">
        <f t="shared" ca="1" si="18"/>
        <v>ApBaTk</v>
      </c>
      <c r="J233">
        <f t="shared" ca="1" si="16"/>
        <v>1</v>
      </c>
      <c r="K233" t="str">
        <f t="shared" ca="1" si="17"/>
        <v>OK</v>
      </c>
    </row>
    <row r="234" spans="8:11" x14ac:dyDescent="0.45">
      <c r="H234">
        <v>234</v>
      </c>
      <c r="I234" t="str">
        <f t="shared" ca="1" si="18"/>
        <v>bwuqPF</v>
      </c>
      <c r="J234">
        <f t="shared" ca="1" si="16"/>
        <v>1</v>
      </c>
      <c r="K234" t="str">
        <f t="shared" ca="1" si="17"/>
        <v>OK</v>
      </c>
    </row>
    <row r="235" spans="8:11" x14ac:dyDescent="0.45">
      <c r="H235">
        <v>235</v>
      </c>
      <c r="I235" t="str">
        <f t="shared" ca="1" si="18"/>
        <v>tsKfbN</v>
      </c>
      <c r="J235">
        <f t="shared" ca="1" si="16"/>
        <v>1</v>
      </c>
      <c r="K235" t="str">
        <f t="shared" ca="1" si="17"/>
        <v>OK</v>
      </c>
    </row>
    <row r="236" spans="8:11" x14ac:dyDescent="0.45">
      <c r="H236">
        <v>236</v>
      </c>
      <c r="I236" t="str">
        <f t="shared" ca="1" si="18"/>
        <v>4h2kzF</v>
      </c>
      <c r="J236">
        <f t="shared" ca="1" si="16"/>
        <v>1</v>
      </c>
      <c r="K236" t="str">
        <f t="shared" ca="1" si="17"/>
        <v>OK</v>
      </c>
    </row>
    <row r="237" spans="8:11" x14ac:dyDescent="0.45">
      <c r="H237">
        <v>237</v>
      </c>
      <c r="I237" t="str">
        <f t="shared" ca="1" si="18"/>
        <v>DQNbEZ</v>
      </c>
      <c r="J237">
        <f t="shared" ca="1" si="16"/>
        <v>1</v>
      </c>
      <c r="K237" t="str">
        <f t="shared" ca="1" si="17"/>
        <v>OK</v>
      </c>
    </row>
    <row r="238" spans="8:11" x14ac:dyDescent="0.45">
      <c r="H238">
        <v>238</v>
      </c>
      <c r="I238" t="str">
        <f t="shared" ca="1" si="18"/>
        <v>wRADR4</v>
      </c>
      <c r="J238">
        <f t="shared" ca="1" si="16"/>
        <v>1</v>
      </c>
      <c r="K238" t="str">
        <f t="shared" ca="1" si="17"/>
        <v>OK</v>
      </c>
    </row>
    <row r="239" spans="8:11" x14ac:dyDescent="0.45">
      <c r="H239">
        <v>239</v>
      </c>
      <c r="I239" t="str">
        <f t="shared" ca="1" si="18"/>
        <v>M7nM7C</v>
      </c>
      <c r="J239">
        <f t="shared" ca="1" si="16"/>
        <v>1</v>
      </c>
      <c r="K239" t="str">
        <f t="shared" ca="1" si="17"/>
        <v>OK</v>
      </c>
    </row>
    <row r="240" spans="8:11" x14ac:dyDescent="0.45">
      <c r="H240">
        <v>240</v>
      </c>
      <c r="I240" t="str">
        <f t="shared" ca="1" si="18"/>
        <v>DHxV7D</v>
      </c>
      <c r="J240">
        <f t="shared" ref="J240:J298" ca="1" si="19">COUNTIF(I:I,I240)</f>
        <v>1</v>
      </c>
      <c r="K240" t="str">
        <f t="shared" ref="K240:K298" ca="1" si="20">+IF(J240=1,"OK","ダブり")</f>
        <v>OK</v>
      </c>
    </row>
    <row r="241" spans="8:11" x14ac:dyDescent="0.45">
      <c r="H241">
        <v>241</v>
      </c>
      <c r="I241" t="str">
        <f t="shared" ca="1" si="18"/>
        <v>cGFtg8</v>
      </c>
      <c r="J241">
        <f t="shared" ca="1" si="19"/>
        <v>1</v>
      </c>
      <c r="K241" t="str">
        <f t="shared" ca="1" si="20"/>
        <v>OK</v>
      </c>
    </row>
    <row r="242" spans="8:11" x14ac:dyDescent="0.45">
      <c r="H242">
        <v>242</v>
      </c>
      <c r="I242" t="str">
        <f t="shared" ca="1" si="18"/>
        <v>KdAjmK</v>
      </c>
      <c r="J242">
        <f t="shared" ca="1" si="19"/>
        <v>1</v>
      </c>
      <c r="K242" t="str">
        <f t="shared" ca="1" si="20"/>
        <v>OK</v>
      </c>
    </row>
    <row r="243" spans="8:11" x14ac:dyDescent="0.45">
      <c r="H243">
        <v>243</v>
      </c>
      <c r="I243" t="str">
        <f t="shared" ca="1" si="18"/>
        <v>Nuiyku</v>
      </c>
      <c r="J243">
        <f t="shared" ca="1" si="19"/>
        <v>1</v>
      </c>
      <c r="K243" t="str">
        <f t="shared" ca="1" si="20"/>
        <v>OK</v>
      </c>
    </row>
    <row r="244" spans="8:11" x14ac:dyDescent="0.45">
      <c r="H244">
        <v>244</v>
      </c>
      <c r="I244" t="str">
        <f t="shared" ca="1" si="18"/>
        <v>vDWBUF</v>
      </c>
      <c r="J244">
        <f t="shared" ca="1" si="19"/>
        <v>1</v>
      </c>
      <c r="K244" t="str">
        <f t="shared" ca="1" si="20"/>
        <v>OK</v>
      </c>
    </row>
    <row r="245" spans="8:11" x14ac:dyDescent="0.45">
      <c r="H245">
        <v>245</v>
      </c>
      <c r="I245" t="str">
        <f t="shared" ca="1" si="18"/>
        <v>tTBy9z</v>
      </c>
      <c r="J245">
        <f t="shared" ca="1" si="19"/>
        <v>1</v>
      </c>
      <c r="K245" t="str">
        <f t="shared" ca="1" si="20"/>
        <v>OK</v>
      </c>
    </row>
    <row r="246" spans="8:11" x14ac:dyDescent="0.45">
      <c r="H246">
        <v>246</v>
      </c>
      <c r="I246" t="str">
        <f t="shared" ca="1" si="18"/>
        <v>K2XddE</v>
      </c>
      <c r="J246">
        <f t="shared" ca="1" si="19"/>
        <v>1</v>
      </c>
      <c r="K246" t="str">
        <f t="shared" ca="1" si="20"/>
        <v>OK</v>
      </c>
    </row>
    <row r="247" spans="8:11" x14ac:dyDescent="0.45">
      <c r="H247">
        <v>247</v>
      </c>
      <c r="I247" t="str">
        <f t="shared" ca="1" si="18"/>
        <v>F3DEmK</v>
      </c>
      <c r="J247">
        <f t="shared" ca="1" si="19"/>
        <v>1</v>
      </c>
      <c r="K247" t="str">
        <f t="shared" ca="1" si="20"/>
        <v>OK</v>
      </c>
    </row>
    <row r="248" spans="8:11" x14ac:dyDescent="0.45">
      <c r="H248">
        <v>248</v>
      </c>
      <c r="I248" t="str">
        <f t="shared" ca="1" si="18"/>
        <v>aeEdYm</v>
      </c>
      <c r="J248">
        <f t="shared" ca="1" si="19"/>
        <v>1</v>
      </c>
      <c r="K248" t="str">
        <f t="shared" ca="1" si="20"/>
        <v>OK</v>
      </c>
    </row>
    <row r="249" spans="8:11" x14ac:dyDescent="0.45">
      <c r="H249">
        <v>249</v>
      </c>
      <c r="I249" t="str">
        <f t="shared" ca="1" si="18"/>
        <v>WKpjUJ</v>
      </c>
      <c r="J249">
        <f t="shared" ca="1" si="19"/>
        <v>1</v>
      </c>
      <c r="K249" t="str">
        <f t="shared" ca="1" si="20"/>
        <v>OK</v>
      </c>
    </row>
    <row r="250" spans="8:11" x14ac:dyDescent="0.45">
      <c r="H250">
        <v>250</v>
      </c>
      <c r="I250" t="str">
        <f t="shared" ca="1" si="18"/>
        <v>LjGx7Y</v>
      </c>
      <c r="J250">
        <f t="shared" ca="1" si="19"/>
        <v>1</v>
      </c>
      <c r="K250" t="str">
        <f t="shared" ca="1" si="20"/>
        <v>OK</v>
      </c>
    </row>
    <row r="251" spans="8:11" x14ac:dyDescent="0.45">
      <c r="H251">
        <v>251</v>
      </c>
      <c r="I251" t="str">
        <f t="shared" ca="1" si="18"/>
        <v>HXgvvS</v>
      </c>
      <c r="J251">
        <f t="shared" ca="1" si="19"/>
        <v>1</v>
      </c>
      <c r="K251" t="str">
        <f t="shared" ca="1" si="20"/>
        <v>OK</v>
      </c>
    </row>
    <row r="252" spans="8:11" x14ac:dyDescent="0.45">
      <c r="H252">
        <v>252</v>
      </c>
      <c r="I252" t="str">
        <f t="shared" ca="1" si="18"/>
        <v>V7aCUH</v>
      </c>
      <c r="J252">
        <f t="shared" ca="1" si="19"/>
        <v>1</v>
      </c>
      <c r="K252" t="str">
        <f t="shared" ca="1" si="20"/>
        <v>OK</v>
      </c>
    </row>
    <row r="253" spans="8:11" x14ac:dyDescent="0.45">
      <c r="H253">
        <v>253</v>
      </c>
      <c r="I253" t="str">
        <f t="shared" ca="1" si="18"/>
        <v>b5N1BG</v>
      </c>
      <c r="J253">
        <f t="shared" ca="1" si="19"/>
        <v>1</v>
      </c>
      <c r="K253" t="str">
        <f t="shared" ca="1" si="20"/>
        <v>OK</v>
      </c>
    </row>
    <row r="254" spans="8:11" x14ac:dyDescent="0.45">
      <c r="H254">
        <v>254</v>
      </c>
      <c r="I254" t="str">
        <f t="shared" ca="1" si="18"/>
        <v>8KBMnx</v>
      </c>
      <c r="J254">
        <f t="shared" ca="1" si="19"/>
        <v>1</v>
      </c>
      <c r="K254" t="str">
        <f t="shared" ca="1" si="20"/>
        <v>OK</v>
      </c>
    </row>
    <row r="255" spans="8:11" x14ac:dyDescent="0.45">
      <c r="H255">
        <v>255</v>
      </c>
      <c r="I255" t="str">
        <f t="shared" ca="1" si="18"/>
        <v>NBXkFG</v>
      </c>
      <c r="J255">
        <f t="shared" ca="1" si="19"/>
        <v>1</v>
      </c>
      <c r="K255" t="str">
        <f t="shared" ca="1" si="20"/>
        <v>OK</v>
      </c>
    </row>
    <row r="256" spans="8:11" x14ac:dyDescent="0.45">
      <c r="H256">
        <v>256</v>
      </c>
      <c r="I256" t="str">
        <f t="shared" ca="1" si="18"/>
        <v>M4K9C5</v>
      </c>
      <c r="J256">
        <f t="shared" ca="1" si="19"/>
        <v>1</v>
      </c>
      <c r="K256" t="str">
        <f t="shared" ca="1" si="20"/>
        <v>OK</v>
      </c>
    </row>
    <row r="257" spans="8:11" x14ac:dyDescent="0.45">
      <c r="H257">
        <v>257</v>
      </c>
      <c r="I257" t="str">
        <f t="shared" ca="1" si="18"/>
        <v>oNNBN1</v>
      </c>
      <c r="J257">
        <f t="shared" ca="1" si="19"/>
        <v>1</v>
      </c>
      <c r="K257" t="str">
        <f t="shared" ca="1" si="20"/>
        <v>OK</v>
      </c>
    </row>
    <row r="258" spans="8:11" x14ac:dyDescent="0.45">
      <c r="H258">
        <v>258</v>
      </c>
      <c r="I258" t="str">
        <f t="shared" ref="I258:I297" ca="1" si="21">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f>
        <v>7M3LEM</v>
      </c>
      <c r="J258">
        <f t="shared" ca="1" si="19"/>
        <v>1</v>
      </c>
      <c r="K258" t="str">
        <f t="shared" ca="1" si="20"/>
        <v>OK</v>
      </c>
    </row>
    <row r="259" spans="8:11" x14ac:dyDescent="0.45">
      <c r="H259">
        <v>259</v>
      </c>
      <c r="I259" t="str">
        <f t="shared" ca="1" si="21"/>
        <v>TSZtGV</v>
      </c>
      <c r="J259">
        <f t="shared" ca="1" si="19"/>
        <v>1</v>
      </c>
      <c r="K259" t="str">
        <f t="shared" ca="1" si="20"/>
        <v>OK</v>
      </c>
    </row>
    <row r="260" spans="8:11" x14ac:dyDescent="0.45">
      <c r="H260">
        <v>260</v>
      </c>
      <c r="I260" t="str">
        <f t="shared" ca="1" si="21"/>
        <v>1i9HZ8</v>
      </c>
      <c r="J260">
        <f t="shared" ca="1" si="19"/>
        <v>1</v>
      </c>
      <c r="K260" t="str">
        <f t="shared" ca="1" si="20"/>
        <v>OK</v>
      </c>
    </row>
    <row r="261" spans="8:11" x14ac:dyDescent="0.45">
      <c r="H261">
        <v>261</v>
      </c>
      <c r="I261" t="str">
        <f t="shared" ca="1" si="21"/>
        <v>CLM1Kb</v>
      </c>
      <c r="J261">
        <f t="shared" ca="1" si="19"/>
        <v>1</v>
      </c>
      <c r="K261" t="str">
        <f t="shared" ca="1" si="20"/>
        <v>OK</v>
      </c>
    </row>
    <row r="262" spans="8:11" x14ac:dyDescent="0.45">
      <c r="H262">
        <v>262</v>
      </c>
      <c r="I262" t="str">
        <f t="shared" ca="1" si="21"/>
        <v>M3fKdJ</v>
      </c>
      <c r="J262">
        <f t="shared" ca="1" si="19"/>
        <v>1</v>
      </c>
      <c r="K262" t="str">
        <f t="shared" ca="1" si="20"/>
        <v>OK</v>
      </c>
    </row>
    <row r="263" spans="8:11" x14ac:dyDescent="0.45">
      <c r="H263">
        <v>263</v>
      </c>
      <c r="I263" t="str">
        <f t="shared" ca="1" si="21"/>
        <v>c99yiA</v>
      </c>
      <c r="J263">
        <f t="shared" ca="1" si="19"/>
        <v>1</v>
      </c>
      <c r="K263" t="str">
        <f t="shared" ca="1" si="20"/>
        <v>OK</v>
      </c>
    </row>
    <row r="264" spans="8:11" x14ac:dyDescent="0.45">
      <c r="H264">
        <v>264</v>
      </c>
      <c r="I264" t="str">
        <f t="shared" ca="1" si="21"/>
        <v>QmL17E</v>
      </c>
      <c r="J264">
        <f t="shared" ca="1" si="19"/>
        <v>1</v>
      </c>
      <c r="K264" t="str">
        <f t="shared" ca="1" si="20"/>
        <v>OK</v>
      </c>
    </row>
    <row r="265" spans="8:11" x14ac:dyDescent="0.45">
      <c r="H265">
        <v>265</v>
      </c>
      <c r="I265" t="str">
        <f t="shared" ca="1" si="21"/>
        <v>WFaQNb</v>
      </c>
      <c r="J265">
        <f t="shared" ca="1" si="19"/>
        <v>1</v>
      </c>
      <c r="K265" t="str">
        <f t="shared" ca="1" si="20"/>
        <v>OK</v>
      </c>
    </row>
    <row r="266" spans="8:11" x14ac:dyDescent="0.45">
      <c r="H266">
        <v>266</v>
      </c>
      <c r="I266" t="str">
        <f t="shared" ca="1" si="21"/>
        <v>NC6ML1</v>
      </c>
      <c r="J266">
        <f t="shared" ca="1" si="19"/>
        <v>1</v>
      </c>
      <c r="K266" t="str">
        <f t="shared" ca="1" si="20"/>
        <v>OK</v>
      </c>
    </row>
    <row r="267" spans="8:11" x14ac:dyDescent="0.45">
      <c r="H267">
        <v>267</v>
      </c>
      <c r="I267" t="str">
        <f t="shared" ca="1" si="21"/>
        <v>cMR5ew</v>
      </c>
      <c r="J267">
        <f t="shared" ca="1" si="19"/>
        <v>1</v>
      </c>
      <c r="K267" t="str">
        <f t="shared" ca="1" si="20"/>
        <v>OK</v>
      </c>
    </row>
    <row r="268" spans="8:11" x14ac:dyDescent="0.45">
      <c r="H268">
        <v>268</v>
      </c>
      <c r="I268" t="str">
        <f t="shared" ca="1" si="21"/>
        <v>mfCNzV</v>
      </c>
      <c r="J268">
        <f t="shared" ca="1" si="19"/>
        <v>1</v>
      </c>
      <c r="K268" t="str">
        <f t="shared" ca="1" si="20"/>
        <v>OK</v>
      </c>
    </row>
    <row r="269" spans="8:11" x14ac:dyDescent="0.45">
      <c r="H269">
        <v>269</v>
      </c>
      <c r="I269" t="str">
        <f t="shared" ca="1" si="21"/>
        <v>FCg4CA</v>
      </c>
      <c r="J269">
        <f t="shared" ca="1" si="19"/>
        <v>1</v>
      </c>
      <c r="K269" t="str">
        <f t="shared" ca="1" si="20"/>
        <v>OK</v>
      </c>
    </row>
    <row r="270" spans="8:11" x14ac:dyDescent="0.45">
      <c r="H270">
        <v>270</v>
      </c>
      <c r="I270" t="str">
        <f t="shared" ca="1" si="21"/>
        <v>KvzcZE</v>
      </c>
      <c r="J270">
        <f t="shared" ca="1" si="19"/>
        <v>1</v>
      </c>
      <c r="K270" t="str">
        <f t="shared" ca="1" si="20"/>
        <v>OK</v>
      </c>
    </row>
    <row r="271" spans="8:11" x14ac:dyDescent="0.45">
      <c r="H271">
        <v>271</v>
      </c>
      <c r="I271" t="str">
        <f t="shared" ca="1" si="21"/>
        <v>6LnUsB</v>
      </c>
      <c r="J271">
        <f t="shared" ca="1" si="19"/>
        <v>1</v>
      </c>
      <c r="K271" t="str">
        <f t="shared" ca="1" si="20"/>
        <v>OK</v>
      </c>
    </row>
    <row r="272" spans="8:11" x14ac:dyDescent="0.45">
      <c r="H272">
        <v>272</v>
      </c>
      <c r="I272" t="str">
        <f t="shared" ca="1" si="21"/>
        <v>oZ4udJ</v>
      </c>
      <c r="J272">
        <f t="shared" ca="1" si="19"/>
        <v>1</v>
      </c>
      <c r="K272" t="str">
        <f t="shared" ca="1" si="20"/>
        <v>OK</v>
      </c>
    </row>
    <row r="273" spans="8:11" x14ac:dyDescent="0.45">
      <c r="H273">
        <v>273</v>
      </c>
      <c r="I273" t="str">
        <f t="shared" ca="1" si="21"/>
        <v>i6p96Y</v>
      </c>
      <c r="J273">
        <f t="shared" ca="1" si="19"/>
        <v>1</v>
      </c>
      <c r="K273" t="str">
        <f t="shared" ca="1" si="20"/>
        <v>OK</v>
      </c>
    </row>
    <row r="274" spans="8:11" x14ac:dyDescent="0.45">
      <c r="H274">
        <v>274</v>
      </c>
      <c r="I274" t="str">
        <f t="shared" ca="1" si="21"/>
        <v>3Gih2k</v>
      </c>
      <c r="J274">
        <f t="shared" ca="1" si="19"/>
        <v>1</v>
      </c>
      <c r="K274" t="str">
        <f t="shared" ca="1" si="20"/>
        <v>OK</v>
      </c>
    </row>
    <row r="275" spans="8:11" x14ac:dyDescent="0.45">
      <c r="H275">
        <v>275</v>
      </c>
      <c r="I275" t="str">
        <f t="shared" ca="1" si="21"/>
        <v>JZSRnM</v>
      </c>
      <c r="J275">
        <f t="shared" ca="1" si="19"/>
        <v>1</v>
      </c>
      <c r="K275" t="str">
        <f t="shared" ca="1" si="20"/>
        <v>OK</v>
      </c>
    </row>
    <row r="276" spans="8:11" x14ac:dyDescent="0.45">
      <c r="H276">
        <v>276</v>
      </c>
      <c r="I276" t="str">
        <f t="shared" ca="1" si="21"/>
        <v>oou3kK</v>
      </c>
      <c r="J276">
        <f t="shared" ca="1" si="19"/>
        <v>1</v>
      </c>
      <c r="K276" t="str">
        <f t="shared" ca="1" si="20"/>
        <v>OK</v>
      </c>
    </row>
    <row r="277" spans="8:11" x14ac:dyDescent="0.45">
      <c r="H277">
        <v>277</v>
      </c>
      <c r="I277" t="str">
        <f t="shared" ca="1" si="21"/>
        <v>GFkq8M</v>
      </c>
      <c r="J277">
        <f t="shared" ca="1" si="19"/>
        <v>1</v>
      </c>
      <c r="K277" t="str">
        <f t="shared" ca="1" si="20"/>
        <v>OK</v>
      </c>
    </row>
    <row r="278" spans="8:11" x14ac:dyDescent="0.45">
      <c r="H278">
        <v>278</v>
      </c>
      <c r="I278" t="str">
        <f t="shared" ca="1" si="21"/>
        <v>mNaEGF</v>
      </c>
      <c r="J278">
        <f t="shared" ca="1" si="19"/>
        <v>1</v>
      </c>
      <c r="K278" t="str">
        <f t="shared" ca="1" si="20"/>
        <v>OK</v>
      </c>
    </row>
    <row r="279" spans="8:11" x14ac:dyDescent="0.45">
      <c r="H279">
        <v>279</v>
      </c>
      <c r="I279" t="str">
        <f t="shared" ca="1" si="21"/>
        <v>ZdGugA</v>
      </c>
      <c r="J279">
        <f t="shared" ca="1" si="19"/>
        <v>1</v>
      </c>
      <c r="K279" t="str">
        <f t="shared" ca="1" si="20"/>
        <v>OK</v>
      </c>
    </row>
    <row r="280" spans="8:11" x14ac:dyDescent="0.45">
      <c r="H280">
        <v>280</v>
      </c>
      <c r="I280" t="str">
        <f t="shared" ca="1" si="21"/>
        <v>LiFH3e</v>
      </c>
      <c r="J280">
        <f t="shared" ca="1" si="19"/>
        <v>1</v>
      </c>
      <c r="K280" t="str">
        <f t="shared" ca="1" si="20"/>
        <v>OK</v>
      </c>
    </row>
    <row r="281" spans="8:11" x14ac:dyDescent="0.45">
      <c r="H281">
        <v>281</v>
      </c>
      <c r="I281" t="str">
        <f t="shared" ca="1" si="21"/>
        <v>HLq2DD</v>
      </c>
      <c r="J281">
        <f t="shared" ca="1" si="19"/>
        <v>1</v>
      </c>
      <c r="K281" t="str">
        <f t="shared" ca="1" si="20"/>
        <v>OK</v>
      </c>
    </row>
    <row r="282" spans="8:11" x14ac:dyDescent="0.45">
      <c r="H282">
        <v>282</v>
      </c>
      <c r="I282" t="str">
        <f t="shared" ca="1" si="21"/>
        <v>NiqNXN</v>
      </c>
      <c r="J282">
        <f t="shared" ca="1" si="19"/>
        <v>1</v>
      </c>
      <c r="K282" t="str">
        <f t="shared" ca="1" si="20"/>
        <v>OK</v>
      </c>
    </row>
    <row r="283" spans="8:11" x14ac:dyDescent="0.45">
      <c r="H283">
        <v>283</v>
      </c>
      <c r="I283" t="str">
        <f t="shared" ca="1" si="21"/>
        <v>VkRHW3</v>
      </c>
      <c r="J283">
        <f t="shared" ca="1" si="19"/>
        <v>1</v>
      </c>
      <c r="K283" t="str">
        <f t="shared" ca="1" si="20"/>
        <v>OK</v>
      </c>
    </row>
    <row r="284" spans="8:11" x14ac:dyDescent="0.45">
      <c r="H284">
        <v>284</v>
      </c>
      <c r="I284" t="str">
        <f t="shared" ca="1" si="21"/>
        <v>7tx2oo</v>
      </c>
      <c r="J284">
        <f t="shared" ca="1" si="19"/>
        <v>1</v>
      </c>
      <c r="K284" t="str">
        <f t="shared" ca="1" si="20"/>
        <v>OK</v>
      </c>
    </row>
    <row r="285" spans="8:11" x14ac:dyDescent="0.45">
      <c r="H285">
        <v>285</v>
      </c>
      <c r="I285" t="str">
        <f t="shared" ca="1" si="21"/>
        <v>fA3EqR</v>
      </c>
      <c r="J285">
        <f t="shared" ca="1" si="19"/>
        <v>1</v>
      </c>
      <c r="K285" t="str">
        <f t="shared" ca="1" si="20"/>
        <v>OK</v>
      </c>
    </row>
    <row r="286" spans="8:11" x14ac:dyDescent="0.45">
      <c r="H286">
        <v>286</v>
      </c>
      <c r="I286" t="str">
        <f t="shared" ca="1" si="21"/>
        <v>tDDBWh</v>
      </c>
      <c r="J286">
        <f t="shared" ca="1" si="19"/>
        <v>1</v>
      </c>
      <c r="K286" t="str">
        <f t="shared" ca="1" si="20"/>
        <v>OK</v>
      </c>
    </row>
    <row r="287" spans="8:11" x14ac:dyDescent="0.45">
      <c r="H287">
        <v>287</v>
      </c>
      <c r="I287" t="str">
        <f t="shared" ca="1" si="21"/>
        <v>LUL4hK</v>
      </c>
      <c r="J287">
        <f t="shared" ca="1" si="19"/>
        <v>1</v>
      </c>
      <c r="K287" t="str">
        <f t="shared" ca="1" si="20"/>
        <v>OK</v>
      </c>
    </row>
    <row r="288" spans="8:11" x14ac:dyDescent="0.45">
      <c r="H288">
        <v>288</v>
      </c>
      <c r="I288" t="str">
        <f t="shared" ca="1" si="21"/>
        <v>gnv49S</v>
      </c>
      <c r="J288">
        <f t="shared" ca="1" si="19"/>
        <v>1</v>
      </c>
      <c r="K288" t="str">
        <f t="shared" ca="1" si="20"/>
        <v>OK</v>
      </c>
    </row>
    <row r="289" spans="8:11" x14ac:dyDescent="0.45">
      <c r="H289">
        <v>289</v>
      </c>
      <c r="I289" t="str">
        <f t="shared" ca="1" si="21"/>
        <v>JuLNBT</v>
      </c>
      <c r="J289">
        <f t="shared" ca="1" si="19"/>
        <v>1</v>
      </c>
      <c r="K289" t="str">
        <f t="shared" ca="1" si="20"/>
        <v>OK</v>
      </c>
    </row>
    <row r="290" spans="8:11" x14ac:dyDescent="0.45">
      <c r="H290">
        <v>290</v>
      </c>
      <c r="I290" t="str">
        <f t="shared" ca="1" si="21"/>
        <v>KKKtd7</v>
      </c>
      <c r="J290">
        <f t="shared" ca="1" si="19"/>
        <v>1</v>
      </c>
      <c r="K290" t="str">
        <f t="shared" ca="1" si="20"/>
        <v>OK</v>
      </c>
    </row>
    <row r="291" spans="8:11" x14ac:dyDescent="0.45">
      <c r="H291">
        <v>291</v>
      </c>
      <c r="I291" t="str">
        <f t="shared" ca="1" si="21"/>
        <v>2K7SfC</v>
      </c>
      <c r="J291">
        <f t="shared" ca="1" si="19"/>
        <v>1</v>
      </c>
      <c r="K291" t="str">
        <f t="shared" ca="1" si="20"/>
        <v>OK</v>
      </c>
    </row>
    <row r="292" spans="8:11" x14ac:dyDescent="0.45">
      <c r="H292">
        <v>292</v>
      </c>
      <c r="I292" t="str">
        <f t="shared" ca="1" si="21"/>
        <v>vwzfg2</v>
      </c>
      <c r="J292">
        <f t="shared" ca="1" si="19"/>
        <v>1</v>
      </c>
      <c r="K292" t="str">
        <f t="shared" ca="1" si="20"/>
        <v>OK</v>
      </c>
    </row>
    <row r="293" spans="8:11" x14ac:dyDescent="0.45">
      <c r="H293">
        <v>293</v>
      </c>
      <c r="I293" t="str">
        <f t="shared" ca="1" si="21"/>
        <v>MLzHrK</v>
      </c>
      <c r="J293">
        <f t="shared" ca="1" si="19"/>
        <v>1</v>
      </c>
      <c r="K293" t="str">
        <f t="shared" ca="1" si="20"/>
        <v>OK</v>
      </c>
    </row>
    <row r="294" spans="8:11" x14ac:dyDescent="0.45">
      <c r="H294">
        <v>294</v>
      </c>
      <c r="I294" t="str">
        <f t="shared" ca="1" si="21"/>
        <v>fHvp2P</v>
      </c>
      <c r="J294">
        <f t="shared" ca="1" si="19"/>
        <v>1</v>
      </c>
      <c r="K294" t="str">
        <f t="shared" ca="1" si="20"/>
        <v>OK</v>
      </c>
    </row>
    <row r="295" spans="8:11" x14ac:dyDescent="0.45">
      <c r="H295">
        <v>295</v>
      </c>
      <c r="I295" t="str">
        <f t="shared" ca="1" si="21"/>
        <v>2seupm</v>
      </c>
      <c r="J295">
        <f t="shared" ca="1" si="19"/>
        <v>1</v>
      </c>
      <c r="K295" t="str">
        <f t="shared" ca="1" si="20"/>
        <v>OK</v>
      </c>
    </row>
    <row r="296" spans="8:11" x14ac:dyDescent="0.45">
      <c r="H296">
        <v>296</v>
      </c>
      <c r="I296" t="str">
        <f t="shared" ca="1" si="21"/>
        <v>q28sFY</v>
      </c>
      <c r="J296">
        <f t="shared" ca="1" si="19"/>
        <v>1</v>
      </c>
      <c r="K296" t="str">
        <f t="shared" ca="1" si="20"/>
        <v>OK</v>
      </c>
    </row>
    <row r="297" spans="8:11" x14ac:dyDescent="0.45">
      <c r="H297">
        <v>297</v>
      </c>
      <c r="I297" t="str">
        <f t="shared" ca="1" si="21"/>
        <v>t9GVVJ</v>
      </c>
      <c r="J297">
        <f t="shared" ca="1" si="19"/>
        <v>1</v>
      </c>
      <c r="K297" t="str">
        <f t="shared" ca="1" si="20"/>
        <v>OK</v>
      </c>
    </row>
    <row r="298" spans="8:11" x14ac:dyDescent="0.45">
      <c r="H298">
        <v>298</v>
      </c>
      <c r="I298" t="str">
        <f ca="1">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f>
        <v>RdbMXK</v>
      </c>
      <c r="J298">
        <f t="shared" ca="1" si="19"/>
        <v>1</v>
      </c>
      <c r="K298" t="str">
        <f t="shared" ca="1" si="20"/>
        <v>OK</v>
      </c>
    </row>
    <row r="299" spans="8:11" x14ac:dyDescent="0.45">
      <c r="H299">
        <v>299</v>
      </c>
      <c r="I299" t="str">
        <f t="shared" ref="I299:I300" ca="1" si="22">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
&amp;MID(CHAR(RANDBETWEEN(49,57))&amp;CHAR(RANDBETWEEN(65,72))&amp;CHAR(RANDBETWEEN(74,78))&amp;CHAR(RANDBETWEEN(80,90))&amp;CHAR(RANDBETWEEN(97,107))&amp;CHAR(RANDBETWEEN(109,122)),RANDBETWEEN(1,6),1)</f>
        <v>egLAzb</v>
      </c>
      <c r="J299">
        <f t="shared" ref="J299:J300" ca="1" si="23">COUNTIF(I:I,I299)</f>
        <v>1</v>
      </c>
      <c r="K299" t="str">
        <f t="shared" ref="K299:K300" ca="1" si="24">+IF(J299=1,"OK","ダブり")</f>
        <v>OK</v>
      </c>
    </row>
    <row r="300" spans="8:11" x14ac:dyDescent="0.45">
      <c r="H300">
        <v>300</v>
      </c>
      <c r="I300" t="str">
        <f t="shared" ca="1" si="22"/>
        <v>FgUTSr</v>
      </c>
      <c r="J300">
        <f t="shared" ca="1" si="23"/>
        <v>1</v>
      </c>
      <c r="K300" t="str">
        <f t="shared" ca="1" si="24"/>
        <v>OK</v>
      </c>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A76A-59D8-44E9-9134-98295CC9B3C1}">
  <dimension ref="A2:H863"/>
  <sheetViews>
    <sheetView zoomScale="130" zoomScaleNormal="130" workbookViewId="0">
      <pane ySplit="2" topLeftCell="A3" activePane="bottomLeft" state="frozen"/>
      <selection activeCell="H16" sqref="H16:I16"/>
      <selection pane="bottomLeft" activeCell="H16" sqref="H16:I16"/>
    </sheetView>
  </sheetViews>
  <sheetFormatPr defaultRowHeight="18" x14ac:dyDescent="0.45"/>
  <cols>
    <col min="2" max="2" width="17.09765625" style="3" customWidth="1"/>
    <col min="3" max="3" width="14.3984375" bestFit="1" customWidth="1"/>
    <col min="6" max="6" width="11.3984375" style="3" bestFit="1" customWidth="1"/>
  </cols>
  <sheetData>
    <row r="2" spans="1:8" x14ac:dyDescent="0.45">
      <c r="A2" s="40" t="s">
        <v>1110</v>
      </c>
      <c r="B2" s="124" t="s">
        <v>1108</v>
      </c>
      <c r="C2" s="40"/>
      <c r="D2" s="40" t="s">
        <v>1111</v>
      </c>
      <c r="E2" s="40" t="s">
        <v>1112</v>
      </c>
      <c r="F2" s="124" t="s">
        <v>1109</v>
      </c>
      <c r="G2" s="40" t="s">
        <v>1111</v>
      </c>
      <c r="H2" s="40" t="s">
        <v>1112</v>
      </c>
    </row>
    <row r="3" spans="1:8" x14ac:dyDescent="0.45">
      <c r="A3" s="40">
        <v>1</v>
      </c>
      <c r="B3" s="124">
        <v>45717</v>
      </c>
      <c r="C3" s="40" t="s">
        <v>2134</v>
      </c>
      <c r="D3" s="40">
        <v>15.5</v>
      </c>
      <c r="E3" s="40">
        <v>4.3055555555555554</v>
      </c>
      <c r="F3" s="124">
        <v>44642</v>
      </c>
      <c r="G3" s="40">
        <v>16.82</v>
      </c>
      <c r="H3" s="40">
        <v>4.6722222222222225</v>
      </c>
    </row>
    <row r="4" spans="1:8" x14ac:dyDescent="0.45">
      <c r="A4" s="40">
        <f>A3+1</f>
        <v>2</v>
      </c>
      <c r="B4" s="124">
        <v>45723</v>
      </c>
      <c r="C4" s="40" t="s">
        <v>2135</v>
      </c>
      <c r="D4" s="40">
        <v>14.93</v>
      </c>
      <c r="E4" s="40">
        <v>4.1472222222222221</v>
      </c>
      <c r="F4" s="124">
        <v>44642</v>
      </c>
      <c r="G4" s="40">
        <v>16.82</v>
      </c>
      <c r="H4" s="40">
        <v>4.6722222222222225</v>
      </c>
    </row>
    <row r="5" spans="1:8" x14ac:dyDescent="0.45">
      <c r="A5" s="40">
        <f t="shared" ref="A5:A68" si="0">A4+1</f>
        <v>3</v>
      </c>
      <c r="B5" s="124">
        <v>45724</v>
      </c>
      <c r="C5" s="40" t="s">
        <v>2136</v>
      </c>
      <c r="D5" s="40">
        <v>18.809999999999999</v>
      </c>
      <c r="E5" s="40">
        <v>5.2249999999999996</v>
      </c>
      <c r="F5" s="124">
        <v>44649</v>
      </c>
      <c r="G5" s="40">
        <v>18.87</v>
      </c>
      <c r="H5" s="40">
        <v>5.2416666666666671</v>
      </c>
    </row>
    <row r="6" spans="1:8" x14ac:dyDescent="0.45">
      <c r="A6" s="40">
        <f t="shared" si="0"/>
        <v>4</v>
      </c>
      <c r="B6" s="124">
        <v>45725</v>
      </c>
      <c r="C6" s="40" t="s">
        <v>2137</v>
      </c>
      <c r="D6" s="40">
        <v>20.64</v>
      </c>
      <c r="E6" s="40">
        <v>5.7333333333333334</v>
      </c>
      <c r="F6" s="124">
        <v>44647</v>
      </c>
      <c r="G6" s="40">
        <v>20.94</v>
      </c>
      <c r="H6" s="40">
        <v>5.8166666666666673</v>
      </c>
    </row>
    <row r="7" spans="1:8" x14ac:dyDescent="0.45">
      <c r="A7" s="40">
        <f t="shared" si="0"/>
        <v>5</v>
      </c>
      <c r="B7" s="124">
        <v>45726</v>
      </c>
      <c r="C7" s="40" t="s">
        <v>2138</v>
      </c>
      <c r="D7" s="40">
        <v>13.37</v>
      </c>
      <c r="E7" s="40">
        <v>3.7138888888888886</v>
      </c>
      <c r="F7" s="124">
        <v>44631</v>
      </c>
      <c r="G7" s="40">
        <v>13.68</v>
      </c>
      <c r="H7" s="40">
        <v>3.8</v>
      </c>
    </row>
    <row r="8" spans="1:8" x14ac:dyDescent="0.45">
      <c r="A8" s="40">
        <f t="shared" si="0"/>
        <v>6</v>
      </c>
      <c r="B8" s="124">
        <v>45728</v>
      </c>
      <c r="C8" s="40" t="s">
        <v>2139</v>
      </c>
      <c r="D8" s="40">
        <v>9.85</v>
      </c>
      <c r="E8" s="40">
        <v>2.7361111111111112</v>
      </c>
      <c r="F8" s="124">
        <v>44650</v>
      </c>
      <c r="G8" s="40">
        <v>10.16</v>
      </c>
      <c r="H8" s="40">
        <v>2.8222222222222224</v>
      </c>
    </row>
    <row r="9" spans="1:8" x14ac:dyDescent="0.45">
      <c r="A9" s="40">
        <f t="shared" si="0"/>
        <v>7</v>
      </c>
      <c r="B9" s="124">
        <v>45730</v>
      </c>
      <c r="C9" s="40" t="s">
        <v>2140</v>
      </c>
      <c r="D9" s="40">
        <v>17.02</v>
      </c>
      <c r="E9" s="40">
        <v>4.7277777777777779</v>
      </c>
      <c r="F9" s="124">
        <v>44645</v>
      </c>
      <c r="G9" s="40">
        <v>17.43</v>
      </c>
      <c r="H9" s="40">
        <v>4.8416666666666668</v>
      </c>
    </row>
    <row r="10" spans="1:8" x14ac:dyDescent="0.45">
      <c r="A10" s="40">
        <f t="shared" si="0"/>
        <v>8</v>
      </c>
      <c r="B10" s="124">
        <v>45732</v>
      </c>
      <c r="C10" s="40" t="s">
        <v>2141</v>
      </c>
      <c r="D10" s="40">
        <v>5.53</v>
      </c>
      <c r="E10" s="40">
        <v>1.5361111111111112</v>
      </c>
      <c r="F10" s="124">
        <v>44639</v>
      </c>
      <c r="G10" s="40">
        <v>6.02</v>
      </c>
      <c r="H10" s="40">
        <v>1.6722222222222221</v>
      </c>
    </row>
    <row r="11" spans="1:8" x14ac:dyDescent="0.45">
      <c r="A11" s="40">
        <f t="shared" si="0"/>
        <v>9</v>
      </c>
      <c r="B11" s="124">
        <v>45736</v>
      </c>
      <c r="C11" s="40" t="s">
        <v>2142</v>
      </c>
      <c r="D11" s="40">
        <v>22.05</v>
      </c>
      <c r="E11" s="40">
        <v>6.125</v>
      </c>
      <c r="F11" s="124">
        <v>44636</v>
      </c>
      <c r="G11" s="40">
        <v>22.06</v>
      </c>
      <c r="H11" s="40">
        <v>6.1277777777777773</v>
      </c>
    </row>
    <row r="12" spans="1:8" x14ac:dyDescent="0.45">
      <c r="A12" s="40">
        <f t="shared" si="0"/>
        <v>10</v>
      </c>
      <c r="B12" s="124">
        <v>45737</v>
      </c>
      <c r="C12" s="40" t="s">
        <v>2143</v>
      </c>
      <c r="D12" s="40">
        <v>21.14</v>
      </c>
      <c r="E12" s="40">
        <v>5.8722222222222227</v>
      </c>
      <c r="F12" s="124">
        <v>44626</v>
      </c>
      <c r="G12" s="40">
        <v>21.84</v>
      </c>
      <c r="H12" s="40">
        <v>6.0666666666666664</v>
      </c>
    </row>
    <row r="13" spans="1:8" x14ac:dyDescent="0.45">
      <c r="A13" s="40">
        <f t="shared" si="0"/>
        <v>11</v>
      </c>
      <c r="B13" s="124">
        <v>45738</v>
      </c>
      <c r="C13" s="40" t="s">
        <v>2144</v>
      </c>
      <c r="D13" s="40">
        <v>21.9</v>
      </c>
      <c r="E13" s="40">
        <v>6.083333333333333</v>
      </c>
      <c r="F13" s="124">
        <v>44636</v>
      </c>
      <c r="G13" s="40">
        <v>22.06</v>
      </c>
      <c r="H13" s="40">
        <v>6.1277777777777773</v>
      </c>
    </row>
    <row r="14" spans="1:8" x14ac:dyDescent="0.45">
      <c r="A14" s="40">
        <f t="shared" si="0"/>
        <v>12</v>
      </c>
      <c r="B14" s="124">
        <v>45739</v>
      </c>
      <c r="C14" s="40" t="s">
        <v>2145</v>
      </c>
      <c r="D14" s="40">
        <v>22</v>
      </c>
      <c r="E14" s="40">
        <v>6.1111111111111107</v>
      </c>
      <c r="F14" s="124">
        <v>44636</v>
      </c>
      <c r="G14" s="40">
        <v>22.06</v>
      </c>
      <c r="H14" s="40">
        <v>6.1277777777777773</v>
      </c>
    </row>
    <row r="15" spans="1:8" x14ac:dyDescent="0.45">
      <c r="A15" s="40">
        <f t="shared" si="0"/>
        <v>13</v>
      </c>
      <c r="B15" s="124">
        <v>45740</v>
      </c>
      <c r="C15" s="40" t="s">
        <v>2146</v>
      </c>
      <c r="D15" s="40">
        <v>14.76</v>
      </c>
      <c r="E15" s="40">
        <v>4.0999999999999996</v>
      </c>
      <c r="F15" s="124">
        <v>44642</v>
      </c>
      <c r="G15" s="40">
        <v>16.82</v>
      </c>
      <c r="H15" s="40">
        <v>4.6722222222222225</v>
      </c>
    </row>
    <row r="16" spans="1:8" x14ac:dyDescent="0.45">
      <c r="A16" s="40">
        <f t="shared" si="0"/>
        <v>14</v>
      </c>
      <c r="B16" s="124">
        <v>45741</v>
      </c>
      <c r="C16" s="40" t="s">
        <v>2147</v>
      </c>
      <c r="D16" s="40">
        <v>20.55</v>
      </c>
      <c r="E16" s="40">
        <v>5.708333333333333</v>
      </c>
      <c r="F16" s="124">
        <v>44628</v>
      </c>
      <c r="G16" s="40">
        <v>20.61</v>
      </c>
      <c r="H16" s="40">
        <v>5.7249999999999996</v>
      </c>
    </row>
    <row r="17" spans="1:8" x14ac:dyDescent="0.45">
      <c r="A17" s="40">
        <f t="shared" si="0"/>
        <v>15</v>
      </c>
      <c r="B17" s="124">
        <v>45742</v>
      </c>
      <c r="C17" s="40" t="s">
        <v>2148</v>
      </c>
      <c r="D17" s="40">
        <v>20.68</v>
      </c>
      <c r="E17" s="40">
        <v>5.7444444444444445</v>
      </c>
      <c r="F17" s="124">
        <v>44647</v>
      </c>
      <c r="G17" s="40">
        <v>20.94</v>
      </c>
      <c r="H17" s="40">
        <v>5.8166666666666673</v>
      </c>
    </row>
    <row r="18" spans="1:8" x14ac:dyDescent="0.45">
      <c r="A18" s="40">
        <f t="shared" si="0"/>
        <v>16</v>
      </c>
      <c r="B18" s="124">
        <v>45745</v>
      </c>
      <c r="C18" s="40" t="s">
        <v>2149</v>
      </c>
      <c r="D18" s="40">
        <v>15.8</v>
      </c>
      <c r="E18" s="40">
        <v>4.3888888888888893</v>
      </c>
      <c r="F18" s="124">
        <v>44675</v>
      </c>
      <c r="G18" s="40">
        <v>16.579999999999998</v>
      </c>
      <c r="H18" s="40">
        <v>4.6055555555555552</v>
      </c>
    </row>
    <row r="19" spans="1:8" x14ac:dyDescent="0.45">
      <c r="A19" s="40">
        <f t="shared" si="0"/>
        <v>17</v>
      </c>
      <c r="B19" s="124">
        <v>45746</v>
      </c>
      <c r="C19" s="40" t="s">
        <v>2150</v>
      </c>
      <c r="D19" s="40">
        <v>20.92</v>
      </c>
      <c r="E19" s="40">
        <v>5.8111111111111118</v>
      </c>
      <c r="F19" s="124">
        <v>44647</v>
      </c>
      <c r="G19" s="40">
        <v>20.94</v>
      </c>
      <c r="H19" s="40">
        <v>5.8166666666666673</v>
      </c>
    </row>
    <row r="20" spans="1:8" x14ac:dyDescent="0.45">
      <c r="A20" s="40">
        <f t="shared" si="0"/>
        <v>18</v>
      </c>
      <c r="B20" s="124">
        <v>45747</v>
      </c>
      <c r="C20" s="40" t="s">
        <v>2151</v>
      </c>
      <c r="D20" s="40">
        <v>20.83</v>
      </c>
      <c r="E20" s="40">
        <v>5.7861111111111105</v>
      </c>
      <c r="F20" s="124">
        <v>44647</v>
      </c>
      <c r="G20" s="40">
        <v>20.94</v>
      </c>
      <c r="H20" s="40">
        <v>5.8166666666666673</v>
      </c>
    </row>
    <row r="21" spans="1:8" x14ac:dyDescent="0.45">
      <c r="A21" s="40">
        <f t="shared" si="0"/>
        <v>19</v>
      </c>
      <c r="B21" s="124">
        <v>45749</v>
      </c>
      <c r="C21" s="40" t="s">
        <v>2152</v>
      </c>
      <c r="D21" s="40">
        <v>22.67</v>
      </c>
      <c r="E21" s="40">
        <v>6.2972222222222225</v>
      </c>
      <c r="F21" s="124">
        <v>44661</v>
      </c>
      <c r="G21" s="40">
        <v>23.01</v>
      </c>
      <c r="H21" s="40">
        <v>6.3916666666666666</v>
      </c>
    </row>
    <row r="22" spans="1:8" x14ac:dyDescent="0.45">
      <c r="A22" s="40">
        <f t="shared" si="0"/>
        <v>20</v>
      </c>
      <c r="B22" s="124">
        <v>45750</v>
      </c>
      <c r="C22" s="40" t="s">
        <v>2153</v>
      </c>
      <c r="D22" s="40">
        <v>23.56</v>
      </c>
      <c r="E22" s="40">
        <v>6.5444444444444443</v>
      </c>
      <c r="F22" s="124">
        <v>44657</v>
      </c>
      <c r="G22" s="40">
        <v>24.38</v>
      </c>
      <c r="H22" s="40">
        <v>6.7722222222222221</v>
      </c>
    </row>
    <row r="23" spans="1:8" x14ac:dyDescent="0.45">
      <c r="A23" s="40">
        <f t="shared" si="0"/>
        <v>21</v>
      </c>
      <c r="B23" s="124">
        <v>45751</v>
      </c>
      <c r="C23" s="40" t="s">
        <v>2154</v>
      </c>
      <c r="D23" s="40">
        <v>24.41</v>
      </c>
      <c r="E23" s="40">
        <v>6.780555555555555</v>
      </c>
      <c r="F23" s="124">
        <v>44676</v>
      </c>
      <c r="G23" s="40">
        <v>24.86</v>
      </c>
      <c r="H23" s="40">
        <v>6.905555555555555</v>
      </c>
    </row>
    <row r="24" spans="1:8" x14ac:dyDescent="0.45">
      <c r="A24" s="40">
        <f t="shared" si="0"/>
        <v>22</v>
      </c>
      <c r="B24" s="124">
        <v>45752</v>
      </c>
      <c r="C24" s="40" t="s">
        <v>2155</v>
      </c>
      <c r="D24" s="40">
        <v>16.23</v>
      </c>
      <c r="E24" s="40">
        <v>4.5083333333333337</v>
      </c>
      <c r="F24" s="124">
        <v>44675</v>
      </c>
      <c r="G24" s="40">
        <v>16.579999999999998</v>
      </c>
      <c r="H24" s="40">
        <v>4.6055555555555552</v>
      </c>
    </row>
    <row r="25" spans="1:8" x14ac:dyDescent="0.45">
      <c r="A25" s="40">
        <f t="shared" si="0"/>
        <v>23</v>
      </c>
      <c r="B25" s="124">
        <v>45753</v>
      </c>
      <c r="C25" s="40" t="s">
        <v>2156</v>
      </c>
      <c r="D25" s="40">
        <v>25.39</v>
      </c>
      <c r="E25" s="40">
        <v>7.052777777777778</v>
      </c>
      <c r="F25" s="124">
        <v>44667</v>
      </c>
      <c r="G25" s="40">
        <v>25.44</v>
      </c>
      <c r="H25" s="40">
        <v>7.0666666666666664</v>
      </c>
    </row>
    <row r="26" spans="1:8" x14ac:dyDescent="0.45">
      <c r="A26" s="40">
        <f t="shared" si="0"/>
        <v>24</v>
      </c>
      <c r="B26" s="124">
        <v>45754</v>
      </c>
      <c r="C26" s="40" t="s">
        <v>2157</v>
      </c>
      <c r="D26" s="40">
        <v>25.94</v>
      </c>
      <c r="E26" s="40">
        <v>7.2055555555555557</v>
      </c>
      <c r="F26" s="124">
        <v>44671</v>
      </c>
      <c r="G26" s="40">
        <v>25.99</v>
      </c>
      <c r="H26" s="40">
        <v>7.2194444444444441</v>
      </c>
    </row>
    <row r="27" spans="1:8" x14ac:dyDescent="0.45">
      <c r="A27" s="40">
        <f t="shared" si="0"/>
        <v>25</v>
      </c>
      <c r="B27" s="124">
        <v>45755</v>
      </c>
      <c r="C27" s="40" t="s">
        <v>2158</v>
      </c>
      <c r="D27" s="40">
        <v>23.7</v>
      </c>
      <c r="E27" s="40">
        <v>6.583333333333333</v>
      </c>
      <c r="F27" s="124">
        <v>44657</v>
      </c>
      <c r="G27" s="40">
        <v>24.38</v>
      </c>
      <c r="H27" s="40">
        <v>6.7722222222222221</v>
      </c>
    </row>
    <row r="28" spans="1:8" x14ac:dyDescent="0.45">
      <c r="A28" s="40">
        <f t="shared" si="0"/>
        <v>26</v>
      </c>
      <c r="B28" s="124">
        <v>45756</v>
      </c>
      <c r="C28" s="40" t="s">
        <v>2159</v>
      </c>
      <c r="D28" s="40">
        <v>22.93</v>
      </c>
      <c r="E28" s="40">
        <v>6.3694444444444445</v>
      </c>
      <c r="F28" s="124">
        <v>44661</v>
      </c>
      <c r="G28" s="40">
        <v>23.01</v>
      </c>
      <c r="H28" s="40">
        <v>6.3916666666666666</v>
      </c>
    </row>
    <row r="29" spans="1:8" x14ac:dyDescent="0.45">
      <c r="A29" s="40">
        <f t="shared" si="0"/>
        <v>27</v>
      </c>
      <c r="B29" s="124">
        <v>45758</v>
      </c>
      <c r="C29" s="40" t="s">
        <v>2160</v>
      </c>
      <c r="D29" s="40">
        <v>24.53</v>
      </c>
      <c r="E29" s="40">
        <v>6.8138888888888891</v>
      </c>
      <c r="F29" s="124">
        <v>44676</v>
      </c>
      <c r="G29" s="40">
        <v>24.86</v>
      </c>
      <c r="H29" s="40">
        <v>6.905555555555555</v>
      </c>
    </row>
    <row r="30" spans="1:8" x14ac:dyDescent="0.45">
      <c r="A30" s="40">
        <f t="shared" si="0"/>
        <v>28</v>
      </c>
      <c r="B30" s="124">
        <v>45760</v>
      </c>
      <c r="C30" s="40" t="s">
        <v>2161</v>
      </c>
      <c r="D30" s="40">
        <v>24.03</v>
      </c>
      <c r="E30" s="40">
        <v>6.6749999999999998</v>
      </c>
      <c r="F30" s="124">
        <v>44657</v>
      </c>
      <c r="G30" s="40">
        <v>24.38</v>
      </c>
      <c r="H30" s="40">
        <v>6.7722222222222221</v>
      </c>
    </row>
    <row r="31" spans="1:8" x14ac:dyDescent="0.45">
      <c r="A31" s="40">
        <f t="shared" si="0"/>
        <v>29</v>
      </c>
      <c r="B31" s="124">
        <v>45762</v>
      </c>
      <c r="C31" s="40" t="s">
        <v>2162</v>
      </c>
      <c r="D31" s="40">
        <v>23.03</v>
      </c>
      <c r="E31" s="40">
        <v>6.3972222222222221</v>
      </c>
      <c r="F31" s="124">
        <v>44652</v>
      </c>
      <c r="G31" s="40">
        <v>23.36</v>
      </c>
      <c r="H31" s="40">
        <v>6.4888888888888889</v>
      </c>
    </row>
    <row r="32" spans="1:8" x14ac:dyDescent="0.45">
      <c r="A32" s="40">
        <f t="shared" si="0"/>
        <v>30</v>
      </c>
      <c r="B32" s="124">
        <v>45763</v>
      </c>
      <c r="C32" s="40" t="s">
        <v>2163</v>
      </c>
      <c r="D32" s="40">
        <v>23.22</v>
      </c>
      <c r="E32" s="40">
        <v>6.4499999999999993</v>
      </c>
      <c r="F32" s="124">
        <v>44652</v>
      </c>
      <c r="G32" s="40">
        <v>23.36</v>
      </c>
      <c r="H32" s="40">
        <v>6.4888888888888889</v>
      </c>
    </row>
    <row r="33" spans="1:8" x14ac:dyDescent="0.45">
      <c r="A33" s="40">
        <f t="shared" si="0"/>
        <v>31</v>
      </c>
      <c r="B33" s="124">
        <v>45764</v>
      </c>
      <c r="C33" s="40" t="s">
        <v>2164</v>
      </c>
      <c r="D33" s="40">
        <v>21.63</v>
      </c>
      <c r="E33" s="40">
        <v>6.0083333333333329</v>
      </c>
      <c r="F33" s="124">
        <v>44661</v>
      </c>
      <c r="G33" s="40">
        <v>23.01</v>
      </c>
      <c r="H33" s="40">
        <v>6.3916666666666666</v>
      </c>
    </row>
    <row r="34" spans="1:8" x14ac:dyDescent="0.45">
      <c r="A34" s="40">
        <f t="shared" si="0"/>
        <v>32</v>
      </c>
      <c r="B34" s="124">
        <v>45765</v>
      </c>
      <c r="C34" s="40" t="s">
        <v>2165</v>
      </c>
      <c r="D34" s="40">
        <v>18.79</v>
      </c>
      <c r="E34" s="40">
        <v>5.2194444444444441</v>
      </c>
      <c r="F34" s="124">
        <v>44678</v>
      </c>
      <c r="G34" s="40">
        <v>19.61</v>
      </c>
      <c r="H34" s="40">
        <v>5.447222222222222</v>
      </c>
    </row>
    <row r="35" spans="1:8" x14ac:dyDescent="0.45">
      <c r="A35" s="40">
        <f t="shared" si="0"/>
        <v>33</v>
      </c>
      <c r="B35" s="124">
        <v>45766</v>
      </c>
      <c r="C35" s="40" t="s">
        <v>2166</v>
      </c>
      <c r="D35" s="40">
        <v>24.82</v>
      </c>
      <c r="E35" s="40">
        <v>6.8944444444444439</v>
      </c>
      <c r="F35" s="124">
        <v>44676</v>
      </c>
      <c r="G35" s="40">
        <v>24.86</v>
      </c>
      <c r="H35" s="40">
        <v>6.905555555555555</v>
      </c>
    </row>
    <row r="36" spans="1:8" x14ac:dyDescent="0.45">
      <c r="A36" s="40">
        <f t="shared" si="0"/>
        <v>34</v>
      </c>
      <c r="B36" s="124">
        <v>45768</v>
      </c>
      <c r="C36" s="40" t="s">
        <v>2167</v>
      </c>
      <c r="D36" s="40">
        <v>24.38</v>
      </c>
      <c r="E36" s="40">
        <v>6.7722222222222221</v>
      </c>
      <c r="F36" s="124">
        <v>44657</v>
      </c>
      <c r="G36" s="40">
        <v>24.38</v>
      </c>
      <c r="H36" s="40">
        <v>6.7722222222222221</v>
      </c>
    </row>
    <row r="37" spans="1:8" x14ac:dyDescent="0.45">
      <c r="A37" s="40">
        <f t="shared" si="0"/>
        <v>35</v>
      </c>
      <c r="B37" s="124">
        <v>45771</v>
      </c>
      <c r="C37" s="40" t="s">
        <v>2168</v>
      </c>
      <c r="D37" s="40">
        <v>23.17</v>
      </c>
      <c r="E37" s="40">
        <v>6.4361111111111118</v>
      </c>
      <c r="F37" s="124">
        <v>44652</v>
      </c>
      <c r="G37" s="40">
        <v>23.36</v>
      </c>
      <c r="H37" s="40">
        <v>6.4888888888888889</v>
      </c>
    </row>
    <row r="38" spans="1:8" x14ac:dyDescent="0.45">
      <c r="A38" s="40">
        <f t="shared" si="0"/>
        <v>36</v>
      </c>
      <c r="B38" s="124">
        <v>45772</v>
      </c>
      <c r="C38" s="40" t="s">
        <v>2169</v>
      </c>
      <c r="D38" s="40">
        <v>16.440000000000001</v>
      </c>
      <c r="E38" s="40">
        <v>4.5666666666666673</v>
      </c>
      <c r="F38" s="124">
        <v>44675</v>
      </c>
      <c r="G38" s="40">
        <v>16.579999999999998</v>
      </c>
      <c r="H38" s="40">
        <v>4.6055555555555552</v>
      </c>
    </row>
    <row r="39" spans="1:8" x14ac:dyDescent="0.45">
      <c r="A39" s="40">
        <f t="shared" si="0"/>
        <v>37</v>
      </c>
      <c r="B39" s="124">
        <v>45773</v>
      </c>
      <c r="C39" s="40" t="s">
        <v>2170</v>
      </c>
      <c r="D39" s="40">
        <v>28.25</v>
      </c>
      <c r="E39" s="40">
        <v>7.8472222222222223</v>
      </c>
      <c r="F39" s="124">
        <v>44681</v>
      </c>
      <c r="G39" s="40">
        <v>26.37</v>
      </c>
      <c r="H39" s="40">
        <v>7.3250000000000002</v>
      </c>
    </row>
    <row r="40" spans="1:8" x14ac:dyDescent="0.45">
      <c r="A40" s="40">
        <f t="shared" si="0"/>
        <v>38</v>
      </c>
      <c r="B40" s="124">
        <v>45774</v>
      </c>
      <c r="C40" s="40" t="s">
        <v>2171</v>
      </c>
      <c r="D40" s="40">
        <v>26.21</v>
      </c>
      <c r="E40" s="40">
        <v>7.2805555555555559</v>
      </c>
      <c r="F40" s="124">
        <v>44681</v>
      </c>
      <c r="G40" s="40">
        <v>26.37</v>
      </c>
      <c r="H40" s="40">
        <v>7.3250000000000002</v>
      </c>
    </row>
    <row r="41" spans="1:8" x14ac:dyDescent="0.45">
      <c r="A41" s="40">
        <f t="shared" si="0"/>
        <v>39</v>
      </c>
      <c r="B41" s="124">
        <v>45776</v>
      </c>
      <c r="C41" s="40" t="s">
        <v>2172</v>
      </c>
      <c r="D41" s="40">
        <v>28.06</v>
      </c>
      <c r="E41" s="40">
        <v>7.7944444444444443</v>
      </c>
      <c r="F41" s="124">
        <v>44681</v>
      </c>
      <c r="G41" s="40">
        <v>26.37</v>
      </c>
      <c r="H41" s="40">
        <v>7.3250000000000002</v>
      </c>
    </row>
    <row r="42" spans="1:8" x14ac:dyDescent="0.45">
      <c r="A42" s="40">
        <f t="shared" si="0"/>
        <v>40</v>
      </c>
      <c r="B42" s="124">
        <v>45777</v>
      </c>
      <c r="C42" s="40" t="s">
        <v>2173</v>
      </c>
      <c r="D42" s="40">
        <v>26.18</v>
      </c>
      <c r="E42" s="40">
        <v>7.2722222222222221</v>
      </c>
      <c r="F42" s="124">
        <v>44681</v>
      </c>
      <c r="G42" s="40">
        <v>26.37</v>
      </c>
      <c r="H42" s="40">
        <v>7.3250000000000002</v>
      </c>
    </row>
    <row r="43" spans="1:8" x14ac:dyDescent="0.45">
      <c r="A43" s="40">
        <f t="shared" si="0"/>
        <v>41</v>
      </c>
      <c r="B43" s="124">
        <v>45778</v>
      </c>
      <c r="C43" s="40" t="s">
        <v>2174</v>
      </c>
      <c r="D43" s="40">
        <v>15.34</v>
      </c>
      <c r="E43" s="40">
        <v>4.2611111111111111</v>
      </c>
      <c r="F43" s="124">
        <v>44691</v>
      </c>
      <c r="G43" s="40">
        <v>15.38</v>
      </c>
      <c r="H43" s="40">
        <v>4.2722222222222221</v>
      </c>
    </row>
    <row r="44" spans="1:8" x14ac:dyDescent="0.45">
      <c r="A44" s="40">
        <f t="shared" si="0"/>
        <v>42</v>
      </c>
      <c r="B44" s="124">
        <v>45779</v>
      </c>
      <c r="C44" s="40" t="s">
        <v>2175</v>
      </c>
      <c r="D44" s="40">
        <v>28.71</v>
      </c>
      <c r="E44" s="40">
        <v>7.9749999999999996</v>
      </c>
      <c r="F44" s="124">
        <v>44708</v>
      </c>
      <c r="G44" s="40">
        <v>29.07</v>
      </c>
      <c r="H44" s="40">
        <v>8.0749999999999993</v>
      </c>
    </row>
    <row r="45" spans="1:8" x14ac:dyDescent="0.45">
      <c r="A45" s="40">
        <f t="shared" si="0"/>
        <v>43</v>
      </c>
      <c r="B45" s="124">
        <v>45780</v>
      </c>
      <c r="C45" s="40" t="s">
        <v>2176</v>
      </c>
      <c r="D45" s="40">
        <v>20.94</v>
      </c>
      <c r="E45" s="40">
        <v>5.8166666666666673</v>
      </c>
      <c r="F45" s="124">
        <v>44690</v>
      </c>
      <c r="G45" s="40">
        <v>22.18</v>
      </c>
      <c r="H45" s="40">
        <v>6.1611111111111105</v>
      </c>
    </row>
    <row r="46" spans="1:8" x14ac:dyDescent="0.45">
      <c r="A46" s="40">
        <f t="shared" si="0"/>
        <v>44</v>
      </c>
      <c r="B46" s="124">
        <v>45781</v>
      </c>
      <c r="C46" s="40" t="s">
        <v>2177</v>
      </c>
      <c r="D46" s="40">
        <v>28.94</v>
      </c>
      <c r="E46" s="40">
        <v>8.0388888888888896</v>
      </c>
      <c r="F46" s="124">
        <v>44708</v>
      </c>
      <c r="G46" s="40">
        <v>29.07</v>
      </c>
      <c r="H46" s="40">
        <v>8.0749999999999993</v>
      </c>
    </row>
    <row r="47" spans="1:8" x14ac:dyDescent="0.45">
      <c r="A47" s="40">
        <f t="shared" si="0"/>
        <v>45</v>
      </c>
      <c r="B47" s="124">
        <v>45782</v>
      </c>
      <c r="C47" s="40" t="s">
        <v>2178</v>
      </c>
      <c r="D47" s="40">
        <v>19.649999999999999</v>
      </c>
      <c r="E47" s="40">
        <v>5.458333333333333</v>
      </c>
      <c r="F47" s="124">
        <v>44682</v>
      </c>
      <c r="G47" s="40">
        <v>20.59</v>
      </c>
      <c r="H47" s="40">
        <v>5.7194444444444441</v>
      </c>
    </row>
    <row r="48" spans="1:8" x14ac:dyDescent="0.45">
      <c r="A48" s="40">
        <f t="shared" si="0"/>
        <v>46</v>
      </c>
      <c r="B48" s="124">
        <v>45784</v>
      </c>
      <c r="C48" s="40" t="s">
        <v>2179</v>
      </c>
      <c r="D48" s="40">
        <v>27.11</v>
      </c>
      <c r="E48" s="40">
        <v>7.530555555555555</v>
      </c>
      <c r="F48" s="124">
        <v>44710</v>
      </c>
      <c r="G48" s="40">
        <v>27.23</v>
      </c>
      <c r="H48" s="40">
        <v>7.5638888888888891</v>
      </c>
    </row>
    <row r="49" spans="1:8" x14ac:dyDescent="0.45">
      <c r="A49" s="40">
        <f t="shared" si="0"/>
        <v>47</v>
      </c>
      <c r="B49" s="124">
        <v>45785</v>
      </c>
      <c r="C49" s="40" t="s">
        <v>2180</v>
      </c>
      <c r="D49" s="40">
        <v>27.17</v>
      </c>
      <c r="E49" s="40">
        <v>7.5472222222222225</v>
      </c>
      <c r="F49" s="124">
        <v>44710</v>
      </c>
      <c r="G49" s="40">
        <v>27.23</v>
      </c>
      <c r="H49" s="40">
        <v>7.5638888888888891</v>
      </c>
    </row>
    <row r="50" spans="1:8" x14ac:dyDescent="0.45">
      <c r="A50" s="40">
        <f t="shared" si="0"/>
        <v>48</v>
      </c>
      <c r="B50" s="124">
        <v>45787</v>
      </c>
      <c r="C50" s="40" t="s">
        <v>2181</v>
      </c>
      <c r="D50" s="40">
        <v>25.38</v>
      </c>
      <c r="E50" s="40">
        <v>7.05</v>
      </c>
      <c r="F50" s="124">
        <v>44712</v>
      </c>
      <c r="G50" s="40">
        <v>25.47</v>
      </c>
      <c r="H50" s="40">
        <v>7.0749999999999993</v>
      </c>
    </row>
    <row r="51" spans="1:8" x14ac:dyDescent="0.45">
      <c r="A51" s="40">
        <f t="shared" si="0"/>
        <v>49</v>
      </c>
      <c r="B51" s="124">
        <v>45789</v>
      </c>
      <c r="C51" s="40" t="s">
        <v>2182</v>
      </c>
      <c r="D51" s="40">
        <v>26.31</v>
      </c>
      <c r="E51" s="40">
        <v>7.3083333333333327</v>
      </c>
      <c r="F51" s="124">
        <v>44710</v>
      </c>
      <c r="G51" s="40">
        <v>27.23</v>
      </c>
      <c r="H51" s="40">
        <v>7.5638888888888891</v>
      </c>
    </row>
    <row r="52" spans="1:8" x14ac:dyDescent="0.45">
      <c r="A52" s="40">
        <f t="shared" si="0"/>
        <v>50</v>
      </c>
      <c r="B52" s="124">
        <v>45790</v>
      </c>
      <c r="C52" s="40" t="s">
        <v>2183</v>
      </c>
      <c r="D52" s="40">
        <v>27.93</v>
      </c>
      <c r="E52" s="40">
        <v>7.7583333333333329</v>
      </c>
      <c r="F52" s="124">
        <v>44702</v>
      </c>
      <c r="G52" s="40">
        <v>27.93</v>
      </c>
      <c r="H52" s="40">
        <v>7.7583333333333329</v>
      </c>
    </row>
    <row r="53" spans="1:8" x14ac:dyDescent="0.45">
      <c r="A53" s="40">
        <f t="shared" si="0"/>
        <v>51</v>
      </c>
      <c r="B53" s="124">
        <v>45791</v>
      </c>
      <c r="C53" s="40" t="s">
        <v>2184</v>
      </c>
      <c r="D53" s="40">
        <v>25.09</v>
      </c>
      <c r="E53" s="40">
        <v>6.9694444444444441</v>
      </c>
      <c r="F53" s="124">
        <v>44683</v>
      </c>
      <c r="G53" s="40">
        <v>25.28</v>
      </c>
      <c r="H53" s="40">
        <v>7.0222222222222221</v>
      </c>
    </row>
    <row r="54" spans="1:8" x14ac:dyDescent="0.45">
      <c r="A54" s="40">
        <f t="shared" si="0"/>
        <v>52</v>
      </c>
      <c r="B54" s="124">
        <v>45792</v>
      </c>
      <c r="C54" s="40" t="s">
        <v>2185</v>
      </c>
      <c r="D54" s="40">
        <v>18.88</v>
      </c>
      <c r="E54" s="40">
        <v>5.2444444444444445</v>
      </c>
      <c r="F54" s="124">
        <v>44700</v>
      </c>
      <c r="G54" s="40">
        <v>18.89</v>
      </c>
      <c r="H54" s="40">
        <v>5.2472222222222227</v>
      </c>
    </row>
    <row r="55" spans="1:8" x14ac:dyDescent="0.45">
      <c r="A55" s="40">
        <f t="shared" si="0"/>
        <v>53</v>
      </c>
      <c r="B55" s="124">
        <v>45796</v>
      </c>
      <c r="C55" s="40" t="s">
        <v>2186</v>
      </c>
      <c r="D55" s="40">
        <v>22.45</v>
      </c>
      <c r="E55" s="40">
        <v>6.2361111111111107</v>
      </c>
      <c r="F55" s="124">
        <v>44697</v>
      </c>
      <c r="G55" s="40">
        <v>22.62</v>
      </c>
      <c r="H55" s="40">
        <v>6.2833333333333332</v>
      </c>
    </row>
    <row r="56" spans="1:8" x14ac:dyDescent="0.45">
      <c r="A56" s="40">
        <f t="shared" si="0"/>
        <v>54</v>
      </c>
      <c r="B56" s="124">
        <v>45799</v>
      </c>
      <c r="C56" s="40" t="s">
        <v>2187</v>
      </c>
      <c r="D56" s="40">
        <v>3.38</v>
      </c>
      <c r="E56" s="40">
        <v>0.93888888888888888</v>
      </c>
      <c r="F56" s="124">
        <v>44694</v>
      </c>
      <c r="G56" s="40">
        <v>3.5</v>
      </c>
      <c r="H56" s="40">
        <v>0.97222222222222221</v>
      </c>
    </row>
    <row r="57" spans="1:8" x14ac:dyDescent="0.45">
      <c r="A57" s="40">
        <f t="shared" si="0"/>
        <v>55</v>
      </c>
      <c r="B57" s="124">
        <v>45800</v>
      </c>
      <c r="C57" s="40" t="s">
        <v>2188</v>
      </c>
      <c r="D57" s="40">
        <v>16.04</v>
      </c>
      <c r="E57" s="40">
        <v>4.4555555555555548</v>
      </c>
      <c r="F57" s="124">
        <v>44704</v>
      </c>
      <c r="G57" s="40">
        <v>16.149999999999999</v>
      </c>
      <c r="H57" s="40">
        <v>4.4861111111111107</v>
      </c>
    </row>
    <row r="58" spans="1:8" x14ac:dyDescent="0.45">
      <c r="A58" s="40">
        <f t="shared" si="0"/>
        <v>56</v>
      </c>
      <c r="B58" s="124">
        <v>45802</v>
      </c>
      <c r="C58" s="40" t="s">
        <v>2189</v>
      </c>
      <c r="D58" s="40">
        <v>13.29</v>
      </c>
      <c r="E58" s="40">
        <v>3.6916666666666664</v>
      </c>
      <c r="F58" s="124">
        <v>44696</v>
      </c>
      <c r="G58" s="40">
        <v>13.45</v>
      </c>
      <c r="H58" s="40">
        <v>3.7361111111111107</v>
      </c>
    </row>
    <row r="59" spans="1:8" x14ac:dyDescent="0.45">
      <c r="A59" s="40">
        <f t="shared" si="0"/>
        <v>57</v>
      </c>
      <c r="B59" s="124">
        <v>45803</v>
      </c>
      <c r="C59" s="40" t="s">
        <v>2190</v>
      </c>
      <c r="D59" s="40">
        <v>18.27</v>
      </c>
      <c r="E59" s="40">
        <v>5.0750000000000002</v>
      </c>
      <c r="F59" s="124">
        <v>44700</v>
      </c>
      <c r="G59" s="40">
        <v>18.89</v>
      </c>
      <c r="H59" s="40">
        <v>5.2472222222222227</v>
      </c>
    </row>
    <row r="60" spans="1:8" x14ac:dyDescent="0.45">
      <c r="A60" s="40">
        <f t="shared" si="0"/>
        <v>58</v>
      </c>
      <c r="B60" s="124">
        <v>45804</v>
      </c>
      <c r="C60" s="40" t="s">
        <v>2191</v>
      </c>
      <c r="D60" s="40">
        <v>29.31</v>
      </c>
      <c r="E60" s="40">
        <v>8.1416666666666657</v>
      </c>
      <c r="F60" s="124">
        <v>44699</v>
      </c>
      <c r="G60" s="40">
        <v>29.23</v>
      </c>
      <c r="H60" s="40">
        <v>8.1194444444444436</v>
      </c>
    </row>
    <row r="61" spans="1:8" x14ac:dyDescent="0.45">
      <c r="A61" s="40">
        <f t="shared" si="0"/>
        <v>59</v>
      </c>
      <c r="B61" s="124">
        <v>45805</v>
      </c>
      <c r="C61" s="40" t="s">
        <v>2192</v>
      </c>
      <c r="D61" s="40">
        <v>23.57</v>
      </c>
      <c r="E61" s="40">
        <v>6.5472222222222225</v>
      </c>
      <c r="F61" s="124">
        <v>44709</v>
      </c>
      <c r="G61" s="40">
        <v>24.04</v>
      </c>
      <c r="H61" s="40">
        <v>6.6777777777777771</v>
      </c>
    </row>
    <row r="62" spans="1:8" x14ac:dyDescent="0.45">
      <c r="A62" s="40">
        <f t="shared" si="0"/>
        <v>60</v>
      </c>
      <c r="B62" s="124">
        <v>45808</v>
      </c>
      <c r="C62" s="40" t="s">
        <v>2193</v>
      </c>
      <c r="D62" s="40">
        <v>27.58</v>
      </c>
      <c r="E62" s="40">
        <v>7.6611111111111105</v>
      </c>
      <c r="F62" s="124">
        <v>44703</v>
      </c>
      <c r="G62" s="40">
        <v>27.9</v>
      </c>
      <c r="H62" s="40">
        <v>7.7499999999999991</v>
      </c>
    </row>
    <row r="63" spans="1:8" x14ac:dyDescent="0.45">
      <c r="A63" s="40">
        <f t="shared" si="0"/>
        <v>61</v>
      </c>
      <c r="B63" s="124">
        <v>45809</v>
      </c>
      <c r="C63" s="40" t="s">
        <v>2194</v>
      </c>
      <c r="D63" s="40">
        <v>28.28</v>
      </c>
      <c r="E63" s="40">
        <v>7.8555555555555561</v>
      </c>
      <c r="F63" s="124">
        <v>44714</v>
      </c>
      <c r="G63" s="40">
        <v>28.3</v>
      </c>
      <c r="H63" s="40">
        <v>7.8611111111111107</v>
      </c>
    </row>
    <row r="64" spans="1:8" x14ac:dyDescent="0.45">
      <c r="A64" s="40">
        <f t="shared" si="0"/>
        <v>62</v>
      </c>
      <c r="B64" s="124">
        <v>45812</v>
      </c>
      <c r="C64" s="40" t="s">
        <v>2195</v>
      </c>
      <c r="D64" s="40">
        <v>29.75</v>
      </c>
      <c r="E64" s="40">
        <v>8.2638888888888893</v>
      </c>
      <c r="F64" s="124">
        <v>44742</v>
      </c>
      <c r="G64" s="40">
        <v>29.09</v>
      </c>
      <c r="H64" s="40">
        <v>8.0805555555555557</v>
      </c>
    </row>
    <row r="65" spans="1:8" x14ac:dyDescent="0.45">
      <c r="A65" s="40">
        <f t="shared" si="0"/>
        <v>63</v>
      </c>
      <c r="B65" s="124">
        <v>45813</v>
      </c>
      <c r="C65" s="40" t="s">
        <v>2196</v>
      </c>
      <c r="D65" s="40">
        <v>29.46</v>
      </c>
      <c r="E65" s="40">
        <v>8.1833333333333336</v>
      </c>
      <c r="F65" s="124">
        <v>44742</v>
      </c>
      <c r="G65" s="40">
        <v>29.09</v>
      </c>
      <c r="H65" s="40">
        <v>8.0805555555555557</v>
      </c>
    </row>
    <row r="66" spans="1:8" x14ac:dyDescent="0.45">
      <c r="A66" s="40">
        <f t="shared" si="0"/>
        <v>64</v>
      </c>
      <c r="B66" s="124">
        <v>45814</v>
      </c>
      <c r="C66" s="40" t="s">
        <v>2197</v>
      </c>
      <c r="D66" s="40">
        <v>20.5</v>
      </c>
      <c r="E66" s="40">
        <v>5.6944444444444446</v>
      </c>
      <c r="F66" s="124">
        <v>44724</v>
      </c>
      <c r="G66" s="40">
        <v>21.01</v>
      </c>
      <c r="H66" s="40">
        <v>5.8361111111111112</v>
      </c>
    </row>
    <row r="67" spans="1:8" x14ac:dyDescent="0.45">
      <c r="A67" s="40">
        <f t="shared" si="0"/>
        <v>65</v>
      </c>
      <c r="B67" s="124">
        <v>45825</v>
      </c>
      <c r="C67" s="40" t="s">
        <v>2198</v>
      </c>
      <c r="D67" s="40">
        <v>25.7</v>
      </c>
      <c r="E67" s="40">
        <v>7.1388888888888884</v>
      </c>
      <c r="F67" s="124">
        <v>44730</v>
      </c>
      <c r="G67" s="40">
        <v>26.19</v>
      </c>
      <c r="H67" s="40">
        <v>7.2750000000000004</v>
      </c>
    </row>
    <row r="68" spans="1:8" x14ac:dyDescent="0.45">
      <c r="A68" s="40">
        <f t="shared" si="0"/>
        <v>66</v>
      </c>
      <c r="B68" s="124">
        <v>45827</v>
      </c>
      <c r="C68" s="40" t="s">
        <v>2199</v>
      </c>
      <c r="D68" s="40">
        <v>27.13</v>
      </c>
      <c r="E68" s="40">
        <v>7.5361111111111105</v>
      </c>
      <c r="F68" s="124">
        <v>44715</v>
      </c>
      <c r="G68" s="40">
        <v>27.97</v>
      </c>
      <c r="H68" s="40">
        <v>7.7694444444444439</v>
      </c>
    </row>
    <row r="69" spans="1:8" x14ac:dyDescent="0.45">
      <c r="A69" s="40">
        <f t="shared" ref="A69:A132" si="1">A68+1</f>
        <v>67</v>
      </c>
      <c r="B69" s="124">
        <v>45836</v>
      </c>
      <c r="C69" s="40" t="s">
        <v>2200</v>
      </c>
      <c r="D69" s="40">
        <v>26.97</v>
      </c>
      <c r="E69" s="40">
        <v>7.4916666666666663</v>
      </c>
      <c r="F69" s="124">
        <v>44721</v>
      </c>
      <c r="G69" s="40">
        <v>27.01</v>
      </c>
      <c r="H69" s="40">
        <v>7.5027777777777782</v>
      </c>
    </row>
    <row r="70" spans="1:8" x14ac:dyDescent="0.45">
      <c r="A70" s="40">
        <f t="shared" si="1"/>
        <v>68</v>
      </c>
      <c r="B70" s="124">
        <v>45837</v>
      </c>
      <c r="C70" s="40" t="s">
        <v>2201</v>
      </c>
      <c r="D70" s="40">
        <v>28.36</v>
      </c>
      <c r="E70" s="40">
        <v>7.8777777777777773</v>
      </c>
      <c r="F70" s="124">
        <v>44720</v>
      </c>
      <c r="G70" s="40">
        <v>28.83</v>
      </c>
      <c r="H70" s="40">
        <v>8.0083333333333329</v>
      </c>
    </row>
    <row r="71" spans="1:8" x14ac:dyDescent="0.45">
      <c r="A71" s="40">
        <f t="shared" si="1"/>
        <v>69</v>
      </c>
      <c r="B71" s="124">
        <v>45857</v>
      </c>
      <c r="C71" s="40" t="s">
        <v>2202</v>
      </c>
      <c r="D71" s="40">
        <v>18.28</v>
      </c>
      <c r="E71" s="40">
        <v>5.0777777777777784</v>
      </c>
      <c r="F71" s="124">
        <v>44755</v>
      </c>
      <c r="G71" s="40">
        <v>19.13</v>
      </c>
      <c r="H71" s="40">
        <v>5.3138888888888882</v>
      </c>
    </row>
    <row r="72" spans="1:8" x14ac:dyDescent="0.45">
      <c r="A72" s="40">
        <f t="shared" si="1"/>
        <v>70</v>
      </c>
      <c r="B72" s="124">
        <v>45858</v>
      </c>
      <c r="C72" s="40" t="s">
        <v>2203</v>
      </c>
      <c r="D72" s="40">
        <v>23.27</v>
      </c>
      <c r="E72" s="40">
        <v>6.4638888888888886</v>
      </c>
      <c r="F72" s="124">
        <v>44762</v>
      </c>
      <c r="G72" s="40">
        <v>23.46</v>
      </c>
      <c r="H72" s="40">
        <v>6.5166666666666666</v>
      </c>
    </row>
    <row r="73" spans="1:8" x14ac:dyDescent="0.45">
      <c r="A73" s="40">
        <f t="shared" si="1"/>
        <v>71</v>
      </c>
      <c r="B73" s="124">
        <v>45921</v>
      </c>
      <c r="C73" s="40" t="s">
        <v>2204</v>
      </c>
      <c r="D73" s="40">
        <v>18.86</v>
      </c>
      <c r="E73" s="40">
        <v>5.2388888888888889</v>
      </c>
      <c r="F73" s="124">
        <v>44813</v>
      </c>
      <c r="G73" s="40">
        <v>19.45</v>
      </c>
      <c r="H73" s="40">
        <v>5.4027777777777777</v>
      </c>
    </row>
    <row r="74" spans="1:8" x14ac:dyDescent="0.45">
      <c r="A74" s="40">
        <f t="shared" si="1"/>
        <v>72</v>
      </c>
      <c r="B74" s="124">
        <v>45956</v>
      </c>
      <c r="C74" s="40" t="s">
        <v>2205</v>
      </c>
      <c r="D74" s="40">
        <v>8.69</v>
      </c>
      <c r="E74" s="40">
        <v>2.4138888888888888</v>
      </c>
      <c r="F74" s="124">
        <v>44858</v>
      </c>
      <c r="G74" s="40">
        <v>9.2100000000000009</v>
      </c>
      <c r="H74" s="40">
        <v>2.5583333333333336</v>
      </c>
    </row>
    <row r="75" spans="1:8" x14ac:dyDescent="0.45">
      <c r="A75" s="40">
        <f t="shared" si="1"/>
        <v>73</v>
      </c>
      <c r="B75" s="124">
        <v>45957</v>
      </c>
      <c r="C75" s="40" t="s">
        <v>2206</v>
      </c>
      <c r="D75" s="40">
        <v>13.47</v>
      </c>
      <c r="E75" s="40">
        <v>3.7416666666666667</v>
      </c>
      <c r="F75" s="124">
        <v>44842</v>
      </c>
      <c r="G75" s="40">
        <v>13.52</v>
      </c>
      <c r="H75" s="40">
        <v>3.7555555555555555</v>
      </c>
    </row>
    <row r="76" spans="1:8" x14ac:dyDescent="0.45">
      <c r="A76" s="40">
        <f t="shared" si="1"/>
        <v>74</v>
      </c>
      <c r="B76" s="124">
        <v>45958</v>
      </c>
      <c r="C76" s="40" t="s">
        <v>2207</v>
      </c>
      <c r="D76" s="40">
        <v>12.1</v>
      </c>
      <c r="E76" s="40">
        <v>3.3611111111111107</v>
      </c>
      <c r="F76" s="124">
        <v>44859</v>
      </c>
      <c r="G76" s="40">
        <v>12.31</v>
      </c>
      <c r="H76" s="40">
        <v>3.4194444444444443</v>
      </c>
    </row>
    <row r="77" spans="1:8" x14ac:dyDescent="0.45">
      <c r="A77" s="40">
        <f t="shared" si="1"/>
        <v>75</v>
      </c>
      <c r="B77" s="124">
        <v>45959</v>
      </c>
      <c r="C77" s="40" t="s">
        <v>2208</v>
      </c>
      <c r="D77" s="40">
        <v>16.79</v>
      </c>
      <c r="E77" s="40">
        <v>4.6638888888888888</v>
      </c>
      <c r="F77" s="124">
        <v>44864</v>
      </c>
      <c r="G77" s="40">
        <v>16.86</v>
      </c>
      <c r="H77" s="40">
        <v>4.6833333333333327</v>
      </c>
    </row>
    <row r="78" spans="1:8" x14ac:dyDescent="0.45">
      <c r="A78" s="40">
        <f t="shared" si="1"/>
        <v>76</v>
      </c>
      <c r="B78" s="124">
        <v>45960</v>
      </c>
      <c r="C78" s="40" t="s">
        <v>2209</v>
      </c>
      <c r="D78" s="40">
        <v>14.14</v>
      </c>
      <c r="E78" s="40">
        <v>3.927777777777778</v>
      </c>
      <c r="F78" s="124">
        <v>44839</v>
      </c>
      <c r="G78" s="40">
        <v>14.83</v>
      </c>
      <c r="H78" s="40">
        <v>4.1194444444444445</v>
      </c>
    </row>
    <row r="79" spans="1:8" x14ac:dyDescent="0.45">
      <c r="A79" s="40">
        <f t="shared" si="1"/>
        <v>77</v>
      </c>
      <c r="B79" s="124">
        <v>45962</v>
      </c>
      <c r="C79" s="40" t="s">
        <v>2210</v>
      </c>
      <c r="D79" s="40">
        <v>13.53</v>
      </c>
      <c r="E79" s="40">
        <v>3.7583333333333329</v>
      </c>
      <c r="F79" s="124">
        <v>44877</v>
      </c>
      <c r="G79" s="40">
        <v>13.55</v>
      </c>
      <c r="H79" s="40">
        <v>3.7638888888888888</v>
      </c>
    </row>
    <row r="80" spans="1:8" x14ac:dyDescent="0.45">
      <c r="A80" s="40">
        <f t="shared" si="1"/>
        <v>78</v>
      </c>
      <c r="B80" s="124">
        <v>45963</v>
      </c>
      <c r="C80" s="40" t="s">
        <v>2211</v>
      </c>
      <c r="D80" s="40">
        <v>8.94</v>
      </c>
      <c r="E80" s="40">
        <v>2.4833333333333329</v>
      </c>
      <c r="F80" s="124">
        <v>44841</v>
      </c>
      <c r="G80" s="40">
        <v>9.41</v>
      </c>
      <c r="H80" s="40">
        <v>2.6138888888888889</v>
      </c>
    </row>
    <row r="81" spans="1:8" x14ac:dyDescent="0.45">
      <c r="A81" s="40">
        <f t="shared" si="1"/>
        <v>79</v>
      </c>
      <c r="B81" s="124">
        <v>45964</v>
      </c>
      <c r="C81" s="40" t="s">
        <v>2212</v>
      </c>
      <c r="D81" s="40">
        <v>10.67</v>
      </c>
      <c r="E81" s="40">
        <v>2.963888888888889</v>
      </c>
      <c r="F81" s="124">
        <v>44880</v>
      </c>
      <c r="G81" s="40">
        <v>11.68</v>
      </c>
      <c r="H81" s="40">
        <v>3.2444444444444445</v>
      </c>
    </row>
    <row r="82" spans="1:8" x14ac:dyDescent="0.45">
      <c r="A82" s="40">
        <f t="shared" si="1"/>
        <v>80</v>
      </c>
      <c r="B82" s="124">
        <v>45967</v>
      </c>
      <c r="C82" s="40" t="s">
        <v>2213</v>
      </c>
      <c r="D82" s="40">
        <v>14.3</v>
      </c>
      <c r="E82" s="40">
        <v>3.9722222222222223</v>
      </c>
      <c r="F82" s="124">
        <v>44874</v>
      </c>
      <c r="G82" s="40">
        <v>14.92</v>
      </c>
      <c r="H82" s="40">
        <v>4.1444444444444439</v>
      </c>
    </row>
    <row r="83" spans="1:8" x14ac:dyDescent="0.45">
      <c r="A83" s="40">
        <f t="shared" si="1"/>
        <v>81</v>
      </c>
      <c r="B83" s="124">
        <v>45968</v>
      </c>
      <c r="C83" s="40" t="s">
        <v>2214</v>
      </c>
      <c r="D83" s="40">
        <v>14.82</v>
      </c>
      <c r="E83" s="40">
        <v>4.1166666666666663</v>
      </c>
      <c r="F83" s="124">
        <v>44874</v>
      </c>
      <c r="G83" s="40">
        <v>14.92</v>
      </c>
      <c r="H83" s="40">
        <v>4.1444444444444439</v>
      </c>
    </row>
    <row r="84" spans="1:8" x14ac:dyDescent="0.45">
      <c r="A84" s="40">
        <f t="shared" si="1"/>
        <v>82</v>
      </c>
      <c r="B84" s="124">
        <v>45969</v>
      </c>
      <c r="C84" s="40" t="s">
        <v>2215</v>
      </c>
      <c r="D84" s="40">
        <v>12.04</v>
      </c>
      <c r="E84" s="40">
        <v>3.3444444444444441</v>
      </c>
      <c r="F84" s="124">
        <v>44891</v>
      </c>
      <c r="G84" s="40">
        <v>12.18</v>
      </c>
      <c r="H84" s="40">
        <v>3.3833333333333333</v>
      </c>
    </row>
    <row r="85" spans="1:8" x14ac:dyDescent="0.45">
      <c r="A85" s="40">
        <f t="shared" si="1"/>
        <v>83</v>
      </c>
      <c r="B85" s="124">
        <v>45971</v>
      </c>
      <c r="C85" s="40" t="s">
        <v>2216</v>
      </c>
      <c r="D85" s="40">
        <v>14.49</v>
      </c>
      <c r="E85" s="40">
        <v>4.0250000000000004</v>
      </c>
      <c r="F85" s="124">
        <v>44874</v>
      </c>
      <c r="G85" s="40">
        <v>14.92</v>
      </c>
      <c r="H85" s="40">
        <v>4.1444444444444439</v>
      </c>
    </row>
    <row r="86" spans="1:8" x14ac:dyDescent="0.45">
      <c r="A86" s="40">
        <f t="shared" si="1"/>
        <v>84</v>
      </c>
      <c r="B86" s="124">
        <v>45975</v>
      </c>
      <c r="C86" s="40" t="s">
        <v>2217</v>
      </c>
      <c r="D86" s="40">
        <v>13.58</v>
      </c>
      <c r="E86" s="40">
        <v>3.7722222222222221</v>
      </c>
      <c r="F86" s="124">
        <v>44872</v>
      </c>
      <c r="G86" s="40">
        <v>14.07</v>
      </c>
      <c r="H86" s="40">
        <v>3.9083333333333332</v>
      </c>
    </row>
    <row r="87" spans="1:8" x14ac:dyDescent="0.45">
      <c r="A87" s="40">
        <f t="shared" si="1"/>
        <v>85</v>
      </c>
      <c r="B87" s="124">
        <v>45976</v>
      </c>
      <c r="C87" s="40" t="s">
        <v>2218</v>
      </c>
      <c r="D87" s="40">
        <v>13.66</v>
      </c>
      <c r="E87" s="40">
        <v>3.7944444444444443</v>
      </c>
      <c r="F87" s="124">
        <v>44872</v>
      </c>
      <c r="G87" s="40">
        <v>14.07</v>
      </c>
      <c r="H87" s="40">
        <v>3.9083333333333332</v>
      </c>
    </row>
    <row r="88" spans="1:8" x14ac:dyDescent="0.45">
      <c r="A88" s="40">
        <f t="shared" si="1"/>
        <v>86</v>
      </c>
      <c r="B88" s="124">
        <v>45977</v>
      </c>
      <c r="C88" s="40" t="s">
        <v>2219</v>
      </c>
      <c r="D88" s="40">
        <v>13.66</v>
      </c>
      <c r="E88" s="40">
        <v>3.7944444444444443</v>
      </c>
      <c r="F88" s="124">
        <v>44872</v>
      </c>
      <c r="G88" s="40">
        <v>14.07</v>
      </c>
      <c r="H88" s="40">
        <v>3.9083333333333332</v>
      </c>
    </row>
    <row r="89" spans="1:8" x14ac:dyDescent="0.45">
      <c r="A89" s="40">
        <f t="shared" si="1"/>
        <v>87</v>
      </c>
      <c r="B89" s="124">
        <v>45982</v>
      </c>
      <c r="C89" s="40" t="s">
        <v>2220</v>
      </c>
      <c r="D89" s="40">
        <v>12.52</v>
      </c>
      <c r="E89" s="40">
        <v>3.4777777777777774</v>
      </c>
      <c r="F89" s="124">
        <v>44881</v>
      </c>
      <c r="G89" s="40">
        <v>12.6</v>
      </c>
      <c r="H89" s="40">
        <v>3.5</v>
      </c>
    </row>
    <row r="90" spans="1:8" x14ac:dyDescent="0.45">
      <c r="A90" s="40">
        <f t="shared" si="1"/>
        <v>88</v>
      </c>
      <c r="B90" s="124">
        <v>45983</v>
      </c>
      <c r="C90" s="40" t="s">
        <v>2221</v>
      </c>
      <c r="D90" s="40">
        <v>12.9</v>
      </c>
      <c r="E90" s="40">
        <v>3.5833333333333335</v>
      </c>
      <c r="F90" s="124">
        <v>44893</v>
      </c>
      <c r="G90" s="40">
        <v>13.01</v>
      </c>
      <c r="H90" s="40">
        <v>3.6138888888888889</v>
      </c>
    </row>
    <row r="91" spans="1:8" x14ac:dyDescent="0.45">
      <c r="A91" s="40">
        <f t="shared" si="1"/>
        <v>89</v>
      </c>
      <c r="B91" s="124">
        <v>45984</v>
      </c>
      <c r="C91" s="40" t="s">
        <v>2222</v>
      </c>
      <c r="D91" s="40">
        <v>12.49</v>
      </c>
      <c r="E91" s="40">
        <v>3.4694444444444446</v>
      </c>
      <c r="F91" s="124">
        <v>44881</v>
      </c>
      <c r="G91" s="40">
        <v>12.6</v>
      </c>
      <c r="H91" s="40">
        <v>3.5</v>
      </c>
    </row>
    <row r="92" spans="1:8" x14ac:dyDescent="0.45">
      <c r="A92" s="40">
        <f t="shared" si="1"/>
        <v>90</v>
      </c>
      <c r="B92" s="124">
        <v>45987</v>
      </c>
      <c r="C92" s="40" t="s">
        <v>2223</v>
      </c>
      <c r="D92" s="40">
        <v>3.07</v>
      </c>
      <c r="E92" s="40">
        <v>0.85277777777777775</v>
      </c>
      <c r="F92" s="124">
        <v>44894</v>
      </c>
      <c r="G92" s="40">
        <v>3.28</v>
      </c>
      <c r="H92" s="40">
        <v>0.91111111111111098</v>
      </c>
    </row>
    <row r="93" spans="1:8" x14ac:dyDescent="0.45">
      <c r="A93" s="40">
        <f t="shared" si="1"/>
        <v>91</v>
      </c>
      <c r="B93" s="124">
        <v>45989</v>
      </c>
      <c r="C93" s="40" t="s">
        <v>2224</v>
      </c>
      <c r="D93" s="40">
        <v>7.59</v>
      </c>
      <c r="E93" s="40">
        <v>2.1083333333333334</v>
      </c>
      <c r="F93" s="124">
        <v>44866</v>
      </c>
      <c r="G93" s="40">
        <v>8.8800000000000008</v>
      </c>
      <c r="H93" s="40">
        <v>2.4666666666666668</v>
      </c>
    </row>
    <row r="94" spans="1:8" x14ac:dyDescent="0.45">
      <c r="A94" s="40">
        <f t="shared" si="1"/>
        <v>92</v>
      </c>
      <c r="B94" s="124">
        <v>45990</v>
      </c>
      <c r="C94" s="40" t="s">
        <v>2225</v>
      </c>
      <c r="D94" s="40">
        <v>12.71</v>
      </c>
      <c r="E94" s="40">
        <v>3.5305555555555559</v>
      </c>
      <c r="F94" s="124">
        <v>44893</v>
      </c>
      <c r="G94" s="40">
        <v>13.01</v>
      </c>
      <c r="H94" s="40">
        <v>3.6138888888888889</v>
      </c>
    </row>
    <row r="95" spans="1:8" x14ac:dyDescent="0.45">
      <c r="A95" s="40">
        <f t="shared" si="1"/>
        <v>93</v>
      </c>
      <c r="B95" s="124">
        <v>45991</v>
      </c>
      <c r="C95" s="40" t="s">
        <v>2226</v>
      </c>
      <c r="D95" s="40">
        <v>10.84</v>
      </c>
      <c r="E95" s="40">
        <v>3.0111111111111111</v>
      </c>
      <c r="F95" s="124">
        <v>44880</v>
      </c>
      <c r="G95" s="40">
        <v>11.68</v>
      </c>
      <c r="H95" s="40">
        <v>3.2444444444444445</v>
      </c>
    </row>
    <row r="96" spans="1:8" x14ac:dyDescent="0.45">
      <c r="A96" s="40">
        <f t="shared" si="1"/>
        <v>94</v>
      </c>
      <c r="B96" s="124">
        <v>45998</v>
      </c>
      <c r="C96" s="40" t="s">
        <v>2227</v>
      </c>
      <c r="D96" s="40">
        <v>8.6199999999999992</v>
      </c>
      <c r="E96" s="40">
        <v>2.3944444444444444</v>
      </c>
      <c r="F96" s="124">
        <v>44897</v>
      </c>
      <c r="G96" s="40">
        <v>8.67</v>
      </c>
      <c r="H96" s="40">
        <v>2.4083333333333332</v>
      </c>
    </row>
    <row r="97" spans="1:8" x14ac:dyDescent="0.45">
      <c r="A97" s="40">
        <f t="shared" si="1"/>
        <v>95</v>
      </c>
      <c r="B97" s="124">
        <v>46019</v>
      </c>
      <c r="C97" s="40" t="s">
        <v>2228</v>
      </c>
      <c r="D97" s="40">
        <v>8.48</v>
      </c>
      <c r="E97" s="40">
        <v>2.3555555555555556</v>
      </c>
      <c r="F97" s="124">
        <v>44701</v>
      </c>
      <c r="G97" s="40">
        <v>8.6</v>
      </c>
      <c r="H97" s="40">
        <v>2.3888888888888888</v>
      </c>
    </row>
    <row r="98" spans="1:8" x14ac:dyDescent="0.45">
      <c r="A98" s="40">
        <f t="shared" si="1"/>
        <v>96</v>
      </c>
      <c r="B98" s="124">
        <v>46021</v>
      </c>
      <c r="C98" s="40" t="s">
        <v>2229</v>
      </c>
      <c r="D98" s="40">
        <v>7.66</v>
      </c>
      <c r="E98" s="40">
        <v>2.1277777777777778</v>
      </c>
      <c r="F98" s="124">
        <v>44901</v>
      </c>
      <c r="G98" s="40">
        <v>8.1</v>
      </c>
      <c r="H98" s="40">
        <v>2.25</v>
      </c>
    </row>
    <row r="99" spans="1:8" x14ac:dyDescent="0.45">
      <c r="A99" s="40">
        <f t="shared" si="1"/>
        <v>97</v>
      </c>
      <c r="B99" s="124">
        <v>46022</v>
      </c>
      <c r="C99" s="40" t="s">
        <v>2230</v>
      </c>
      <c r="D99" s="40">
        <v>7.48</v>
      </c>
      <c r="E99" s="40">
        <v>2.0777777777777779</v>
      </c>
      <c r="F99" s="124">
        <v>44901</v>
      </c>
      <c r="G99" s="40">
        <v>8.1</v>
      </c>
      <c r="H99" s="40">
        <v>2.25</v>
      </c>
    </row>
    <row r="100" spans="1:8" x14ac:dyDescent="0.45">
      <c r="A100" s="40">
        <f t="shared" si="1"/>
        <v>98</v>
      </c>
      <c r="B100" s="124">
        <v>46023</v>
      </c>
      <c r="C100" s="40" t="s">
        <v>2231</v>
      </c>
      <c r="D100" s="40">
        <v>5.2</v>
      </c>
      <c r="E100" s="40">
        <v>1.4444444444444444</v>
      </c>
      <c r="F100" s="124">
        <v>44938</v>
      </c>
      <c r="G100" s="40">
        <v>5.51</v>
      </c>
      <c r="H100" s="40">
        <v>1.5305555555555554</v>
      </c>
    </row>
    <row r="101" spans="1:8" x14ac:dyDescent="0.45">
      <c r="A101" s="40">
        <f t="shared" si="1"/>
        <v>99</v>
      </c>
      <c r="B101" s="124">
        <v>46025</v>
      </c>
      <c r="C101" s="40" t="s">
        <v>2232</v>
      </c>
      <c r="D101" s="40">
        <v>11.56</v>
      </c>
      <c r="E101" s="40">
        <v>3.2111111111111112</v>
      </c>
      <c r="F101" s="124">
        <v>44937</v>
      </c>
      <c r="G101" s="40">
        <v>11.89</v>
      </c>
      <c r="H101" s="40">
        <v>3.302777777777778</v>
      </c>
    </row>
    <row r="102" spans="1:8" x14ac:dyDescent="0.45">
      <c r="A102" s="40">
        <f t="shared" si="1"/>
        <v>100</v>
      </c>
      <c r="B102" s="124">
        <v>46028</v>
      </c>
      <c r="C102" s="40" t="s">
        <v>2233</v>
      </c>
      <c r="D102" s="40">
        <v>12.45</v>
      </c>
      <c r="E102" s="40">
        <v>3.458333333333333</v>
      </c>
      <c r="F102" s="124">
        <v>44947</v>
      </c>
      <c r="G102" s="40">
        <v>12.64</v>
      </c>
      <c r="H102" s="40">
        <v>3.5111111111111111</v>
      </c>
    </row>
    <row r="103" spans="1:8" x14ac:dyDescent="0.45">
      <c r="A103" s="40">
        <f t="shared" si="1"/>
        <v>101</v>
      </c>
      <c r="B103" s="124">
        <v>46029</v>
      </c>
      <c r="C103" s="40" t="s">
        <v>2234</v>
      </c>
      <c r="D103" s="40">
        <v>8.26</v>
      </c>
      <c r="E103" s="40">
        <v>2.2944444444444443</v>
      </c>
      <c r="F103" s="124">
        <v>44951</v>
      </c>
      <c r="G103" s="40">
        <v>8.2899999999999991</v>
      </c>
      <c r="H103" s="40">
        <v>2.3027777777777776</v>
      </c>
    </row>
    <row r="104" spans="1:8" x14ac:dyDescent="0.45">
      <c r="A104" s="40">
        <f t="shared" si="1"/>
        <v>102</v>
      </c>
      <c r="B104" s="124">
        <v>46032</v>
      </c>
      <c r="C104" s="40" t="s">
        <v>2235</v>
      </c>
      <c r="D104" s="40">
        <v>10.6</v>
      </c>
      <c r="E104" s="40">
        <v>2.9444444444444442</v>
      </c>
      <c r="F104" s="124">
        <v>44937</v>
      </c>
      <c r="G104" s="40">
        <v>11.89</v>
      </c>
      <c r="H104" s="40">
        <v>3.302777777777778</v>
      </c>
    </row>
    <row r="105" spans="1:8" x14ac:dyDescent="0.45">
      <c r="A105" s="40">
        <f t="shared" si="1"/>
        <v>103</v>
      </c>
      <c r="B105" s="124">
        <v>46035</v>
      </c>
      <c r="C105" s="40" t="s">
        <v>2236</v>
      </c>
      <c r="D105" s="40">
        <v>11.82</v>
      </c>
      <c r="E105" s="40">
        <v>3.2833333333333332</v>
      </c>
      <c r="F105" s="124">
        <v>44937</v>
      </c>
      <c r="G105" s="40">
        <v>11.89</v>
      </c>
      <c r="H105" s="40">
        <v>3.302777777777778</v>
      </c>
    </row>
    <row r="106" spans="1:8" x14ac:dyDescent="0.45">
      <c r="A106" s="40">
        <f t="shared" si="1"/>
        <v>104</v>
      </c>
      <c r="B106" s="124">
        <v>46036</v>
      </c>
      <c r="C106" s="40" t="s">
        <v>2237</v>
      </c>
      <c r="D106" s="40">
        <v>12.9</v>
      </c>
      <c r="E106" s="40">
        <v>3.5833333333333335</v>
      </c>
      <c r="F106" s="124">
        <v>44956</v>
      </c>
      <c r="G106" s="40">
        <v>14.66</v>
      </c>
      <c r="H106" s="40">
        <v>4.072222222222222</v>
      </c>
    </row>
    <row r="107" spans="1:8" x14ac:dyDescent="0.45">
      <c r="A107" s="40">
        <f t="shared" si="1"/>
        <v>105</v>
      </c>
      <c r="B107" s="124">
        <v>46038</v>
      </c>
      <c r="C107" s="40" t="s">
        <v>2238</v>
      </c>
      <c r="D107" s="40">
        <v>12.63</v>
      </c>
      <c r="E107" s="40">
        <v>3.5083333333333333</v>
      </c>
      <c r="F107" s="124">
        <v>44947</v>
      </c>
      <c r="G107" s="40">
        <v>12.64</v>
      </c>
      <c r="H107" s="40">
        <v>3.5111111111111111</v>
      </c>
    </row>
    <row r="108" spans="1:8" x14ac:dyDescent="0.45">
      <c r="A108" s="40">
        <f t="shared" si="1"/>
        <v>106</v>
      </c>
      <c r="B108" s="124">
        <v>46039</v>
      </c>
      <c r="C108" s="40" t="s">
        <v>2239</v>
      </c>
      <c r="D108" s="40">
        <v>12.56</v>
      </c>
      <c r="E108" s="40">
        <v>3.4888888888888889</v>
      </c>
      <c r="F108" s="124">
        <v>44947</v>
      </c>
      <c r="G108" s="40">
        <v>12.64</v>
      </c>
      <c r="H108" s="40">
        <v>3.5111111111111111</v>
      </c>
    </row>
    <row r="109" spans="1:8" x14ac:dyDescent="0.45">
      <c r="A109" s="40">
        <f t="shared" si="1"/>
        <v>107</v>
      </c>
      <c r="B109" s="124">
        <v>46040</v>
      </c>
      <c r="C109" s="40" t="s">
        <v>2240</v>
      </c>
      <c r="D109" s="40">
        <v>12.75</v>
      </c>
      <c r="E109" s="40">
        <v>3.5416666666666665</v>
      </c>
      <c r="F109" s="124">
        <v>44956</v>
      </c>
      <c r="G109" s="40">
        <v>14.66</v>
      </c>
      <c r="H109" s="40">
        <v>4.072222222222222</v>
      </c>
    </row>
    <row r="110" spans="1:8" x14ac:dyDescent="0.45">
      <c r="A110" s="40">
        <f t="shared" si="1"/>
        <v>108</v>
      </c>
      <c r="B110" s="124">
        <v>46047</v>
      </c>
      <c r="C110" s="40" t="s">
        <v>2241</v>
      </c>
      <c r="D110" s="40">
        <v>12.67</v>
      </c>
      <c r="E110" s="40">
        <v>3.5194444444444444</v>
      </c>
      <c r="F110" s="124">
        <v>44956</v>
      </c>
      <c r="G110" s="40">
        <v>14.66</v>
      </c>
      <c r="H110" s="40">
        <v>4.072222222222222</v>
      </c>
    </row>
    <row r="111" spans="1:8" x14ac:dyDescent="0.45">
      <c r="A111" s="40">
        <f t="shared" si="1"/>
        <v>109</v>
      </c>
      <c r="B111" s="124">
        <v>46052</v>
      </c>
      <c r="C111" s="40" t="s">
        <v>2242</v>
      </c>
      <c r="D111" s="40">
        <v>12.92</v>
      </c>
      <c r="E111" s="40">
        <v>3.5888888888888886</v>
      </c>
      <c r="F111" s="124">
        <v>44956</v>
      </c>
      <c r="G111" s="40">
        <v>14.66</v>
      </c>
      <c r="H111" s="40">
        <v>4.072222222222222</v>
      </c>
    </row>
    <row r="112" spans="1:8" x14ac:dyDescent="0.45">
      <c r="A112" s="40">
        <f t="shared" si="1"/>
        <v>110</v>
      </c>
      <c r="B112" s="124">
        <v>46056</v>
      </c>
      <c r="C112" s="40" t="s">
        <v>2243</v>
      </c>
      <c r="D112" s="40">
        <v>15.94</v>
      </c>
      <c r="E112" s="40">
        <v>4.4277777777777771</v>
      </c>
      <c r="F112" s="124">
        <v>44620</v>
      </c>
      <c r="G112" s="40">
        <v>16</v>
      </c>
      <c r="H112" s="40">
        <v>4.4444444444444446</v>
      </c>
    </row>
    <row r="113" spans="1:8" x14ac:dyDescent="0.45">
      <c r="A113" s="40">
        <f t="shared" si="1"/>
        <v>111</v>
      </c>
      <c r="B113" s="124">
        <v>46060</v>
      </c>
      <c r="C113" s="40" t="s">
        <v>2244</v>
      </c>
      <c r="D113" s="40">
        <v>5.04</v>
      </c>
      <c r="E113" s="40">
        <v>1.4</v>
      </c>
      <c r="F113" s="124">
        <v>44917</v>
      </c>
      <c r="G113" s="40">
        <v>5.67</v>
      </c>
      <c r="H113" s="40">
        <v>1.575</v>
      </c>
    </row>
    <row r="114" spans="1:8" x14ac:dyDescent="0.45">
      <c r="A114" s="40">
        <f t="shared" si="1"/>
        <v>112</v>
      </c>
      <c r="B114" s="124">
        <v>46065</v>
      </c>
      <c r="C114" s="40" t="s">
        <v>2245</v>
      </c>
      <c r="D114" s="40">
        <v>16.690000000000001</v>
      </c>
      <c r="E114" s="40">
        <v>4.6361111111111111</v>
      </c>
      <c r="F114" s="124">
        <v>44613</v>
      </c>
      <c r="G114" s="40">
        <v>16.739999999999998</v>
      </c>
      <c r="H114" s="40">
        <v>4.6499999999999995</v>
      </c>
    </row>
    <row r="115" spans="1:8" x14ac:dyDescent="0.45">
      <c r="A115" s="40">
        <f t="shared" si="1"/>
        <v>113</v>
      </c>
      <c r="B115" s="124">
        <v>46066</v>
      </c>
      <c r="C115" s="40" t="s">
        <v>2246</v>
      </c>
      <c r="D115" s="40">
        <v>15.38</v>
      </c>
      <c r="E115" s="40">
        <v>4.2722222222222221</v>
      </c>
      <c r="F115" s="124">
        <v>44606</v>
      </c>
      <c r="G115" s="40">
        <v>15.46</v>
      </c>
      <c r="H115" s="40">
        <v>4.2944444444444443</v>
      </c>
    </row>
    <row r="116" spans="1:8" x14ac:dyDescent="0.45">
      <c r="A116" s="40">
        <f t="shared" si="1"/>
        <v>114</v>
      </c>
      <c r="B116" s="124">
        <v>46068</v>
      </c>
      <c r="C116" s="40" t="s">
        <v>2247</v>
      </c>
      <c r="D116" s="40">
        <v>10.79</v>
      </c>
      <c r="E116" s="40">
        <v>2.9972222222222218</v>
      </c>
      <c r="F116" s="124">
        <v>44608</v>
      </c>
      <c r="G116" s="40">
        <v>11.42</v>
      </c>
      <c r="H116" s="40">
        <v>3.1722222222222221</v>
      </c>
    </row>
    <row r="117" spans="1:8" x14ac:dyDescent="0.45">
      <c r="A117" s="40">
        <f t="shared" si="1"/>
        <v>115</v>
      </c>
      <c r="B117" s="124">
        <v>46070</v>
      </c>
      <c r="C117" s="40" t="s">
        <v>2248</v>
      </c>
      <c r="D117" s="40">
        <v>17.73</v>
      </c>
      <c r="E117" s="40">
        <v>4.9249999999999998</v>
      </c>
      <c r="F117" s="124">
        <v>44617</v>
      </c>
      <c r="G117" s="40">
        <v>19.54</v>
      </c>
      <c r="H117" s="40">
        <v>5.4277777777777771</v>
      </c>
    </row>
    <row r="118" spans="1:8" x14ac:dyDescent="0.45">
      <c r="A118" s="40">
        <f t="shared" si="1"/>
        <v>116</v>
      </c>
      <c r="B118" s="124">
        <v>46071</v>
      </c>
      <c r="C118" s="40" t="s">
        <v>2249</v>
      </c>
      <c r="D118" s="40">
        <v>17.579999999999998</v>
      </c>
      <c r="E118" s="40">
        <v>4.8833333333333329</v>
      </c>
      <c r="F118" s="124">
        <v>44617</v>
      </c>
      <c r="G118" s="40">
        <v>19.54</v>
      </c>
      <c r="H118" s="40">
        <v>5.4277777777777771</v>
      </c>
    </row>
    <row r="119" spans="1:8" x14ac:dyDescent="0.45">
      <c r="A119" s="40">
        <f t="shared" si="1"/>
        <v>117</v>
      </c>
      <c r="B119" s="124">
        <v>46072</v>
      </c>
      <c r="C119" s="40" t="s">
        <v>2250</v>
      </c>
      <c r="D119" s="40">
        <v>14.5</v>
      </c>
      <c r="E119" s="40">
        <v>4.0277777777777777</v>
      </c>
      <c r="F119" s="124">
        <v>44609</v>
      </c>
      <c r="G119" s="40">
        <v>14.56</v>
      </c>
      <c r="H119" s="40">
        <v>4.0444444444444443</v>
      </c>
    </row>
    <row r="120" spans="1:8" x14ac:dyDescent="0.45">
      <c r="A120" s="40">
        <f t="shared" si="1"/>
        <v>118</v>
      </c>
      <c r="B120" s="124">
        <v>46073</v>
      </c>
      <c r="C120" s="40" t="s">
        <v>2251</v>
      </c>
      <c r="D120" s="40">
        <v>15.83</v>
      </c>
      <c r="E120" s="40">
        <v>4.3972222222222221</v>
      </c>
      <c r="F120" s="124">
        <v>44601</v>
      </c>
      <c r="G120" s="40">
        <v>15.87</v>
      </c>
      <c r="H120" s="40">
        <v>4.4083333333333332</v>
      </c>
    </row>
    <row r="121" spans="1:8" x14ac:dyDescent="0.45">
      <c r="A121" s="40">
        <f t="shared" si="1"/>
        <v>119</v>
      </c>
      <c r="B121" s="124">
        <v>46074</v>
      </c>
      <c r="C121" s="40" t="s">
        <v>2252</v>
      </c>
      <c r="D121" s="40">
        <v>17.86</v>
      </c>
      <c r="E121" s="40">
        <v>4.9611111111111112</v>
      </c>
      <c r="F121" s="124">
        <v>44617</v>
      </c>
      <c r="G121" s="40">
        <v>19.54</v>
      </c>
      <c r="H121" s="40">
        <v>5.4277777777777771</v>
      </c>
    </row>
    <row r="122" spans="1:8" x14ac:dyDescent="0.45">
      <c r="A122" s="40">
        <f t="shared" si="1"/>
        <v>120</v>
      </c>
      <c r="B122" s="124">
        <v>46075</v>
      </c>
      <c r="C122" s="40" t="s">
        <v>2253</v>
      </c>
      <c r="D122" s="40">
        <v>14.93</v>
      </c>
      <c r="E122" s="40">
        <v>4.1472222222222221</v>
      </c>
      <c r="F122" s="124">
        <v>44606</v>
      </c>
      <c r="G122" s="40">
        <v>15.46</v>
      </c>
      <c r="H122" s="40">
        <v>4.2944444444444443</v>
      </c>
    </row>
    <row r="123" spans="1:8" x14ac:dyDescent="0.45">
      <c r="A123" s="40">
        <f t="shared" si="1"/>
        <v>121</v>
      </c>
      <c r="B123" s="124">
        <v>46076</v>
      </c>
      <c r="C123" s="40" t="s">
        <v>2254</v>
      </c>
      <c r="D123" s="40">
        <v>18.100000000000001</v>
      </c>
      <c r="E123" s="40">
        <v>5.0277777777777777</v>
      </c>
      <c r="F123" s="124">
        <v>44617</v>
      </c>
      <c r="G123" s="40">
        <v>19.54</v>
      </c>
      <c r="H123" s="40">
        <v>5.4277777777777771</v>
      </c>
    </row>
    <row r="124" spans="1:8" x14ac:dyDescent="0.45">
      <c r="A124" s="40">
        <f t="shared" si="1"/>
        <v>122</v>
      </c>
      <c r="B124" s="124">
        <v>46079</v>
      </c>
      <c r="C124" s="40" t="s">
        <v>2255</v>
      </c>
      <c r="D124" s="40">
        <v>16.989999999999998</v>
      </c>
      <c r="E124" s="40">
        <v>4.7194444444444441</v>
      </c>
      <c r="F124" s="124">
        <v>44617</v>
      </c>
      <c r="G124" s="40">
        <v>19.54</v>
      </c>
      <c r="H124" s="40">
        <v>5.4277777777777771</v>
      </c>
    </row>
    <row r="125" spans="1:8" x14ac:dyDescent="0.45">
      <c r="A125" s="40">
        <f t="shared" si="1"/>
        <v>123</v>
      </c>
      <c r="B125" s="124">
        <v>46081</v>
      </c>
      <c r="C125" s="40" t="s">
        <v>2256</v>
      </c>
      <c r="D125" s="40">
        <v>15.45</v>
      </c>
      <c r="E125" s="40">
        <v>4.2916666666666661</v>
      </c>
      <c r="F125" s="124">
        <v>44606</v>
      </c>
      <c r="G125" s="40">
        <v>15.46</v>
      </c>
      <c r="H125" s="40">
        <v>4.2944444444444443</v>
      </c>
    </row>
    <row r="126" spans="1:8" x14ac:dyDescent="0.45">
      <c r="A126" s="40">
        <f t="shared" si="1"/>
        <v>124</v>
      </c>
      <c r="B126" s="124">
        <v>45717</v>
      </c>
      <c r="C126" s="124" t="s">
        <v>2257</v>
      </c>
      <c r="D126" s="40">
        <v>12.25</v>
      </c>
      <c r="E126" s="149">
        <v>3.4027777777777777</v>
      </c>
      <c r="F126" s="124">
        <v>44627</v>
      </c>
      <c r="G126" s="40">
        <v>12.76</v>
      </c>
      <c r="H126" s="149">
        <v>3.5444444444444443</v>
      </c>
    </row>
    <row r="127" spans="1:8" x14ac:dyDescent="0.45">
      <c r="A127" s="40">
        <f t="shared" si="1"/>
        <v>125</v>
      </c>
      <c r="B127" s="124">
        <v>45723</v>
      </c>
      <c r="C127" s="124" t="s">
        <v>2258</v>
      </c>
      <c r="D127" s="40">
        <v>19.7</v>
      </c>
      <c r="E127" s="149">
        <v>5.4722222222222223</v>
      </c>
      <c r="F127" s="124">
        <v>44632</v>
      </c>
      <c r="G127" s="40">
        <v>19.739999999999998</v>
      </c>
      <c r="H127" s="149">
        <v>5.4833333333333325</v>
      </c>
    </row>
    <row r="128" spans="1:8" x14ac:dyDescent="0.45">
      <c r="A128" s="40">
        <f t="shared" si="1"/>
        <v>126</v>
      </c>
      <c r="B128" s="124">
        <v>45724</v>
      </c>
      <c r="C128" s="124" t="s">
        <v>2259</v>
      </c>
      <c r="D128" s="40">
        <v>14.22</v>
      </c>
      <c r="E128" s="149">
        <v>3.95</v>
      </c>
      <c r="F128" s="124">
        <v>44642</v>
      </c>
      <c r="G128" s="40">
        <v>15.89</v>
      </c>
      <c r="H128" s="149">
        <v>4.4138888888888888</v>
      </c>
    </row>
    <row r="129" spans="1:8" x14ac:dyDescent="0.45">
      <c r="A129" s="40">
        <f t="shared" si="1"/>
        <v>127</v>
      </c>
      <c r="B129" s="124">
        <v>45725</v>
      </c>
      <c r="C129" s="124" t="s">
        <v>2260</v>
      </c>
      <c r="D129" s="40">
        <v>20.67</v>
      </c>
      <c r="E129" s="149">
        <v>5.7416666666666671</v>
      </c>
      <c r="F129" s="124">
        <v>44647</v>
      </c>
      <c r="G129" s="40">
        <v>20.87</v>
      </c>
      <c r="H129" s="149">
        <v>5.7972222222222225</v>
      </c>
    </row>
    <row r="130" spans="1:8" x14ac:dyDescent="0.45">
      <c r="A130" s="40">
        <f t="shared" si="1"/>
        <v>128</v>
      </c>
      <c r="B130" s="124">
        <v>45726</v>
      </c>
      <c r="C130" s="124" t="s">
        <v>2261</v>
      </c>
      <c r="D130" s="40">
        <v>12.29</v>
      </c>
      <c r="E130" s="149">
        <v>3.4138888888888888</v>
      </c>
      <c r="F130" s="124">
        <v>44627</v>
      </c>
      <c r="G130" s="40">
        <v>12.76</v>
      </c>
      <c r="H130" s="149">
        <v>3.5444444444444443</v>
      </c>
    </row>
    <row r="131" spans="1:8" x14ac:dyDescent="0.45">
      <c r="A131" s="40">
        <f t="shared" si="1"/>
        <v>129</v>
      </c>
      <c r="B131" s="124">
        <v>45728</v>
      </c>
      <c r="C131" s="124" t="s">
        <v>2262</v>
      </c>
      <c r="D131" s="40">
        <v>9.4</v>
      </c>
      <c r="E131" s="149">
        <v>2.6111111111111112</v>
      </c>
      <c r="F131" s="124">
        <v>44634</v>
      </c>
      <c r="G131" s="40">
        <v>10.33</v>
      </c>
      <c r="H131" s="149">
        <v>2.8694444444444445</v>
      </c>
    </row>
    <row r="132" spans="1:8" x14ac:dyDescent="0.45">
      <c r="A132" s="40">
        <f t="shared" si="1"/>
        <v>130</v>
      </c>
      <c r="B132" s="124">
        <v>45730</v>
      </c>
      <c r="C132" s="124" t="s">
        <v>2263</v>
      </c>
      <c r="D132" s="40">
        <v>14.23</v>
      </c>
      <c r="E132" s="149">
        <v>3.9527777777777779</v>
      </c>
      <c r="F132" s="124">
        <v>44642</v>
      </c>
      <c r="G132" s="40">
        <v>15.89</v>
      </c>
      <c r="H132" s="149">
        <v>4.4138888888888888</v>
      </c>
    </row>
    <row r="133" spans="1:8" x14ac:dyDescent="0.45">
      <c r="A133" s="40">
        <f t="shared" ref="A133:A196" si="2">A132+1</f>
        <v>131</v>
      </c>
      <c r="B133" s="124">
        <v>45732</v>
      </c>
      <c r="C133" s="124" t="s">
        <v>2264</v>
      </c>
      <c r="D133" s="40">
        <v>8.25</v>
      </c>
      <c r="E133" s="149">
        <v>2.2916666666666665</v>
      </c>
      <c r="F133" s="124">
        <v>44650</v>
      </c>
      <c r="G133" s="40">
        <v>8.5</v>
      </c>
      <c r="H133" s="149">
        <v>2.3611111111111112</v>
      </c>
    </row>
    <row r="134" spans="1:8" x14ac:dyDescent="0.45">
      <c r="A134" s="40">
        <f t="shared" si="2"/>
        <v>132</v>
      </c>
      <c r="B134" s="124">
        <v>45736</v>
      </c>
      <c r="C134" s="124" t="s">
        <v>2265</v>
      </c>
      <c r="D134" s="40">
        <v>21.48</v>
      </c>
      <c r="E134" s="149">
        <v>5.9666666666666668</v>
      </c>
      <c r="F134" s="124">
        <v>44636</v>
      </c>
      <c r="G134" s="40">
        <v>21.62</v>
      </c>
      <c r="H134" s="149">
        <v>6.0055555555555555</v>
      </c>
    </row>
    <row r="135" spans="1:8" x14ac:dyDescent="0.45">
      <c r="A135" s="40">
        <f t="shared" si="2"/>
        <v>133</v>
      </c>
      <c r="B135" s="124">
        <v>45737</v>
      </c>
      <c r="C135" s="124" t="s">
        <v>2266</v>
      </c>
      <c r="D135" s="40">
        <v>20.29</v>
      </c>
      <c r="E135" s="149">
        <v>5.6361111111111111</v>
      </c>
      <c r="F135" s="124">
        <v>44647</v>
      </c>
      <c r="G135" s="40">
        <v>20.87</v>
      </c>
      <c r="H135" s="149">
        <v>5.7972222222222225</v>
      </c>
    </row>
    <row r="136" spans="1:8" x14ac:dyDescent="0.45">
      <c r="A136" s="40">
        <f t="shared" si="2"/>
        <v>134</v>
      </c>
      <c r="B136" s="124">
        <v>45738</v>
      </c>
      <c r="C136" s="124" t="s">
        <v>2267</v>
      </c>
      <c r="D136" s="40">
        <v>21.47</v>
      </c>
      <c r="E136" s="149">
        <v>5.9638888888888886</v>
      </c>
      <c r="F136" s="124">
        <v>44636</v>
      </c>
      <c r="G136" s="40">
        <v>21.62</v>
      </c>
      <c r="H136" s="149">
        <v>6.0055555555555555</v>
      </c>
    </row>
    <row r="137" spans="1:8" x14ac:dyDescent="0.45">
      <c r="A137" s="40">
        <f t="shared" si="2"/>
        <v>135</v>
      </c>
      <c r="B137" s="124">
        <v>45739</v>
      </c>
      <c r="C137" s="124" t="s">
        <v>2268</v>
      </c>
      <c r="D137" s="40">
        <v>21.7</v>
      </c>
      <c r="E137" s="149">
        <v>6.0277777777777777</v>
      </c>
      <c r="F137" s="124">
        <v>44626</v>
      </c>
      <c r="G137" s="40">
        <v>21.83</v>
      </c>
      <c r="H137" s="149">
        <v>6.0638888888888882</v>
      </c>
    </row>
    <row r="138" spans="1:8" x14ac:dyDescent="0.45">
      <c r="A138" s="40">
        <f t="shared" si="2"/>
        <v>136</v>
      </c>
      <c r="B138" s="124">
        <v>45740</v>
      </c>
      <c r="C138" s="124" t="s">
        <v>2269</v>
      </c>
      <c r="D138" s="40">
        <v>13.59</v>
      </c>
      <c r="E138" s="149">
        <v>3.7749999999999999</v>
      </c>
      <c r="F138" s="124">
        <v>44642</v>
      </c>
      <c r="G138" s="40">
        <v>15.89</v>
      </c>
      <c r="H138" s="149">
        <v>4.4138888888888888</v>
      </c>
    </row>
    <row r="139" spans="1:8" x14ac:dyDescent="0.45">
      <c r="A139" s="40">
        <f t="shared" si="2"/>
        <v>137</v>
      </c>
      <c r="B139" s="124">
        <v>45741</v>
      </c>
      <c r="C139" s="124" t="s">
        <v>2270</v>
      </c>
      <c r="D139" s="40">
        <v>19.91</v>
      </c>
      <c r="E139" s="149">
        <v>5.5305555555555559</v>
      </c>
      <c r="F139" s="124">
        <v>44630</v>
      </c>
      <c r="G139" s="40">
        <v>20.04</v>
      </c>
      <c r="H139" s="149">
        <v>5.5666666666666664</v>
      </c>
    </row>
    <row r="140" spans="1:8" x14ac:dyDescent="0.45">
      <c r="A140" s="40">
        <f t="shared" si="2"/>
        <v>138</v>
      </c>
      <c r="B140" s="124">
        <v>45742</v>
      </c>
      <c r="C140" s="124" t="s">
        <v>2271</v>
      </c>
      <c r="D140" s="40">
        <v>17.82</v>
      </c>
      <c r="E140" s="149">
        <v>4.95</v>
      </c>
      <c r="F140" s="124">
        <v>44631</v>
      </c>
      <c r="G140" s="40">
        <v>18.079999999999998</v>
      </c>
      <c r="H140" s="149">
        <v>5.0222222222222213</v>
      </c>
    </row>
    <row r="141" spans="1:8" x14ac:dyDescent="0.45">
      <c r="A141" s="40">
        <f t="shared" si="2"/>
        <v>139</v>
      </c>
      <c r="B141" s="124">
        <v>45745</v>
      </c>
      <c r="C141" s="124" t="s">
        <v>2272</v>
      </c>
      <c r="D141" s="40">
        <v>15.32</v>
      </c>
      <c r="E141" s="149">
        <v>4.2555555555555555</v>
      </c>
      <c r="F141" s="124">
        <v>44642</v>
      </c>
      <c r="G141" s="40">
        <v>15.89</v>
      </c>
      <c r="H141" s="149">
        <v>4.4138888888888888</v>
      </c>
    </row>
    <row r="142" spans="1:8" x14ac:dyDescent="0.45">
      <c r="A142" s="40">
        <f t="shared" si="2"/>
        <v>140</v>
      </c>
      <c r="B142" s="124">
        <v>45746</v>
      </c>
      <c r="C142" s="124" t="s">
        <v>2273</v>
      </c>
      <c r="D142" s="40">
        <v>19.45</v>
      </c>
      <c r="E142" s="149">
        <v>5.4027777777777777</v>
      </c>
      <c r="F142" s="124">
        <v>44649</v>
      </c>
      <c r="G142" s="40">
        <v>19.600000000000001</v>
      </c>
      <c r="H142" s="149">
        <v>5.4444444444444446</v>
      </c>
    </row>
    <row r="143" spans="1:8" x14ac:dyDescent="0.45">
      <c r="A143" s="40">
        <f t="shared" si="2"/>
        <v>141</v>
      </c>
      <c r="B143" s="124">
        <v>45747</v>
      </c>
      <c r="C143" s="124" t="s">
        <v>2274</v>
      </c>
      <c r="D143" s="40">
        <v>18.829999999999998</v>
      </c>
      <c r="E143" s="149">
        <v>5.2305555555555552</v>
      </c>
      <c r="F143" s="124">
        <v>44629</v>
      </c>
      <c r="G143" s="40">
        <v>19.21</v>
      </c>
      <c r="H143" s="149">
        <v>5.3361111111111112</v>
      </c>
    </row>
    <row r="144" spans="1:8" x14ac:dyDescent="0.45">
      <c r="A144" s="40">
        <f t="shared" si="2"/>
        <v>142</v>
      </c>
      <c r="B144" s="124">
        <v>45749</v>
      </c>
      <c r="C144" s="124" t="s">
        <v>2275</v>
      </c>
      <c r="D144" s="40">
        <v>23.33</v>
      </c>
      <c r="E144" s="149">
        <v>6.4805555555555552</v>
      </c>
      <c r="F144" s="124">
        <v>44661</v>
      </c>
      <c r="G144" s="40">
        <v>23.9</v>
      </c>
      <c r="H144" s="149">
        <v>6.6388888888888884</v>
      </c>
    </row>
    <row r="145" spans="1:8" x14ac:dyDescent="0.45">
      <c r="A145" s="40">
        <f t="shared" si="2"/>
        <v>143</v>
      </c>
      <c r="B145" s="124">
        <v>45750</v>
      </c>
      <c r="C145" s="124" t="s">
        <v>2276</v>
      </c>
      <c r="D145" s="40">
        <v>20.25</v>
      </c>
      <c r="E145" s="149">
        <v>5.625</v>
      </c>
      <c r="F145" s="124">
        <v>44676</v>
      </c>
      <c r="G145" s="40">
        <v>20.45</v>
      </c>
      <c r="H145" s="149">
        <v>5.6805555555555554</v>
      </c>
    </row>
    <row r="146" spans="1:8" x14ac:dyDescent="0.45">
      <c r="A146" s="40">
        <f t="shared" si="2"/>
        <v>144</v>
      </c>
      <c r="B146" s="124">
        <v>45751</v>
      </c>
      <c r="C146" s="124" t="s">
        <v>2277</v>
      </c>
      <c r="D146" s="40">
        <v>23.69</v>
      </c>
      <c r="E146" s="149">
        <v>6.5805555555555557</v>
      </c>
      <c r="F146" s="124">
        <v>44661</v>
      </c>
      <c r="G146" s="40">
        <v>23.9</v>
      </c>
      <c r="H146" s="149">
        <v>6.6388888888888884</v>
      </c>
    </row>
    <row r="147" spans="1:8" x14ac:dyDescent="0.45">
      <c r="A147" s="40">
        <f t="shared" si="2"/>
        <v>145</v>
      </c>
      <c r="B147" s="124">
        <v>45752</v>
      </c>
      <c r="C147" s="124" t="s">
        <v>2278</v>
      </c>
      <c r="D147" s="40">
        <v>15.63</v>
      </c>
      <c r="E147" s="149">
        <v>4.3416666666666668</v>
      </c>
      <c r="F147" s="124">
        <v>44666</v>
      </c>
      <c r="G147" s="40">
        <v>16.739999999999998</v>
      </c>
      <c r="H147" s="149">
        <v>4.6499999999999995</v>
      </c>
    </row>
    <row r="148" spans="1:8" x14ac:dyDescent="0.45">
      <c r="A148" s="40">
        <f t="shared" si="2"/>
        <v>146</v>
      </c>
      <c r="B148" s="124">
        <v>45753</v>
      </c>
      <c r="C148" s="124" t="s">
        <v>2279</v>
      </c>
      <c r="D148" s="40">
        <v>25.03</v>
      </c>
      <c r="E148" s="149">
        <v>6.9527777777777775</v>
      </c>
      <c r="F148" s="124">
        <v>44673</v>
      </c>
      <c r="G148" s="40">
        <v>25.37</v>
      </c>
      <c r="H148" s="149">
        <v>7.0472222222222225</v>
      </c>
    </row>
    <row r="149" spans="1:8" x14ac:dyDescent="0.45">
      <c r="A149" s="40">
        <f t="shared" si="2"/>
        <v>147</v>
      </c>
      <c r="B149" s="124">
        <v>45754</v>
      </c>
      <c r="C149" s="124" t="s">
        <v>2280</v>
      </c>
      <c r="D149" s="40">
        <v>25.76</v>
      </c>
      <c r="E149" s="149">
        <v>7.1555555555555559</v>
      </c>
      <c r="F149" s="124">
        <v>44655</v>
      </c>
      <c r="G149" s="40">
        <v>25.76</v>
      </c>
      <c r="H149" s="149">
        <v>7.1555555555555559</v>
      </c>
    </row>
    <row r="150" spans="1:8" x14ac:dyDescent="0.45">
      <c r="A150" s="40">
        <f t="shared" si="2"/>
        <v>148</v>
      </c>
      <c r="B150" s="124">
        <v>45755</v>
      </c>
      <c r="C150" s="124" t="s">
        <v>2281</v>
      </c>
      <c r="D150" s="40">
        <v>23.13</v>
      </c>
      <c r="E150" s="149">
        <v>6.4249999999999998</v>
      </c>
      <c r="F150" s="124">
        <v>44661</v>
      </c>
      <c r="G150" s="40">
        <v>23.9</v>
      </c>
      <c r="H150" s="149">
        <v>6.6388888888888884</v>
      </c>
    </row>
    <row r="151" spans="1:8" x14ac:dyDescent="0.45">
      <c r="A151" s="40">
        <f t="shared" si="2"/>
        <v>149</v>
      </c>
      <c r="B151" s="124">
        <v>45756</v>
      </c>
      <c r="C151" s="124" t="s">
        <v>2282</v>
      </c>
      <c r="D151" s="40">
        <v>21.77</v>
      </c>
      <c r="E151" s="149">
        <v>6.0472222222222216</v>
      </c>
      <c r="F151" s="124">
        <v>44652</v>
      </c>
      <c r="G151" s="40">
        <v>22.26</v>
      </c>
      <c r="H151" s="149">
        <v>6.1833333333333336</v>
      </c>
    </row>
    <row r="152" spans="1:8" x14ac:dyDescent="0.45">
      <c r="A152" s="40">
        <f t="shared" si="2"/>
        <v>150</v>
      </c>
      <c r="B152" s="124">
        <v>45758</v>
      </c>
      <c r="C152" s="124" t="s">
        <v>2283</v>
      </c>
      <c r="D152" s="40">
        <v>21.78</v>
      </c>
      <c r="E152" s="149">
        <v>6.05</v>
      </c>
      <c r="F152" s="124">
        <v>44652</v>
      </c>
      <c r="G152" s="40">
        <v>22.26</v>
      </c>
      <c r="H152" s="149">
        <v>6.1833333333333336</v>
      </c>
    </row>
    <row r="153" spans="1:8" x14ac:dyDescent="0.45">
      <c r="A153" s="40">
        <f t="shared" si="2"/>
        <v>151</v>
      </c>
      <c r="B153" s="124">
        <v>45760</v>
      </c>
      <c r="C153" s="124" t="s">
        <v>2284</v>
      </c>
      <c r="D153" s="40">
        <v>21.78</v>
      </c>
      <c r="E153" s="149">
        <v>6.05</v>
      </c>
      <c r="F153" s="124">
        <v>44652</v>
      </c>
      <c r="G153" s="40">
        <v>22.26</v>
      </c>
      <c r="H153" s="149">
        <v>6.1833333333333336</v>
      </c>
    </row>
    <row r="154" spans="1:8" x14ac:dyDescent="0.45">
      <c r="A154" s="40">
        <f t="shared" si="2"/>
        <v>152</v>
      </c>
      <c r="B154" s="124">
        <v>45762</v>
      </c>
      <c r="C154" s="124" t="s">
        <v>2285</v>
      </c>
      <c r="D154" s="40">
        <v>24.98</v>
      </c>
      <c r="E154" s="149">
        <v>6.9388888888888891</v>
      </c>
      <c r="F154" s="124">
        <v>44673</v>
      </c>
      <c r="G154" s="40">
        <v>25.37</v>
      </c>
      <c r="H154" s="149">
        <v>7.0472222222222225</v>
      </c>
    </row>
    <row r="155" spans="1:8" x14ac:dyDescent="0.45">
      <c r="A155" s="40">
        <f t="shared" si="2"/>
        <v>153</v>
      </c>
      <c r="B155" s="124">
        <v>45763</v>
      </c>
      <c r="C155" s="124" t="s">
        <v>2286</v>
      </c>
      <c r="D155" s="40">
        <v>22.23</v>
      </c>
      <c r="E155" s="149">
        <v>6.1749999999999998</v>
      </c>
      <c r="F155" s="124">
        <v>44652</v>
      </c>
      <c r="G155" s="40">
        <v>22.26</v>
      </c>
      <c r="H155" s="149">
        <v>6.1833333333333336</v>
      </c>
    </row>
    <row r="156" spans="1:8" x14ac:dyDescent="0.45">
      <c r="A156" s="40">
        <f t="shared" si="2"/>
        <v>154</v>
      </c>
      <c r="B156" s="124">
        <v>45764</v>
      </c>
      <c r="C156" s="124" t="s">
        <v>2287</v>
      </c>
      <c r="D156" s="40">
        <v>13.34</v>
      </c>
      <c r="E156" s="149">
        <v>3.7055555555555553</v>
      </c>
      <c r="F156" s="124">
        <v>44675</v>
      </c>
      <c r="G156" s="40">
        <v>13.8</v>
      </c>
      <c r="H156" s="149">
        <v>3.8333333333333335</v>
      </c>
    </row>
    <row r="157" spans="1:8" x14ac:dyDescent="0.45">
      <c r="A157" s="40">
        <f t="shared" si="2"/>
        <v>155</v>
      </c>
      <c r="B157" s="124">
        <v>45765</v>
      </c>
      <c r="C157" s="124" t="s">
        <v>2288</v>
      </c>
      <c r="D157" s="40">
        <v>21.57</v>
      </c>
      <c r="E157" s="149">
        <v>5.9916666666666663</v>
      </c>
      <c r="F157" s="124">
        <v>44652</v>
      </c>
      <c r="G157" s="40">
        <v>22.26</v>
      </c>
      <c r="H157" s="149">
        <v>6.1833333333333336</v>
      </c>
    </row>
    <row r="158" spans="1:8" x14ac:dyDescent="0.45">
      <c r="A158" s="40">
        <f t="shared" si="2"/>
        <v>156</v>
      </c>
      <c r="B158" s="124">
        <v>45766</v>
      </c>
      <c r="C158" s="124" t="s">
        <v>2289</v>
      </c>
      <c r="D158" s="40">
        <v>23.66</v>
      </c>
      <c r="E158" s="149">
        <v>6.572222222222222</v>
      </c>
      <c r="F158" s="124">
        <v>44661</v>
      </c>
      <c r="G158" s="40">
        <v>23.9</v>
      </c>
      <c r="H158" s="149">
        <v>6.6388888888888884</v>
      </c>
    </row>
    <row r="159" spans="1:8" x14ac:dyDescent="0.45">
      <c r="A159" s="40">
        <f t="shared" si="2"/>
        <v>157</v>
      </c>
      <c r="B159" s="124">
        <v>45768</v>
      </c>
      <c r="C159" s="124" t="s">
        <v>2290</v>
      </c>
      <c r="D159" s="40">
        <v>25.41</v>
      </c>
      <c r="E159" s="149">
        <v>7.0583333333333336</v>
      </c>
      <c r="F159" s="124">
        <v>44679</v>
      </c>
      <c r="G159" s="40">
        <v>25.56</v>
      </c>
      <c r="H159" s="149">
        <v>7.1</v>
      </c>
    </row>
    <row r="160" spans="1:8" x14ac:dyDescent="0.45">
      <c r="A160" s="40">
        <f t="shared" si="2"/>
        <v>158</v>
      </c>
      <c r="B160" s="124">
        <v>45771</v>
      </c>
      <c r="C160" s="124" t="s">
        <v>2291</v>
      </c>
      <c r="D160" s="40">
        <v>24.44</v>
      </c>
      <c r="E160" s="149">
        <v>6.7888888888888888</v>
      </c>
      <c r="F160" s="124">
        <v>44670</v>
      </c>
      <c r="G160" s="40">
        <v>24.85</v>
      </c>
      <c r="H160" s="149">
        <v>6.9027777777777777</v>
      </c>
    </row>
    <row r="161" spans="1:8" x14ac:dyDescent="0.45">
      <c r="A161" s="40">
        <f t="shared" si="2"/>
        <v>159</v>
      </c>
      <c r="B161" s="124">
        <v>45772</v>
      </c>
      <c r="C161" s="124" t="s">
        <v>2292</v>
      </c>
      <c r="D161" s="40">
        <v>13.83</v>
      </c>
      <c r="E161" s="149">
        <v>3.8416666666666668</v>
      </c>
      <c r="F161" s="124">
        <v>44666</v>
      </c>
      <c r="G161" s="40">
        <v>16.739999999999998</v>
      </c>
      <c r="H161" s="149">
        <v>4.6499999999999995</v>
      </c>
    </row>
    <row r="162" spans="1:8" x14ac:dyDescent="0.45">
      <c r="A162" s="40">
        <f t="shared" si="2"/>
        <v>160</v>
      </c>
      <c r="B162" s="124">
        <v>45773</v>
      </c>
      <c r="C162" s="124" t="s">
        <v>2293</v>
      </c>
      <c r="D162" s="40">
        <v>28.05</v>
      </c>
      <c r="E162" s="149">
        <v>7.791666666666667</v>
      </c>
      <c r="F162" s="124">
        <v>44667</v>
      </c>
      <c r="G162" s="40">
        <v>26.5</v>
      </c>
      <c r="H162" s="149">
        <v>7.3611111111111107</v>
      </c>
    </row>
    <row r="163" spans="1:8" x14ac:dyDescent="0.45">
      <c r="A163" s="40">
        <f t="shared" si="2"/>
        <v>161</v>
      </c>
      <c r="B163" s="124">
        <v>45774</v>
      </c>
      <c r="C163" s="124" t="s">
        <v>2294</v>
      </c>
      <c r="D163" s="40">
        <v>26.98</v>
      </c>
      <c r="E163" s="149">
        <v>7.4944444444444445</v>
      </c>
      <c r="F163" s="124">
        <v>44667</v>
      </c>
      <c r="G163" s="40">
        <v>26.5</v>
      </c>
      <c r="H163" s="149">
        <v>7.3611111111111107</v>
      </c>
    </row>
    <row r="164" spans="1:8" x14ac:dyDescent="0.45">
      <c r="A164" s="40">
        <f t="shared" si="2"/>
        <v>162</v>
      </c>
      <c r="B164" s="124">
        <v>45776</v>
      </c>
      <c r="C164" s="124" t="s">
        <v>2295</v>
      </c>
      <c r="D164" s="40">
        <v>28.14</v>
      </c>
      <c r="E164" s="149">
        <v>7.8166666666666664</v>
      </c>
      <c r="F164" s="124">
        <v>44667</v>
      </c>
      <c r="G164" s="40">
        <v>26.5</v>
      </c>
      <c r="H164" s="149">
        <v>7.3611111111111107</v>
      </c>
    </row>
    <row r="165" spans="1:8" x14ac:dyDescent="0.45">
      <c r="A165" s="40">
        <f t="shared" si="2"/>
        <v>163</v>
      </c>
      <c r="B165" s="124">
        <v>45777</v>
      </c>
      <c r="C165" s="124" t="s">
        <v>2296</v>
      </c>
      <c r="D165" s="40">
        <v>24.69</v>
      </c>
      <c r="E165" s="149">
        <v>6.8583333333333334</v>
      </c>
      <c r="F165" s="124">
        <v>44670</v>
      </c>
      <c r="G165" s="40">
        <v>24.85</v>
      </c>
      <c r="H165" s="149">
        <v>6.9027777777777777</v>
      </c>
    </row>
    <row r="166" spans="1:8" x14ac:dyDescent="0.45">
      <c r="A166" s="40">
        <f t="shared" si="2"/>
        <v>164</v>
      </c>
      <c r="B166" s="124">
        <v>45778</v>
      </c>
      <c r="C166" s="124" t="s">
        <v>2297</v>
      </c>
      <c r="D166" s="40">
        <v>10.14</v>
      </c>
      <c r="E166" s="149">
        <v>2.8166666666666669</v>
      </c>
      <c r="F166" s="124">
        <v>44704</v>
      </c>
      <c r="G166" s="40">
        <v>12.86</v>
      </c>
      <c r="H166" s="149">
        <v>3.572222222222222</v>
      </c>
    </row>
    <row r="167" spans="1:8" x14ac:dyDescent="0.45">
      <c r="A167" s="40">
        <f t="shared" si="2"/>
        <v>165</v>
      </c>
      <c r="B167" s="124">
        <v>45779</v>
      </c>
      <c r="C167" s="124" t="s">
        <v>2298</v>
      </c>
      <c r="D167" s="40">
        <v>27.74</v>
      </c>
      <c r="E167" s="149">
        <v>7.7055555555555548</v>
      </c>
      <c r="F167" s="124">
        <v>44708</v>
      </c>
      <c r="G167" s="40">
        <v>29.4</v>
      </c>
      <c r="H167" s="149">
        <v>8.1666666666666661</v>
      </c>
    </row>
    <row r="168" spans="1:8" x14ac:dyDescent="0.45">
      <c r="A168" s="40">
        <f t="shared" si="2"/>
        <v>166</v>
      </c>
      <c r="B168" s="124">
        <v>45780</v>
      </c>
      <c r="C168" s="124" t="s">
        <v>2299</v>
      </c>
      <c r="D168" s="40">
        <v>21.4</v>
      </c>
      <c r="E168" s="149">
        <v>5.9444444444444438</v>
      </c>
      <c r="F168" s="124">
        <v>44688</v>
      </c>
      <c r="G168" s="40">
        <v>21.87</v>
      </c>
      <c r="H168" s="149">
        <v>6.0750000000000002</v>
      </c>
    </row>
    <row r="169" spans="1:8" x14ac:dyDescent="0.45">
      <c r="A169" s="40">
        <f t="shared" si="2"/>
        <v>167</v>
      </c>
      <c r="B169" s="124">
        <v>45781</v>
      </c>
      <c r="C169" s="124" t="s">
        <v>2300</v>
      </c>
      <c r="D169" s="40">
        <v>29.24</v>
      </c>
      <c r="E169" s="149">
        <v>8.1222222222222218</v>
      </c>
      <c r="F169" s="124">
        <v>44708</v>
      </c>
      <c r="G169" s="40">
        <v>29.4</v>
      </c>
      <c r="H169" s="149">
        <v>8.1666666666666661</v>
      </c>
    </row>
    <row r="170" spans="1:8" x14ac:dyDescent="0.45">
      <c r="A170" s="40">
        <f t="shared" si="2"/>
        <v>168</v>
      </c>
      <c r="B170" s="124">
        <v>45782</v>
      </c>
      <c r="C170" s="124" t="s">
        <v>2301</v>
      </c>
      <c r="D170" s="40">
        <v>19.04</v>
      </c>
      <c r="E170" s="149">
        <v>5.2888888888888888</v>
      </c>
      <c r="F170" s="124">
        <v>44688</v>
      </c>
      <c r="G170" s="40">
        <v>21.87</v>
      </c>
      <c r="H170" s="149">
        <v>6.0750000000000002</v>
      </c>
    </row>
    <row r="171" spans="1:8" x14ac:dyDescent="0.45">
      <c r="A171" s="40">
        <f t="shared" si="2"/>
        <v>169</v>
      </c>
      <c r="B171" s="124">
        <v>45784</v>
      </c>
      <c r="C171" s="124" t="s">
        <v>2302</v>
      </c>
      <c r="D171" s="40">
        <v>24.09</v>
      </c>
      <c r="E171" s="149">
        <v>6.6916666666666664</v>
      </c>
      <c r="F171" s="124">
        <v>44710</v>
      </c>
      <c r="G171" s="40">
        <v>24.24</v>
      </c>
      <c r="H171" s="149">
        <v>6.7333333333333325</v>
      </c>
    </row>
    <row r="172" spans="1:8" x14ac:dyDescent="0.45">
      <c r="A172" s="40">
        <f t="shared" si="2"/>
        <v>170</v>
      </c>
      <c r="B172" s="124">
        <v>45785</v>
      </c>
      <c r="C172" s="124" t="s">
        <v>2303</v>
      </c>
      <c r="D172" s="40">
        <v>26.22</v>
      </c>
      <c r="E172" s="149">
        <v>7.2833333333333332</v>
      </c>
      <c r="F172" s="124">
        <v>44699</v>
      </c>
      <c r="G172" s="40">
        <v>26.66</v>
      </c>
      <c r="H172" s="149">
        <v>7.405555555555555</v>
      </c>
    </row>
    <row r="173" spans="1:8" x14ac:dyDescent="0.45">
      <c r="A173" s="40">
        <f t="shared" si="2"/>
        <v>171</v>
      </c>
      <c r="B173" s="124">
        <v>45787</v>
      </c>
      <c r="C173" s="124" t="s">
        <v>2304</v>
      </c>
      <c r="D173" s="40">
        <v>21.19</v>
      </c>
      <c r="E173" s="149">
        <v>5.8861111111111111</v>
      </c>
      <c r="F173" s="124">
        <v>44688</v>
      </c>
      <c r="G173" s="40">
        <v>21.87</v>
      </c>
      <c r="H173" s="149">
        <v>6.0750000000000002</v>
      </c>
    </row>
    <row r="174" spans="1:8" x14ac:dyDescent="0.45">
      <c r="A174" s="40">
        <f t="shared" si="2"/>
        <v>172</v>
      </c>
      <c r="B174" s="124">
        <v>45789</v>
      </c>
      <c r="C174" s="124" t="s">
        <v>2305</v>
      </c>
      <c r="D174" s="40">
        <v>24.21</v>
      </c>
      <c r="E174" s="149">
        <v>6.7249999999999996</v>
      </c>
      <c r="F174" s="124">
        <v>44710</v>
      </c>
      <c r="G174" s="40">
        <v>24.24</v>
      </c>
      <c r="H174" s="149">
        <v>6.7333333333333325</v>
      </c>
    </row>
    <row r="175" spans="1:8" x14ac:dyDescent="0.45">
      <c r="A175" s="40">
        <f t="shared" si="2"/>
        <v>173</v>
      </c>
      <c r="B175" s="124">
        <v>45790</v>
      </c>
      <c r="C175" s="124" t="s">
        <v>2306</v>
      </c>
      <c r="D175" s="40">
        <v>28.32</v>
      </c>
      <c r="E175" s="149">
        <v>7.8666666666666663</v>
      </c>
      <c r="F175" s="124">
        <v>44708</v>
      </c>
      <c r="G175" s="40">
        <v>29.4</v>
      </c>
      <c r="H175" s="149">
        <v>8.1666666666666661</v>
      </c>
    </row>
    <row r="176" spans="1:8" x14ac:dyDescent="0.45">
      <c r="A176" s="40">
        <f t="shared" si="2"/>
        <v>174</v>
      </c>
      <c r="B176" s="124">
        <v>45791</v>
      </c>
      <c r="C176" s="124" t="s">
        <v>2307</v>
      </c>
      <c r="D176" s="40">
        <v>24.77</v>
      </c>
      <c r="E176" s="149">
        <v>6.8805555555555555</v>
      </c>
      <c r="F176" s="124">
        <v>44683</v>
      </c>
      <c r="G176" s="40">
        <v>24.81</v>
      </c>
      <c r="H176" s="149">
        <v>6.8916666666666657</v>
      </c>
    </row>
    <row r="177" spans="1:8" x14ac:dyDescent="0.45">
      <c r="A177" s="40">
        <f t="shared" si="2"/>
        <v>175</v>
      </c>
      <c r="B177" s="124">
        <v>45792</v>
      </c>
      <c r="C177" s="124" t="s">
        <v>2308</v>
      </c>
      <c r="D177" s="40">
        <v>18.11</v>
      </c>
      <c r="E177" s="149">
        <v>5.030555555555555</v>
      </c>
      <c r="F177" s="124">
        <v>44688</v>
      </c>
      <c r="G177" s="40">
        <v>21.87</v>
      </c>
      <c r="H177" s="149">
        <v>6.0750000000000002</v>
      </c>
    </row>
    <row r="178" spans="1:8" x14ac:dyDescent="0.45">
      <c r="A178" s="40">
        <f t="shared" si="2"/>
        <v>176</v>
      </c>
      <c r="B178" s="124">
        <v>45796</v>
      </c>
      <c r="C178" s="124" t="s">
        <v>2309</v>
      </c>
      <c r="D178" s="40">
        <v>14.9</v>
      </c>
      <c r="E178" s="149">
        <v>4.1388888888888893</v>
      </c>
      <c r="F178" s="124">
        <v>44642</v>
      </c>
      <c r="G178" s="40">
        <v>15.89</v>
      </c>
      <c r="H178" s="149">
        <v>4.4138888888888888</v>
      </c>
    </row>
    <row r="179" spans="1:8" x14ac:dyDescent="0.45">
      <c r="A179" s="40">
        <f t="shared" si="2"/>
        <v>177</v>
      </c>
      <c r="B179" s="124">
        <v>45799</v>
      </c>
      <c r="C179" s="124" t="s">
        <v>2310</v>
      </c>
      <c r="D179" s="40">
        <v>19.22</v>
      </c>
      <c r="E179" s="149">
        <v>5.3388888888888886</v>
      </c>
      <c r="F179" s="124">
        <v>44688</v>
      </c>
      <c r="G179" s="40">
        <v>21.87</v>
      </c>
      <c r="H179" s="149">
        <v>6.0750000000000002</v>
      </c>
    </row>
    <row r="180" spans="1:8" x14ac:dyDescent="0.45">
      <c r="A180" s="40">
        <f t="shared" si="2"/>
        <v>178</v>
      </c>
      <c r="B180" s="124">
        <v>45800</v>
      </c>
      <c r="C180" s="124" t="s">
        <v>2311</v>
      </c>
      <c r="D180" s="40">
        <v>17.37</v>
      </c>
      <c r="E180" s="149">
        <v>4.8250000000000002</v>
      </c>
      <c r="F180" s="124">
        <v>44682</v>
      </c>
      <c r="G180" s="40">
        <v>17.98</v>
      </c>
      <c r="H180" s="149">
        <v>4.9944444444444445</v>
      </c>
    </row>
    <row r="181" spans="1:8" x14ac:dyDescent="0.45">
      <c r="A181" s="40">
        <f t="shared" si="2"/>
        <v>179</v>
      </c>
      <c r="B181" s="124">
        <v>45802</v>
      </c>
      <c r="C181" s="124" t="s">
        <v>2312</v>
      </c>
      <c r="D181" s="40">
        <v>11.5</v>
      </c>
      <c r="E181" s="149">
        <v>3.1944444444444442</v>
      </c>
      <c r="F181" s="124">
        <v>44704</v>
      </c>
      <c r="G181" s="40">
        <v>12.86</v>
      </c>
      <c r="H181" s="149">
        <v>3.572222222222222</v>
      </c>
    </row>
    <row r="182" spans="1:8" x14ac:dyDescent="0.45">
      <c r="A182" s="40">
        <f t="shared" si="2"/>
        <v>180</v>
      </c>
      <c r="B182" s="124">
        <v>45803</v>
      </c>
      <c r="C182" s="124" t="s">
        <v>2313</v>
      </c>
      <c r="D182" s="40">
        <v>16.420000000000002</v>
      </c>
      <c r="E182" s="149">
        <v>4.5611111111111118</v>
      </c>
      <c r="F182" s="124">
        <v>44682</v>
      </c>
      <c r="G182" s="40">
        <v>17.98</v>
      </c>
      <c r="H182" s="149">
        <v>4.9944444444444445</v>
      </c>
    </row>
    <row r="183" spans="1:8" x14ac:dyDescent="0.45">
      <c r="A183" s="40">
        <f t="shared" si="2"/>
        <v>181</v>
      </c>
      <c r="B183" s="124">
        <v>45804</v>
      </c>
      <c r="C183" s="124" t="s">
        <v>2314</v>
      </c>
      <c r="D183" s="40">
        <v>29.22</v>
      </c>
      <c r="E183" s="149">
        <v>8.1166666666666654</v>
      </c>
      <c r="F183" s="124">
        <v>44708</v>
      </c>
      <c r="G183" s="40">
        <v>29.4</v>
      </c>
      <c r="H183" s="149">
        <v>8.1666666666666661</v>
      </c>
    </row>
    <row r="184" spans="1:8" x14ac:dyDescent="0.45">
      <c r="A184" s="40">
        <f t="shared" si="2"/>
        <v>182</v>
      </c>
      <c r="B184" s="124">
        <v>45805</v>
      </c>
      <c r="C184" s="124" t="s">
        <v>2315</v>
      </c>
      <c r="D184" s="40">
        <v>19.850000000000001</v>
      </c>
      <c r="E184" s="149">
        <v>5.5138888888888893</v>
      </c>
      <c r="F184" s="124">
        <v>44688</v>
      </c>
      <c r="G184" s="40">
        <v>21.87</v>
      </c>
      <c r="H184" s="149">
        <v>6.0750000000000002</v>
      </c>
    </row>
    <row r="185" spans="1:8" x14ac:dyDescent="0.45">
      <c r="A185" s="40">
        <f t="shared" si="2"/>
        <v>183</v>
      </c>
      <c r="B185" s="124">
        <v>45808</v>
      </c>
      <c r="C185" s="124" t="s">
        <v>2316</v>
      </c>
      <c r="D185" s="40">
        <v>26.55</v>
      </c>
      <c r="E185" s="149">
        <v>7.375</v>
      </c>
      <c r="F185" s="124">
        <v>44699</v>
      </c>
      <c r="G185" s="40">
        <v>26.66</v>
      </c>
      <c r="H185" s="149">
        <v>7.405555555555555</v>
      </c>
    </row>
    <row r="186" spans="1:8" x14ac:dyDescent="0.45">
      <c r="A186" s="40">
        <f t="shared" si="2"/>
        <v>184</v>
      </c>
      <c r="B186" s="124">
        <v>45809</v>
      </c>
      <c r="C186" s="124" t="s">
        <v>2317</v>
      </c>
      <c r="D186" s="40">
        <v>26.99</v>
      </c>
      <c r="E186" s="149">
        <v>7.4972222222222218</v>
      </c>
      <c r="F186" s="124">
        <v>44715</v>
      </c>
      <c r="G186" s="40">
        <v>27.89</v>
      </c>
      <c r="H186" s="149">
        <v>7.7472222222222218</v>
      </c>
    </row>
    <row r="187" spans="1:8" x14ac:dyDescent="0.45">
      <c r="A187" s="40">
        <f t="shared" si="2"/>
        <v>185</v>
      </c>
      <c r="B187" s="124">
        <v>45812</v>
      </c>
      <c r="C187" s="124" t="s">
        <v>2318</v>
      </c>
      <c r="D187" s="40">
        <v>28.26</v>
      </c>
      <c r="E187" s="149">
        <v>7.8500000000000005</v>
      </c>
      <c r="F187" s="124">
        <v>44742</v>
      </c>
      <c r="G187" s="40">
        <v>28.6</v>
      </c>
      <c r="H187" s="149">
        <v>7.9444444444444446</v>
      </c>
    </row>
    <row r="188" spans="1:8" x14ac:dyDescent="0.45">
      <c r="A188" s="40">
        <f t="shared" si="2"/>
        <v>186</v>
      </c>
      <c r="B188" s="124">
        <v>45813</v>
      </c>
      <c r="C188" s="124" t="s">
        <v>2319</v>
      </c>
      <c r="D188" s="40">
        <v>29.35</v>
      </c>
      <c r="E188" s="149">
        <v>8.1527777777777786</v>
      </c>
      <c r="F188" s="124">
        <v>44741</v>
      </c>
      <c r="G188" s="40">
        <v>29.05</v>
      </c>
      <c r="H188" s="149">
        <v>8.0694444444444446</v>
      </c>
    </row>
    <row r="189" spans="1:8" x14ac:dyDescent="0.45">
      <c r="A189" s="40">
        <f t="shared" si="2"/>
        <v>187</v>
      </c>
      <c r="B189" s="124">
        <v>45814</v>
      </c>
      <c r="C189" s="124" t="s">
        <v>2320</v>
      </c>
      <c r="D189" s="40">
        <v>19.79</v>
      </c>
      <c r="E189" s="149">
        <v>5.4972222222222218</v>
      </c>
      <c r="F189" s="124">
        <v>44718</v>
      </c>
      <c r="G189" s="40">
        <v>19.920000000000002</v>
      </c>
      <c r="H189" s="149">
        <v>5.5333333333333341</v>
      </c>
    </row>
    <row r="190" spans="1:8" x14ac:dyDescent="0.45">
      <c r="A190" s="40">
        <f t="shared" si="2"/>
        <v>188</v>
      </c>
      <c r="B190" s="124">
        <v>45825</v>
      </c>
      <c r="C190" s="124" t="s">
        <v>2321</v>
      </c>
      <c r="D190" s="40">
        <v>22.47</v>
      </c>
      <c r="E190" s="149">
        <v>6.2416666666666663</v>
      </c>
      <c r="F190" s="124">
        <v>44729</v>
      </c>
      <c r="G190" s="40">
        <v>22.65</v>
      </c>
      <c r="H190" s="149">
        <v>6.2916666666666661</v>
      </c>
    </row>
    <row r="191" spans="1:8" x14ac:dyDescent="0.45">
      <c r="A191" s="40">
        <f t="shared" si="2"/>
        <v>189</v>
      </c>
      <c r="B191" s="124">
        <v>45827</v>
      </c>
      <c r="C191" s="124" t="s">
        <v>2322</v>
      </c>
      <c r="D191" s="40">
        <v>26.51</v>
      </c>
      <c r="E191" s="149">
        <v>7.3638888888888889</v>
      </c>
      <c r="F191" s="124">
        <v>44715</v>
      </c>
      <c r="G191" s="40">
        <v>27.89</v>
      </c>
      <c r="H191" s="149">
        <v>7.7472222222222218</v>
      </c>
    </row>
    <row r="192" spans="1:8" x14ac:dyDescent="0.45">
      <c r="A192" s="40">
        <f t="shared" si="2"/>
        <v>190</v>
      </c>
      <c r="B192" s="124">
        <v>45836</v>
      </c>
      <c r="C192" s="124" t="s">
        <v>2323</v>
      </c>
      <c r="D192" s="40">
        <v>22.37</v>
      </c>
      <c r="E192" s="149">
        <v>6.2138888888888886</v>
      </c>
      <c r="F192" s="124">
        <v>44729</v>
      </c>
      <c r="G192" s="40">
        <v>22.65</v>
      </c>
      <c r="H192" s="149">
        <v>6.2916666666666661</v>
      </c>
    </row>
    <row r="193" spans="1:8" x14ac:dyDescent="0.45">
      <c r="A193" s="40">
        <f t="shared" si="2"/>
        <v>191</v>
      </c>
      <c r="B193" s="124">
        <v>45837</v>
      </c>
      <c r="C193" s="124" t="s">
        <v>2324</v>
      </c>
      <c r="D193" s="40">
        <v>27.29</v>
      </c>
      <c r="E193" s="149">
        <v>7.5805555555555548</v>
      </c>
      <c r="F193" s="124">
        <v>44715</v>
      </c>
      <c r="G193" s="40">
        <v>27.89</v>
      </c>
      <c r="H193" s="149">
        <v>7.7472222222222218</v>
      </c>
    </row>
    <row r="194" spans="1:8" x14ac:dyDescent="0.45">
      <c r="A194" s="40">
        <f t="shared" si="2"/>
        <v>192</v>
      </c>
      <c r="B194" s="124">
        <v>45857</v>
      </c>
      <c r="C194" s="124" t="s">
        <v>2325</v>
      </c>
      <c r="D194" s="40">
        <v>18.010000000000002</v>
      </c>
      <c r="E194" s="149">
        <v>5.0027777777777782</v>
      </c>
      <c r="F194" s="124">
        <v>44750</v>
      </c>
      <c r="G194" s="40">
        <v>18.260000000000002</v>
      </c>
      <c r="H194" s="149">
        <v>5.0722222222222229</v>
      </c>
    </row>
    <row r="195" spans="1:8" x14ac:dyDescent="0.45">
      <c r="A195" s="40">
        <f t="shared" si="2"/>
        <v>193</v>
      </c>
      <c r="B195" s="124">
        <v>45858</v>
      </c>
      <c r="C195" s="124" t="s">
        <v>2326</v>
      </c>
      <c r="D195" s="40">
        <v>24.67</v>
      </c>
      <c r="E195" s="149">
        <v>6.8527777777777779</v>
      </c>
      <c r="F195" s="124">
        <v>44764</v>
      </c>
      <c r="G195" s="40">
        <v>26.57</v>
      </c>
      <c r="H195" s="149">
        <v>7.3805555555555555</v>
      </c>
    </row>
    <row r="196" spans="1:8" x14ac:dyDescent="0.45">
      <c r="A196" s="40">
        <f t="shared" si="2"/>
        <v>194</v>
      </c>
      <c r="B196" s="124">
        <v>45921</v>
      </c>
      <c r="C196" s="124" t="s">
        <v>2327</v>
      </c>
      <c r="D196" s="40">
        <v>19.82</v>
      </c>
      <c r="E196" s="149">
        <v>5.5055555555555555</v>
      </c>
      <c r="F196" s="124">
        <v>44826</v>
      </c>
      <c r="G196" s="40">
        <v>20.440000000000001</v>
      </c>
      <c r="H196" s="149">
        <v>5.677777777777778</v>
      </c>
    </row>
    <row r="197" spans="1:8" x14ac:dyDescent="0.45">
      <c r="A197" s="40">
        <f t="shared" ref="A197:A260" si="3">A196+1</f>
        <v>195</v>
      </c>
      <c r="B197" s="124">
        <v>45956</v>
      </c>
      <c r="C197" s="124" t="s">
        <v>2328</v>
      </c>
      <c r="D197" s="40">
        <v>12.12</v>
      </c>
      <c r="E197" s="149">
        <v>3.3666666666666663</v>
      </c>
      <c r="F197" s="124">
        <v>44859</v>
      </c>
      <c r="G197" s="40">
        <v>12.31</v>
      </c>
      <c r="H197" s="149">
        <v>3.4194444444444443</v>
      </c>
    </row>
    <row r="198" spans="1:8" x14ac:dyDescent="0.45">
      <c r="A198" s="40">
        <f t="shared" si="3"/>
        <v>196</v>
      </c>
      <c r="B198" s="124">
        <v>45957</v>
      </c>
      <c r="C198" s="124" t="s">
        <v>2329</v>
      </c>
      <c r="D198" s="40">
        <v>14.31</v>
      </c>
      <c r="E198" s="149">
        <v>3.9750000000000001</v>
      </c>
      <c r="F198" s="124">
        <v>44852</v>
      </c>
      <c r="G198" s="40">
        <v>14.45</v>
      </c>
      <c r="H198" s="149">
        <v>4.0138888888888884</v>
      </c>
    </row>
    <row r="199" spans="1:8" x14ac:dyDescent="0.45">
      <c r="A199" s="40">
        <f t="shared" si="3"/>
        <v>197</v>
      </c>
      <c r="B199" s="124">
        <v>45958</v>
      </c>
      <c r="C199" s="124" t="s">
        <v>2330</v>
      </c>
      <c r="D199" s="40">
        <v>13.59</v>
      </c>
      <c r="E199" s="149">
        <v>3.7749999999999999</v>
      </c>
      <c r="F199" s="124">
        <v>44858</v>
      </c>
      <c r="G199" s="40">
        <v>13.85</v>
      </c>
      <c r="H199" s="149">
        <v>3.8472222222222219</v>
      </c>
    </row>
    <row r="200" spans="1:8" x14ac:dyDescent="0.45">
      <c r="A200" s="40">
        <f t="shared" si="3"/>
        <v>198</v>
      </c>
      <c r="B200" s="124">
        <v>45959</v>
      </c>
      <c r="C200" s="124" t="s">
        <v>2331</v>
      </c>
      <c r="D200" s="40">
        <v>17.41</v>
      </c>
      <c r="E200" s="149">
        <v>4.8361111111111112</v>
      </c>
      <c r="F200" s="124">
        <v>44860</v>
      </c>
      <c r="G200" s="40">
        <v>17.850000000000001</v>
      </c>
      <c r="H200" s="149">
        <v>4.9583333333333339</v>
      </c>
    </row>
    <row r="201" spans="1:8" x14ac:dyDescent="0.45">
      <c r="A201" s="40">
        <f t="shared" si="3"/>
        <v>199</v>
      </c>
      <c r="B201" s="124">
        <v>45960</v>
      </c>
      <c r="C201" s="124" t="s">
        <v>2332</v>
      </c>
      <c r="D201" s="40">
        <v>13.49</v>
      </c>
      <c r="E201" s="149">
        <v>3.7472222222222222</v>
      </c>
      <c r="F201" s="124">
        <v>44858</v>
      </c>
      <c r="G201" s="40">
        <v>13.85</v>
      </c>
      <c r="H201" s="149">
        <v>3.8472222222222219</v>
      </c>
    </row>
    <row r="202" spans="1:8" x14ac:dyDescent="0.45">
      <c r="A202" s="40">
        <f t="shared" si="3"/>
        <v>200</v>
      </c>
      <c r="B202" s="124">
        <v>45962</v>
      </c>
      <c r="C202" s="124" t="s">
        <v>2333</v>
      </c>
      <c r="D202" s="40">
        <v>15.53</v>
      </c>
      <c r="E202" s="149">
        <v>4.3138888888888882</v>
      </c>
      <c r="F202" s="124">
        <v>44868</v>
      </c>
      <c r="G202" s="40">
        <v>15.93</v>
      </c>
      <c r="H202" s="149">
        <v>4.4249999999999998</v>
      </c>
    </row>
    <row r="203" spans="1:8" x14ac:dyDescent="0.45">
      <c r="A203" s="40">
        <f t="shared" si="3"/>
        <v>201</v>
      </c>
      <c r="B203" s="124">
        <v>45963</v>
      </c>
      <c r="C203" s="124" t="s">
        <v>2334</v>
      </c>
      <c r="D203" s="40">
        <v>9.44</v>
      </c>
      <c r="E203" s="149">
        <v>2.6222222222222222</v>
      </c>
      <c r="F203" s="124">
        <v>44889</v>
      </c>
      <c r="G203" s="40">
        <v>9.73</v>
      </c>
      <c r="H203" s="149">
        <v>2.7027777777777779</v>
      </c>
    </row>
    <row r="204" spans="1:8" x14ac:dyDescent="0.45">
      <c r="A204" s="40">
        <f t="shared" si="3"/>
        <v>202</v>
      </c>
      <c r="B204" s="124">
        <v>45964</v>
      </c>
      <c r="C204" s="124" t="s">
        <v>2335</v>
      </c>
      <c r="D204" s="40">
        <v>11.75</v>
      </c>
      <c r="E204" s="149">
        <v>3.2638888888888888</v>
      </c>
      <c r="F204" s="124">
        <v>44886</v>
      </c>
      <c r="G204" s="40">
        <v>12.22</v>
      </c>
      <c r="H204" s="149">
        <v>3.3944444444444444</v>
      </c>
    </row>
    <row r="205" spans="1:8" x14ac:dyDescent="0.45">
      <c r="A205" s="40">
        <f t="shared" si="3"/>
        <v>203</v>
      </c>
      <c r="B205" s="124">
        <v>45967</v>
      </c>
      <c r="C205" s="124" t="s">
        <v>2336</v>
      </c>
      <c r="D205" s="40">
        <v>15.27</v>
      </c>
      <c r="E205" s="149">
        <v>4.2416666666666663</v>
      </c>
      <c r="F205" s="124">
        <v>44867</v>
      </c>
      <c r="G205" s="40">
        <v>15.49</v>
      </c>
      <c r="H205" s="149">
        <v>4.302777777777778</v>
      </c>
    </row>
    <row r="206" spans="1:8" x14ac:dyDescent="0.45">
      <c r="A206" s="40">
        <f t="shared" si="3"/>
        <v>204</v>
      </c>
      <c r="B206" s="124">
        <v>45968</v>
      </c>
      <c r="C206" s="124" t="s">
        <v>2337</v>
      </c>
      <c r="D206" s="40">
        <v>15.32</v>
      </c>
      <c r="E206" s="149">
        <v>4.2555555555555555</v>
      </c>
      <c r="F206" s="124">
        <v>44867</v>
      </c>
      <c r="G206" s="40">
        <v>15.49</v>
      </c>
      <c r="H206" s="149">
        <v>4.302777777777778</v>
      </c>
    </row>
    <row r="207" spans="1:8" x14ac:dyDescent="0.45">
      <c r="A207" s="40">
        <f t="shared" si="3"/>
        <v>205</v>
      </c>
      <c r="B207" s="124">
        <v>45969</v>
      </c>
      <c r="C207" s="124" t="s">
        <v>2338</v>
      </c>
      <c r="D207" s="40">
        <v>12.75</v>
      </c>
      <c r="E207" s="149">
        <v>3.5416666666666665</v>
      </c>
      <c r="F207" s="124">
        <v>44883</v>
      </c>
      <c r="G207" s="40">
        <v>12.77</v>
      </c>
      <c r="H207" s="149">
        <v>3.5472222222222221</v>
      </c>
    </row>
    <row r="208" spans="1:8" x14ac:dyDescent="0.45">
      <c r="A208" s="40">
        <f t="shared" si="3"/>
        <v>206</v>
      </c>
      <c r="B208" s="124">
        <v>45971</v>
      </c>
      <c r="C208" s="124" t="s">
        <v>2339</v>
      </c>
      <c r="D208" s="40">
        <v>14.5</v>
      </c>
      <c r="E208" s="149">
        <v>4.0277777777777777</v>
      </c>
      <c r="F208" s="124">
        <v>44873</v>
      </c>
      <c r="G208" s="40">
        <v>14.82</v>
      </c>
      <c r="H208" s="149">
        <v>4.1166666666666663</v>
      </c>
    </row>
    <row r="209" spans="1:8" x14ac:dyDescent="0.45">
      <c r="A209" s="40">
        <f t="shared" si="3"/>
        <v>207</v>
      </c>
      <c r="B209" s="124">
        <v>45975</v>
      </c>
      <c r="C209" s="124" t="s">
        <v>2340</v>
      </c>
      <c r="D209" s="40">
        <v>13.41</v>
      </c>
      <c r="E209" s="149">
        <v>3.7250000000000001</v>
      </c>
      <c r="F209" s="124">
        <v>44877</v>
      </c>
      <c r="G209" s="40">
        <v>13.44</v>
      </c>
      <c r="H209" s="149">
        <v>3.7333333333333329</v>
      </c>
    </row>
    <row r="210" spans="1:8" x14ac:dyDescent="0.45">
      <c r="A210" s="40">
        <f t="shared" si="3"/>
        <v>208</v>
      </c>
      <c r="B210" s="124">
        <v>45976</v>
      </c>
      <c r="C210" s="124" t="s">
        <v>2341</v>
      </c>
      <c r="D210" s="40">
        <v>14.13</v>
      </c>
      <c r="E210" s="149">
        <v>3.9250000000000003</v>
      </c>
      <c r="F210" s="124">
        <v>44872</v>
      </c>
      <c r="G210" s="40">
        <v>14.46</v>
      </c>
      <c r="H210" s="149">
        <v>4.0166666666666666</v>
      </c>
    </row>
    <row r="211" spans="1:8" x14ac:dyDescent="0.45">
      <c r="A211" s="40">
        <f t="shared" si="3"/>
        <v>209</v>
      </c>
      <c r="B211" s="124">
        <v>45977</v>
      </c>
      <c r="C211" s="124" t="s">
        <v>2342</v>
      </c>
      <c r="D211" s="40">
        <v>14.27</v>
      </c>
      <c r="E211" s="149">
        <v>3.9638888888888886</v>
      </c>
      <c r="F211" s="124">
        <v>44872</v>
      </c>
      <c r="G211" s="40">
        <v>14.46</v>
      </c>
      <c r="H211" s="149">
        <v>4.0166666666666666</v>
      </c>
    </row>
    <row r="212" spans="1:8" x14ac:dyDescent="0.45">
      <c r="A212" s="40">
        <f t="shared" si="3"/>
        <v>210</v>
      </c>
      <c r="B212" s="124">
        <v>45982</v>
      </c>
      <c r="C212" s="124" t="s">
        <v>2343</v>
      </c>
      <c r="D212" s="40">
        <v>13.54</v>
      </c>
      <c r="E212" s="149">
        <v>3.7611111111111106</v>
      </c>
      <c r="F212" s="124">
        <v>44880</v>
      </c>
      <c r="G212" s="40">
        <v>13.61</v>
      </c>
      <c r="H212" s="149">
        <v>3.7805555555555554</v>
      </c>
    </row>
    <row r="213" spans="1:8" x14ac:dyDescent="0.45">
      <c r="A213" s="40">
        <f t="shared" si="3"/>
        <v>211</v>
      </c>
      <c r="B213" s="124">
        <v>45983</v>
      </c>
      <c r="C213" s="124" t="s">
        <v>2344</v>
      </c>
      <c r="D213" s="40">
        <v>13.91</v>
      </c>
      <c r="E213" s="149">
        <v>3.8638888888888889</v>
      </c>
      <c r="F213" s="124">
        <v>44871</v>
      </c>
      <c r="G213" s="40">
        <v>13.93</v>
      </c>
      <c r="H213" s="149">
        <v>3.8694444444444445</v>
      </c>
    </row>
    <row r="214" spans="1:8" x14ac:dyDescent="0.45">
      <c r="A214" s="40">
        <f t="shared" si="3"/>
        <v>212</v>
      </c>
      <c r="B214" s="124">
        <v>45984</v>
      </c>
      <c r="C214" s="124" t="s">
        <v>2345</v>
      </c>
      <c r="D214" s="40">
        <v>13.75</v>
      </c>
      <c r="E214" s="149">
        <v>3.8194444444444442</v>
      </c>
      <c r="F214" s="124">
        <v>44881</v>
      </c>
      <c r="G214" s="40">
        <v>13.83</v>
      </c>
      <c r="H214" s="149">
        <v>3.8416666666666668</v>
      </c>
    </row>
    <row r="215" spans="1:8" x14ac:dyDescent="0.45">
      <c r="A215" s="40">
        <f t="shared" si="3"/>
        <v>213</v>
      </c>
      <c r="B215" s="124">
        <v>45987</v>
      </c>
      <c r="C215" s="124" t="s">
        <v>2346</v>
      </c>
      <c r="D215" s="40">
        <v>11.58</v>
      </c>
      <c r="E215" s="149">
        <v>3.2166666666666668</v>
      </c>
      <c r="F215" s="124">
        <v>44886</v>
      </c>
      <c r="G215" s="40">
        <v>12.22</v>
      </c>
      <c r="H215" s="149">
        <v>3.3944444444444444</v>
      </c>
    </row>
    <row r="216" spans="1:8" x14ac:dyDescent="0.45">
      <c r="A216" s="40">
        <f t="shared" si="3"/>
        <v>214</v>
      </c>
      <c r="B216" s="124">
        <v>45989</v>
      </c>
      <c r="C216" s="124" t="s">
        <v>2347</v>
      </c>
      <c r="D216" s="40">
        <v>8.92</v>
      </c>
      <c r="E216" s="149">
        <v>2.4777777777777779</v>
      </c>
      <c r="F216" s="124">
        <v>44889</v>
      </c>
      <c r="G216" s="40">
        <v>9.73</v>
      </c>
      <c r="H216" s="149">
        <v>2.7027777777777779</v>
      </c>
    </row>
    <row r="217" spans="1:8" x14ac:dyDescent="0.45">
      <c r="A217" s="40">
        <f t="shared" si="3"/>
        <v>215</v>
      </c>
      <c r="B217" s="124">
        <v>45990</v>
      </c>
      <c r="C217" s="124" t="s">
        <v>2348</v>
      </c>
      <c r="D217" s="40">
        <v>13.47</v>
      </c>
      <c r="E217" s="149">
        <v>3.7416666666666667</v>
      </c>
      <c r="F217" s="124">
        <v>44880</v>
      </c>
      <c r="G217" s="40">
        <v>13.61</v>
      </c>
      <c r="H217" s="149">
        <v>3.7805555555555554</v>
      </c>
    </row>
    <row r="218" spans="1:8" x14ac:dyDescent="0.45">
      <c r="A218" s="40">
        <f t="shared" si="3"/>
        <v>216</v>
      </c>
      <c r="B218" s="124">
        <v>45991</v>
      </c>
      <c r="C218" s="124" t="s">
        <v>2349</v>
      </c>
      <c r="D218" s="40">
        <v>11.79</v>
      </c>
      <c r="E218" s="149">
        <v>3.2749999999999995</v>
      </c>
      <c r="F218" s="124">
        <v>44886</v>
      </c>
      <c r="G218" s="40">
        <v>12.22</v>
      </c>
      <c r="H218" s="149">
        <v>3.3944444444444444</v>
      </c>
    </row>
    <row r="219" spans="1:8" x14ac:dyDescent="0.45">
      <c r="A219" s="40">
        <f t="shared" si="3"/>
        <v>217</v>
      </c>
      <c r="B219" s="124">
        <v>45998</v>
      </c>
      <c r="C219" s="124" t="s">
        <v>2350</v>
      </c>
      <c r="D219" s="40">
        <v>9.16</v>
      </c>
      <c r="E219" s="149">
        <v>2.5444444444444443</v>
      </c>
      <c r="F219" s="124">
        <v>44920</v>
      </c>
      <c r="G219" s="40">
        <v>9.48</v>
      </c>
      <c r="H219" s="149">
        <v>2.6333333333333333</v>
      </c>
    </row>
    <row r="220" spans="1:8" x14ac:dyDescent="0.45">
      <c r="A220" s="40">
        <f t="shared" si="3"/>
        <v>218</v>
      </c>
      <c r="B220" s="124">
        <v>46019</v>
      </c>
      <c r="C220" s="124" t="s">
        <v>2351</v>
      </c>
      <c r="D220" s="40">
        <v>11.64</v>
      </c>
      <c r="E220" s="149">
        <v>3.2333333333333334</v>
      </c>
      <c r="F220" s="124">
        <v>44907</v>
      </c>
      <c r="G220" s="40">
        <v>12</v>
      </c>
      <c r="H220" s="149">
        <v>3.333333333333333</v>
      </c>
    </row>
    <row r="221" spans="1:8" x14ac:dyDescent="0.45">
      <c r="A221" s="40">
        <f t="shared" si="3"/>
        <v>219</v>
      </c>
      <c r="B221" s="124">
        <v>46021</v>
      </c>
      <c r="C221" s="124" t="s">
        <v>2352</v>
      </c>
      <c r="D221" s="40">
        <v>8.4</v>
      </c>
      <c r="E221" s="149">
        <v>2.3333333333333335</v>
      </c>
      <c r="F221" s="124">
        <v>44920</v>
      </c>
      <c r="G221" s="40">
        <v>9.48</v>
      </c>
      <c r="H221" s="149">
        <v>2.6333333333333333</v>
      </c>
    </row>
    <row r="222" spans="1:8" x14ac:dyDescent="0.45">
      <c r="A222" s="40">
        <f t="shared" si="3"/>
        <v>220</v>
      </c>
      <c r="B222" s="124">
        <v>46022</v>
      </c>
      <c r="C222" s="124" t="s">
        <v>2353</v>
      </c>
      <c r="D222" s="40">
        <v>10.58</v>
      </c>
      <c r="E222" s="149">
        <v>2.9388888888888887</v>
      </c>
      <c r="F222" s="124">
        <v>44896</v>
      </c>
      <c r="G222" s="40">
        <v>10.59</v>
      </c>
      <c r="H222" s="149">
        <v>2.9416666666666664</v>
      </c>
    </row>
    <row r="223" spans="1:8" x14ac:dyDescent="0.45">
      <c r="A223" s="40">
        <f t="shared" si="3"/>
        <v>221</v>
      </c>
      <c r="B223" s="124">
        <v>46023</v>
      </c>
      <c r="C223" s="124" t="s">
        <v>2354</v>
      </c>
      <c r="D223" s="40">
        <v>4.88</v>
      </c>
      <c r="E223" s="149">
        <v>1.3555555555555554</v>
      </c>
      <c r="F223" s="124">
        <v>44953</v>
      </c>
      <c r="G223" s="40">
        <v>5.08</v>
      </c>
      <c r="H223" s="149">
        <v>1.4111111111111112</v>
      </c>
    </row>
    <row r="224" spans="1:8" x14ac:dyDescent="0.45">
      <c r="A224" s="40">
        <f t="shared" si="3"/>
        <v>222</v>
      </c>
      <c r="B224" s="124">
        <v>46025</v>
      </c>
      <c r="C224" s="124" t="s">
        <v>2355</v>
      </c>
      <c r="D224" s="40">
        <v>12.85</v>
      </c>
      <c r="E224" s="149">
        <v>3.5694444444444442</v>
      </c>
      <c r="F224" s="124">
        <v>44949</v>
      </c>
      <c r="G224" s="40">
        <v>13.13</v>
      </c>
      <c r="H224" s="149">
        <v>3.6472222222222221</v>
      </c>
    </row>
    <row r="225" spans="1:8" x14ac:dyDescent="0.45">
      <c r="A225" s="40">
        <f t="shared" si="3"/>
        <v>223</v>
      </c>
      <c r="B225" s="124">
        <v>46028</v>
      </c>
      <c r="C225" s="124" t="s">
        <v>2356</v>
      </c>
      <c r="D225" s="40">
        <v>12.4</v>
      </c>
      <c r="E225" s="149">
        <v>3.4444444444444446</v>
      </c>
      <c r="F225" s="124">
        <v>44883</v>
      </c>
      <c r="G225" s="40">
        <v>12.77</v>
      </c>
      <c r="H225" s="149">
        <v>3.5472222222222221</v>
      </c>
    </row>
    <row r="226" spans="1:8" x14ac:dyDescent="0.45">
      <c r="A226" s="40">
        <f t="shared" si="3"/>
        <v>224</v>
      </c>
      <c r="B226" s="124">
        <v>46029</v>
      </c>
      <c r="C226" s="124" t="s">
        <v>2357</v>
      </c>
      <c r="D226" s="40">
        <v>11.78</v>
      </c>
      <c r="E226" s="149">
        <v>3.2722222222222221</v>
      </c>
      <c r="F226" s="124">
        <v>44883</v>
      </c>
      <c r="G226" s="40">
        <v>12.77</v>
      </c>
      <c r="H226" s="149">
        <v>3.5472222222222221</v>
      </c>
    </row>
    <row r="227" spans="1:8" x14ac:dyDescent="0.45">
      <c r="A227" s="40">
        <f t="shared" si="3"/>
        <v>225</v>
      </c>
      <c r="B227" s="124">
        <v>46032</v>
      </c>
      <c r="C227" s="124" t="s">
        <v>2358</v>
      </c>
      <c r="D227" s="40">
        <v>8.2200000000000006</v>
      </c>
      <c r="E227" s="149">
        <v>2.2833333333333337</v>
      </c>
      <c r="F227" s="124">
        <v>44933</v>
      </c>
      <c r="G227" s="40">
        <v>9.58</v>
      </c>
      <c r="H227" s="149">
        <v>2.661111111111111</v>
      </c>
    </row>
    <row r="228" spans="1:8" x14ac:dyDescent="0.45">
      <c r="A228" s="40">
        <f t="shared" si="3"/>
        <v>226</v>
      </c>
      <c r="B228" s="124">
        <v>46035</v>
      </c>
      <c r="C228" s="124" t="s">
        <v>2359</v>
      </c>
      <c r="D228" s="40">
        <v>12.12</v>
      </c>
      <c r="E228" s="149">
        <v>3.3666666666666663</v>
      </c>
      <c r="F228" s="124">
        <v>44883</v>
      </c>
      <c r="G228" s="40">
        <v>12.77</v>
      </c>
      <c r="H228" s="149">
        <v>3.5472222222222221</v>
      </c>
    </row>
    <row r="229" spans="1:8" x14ac:dyDescent="0.45">
      <c r="A229" s="40">
        <f t="shared" si="3"/>
        <v>227</v>
      </c>
      <c r="B229" s="124">
        <v>46036</v>
      </c>
      <c r="C229" s="124" t="s">
        <v>2360</v>
      </c>
      <c r="D229" s="40">
        <v>13.33</v>
      </c>
      <c r="E229" s="149">
        <v>3.7027777777777775</v>
      </c>
      <c r="F229" s="124">
        <v>44951</v>
      </c>
      <c r="G229" s="40">
        <v>14.43</v>
      </c>
      <c r="H229" s="149">
        <v>4.0083333333333329</v>
      </c>
    </row>
    <row r="230" spans="1:8" x14ac:dyDescent="0.45">
      <c r="A230" s="40">
        <f t="shared" si="3"/>
        <v>228</v>
      </c>
      <c r="B230" s="124">
        <v>46038</v>
      </c>
      <c r="C230" s="124" t="s">
        <v>2361</v>
      </c>
      <c r="D230" s="40">
        <v>13.09</v>
      </c>
      <c r="E230" s="149">
        <v>3.6361111111111111</v>
      </c>
      <c r="F230" s="124">
        <v>44949</v>
      </c>
      <c r="G230" s="40">
        <v>13.13</v>
      </c>
      <c r="H230" s="149">
        <v>3.6472222222222221</v>
      </c>
    </row>
    <row r="231" spans="1:8" x14ac:dyDescent="0.45">
      <c r="A231" s="40">
        <f t="shared" si="3"/>
        <v>229</v>
      </c>
      <c r="B231" s="124">
        <v>46039</v>
      </c>
      <c r="C231" s="124" t="s">
        <v>2362</v>
      </c>
      <c r="D231" s="40">
        <v>13.11</v>
      </c>
      <c r="E231" s="149">
        <v>3.6416666666666666</v>
      </c>
      <c r="F231" s="124">
        <v>44949</v>
      </c>
      <c r="G231" s="40">
        <v>13.13</v>
      </c>
      <c r="H231" s="149">
        <v>3.6472222222222221</v>
      </c>
    </row>
    <row r="232" spans="1:8" x14ac:dyDescent="0.45">
      <c r="A232" s="40">
        <f t="shared" si="3"/>
        <v>230</v>
      </c>
      <c r="B232" s="124">
        <v>46040</v>
      </c>
      <c r="C232" s="124" t="s">
        <v>2363</v>
      </c>
      <c r="D232" s="40">
        <v>12.96</v>
      </c>
      <c r="E232" s="149">
        <v>3.6</v>
      </c>
      <c r="F232" s="124">
        <v>44949</v>
      </c>
      <c r="G232" s="40">
        <v>13.13</v>
      </c>
      <c r="H232" s="149">
        <v>3.6472222222222221</v>
      </c>
    </row>
    <row r="233" spans="1:8" x14ac:dyDescent="0.45">
      <c r="A233" s="40">
        <f t="shared" si="3"/>
        <v>231</v>
      </c>
      <c r="B233" s="124">
        <v>46047</v>
      </c>
      <c r="C233" s="124" t="s">
        <v>2364</v>
      </c>
      <c r="D233" s="40">
        <v>14.56</v>
      </c>
      <c r="E233" s="149">
        <v>4.0444444444444443</v>
      </c>
      <c r="F233" s="124">
        <v>44957</v>
      </c>
      <c r="G233" s="40">
        <v>15.24</v>
      </c>
      <c r="H233" s="149">
        <v>4.2333333333333334</v>
      </c>
    </row>
    <row r="234" spans="1:8" x14ac:dyDescent="0.45">
      <c r="A234" s="40">
        <f t="shared" si="3"/>
        <v>232</v>
      </c>
      <c r="B234" s="124">
        <v>46052</v>
      </c>
      <c r="C234" s="124" t="s">
        <v>2365</v>
      </c>
      <c r="D234" s="40">
        <v>14.54</v>
      </c>
      <c r="E234" s="149">
        <v>4.0388888888888888</v>
      </c>
      <c r="F234" s="124">
        <v>44957</v>
      </c>
      <c r="G234" s="40">
        <v>15.24</v>
      </c>
      <c r="H234" s="149">
        <v>4.2333333333333334</v>
      </c>
    </row>
    <row r="235" spans="1:8" x14ac:dyDescent="0.45">
      <c r="A235" s="40">
        <f t="shared" si="3"/>
        <v>233</v>
      </c>
      <c r="B235" s="124">
        <v>46056</v>
      </c>
      <c r="C235" s="124" t="s">
        <v>2366</v>
      </c>
      <c r="D235" s="40">
        <v>15.98</v>
      </c>
      <c r="E235" s="149">
        <v>4.4388888888888891</v>
      </c>
      <c r="F235" s="124">
        <v>44618</v>
      </c>
      <c r="G235" s="40">
        <v>16.25</v>
      </c>
      <c r="H235" s="149">
        <v>4.5138888888888884</v>
      </c>
    </row>
    <row r="236" spans="1:8" x14ac:dyDescent="0.45">
      <c r="A236" s="40">
        <f t="shared" si="3"/>
        <v>234</v>
      </c>
      <c r="B236" s="124">
        <v>46060</v>
      </c>
      <c r="C236" s="124" t="s">
        <v>2367</v>
      </c>
      <c r="D236" s="40">
        <v>8.6</v>
      </c>
      <c r="E236" s="149">
        <v>2.3888888888888888</v>
      </c>
      <c r="F236" s="124">
        <v>44597</v>
      </c>
      <c r="G236" s="40">
        <v>9.15</v>
      </c>
      <c r="H236" s="149">
        <v>2.5416666666666665</v>
      </c>
    </row>
    <row r="237" spans="1:8" x14ac:dyDescent="0.45">
      <c r="A237" s="40">
        <f t="shared" si="3"/>
        <v>235</v>
      </c>
      <c r="B237" s="124">
        <v>46065</v>
      </c>
      <c r="C237" s="124" t="s">
        <v>2368</v>
      </c>
      <c r="D237" s="40">
        <v>16.77</v>
      </c>
      <c r="E237" s="149">
        <v>4.6583333333333332</v>
      </c>
      <c r="F237" s="124">
        <v>44613</v>
      </c>
      <c r="G237" s="40">
        <v>17.649999999999999</v>
      </c>
      <c r="H237" s="149">
        <v>4.9027777777777777</v>
      </c>
    </row>
    <row r="238" spans="1:8" x14ac:dyDescent="0.45">
      <c r="A238" s="40">
        <f t="shared" si="3"/>
        <v>236</v>
      </c>
      <c r="B238" s="124">
        <v>46066</v>
      </c>
      <c r="C238" s="124" t="s">
        <v>2369</v>
      </c>
      <c r="D238" s="40">
        <v>16.12</v>
      </c>
      <c r="E238" s="149">
        <v>4.4777777777777779</v>
      </c>
      <c r="F238" s="124">
        <v>44618</v>
      </c>
      <c r="G238" s="40">
        <v>16.25</v>
      </c>
      <c r="H238" s="149">
        <v>4.5138888888888884</v>
      </c>
    </row>
    <row r="239" spans="1:8" x14ac:dyDescent="0.45">
      <c r="A239" s="40">
        <f t="shared" si="3"/>
        <v>237</v>
      </c>
      <c r="B239" s="124">
        <v>46068</v>
      </c>
      <c r="C239" s="124" t="s">
        <v>2370</v>
      </c>
      <c r="D239" s="40">
        <v>12.84</v>
      </c>
      <c r="E239" s="149">
        <v>3.5666666666666664</v>
      </c>
      <c r="F239" s="124">
        <v>44606</v>
      </c>
      <c r="G239" s="40">
        <v>14.68</v>
      </c>
      <c r="H239" s="149">
        <v>4.0777777777777775</v>
      </c>
    </row>
    <row r="240" spans="1:8" x14ac:dyDescent="0.45">
      <c r="A240" s="40">
        <f t="shared" si="3"/>
        <v>238</v>
      </c>
      <c r="B240" s="124">
        <v>46070</v>
      </c>
      <c r="C240" s="124" t="s">
        <v>2371</v>
      </c>
      <c r="D240" s="40">
        <v>18.18</v>
      </c>
      <c r="E240" s="149">
        <v>5.05</v>
      </c>
      <c r="F240" s="124">
        <v>44617</v>
      </c>
      <c r="G240" s="40">
        <v>19.440000000000001</v>
      </c>
      <c r="H240" s="149">
        <v>5.4</v>
      </c>
    </row>
    <row r="241" spans="1:8" x14ac:dyDescent="0.45">
      <c r="A241" s="40">
        <f t="shared" si="3"/>
        <v>239</v>
      </c>
      <c r="B241" s="124">
        <v>46071</v>
      </c>
      <c r="C241" s="124" t="s">
        <v>2372</v>
      </c>
      <c r="D241" s="40">
        <v>18.47</v>
      </c>
      <c r="E241" s="149">
        <v>5.1305555555555555</v>
      </c>
      <c r="F241" s="124">
        <v>44617</v>
      </c>
      <c r="G241" s="40">
        <v>19.440000000000001</v>
      </c>
      <c r="H241" s="149">
        <v>5.4</v>
      </c>
    </row>
    <row r="242" spans="1:8" x14ac:dyDescent="0.45">
      <c r="A242" s="40">
        <f t="shared" si="3"/>
        <v>240</v>
      </c>
      <c r="B242" s="124">
        <v>46072</v>
      </c>
      <c r="C242" s="124" t="s">
        <v>2373</v>
      </c>
      <c r="D242" s="40">
        <v>10.36</v>
      </c>
      <c r="E242" s="149">
        <v>2.8777777777777778</v>
      </c>
      <c r="F242" s="124">
        <v>44606</v>
      </c>
      <c r="G242" s="40">
        <v>14.68</v>
      </c>
      <c r="H242" s="149">
        <v>4.0777777777777775</v>
      </c>
    </row>
    <row r="243" spans="1:8" x14ac:dyDescent="0.45">
      <c r="A243" s="40">
        <f t="shared" si="3"/>
        <v>241</v>
      </c>
      <c r="B243" s="124">
        <v>46073</v>
      </c>
      <c r="C243" s="124" t="s">
        <v>2374</v>
      </c>
      <c r="D243" s="40">
        <v>16.27</v>
      </c>
      <c r="E243" s="149">
        <v>4.5194444444444439</v>
      </c>
      <c r="F243" s="124">
        <v>44601</v>
      </c>
      <c r="G243" s="40">
        <v>16.38</v>
      </c>
      <c r="H243" s="149">
        <v>4.55</v>
      </c>
    </row>
    <row r="244" spans="1:8" x14ac:dyDescent="0.45">
      <c r="A244" s="40">
        <f t="shared" si="3"/>
        <v>242</v>
      </c>
      <c r="B244" s="124">
        <v>46074</v>
      </c>
      <c r="C244" s="124" t="s">
        <v>2375</v>
      </c>
      <c r="D244" s="40">
        <v>18.23</v>
      </c>
      <c r="E244" s="149">
        <v>5.0638888888888891</v>
      </c>
      <c r="F244" s="124">
        <v>44617</v>
      </c>
      <c r="G244" s="40">
        <v>19.440000000000001</v>
      </c>
      <c r="H244" s="149">
        <v>5.4</v>
      </c>
    </row>
    <row r="245" spans="1:8" x14ac:dyDescent="0.45">
      <c r="A245" s="40">
        <f t="shared" si="3"/>
        <v>243</v>
      </c>
      <c r="B245" s="124">
        <v>46075</v>
      </c>
      <c r="C245" s="124" t="s">
        <v>2376</v>
      </c>
      <c r="D245" s="40">
        <v>11.07</v>
      </c>
      <c r="E245" s="149">
        <v>3.0750000000000002</v>
      </c>
      <c r="F245" s="124">
        <v>44606</v>
      </c>
      <c r="G245" s="40">
        <v>14.68</v>
      </c>
      <c r="H245" s="149">
        <v>4.0777777777777775</v>
      </c>
    </row>
    <row r="246" spans="1:8" x14ac:dyDescent="0.45">
      <c r="A246" s="40">
        <f t="shared" si="3"/>
        <v>244</v>
      </c>
      <c r="B246" s="124">
        <v>46076</v>
      </c>
      <c r="C246" s="124" t="s">
        <v>2377</v>
      </c>
      <c r="D246" s="40">
        <v>18.260000000000002</v>
      </c>
      <c r="E246" s="149">
        <v>5.0722222222222229</v>
      </c>
      <c r="F246" s="124">
        <v>44617</v>
      </c>
      <c r="G246" s="40">
        <v>19.440000000000001</v>
      </c>
      <c r="H246" s="149">
        <v>5.4</v>
      </c>
    </row>
    <row r="247" spans="1:8" x14ac:dyDescent="0.45">
      <c r="A247" s="40">
        <f t="shared" si="3"/>
        <v>245</v>
      </c>
      <c r="B247" s="124">
        <v>46079</v>
      </c>
      <c r="C247" s="124" t="s">
        <v>2378</v>
      </c>
      <c r="D247" s="40">
        <v>18.05</v>
      </c>
      <c r="E247" s="149">
        <v>5.0138888888888893</v>
      </c>
      <c r="F247" s="124">
        <v>44617</v>
      </c>
      <c r="G247" s="40">
        <v>19.440000000000001</v>
      </c>
      <c r="H247" s="149">
        <v>5.4</v>
      </c>
    </row>
    <row r="248" spans="1:8" x14ac:dyDescent="0.45">
      <c r="A248" s="40">
        <f t="shared" si="3"/>
        <v>246</v>
      </c>
      <c r="B248" s="124">
        <v>46081</v>
      </c>
      <c r="C248" s="124" t="s">
        <v>2379</v>
      </c>
      <c r="D248" s="40">
        <v>16.7</v>
      </c>
      <c r="E248" s="149">
        <v>4.6388888888888884</v>
      </c>
      <c r="F248" s="124">
        <v>44613</v>
      </c>
      <c r="G248" s="40">
        <v>17.649999999999999</v>
      </c>
      <c r="H248" s="149">
        <v>4.9027777777777777</v>
      </c>
    </row>
    <row r="249" spans="1:8" x14ac:dyDescent="0.45">
      <c r="A249" s="40">
        <f t="shared" si="3"/>
        <v>247</v>
      </c>
      <c r="B249" s="124">
        <v>45717</v>
      </c>
      <c r="C249" s="40" t="s">
        <v>2380</v>
      </c>
      <c r="D249" s="40">
        <v>11.59</v>
      </c>
      <c r="E249" s="40">
        <v>3.2194444444444441</v>
      </c>
      <c r="F249" s="124">
        <v>44650</v>
      </c>
      <c r="G249" s="40">
        <v>11.63</v>
      </c>
      <c r="H249" s="40">
        <v>3.2305555555555556</v>
      </c>
    </row>
    <row r="250" spans="1:8" x14ac:dyDescent="0.45">
      <c r="A250" s="40">
        <f t="shared" si="3"/>
        <v>248</v>
      </c>
      <c r="B250" s="124">
        <v>45723</v>
      </c>
      <c r="C250" s="40" t="s">
        <v>2381</v>
      </c>
      <c r="D250" s="40">
        <v>19.86</v>
      </c>
      <c r="E250" s="40">
        <v>5.5166666666666666</v>
      </c>
      <c r="F250" s="124">
        <v>44626</v>
      </c>
      <c r="G250" s="40">
        <v>21</v>
      </c>
      <c r="H250" s="40">
        <v>5.833333333333333</v>
      </c>
    </row>
    <row r="251" spans="1:8" x14ac:dyDescent="0.45">
      <c r="A251" s="40">
        <f t="shared" si="3"/>
        <v>249</v>
      </c>
      <c r="B251" s="124">
        <v>45724</v>
      </c>
      <c r="C251" s="40" t="s">
        <v>2382</v>
      </c>
      <c r="D251" s="40">
        <v>9.66</v>
      </c>
      <c r="E251" s="40">
        <v>2.6833333333333331</v>
      </c>
      <c r="F251" s="124">
        <v>44634</v>
      </c>
      <c r="G251" s="40">
        <v>10.09</v>
      </c>
      <c r="H251" s="40">
        <v>2.8027777777777776</v>
      </c>
    </row>
    <row r="252" spans="1:8" x14ac:dyDescent="0.45">
      <c r="A252" s="40">
        <f t="shared" si="3"/>
        <v>250</v>
      </c>
      <c r="B252" s="124">
        <v>45725</v>
      </c>
      <c r="C252" s="40" t="s">
        <v>2383</v>
      </c>
      <c r="D252" s="40">
        <v>20.64</v>
      </c>
      <c r="E252" s="40">
        <v>5.7333333333333334</v>
      </c>
      <c r="F252" s="124">
        <v>44626</v>
      </c>
      <c r="G252" s="40">
        <v>21</v>
      </c>
      <c r="H252" s="40">
        <v>5.833333333333333</v>
      </c>
    </row>
    <row r="253" spans="1:8" x14ac:dyDescent="0.45">
      <c r="A253" s="40">
        <f t="shared" si="3"/>
        <v>251</v>
      </c>
      <c r="B253" s="124">
        <v>45726</v>
      </c>
      <c r="C253" s="40" t="s">
        <v>2384</v>
      </c>
      <c r="D253" s="40">
        <v>7.79</v>
      </c>
      <c r="E253" s="40">
        <v>2.1638888888888888</v>
      </c>
      <c r="F253" s="124">
        <v>44633</v>
      </c>
      <c r="G253" s="40">
        <v>9.58</v>
      </c>
      <c r="H253" s="40">
        <v>2.661111111111111</v>
      </c>
    </row>
    <row r="254" spans="1:8" x14ac:dyDescent="0.45">
      <c r="A254" s="40">
        <f t="shared" si="3"/>
        <v>252</v>
      </c>
      <c r="B254" s="124">
        <v>45728</v>
      </c>
      <c r="C254" s="40" t="s">
        <v>2385</v>
      </c>
      <c r="D254" s="40">
        <v>9.43</v>
      </c>
      <c r="E254" s="40">
        <v>2.6194444444444445</v>
      </c>
      <c r="F254" s="124">
        <v>44633</v>
      </c>
      <c r="G254" s="40">
        <v>9.58</v>
      </c>
      <c r="H254" s="40">
        <v>2.661111111111111</v>
      </c>
    </row>
    <row r="255" spans="1:8" x14ac:dyDescent="0.45">
      <c r="A255" s="40">
        <f t="shared" si="3"/>
        <v>253</v>
      </c>
      <c r="B255" s="124">
        <v>45730</v>
      </c>
      <c r="C255" s="40" t="s">
        <v>2386</v>
      </c>
      <c r="D255" s="40">
        <v>9</v>
      </c>
      <c r="E255" s="40">
        <v>2.5</v>
      </c>
      <c r="F255" s="124">
        <v>44633</v>
      </c>
      <c r="G255" s="40">
        <v>9.58</v>
      </c>
      <c r="H255" s="40">
        <v>2.661111111111111</v>
      </c>
    </row>
    <row r="256" spans="1:8" x14ac:dyDescent="0.45">
      <c r="A256" s="40">
        <f t="shared" si="3"/>
        <v>254</v>
      </c>
      <c r="B256" s="124">
        <v>45732</v>
      </c>
      <c r="C256" s="40" t="s">
        <v>2387</v>
      </c>
      <c r="D256" s="40">
        <v>9.4700000000000006</v>
      </c>
      <c r="E256" s="40">
        <v>2.6305555555555555</v>
      </c>
      <c r="F256" s="124">
        <v>44633</v>
      </c>
      <c r="G256" s="40">
        <v>9.58</v>
      </c>
      <c r="H256" s="40">
        <v>2.661111111111111</v>
      </c>
    </row>
    <row r="257" spans="1:8" x14ac:dyDescent="0.45">
      <c r="A257" s="40">
        <f t="shared" si="3"/>
        <v>255</v>
      </c>
      <c r="B257" s="124">
        <v>45736</v>
      </c>
      <c r="C257" s="40" t="s">
        <v>2388</v>
      </c>
      <c r="D257" s="40">
        <v>21.81</v>
      </c>
      <c r="E257" s="40">
        <v>6.0583333333333327</v>
      </c>
      <c r="F257" s="124">
        <v>44635</v>
      </c>
      <c r="G257" s="40">
        <v>22.2</v>
      </c>
      <c r="H257" s="40">
        <v>6.1666666666666661</v>
      </c>
    </row>
    <row r="258" spans="1:8" x14ac:dyDescent="0.45">
      <c r="A258" s="40">
        <f t="shared" si="3"/>
        <v>256</v>
      </c>
      <c r="B258" s="124">
        <v>45737</v>
      </c>
      <c r="C258" s="40" t="s">
        <v>2389</v>
      </c>
      <c r="D258" s="40">
        <v>15.82</v>
      </c>
      <c r="E258" s="40">
        <v>4.3944444444444448</v>
      </c>
      <c r="F258" s="124">
        <v>44625</v>
      </c>
      <c r="G258" s="40">
        <v>16.36</v>
      </c>
      <c r="H258" s="40">
        <v>4.5444444444444443</v>
      </c>
    </row>
    <row r="259" spans="1:8" x14ac:dyDescent="0.45">
      <c r="A259" s="40">
        <f t="shared" si="3"/>
        <v>257</v>
      </c>
      <c r="B259" s="124">
        <v>45738</v>
      </c>
      <c r="C259" s="40" t="s">
        <v>2390</v>
      </c>
      <c r="D259" s="40">
        <v>21.77</v>
      </c>
      <c r="E259" s="40">
        <v>6.0472222222222216</v>
      </c>
      <c r="F259" s="124">
        <v>44635</v>
      </c>
      <c r="G259" s="40">
        <v>22.2</v>
      </c>
      <c r="H259" s="40">
        <v>6.1666666666666661</v>
      </c>
    </row>
    <row r="260" spans="1:8" x14ac:dyDescent="0.45">
      <c r="A260" s="40">
        <f t="shared" si="3"/>
        <v>258</v>
      </c>
      <c r="B260" s="124">
        <v>45739</v>
      </c>
      <c r="C260" s="40" t="s">
        <v>2391</v>
      </c>
      <c r="D260" s="40">
        <v>21.96</v>
      </c>
      <c r="E260" s="40">
        <v>6.1</v>
      </c>
      <c r="F260" s="124">
        <v>44635</v>
      </c>
      <c r="G260" s="40">
        <v>22.2</v>
      </c>
      <c r="H260" s="40">
        <v>6.1666666666666661</v>
      </c>
    </row>
    <row r="261" spans="1:8" x14ac:dyDescent="0.45">
      <c r="A261" s="40">
        <f t="shared" ref="A261:A324" si="4">A260+1</f>
        <v>259</v>
      </c>
      <c r="B261" s="124">
        <v>45740</v>
      </c>
      <c r="C261" s="40" t="s">
        <v>2392</v>
      </c>
      <c r="D261" s="40">
        <v>8.5299999999999994</v>
      </c>
      <c r="E261" s="40">
        <v>2.369444444444444</v>
      </c>
      <c r="F261" s="124">
        <v>44633</v>
      </c>
      <c r="G261" s="40">
        <v>9.58</v>
      </c>
      <c r="H261" s="40">
        <v>2.661111111111111</v>
      </c>
    </row>
    <row r="262" spans="1:8" x14ac:dyDescent="0.45">
      <c r="A262" s="40">
        <f t="shared" si="4"/>
        <v>260</v>
      </c>
      <c r="B262" s="124">
        <v>45741</v>
      </c>
      <c r="C262" s="40" t="s">
        <v>2393</v>
      </c>
      <c r="D262" s="40">
        <v>20.85</v>
      </c>
      <c r="E262" s="40">
        <v>5.791666666666667</v>
      </c>
      <c r="F262" s="124">
        <v>44626</v>
      </c>
      <c r="G262" s="40">
        <v>21</v>
      </c>
      <c r="H262" s="40">
        <v>5.833333333333333</v>
      </c>
    </row>
    <row r="263" spans="1:8" x14ac:dyDescent="0.45">
      <c r="A263" s="40">
        <f t="shared" si="4"/>
        <v>261</v>
      </c>
      <c r="B263" s="124">
        <v>45742</v>
      </c>
      <c r="C263" s="40" t="s">
        <v>2394</v>
      </c>
      <c r="D263" s="40">
        <v>10.52</v>
      </c>
      <c r="E263" s="40">
        <v>2.9222222222222221</v>
      </c>
      <c r="F263" s="124">
        <v>44648</v>
      </c>
      <c r="G263" s="40">
        <v>11.18</v>
      </c>
      <c r="H263" s="40">
        <v>3.1055555555555552</v>
      </c>
    </row>
    <row r="264" spans="1:8" x14ac:dyDescent="0.45">
      <c r="A264" s="40">
        <f t="shared" si="4"/>
        <v>262</v>
      </c>
      <c r="B264" s="124">
        <v>45745</v>
      </c>
      <c r="C264" s="40" t="s">
        <v>2395</v>
      </c>
      <c r="D264" s="40">
        <v>14.77</v>
      </c>
      <c r="E264" s="40">
        <v>4.1027777777777779</v>
      </c>
      <c r="F264" s="124">
        <v>44645</v>
      </c>
      <c r="G264" s="40">
        <v>14.84</v>
      </c>
      <c r="H264" s="40">
        <v>4.1222222222222218</v>
      </c>
    </row>
    <row r="265" spans="1:8" x14ac:dyDescent="0.45">
      <c r="A265" s="40">
        <f t="shared" si="4"/>
        <v>263</v>
      </c>
      <c r="B265" s="124">
        <v>45746</v>
      </c>
      <c r="C265" s="40" t="s">
        <v>2396</v>
      </c>
      <c r="D265" s="40">
        <v>20.27</v>
      </c>
      <c r="E265" s="40">
        <v>5.6305555555555555</v>
      </c>
      <c r="F265" s="124">
        <v>44626</v>
      </c>
      <c r="G265" s="40">
        <v>21</v>
      </c>
      <c r="H265" s="40">
        <v>5.833333333333333</v>
      </c>
    </row>
    <row r="266" spans="1:8" x14ac:dyDescent="0.45">
      <c r="A266" s="40">
        <f t="shared" si="4"/>
        <v>264</v>
      </c>
      <c r="B266" s="124">
        <v>45747</v>
      </c>
      <c r="C266" s="40" t="s">
        <v>2397</v>
      </c>
      <c r="D266" s="40">
        <v>16.96</v>
      </c>
      <c r="E266" s="40">
        <v>4.7111111111111112</v>
      </c>
      <c r="F266" s="124">
        <v>44622</v>
      </c>
      <c r="G266" s="40">
        <v>17.14</v>
      </c>
      <c r="H266" s="40">
        <v>4.7611111111111111</v>
      </c>
    </row>
    <row r="267" spans="1:8" x14ac:dyDescent="0.45">
      <c r="A267" s="40">
        <f t="shared" si="4"/>
        <v>265</v>
      </c>
      <c r="B267" s="124">
        <v>45749</v>
      </c>
      <c r="C267" s="40" t="s">
        <v>2398</v>
      </c>
      <c r="D267" s="40">
        <v>24.14</v>
      </c>
      <c r="E267" s="40">
        <v>6.7055555555555557</v>
      </c>
      <c r="F267" s="124">
        <v>44676</v>
      </c>
      <c r="G267" s="40">
        <v>24.33</v>
      </c>
      <c r="H267" s="40">
        <v>6.7583333333333329</v>
      </c>
    </row>
    <row r="268" spans="1:8" x14ac:dyDescent="0.45">
      <c r="A268" s="40">
        <f t="shared" si="4"/>
        <v>266</v>
      </c>
      <c r="B268" s="124">
        <v>45750</v>
      </c>
      <c r="C268" s="40" t="s">
        <v>2399</v>
      </c>
      <c r="D268" s="40">
        <v>23.38</v>
      </c>
      <c r="E268" s="40">
        <v>6.4944444444444436</v>
      </c>
      <c r="F268" s="124">
        <v>44661</v>
      </c>
      <c r="G268" s="40">
        <v>23.6</v>
      </c>
      <c r="H268" s="40">
        <v>6.5555555555555554</v>
      </c>
    </row>
    <row r="269" spans="1:8" x14ac:dyDescent="0.45">
      <c r="A269" s="40">
        <f t="shared" si="4"/>
        <v>267</v>
      </c>
      <c r="B269" s="124">
        <v>45751</v>
      </c>
      <c r="C269" s="40" t="s">
        <v>2400</v>
      </c>
      <c r="D269" s="40">
        <v>24.73</v>
      </c>
      <c r="E269" s="40">
        <v>6.8694444444444445</v>
      </c>
      <c r="F269" s="124">
        <v>44659</v>
      </c>
      <c r="G269" s="40">
        <v>24.86</v>
      </c>
      <c r="H269" s="40">
        <v>6.905555555555555</v>
      </c>
    </row>
    <row r="270" spans="1:8" x14ac:dyDescent="0.45">
      <c r="A270" s="40">
        <f t="shared" si="4"/>
        <v>268</v>
      </c>
      <c r="B270" s="124">
        <v>45752</v>
      </c>
      <c r="C270" s="40" t="s">
        <v>2401</v>
      </c>
      <c r="D270" s="40">
        <v>14.93</v>
      </c>
      <c r="E270" s="40">
        <v>4.1472222222222221</v>
      </c>
      <c r="F270" s="124">
        <v>44678</v>
      </c>
      <c r="G270" s="40">
        <v>18.41</v>
      </c>
      <c r="H270" s="40">
        <v>5.1138888888888889</v>
      </c>
    </row>
    <row r="271" spans="1:8" x14ac:dyDescent="0.45">
      <c r="A271" s="40">
        <f t="shared" si="4"/>
        <v>269</v>
      </c>
      <c r="B271" s="124">
        <v>45753</v>
      </c>
      <c r="C271" s="40" t="s">
        <v>2402</v>
      </c>
      <c r="D271" s="40">
        <v>24.5</v>
      </c>
      <c r="E271" s="40">
        <v>6.8055555555555554</v>
      </c>
      <c r="F271" s="124">
        <v>44670</v>
      </c>
      <c r="G271" s="40">
        <v>24.53</v>
      </c>
      <c r="H271" s="40">
        <v>6.8138888888888891</v>
      </c>
    </row>
    <row r="272" spans="1:8" x14ac:dyDescent="0.45">
      <c r="A272" s="40">
        <f t="shared" si="4"/>
        <v>270</v>
      </c>
      <c r="B272" s="124">
        <v>45754</v>
      </c>
      <c r="C272" s="40" t="s">
        <v>2403</v>
      </c>
      <c r="D272" s="40">
        <v>25.22</v>
      </c>
      <c r="E272" s="40">
        <v>7.0055555555555546</v>
      </c>
      <c r="F272" s="124">
        <v>44655</v>
      </c>
      <c r="G272" s="40">
        <v>25.26</v>
      </c>
      <c r="H272" s="40">
        <v>7.0166666666666666</v>
      </c>
    </row>
    <row r="273" spans="1:8" x14ac:dyDescent="0.45">
      <c r="A273" s="40">
        <f t="shared" si="4"/>
        <v>271</v>
      </c>
      <c r="B273" s="124">
        <v>45755</v>
      </c>
      <c r="C273" s="40" t="s">
        <v>2404</v>
      </c>
      <c r="D273" s="40">
        <v>23.53</v>
      </c>
      <c r="E273" s="40">
        <v>6.5361111111111114</v>
      </c>
      <c r="F273" s="124">
        <v>44661</v>
      </c>
      <c r="G273" s="40">
        <v>23.6</v>
      </c>
      <c r="H273" s="40">
        <v>6.5555555555555554</v>
      </c>
    </row>
    <row r="274" spans="1:8" x14ac:dyDescent="0.45">
      <c r="A274" s="40">
        <f t="shared" si="4"/>
        <v>272</v>
      </c>
      <c r="B274" s="124">
        <v>45756</v>
      </c>
      <c r="C274" s="40" t="s">
        <v>2405</v>
      </c>
      <c r="D274" s="40">
        <v>21.18</v>
      </c>
      <c r="E274" s="40">
        <v>5.8833333333333329</v>
      </c>
      <c r="F274" s="124">
        <v>44652</v>
      </c>
      <c r="G274" s="40">
        <v>21.26</v>
      </c>
      <c r="H274" s="40">
        <v>5.9055555555555559</v>
      </c>
    </row>
    <row r="275" spans="1:8" x14ac:dyDescent="0.45">
      <c r="A275" s="40">
        <f t="shared" si="4"/>
        <v>273</v>
      </c>
      <c r="B275" s="124">
        <v>45758</v>
      </c>
      <c r="C275" s="40" t="s">
        <v>2406</v>
      </c>
      <c r="D275" s="40">
        <v>24.5</v>
      </c>
      <c r="E275" s="40">
        <v>6.8055555555555554</v>
      </c>
      <c r="F275" s="124">
        <v>44670</v>
      </c>
      <c r="G275" s="40">
        <v>24.53</v>
      </c>
      <c r="H275" s="40">
        <v>6.8138888888888891</v>
      </c>
    </row>
    <row r="276" spans="1:8" x14ac:dyDescent="0.45">
      <c r="A276" s="40">
        <f t="shared" si="4"/>
        <v>274</v>
      </c>
      <c r="B276" s="124">
        <v>45760</v>
      </c>
      <c r="C276" s="40" t="s">
        <v>2407</v>
      </c>
      <c r="D276" s="40">
        <v>21.17</v>
      </c>
      <c r="E276" s="40">
        <v>5.8805555555555555</v>
      </c>
      <c r="F276" s="124">
        <v>44652</v>
      </c>
      <c r="G276" s="40">
        <v>21.26</v>
      </c>
      <c r="H276" s="40">
        <v>5.9055555555555559</v>
      </c>
    </row>
    <row r="277" spans="1:8" x14ac:dyDescent="0.45">
      <c r="A277" s="40">
        <f t="shared" si="4"/>
        <v>275</v>
      </c>
      <c r="B277" s="124">
        <v>45762</v>
      </c>
      <c r="C277" s="40" t="s">
        <v>2408</v>
      </c>
      <c r="D277" s="40">
        <v>24.31</v>
      </c>
      <c r="E277" s="40">
        <v>6.7527777777777773</v>
      </c>
      <c r="F277" s="124">
        <v>44676</v>
      </c>
      <c r="G277" s="40">
        <v>24.33</v>
      </c>
      <c r="H277" s="40">
        <v>6.7583333333333329</v>
      </c>
    </row>
    <row r="278" spans="1:8" x14ac:dyDescent="0.45">
      <c r="A278" s="40">
        <f t="shared" si="4"/>
        <v>276</v>
      </c>
      <c r="B278" s="124">
        <v>45763</v>
      </c>
      <c r="C278" s="40" t="s">
        <v>2409</v>
      </c>
      <c r="D278" s="40">
        <v>22.9</v>
      </c>
      <c r="E278" s="40">
        <v>6.3611111111111107</v>
      </c>
      <c r="F278" s="124">
        <v>44657</v>
      </c>
      <c r="G278" s="40">
        <v>23.32</v>
      </c>
      <c r="H278" s="40">
        <v>6.4777777777777779</v>
      </c>
    </row>
    <row r="279" spans="1:8" x14ac:dyDescent="0.45">
      <c r="A279" s="40">
        <f t="shared" si="4"/>
        <v>277</v>
      </c>
      <c r="B279" s="124">
        <v>45764</v>
      </c>
      <c r="C279" s="40" t="s">
        <v>2410</v>
      </c>
      <c r="D279" s="40">
        <v>17.03</v>
      </c>
      <c r="E279" s="40">
        <v>4.7305555555555561</v>
      </c>
      <c r="F279" s="124">
        <v>44678</v>
      </c>
      <c r="G279" s="40">
        <v>18.41</v>
      </c>
      <c r="H279" s="40">
        <v>5.1138888888888889</v>
      </c>
    </row>
    <row r="280" spans="1:8" x14ac:dyDescent="0.45">
      <c r="A280" s="40">
        <f t="shared" si="4"/>
        <v>278</v>
      </c>
      <c r="B280" s="124">
        <v>45765</v>
      </c>
      <c r="C280" s="40" t="s">
        <v>2411</v>
      </c>
      <c r="D280" s="40">
        <v>22.45</v>
      </c>
      <c r="E280" s="40">
        <v>6.2361111111111107</v>
      </c>
      <c r="F280" s="124">
        <v>44657</v>
      </c>
      <c r="G280" s="40">
        <v>23.32</v>
      </c>
      <c r="H280" s="40">
        <v>6.4777777777777779</v>
      </c>
    </row>
    <row r="281" spans="1:8" x14ac:dyDescent="0.45">
      <c r="A281" s="40">
        <f t="shared" si="4"/>
        <v>279</v>
      </c>
      <c r="B281" s="124">
        <v>45766</v>
      </c>
      <c r="C281" s="40" t="s">
        <v>2412</v>
      </c>
      <c r="D281" s="40">
        <v>23.58</v>
      </c>
      <c r="E281" s="40">
        <v>6.5499999999999989</v>
      </c>
      <c r="F281" s="124">
        <v>44661</v>
      </c>
      <c r="G281" s="40">
        <v>23.6</v>
      </c>
      <c r="H281" s="40">
        <v>6.5555555555555554</v>
      </c>
    </row>
    <row r="282" spans="1:8" x14ac:dyDescent="0.45">
      <c r="A282" s="40">
        <f t="shared" si="4"/>
        <v>280</v>
      </c>
      <c r="B282" s="124">
        <v>45768</v>
      </c>
      <c r="C282" s="40" t="s">
        <v>2413</v>
      </c>
      <c r="D282" s="40">
        <v>24.94</v>
      </c>
      <c r="E282" s="40">
        <v>6.927777777777778</v>
      </c>
      <c r="F282" s="124">
        <v>44679</v>
      </c>
      <c r="G282" s="40">
        <v>25.17</v>
      </c>
      <c r="H282" s="40">
        <v>6.9916666666666671</v>
      </c>
    </row>
    <row r="283" spans="1:8" x14ac:dyDescent="0.45">
      <c r="A283" s="40">
        <f t="shared" si="4"/>
        <v>281</v>
      </c>
      <c r="B283" s="124">
        <v>45771</v>
      </c>
      <c r="C283" s="40" t="s">
        <v>2414</v>
      </c>
      <c r="D283" s="40">
        <v>24.67</v>
      </c>
      <c r="E283" s="40">
        <v>6.8527777777777779</v>
      </c>
      <c r="F283" s="124">
        <v>44659</v>
      </c>
      <c r="G283" s="40">
        <v>24.86</v>
      </c>
      <c r="H283" s="40">
        <v>6.905555555555555</v>
      </c>
    </row>
    <row r="284" spans="1:8" x14ac:dyDescent="0.45">
      <c r="A284" s="40">
        <f t="shared" si="4"/>
        <v>282</v>
      </c>
      <c r="B284" s="124">
        <v>45772</v>
      </c>
      <c r="C284" s="40" t="s">
        <v>2415</v>
      </c>
      <c r="D284" s="40">
        <v>14.39</v>
      </c>
      <c r="E284" s="40">
        <v>3.9972222222222222</v>
      </c>
      <c r="F284" s="124">
        <v>44678</v>
      </c>
      <c r="G284" s="40">
        <v>18.41</v>
      </c>
      <c r="H284" s="40">
        <v>5.1138888888888889</v>
      </c>
    </row>
    <row r="285" spans="1:8" x14ac:dyDescent="0.45">
      <c r="A285" s="40">
        <f t="shared" si="4"/>
        <v>283</v>
      </c>
      <c r="B285" s="124">
        <v>45773</v>
      </c>
      <c r="C285" s="40" t="s">
        <v>2416</v>
      </c>
      <c r="D285" s="40">
        <v>27.85</v>
      </c>
      <c r="E285" s="40">
        <v>7.7361111111111116</v>
      </c>
      <c r="F285" s="124">
        <v>44671</v>
      </c>
      <c r="G285" s="40">
        <v>26.05</v>
      </c>
      <c r="H285" s="40">
        <v>7.2361111111111107</v>
      </c>
    </row>
    <row r="286" spans="1:8" x14ac:dyDescent="0.45">
      <c r="A286" s="40">
        <f t="shared" si="4"/>
        <v>284</v>
      </c>
      <c r="B286" s="124">
        <v>45774</v>
      </c>
      <c r="C286" s="40" t="s">
        <v>2417</v>
      </c>
      <c r="D286" s="40">
        <v>26.55</v>
      </c>
      <c r="E286" s="40">
        <v>7.375</v>
      </c>
      <c r="F286" s="124">
        <v>44671</v>
      </c>
      <c r="G286" s="40">
        <v>26.05</v>
      </c>
      <c r="H286" s="40">
        <v>7.2361111111111107</v>
      </c>
    </row>
    <row r="287" spans="1:8" x14ac:dyDescent="0.45">
      <c r="A287" s="40">
        <f t="shared" si="4"/>
        <v>285</v>
      </c>
      <c r="B287" s="124">
        <v>45776</v>
      </c>
      <c r="C287" s="40" t="s">
        <v>2418</v>
      </c>
      <c r="D287" s="40">
        <v>27.68</v>
      </c>
      <c r="E287" s="40">
        <v>7.6888888888888882</v>
      </c>
      <c r="F287" s="124">
        <v>44671</v>
      </c>
      <c r="G287" s="40">
        <v>26.05</v>
      </c>
      <c r="H287" s="40">
        <v>7.2361111111111107</v>
      </c>
    </row>
    <row r="288" spans="1:8" x14ac:dyDescent="0.45">
      <c r="A288" s="40">
        <f t="shared" si="4"/>
        <v>286</v>
      </c>
      <c r="B288" s="124">
        <v>45777</v>
      </c>
      <c r="C288" s="40" t="s">
        <v>2419</v>
      </c>
      <c r="D288" s="40">
        <v>23.52</v>
      </c>
      <c r="E288" s="40">
        <v>6.5333333333333332</v>
      </c>
      <c r="F288" s="124">
        <v>44661</v>
      </c>
      <c r="G288" s="40">
        <v>23.6</v>
      </c>
      <c r="H288" s="40">
        <v>6.5555555555555554</v>
      </c>
    </row>
    <row r="289" spans="1:8" x14ac:dyDescent="0.45">
      <c r="A289" s="40">
        <f t="shared" si="4"/>
        <v>287</v>
      </c>
      <c r="B289" s="124">
        <v>45778</v>
      </c>
      <c r="C289" s="40" t="s">
        <v>2420</v>
      </c>
      <c r="D289" s="40">
        <v>11.35</v>
      </c>
      <c r="E289" s="40">
        <v>3.1527777777777777</v>
      </c>
      <c r="F289" s="124">
        <v>44704</v>
      </c>
      <c r="G289" s="40">
        <v>13.38</v>
      </c>
      <c r="H289" s="40">
        <v>3.7166666666666668</v>
      </c>
    </row>
    <row r="290" spans="1:8" x14ac:dyDescent="0.45">
      <c r="A290" s="40">
        <f t="shared" si="4"/>
        <v>288</v>
      </c>
      <c r="B290" s="124">
        <v>45779</v>
      </c>
      <c r="C290" s="40" t="s">
        <v>2421</v>
      </c>
      <c r="D290" s="40">
        <v>28.69</v>
      </c>
      <c r="E290" s="40">
        <v>7.969444444444445</v>
      </c>
      <c r="F290" s="124">
        <v>44708</v>
      </c>
      <c r="G290" s="40">
        <v>29.01</v>
      </c>
      <c r="H290" s="40">
        <v>8.0583333333333336</v>
      </c>
    </row>
    <row r="291" spans="1:8" x14ac:dyDescent="0.45">
      <c r="A291" s="40">
        <f t="shared" si="4"/>
        <v>289</v>
      </c>
      <c r="B291" s="124">
        <v>45780</v>
      </c>
      <c r="C291" s="40" t="s">
        <v>2422</v>
      </c>
      <c r="D291" s="40">
        <v>22.06</v>
      </c>
      <c r="E291" s="40">
        <v>6.1277777777777773</v>
      </c>
      <c r="F291" s="124">
        <v>44709</v>
      </c>
      <c r="G291" s="40">
        <v>23.41</v>
      </c>
      <c r="H291" s="40">
        <v>6.5027777777777773</v>
      </c>
    </row>
    <row r="292" spans="1:8" x14ac:dyDescent="0.45">
      <c r="A292" s="40">
        <f t="shared" si="4"/>
        <v>290</v>
      </c>
      <c r="B292" s="124">
        <v>45781</v>
      </c>
      <c r="C292" s="40" t="s">
        <v>2423</v>
      </c>
      <c r="D292" s="40">
        <v>29.06</v>
      </c>
      <c r="E292" s="40">
        <v>8.0722222222222211</v>
      </c>
      <c r="F292" s="124">
        <v>44708</v>
      </c>
      <c r="G292" s="40">
        <v>29.01</v>
      </c>
      <c r="H292" s="40">
        <v>8.0583333333333336</v>
      </c>
    </row>
    <row r="293" spans="1:8" x14ac:dyDescent="0.45">
      <c r="A293" s="40">
        <f t="shared" si="4"/>
        <v>291</v>
      </c>
      <c r="B293" s="124">
        <v>45782</v>
      </c>
      <c r="C293" s="40" t="s">
        <v>2424</v>
      </c>
      <c r="D293" s="40">
        <v>17.77</v>
      </c>
      <c r="E293" s="40">
        <v>4.9361111111111109</v>
      </c>
      <c r="F293" s="124">
        <v>44691</v>
      </c>
      <c r="G293" s="40">
        <v>17.77</v>
      </c>
      <c r="H293" s="40">
        <v>4.9361111111111109</v>
      </c>
    </row>
    <row r="294" spans="1:8" x14ac:dyDescent="0.45">
      <c r="A294" s="40">
        <f t="shared" si="4"/>
        <v>292</v>
      </c>
      <c r="B294" s="124">
        <v>45784</v>
      </c>
      <c r="C294" s="40" t="s">
        <v>2425</v>
      </c>
      <c r="D294" s="40">
        <v>25.52</v>
      </c>
      <c r="E294" s="40">
        <v>7.0888888888888886</v>
      </c>
      <c r="F294" s="124">
        <v>44706</v>
      </c>
      <c r="G294" s="40">
        <v>26.17</v>
      </c>
      <c r="H294" s="40">
        <v>7.2694444444444448</v>
      </c>
    </row>
    <row r="295" spans="1:8" x14ac:dyDescent="0.45">
      <c r="A295" s="40">
        <f t="shared" si="4"/>
        <v>293</v>
      </c>
      <c r="B295" s="124">
        <v>45785</v>
      </c>
      <c r="C295" s="40" t="s">
        <v>2426</v>
      </c>
      <c r="D295" s="40">
        <v>25.89</v>
      </c>
      <c r="E295" s="40">
        <v>7.1916666666666664</v>
      </c>
      <c r="F295" s="124">
        <v>44706</v>
      </c>
      <c r="G295" s="40">
        <v>26.17</v>
      </c>
      <c r="H295" s="40">
        <v>7.2694444444444448</v>
      </c>
    </row>
    <row r="296" spans="1:8" x14ac:dyDescent="0.45">
      <c r="A296" s="40">
        <f t="shared" si="4"/>
        <v>294</v>
      </c>
      <c r="B296" s="124">
        <v>45787</v>
      </c>
      <c r="C296" s="40" t="s">
        <v>2427</v>
      </c>
      <c r="D296" s="40">
        <v>19.12</v>
      </c>
      <c r="E296" s="40">
        <v>5.3111111111111109</v>
      </c>
      <c r="F296" s="124">
        <v>44682</v>
      </c>
      <c r="G296" s="40">
        <v>19.13</v>
      </c>
      <c r="H296" s="40">
        <v>5.3138888888888882</v>
      </c>
    </row>
    <row r="297" spans="1:8" x14ac:dyDescent="0.45">
      <c r="A297" s="40">
        <f t="shared" si="4"/>
        <v>295</v>
      </c>
      <c r="B297" s="124">
        <v>45789</v>
      </c>
      <c r="C297" s="40" t="s">
        <v>2428</v>
      </c>
      <c r="D297" s="40">
        <v>25.72</v>
      </c>
      <c r="E297" s="40">
        <v>7.1444444444444439</v>
      </c>
      <c r="F297" s="124">
        <v>44706</v>
      </c>
      <c r="G297" s="40">
        <v>26.17</v>
      </c>
      <c r="H297" s="40">
        <v>7.2694444444444448</v>
      </c>
    </row>
    <row r="298" spans="1:8" x14ac:dyDescent="0.45">
      <c r="A298" s="40">
        <f t="shared" si="4"/>
        <v>296</v>
      </c>
      <c r="B298" s="124">
        <v>45790</v>
      </c>
      <c r="C298" s="40" t="s">
        <v>2429</v>
      </c>
      <c r="D298" s="40">
        <v>28.61</v>
      </c>
      <c r="E298" s="40">
        <v>7.947222222222222</v>
      </c>
      <c r="F298" s="124">
        <v>44699</v>
      </c>
      <c r="G298" s="40">
        <v>28.65</v>
      </c>
      <c r="H298" s="40">
        <v>7.958333333333333</v>
      </c>
    </row>
    <row r="299" spans="1:8" x14ac:dyDescent="0.45">
      <c r="A299" s="40">
        <f t="shared" si="4"/>
        <v>297</v>
      </c>
      <c r="B299" s="124">
        <v>45791</v>
      </c>
      <c r="C299" s="40" t="s">
        <v>2430</v>
      </c>
      <c r="D299" s="40">
        <v>26.95</v>
      </c>
      <c r="E299" s="40">
        <v>7.4861111111111107</v>
      </c>
      <c r="F299" s="124">
        <v>44683</v>
      </c>
      <c r="G299" s="40">
        <v>26.6</v>
      </c>
      <c r="H299" s="40">
        <v>7.3888888888888893</v>
      </c>
    </row>
    <row r="300" spans="1:8" x14ac:dyDescent="0.45">
      <c r="A300" s="40">
        <f t="shared" si="4"/>
        <v>298</v>
      </c>
      <c r="B300" s="124">
        <v>45792</v>
      </c>
      <c r="C300" s="40" t="s">
        <v>2431</v>
      </c>
      <c r="D300" s="40">
        <v>21.06</v>
      </c>
      <c r="E300" s="40">
        <v>5.85</v>
      </c>
      <c r="F300" s="124">
        <v>44686</v>
      </c>
      <c r="G300" s="40">
        <v>21.47</v>
      </c>
      <c r="H300" s="40">
        <v>5.9638888888888886</v>
      </c>
    </row>
    <row r="301" spans="1:8" x14ac:dyDescent="0.45">
      <c r="A301" s="40">
        <f t="shared" si="4"/>
        <v>299</v>
      </c>
      <c r="B301" s="124">
        <v>45796</v>
      </c>
      <c r="C301" s="40" t="s">
        <v>2432</v>
      </c>
      <c r="D301" s="40">
        <v>15.93</v>
      </c>
      <c r="E301" s="40">
        <v>4.4249999999999998</v>
      </c>
      <c r="F301" s="124">
        <v>44690</v>
      </c>
      <c r="G301" s="40">
        <v>16.05</v>
      </c>
      <c r="H301" s="40">
        <v>4.458333333333333</v>
      </c>
    </row>
    <row r="302" spans="1:8" x14ac:dyDescent="0.45">
      <c r="A302" s="40">
        <f t="shared" si="4"/>
        <v>300</v>
      </c>
      <c r="B302" s="124">
        <v>45799</v>
      </c>
      <c r="C302" s="40" t="s">
        <v>2433</v>
      </c>
      <c r="D302" s="40">
        <v>21.37</v>
      </c>
      <c r="E302" s="40">
        <v>5.9361111111111109</v>
      </c>
      <c r="F302" s="124">
        <v>44686</v>
      </c>
      <c r="G302" s="40">
        <v>21.47</v>
      </c>
      <c r="H302" s="40">
        <v>5.9638888888888886</v>
      </c>
    </row>
    <row r="303" spans="1:8" x14ac:dyDescent="0.45">
      <c r="A303" s="40">
        <f t="shared" si="4"/>
        <v>301</v>
      </c>
      <c r="B303" s="124">
        <v>45800</v>
      </c>
      <c r="C303" s="40" t="s">
        <v>2434</v>
      </c>
      <c r="D303" s="40">
        <v>18.059999999999999</v>
      </c>
      <c r="E303" s="40">
        <v>5.0166666666666666</v>
      </c>
      <c r="F303" s="124">
        <v>44697</v>
      </c>
      <c r="G303" s="40">
        <v>18.8</v>
      </c>
      <c r="H303" s="40">
        <v>5.2222222222222223</v>
      </c>
    </row>
    <row r="304" spans="1:8" x14ac:dyDescent="0.45">
      <c r="A304" s="40">
        <f t="shared" si="4"/>
        <v>302</v>
      </c>
      <c r="B304" s="124">
        <v>45802</v>
      </c>
      <c r="C304" s="40" t="s">
        <v>2435</v>
      </c>
      <c r="D304" s="40">
        <v>21.08</v>
      </c>
      <c r="E304" s="40">
        <v>5.8555555555555552</v>
      </c>
      <c r="F304" s="124">
        <v>44686</v>
      </c>
      <c r="G304" s="40">
        <v>21.47</v>
      </c>
      <c r="H304" s="40">
        <v>5.9638888888888886</v>
      </c>
    </row>
    <row r="305" spans="1:8" x14ac:dyDescent="0.45">
      <c r="A305" s="40">
        <f t="shared" si="4"/>
        <v>303</v>
      </c>
      <c r="B305" s="124">
        <v>45803</v>
      </c>
      <c r="C305" s="40" t="s">
        <v>2436</v>
      </c>
      <c r="D305" s="40">
        <v>19.760000000000002</v>
      </c>
      <c r="E305" s="40">
        <v>5.4888888888888889</v>
      </c>
      <c r="F305" s="124">
        <v>44687</v>
      </c>
      <c r="G305" s="40">
        <v>20.73</v>
      </c>
      <c r="H305" s="40">
        <v>5.7583333333333337</v>
      </c>
    </row>
    <row r="306" spans="1:8" x14ac:dyDescent="0.45">
      <c r="A306" s="40">
        <f t="shared" si="4"/>
        <v>304</v>
      </c>
      <c r="B306" s="124">
        <v>45804</v>
      </c>
      <c r="C306" s="40" t="s">
        <v>2437</v>
      </c>
      <c r="D306" s="40">
        <v>28.36</v>
      </c>
      <c r="E306" s="40">
        <v>7.8777777777777773</v>
      </c>
      <c r="F306" s="124">
        <v>44699</v>
      </c>
      <c r="G306" s="40">
        <v>28.65</v>
      </c>
      <c r="H306" s="40">
        <v>7.958333333333333</v>
      </c>
    </row>
    <row r="307" spans="1:8" x14ac:dyDescent="0.45">
      <c r="A307" s="40">
        <f t="shared" si="4"/>
        <v>305</v>
      </c>
      <c r="B307" s="124">
        <v>45805</v>
      </c>
      <c r="C307" s="40" t="s">
        <v>2438</v>
      </c>
      <c r="D307" s="40">
        <v>20.03</v>
      </c>
      <c r="E307" s="40">
        <v>5.5638888888888891</v>
      </c>
      <c r="F307" s="124">
        <v>44687</v>
      </c>
      <c r="G307" s="40">
        <v>20.73</v>
      </c>
      <c r="H307" s="40">
        <v>5.7583333333333337</v>
      </c>
    </row>
    <row r="308" spans="1:8" x14ac:dyDescent="0.45">
      <c r="A308" s="40">
        <f t="shared" si="4"/>
        <v>306</v>
      </c>
      <c r="B308" s="124">
        <v>45808</v>
      </c>
      <c r="C308" s="40" t="s">
        <v>2439</v>
      </c>
      <c r="D308" s="40">
        <v>26.15</v>
      </c>
      <c r="E308" s="40">
        <v>7.2638888888888884</v>
      </c>
      <c r="F308" s="124">
        <v>44706</v>
      </c>
      <c r="G308" s="40">
        <v>26.17</v>
      </c>
      <c r="H308" s="40">
        <v>7.2694444444444448</v>
      </c>
    </row>
    <row r="309" spans="1:8" x14ac:dyDescent="0.45">
      <c r="A309" s="40">
        <f t="shared" si="4"/>
        <v>307</v>
      </c>
      <c r="B309" s="124">
        <v>45809</v>
      </c>
      <c r="C309" s="40" t="s">
        <v>2440</v>
      </c>
      <c r="D309" s="40">
        <v>27.91</v>
      </c>
      <c r="E309" s="40">
        <v>7.7527777777777773</v>
      </c>
      <c r="F309" s="124">
        <v>44741</v>
      </c>
      <c r="G309" s="40">
        <v>27.94</v>
      </c>
      <c r="H309" s="40">
        <v>7.7611111111111111</v>
      </c>
    </row>
    <row r="310" spans="1:8" x14ac:dyDescent="0.45">
      <c r="A310" s="40">
        <f t="shared" si="4"/>
        <v>308</v>
      </c>
      <c r="B310" s="124">
        <v>45812</v>
      </c>
      <c r="C310" s="40" t="s">
        <v>2441</v>
      </c>
      <c r="D310" s="40">
        <v>27.69</v>
      </c>
      <c r="E310" s="40">
        <v>7.6916666666666664</v>
      </c>
      <c r="F310" s="124">
        <v>44715</v>
      </c>
      <c r="G310" s="40">
        <v>27.81</v>
      </c>
      <c r="H310" s="40">
        <v>7.7249999999999996</v>
      </c>
    </row>
    <row r="311" spans="1:8" x14ac:dyDescent="0.45">
      <c r="A311" s="40">
        <f t="shared" si="4"/>
        <v>309</v>
      </c>
      <c r="B311" s="124">
        <v>45813</v>
      </c>
      <c r="C311" s="40" t="s">
        <v>2442</v>
      </c>
      <c r="D311" s="40">
        <v>29.38</v>
      </c>
      <c r="E311" s="40">
        <v>8.1611111111111114</v>
      </c>
      <c r="F311" s="124">
        <v>44714</v>
      </c>
      <c r="G311" s="40">
        <v>29.26</v>
      </c>
      <c r="H311" s="40">
        <v>8.1277777777777782</v>
      </c>
    </row>
    <row r="312" spans="1:8" x14ac:dyDescent="0.45">
      <c r="A312" s="40">
        <f t="shared" si="4"/>
        <v>310</v>
      </c>
      <c r="B312" s="124">
        <v>45814</v>
      </c>
      <c r="C312" s="40" t="s">
        <v>2443</v>
      </c>
      <c r="D312" s="40">
        <v>22.48</v>
      </c>
      <c r="E312" s="40">
        <v>6.2444444444444445</v>
      </c>
      <c r="F312" s="124">
        <v>44727</v>
      </c>
      <c r="G312" s="40">
        <v>22.51</v>
      </c>
      <c r="H312" s="40">
        <v>6.2527777777777782</v>
      </c>
    </row>
    <row r="313" spans="1:8" x14ac:dyDescent="0.45">
      <c r="A313" s="40">
        <f t="shared" si="4"/>
        <v>311</v>
      </c>
      <c r="B313" s="124">
        <v>45825</v>
      </c>
      <c r="C313" s="40" t="s">
        <v>2444</v>
      </c>
      <c r="D313" s="40">
        <v>24.38</v>
      </c>
      <c r="E313" s="40">
        <v>6.7722222222222221</v>
      </c>
      <c r="F313" s="124">
        <v>44730</v>
      </c>
      <c r="G313" s="40">
        <v>24.79</v>
      </c>
      <c r="H313" s="40">
        <v>6.8861111111111111</v>
      </c>
    </row>
    <row r="314" spans="1:8" x14ac:dyDescent="0.45">
      <c r="A314" s="40">
        <f t="shared" si="4"/>
        <v>312</v>
      </c>
      <c r="B314" s="124">
        <v>45827</v>
      </c>
      <c r="C314" s="40" t="s">
        <v>2445</v>
      </c>
      <c r="D314" s="40">
        <v>26.65</v>
      </c>
      <c r="E314" s="40">
        <v>7.4027777777777768</v>
      </c>
      <c r="F314" s="124">
        <v>44721</v>
      </c>
      <c r="G314" s="40">
        <v>27.08</v>
      </c>
      <c r="H314" s="40">
        <v>7.5222222222222213</v>
      </c>
    </row>
    <row r="315" spans="1:8" x14ac:dyDescent="0.45">
      <c r="A315" s="40">
        <f t="shared" si="4"/>
        <v>313</v>
      </c>
      <c r="B315" s="124">
        <v>45836</v>
      </c>
      <c r="C315" s="40" t="s">
        <v>2446</v>
      </c>
      <c r="D315" s="40">
        <v>25.32</v>
      </c>
      <c r="E315" s="40">
        <v>7.0333333333333332</v>
      </c>
      <c r="F315" s="124">
        <v>44739</v>
      </c>
      <c r="G315" s="40">
        <v>25.4</v>
      </c>
      <c r="H315" s="40">
        <v>7.0555555555555554</v>
      </c>
    </row>
    <row r="316" spans="1:8" x14ac:dyDescent="0.45">
      <c r="A316" s="40">
        <f t="shared" si="4"/>
        <v>314</v>
      </c>
      <c r="B316" s="124">
        <v>45837</v>
      </c>
      <c r="C316" s="40" t="s">
        <v>2447</v>
      </c>
      <c r="D316" s="40">
        <v>28.49</v>
      </c>
      <c r="E316" s="40">
        <v>7.9138888888888879</v>
      </c>
      <c r="F316" s="124">
        <v>44742</v>
      </c>
      <c r="G316" s="40">
        <v>28.68</v>
      </c>
      <c r="H316" s="40">
        <v>7.9666666666666668</v>
      </c>
    </row>
    <row r="317" spans="1:8" x14ac:dyDescent="0.45">
      <c r="A317" s="40">
        <f t="shared" si="4"/>
        <v>315</v>
      </c>
      <c r="B317" s="124">
        <v>45857</v>
      </c>
      <c r="C317" s="40" t="s">
        <v>2448</v>
      </c>
      <c r="D317" s="40">
        <v>20.8</v>
      </c>
      <c r="E317" s="40">
        <v>5.7777777777777777</v>
      </c>
      <c r="F317" s="124">
        <v>44754</v>
      </c>
      <c r="G317" s="40">
        <v>20.89</v>
      </c>
      <c r="H317" s="40">
        <v>5.802777777777778</v>
      </c>
    </row>
    <row r="318" spans="1:8" x14ac:dyDescent="0.45">
      <c r="A318" s="40">
        <f t="shared" si="4"/>
        <v>316</v>
      </c>
      <c r="B318" s="124">
        <v>45858</v>
      </c>
      <c r="C318" s="40" t="s">
        <v>2449</v>
      </c>
      <c r="D318" s="40">
        <v>23.38</v>
      </c>
      <c r="E318" s="40">
        <v>6.4944444444444436</v>
      </c>
      <c r="F318" s="124">
        <v>44744</v>
      </c>
      <c r="G318" s="40">
        <v>23.66</v>
      </c>
      <c r="H318" s="40">
        <v>6.572222222222222</v>
      </c>
    </row>
    <row r="319" spans="1:8" x14ac:dyDescent="0.45">
      <c r="A319" s="40">
        <f t="shared" si="4"/>
        <v>317</v>
      </c>
      <c r="B319" s="124">
        <v>45921</v>
      </c>
      <c r="C319" s="40" t="s">
        <v>2450</v>
      </c>
      <c r="D319" s="40">
        <v>17.45</v>
      </c>
      <c r="E319" s="40">
        <v>4.8472222222222223</v>
      </c>
      <c r="F319" s="124">
        <v>44828</v>
      </c>
      <c r="G319" s="40">
        <v>17.850000000000001</v>
      </c>
      <c r="H319" s="40">
        <v>4.9583333333333339</v>
      </c>
    </row>
    <row r="320" spans="1:8" x14ac:dyDescent="0.45">
      <c r="A320" s="40">
        <f t="shared" si="4"/>
        <v>318</v>
      </c>
      <c r="B320" s="124">
        <v>45956</v>
      </c>
      <c r="C320" s="40" t="s">
        <v>2451</v>
      </c>
      <c r="D320" s="40">
        <v>11.75</v>
      </c>
      <c r="E320" s="40">
        <v>3.2638888888888888</v>
      </c>
      <c r="F320" s="124">
        <v>44842</v>
      </c>
      <c r="G320" s="40">
        <v>13.47</v>
      </c>
      <c r="H320" s="40">
        <v>3.7416666666666667</v>
      </c>
    </row>
    <row r="321" spans="1:8" x14ac:dyDescent="0.45">
      <c r="A321" s="40">
        <f t="shared" si="4"/>
        <v>319</v>
      </c>
      <c r="B321" s="124">
        <v>45957</v>
      </c>
      <c r="C321" s="40" t="s">
        <v>2452</v>
      </c>
      <c r="D321" s="40">
        <v>15.1</v>
      </c>
      <c r="E321" s="40">
        <v>4.1944444444444446</v>
      </c>
      <c r="F321" s="124">
        <v>44852</v>
      </c>
      <c r="G321" s="40">
        <v>15.66</v>
      </c>
      <c r="H321" s="40">
        <v>4.3499999999999996</v>
      </c>
    </row>
    <row r="322" spans="1:8" x14ac:dyDescent="0.45">
      <c r="A322" s="40">
        <f t="shared" si="4"/>
        <v>320</v>
      </c>
      <c r="B322" s="124">
        <v>45958</v>
      </c>
      <c r="C322" s="40" t="s">
        <v>2453</v>
      </c>
      <c r="D322" s="40">
        <v>14.31</v>
      </c>
      <c r="E322" s="40">
        <v>3.9750000000000001</v>
      </c>
      <c r="F322" s="124">
        <v>44856</v>
      </c>
      <c r="G322" s="40">
        <v>14.32</v>
      </c>
      <c r="H322" s="40">
        <v>3.9777777777777779</v>
      </c>
    </row>
    <row r="323" spans="1:8" x14ac:dyDescent="0.45">
      <c r="A323" s="40">
        <f t="shared" si="4"/>
        <v>321</v>
      </c>
      <c r="B323" s="124">
        <v>45959</v>
      </c>
      <c r="C323" s="40" t="s">
        <v>2454</v>
      </c>
      <c r="D323" s="40">
        <v>17.34</v>
      </c>
      <c r="E323" s="40">
        <v>4.8166666666666664</v>
      </c>
      <c r="F323" s="124">
        <v>44853</v>
      </c>
      <c r="G323" s="40">
        <v>17.489999999999998</v>
      </c>
      <c r="H323" s="40">
        <v>4.8583333333333325</v>
      </c>
    </row>
    <row r="324" spans="1:8" x14ac:dyDescent="0.45">
      <c r="A324" s="40">
        <f t="shared" si="4"/>
        <v>322</v>
      </c>
      <c r="B324" s="124">
        <v>45960</v>
      </c>
      <c r="C324" s="40" t="s">
        <v>2455</v>
      </c>
      <c r="D324" s="40">
        <v>11.81</v>
      </c>
      <c r="E324" s="40">
        <v>3.2805555555555554</v>
      </c>
      <c r="F324" s="124">
        <v>44842</v>
      </c>
      <c r="G324" s="40">
        <v>13.47</v>
      </c>
      <c r="H324" s="40">
        <v>3.7416666666666667</v>
      </c>
    </row>
    <row r="325" spans="1:8" x14ac:dyDescent="0.45">
      <c r="A325" s="40">
        <f t="shared" ref="A325:A388" si="5">A324+1</f>
        <v>323</v>
      </c>
      <c r="B325" s="124">
        <v>45962</v>
      </c>
      <c r="C325" s="40" t="s">
        <v>2456</v>
      </c>
      <c r="D325" s="40">
        <v>13.89</v>
      </c>
      <c r="E325" s="40">
        <v>3.8583333333333334</v>
      </c>
      <c r="F325" s="124">
        <v>44856</v>
      </c>
      <c r="G325" s="40">
        <v>14.32</v>
      </c>
      <c r="H325" s="40">
        <v>3.9777777777777779</v>
      </c>
    </row>
    <row r="326" spans="1:8" x14ac:dyDescent="0.45">
      <c r="A326" s="40">
        <f t="shared" si="5"/>
        <v>324</v>
      </c>
      <c r="B326" s="124">
        <v>45963</v>
      </c>
      <c r="C326" s="40" t="s">
        <v>2457</v>
      </c>
      <c r="D326" s="40">
        <v>7.45</v>
      </c>
      <c r="E326" s="40">
        <v>2.0694444444444446</v>
      </c>
      <c r="F326" s="124">
        <v>44883</v>
      </c>
      <c r="G326" s="40">
        <v>7.63</v>
      </c>
      <c r="H326" s="40">
        <v>2.1194444444444445</v>
      </c>
    </row>
    <row r="327" spans="1:8" x14ac:dyDescent="0.45">
      <c r="A327" s="40">
        <f t="shared" si="5"/>
        <v>325</v>
      </c>
      <c r="B327" s="124">
        <v>45964</v>
      </c>
      <c r="C327" s="40" t="s">
        <v>2458</v>
      </c>
      <c r="D327" s="40">
        <v>14.6</v>
      </c>
      <c r="E327" s="40">
        <v>4.0555555555555554</v>
      </c>
      <c r="F327" s="124">
        <v>44873</v>
      </c>
      <c r="G327" s="40">
        <v>14.78</v>
      </c>
      <c r="H327" s="40">
        <v>4.1055555555555552</v>
      </c>
    </row>
    <row r="328" spans="1:8" x14ac:dyDescent="0.45">
      <c r="A328" s="40">
        <f t="shared" si="5"/>
        <v>326</v>
      </c>
      <c r="B328" s="124">
        <v>45967</v>
      </c>
      <c r="C328" s="40" t="s">
        <v>2459</v>
      </c>
      <c r="D328" s="40">
        <v>14.99</v>
      </c>
      <c r="E328" s="40">
        <v>4.1638888888888888</v>
      </c>
      <c r="F328" s="124">
        <v>44868</v>
      </c>
      <c r="G328" s="40">
        <v>15.01</v>
      </c>
      <c r="H328" s="40">
        <v>4.1694444444444443</v>
      </c>
    </row>
    <row r="329" spans="1:8" x14ac:dyDescent="0.45">
      <c r="A329" s="40">
        <f t="shared" si="5"/>
        <v>327</v>
      </c>
      <c r="B329" s="124">
        <v>45968</v>
      </c>
      <c r="C329" s="40" t="s">
        <v>2460</v>
      </c>
      <c r="D329" s="40">
        <v>14.7</v>
      </c>
      <c r="E329" s="40">
        <v>4.083333333333333</v>
      </c>
      <c r="F329" s="124">
        <v>44873</v>
      </c>
      <c r="G329" s="40">
        <v>14.78</v>
      </c>
      <c r="H329" s="40">
        <v>4.1055555555555552</v>
      </c>
    </row>
    <row r="330" spans="1:8" x14ac:dyDescent="0.45">
      <c r="A330" s="40">
        <f t="shared" si="5"/>
        <v>328</v>
      </c>
      <c r="B330" s="124">
        <v>45969</v>
      </c>
      <c r="C330" s="40" t="s">
        <v>2461</v>
      </c>
      <c r="D330" s="40">
        <v>12.9</v>
      </c>
      <c r="E330" s="40">
        <v>3.5833333333333335</v>
      </c>
      <c r="F330" s="124">
        <v>44885</v>
      </c>
      <c r="G330" s="40">
        <v>13.06</v>
      </c>
      <c r="H330" s="40">
        <v>3.6277777777777778</v>
      </c>
    </row>
    <row r="331" spans="1:8" x14ac:dyDescent="0.45">
      <c r="A331" s="40">
        <f t="shared" si="5"/>
        <v>329</v>
      </c>
      <c r="B331" s="124">
        <v>45971</v>
      </c>
      <c r="C331" s="40" t="s">
        <v>2462</v>
      </c>
      <c r="D331" s="40">
        <v>11.03</v>
      </c>
      <c r="E331" s="40">
        <v>3.0638888888888887</v>
      </c>
      <c r="F331" s="124">
        <v>44869</v>
      </c>
      <c r="G331" s="40">
        <v>11.39</v>
      </c>
      <c r="H331" s="40">
        <v>3.1638888888888888</v>
      </c>
    </row>
    <row r="332" spans="1:8" x14ac:dyDescent="0.45">
      <c r="A332" s="40">
        <f t="shared" si="5"/>
        <v>330</v>
      </c>
      <c r="B332" s="124">
        <v>45975</v>
      </c>
      <c r="C332" s="40" t="s">
        <v>2463</v>
      </c>
      <c r="D332" s="40">
        <v>13.38</v>
      </c>
      <c r="E332" s="40">
        <v>3.7166666666666668</v>
      </c>
      <c r="F332" s="124">
        <v>44881</v>
      </c>
      <c r="G332" s="40">
        <v>13.57</v>
      </c>
      <c r="H332" s="40">
        <v>3.7694444444444444</v>
      </c>
    </row>
    <row r="333" spans="1:8" x14ac:dyDescent="0.45">
      <c r="A333" s="40">
        <f t="shared" si="5"/>
        <v>331</v>
      </c>
      <c r="B333" s="124">
        <v>45976</v>
      </c>
      <c r="C333" s="40" t="s">
        <v>2464</v>
      </c>
      <c r="D333" s="40">
        <v>14.24</v>
      </c>
      <c r="E333" s="40">
        <v>3.9555555555555557</v>
      </c>
      <c r="F333" s="124">
        <v>44856</v>
      </c>
      <c r="G333" s="40">
        <v>14.32</v>
      </c>
      <c r="H333" s="40">
        <v>3.9777777777777779</v>
      </c>
    </row>
    <row r="334" spans="1:8" x14ac:dyDescent="0.45">
      <c r="A334" s="40">
        <f t="shared" si="5"/>
        <v>332</v>
      </c>
      <c r="B334" s="124">
        <v>45977</v>
      </c>
      <c r="C334" s="40" t="s">
        <v>2465</v>
      </c>
      <c r="D334" s="40">
        <v>14.19</v>
      </c>
      <c r="E334" s="40">
        <v>3.9416666666666664</v>
      </c>
      <c r="F334" s="124">
        <v>44856</v>
      </c>
      <c r="G334" s="40">
        <v>14.32</v>
      </c>
      <c r="H334" s="40">
        <v>3.9777777777777779</v>
      </c>
    </row>
    <row r="335" spans="1:8" x14ac:dyDescent="0.45">
      <c r="A335" s="40">
        <f t="shared" si="5"/>
        <v>333</v>
      </c>
      <c r="B335" s="124">
        <v>45982</v>
      </c>
      <c r="C335" s="40" t="s">
        <v>2466</v>
      </c>
      <c r="D335" s="40">
        <v>9.5399999999999991</v>
      </c>
      <c r="E335" s="40">
        <v>2.65</v>
      </c>
      <c r="F335" s="124">
        <v>44634</v>
      </c>
      <c r="G335" s="40">
        <v>10.09</v>
      </c>
      <c r="H335" s="40">
        <v>2.8027777777777776</v>
      </c>
    </row>
    <row r="336" spans="1:8" x14ac:dyDescent="0.45">
      <c r="A336" s="40">
        <f t="shared" si="5"/>
        <v>334</v>
      </c>
      <c r="B336" s="124">
        <v>45983</v>
      </c>
      <c r="C336" s="40" t="s">
        <v>2467</v>
      </c>
      <c r="D336" s="40">
        <v>14.11</v>
      </c>
      <c r="E336" s="40">
        <v>3.9194444444444443</v>
      </c>
      <c r="F336" s="124">
        <v>44856</v>
      </c>
      <c r="G336" s="40">
        <v>14.32</v>
      </c>
      <c r="H336" s="40">
        <v>3.9777777777777779</v>
      </c>
    </row>
    <row r="337" spans="1:8" x14ac:dyDescent="0.45">
      <c r="A337" s="40">
        <f t="shared" si="5"/>
        <v>335</v>
      </c>
      <c r="B337" s="124">
        <v>45984</v>
      </c>
      <c r="C337" s="40" t="s">
        <v>2468</v>
      </c>
      <c r="D337" s="40">
        <v>13.42</v>
      </c>
      <c r="E337" s="40">
        <v>3.7277777777777779</v>
      </c>
      <c r="F337" s="124">
        <v>44881</v>
      </c>
      <c r="G337" s="40">
        <v>13.57</v>
      </c>
      <c r="H337" s="40">
        <v>3.7694444444444444</v>
      </c>
    </row>
    <row r="338" spans="1:8" x14ac:dyDescent="0.45">
      <c r="A338" s="40">
        <f t="shared" si="5"/>
        <v>336</v>
      </c>
      <c r="B338" s="124">
        <v>45987</v>
      </c>
      <c r="C338" s="40" t="s">
        <v>2469</v>
      </c>
      <c r="D338" s="40">
        <v>12.75</v>
      </c>
      <c r="E338" s="40">
        <v>3.5416666666666665</v>
      </c>
      <c r="F338" s="124">
        <v>44885</v>
      </c>
      <c r="G338" s="40">
        <v>13.06</v>
      </c>
      <c r="H338" s="40">
        <v>3.6277777777777778</v>
      </c>
    </row>
    <row r="339" spans="1:8" x14ac:dyDescent="0.45">
      <c r="A339" s="40">
        <f t="shared" si="5"/>
        <v>337</v>
      </c>
      <c r="B339" s="124">
        <v>45989</v>
      </c>
      <c r="C339" s="40" t="s">
        <v>2470</v>
      </c>
      <c r="D339" s="40">
        <v>8.3800000000000008</v>
      </c>
      <c r="E339" s="40">
        <v>2.3277777777777779</v>
      </c>
      <c r="F339" s="124">
        <v>44875</v>
      </c>
      <c r="G339" s="40">
        <v>9.39</v>
      </c>
      <c r="H339" s="40">
        <v>2.6083333333333334</v>
      </c>
    </row>
    <row r="340" spans="1:8" x14ac:dyDescent="0.45">
      <c r="A340" s="40">
        <f t="shared" si="5"/>
        <v>338</v>
      </c>
      <c r="B340" s="124">
        <v>45990</v>
      </c>
      <c r="C340" s="40" t="s">
        <v>2471</v>
      </c>
      <c r="D340" s="40">
        <v>13.29</v>
      </c>
      <c r="E340" s="40">
        <v>3.6916666666666664</v>
      </c>
      <c r="F340" s="124">
        <v>44871</v>
      </c>
      <c r="G340" s="40">
        <v>13.29</v>
      </c>
      <c r="H340" s="40">
        <v>3.6916666666666664</v>
      </c>
    </row>
    <row r="341" spans="1:8" x14ac:dyDescent="0.45">
      <c r="A341" s="40">
        <f t="shared" si="5"/>
        <v>339</v>
      </c>
      <c r="B341" s="124">
        <v>45991</v>
      </c>
      <c r="C341" s="40" t="s">
        <v>2472</v>
      </c>
      <c r="D341" s="40">
        <v>7.36</v>
      </c>
      <c r="E341" s="40">
        <v>2.0444444444444443</v>
      </c>
      <c r="F341" s="124">
        <v>44883</v>
      </c>
      <c r="G341" s="40">
        <v>7.63</v>
      </c>
      <c r="H341" s="40">
        <v>2.1194444444444445</v>
      </c>
    </row>
    <row r="342" spans="1:8" x14ac:dyDescent="0.45">
      <c r="A342" s="40">
        <f t="shared" si="5"/>
        <v>340</v>
      </c>
      <c r="B342" s="124">
        <v>45998</v>
      </c>
      <c r="C342" s="40" t="s">
        <v>2473</v>
      </c>
      <c r="D342" s="40">
        <v>7.15</v>
      </c>
      <c r="E342" s="40">
        <v>1.9861111111111112</v>
      </c>
      <c r="F342" s="124">
        <v>44909</v>
      </c>
      <c r="G342" s="40">
        <v>7.6</v>
      </c>
      <c r="H342" s="40">
        <v>2.1111111111111112</v>
      </c>
    </row>
    <row r="343" spans="1:8" x14ac:dyDescent="0.45">
      <c r="A343" s="40">
        <f t="shared" si="5"/>
        <v>341</v>
      </c>
      <c r="B343" s="124">
        <v>46019</v>
      </c>
      <c r="C343" s="40" t="s">
        <v>2474</v>
      </c>
      <c r="D343" s="40">
        <v>11.18</v>
      </c>
      <c r="E343" s="40">
        <v>3.1055555555555552</v>
      </c>
      <c r="F343" s="124">
        <v>44907</v>
      </c>
      <c r="G343" s="40">
        <v>11.25</v>
      </c>
      <c r="H343" s="40">
        <v>3.125</v>
      </c>
    </row>
    <row r="344" spans="1:8" x14ac:dyDescent="0.45">
      <c r="A344" s="40">
        <f t="shared" si="5"/>
        <v>342</v>
      </c>
      <c r="B344" s="124">
        <v>46021</v>
      </c>
      <c r="C344" s="40" t="s">
        <v>2475</v>
      </c>
      <c r="D344" s="40">
        <v>9.35</v>
      </c>
      <c r="E344" s="40">
        <v>2.5972222222222219</v>
      </c>
      <c r="F344" s="124">
        <v>44925</v>
      </c>
      <c r="G344" s="40">
        <v>9.3800000000000008</v>
      </c>
      <c r="H344" s="40">
        <v>2.6055555555555556</v>
      </c>
    </row>
    <row r="345" spans="1:8" x14ac:dyDescent="0.45">
      <c r="A345" s="40">
        <f t="shared" si="5"/>
        <v>343</v>
      </c>
      <c r="B345" s="124">
        <v>46022</v>
      </c>
      <c r="C345" s="40" t="s">
        <v>2476</v>
      </c>
      <c r="D345" s="40">
        <v>11.96</v>
      </c>
      <c r="E345" s="40">
        <v>3.3222222222222224</v>
      </c>
      <c r="F345" s="124">
        <v>44910</v>
      </c>
      <c r="G345" s="40">
        <v>12.19</v>
      </c>
      <c r="H345" s="40">
        <v>3.3861111111111111</v>
      </c>
    </row>
    <row r="346" spans="1:8" x14ac:dyDescent="0.45">
      <c r="A346" s="40">
        <f t="shared" si="5"/>
        <v>344</v>
      </c>
      <c r="B346" s="124">
        <v>46023</v>
      </c>
      <c r="C346" s="40" t="s">
        <v>2477</v>
      </c>
      <c r="D346" s="40">
        <v>7.02</v>
      </c>
      <c r="E346" s="40">
        <v>1.9499999999999997</v>
      </c>
      <c r="F346" s="124">
        <v>44944</v>
      </c>
      <c r="G346" s="40">
        <v>7.15</v>
      </c>
      <c r="H346" s="40">
        <v>1.9861111111111112</v>
      </c>
    </row>
    <row r="347" spans="1:8" x14ac:dyDescent="0.45">
      <c r="A347" s="40">
        <f t="shared" si="5"/>
        <v>345</v>
      </c>
      <c r="B347" s="124">
        <v>46025</v>
      </c>
      <c r="C347" s="40" t="s">
        <v>2478</v>
      </c>
      <c r="D347" s="40">
        <v>12.01</v>
      </c>
      <c r="E347" s="40">
        <v>3.3361111111111108</v>
      </c>
      <c r="F347" s="124">
        <v>44936</v>
      </c>
      <c r="G347" s="40">
        <v>12.87</v>
      </c>
      <c r="H347" s="40">
        <v>3.5749999999999997</v>
      </c>
    </row>
    <row r="348" spans="1:8" x14ac:dyDescent="0.45">
      <c r="A348" s="40">
        <f t="shared" si="5"/>
        <v>346</v>
      </c>
      <c r="B348" s="124">
        <v>46028</v>
      </c>
      <c r="C348" s="40" t="s">
        <v>2479</v>
      </c>
      <c r="D348" s="40">
        <v>13.07</v>
      </c>
      <c r="E348" s="40">
        <v>3.6305555555555555</v>
      </c>
      <c r="F348" s="124">
        <v>44957</v>
      </c>
      <c r="G348" s="40">
        <v>13.55</v>
      </c>
      <c r="H348" s="40">
        <v>3.7638888888888888</v>
      </c>
    </row>
    <row r="349" spans="1:8" x14ac:dyDescent="0.45">
      <c r="A349" s="40">
        <f t="shared" si="5"/>
        <v>347</v>
      </c>
      <c r="B349" s="124">
        <v>46029</v>
      </c>
      <c r="C349" s="40" t="s">
        <v>2480</v>
      </c>
      <c r="D349" s="40">
        <v>8.6</v>
      </c>
      <c r="E349" s="40">
        <v>2.3888888888888888</v>
      </c>
      <c r="F349" s="124">
        <v>44931</v>
      </c>
      <c r="G349" s="40">
        <v>9.76</v>
      </c>
      <c r="H349" s="40">
        <v>2.7111111111111108</v>
      </c>
    </row>
    <row r="350" spans="1:8" x14ac:dyDescent="0.45">
      <c r="A350" s="40">
        <f t="shared" si="5"/>
        <v>348</v>
      </c>
      <c r="B350" s="124">
        <v>46032</v>
      </c>
      <c r="C350" s="40" t="s">
        <v>2481</v>
      </c>
      <c r="D350" s="40">
        <v>7.55</v>
      </c>
      <c r="E350" s="40">
        <v>2.0972222222222223</v>
      </c>
      <c r="F350" s="124">
        <v>44933</v>
      </c>
      <c r="G350" s="40">
        <v>8.27</v>
      </c>
      <c r="H350" s="40">
        <v>2.2972222222222221</v>
      </c>
    </row>
    <row r="351" spans="1:8" x14ac:dyDescent="0.45">
      <c r="A351" s="40">
        <f t="shared" si="5"/>
        <v>349</v>
      </c>
      <c r="B351" s="124">
        <v>46035</v>
      </c>
      <c r="C351" s="40" t="s">
        <v>2482</v>
      </c>
      <c r="D351" s="40">
        <v>10.81</v>
      </c>
      <c r="E351" s="40">
        <v>3.0027777777777778</v>
      </c>
      <c r="F351" s="124">
        <v>44937</v>
      </c>
      <c r="G351" s="40">
        <v>11.59</v>
      </c>
      <c r="H351" s="40">
        <v>3.2194444444444441</v>
      </c>
    </row>
    <row r="352" spans="1:8" x14ac:dyDescent="0.45">
      <c r="A352" s="40">
        <f t="shared" si="5"/>
        <v>350</v>
      </c>
      <c r="B352" s="124">
        <v>46036</v>
      </c>
      <c r="C352" s="40" t="s">
        <v>2483</v>
      </c>
      <c r="D352" s="40">
        <v>13</v>
      </c>
      <c r="E352" s="40">
        <v>3.6111111111111112</v>
      </c>
      <c r="F352" s="124">
        <v>44949</v>
      </c>
      <c r="G352" s="40">
        <v>13.05</v>
      </c>
      <c r="H352" s="40">
        <v>3.625</v>
      </c>
    </row>
    <row r="353" spans="1:8" x14ac:dyDescent="0.45">
      <c r="A353" s="40">
        <f t="shared" si="5"/>
        <v>351</v>
      </c>
      <c r="B353" s="124">
        <v>46038</v>
      </c>
      <c r="C353" s="40" t="s">
        <v>2484</v>
      </c>
      <c r="D353" s="40">
        <v>13.15</v>
      </c>
      <c r="E353" s="40">
        <v>3.6527777777777777</v>
      </c>
      <c r="F353" s="124">
        <v>44957</v>
      </c>
      <c r="G353" s="40">
        <v>13.55</v>
      </c>
      <c r="H353" s="40">
        <v>3.7638888888888888</v>
      </c>
    </row>
    <row r="354" spans="1:8" x14ac:dyDescent="0.45">
      <c r="A354" s="40">
        <f t="shared" si="5"/>
        <v>352</v>
      </c>
      <c r="B354" s="124">
        <v>46039</v>
      </c>
      <c r="C354" s="40" t="s">
        <v>2485</v>
      </c>
      <c r="D354" s="40">
        <v>13.22</v>
      </c>
      <c r="E354" s="40">
        <v>3.6722222222222225</v>
      </c>
      <c r="F354" s="124">
        <v>44957</v>
      </c>
      <c r="G354" s="40">
        <v>13.55</v>
      </c>
      <c r="H354" s="40">
        <v>3.7638888888888888</v>
      </c>
    </row>
    <row r="355" spans="1:8" x14ac:dyDescent="0.45">
      <c r="A355" s="40">
        <f t="shared" si="5"/>
        <v>353</v>
      </c>
      <c r="B355" s="124">
        <v>46040</v>
      </c>
      <c r="C355" s="40" t="s">
        <v>2486</v>
      </c>
      <c r="D355" s="40">
        <v>11.92</v>
      </c>
      <c r="E355" s="40">
        <v>3.3111111111111109</v>
      </c>
      <c r="F355" s="124">
        <v>44951</v>
      </c>
      <c r="G355" s="40">
        <v>11.99</v>
      </c>
      <c r="H355" s="40">
        <v>3.3305555555555557</v>
      </c>
    </row>
    <row r="356" spans="1:8" x14ac:dyDescent="0.45">
      <c r="A356" s="40">
        <f t="shared" si="5"/>
        <v>354</v>
      </c>
      <c r="B356" s="124">
        <v>46047</v>
      </c>
      <c r="C356" s="40" t="s">
        <v>2487</v>
      </c>
      <c r="D356" s="40">
        <v>10.36</v>
      </c>
      <c r="E356" s="40">
        <v>2.8777777777777778</v>
      </c>
      <c r="F356" s="124">
        <v>44937</v>
      </c>
      <c r="G356" s="40">
        <v>11.59</v>
      </c>
      <c r="H356" s="40">
        <v>3.2194444444444441</v>
      </c>
    </row>
    <row r="357" spans="1:8" x14ac:dyDescent="0.45">
      <c r="A357" s="40">
        <f t="shared" si="5"/>
        <v>355</v>
      </c>
      <c r="B357" s="124">
        <v>46052</v>
      </c>
      <c r="C357" s="40" t="s">
        <v>2488</v>
      </c>
      <c r="D357" s="40">
        <v>11.82</v>
      </c>
      <c r="E357" s="40">
        <v>3.2833333333333332</v>
      </c>
      <c r="F357" s="124">
        <v>44951</v>
      </c>
      <c r="G357" s="40">
        <v>11.99</v>
      </c>
      <c r="H357" s="40">
        <v>3.3305555555555557</v>
      </c>
    </row>
    <row r="358" spans="1:8" x14ac:dyDescent="0.45">
      <c r="A358" s="40">
        <f t="shared" si="5"/>
        <v>356</v>
      </c>
      <c r="B358" s="124">
        <v>46056</v>
      </c>
      <c r="C358" s="40" t="s">
        <v>2489</v>
      </c>
      <c r="D358" s="40">
        <v>15.96</v>
      </c>
      <c r="E358" s="40">
        <v>4.4333333333333336</v>
      </c>
      <c r="F358" s="124">
        <v>44617</v>
      </c>
      <c r="G358" s="40">
        <v>16.66</v>
      </c>
      <c r="H358" s="40">
        <v>4.6277777777777773</v>
      </c>
    </row>
    <row r="359" spans="1:8" x14ac:dyDescent="0.45">
      <c r="A359" s="40">
        <f t="shared" si="5"/>
        <v>357</v>
      </c>
      <c r="B359" s="124">
        <v>46060</v>
      </c>
      <c r="C359" s="40" t="s">
        <v>2490</v>
      </c>
      <c r="D359" s="40">
        <v>5.31</v>
      </c>
      <c r="E359" s="40">
        <v>1.4749999999999999</v>
      </c>
      <c r="F359" s="124">
        <v>44594</v>
      </c>
      <c r="G359" s="40">
        <v>5.76</v>
      </c>
      <c r="H359" s="40">
        <v>1.5999999999999999</v>
      </c>
    </row>
    <row r="360" spans="1:8" x14ac:dyDescent="0.45">
      <c r="A360" s="40">
        <f t="shared" si="5"/>
        <v>358</v>
      </c>
      <c r="B360" s="124">
        <v>46065</v>
      </c>
      <c r="C360" s="40" t="s">
        <v>2491</v>
      </c>
      <c r="D360" s="40">
        <v>14.44</v>
      </c>
      <c r="E360" s="40">
        <v>4.0111111111111111</v>
      </c>
      <c r="F360" s="124">
        <v>44620</v>
      </c>
      <c r="G360" s="40">
        <v>14.82</v>
      </c>
      <c r="H360" s="40">
        <v>4.1166666666666663</v>
      </c>
    </row>
    <row r="361" spans="1:8" x14ac:dyDescent="0.45">
      <c r="A361" s="40">
        <f t="shared" si="5"/>
        <v>359</v>
      </c>
      <c r="B361" s="124">
        <v>46066</v>
      </c>
      <c r="C361" s="40" t="s">
        <v>2492</v>
      </c>
      <c r="D361" s="40">
        <v>16.02</v>
      </c>
      <c r="E361" s="40">
        <v>4.45</v>
      </c>
      <c r="F361" s="124">
        <v>44617</v>
      </c>
      <c r="G361" s="40">
        <v>16.66</v>
      </c>
      <c r="H361" s="40">
        <v>4.6277777777777773</v>
      </c>
    </row>
    <row r="362" spans="1:8" x14ac:dyDescent="0.45">
      <c r="A362" s="40">
        <f t="shared" si="5"/>
        <v>360</v>
      </c>
      <c r="B362" s="124">
        <v>46068</v>
      </c>
      <c r="C362" s="40" t="s">
        <v>2493</v>
      </c>
      <c r="D362" s="40">
        <v>12.46</v>
      </c>
      <c r="E362" s="40">
        <v>3.4611111111111112</v>
      </c>
      <c r="F362" s="124">
        <v>44603</v>
      </c>
      <c r="G362" s="40">
        <v>13.73</v>
      </c>
      <c r="H362" s="40">
        <v>3.8138888888888891</v>
      </c>
    </row>
    <row r="363" spans="1:8" x14ac:dyDescent="0.45">
      <c r="A363" s="40">
        <f t="shared" si="5"/>
        <v>361</v>
      </c>
      <c r="B363" s="124">
        <v>46070</v>
      </c>
      <c r="C363" s="40" t="s">
        <v>2494</v>
      </c>
      <c r="D363" s="40">
        <v>17.8</v>
      </c>
      <c r="E363" s="40">
        <v>4.9444444444444446</v>
      </c>
      <c r="F363" s="124">
        <v>44616</v>
      </c>
      <c r="G363" s="40">
        <v>19.45</v>
      </c>
      <c r="H363" s="40">
        <v>5.4027777777777777</v>
      </c>
    </row>
    <row r="364" spans="1:8" x14ac:dyDescent="0.45">
      <c r="A364" s="40">
        <f t="shared" si="5"/>
        <v>362</v>
      </c>
      <c r="B364" s="124">
        <v>46071</v>
      </c>
      <c r="C364" s="40" t="s">
        <v>2495</v>
      </c>
      <c r="D364" s="40">
        <v>17.940000000000001</v>
      </c>
      <c r="E364" s="40">
        <v>4.9833333333333334</v>
      </c>
      <c r="F364" s="124">
        <v>44616</v>
      </c>
      <c r="G364" s="40">
        <v>19.45</v>
      </c>
      <c r="H364" s="40">
        <v>5.4027777777777777</v>
      </c>
    </row>
    <row r="365" spans="1:8" x14ac:dyDescent="0.45">
      <c r="A365" s="40">
        <f t="shared" si="5"/>
        <v>363</v>
      </c>
      <c r="B365" s="124">
        <v>46072</v>
      </c>
      <c r="C365" s="40" t="s">
        <v>2496</v>
      </c>
      <c r="D365" s="40">
        <v>17.3</v>
      </c>
      <c r="E365" s="40">
        <v>4.8055555555555554</v>
      </c>
      <c r="F365" s="124">
        <v>44616</v>
      </c>
      <c r="G365" s="40">
        <v>19.45</v>
      </c>
      <c r="H365" s="40">
        <v>5.4027777777777777</v>
      </c>
    </row>
    <row r="366" spans="1:8" x14ac:dyDescent="0.45">
      <c r="A366" s="40">
        <f t="shared" si="5"/>
        <v>364</v>
      </c>
      <c r="B366" s="124">
        <v>46073</v>
      </c>
      <c r="C366" s="40" t="s">
        <v>2497</v>
      </c>
      <c r="D366" s="40">
        <v>17.36</v>
      </c>
      <c r="E366" s="40">
        <v>4.822222222222222</v>
      </c>
      <c r="F366" s="124">
        <v>44616</v>
      </c>
      <c r="G366" s="40">
        <v>19.45</v>
      </c>
      <c r="H366" s="40">
        <v>5.4027777777777777</v>
      </c>
    </row>
    <row r="367" spans="1:8" x14ac:dyDescent="0.45">
      <c r="A367" s="40">
        <f t="shared" si="5"/>
        <v>365</v>
      </c>
      <c r="B367" s="124">
        <v>46074</v>
      </c>
      <c r="C367" s="40" t="s">
        <v>2498</v>
      </c>
      <c r="D367" s="40">
        <v>18.73</v>
      </c>
      <c r="E367" s="40">
        <v>5.2027777777777775</v>
      </c>
      <c r="F367" s="124">
        <v>44616</v>
      </c>
      <c r="G367" s="40">
        <v>19.45</v>
      </c>
      <c r="H367" s="40">
        <v>5.4027777777777777</v>
      </c>
    </row>
    <row r="368" spans="1:8" x14ac:dyDescent="0.45">
      <c r="A368" s="40">
        <f t="shared" si="5"/>
        <v>366</v>
      </c>
      <c r="B368" s="124">
        <v>46075</v>
      </c>
      <c r="C368" s="40" t="s">
        <v>2499</v>
      </c>
      <c r="D368" s="40">
        <v>8.82</v>
      </c>
      <c r="E368" s="40">
        <v>2.4500000000000002</v>
      </c>
      <c r="F368" s="124">
        <v>44599</v>
      </c>
      <c r="G368" s="40">
        <v>9.1199999999999992</v>
      </c>
      <c r="H368" s="40">
        <v>2.5333333333333332</v>
      </c>
    </row>
    <row r="369" spans="1:8" x14ac:dyDescent="0.45">
      <c r="A369" s="40">
        <f t="shared" si="5"/>
        <v>367</v>
      </c>
      <c r="B369" s="124">
        <v>46076</v>
      </c>
      <c r="C369" s="40" t="s">
        <v>2500</v>
      </c>
      <c r="D369" s="40">
        <v>18.39</v>
      </c>
      <c r="E369" s="40">
        <v>5.1083333333333334</v>
      </c>
      <c r="F369" s="124">
        <v>44616</v>
      </c>
      <c r="G369" s="40">
        <v>19.45</v>
      </c>
      <c r="H369" s="40">
        <v>5.4027777777777777</v>
      </c>
    </row>
    <row r="370" spans="1:8" x14ac:dyDescent="0.45">
      <c r="A370" s="40">
        <f t="shared" si="5"/>
        <v>368</v>
      </c>
      <c r="B370" s="124">
        <v>46079</v>
      </c>
      <c r="C370" s="40" t="s">
        <v>2501</v>
      </c>
      <c r="D370" s="40">
        <v>14.72</v>
      </c>
      <c r="E370" s="40">
        <v>4.0888888888888886</v>
      </c>
      <c r="F370" s="124">
        <v>44620</v>
      </c>
      <c r="G370" s="40">
        <v>14.82</v>
      </c>
      <c r="H370" s="40">
        <v>4.1166666666666663</v>
      </c>
    </row>
    <row r="371" spans="1:8" x14ac:dyDescent="0.45">
      <c r="A371" s="40">
        <f t="shared" si="5"/>
        <v>369</v>
      </c>
      <c r="B371" s="124">
        <v>46081</v>
      </c>
      <c r="C371" s="40" t="s">
        <v>2502</v>
      </c>
      <c r="D371" s="40">
        <v>18.87</v>
      </c>
      <c r="E371" s="40">
        <v>5.2416666666666671</v>
      </c>
      <c r="F371" s="124">
        <v>44616</v>
      </c>
      <c r="G371" s="40">
        <v>19.45</v>
      </c>
      <c r="H371" s="40">
        <v>5.4027777777777777</v>
      </c>
    </row>
    <row r="372" spans="1:8" x14ac:dyDescent="0.45">
      <c r="A372" s="40">
        <f t="shared" si="5"/>
        <v>370</v>
      </c>
      <c r="B372" s="124">
        <v>45717</v>
      </c>
      <c r="C372" s="40" t="s">
        <v>2503</v>
      </c>
      <c r="D372" s="40">
        <v>16.64</v>
      </c>
      <c r="E372" s="40">
        <v>4.6222222222222227</v>
      </c>
      <c r="F372" s="124">
        <v>44650</v>
      </c>
      <c r="G372" s="40">
        <v>17.57</v>
      </c>
      <c r="H372" s="40">
        <v>4.8805555555555555</v>
      </c>
    </row>
    <row r="373" spans="1:8" x14ac:dyDescent="0.45">
      <c r="A373" s="40">
        <f t="shared" si="5"/>
        <v>371</v>
      </c>
      <c r="B373" s="124">
        <v>45723</v>
      </c>
      <c r="C373" s="40" t="s">
        <v>2504</v>
      </c>
      <c r="D373" s="40">
        <v>20.61</v>
      </c>
      <c r="E373" s="40">
        <v>5.7249999999999996</v>
      </c>
      <c r="F373" s="124">
        <v>44628</v>
      </c>
      <c r="G373" s="40">
        <v>20.66</v>
      </c>
      <c r="H373" s="40">
        <v>5.7388888888888889</v>
      </c>
    </row>
    <row r="374" spans="1:8" x14ac:dyDescent="0.45">
      <c r="A374" s="40">
        <f t="shared" si="5"/>
        <v>372</v>
      </c>
      <c r="B374" s="124">
        <v>45724</v>
      </c>
      <c r="C374" s="40" t="s">
        <v>2505</v>
      </c>
      <c r="D374" s="40">
        <v>7.9</v>
      </c>
      <c r="E374" s="40">
        <v>2.1944444444444446</v>
      </c>
      <c r="F374" s="124">
        <v>44624</v>
      </c>
      <c r="G374" s="40">
        <v>7.99</v>
      </c>
      <c r="H374" s="40">
        <v>2.2194444444444446</v>
      </c>
    </row>
    <row r="375" spans="1:8" x14ac:dyDescent="0.45">
      <c r="A375" s="40">
        <f t="shared" si="5"/>
        <v>373</v>
      </c>
      <c r="B375" s="124">
        <v>45725</v>
      </c>
      <c r="C375" s="40" t="s">
        <v>2506</v>
      </c>
      <c r="D375" s="40">
        <v>21.03</v>
      </c>
      <c r="E375" s="40">
        <v>5.8416666666666668</v>
      </c>
      <c r="F375" s="124">
        <v>44647</v>
      </c>
      <c r="G375" s="40">
        <v>21.09</v>
      </c>
      <c r="H375" s="40">
        <v>5.8583333333333334</v>
      </c>
    </row>
    <row r="376" spans="1:8" x14ac:dyDescent="0.45">
      <c r="A376" s="40">
        <f t="shared" si="5"/>
        <v>374</v>
      </c>
      <c r="B376" s="124">
        <v>45726</v>
      </c>
      <c r="C376" s="40" t="s">
        <v>2507</v>
      </c>
      <c r="D376" s="40">
        <v>12.03</v>
      </c>
      <c r="E376" s="40">
        <v>3.3416666666666663</v>
      </c>
      <c r="F376" s="124">
        <v>44649</v>
      </c>
      <c r="G376" s="40">
        <v>12.74</v>
      </c>
      <c r="H376" s="40">
        <v>3.5388888888888888</v>
      </c>
    </row>
    <row r="377" spans="1:8" x14ac:dyDescent="0.45">
      <c r="A377" s="40">
        <f t="shared" si="5"/>
        <v>375</v>
      </c>
      <c r="B377" s="124">
        <v>45728</v>
      </c>
      <c r="C377" s="40" t="s">
        <v>2508</v>
      </c>
      <c r="D377" s="40">
        <v>13.09</v>
      </c>
      <c r="E377" s="40">
        <v>3.6361111111111111</v>
      </c>
      <c r="F377" s="124">
        <v>44627</v>
      </c>
      <c r="G377" s="40">
        <v>13.3</v>
      </c>
      <c r="H377" s="40">
        <v>3.6944444444444446</v>
      </c>
    </row>
    <row r="378" spans="1:8" x14ac:dyDescent="0.45">
      <c r="A378" s="40">
        <f t="shared" si="5"/>
        <v>376</v>
      </c>
      <c r="B378" s="124">
        <v>45730</v>
      </c>
      <c r="C378" s="40" t="s">
        <v>2509</v>
      </c>
      <c r="D378" s="40">
        <v>12.61</v>
      </c>
      <c r="E378" s="40">
        <v>3.5027777777777773</v>
      </c>
      <c r="F378" s="124">
        <v>44649</v>
      </c>
      <c r="G378" s="40">
        <v>12.74</v>
      </c>
      <c r="H378" s="40">
        <v>3.5388888888888888</v>
      </c>
    </row>
    <row r="379" spans="1:8" x14ac:dyDescent="0.45">
      <c r="A379" s="40">
        <f t="shared" si="5"/>
        <v>377</v>
      </c>
      <c r="B379" s="124">
        <v>45732</v>
      </c>
      <c r="C379" s="40" t="s">
        <v>2510</v>
      </c>
      <c r="D379" s="40">
        <v>6.57</v>
      </c>
      <c r="E379" s="40">
        <v>1.825</v>
      </c>
      <c r="F379" s="124">
        <v>44641</v>
      </c>
      <c r="G379" s="40">
        <v>6.77</v>
      </c>
      <c r="H379" s="40">
        <v>1.8805555555555553</v>
      </c>
    </row>
    <row r="380" spans="1:8" x14ac:dyDescent="0.45">
      <c r="A380" s="40">
        <f t="shared" si="5"/>
        <v>378</v>
      </c>
      <c r="B380" s="124">
        <v>45736</v>
      </c>
      <c r="C380" s="40" t="s">
        <v>2511</v>
      </c>
      <c r="D380" s="40">
        <v>22.3</v>
      </c>
      <c r="E380" s="40">
        <v>6.1944444444444446</v>
      </c>
      <c r="F380" s="124">
        <v>44644</v>
      </c>
      <c r="G380" s="40">
        <v>23.24</v>
      </c>
      <c r="H380" s="40">
        <v>6.4555555555555548</v>
      </c>
    </row>
    <row r="381" spans="1:8" x14ac:dyDescent="0.45">
      <c r="A381" s="40">
        <f t="shared" si="5"/>
        <v>379</v>
      </c>
      <c r="B381" s="124">
        <v>45737</v>
      </c>
      <c r="C381" s="40" t="s">
        <v>2512</v>
      </c>
      <c r="D381" s="40">
        <v>21.7</v>
      </c>
      <c r="E381" s="40">
        <v>6.0277777777777777</v>
      </c>
      <c r="F381" s="124">
        <v>44626</v>
      </c>
      <c r="G381" s="40">
        <v>21.82</v>
      </c>
      <c r="H381" s="40">
        <v>6.0611111111111109</v>
      </c>
    </row>
    <row r="382" spans="1:8" x14ac:dyDescent="0.45">
      <c r="A382" s="40">
        <f t="shared" si="5"/>
        <v>380</v>
      </c>
      <c r="B382" s="124">
        <v>45738</v>
      </c>
      <c r="C382" s="40" t="s">
        <v>2513</v>
      </c>
      <c r="D382" s="40">
        <v>21.61</v>
      </c>
      <c r="E382" s="40">
        <v>6.0027777777777773</v>
      </c>
      <c r="F382" s="124">
        <v>44626</v>
      </c>
      <c r="G382" s="40">
        <v>21.82</v>
      </c>
      <c r="H382" s="40">
        <v>6.0611111111111109</v>
      </c>
    </row>
    <row r="383" spans="1:8" x14ac:dyDescent="0.45">
      <c r="A383" s="40">
        <f t="shared" si="5"/>
        <v>381</v>
      </c>
      <c r="B383" s="124">
        <v>45739</v>
      </c>
      <c r="C383" s="40" t="s">
        <v>2514</v>
      </c>
      <c r="D383" s="40">
        <v>22.27</v>
      </c>
      <c r="E383" s="40">
        <v>6.1861111111111109</v>
      </c>
      <c r="F383" s="124">
        <v>44644</v>
      </c>
      <c r="G383" s="40">
        <v>23.24</v>
      </c>
      <c r="H383" s="40">
        <v>6.4555555555555548</v>
      </c>
    </row>
    <row r="384" spans="1:8" x14ac:dyDescent="0.45">
      <c r="A384" s="40">
        <f t="shared" si="5"/>
        <v>382</v>
      </c>
      <c r="B384" s="124">
        <v>45740</v>
      </c>
      <c r="C384" s="40" t="s">
        <v>2515</v>
      </c>
      <c r="D384" s="40">
        <v>12.15</v>
      </c>
      <c r="E384" s="40">
        <v>3.375</v>
      </c>
      <c r="F384" s="124">
        <v>44649</v>
      </c>
      <c r="G384" s="40">
        <v>12.74</v>
      </c>
      <c r="H384" s="40">
        <v>3.5388888888888888</v>
      </c>
    </row>
    <row r="385" spans="1:8" x14ac:dyDescent="0.45">
      <c r="A385" s="40">
        <f t="shared" si="5"/>
        <v>383</v>
      </c>
      <c r="B385" s="124">
        <v>45741</v>
      </c>
      <c r="C385" s="40" t="s">
        <v>2516</v>
      </c>
      <c r="D385" s="40">
        <v>21.53</v>
      </c>
      <c r="E385" s="40">
        <v>5.9805555555555561</v>
      </c>
      <c r="F385" s="124">
        <v>44626</v>
      </c>
      <c r="G385" s="40">
        <v>21.82</v>
      </c>
      <c r="H385" s="40">
        <v>6.0611111111111109</v>
      </c>
    </row>
    <row r="386" spans="1:8" x14ac:dyDescent="0.45">
      <c r="A386" s="40">
        <f t="shared" si="5"/>
        <v>384</v>
      </c>
      <c r="B386" s="124">
        <v>45742</v>
      </c>
      <c r="C386" s="40" t="s">
        <v>2517</v>
      </c>
      <c r="D386" s="40">
        <v>16.89</v>
      </c>
      <c r="E386" s="40">
        <v>4.6916666666666664</v>
      </c>
      <c r="F386" s="124">
        <v>44650</v>
      </c>
      <c r="G386" s="40">
        <v>17.57</v>
      </c>
      <c r="H386" s="40">
        <v>4.8805555555555555</v>
      </c>
    </row>
    <row r="387" spans="1:8" x14ac:dyDescent="0.45">
      <c r="A387" s="40">
        <f t="shared" si="5"/>
        <v>385</v>
      </c>
      <c r="B387" s="124">
        <v>45745</v>
      </c>
      <c r="C387" s="40" t="s">
        <v>2518</v>
      </c>
      <c r="D387" s="40">
        <v>14.95</v>
      </c>
      <c r="E387" s="40">
        <v>4.1527777777777777</v>
      </c>
      <c r="F387" s="124">
        <v>44640</v>
      </c>
      <c r="G387" s="40">
        <v>15.54</v>
      </c>
      <c r="H387" s="40">
        <v>4.3166666666666664</v>
      </c>
    </row>
    <row r="388" spans="1:8" x14ac:dyDescent="0.45">
      <c r="A388" s="40">
        <f t="shared" si="5"/>
        <v>386</v>
      </c>
      <c r="B388" s="124">
        <v>45746</v>
      </c>
      <c r="C388" s="40" t="s">
        <v>2519</v>
      </c>
      <c r="D388" s="40">
        <v>21.27</v>
      </c>
      <c r="E388" s="40">
        <v>5.9083333333333332</v>
      </c>
      <c r="F388" s="124">
        <v>44635</v>
      </c>
      <c r="G388" s="40">
        <v>21.31</v>
      </c>
      <c r="H388" s="40">
        <v>5.9194444444444443</v>
      </c>
    </row>
    <row r="389" spans="1:8" x14ac:dyDescent="0.45">
      <c r="A389" s="40">
        <f t="shared" ref="A389:A452" si="6">A388+1</f>
        <v>387</v>
      </c>
      <c r="B389" s="124">
        <v>45747</v>
      </c>
      <c r="C389" s="40" t="s">
        <v>2520</v>
      </c>
      <c r="D389" s="40">
        <v>17.03</v>
      </c>
      <c r="E389" s="40">
        <v>4.7305555555555561</v>
      </c>
      <c r="F389" s="124">
        <v>44650</v>
      </c>
      <c r="G389" s="40">
        <v>17.57</v>
      </c>
      <c r="H389" s="40">
        <v>4.8805555555555555</v>
      </c>
    </row>
    <row r="390" spans="1:8" x14ac:dyDescent="0.45">
      <c r="A390" s="40">
        <f t="shared" si="6"/>
        <v>388</v>
      </c>
      <c r="B390" s="124">
        <v>45749</v>
      </c>
      <c r="C390" s="40" t="s">
        <v>2521</v>
      </c>
      <c r="D390" s="40">
        <v>19.89</v>
      </c>
      <c r="E390" s="40">
        <v>5.5250000000000004</v>
      </c>
      <c r="F390" s="124">
        <v>44652</v>
      </c>
      <c r="G390" s="40">
        <v>21.17</v>
      </c>
      <c r="H390" s="40">
        <v>5.8805555555555555</v>
      </c>
    </row>
    <row r="391" spans="1:8" x14ac:dyDescent="0.45">
      <c r="A391" s="40">
        <f t="shared" si="6"/>
        <v>389</v>
      </c>
      <c r="B391" s="124">
        <v>45750</v>
      </c>
      <c r="C391" s="40" t="s">
        <v>2522</v>
      </c>
      <c r="D391" s="40">
        <v>21.61</v>
      </c>
      <c r="E391" s="40">
        <v>6.0027777777777773</v>
      </c>
      <c r="F391" s="124">
        <v>44663</v>
      </c>
      <c r="G391" s="40">
        <v>23.32</v>
      </c>
      <c r="H391" s="40">
        <v>6.4777777777777779</v>
      </c>
    </row>
    <row r="392" spans="1:8" x14ac:dyDescent="0.45">
      <c r="A392" s="40">
        <f t="shared" si="6"/>
        <v>390</v>
      </c>
      <c r="B392" s="124">
        <v>45751</v>
      </c>
      <c r="C392" s="40" t="s">
        <v>2523</v>
      </c>
      <c r="D392" s="40">
        <v>25.48</v>
      </c>
      <c r="E392" s="40">
        <v>7.0777777777777775</v>
      </c>
      <c r="F392" s="124">
        <v>44659</v>
      </c>
      <c r="G392" s="40">
        <v>25.48</v>
      </c>
      <c r="H392" s="40">
        <v>7.0777777777777775</v>
      </c>
    </row>
    <row r="393" spans="1:8" x14ac:dyDescent="0.45">
      <c r="A393" s="40">
        <f t="shared" si="6"/>
        <v>391</v>
      </c>
      <c r="B393" s="124">
        <v>45752</v>
      </c>
      <c r="C393" s="40" t="s">
        <v>2524</v>
      </c>
      <c r="D393" s="40">
        <v>13.64</v>
      </c>
      <c r="E393" s="40">
        <v>3.7888888888888888</v>
      </c>
      <c r="F393" s="124">
        <v>44664</v>
      </c>
      <c r="G393" s="40">
        <v>14.13</v>
      </c>
      <c r="H393" s="40">
        <v>3.9250000000000003</v>
      </c>
    </row>
    <row r="394" spans="1:8" x14ac:dyDescent="0.45">
      <c r="A394" s="40">
        <f t="shared" si="6"/>
        <v>392</v>
      </c>
      <c r="B394" s="124">
        <v>45753</v>
      </c>
      <c r="C394" s="40" t="s">
        <v>2525</v>
      </c>
      <c r="D394" s="40">
        <v>25.61</v>
      </c>
      <c r="E394" s="40">
        <v>7.1138888888888889</v>
      </c>
      <c r="F394" s="124">
        <v>44655</v>
      </c>
      <c r="G394" s="40">
        <v>25.87</v>
      </c>
      <c r="H394" s="40">
        <v>7.1861111111111109</v>
      </c>
    </row>
    <row r="395" spans="1:8" x14ac:dyDescent="0.45">
      <c r="A395" s="40">
        <f t="shared" si="6"/>
        <v>393</v>
      </c>
      <c r="B395" s="124">
        <v>45754</v>
      </c>
      <c r="C395" s="40" t="s">
        <v>2526</v>
      </c>
      <c r="D395" s="40">
        <v>25.96</v>
      </c>
      <c r="E395" s="40">
        <v>7.2111111111111112</v>
      </c>
      <c r="F395" s="124">
        <v>44671</v>
      </c>
      <c r="G395" s="40">
        <v>27.15</v>
      </c>
      <c r="H395" s="40">
        <v>7.5416666666666661</v>
      </c>
    </row>
    <row r="396" spans="1:8" x14ac:dyDescent="0.45">
      <c r="A396" s="40">
        <f t="shared" si="6"/>
        <v>394</v>
      </c>
      <c r="B396" s="124">
        <v>45755</v>
      </c>
      <c r="C396" s="40" t="s">
        <v>2527</v>
      </c>
      <c r="D396" s="40">
        <v>23.33</v>
      </c>
      <c r="E396" s="40">
        <v>6.4805555555555552</v>
      </c>
      <c r="F396" s="124">
        <v>44657</v>
      </c>
      <c r="G396" s="40">
        <v>23.45</v>
      </c>
      <c r="H396" s="40">
        <v>6.5138888888888884</v>
      </c>
    </row>
    <row r="397" spans="1:8" x14ac:dyDescent="0.45">
      <c r="A397" s="40">
        <f t="shared" si="6"/>
        <v>395</v>
      </c>
      <c r="B397" s="124">
        <v>45756</v>
      </c>
      <c r="C397" s="40" t="s">
        <v>2528</v>
      </c>
      <c r="D397" s="40">
        <v>22.97</v>
      </c>
      <c r="E397" s="40">
        <v>6.3805555555555546</v>
      </c>
      <c r="F397" s="124">
        <v>44663</v>
      </c>
      <c r="G397" s="40">
        <v>23.32</v>
      </c>
      <c r="H397" s="40">
        <v>6.4777777777777779</v>
      </c>
    </row>
    <row r="398" spans="1:8" x14ac:dyDescent="0.45">
      <c r="A398" s="40">
        <f t="shared" si="6"/>
        <v>396</v>
      </c>
      <c r="B398" s="124">
        <v>45758</v>
      </c>
      <c r="C398" s="40" t="s">
        <v>2529</v>
      </c>
      <c r="D398" s="40">
        <v>24.6</v>
      </c>
      <c r="E398" s="40">
        <v>6.8333333333333339</v>
      </c>
      <c r="F398" s="124">
        <v>44676</v>
      </c>
      <c r="G398" s="40">
        <v>24.61</v>
      </c>
      <c r="H398" s="40">
        <v>6.8361111111111104</v>
      </c>
    </row>
    <row r="399" spans="1:8" x14ac:dyDescent="0.45">
      <c r="A399" s="40">
        <f t="shared" si="6"/>
        <v>397</v>
      </c>
      <c r="B399" s="124">
        <v>45760</v>
      </c>
      <c r="C399" s="40" t="s">
        <v>2530</v>
      </c>
      <c r="D399" s="40">
        <v>21.77</v>
      </c>
      <c r="E399" s="40">
        <v>6.0472222222222216</v>
      </c>
      <c r="F399" s="124">
        <v>44663</v>
      </c>
      <c r="G399" s="40">
        <v>23.32</v>
      </c>
      <c r="H399" s="40">
        <v>6.4777777777777779</v>
      </c>
    </row>
    <row r="400" spans="1:8" x14ac:dyDescent="0.45">
      <c r="A400" s="40">
        <f t="shared" si="6"/>
        <v>398</v>
      </c>
      <c r="B400" s="124">
        <v>45762</v>
      </c>
      <c r="C400" s="40" t="s">
        <v>2531</v>
      </c>
      <c r="D400" s="40">
        <v>21.14</v>
      </c>
      <c r="E400" s="40">
        <v>5.8722222222222227</v>
      </c>
      <c r="F400" s="124">
        <v>44652</v>
      </c>
      <c r="G400" s="40">
        <v>21.17</v>
      </c>
      <c r="H400" s="40">
        <v>5.8805555555555555</v>
      </c>
    </row>
    <row r="401" spans="1:8" x14ac:dyDescent="0.45">
      <c r="A401" s="40">
        <f t="shared" si="6"/>
        <v>399</v>
      </c>
      <c r="B401" s="124">
        <v>45763</v>
      </c>
      <c r="C401" s="40" t="s">
        <v>2532</v>
      </c>
      <c r="D401" s="40">
        <v>23.81</v>
      </c>
      <c r="E401" s="40">
        <v>6.613888888888888</v>
      </c>
      <c r="F401" s="124">
        <v>44673</v>
      </c>
      <c r="G401" s="40">
        <v>24.49</v>
      </c>
      <c r="H401" s="40">
        <v>6.8027777777777771</v>
      </c>
    </row>
    <row r="402" spans="1:8" x14ac:dyDescent="0.45">
      <c r="A402" s="40">
        <f t="shared" si="6"/>
        <v>400</v>
      </c>
      <c r="B402" s="124">
        <v>45764</v>
      </c>
      <c r="C402" s="40" t="s">
        <v>2533</v>
      </c>
      <c r="D402" s="40">
        <v>22.01</v>
      </c>
      <c r="E402" s="40">
        <v>6.1138888888888889</v>
      </c>
      <c r="F402" s="124">
        <v>44663</v>
      </c>
      <c r="G402" s="40">
        <v>23.32</v>
      </c>
      <c r="H402" s="40">
        <v>6.4777777777777779</v>
      </c>
    </row>
    <row r="403" spans="1:8" x14ac:dyDescent="0.45">
      <c r="A403" s="40">
        <f t="shared" si="6"/>
        <v>401</v>
      </c>
      <c r="B403" s="124">
        <v>45765</v>
      </c>
      <c r="C403" s="40" t="s">
        <v>2534</v>
      </c>
      <c r="D403" s="40">
        <v>20.04</v>
      </c>
      <c r="E403" s="40">
        <v>5.5666666666666664</v>
      </c>
      <c r="F403" s="124">
        <v>44652</v>
      </c>
      <c r="G403" s="40">
        <v>21.17</v>
      </c>
      <c r="H403" s="40">
        <v>5.8805555555555555</v>
      </c>
    </row>
    <row r="404" spans="1:8" x14ac:dyDescent="0.45">
      <c r="A404" s="40">
        <f t="shared" si="6"/>
        <v>402</v>
      </c>
      <c r="B404" s="124">
        <v>45766</v>
      </c>
      <c r="C404" s="40" t="s">
        <v>2535</v>
      </c>
      <c r="D404" s="40">
        <v>24.78</v>
      </c>
      <c r="E404" s="40">
        <v>6.8833333333333337</v>
      </c>
      <c r="F404" s="124">
        <v>44681</v>
      </c>
      <c r="G404" s="40">
        <v>24.82</v>
      </c>
      <c r="H404" s="40">
        <v>6.8944444444444439</v>
      </c>
    </row>
    <row r="405" spans="1:8" x14ac:dyDescent="0.45">
      <c r="A405" s="40">
        <f t="shared" si="6"/>
        <v>403</v>
      </c>
      <c r="B405" s="124">
        <v>45768</v>
      </c>
      <c r="C405" s="40" t="s">
        <v>2536</v>
      </c>
      <c r="D405" s="40">
        <v>23.53</v>
      </c>
      <c r="E405" s="40">
        <v>6.5361111111111114</v>
      </c>
      <c r="F405" s="124">
        <v>44656</v>
      </c>
      <c r="G405" s="40">
        <v>23.65</v>
      </c>
      <c r="H405" s="40">
        <v>6.5694444444444438</v>
      </c>
    </row>
    <row r="406" spans="1:8" x14ac:dyDescent="0.45">
      <c r="A406" s="40">
        <f t="shared" si="6"/>
        <v>404</v>
      </c>
      <c r="B406" s="124">
        <v>45771</v>
      </c>
      <c r="C406" s="40" t="s">
        <v>2537</v>
      </c>
      <c r="D406" s="40">
        <v>27.07</v>
      </c>
      <c r="E406" s="40">
        <v>7.5194444444444439</v>
      </c>
      <c r="F406" s="124">
        <v>44671</v>
      </c>
      <c r="G406" s="40">
        <v>27.15</v>
      </c>
      <c r="H406" s="40">
        <v>7.5416666666666661</v>
      </c>
    </row>
    <row r="407" spans="1:8" x14ac:dyDescent="0.45">
      <c r="A407" s="40">
        <f t="shared" si="6"/>
        <v>405</v>
      </c>
      <c r="B407" s="124">
        <v>45772</v>
      </c>
      <c r="C407" s="40" t="s">
        <v>2538</v>
      </c>
      <c r="D407" s="40">
        <v>15.01</v>
      </c>
      <c r="E407" s="40">
        <v>4.1694444444444443</v>
      </c>
      <c r="F407" s="124">
        <v>44678</v>
      </c>
      <c r="G407" s="40">
        <v>15.88</v>
      </c>
      <c r="H407" s="40">
        <v>4.4111111111111114</v>
      </c>
    </row>
    <row r="408" spans="1:8" x14ac:dyDescent="0.45">
      <c r="A408" s="40">
        <f t="shared" si="6"/>
        <v>406</v>
      </c>
      <c r="B408" s="124">
        <v>45773</v>
      </c>
      <c r="C408" s="40" t="s">
        <v>2539</v>
      </c>
      <c r="D408" s="40">
        <v>28.39</v>
      </c>
      <c r="E408" s="40">
        <v>7.8861111111111111</v>
      </c>
      <c r="F408" s="124">
        <v>44671</v>
      </c>
      <c r="G408" s="40">
        <v>27.15</v>
      </c>
      <c r="H408" s="40">
        <v>7.5416666666666661</v>
      </c>
    </row>
    <row r="409" spans="1:8" x14ac:dyDescent="0.45">
      <c r="A409" s="40">
        <f t="shared" si="6"/>
        <v>407</v>
      </c>
      <c r="B409" s="124">
        <v>45774</v>
      </c>
      <c r="C409" s="40" t="s">
        <v>2540</v>
      </c>
      <c r="D409" s="40">
        <v>27.66</v>
      </c>
      <c r="E409" s="40">
        <v>7.6833333333333336</v>
      </c>
      <c r="F409" s="124">
        <v>44671</v>
      </c>
      <c r="G409" s="40">
        <v>27.15</v>
      </c>
      <c r="H409" s="40">
        <v>7.5416666666666661</v>
      </c>
    </row>
    <row r="410" spans="1:8" x14ac:dyDescent="0.45">
      <c r="A410" s="40">
        <f t="shared" si="6"/>
        <v>408</v>
      </c>
      <c r="B410" s="124">
        <v>45776</v>
      </c>
      <c r="C410" s="40" t="s">
        <v>2541</v>
      </c>
      <c r="D410" s="40">
        <v>28.05</v>
      </c>
      <c r="E410" s="40">
        <v>7.791666666666667</v>
      </c>
      <c r="F410" s="124">
        <v>44671</v>
      </c>
      <c r="G410" s="40">
        <v>27.15</v>
      </c>
      <c r="H410" s="40">
        <v>7.5416666666666661</v>
      </c>
    </row>
    <row r="411" spans="1:8" x14ac:dyDescent="0.45">
      <c r="A411" s="40">
        <f t="shared" si="6"/>
        <v>409</v>
      </c>
      <c r="B411" s="124">
        <v>45777</v>
      </c>
      <c r="C411" s="40" t="s">
        <v>2542</v>
      </c>
      <c r="D411" s="40">
        <v>24.45</v>
      </c>
      <c r="E411" s="40">
        <v>6.7916666666666661</v>
      </c>
      <c r="F411" s="124">
        <v>44673</v>
      </c>
      <c r="G411" s="40">
        <v>24.49</v>
      </c>
      <c r="H411" s="40">
        <v>6.8027777777777771</v>
      </c>
    </row>
    <row r="412" spans="1:8" x14ac:dyDescent="0.45">
      <c r="A412" s="40">
        <f t="shared" si="6"/>
        <v>410</v>
      </c>
      <c r="B412" s="124">
        <v>45778</v>
      </c>
      <c r="C412" s="40" t="s">
        <v>2543</v>
      </c>
      <c r="D412" s="40">
        <v>11.38</v>
      </c>
      <c r="E412" s="40">
        <v>3.1611111111111114</v>
      </c>
      <c r="F412" s="124">
        <v>44711</v>
      </c>
      <c r="G412" s="40">
        <v>11.7</v>
      </c>
      <c r="H412" s="40">
        <v>3.2499999999999996</v>
      </c>
    </row>
    <row r="413" spans="1:8" x14ac:dyDescent="0.45">
      <c r="A413" s="40">
        <f t="shared" si="6"/>
        <v>411</v>
      </c>
      <c r="B413" s="124">
        <v>45779</v>
      </c>
      <c r="C413" s="40" t="s">
        <v>2544</v>
      </c>
      <c r="D413" s="40">
        <v>28.86</v>
      </c>
      <c r="E413" s="40">
        <v>8.0166666666666657</v>
      </c>
      <c r="F413" s="124">
        <v>44699</v>
      </c>
      <c r="G413" s="40">
        <v>29.31</v>
      </c>
      <c r="H413" s="40">
        <v>8.1416666666666657</v>
      </c>
    </row>
    <row r="414" spans="1:8" x14ac:dyDescent="0.45">
      <c r="A414" s="40">
        <f t="shared" si="6"/>
        <v>412</v>
      </c>
      <c r="B414" s="124">
        <v>45780</v>
      </c>
      <c r="C414" s="40" t="s">
        <v>2545</v>
      </c>
      <c r="D414" s="40">
        <v>25.72</v>
      </c>
      <c r="E414" s="40">
        <v>7.1444444444444439</v>
      </c>
      <c r="F414" s="124">
        <v>44695</v>
      </c>
      <c r="G414" s="40">
        <v>25.77</v>
      </c>
      <c r="H414" s="40">
        <v>7.1583333333333332</v>
      </c>
    </row>
    <row r="415" spans="1:8" x14ac:dyDescent="0.45">
      <c r="A415" s="40">
        <f t="shared" si="6"/>
        <v>413</v>
      </c>
      <c r="B415" s="124">
        <v>45781</v>
      </c>
      <c r="C415" s="40" t="s">
        <v>2546</v>
      </c>
      <c r="D415" s="40">
        <v>29.33</v>
      </c>
      <c r="E415" s="40">
        <v>8.1472222222222221</v>
      </c>
      <c r="F415" s="124">
        <v>44699</v>
      </c>
      <c r="G415" s="40">
        <v>29.31</v>
      </c>
      <c r="H415" s="40">
        <v>8.1416666666666657</v>
      </c>
    </row>
    <row r="416" spans="1:8" x14ac:dyDescent="0.45">
      <c r="A416" s="40">
        <f t="shared" si="6"/>
        <v>414</v>
      </c>
      <c r="B416" s="124">
        <v>45782</v>
      </c>
      <c r="C416" s="40" t="s">
        <v>2547</v>
      </c>
      <c r="D416" s="40">
        <v>21.08</v>
      </c>
      <c r="E416" s="40">
        <v>5.8555555555555552</v>
      </c>
      <c r="F416" s="124">
        <v>44686</v>
      </c>
      <c r="G416" s="40">
        <v>21.46</v>
      </c>
      <c r="H416" s="40">
        <v>5.9611111111111112</v>
      </c>
    </row>
    <row r="417" spans="1:8" x14ac:dyDescent="0.45">
      <c r="A417" s="40">
        <f t="shared" si="6"/>
        <v>415</v>
      </c>
      <c r="B417" s="124">
        <v>45784</v>
      </c>
      <c r="C417" s="40" t="s">
        <v>2548</v>
      </c>
      <c r="D417" s="40">
        <v>28.08</v>
      </c>
      <c r="E417" s="40">
        <v>7.7999999999999989</v>
      </c>
      <c r="F417" s="124">
        <v>44708</v>
      </c>
      <c r="G417" s="40">
        <v>28.53</v>
      </c>
      <c r="H417" s="40">
        <v>7.9249999999999998</v>
      </c>
    </row>
    <row r="418" spans="1:8" x14ac:dyDescent="0.45">
      <c r="A418" s="40">
        <f t="shared" si="6"/>
        <v>416</v>
      </c>
      <c r="B418" s="124">
        <v>45785</v>
      </c>
      <c r="C418" s="40" t="s">
        <v>2549</v>
      </c>
      <c r="D418" s="40">
        <v>26.82</v>
      </c>
      <c r="E418" s="40">
        <v>7.45</v>
      </c>
      <c r="F418" s="124">
        <v>44705</v>
      </c>
      <c r="G418" s="40">
        <v>26.89</v>
      </c>
      <c r="H418" s="40">
        <v>7.4694444444444441</v>
      </c>
    </row>
    <row r="419" spans="1:8" x14ac:dyDescent="0.45">
      <c r="A419" s="40">
        <f t="shared" si="6"/>
        <v>417</v>
      </c>
      <c r="B419" s="124">
        <v>45787</v>
      </c>
      <c r="C419" s="40" t="s">
        <v>2550</v>
      </c>
      <c r="D419" s="40">
        <v>21.28</v>
      </c>
      <c r="E419" s="40">
        <v>5.9111111111111114</v>
      </c>
      <c r="F419" s="124">
        <v>44686</v>
      </c>
      <c r="G419" s="40">
        <v>21.46</v>
      </c>
      <c r="H419" s="40">
        <v>5.9611111111111112</v>
      </c>
    </row>
    <row r="420" spans="1:8" x14ac:dyDescent="0.45">
      <c r="A420" s="40">
        <f t="shared" si="6"/>
        <v>418</v>
      </c>
      <c r="B420" s="124">
        <v>45789</v>
      </c>
      <c r="C420" s="40" t="s">
        <v>2551</v>
      </c>
      <c r="D420" s="40">
        <v>24.61</v>
      </c>
      <c r="E420" s="40">
        <v>6.8361111111111104</v>
      </c>
      <c r="F420" s="124">
        <v>44688</v>
      </c>
      <c r="G420" s="40">
        <v>24.67</v>
      </c>
      <c r="H420" s="40">
        <v>6.8527777777777779</v>
      </c>
    </row>
    <row r="421" spans="1:8" x14ac:dyDescent="0.45">
      <c r="A421" s="40">
        <f t="shared" si="6"/>
        <v>419</v>
      </c>
      <c r="B421" s="124">
        <v>45790</v>
      </c>
      <c r="C421" s="40" t="s">
        <v>2552</v>
      </c>
      <c r="D421" s="40">
        <v>28.62</v>
      </c>
      <c r="E421" s="40">
        <v>7.95</v>
      </c>
      <c r="F421" s="124">
        <v>44699</v>
      </c>
      <c r="G421" s="40">
        <v>29.31</v>
      </c>
      <c r="H421" s="40">
        <v>8.1416666666666657</v>
      </c>
    </row>
    <row r="422" spans="1:8" x14ac:dyDescent="0.45">
      <c r="A422" s="40">
        <f t="shared" si="6"/>
        <v>420</v>
      </c>
      <c r="B422" s="124">
        <v>45791</v>
      </c>
      <c r="C422" s="40" t="s">
        <v>2553</v>
      </c>
      <c r="D422" s="40">
        <v>27.57</v>
      </c>
      <c r="E422" s="40">
        <v>7.6583333333333332</v>
      </c>
      <c r="F422" s="124">
        <v>44689</v>
      </c>
      <c r="G422" s="40">
        <v>27.8</v>
      </c>
      <c r="H422" s="40">
        <v>7.7222222222222223</v>
      </c>
    </row>
    <row r="423" spans="1:8" x14ac:dyDescent="0.45">
      <c r="A423" s="40">
        <f t="shared" si="6"/>
        <v>421</v>
      </c>
      <c r="B423" s="124">
        <v>45792</v>
      </c>
      <c r="C423" s="40" t="s">
        <v>2554</v>
      </c>
      <c r="D423" s="40">
        <v>22.39</v>
      </c>
      <c r="E423" s="40">
        <v>6.2194444444444441</v>
      </c>
      <c r="F423" s="124">
        <v>44709</v>
      </c>
      <c r="G423" s="40">
        <v>23.8</v>
      </c>
      <c r="H423" s="40">
        <v>6.6111111111111107</v>
      </c>
    </row>
    <row r="424" spans="1:8" x14ac:dyDescent="0.45">
      <c r="A424" s="40">
        <f t="shared" si="6"/>
        <v>422</v>
      </c>
      <c r="B424" s="124">
        <v>45796</v>
      </c>
      <c r="C424" s="40" t="s">
        <v>2555</v>
      </c>
      <c r="D424" s="40">
        <v>15.32</v>
      </c>
      <c r="E424" s="40">
        <v>4.2555555555555555</v>
      </c>
      <c r="F424" s="124">
        <v>44682</v>
      </c>
      <c r="G424" s="40">
        <v>16.23</v>
      </c>
      <c r="H424" s="40">
        <v>4.5083333333333337</v>
      </c>
    </row>
    <row r="425" spans="1:8" x14ac:dyDescent="0.45">
      <c r="A425" s="40">
        <f t="shared" si="6"/>
        <v>423</v>
      </c>
      <c r="B425" s="124">
        <v>45799</v>
      </c>
      <c r="C425" s="40" t="s">
        <v>2556</v>
      </c>
      <c r="D425" s="40">
        <v>23.33</v>
      </c>
      <c r="E425" s="40">
        <v>6.4805555555555552</v>
      </c>
      <c r="F425" s="124">
        <v>44709</v>
      </c>
      <c r="G425" s="40">
        <v>23.8</v>
      </c>
      <c r="H425" s="40">
        <v>6.6111111111111107</v>
      </c>
    </row>
    <row r="426" spans="1:8" x14ac:dyDescent="0.45">
      <c r="A426" s="40">
        <f t="shared" si="6"/>
        <v>424</v>
      </c>
      <c r="B426" s="124">
        <v>45800</v>
      </c>
      <c r="C426" s="40" t="s">
        <v>2557</v>
      </c>
      <c r="D426" s="40">
        <v>20.05</v>
      </c>
      <c r="E426" s="40">
        <v>5.5694444444444446</v>
      </c>
      <c r="F426" s="124">
        <v>44686</v>
      </c>
      <c r="G426" s="40">
        <v>21.46</v>
      </c>
      <c r="H426" s="40">
        <v>5.9611111111111112</v>
      </c>
    </row>
    <row r="427" spans="1:8" x14ac:dyDescent="0.45">
      <c r="A427" s="40">
        <f t="shared" si="6"/>
        <v>425</v>
      </c>
      <c r="B427" s="124">
        <v>45802</v>
      </c>
      <c r="C427" s="40" t="s">
        <v>2558</v>
      </c>
      <c r="D427" s="40">
        <v>18.88</v>
      </c>
      <c r="E427" s="40">
        <v>5.2444444444444445</v>
      </c>
      <c r="F427" s="124">
        <v>44702</v>
      </c>
      <c r="G427" s="40">
        <v>19.079999999999998</v>
      </c>
      <c r="H427" s="40">
        <v>5.3</v>
      </c>
    </row>
    <row r="428" spans="1:8" x14ac:dyDescent="0.45">
      <c r="A428" s="40">
        <f t="shared" si="6"/>
        <v>426</v>
      </c>
      <c r="B428" s="124">
        <v>45803</v>
      </c>
      <c r="C428" s="40" t="s">
        <v>2559</v>
      </c>
      <c r="D428" s="40">
        <v>16.72</v>
      </c>
      <c r="E428" s="40">
        <v>4.6444444444444439</v>
      </c>
      <c r="F428" s="124">
        <v>44700</v>
      </c>
      <c r="G428" s="40">
        <v>17.559999999999999</v>
      </c>
      <c r="H428" s="40">
        <v>4.8777777777777773</v>
      </c>
    </row>
    <row r="429" spans="1:8" x14ac:dyDescent="0.45">
      <c r="A429" s="40">
        <f t="shared" si="6"/>
        <v>427</v>
      </c>
      <c r="B429" s="124">
        <v>45804</v>
      </c>
      <c r="C429" s="40" t="s">
        <v>2560</v>
      </c>
      <c r="D429" s="40">
        <v>29.78</v>
      </c>
      <c r="E429" s="40">
        <v>8.2722222222222221</v>
      </c>
      <c r="F429" s="124">
        <v>44699</v>
      </c>
      <c r="G429" s="40">
        <v>29.31</v>
      </c>
      <c r="H429" s="40">
        <v>8.1416666666666657</v>
      </c>
    </row>
    <row r="430" spans="1:8" x14ac:dyDescent="0.45">
      <c r="A430" s="40">
        <f t="shared" si="6"/>
        <v>428</v>
      </c>
      <c r="B430" s="124">
        <v>45805</v>
      </c>
      <c r="C430" s="40" t="s">
        <v>2561</v>
      </c>
      <c r="D430" s="40">
        <v>21.75</v>
      </c>
      <c r="E430" s="40">
        <v>6.0416666666666661</v>
      </c>
      <c r="F430" s="124">
        <v>44712</v>
      </c>
      <c r="G430" s="40">
        <v>22.23</v>
      </c>
      <c r="H430" s="40">
        <v>6.1749999999999998</v>
      </c>
    </row>
    <row r="431" spans="1:8" x14ac:dyDescent="0.45">
      <c r="A431" s="40">
        <f t="shared" si="6"/>
        <v>429</v>
      </c>
      <c r="B431" s="124">
        <v>45808</v>
      </c>
      <c r="C431" s="40" t="s">
        <v>2562</v>
      </c>
      <c r="D431" s="40">
        <v>27.48</v>
      </c>
      <c r="E431" s="40">
        <v>7.6333333333333329</v>
      </c>
      <c r="F431" s="124">
        <v>44689</v>
      </c>
      <c r="G431" s="40">
        <v>27.8</v>
      </c>
      <c r="H431" s="40">
        <v>7.7222222222222223</v>
      </c>
    </row>
    <row r="432" spans="1:8" x14ac:dyDescent="0.45">
      <c r="A432" s="40">
        <f t="shared" si="6"/>
        <v>430</v>
      </c>
      <c r="B432" s="124">
        <v>45809</v>
      </c>
      <c r="C432" s="40" t="s">
        <v>2563</v>
      </c>
      <c r="D432" s="40">
        <v>27.52</v>
      </c>
      <c r="E432" s="40">
        <v>7.6444444444444439</v>
      </c>
      <c r="F432" s="124">
        <v>44721</v>
      </c>
      <c r="G432" s="40">
        <v>27.85</v>
      </c>
      <c r="H432" s="40">
        <v>7.7361111111111116</v>
      </c>
    </row>
    <row r="433" spans="1:8" x14ac:dyDescent="0.45">
      <c r="A433" s="40">
        <f t="shared" si="6"/>
        <v>431</v>
      </c>
      <c r="B433" s="124">
        <v>45812</v>
      </c>
      <c r="C433" s="40" t="s">
        <v>2564</v>
      </c>
      <c r="D433" s="40">
        <v>29.49</v>
      </c>
      <c r="E433" s="40">
        <v>8.1916666666666664</v>
      </c>
      <c r="F433" s="124">
        <v>44715</v>
      </c>
      <c r="G433" s="40">
        <v>29.5</v>
      </c>
      <c r="H433" s="40">
        <v>8.1944444444444446</v>
      </c>
    </row>
    <row r="434" spans="1:8" x14ac:dyDescent="0.45">
      <c r="A434" s="40">
        <f t="shared" si="6"/>
        <v>432</v>
      </c>
      <c r="B434" s="124">
        <v>45813</v>
      </c>
      <c r="C434" s="40" t="s">
        <v>2565</v>
      </c>
      <c r="D434" s="40">
        <v>30.44</v>
      </c>
      <c r="E434" s="40">
        <v>8.4555555555555557</v>
      </c>
      <c r="F434" s="124">
        <v>44741</v>
      </c>
      <c r="G434" s="40">
        <v>29.64</v>
      </c>
      <c r="H434" s="40">
        <v>8.2333333333333325</v>
      </c>
    </row>
    <row r="435" spans="1:8" x14ac:dyDescent="0.45">
      <c r="A435" s="40">
        <f t="shared" si="6"/>
        <v>433</v>
      </c>
      <c r="B435" s="124">
        <v>45814</v>
      </c>
      <c r="C435" s="40" t="s">
        <v>2566</v>
      </c>
      <c r="D435" s="40">
        <v>24.58</v>
      </c>
      <c r="E435" s="40">
        <v>6.8277777777777775</v>
      </c>
      <c r="F435" s="124">
        <v>44739</v>
      </c>
      <c r="G435" s="40">
        <v>25.51</v>
      </c>
      <c r="H435" s="40">
        <v>7.0861111111111112</v>
      </c>
    </row>
    <row r="436" spans="1:8" x14ac:dyDescent="0.45">
      <c r="A436" s="40">
        <f t="shared" si="6"/>
        <v>434</v>
      </c>
      <c r="B436" s="124">
        <v>45825</v>
      </c>
      <c r="C436" s="40" t="s">
        <v>2567</v>
      </c>
      <c r="D436" s="40">
        <v>26.57</v>
      </c>
      <c r="E436" s="40">
        <v>7.3805555555555555</v>
      </c>
      <c r="F436" s="124">
        <v>44721</v>
      </c>
      <c r="G436" s="40">
        <v>27.85</v>
      </c>
      <c r="H436" s="40">
        <v>7.7361111111111116</v>
      </c>
    </row>
    <row r="437" spans="1:8" x14ac:dyDescent="0.45">
      <c r="A437" s="40">
        <f t="shared" si="6"/>
        <v>435</v>
      </c>
      <c r="B437" s="124">
        <v>45827</v>
      </c>
      <c r="C437" s="40" t="s">
        <v>2568</v>
      </c>
      <c r="D437" s="40">
        <v>27.4</v>
      </c>
      <c r="E437" s="40">
        <v>7.6111111111111107</v>
      </c>
      <c r="F437" s="124">
        <v>44721</v>
      </c>
      <c r="G437" s="40">
        <v>27.85</v>
      </c>
      <c r="H437" s="40">
        <v>7.7361111111111116</v>
      </c>
    </row>
    <row r="438" spans="1:8" x14ac:dyDescent="0.45">
      <c r="A438" s="40">
        <f t="shared" si="6"/>
        <v>436</v>
      </c>
      <c r="B438" s="124">
        <v>45836</v>
      </c>
      <c r="C438" s="40" t="s">
        <v>2569</v>
      </c>
      <c r="D438" s="40">
        <v>23.83</v>
      </c>
      <c r="E438" s="40">
        <v>6.6194444444444436</v>
      </c>
      <c r="F438" s="124">
        <v>44719</v>
      </c>
      <c r="G438" s="40">
        <v>24.1</v>
      </c>
      <c r="H438" s="40">
        <v>6.6944444444444446</v>
      </c>
    </row>
    <row r="439" spans="1:8" x14ac:dyDescent="0.45">
      <c r="A439" s="40">
        <f t="shared" si="6"/>
        <v>437</v>
      </c>
      <c r="B439" s="124">
        <v>45837</v>
      </c>
      <c r="C439" s="40" t="s">
        <v>2570</v>
      </c>
      <c r="D439" s="40">
        <v>27.09</v>
      </c>
      <c r="E439" s="40">
        <v>7.5249999999999995</v>
      </c>
      <c r="F439" s="124">
        <v>44721</v>
      </c>
      <c r="G439" s="40">
        <v>27.85</v>
      </c>
      <c r="H439" s="40">
        <v>7.7361111111111116</v>
      </c>
    </row>
    <row r="440" spans="1:8" x14ac:dyDescent="0.45">
      <c r="A440" s="40">
        <f t="shared" si="6"/>
        <v>438</v>
      </c>
      <c r="B440" s="124">
        <v>45857</v>
      </c>
      <c r="C440" s="40" t="s">
        <v>2571</v>
      </c>
      <c r="D440" s="40">
        <v>21.01</v>
      </c>
      <c r="E440" s="40">
        <v>5.8361111111111112</v>
      </c>
      <c r="F440" s="124">
        <v>44750</v>
      </c>
      <c r="G440" s="40">
        <v>22.02</v>
      </c>
      <c r="H440" s="40">
        <v>6.1166666666666663</v>
      </c>
    </row>
    <row r="441" spans="1:8" x14ac:dyDescent="0.45">
      <c r="A441" s="40">
        <f t="shared" si="6"/>
        <v>439</v>
      </c>
      <c r="B441" s="124">
        <v>45858</v>
      </c>
      <c r="C441" s="40" t="s">
        <v>2572</v>
      </c>
      <c r="D441" s="40">
        <v>22.36</v>
      </c>
      <c r="E441" s="40">
        <v>6.2111111111111104</v>
      </c>
      <c r="F441" s="124">
        <v>44765</v>
      </c>
      <c r="G441" s="40">
        <v>23.51</v>
      </c>
      <c r="H441" s="40">
        <v>6.5305555555555559</v>
      </c>
    </row>
    <row r="442" spans="1:8" x14ac:dyDescent="0.45">
      <c r="A442" s="40">
        <f t="shared" si="6"/>
        <v>440</v>
      </c>
      <c r="B442" s="124">
        <v>45921</v>
      </c>
      <c r="C442" s="40" t="s">
        <v>2573</v>
      </c>
      <c r="D442" s="40">
        <v>18.899999999999999</v>
      </c>
      <c r="E442" s="40">
        <v>5.2499999999999991</v>
      </c>
      <c r="F442" s="124">
        <v>44825</v>
      </c>
      <c r="G442" s="40">
        <v>19.21</v>
      </c>
      <c r="H442" s="40">
        <v>5.3361111111111112</v>
      </c>
    </row>
    <row r="443" spans="1:8" x14ac:dyDescent="0.45">
      <c r="A443" s="40">
        <f t="shared" si="6"/>
        <v>441</v>
      </c>
      <c r="B443" s="124">
        <v>45956</v>
      </c>
      <c r="C443" s="40" t="s">
        <v>2574</v>
      </c>
      <c r="D443" s="40">
        <v>13.18</v>
      </c>
      <c r="E443" s="40">
        <v>3.661111111111111</v>
      </c>
      <c r="F443" s="124">
        <v>44856</v>
      </c>
      <c r="G443" s="40">
        <v>14.7</v>
      </c>
      <c r="H443" s="40">
        <v>4.083333333333333</v>
      </c>
    </row>
    <row r="444" spans="1:8" x14ac:dyDescent="0.45">
      <c r="A444" s="40">
        <f t="shared" si="6"/>
        <v>442</v>
      </c>
      <c r="B444" s="124">
        <v>45957</v>
      </c>
      <c r="C444" s="40" t="s">
        <v>2575</v>
      </c>
      <c r="D444" s="40">
        <v>13.74</v>
      </c>
      <c r="E444" s="40">
        <v>3.8166666666666664</v>
      </c>
      <c r="F444" s="124">
        <v>44856</v>
      </c>
      <c r="G444" s="40">
        <v>14.7</v>
      </c>
      <c r="H444" s="40">
        <v>4.083333333333333</v>
      </c>
    </row>
    <row r="445" spans="1:8" x14ac:dyDescent="0.45">
      <c r="A445" s="40">
        <f t="shared" si="6"/>
        <v>443</v>
      </c>
      <c r="B445" s="124">
        <v>45958</v>
      </c>
      <c r="C445" s="40" t="s">
        <v>2576</v>
      </c>
      <c r="D445" s="40">
        <v>16.78</v>
      </c>
      <c r="E445" s="40">
        <v>4.6611111111111114</v>
      </c>
      <c r="F445" s="124">
        <v>44846</v>
      </c>
      <c r="G445" s="40">
        <v>16.97</v>
      </c>
      <c r="H445" s="40">
        <v>4.7138888888888886</v>
      </c>
    </row>
    <row r="446" spans="1:8" x14ac:dyDescent="0.45">
      <c r="A446" s="40">
        <f t="shared" si="6"/>
        <v>444</v>
      </c>
      <c r="B446" s="124">
        <v>45959</v>
      </c>
      <c r="C446" s="40" t="s">
        <v>2577</v>
      </c>
      <c r="D446" s="40">
        <v>17.32</v>
      </c>
      <c r="E446" s="40">
        <v>4.8111111111111109</v>
      </c>
      <c r="F446" s="124">
        <v>44853</v>
      </c>
      <c r="G446" s="40">
        <v>17.489999999999998</v>
      </c>
      <c r="H446" s="40">
        <v>4.8583333333333325</v>
      </c>
    </row>
    <row r="447" spans="1:8" x14ac:dyDescent="0.45">
      <c r="A447" s="40">
        <f t="shared" si="6"/>
        <v>445</v>
      </c>
      <c r="B447" s="124">
        <v>45960</v>
      </c>
      <c r="C447" s="40" t="s">
        <v>2578</v>
      </c>
      <c r="D447" s="40">
        <v>12.79</v>
      </c>
      <c r="E447" s="40">
        <v>3.5527777777777776</v>
      </c>
      <c r="F447" s="124">
        <v>44856</v>
      </c>
      <c r="G447" s="40">
        <v>14.7</v>
      </c>
      <c r="H447" s="40">
        <v>4.083333333333333</v>
      </c>
    </row>
    <row r="448" spans="1:8" x14ac:dyDescent="0.45">
      <c r="A448" s="40">
        <f t="shared" si="6"/>
        <v>446</v>
      </c>
      <c r="B448" s="124">
        <v>45962</v>
      </c>
      <c r="C448" s="40" t="s">
        <v>2579</v>
      </c>
      <c r="D448" s="40">
        <v>12.22</v>
      </c>
      <c r="E448" s="40">
        <v>3.3944444444444444</v>
      </c>
      <c r="F448" s="124">
        <v>44875</v>
      </c>
      <c r="G448" s="40">
        <v>12.4</v>
      </c>
      <c r="H448" s="40">
        <v>3.4444444444444446</v>
      </c>
    </row>
    <row r="449" spans="1:8" x14ac:dyDescent="0.45">
      <c r="A449" s="40">
        <f t="shared" si="6"/>
        <v>447</v>
      </c>
      <c r="B449" s="124">
        <v>45963</v>
      </c>
      <c r="C449" s="40" t="s">
        <v>2580</v>
      </c>
      <c r="D449" s="40">
        <v>8.4700000000000006</v>
      </c>
      <c r="E449" s="40">
        <v>2.3527777777777779</v>
      </c>
      <c r="F449" s="124">
        <v>44880</v>
      </c>
      <c r="G449" s="40">
        <v>11.11</v>
      </c>
      <c r="H449" s="40">
        <v>3.0861111111111108</v>
      </c>
    </row>
    <row r="450" spans="1:8" x14ac:dyDescent="0.45">
      <c r="A450" s="40">
        <f t="shared" si="6"/>
        <v>448</v>
      </c>
      <c r="B450" s="124">
        <v>45964</v>
      </c>
      <c r="C450" s="40" t="s">
        <v>2581</v>
      </c>
      <c r="D450" s="40">
        <v>16.37</v>
      </c>
      <c r="E450" s="40">
        <v>4.5472222222222225</v>
      </c>
      <c r="F450" s="124">
        <v>44870</v>
      </c>
      <c r="G450" s="40">
        <v>15.51</v>
      </c>
      <c r="H450" s="40">
        <v>4.3083333333333336</v>
      </c>
    </row>
    <row r="451" spans="1:8" x14ac:dyDescent="0.45">
      <c r="A451" s="40">
        <f t="shared" si="6"/>
        <v>449</v>
      </c>
      <c r="B451" s="124">
        <v>45967</v>
      </c>
      <c r="C451" s="40" t="s">
        <v>2582</v>
      </c>
      <c r="D451" s="40">
        <v>15.69</v>
      </c>
      <c r="E451" s="40">
        <v>4.3583333333333334</v>
      </c>
      <c r="F451" s="124">
        <v>44870</v>
      </c>
      <c r="G451" s="40">
        <v>15.51</v>
      </c>
      <c r="H451" s="40">
        <v>4.3083333333333336</v>
      </c>
    </row>
    <row r="452" spans="1:8" x14ac:dyDescent="0.45">
      <c r="A452" s="40">
        <f t="shared" si="6"/>
        <v>450</v>
      </c>
      <c r="B452" s="124">
        <v>45968</v>
      </c>
      <c r="C452" s="40" t="s">
        <v>2583</v>
      </c>
      <c r="D452" s="40">
        <v>15.42</v>
      </c>
      <c r="E452" s="40">
        <v>4.2833333333333332</v>
      </c>
      <c r="F452" s="124">
        <v>44870</v>
      </c>
      <c r="G452" s="40">
        <v>15.51</v>
      </c>
      <c r="H452" s="40">
        <v>4.3083333333333336</v>
      </c>
    </row>
    <row r="453" spans="1:8" x14ac:dyDescent="0.45">
      <c r="A453" s="40">
        <f t="shared" ref="A453:A516" si="7">A452+1</f>
        <v>451</v>
      </c>
      <c r="B453" s="124">
        <v>45969</v>
      </c>
      <c r="C453" s="40" t="s">
        <v>2584</v>
      </c>
      <c r="D453" s="40">
        <v>14.48</v>
      </c>
      <c r="E453" s="40">
        <v>4.0222222222222221</v>
      </c>
      <c r="F453" s="124">
        <v>44874</v>
      </c>
      <c r="G453" s="40">
        <v>14.86</v>
      </c>
      <c r="H453" s="40">
        <v>4.1277777777777773</v>
      </c>
    </row>
    <row r="454" spans="1:8" x14ac:dyDescent="0.45">
      <c r="A454" s="40">
        <f t="shared" si="7"/>
        <v>452</v>
      </c>
      <c r="B454" s="124">
        <v>45971</v>
      </c>
      <c r="C454" s="40" t="s">
        <v>2585</v>
      </c>
      <c r="D454" s="40">
        <v>14.34</v>
      </c>
      <c r="E454" s="40">
        <v>3.9833333333333334</v>
      </c>
      <c r="F454" s="124">
        <v>44704</v>
      </c>
      <c r="G454" s="40">
        <v>14.37</v>
      </c>
      <c r="H454" s="40">
        <v>3.9916666666666663</v>
      </c>
    </row>
    <row r="455" spans="1:8" x14ac:dyDescent="0.45">
      <c r="A455" s="40">
        <f t="shared" si="7"/>
        <v>453</v>
      </c>
      <c r="B455" s="124">
        <v>45975</v>
      </c>
      <c r="C455" s="40" t="s">
        <v>2586</v>
      </c>
      <c r="D455" s="40">
        <v>14.45</v>
      </c>
      <c r="E455" s="40">
        <v>4.0138888888888884</v>
      </c>
      <c r="F455" s="124">
        <v>44874</v>
      </c>
      <c r="G455" s="40">
        <v>14.86</v>
      </c>
      <c r="H455" s="40">
        <v>4.1277777777777773</v>
      </c>
    </row>
    <row r="456" spans="1:8" x14ac:dyDescent="0.45">
      <c r="A456" s="40">
        <f t="shared" si="7"/>
        <v>454</v>
      </c>
      <c r="B456" s="124">
        <v>45976</v>
      </c>
      <c r="C456" s="40" t="s">
        <v>2587</v>
      </c>
      <c r="D456" s="40">
        <v>14.6</v>
      </c>
      <c r="E456" s="40">
        <v>4.0555555555555554</v>
      </c>
      <c r="F456" s="124">
        <v>44874</v>
      </c>
      <c r="G456" s="40">
        <v>14.86</v>
      </c>
      <c r="H456" s="40">
        <v>4.1277777777777773</v>
      </c>
    </row>
    <row r="457" spans="1:8" x14ac:dyDescent="0.45">
      <c r="A457" s="40">
        <f t="shared" si="7"/>
        <v>455</v>
      </c>
      <c r="B457" s="124">
        <v>45977</v>
      </c>
      <c r="C457" s="40" t="s">
        <v>2588</v>
      </c>
      <c r="D457" s="40">
        <v>14.55</v>
      </c>
      <c r="E457" s="40">
        <v>4.041666666666667</v>
      </c>
      <c r="F457" s="124">
        <v>44874</v>
      </c>
      <c r="G457" s="40">
        <v>14.86</v>
      </c>
      <c r="H457" s="40">
        <v>4.1277777777777773</v>
      </c>
    </row>
    <row r="458" spans="1:8" x14ac:dyDescent="0.45">
      <c r="A458" s="40">
        <f t="shared" si="7"/>
        <v>456</v>
      </c>
      <c r="B458" s="124">
        <v>45982</v>
      </c>
      <c r="C458" s="40" t="s">
        <v>2589</v>
      </c>
      <c r="D458" s="40">
        <v>10.37</v>
      </c>
      <c r="E458" s="40">
        <v>2.8805555555555551</v>
      </c>
      <c r="F458" s="124">
        <v>44880</v>
      </c>
      <c r="G458" s="40">
        <v>11.11</v>
      </c>
      <c r="H458" s="40">
        <v>3.0861111111111108</v>
      </c>
    </row>
    <row r="459" spans="1:8" x14ac:dyDescent="0.45">
      <c r="A459" s="40">
        <f t="shared" si="7"/>
        <v>457</v>
      </c>
      <c r="B459" s="124">
        <v>45983</v>
      </c>
      <c r="C459" s="40" t="s">
        <v>2590</v>
      </c>
      <c r="D459" s="40">
        <v>14.13</v>
      </c>
      <c r="E459" s="40">
        <v>3.9250000000000003</v>
      </c>
      <c r="F459" s="124">
        <v>44664</v>
      </c>
      <c r="G459" s="40">
        <v>14.13</v>
      </c>
      <c r="H459" s="40">
        <v>3.9250000000000003</v>
      </c>
    </row>
    <row r="460" spans="1:8" x14ac:dyDescent="0.45">
      <c r="A460" s="40">
        <f t="shared" si="7"/>
        <v>458</v>
      </c>
      <c r="B460" s="124">
        <v>45984</v>
      </c>
      <c r="C460" s="40" t="s">
        <v>2591</v>
      </c>
      <c r="D460" s="40">
        <v>13.87</v>
      </c>
      <c r="E460" s="40">
        <v>3.8527777777777774</v>
      </c>
      <c r="F460" s="124">
        <v>44867</v>
      </c>
      <c r="G460" s="40">
        <v>13.87</v>
      </c>
      <c r="H460" s="40">
        <v>3.8527777777777774</v>
      </c>
    </row>
    <row r="461" spans="1:8" x14ac:dyDescent="0.45">
      <c r="A461" s="40">
        <f t="shared" si="7"/>
        <v>459</v>
      </c>
      <c r="B461" s="124">
        <v>45987</v>
      </c>
      <c r="C461" s="40" t="s">
        <v>2592</v>
      </c>
      <c r="D461" s="40">
        <v>11.47</v>
      </c>
      <c r="E461" s="40">
        <v>3.1861111111111113</v>
      </c>
      <c r="F461" s="124">
        <v>44889</v>
      </c>
      <c r="G461" s="40">
        <v>11.58</v>
      </c>
      <c r="H461" s="40">
        <v>3.2166666666666668</v>
      </c>
    </row>
    <row r="462" spans="1:8" x14ac:dyDescent="0.45">
      <c r="A462" s="40">
        <f t="shared" si="7"/>
        <v>460</v>
      </c>
      <c r="B462" s="124">
        <v>45989</v>
      </c>
      <c r="C462" s="40" t="s">
        <v>2593</v>
      </c>
      <c r="D462" s="40">
        <v>11.2</v>
      </c>
      <c r="E462" s="40">
        <v>3.1111111111111107</v>
      </c>
      <c r="F462" s="124">
        <v>44891</v>
      </c>
      <c r="G462" s="40">
        <v>11.39</v>
      </c>
      <c r="H462" s="40">
        <v>3.1638888888888888</v>
      </c>
    </row>
    <row r="463" spans="1:8" x14ac:dyDescent="0.45">
      <c r="A463" s="40">
        <f t="shared" si="7"/>
        <v>461</v>
      </c>
      <c r="B463" s="124">
        <v>45990</v>
      </c>
      <c r="C463" s="40" t="s">
        <v>2594</v>
      </c>
      <c r="D463" s="40">
        <v>13.41</v>
      </c>
      <c r="E463" s="40">
        <v>3.7250000000000001</v>
      </c>
      <c r="F463" s="124">
        <v>44877</v>
      </c>
      <c r="G463" s="40">
        <v>13.5</v>
      </c>
      <c r="H463" s="40">
        <v>3.75</v>
      </c>
    </row>
    <row r="464" spans="1:8" x14ac:dyDescent="0.45">
      <c r="A464" s="40">
        <f t="shared" si="7"/>
        <v>462</v>
      </c>
      <c r="B464" s="124">
        <v>45991</v>
      </c>
      <c r="C464" s="40" t="s">
        <v>2595</v>
      </c>
      <c r="D464" s="40">
        <v>12.91</v>
      </c>
      <c r="E464" s="40">
        <v>3.5861111111111112</v>
      </c>
      <c r="F464" s="124">
        <v>44885</v>
      </c>
      <c r="G464" s="40">
        <v>12.97</v>
      </c>
      <c r="H464" s="40">
        <v>3.6027777777777779</v>
      </c>
    </row>
    <row r="465" spans="1:8" x14ac:dyDescent="0.45">
      <c r="A465" s="40">
        <f t="shared" si="7"/>
        <v>463</v>
      </c>
      <c r="B465" s="124">
        <v>45998</v>
      </c>
      <c r="C465" s="40" t="s">
        <v>2596</v>
      </c>
      <c r="D465" s="40">
        <v>8.09</v>
      </c>
      <c r="E465" s="40">
        <v>2.2472222222222222</v>
      </c>
      <c r="F465" s="124">
        <v>44909</v>
      </c>
      <c r="G465" s="40">
        <v>8.39</v>
      </c>
      <c r="H465" s="40">
        <v>2.3305555555555557</v>
      </c>
    </row>
    <row r="466" spans="1:8" x14ac:dyDescent="0.45">
      <c r="A466" s="40">
        <f t="shared" si="7"/>
        <v>464</v>
      </c>
      <c r="B466" s="124">
        <v>46019</v>
      </c>
      <c r="C466" s="40" t="s">
        <v>2597</v>
      </c>
      <c r="D466" s="40">
        <v>12.32</v>
      </c>
      <c r="E466" s="40">
        <v>3.4222222222222221</v>
      </c>
      <c r="F466" s="124">
        <v>44922</v>
      </c>
      <c r="G466" s="40">
        <v>12.36</v>
      </c>
      <c r="H466" s="40">
        <v>3.4333333333333331</v>
      </c>
    </row>
    <row r="467" spans="1:8" x14ac:dyDescent="0.45">
      <c r="A467" s="40">
        <f t="shared" si="7"/>
        <v>465</v>
      </c>
      <c r="B467" s="124">
        <v>46021</v>
      </c>
      <c r="C467" s="40" t="s">
        <v>2598</v>
      </c>
      <c r="D467" s="40">
        <v>9.93</v>
      </c>
      <c r="E467" s="40">
        <v>2.7583333333333333</v>
      </c>
      <c r="F467" s="124">
        <v>44896</v>
      </c>
      <c r="G467" s="40">
        <v>10.23</v>
      </c>
      <c r="H467" s="40">
        <v>2.8416666666666668</v>
      </c>
    </row>
    <row r="468" spans="1:8" x14ac:dyDescent="0.45">
      <c r="A468" s="40">
        <f t="shared" si="7"/>
        <v>466</v>
      </c>
      <c r="B468" s="124">
        <v>46022</v>
      </c>
      <c r="C468" s="40" t="s">
        <v>2599</v>
      </c>
      <c r="D468" s="40">
        <v>12.39</v>
      </c>
      <c r="E468" s="40">
        <v>3.4416666666666669</v>
      </c>
      <c r="F468" s="124">
        <v>44875</v>
      </c>
      <c r="G468" s="40">
        <v>12.4</v>
      </c>
      <c r="H468" s="40">
        <v>3.4444444444444446</v>
      </c>
    </row>
    <row r="469" spans="1:8" x14ac:dyDescent="0.45">
      <c r="A469" s="40">
        <f t="shared" si="7"/>
        <v>467</v>
      </c>
      <c r="B469" s="124">
        <v>46023</v>
      </c>
      <c r="C469" s="40" t="s">
        <v>2600</v>
      </c>
      <c r="D469" s="40">
        <v>7.55</v>
      </c>
      <c r="E469" s="40">
        <v>2.0972222222222223</v>
      </c>
      <c r="F469" s="124">
        <v>44950</v>
      </c>
      <c r="G469" s="40">
        <v>8.15</v>
      </c>
      <c r="H469" s="40">
        <v>2.2638888888888888</v>
      </c>
    </row>
    <row r="470" spans="1:8" x14ac:dyDescent="0.45">
      <c r="A470" s="40">
        <f t="shared" si="7"/>
        <v>468</v>
      </c>
      <c r="B470" s="124">
        <v>46025</v>
      </c>
      <c r="C470" s="40" t="s">
        <v>2601</v>
      </c>
      <c r="D470" s="40">
        <v>12.49</v>
      </c>
      <c r="E470" s="40">
        <v>3.4694444444444446</v>
      </c>
      <c r="F470" s="124">
        <v>44937</v>
      </c>
      <c r="G470" s="40">
        <v>12.7</v>
      </c>
      <c r="H470" s="40">
        <v>3.5277777777777777</v>
      </c>
    </row>
    <row r="471" spans="1:8" x14ac:dyDescent="0.45">
      <c r="A471" s="40">
        <f t="shared" si="7"/>
        <v>469</v>
      </c>
      <c r="B471" s="124">
        <v>46028</v>
      </c>
      <c r="C471" s="40" t="s">
        <v>2602</v>
      </c>
      <c r="D471" s="40">
        <v>13.03</v>
      </c>
      <c r="E471" s="40">
        <v>3.619444444444444</v>
      </c>
      <c r="F471" s="124">
        <v>44936</v>
      </c>
      <c r="G471" s="40">
        <v>13.38</v>
      </c>
      <c r="H471" s="40">
        <v>3.7166666666666668</v>
      </c>
    </row>
    <row r="472" spans="1:8" x14ac:dyDescent="0.45">
      <c r="A472" s="40">
        <f t="shared" si="7"/>
        <v>470</v>
      </c>
      <c r="B472" s="124">
        <v>46029</v>
      </c>
      <c r="C472" s="40" t="s">
        <v>2603</v>
      </c>
      <c r="D472" s="40">
        <v>11.67</v>
      </c>
      <c r="E472" s="40">
        <v>3.2416666666666667</v>
      </c>
      <c r="F472" s="124">
        <v>44937</v>
      </c>
      <c r="G472" s="40">
        <v>12.7</v>
      </c>
      <c r="H472" s="40">
        <v>3.5277777777777777</v>
      </c>
    </row>
    <row r="473" spans="1:8" x14ac:dyDescent="0.45">
      <c r="A473" s="40">
        <f t="shared" si="7"/>
        <v>471</v>
      </c>
      <c r="B473" s="124">
        <v>46032</v>
      </c>
      <c r="C473" s="40" t="s">
        <v>2604</v>
      </c>
      <c r="D473" s="40">
        <v>8.81</v>
      </c>
      <c r="E473" s="40">
        <v>2.4472222222222224</v>
      </c>
      <c r="F473" s="124">
        <v>44949</v>
      </c>
      <c r="G473" s="40">
        <v>9.5500000000000007</v>
      </c>
      <c r="H473" s="40">
        <v>2.6527777777777781</v>
      </c>
    </row>
    <row r="474" spans="1:8" x14ac:dyDescent="0.45">
      <c r="A474" s="40">
        <f t="shared" si="7"/>
        <v>472</v>
      </c>
      <c r="B474" s="124">
        <v>46035</v>
      </c>
      <c r="C474" s="40" t="s">
        <v>2605</v>
      </c>
      <c r="D474" s="40">
        <v>10.86</v>
      </c>
      <c r="E474" s="40">
        <v>3.0166666666666666</v>
      </c>
      <c r="F474" s="124">
        <v>44931</v>
      </c>
      <c r="G474" s="40">
        <v>11.25</v>
      </c>
      <c r="H474" s="40">
        <v>3.125</v>
      </c>
    </row>
    <row r="475" spans="1:8" x14ac:dyDescent="0.45">
      <c r="A475" s="40">
        <f t="shared" si="7"/>
        <v>473</v>
      </c>
      <c r="B475" s="124">
        <v>46036</v>
      </c>
      <c r="C475" s="40" t="s">
        <v>2606</v>
      </c>
      <c r="D475" s="40">
        <v>13.31</v>
      </c>
      <c r="E475" s="40">
        <v>3.6972222222222224</v>
      </c>
      <c r="F475" s="124">
        <v>44936</v>
      </c>
      <c r="G475" s="40">
        <v>13.38</v>
      </c>
      <c r="H475" s="40">
        <v>3.7166666666666668</v>
      </c>
    </row>
    <row r="476" spans="1:8" x14ac:dyDescent="0.45">
      <c r="A476" s="40">
        <f t="shared" si="7"/>
        <v>474</v>
      </c>
      <c r="B476" s="124">
        <v>46038</v>
      </c>
      <c r="C476" s="40" t="s">
        <v>2607</v>
      </c>
      <c r="D476" s="40">
        <v>13.47</v>
      </c>
      <c r="E476" s="40">
        <v>3.7416666666666667</v>
      </c>
      <c r="F476" s="124">
        <v>44732</v>
      </c>
      <c r="G476" s="40">
        <v>13.63</v>
      </c>
      <c r="H476" s="40">
        <v>3.7861111111111114</v>
      </c>
    </row>
    <row r="477" spans="1:8" x14ac:dyDescent="0.45">
      <c r="A477" s="40">
        <f t="shared" si="7"/>
        <v>475</v>
      </c>
      <c r="B477" s="124">
        <v>46039</v>
      </c>
      <c r="C477" s="40" t="s">
        <v>2608</v>
      </c>
      <c r="D477" s="40">
        <v>13.32</v>
      </c>
      <c r="E477" s="40">
        <v>3.7</v>
      </c>
      <c r="F477" s="124">
        <v>44936</v>
      </c>
      <c r="G477" s="40">
        <v>13.38</v>
      </c>
      <c r="H477" s="40">
        <v>3.7166666666666668</v>
      </c>
    </row>
    <row r="478" spans="1:8" x14ac:dyDescent="0.45">
      <c r="A478" s="40">
        <f t="shared" si="7"/>
        <v>476</v>
      </c>
      <c r="B478" s="124">
        <v>46040</v>
      </c>
      <c r="C478" s="40" t="s">
        <v>2609</v>
      </c>
      <c r="D478" s="40">
        <v>11.72</v>
      </c>
      <c r="E478" s="40">
        <v>3.2555555555555555</v>
      </c>
      <c r="F478" s="124">
        <v>44937</v>
      </c>
      <c r="G478" s="40">
        <v>12.7</v>
      </c>
      <c r="H478" s="40">
        <v>3.5277777777777777</v>
      </c>
    </row>
    <row r="479" spans="1:8" x14ac:dyDescent="0.45">
      <c r="A479" s="40">
        <f t="shared" si="7"/>
        <v>477</v>
      </c>
      <c r="B479" s="124">
        <v>46047</v>
      </c>
      <c r="C479" s="40" t="s">
        <v>2610</v>
      </c>
      <c r="D479" s="40">
        <v>12.96</v>
      </c>
      <c r="E479" s="40">
        <v>3.6</v>
      </c>
      <c r="F479" s="124">
        <v>44936</v>
      </c>
      <c r="G479" s="40">
        <v>13.38</v>
      </c>
      <c r="H479" s="40">
        <v>3.7166666666666668</v>
      </c>
    </row>
    <row r="480" spans="1:8" x14ac:dyDescent="0.45">
      <c r="A480" s="40">
        <f t="shared" si="7"/>
        <v>478</v>
      </c>
      <c r="B480" s="124">
        <v>46052</v>
      </c>
      <c r="C480" s="40" t="s">
        <v>2611</v>
      </c>
      <c r="D480" s="40">
        <v>13.37</v>
      </c>
      <c r="E480" s="40">
        <v>3.7138888888888886</v>
      </c>
      <c r="F480" s="124">
        <v>44936</v>
      </c>
      <c r="G480" s="40">
        <v>13.38</v>
      </c>
      <c r="H480" s="40">
        <v>3.7166666666666668</v>
      </c>
    </row>
    <row r="481" spans="1:8" x14ac:dyDescent="0.45">
      <c r="A481" s="40">
        <f t="shared" si="7"/>
        <v>479</v>
      </c>
      <c r="B481" s="124">
        <v>46056</v>
      </c>
      <c r="C481" s="40" t="s">
        <v>2612</v>
      </c>
      <c r="D481" s="40">
        <v>16.12</v>
      </c>
      <c r="E481" s="40">
        <v>4.4777777777777779</v>
      </c>
      <c r="F481" s="124">
        <v>44598</v>
      </c>
      <c r="G481" s="40">
        <v>16.489999999999998</v>
      </c>
      <c r="H481" s="40">
        <v>4.5805555555555548</v>
      </c>
    </row>
    <row r="482" spans="1:8" x14ac:dyDescent="0.45">
      <c r="A482" s="40">
        <f t="shared" si="7"/>
        <v>480</v>
      </c>
      <c r="B482" s="124">
        <v>46060</v>
      </c>
      <c r="C482" s="40" t="s">
        <v>2613</v>
      </c>
      <c r="D482" s="40">
        <v>7.34</v>
      </c>
      <c r="E482" s="40">
        <v>2.0388888888888888</v>
      </c>
      <c r="F482" s="124">
        <v>44599</v>
      </c>
      <c r="G482" s="40">
        <v>8.1199999999999992</v>
      </c>
      <c r="H482" s="40">
        <v>2.2555555555555551</v>
      </c>
    </row>
    <row r="483" spans="1:8" x14ac:dyDescent="0.45">
      <c r="A483" s="40">
        <f t="shared" si="7"/>
        <v>481</v>
      </c>
      <c r="B483" s="124">
        <v>46065</v>
      </c>
      <c r="C483" s="40" t="s">
        <v>2614</v>
      </c>
      <c r="D483" s="40">
        <v>16.809999999999999</v>
      </c>
      <c r="E483" s="40">
        <v>4.6694444444444443</v>
      </c>
      <c r="F483" s="124">
        <v>44614</v>
      </c>
      <c r="G483" s="40">
        <v>17.61</v>
      </c>
      <c r="H483" s="40">
        <v>4.8916666666666666</v>
      </c>
    </row>
    <row r="484" spans="1:8" x14ac:dyDescent="0.45">
      <c r="A484" s="40">
        <f t="shared" si="7"/>
        <v>482</v>
      </c>
      <c r="B484" s="124">
        <v>46066</v>
      </c>
      <c r="C484" s="40" t="s">
        <v>2615</v>
      </c>
      <c r="D484" s="40">
        <v>17.05</v>
      </c>
      <c r="E484" s="40">
        <v>4.7361111111111116</v>
      </c>
      <c r="F484" s="124">
        <v>44614</v>
      </c>
      <c r="G484" s="40">
        <v>17.61</v>
      </c>
      <c r="H484" s="40">
        <v>4.8916666666666666</v>
      </c>
    </row>
    <row r="485" spans="1:8" x14ac:dyDescent="0.45">
      <c r="A485" s="40">
        <f t="shared" si="7"/>
        <v>483</v>
      </c>
      <c r="B485" s="124">
        <v>46068</v>
      </c>
      <c r="C485" s="40" t="s">
        <v>2616</v>
      </c>
      <c r="D485" s="40">
        <v>13.12</v>
      </c>
      <c r="E485" s="40">
        <v>3.6444444444444439</v>
      </c>
      <c r="F485" s="124">
        <v>44596</v>
      </c>
      <c r="G485" s="40">
        <v>14.69</v>
      </c>
      <c r="H485" s="40">
        <v>4.0805555555555557</v>
      </c>
    </row>
    <row r="486" spans="1:8" x14ac:dyDescent="0.45">
      <c r="A486" s="40">
        <f t="shared" si="7"/>
        <v>484</v>
      </c>
      <c r="B486" s="124">
        <v>46070</v>
      </c>
      <c r="C486" s="40" t="s">
        <v>2617</v>
      </c>
      <c r="D486" s="40">
        <v>17.87</v>
      </c>
      <c r="E486" s="40">
        <v>4.9638888888888895</v>
      </c>
      <c r="F486" s="124">
        <v>44618</v>
      </c>
      <c r="G486" s="40">
        <v>18.96</v>
      </c>
      <c r="H486" s="40">
        <v>5.2666666666666666</v>
      </c>
    </row>
    <row r="487" spans="1:8" x14ac:dyDescent="0.45">
      <c r="A487" s="40">
        <f t="shared" si="7"/>
        <v>485</v>
      </c>
      <c r="B487" s="124">
        <v>46071</v>
      </c>
      <c r="C487" s="40" t="s">
        <v>2618</v>
      </c>
      <c r="D487" s="40">
        <v>18.38</v>
      </c>
      <c r="E487" s="40">
        <v>5.1055555555555552</v>
      </c>
      <c r="F487" s="124">
        <v>44618</v>
      </c>
      <c r="G487" s="40">
        <v>18.96</v>
      </c>
      <c r="H487" s="40">
        <v>5.2666666666666666</v>
      </c>
    </row>
    <row r="488" spans="1:8" x14ac:dyDescent="0.45">
      <c r="A488" s="40">
        <f t="shared" si="7"/>
        <v>486</v>
      </c>
      <c r="B488" s="124">
        <v>46072</v>
      </c>
      <c r="C488" s="40" t="s">
        <v>2619</v>
      </c>
      <c r="D488" s="40">
        <v>17.62</v>
      </c>
      <c r="E488" s="40">
        <v>4.8944444444444448</v>
      </c>
      <c r="F488" s="124">
        <v>44613</v>
      </c>
      <c r="G488" s="40">
        <v>17.670000000000002</v>
      </c>
      <c r="H488" s="40">
        <v>4.9083333333333341</v>
      </c>
    </row>
    <row r="489" spans="1:8" x14ac:dyDescent="0.45">
      <c r="A489" s="40">
        <f t="shared" si="7"/>
        <v>487</v>
      </c>
      <c r="B489" s="124">
        <v>46073</v>
      </c>
      <c r="C489" s="40" t="s">
        <v>2620</v>
      </c>
      <c r="D489" s="40">
        <v>16.75</v>
      </c>
      <c r="E489" s="40">
        <v>4.6527777777777777</v>
      </c>
      <c r="F489" s="124">
        <v>44609</v>
      </c>
      <c r="G489" s="40">
        <v>16.79</v>
      </c>
      <c r="H489" s="40">
        <v>4.6638888888888888</v>
      </c>
    </row>
    <row r="490" spans="1:8" x14ac:dyDescent="0.45">
      <c r="A490" s="40">
        <f t="shared" si="7"/>
        <v>488</v>
      </c>
      <c r="B490" s="124">
        <v>46074</v>
      </c>
      <c r="C490" s="40" t="s">
        <v>2621</v>
      </c>
      <c r="D490" s="40">
        <v>18.86</v>
      </c>
      <c r="E490" s="40">
        <v>5.2388888888888889</v>
      </c>
      <c r="F490" s="124">
        <v>44618</v>
      </c>
      <c r="G490" s="40">
        <v>18.96</v>
      </c>
      <c r="H490" s="40">
        <v>5.2666666666666666</v>
      </c>
    </row>
    <row r="491" spans="1:8" x14ac:dyDescent="0.45">
      <c r="A491" s="40">
        <f t="shared" si="7"/>
        <v>489</v>
      </c>
      <c r="B491" s="124">
        <v>46075</v>
      </c>
      <c r="C491" s="40" t="s">
        <v>2622</v>
      </c>
      <c r="D491" s="40">
        <v>12.34</v>
      </c>
      <c r="E491" s="40">
        <v>3.4277777777777776</v>
      </c>
      <c r="F491" s="124">
        <v>44901</v>
      </c>
      <c r="G491" s="40">
        <v>12.58</v>
      </c>
      <c r="H491" s="40">
        <v>3.4944444444444445</v>
      </c>
    </row>
    <row r="492" spans="1:8" x14ac:dyDescent="0.45">
      <c r="A492" s="40">
        <f t="shared" si="7"/>
        <v>490</v>
      </c>
      <c r="B492" s="124">
        <v>46076</v>
      </c>
      <c r="C492" s="40" t="s">
        <v>2623</v>
      </c>
      <c r="D492" s="40">
        <v>18.350000000000001</v>
      </c>
      <c r="E492" s="40">
        <v>5.0972222222222223</v>
      </c>
      <c r="F492" s="124">
        <v>44618</v>
      </c>
      <c r="G492" s="40">
        <v>18.96</v>
      </c>
      <c r="H492" s="40">
        <v>5.2666666666666666</v>
      </c>
    </row>
    <row r="493" spans="1:8" x14ac:dyDescent="0.45">
      <c r="A493" s="40">
        <f t="shared" si="7"/>
        <v>491</v>
      </c>
      <c r="B493" s="124">
        <v>46079</v>
      </c>
      <c r="C493" s="40" t="s">
        <v>2624</v>
      </c>
      <c r="D493" s="40">
        <v>17.89</v>
      </c>
      <c r="E493" s="40">
        <v>4.9694444444444441</v>
      </c>
      <c r="F493" s="124">
        <v>44618</v>
      </c>
      <c r="G493" s="40">
        <v>18.96</v>
      </c>
      <c r="H493" s="40">
        <v>5.2666666666666666</v>
      </c>
    </row>
    <row r="494" spans="1:8" x14ac:dyDescent="0.45">
      <c r="A494" s="40">
        <f t="shared" si="7"/>
        <v>492</v>
      </c>
      <c r="B494" s="124">
        <v>46081</v>
      </c>
      <c r="C494" s="40" t="s">
        <v>2625</v>
      </c>
      <c r="D494" s="40">
        <v>19.440000000000001</v>
      </c>
      <c r="E494" s="40">
        <v>5.4</v>
      </c>
      <c r="F494" s="124">
        <v>44617</v>
      </c>
      <c r="G494" s="40">
        <v>19.559999999999999</v>
      </c>
      <c r="H494" s="40">
        <v>5.4333333333333327</v>
      </c>
    </row>
    <row r="495" spans="1:8" x14ac:dyDescent="0.45">
      <c r="A495" s="40">
        <f t="shared" si="7"/>
        <v>493</v>
      </c>
      <c r="B495" s="124">
        <v>45717</v>
      </c>
      <c r="C495" s="40" t="s">
        <v>2626</v>
      </c>
      <c r="D495" s="40">
        <v>8.66</v>
      </c>
      <c r="E495" s="40">
        <v>2.4055555555555554</v>
      </c>
      <c r="F495" s="124">
        <v>44633</v>
      </c>
      <c r="G495" s="40">
        <v>9.33</v>
      </c>
      <c r="H495" s="40">
        <v>2.5916666666666668</v>
      </c>
    </row>
    <row r="496" spans="1:8" x14ac:dyDescent="0.45">
      <c r="A496" s="40">
        <f t="shared" si="7"/>
        <v>494</v>
      </c>
      <c r="B496" s="124">
        <v>45723</v>
      </c>
      <c r="C496" s="40" t="s">
        <v>2627</v>
      </c>
      <c r="D496" s="40">
        <v>14.64</v>
      </c>
      <c r="E496" s="40">
        <v>4.0666666666666664</v>
      </c>
      <c r="F496" s="124">
        <v>44632</v>
      </c>
      <c r="G496" s="40">
        <v>14.75</v>
      </c>
      <c r="H496" s="40">
        <v>4.0972222222222223</v>
      </c>
    </row>
    <row r="497" spans="1:8" x14ac:dyDescent="0.45">
      <c r="A497" s="40">
        <f t="shared" si="7"/>
        <v>495</v>
      </c>
      <c r="B497" s="124">
        <v>45724</v>
      </c>
      <c r="C497" s="40" t="s">
        <v>2628</v>
      </c>
      <c r="D497" s="40">
        <v>12.74</v>
      </c>
      <c r="E497" s="40">
        <v>3.5388888888888888</v>
      </c>
      <c r="F497" s="124">
        <v>44649</v>
      </c>
      <c r="G497" s="40">
        <v>13.03</v>
      </c>
      <c r="H497" s="40">
        <v>3.619444444444444</v>
      </c>
    </row>
    <row r="498" spans="1:8" x14ac:dyDescent="0.45">
      <c r="A498" s="40">
        <f t="shared" si="7"/>
        <v>496</v>
      </c>
      <c r="B498" s="124">
        <v>45725</v>
      </c>
      <c r="C498" s="40" t="s">
        <v>2629</v>
      </c>
      <c r="D498" s="40">
        <v>21.11</v>
      </c>
      <c r="E498" s="40">
        <v>5.8638888888888889</v>
      </c>
      <c r="F498" s="124">
        <v>44626</v>
      </c>
      <c r="G498" s="40">
        <v>21.33</v>
      </c>
      <c r="H498" s="40">
        <v>5.9249999999999998</v>
      </c>
    </row>
    <row r="499" spans="1:8" x14ac:dyDescent="0.45">
      <c r="A499" s="40">
        <f t="shared" si="7"/>
        <v>497</v>
      </c>
      <c r="B499" s="124">
        <v>45726</v>
      </c>
      <c r="C499" s="40" t="s">
        <v>2630</v>
      </c>
      <c r="D499" s="40">
        <v>13.33</v>
      </c>
      <c r="E499" s="40">
        <v>3.7027777777777775</v>
      </c>
      <c r="F499" s="124">
        <v>44640</v>
      </c>
      <c r="G499" s="40">
        <v>14.08</v>
      </c>
      <c r="H499" s="40">
        <v>3.911111111111111</v>
      </c>
    </row>
    <row r="500" spans="1:8" x14ac:dyDescent="0.45">
      <c r="A500" s="40">
        <f t="shared" si="7"/>
        <v>498</v>
      </c>
      <c r="B500" s="124">
        <v>45728</v>
      </c>
      <c r="C500" s="40" t="s">
        <v>2631</v>
      </c>
      <c r="D500" s="40">
        <v>13.56</v>
      </c>
      <c r="E500" s="40">
        <v>3.7666666666666666</v>
      </c>
      <c r="F500" s="124">
        <v>44640</v>
      </c>
      <c r="G500" s="40">
        <v>14.08</v>
      </c>
      <c r="H500" s="40">
        <v>3.911111111111111</v>
      </c>
    </row>
    <row r="501" spans="1:8" x14ac:dyDescent="0.45">
      <c r="A501" s="40">
        <f t="shared" si="7"/>
        <v>499</v>
      </c>
      <c r="B501" s="124">
        <v>45730</v>
      </c>
      <c r="C501" s="40" t="s">
        <v>2632</v>
      </c>
      <c r="D501" s="40">
        <v>16.55</v>
      </c>
      <c r="E501" s="40">
        <v>4.5972222222222223</v>
      </c>
      <c r="F501" s="124">
        <v>44645</v>
      </c>
      <c r="G501" s="40">
        <v>18.440000000000001</v>
      </c>
      <c r="H501" s="40">
        <v>5.1222222222222227</v>
      </c>
    </row>
    <row r="502" spans="1:8" x14ac:dyDescent="0.45">
      <c r="A502" s="40">
        <f t="shared" si="7"/>
        <v>500</v>
      </c>
      <c r="B502" s="124">
        <v>45732</v>
      </c>
      <c r="C502" s="40" t="s">
        <v>2633</v>
      </c>
      <c r="D502" s="40">
        <v>7.74</v>
      </c>
      <c r="E502" s="40">
        <v>2.15</v>
      </c>
      <c r="F502" s="124">
        <v>44633</v>
      </c>
      <c r="G502" s="40">
        <v>9.33</v>
      </c>
      <c r="H502" s="40">
        <v>2.5916666666666668</v>
      </c>
    </row>
    <row r="503" spans="1:8" x14ac:dyDescent="0.45">
      <c r="A503" s="40">
        <f t="shared" si="7"/>
        <v>501</v>
      </c>
      <c r="B503" s="124">
        <v>45736</v>
      </c>
      <c r="C503" s="40" t="s">
        <v>2634</v>
      </c>
      <c r="D503" s="40">
        <v>22.02</v>
      </c>
      <c r="E503" s="40">
        <v>6.1166666666666663</v>
      </c>
      <c r="F503" s="124">
        <v>44644</v>
      </c>
      <c r="G503" s="40">
        <v>22.32</v>
      </c>
      <c r="H503" s="40">
        <v>6.2</v>
      </c>
    </row>
    <row r="504" spans="1:8" x14ac:dyDescent="0.45">
      <c r="A504" s="40">
        <f t="shared" si="7"/>
        <v>502</v>
      </c>
      <c r="B504" s="124">
        <v>45737</v>
      </c>
      <c r="C504" s="40" t="s">
        <v>2635</v>
      </c>
      <c r="D504" s="40">
        <v>21.97</v>
      </c>
      <c r="E504" s="40">
        <v>6.102777777777777</v>
      </c>
      <c r="F504" s="124">
        <v>44644</v>
      </c>
      <c r="G504" s="40">
        <v>22.32</v>
      </c>
      <c r="H504" s="40">
        <v>6.2</v>
      </c>
    </row>
    <row r="505" spans="1:8" x14ac:dyDescent="0.45">
      <c r="A505" s="40">
        <f t="shared" si="7"/>
        <v>503</v>
      </c>
      <c r="B505" s="124">
        <v>45738</v>
      </c>
      <c r="C505" s="40" t="s">
        <v>2636</v>
      </c>
      <c r="D505" s="40">
        <v>22.33</v>
      </c>
      <c r="E505" s="40">
        <v>6.2027777777777775</v>
      </c>
      <c r="F505" s="124">
        <v>44647</v>
      </c>
      <c r="G505" s="40">
        <v>23.01</v>
      </c>
      <c r="H505" s="40">
        <v>6.3916666666666666</v>
      </c>
    </row>
    <row r="506" spans="1:8" x14ac:dyDescent="0.45">
      <c r="A506" s="40">
        <f t="shared" si="7"/>
        <v>504</v>
      </c>
      <c r="B506" s="124">
        <v>45739</v>
      </c>
      <c r="C506" s="40" t="s">
        <v>2637</v>
      </c>
      <c r="D506" s="40">
        <v>22.36</v>
      </c>
      <c r="E506" s="40">
        <v>6.2111111111111104</v>
      </c>
      <c r="F506" s="124">
        <v>44647</v>
      </c>
      <c r="G506" s="40">
        <v>23.01</v>
      </c>
      <c r="H506" s="40">
        <v>6.3916666666666666</v>
      </c>
    </row>
    <row r="507" spans="1:8" x14ac:dyDescent="0.45">
      <c r="A507" s="40">
        <f t="shared" si="7"/>
        <v>505</v>
      </c>
      <c r="B507" s="124">
        <v>45740</v>
      </c>
      <c r="C507" s="40" t="s">
        <v>2638</v>
      </c>
      <c r="D507" s="40">
        <v>9.52</v>
      </c>
      <c r="E507" s="40">
        <v>2.6444444444444444</v>
      </c>
      <c r="F507" s="124">
        <v>44642</v>
      </c>
      <c r="G507" s="40">
        <v>10.24</v>
      </c>
      <c r="H507" s="40">
        <v>2.8444444444444446</v>
      </c>
    </row>
    <row r="508" spans="1:8" x14ac:dyDescent="0.45">
      <c r="A508" s="40">
        <f t="shared" si="7"/>
        <v>506</v>
      </c>
      <c r="B508" s="124">
        <v>45741</v>
      </c>
      <c r="C508" s="40" t="s">
        <v>2639</v>
      </c>
      <c r="D508" s="40">
        <v>21.12</v>
      </c>
      <c r="E508" s="40">
        <v>5.8666666666666671</v>
      </c>
      <c r="F508" s="124">
        <v>44626</v>
      </c>
      <c r="G508" s="40">
        <v>21.33</v>
      </c>
      <c r="H508" s="40">
        <v>5.9249999999999998</v>
      </c>
    </row>
    <row r="509" spans="1:8" x14ac:dyDescent="0.45">
      <c r="A509" s="40">
        <f t="shared" si="7"/>
        <v>507</v>
      </c>
      <c r="B509" s="124">
        <v>45742</v>
      </c>
      <c r="C509" s="40" t="s">
        <v>2640</v>
      </c>
      <c r="D509" s="40">
        <v>21.03</v>
      </c>
      <c r="E509" s="40">
        <v>5.8416666666666668</v>
      </c>
      <c r="F509" s="124">
        <v>44626</v>
      </c>
      <c r="G509" s="40">
        <v>21.33</v>
      </c>
      <c r="H509" s="40">
        <v>5.9249999999999998</v>
      </c>
    </row>
    <row r="510" spans="1:8" x14ac:dyDescent="0.45">
      <c r="A510" s="40">
        <f t="shared" si="7"/>
        <v>508</v>
      </c>
      <c r="B510" s="124">
        <v>45745</v>
      </c>
      <c r="C510" s="40" t="s">
        <v>2641</v>
      </c>
      <c r="D510" s="40">
        <v>17.670000000000002</v>
      </c>
      <c r="E510" s="40">
        <v>4.9083333333333341</v>
      </c>
      <c r="F510" s="124">
        <v>44645</v>
      </c>
      <c r="G510" s="40">
        <v>18.440000000000001</v>
      </c>
      <c r="H510" s="40">
        <v>5.1222222222222227</v>
      </c>
    </row>
    <row r="511" spans="1:8" x14ac:dyDescent="0.45">
      <c r="A511" s="40">
        <f t="shared" si="7"/>
        <v>509</v>
      </c>
      <c r="B511" s="124">
        <v>45746</v>
      </c>
      <c r="C511" s="40" t="s">
        <v>2642</v>
      </c>
      <c r="D511" s="40">
        <v>20.76</v>
      </c>
      <c r="E511" s="40">
        <v>5.7666666666666666</v>
      </c>
      <c r="F511" s="124">
        <v>44626</v>
      </c>
      <c r="G511" s="40">
        <v>21.33</v>
      </c>
      <c r="H511" s="40">
        <v>5.9249999999999998</v>
      </c>
    </row>
    <row r="512" spans="1:8" x14ac:dyDescent="0.45">
      <c r="A512" s="40">
        <f t="shared" si="7"/>
        <v>510</v>
      </c>
      <c r="B512" s="124">
        <v>45747</v>
      </c>
      <c r="C512" s="40" t="s">
        <v>2643</v>
      </c>
      <c r="D512" s="40">
        <v>16.3</v>
      </c>
      <c r="E512" s="40">
        <v>4.5277777777777777</v>
      </c>
      <c r="F512" s="124">
        <v>44634</v>
      </c>
      <c r="G512" s="40">
        <v>16.420000000000002</v>
      </c>
      <c r="H512" s="40">
        <v>4.5611111111111118</v>
      </c>
    </row>
    <row r="513" spans="1:8" x14ac:dyDescent="0.45">
      <c r="A513" s="40">
        <f t="shared" si="7"/>
        <v>511</v>
      </c>
      <c r="B513" s="124">
        <v>45749</v>
      </c>
      <c r="C513" s="40" t="s">
        <v>2644</v>
      </c>
      <c r="D513" s="40">
        <v>15.47</v>
      </c>
      <c r="E513" s="40">
        <v>4.2972222222222225</v>
      </c>
      <c r="F513" s="124">
        <v>44663</v>
      </c>
      <c r="G513" s="40">
        <v>16.37</v>
      </c>
      <c r="H513" s="40">
        <v>4.5472222222222225</v>
      </c>
    </row>
    <row r="514" spans="1:8" x14ac:dyDescent="0.45">
      <c r="A514" s="40">
        <f t="shared" si="7"/>
        <v>512</v>
      </c>
      <c r="B514" s="124">
        <v>45750</v>
      </c>
      <c r="C514" s="40" t="s">
        <v>2645</v>
      </c>
      <c r="D514" s="40">
        <v>24.34</v>
      </c>
      <c r="E514" s="40">
        <v>6.7611111111111111</v>
      </c>
      <c r="F514" s="124">
        <v>44670</v>
      </c>
      <c r="G514" s="40">
        <v>24.58</v>
      </c>
      <c r="H514" s="40">
        <v>6.8277777777777775</v>
      </c>
    </row>
    <row r="515" spans="1:8" x14ac:dyDescent="0.45">
      <c r="A515" s="40">
        <f t="shared" si="7"/>
        <v>513</v>
      </c>
      <c r="B515" s="124">
        <v>45751</v>
      </c>
      <c r="C515" s="40" t="s">
        <v>2646</v>
      </c>
      <c r="D515" s="40">
        <v>24.28</v>
      </c>
      <c r="E515" s="40">
        <v>6.7444444444444445</v>
      </c>
      <c r="F515" s="124">
        <v>44670</v>
      </c>
      <c r="G515" s="40">
        <v>24.58</v>
      </c>
      <c r="H515" s="40">
        <v>6.8277777777777775</v>
      </c>
    </row>
    <row r="516" spans="1:8" x14ac:dyDescent="0.45">
      <c r="A516" s="40">
        <f t="shared" si="7"/>
        <v>514</v>
      </c>
      <c r="B516" s="124">
        <v>45752</v>
      </c>
      <c r="C516" s="40" t="s">
        <v>2647</v>
      </c>
      <c r="D516" s="40">
        <v>15.43</v>
      </c>
      <c r="E516" s="40">
        <v>4.2861111111111105</v>
      </c>
      <c r="F516" s="124">
        <v>44663</v>
      </c>
      <c r="G516" s="40">
        <v>16.37</v>
      </c>
      <c r="H516" s="40">
        <v>4.5472222222222225</v>
      </c>
    </row>
    <row r="517" spans="1:8" x14ac:dyDescent="0.45">
      <c r="A517" s="40">
        <f t="shared" ref="A517:A580" si="8">A516+1</f>
        <v>515</v>
      </c>
      <c r="B517" s="124">
        <v>45753</v>
      </c>
      <c r="C517" s="40" t="s">
        <v>2648</v>
      </c>
      <c r="D517" s="40">
        <v>24.44</v>
      </c>
      <c r="E517" s="40">
        <v>6.7888888888888888</v>
      </c>
      <c r="F517" s="124">
        <v>44670</v>
      </c>
      <c r="G517" s="40">
        <v>24.58</v>
      </c>
      <c r="H517" s="40">
        <v>6.8277777777777775</v>
      </c>
    </row>
    <row r="518" spans="1:8" x14ac:dyDescent="0.45">
      <c r="A518" s="40">
        <f t="shared" si="8"/>
        <v>516</v>
      </c>
      <c r="B518" s="124">
        <v>45754</v>
      </c>
      <c r="C518" s="40" t="s">
        <v>2649</v>
      </c>
      <c r="D518" s="40">
        <v>26.15</v>
      </c>
      <c r="E518" s="40">
        <v>7.2638888888888884</v>
      </c>
      <c r="F518" s="124">
        <v>44655</v>
      </c>
      <c r="G518" s="40">
        <v>26.09</v>
      </c>
      <c r="H518" s="40">
        <v>7.2472222222222218</v>
      </c>
    </row>
    <row r="519" spans="1:8" x14ac:dyDescent="0.45">
      <c r="A519" s="40">
        <f t="shared" si="8"/>
        <v>517</v>
      </c>
      <c r="B519" s="124">
        <v>45755</v>
      </c>
      <c r="C519" s="40" t="s">
        <v>2650</v>
      </c>
      <c r="D519" s="40">
        <v>22.65</v>
      </c>
      <c r="E519" s="40">
        <v>6.2916666666666661</v>
      </c>
      <c r="F519" s="124">
        <v>44652</v>
      </c>
      <c r="G519" s="40">
        <v>23.03</v>
      </c>
      <c r="H519" s="40">
        <v>6.3972222222222221</v>
      </c>
    </row>
    <row r="520" spans="1:8" x14ac:dyDescent="0.45">
      <c r="A520" s="40">
        <f t="shared" si="8"/>
        <v>518</v>
      </c>
      <c r="B520" s="124">
        <v>45756</v>
      </c>
      <c r="C520" s="40" t="s">
        <v>2651</v>
      </c>
      <c r="D520" s="40">
        <v>23.86</v>
      </c>
      <c r="E520" s="40">
        <v>6.6277777777777773</v>
      </c>
      <c r="F520" s="124">
        <v>44670</v>
      </c>
      <c r="G520" s="40">
        <v>24.58</v>
      </c>
      <c r="H520" s="40">
        <v>6.8277777777777775</v>
      </c>
    </row>
    <row r="521" spans="1:8" x14ac:dyDescent="0.45">
      <c r="A521" s="40">
        <f t="shared" si="8"/>
        <v>519</v>
      </c>
      <c r="B521" s="124">
        <v>45758</v>
      </c>
      <c r="C521" s="40" t="s">
        <v>2652</v>
      </c>
      <c r="D521" s="40">
        <v>24.88</v>
      </c>
      <c r="E521" s="40">
        <v>6.9111111111111105</v>
      </c>
      <c r="F521" s="124">
        <v>44673</v>
      </c>
      <c r="G521" s="40">
        <v>25.64</v>
      </c>
      <c r="H521" s="40">
        <v>7.1222222222222218</v>
      </c>
    </row>
    <row r="522" spans="1:8" x14ac:dyDescent="0.45">
      <c r="A522" s="40">
        <f t="shared" si="8"/>
        <v>520</v>
      </c>
      <c r="B522" s="124">
        <v>45760</v>
      </c>
      <c r="C522" s="40" t="s">
        <v>2653</v>
      </c>
      <c r="D522" s="40">
        <v>18.97</v>
      </c>
      <c r="E522" s="40">
        <v>5.2694444444444439</v>
      </c>
      <c r="F522" s="124">
        <v>44681</v>
      </c>
      <c r="G522" s="40">
        <v>21.91</v>
      </c>
      <c r="H522" s="40">
        <v>6.0861111111111112</v>
      </c>
    </row>
    <row r="523" spans="1:8" x14ac:dyDescent="0.45">
      <c r="A523" s="40">
        <f t="shared" si="8"/>
        <v>521</v>
      </c>
      <c r="B523" s="124">
        <v>45762</v>
      </c>
      <c r="C523" s="40" t="s">
        <v>2654</v>
      </c>
      <c r="D523" s="40">
        <v>21.87</v>
      </c>
      <c r="E523" s="40">
        <v>6.0750000000000002</v>
      </c>
      <c r="F523" s="124">
        <v>44681</v>
      </c>
      <c r="G523" s="40">
        <v>21.91</v>
      </c>
      <c r="H523" s="40">
        <v>6.0861111111111112</v>
      </c>
    </row>
    <row r="524" spans="1:8" x14ac:dyDescent="0.45">
      <c r="A524" s="40">
        <f t="shared" si="8"/>
        <v>522</v>
      </c>
      <c r="B524" s="124">
        <v>45763</v>
      </c>
      <c r="C524" s="40" t="s">
        <v>2655</v>
      </c>
      <c r="D524" s="40">
        <v>23.75</v>
      </c>
      <c r="E524" s="40">
        <v>6.5972222222222223</v>
      </c>
      <c r="F524" s="124">
        <v>44657</v>
      </c>
      <c r="G524" s="40">
        <v>23.85</v>
      </c>
      <c r="H524" s="40">
        <v>6.625</v>
      </c>
    </row>
    <row r="525" spans="1:8" x14ac:dyDescent="0.45">
      <c r="A525" s="40">
        <f t="shared" si="8"/>
        <v>523</v>
      </c>
      <c r="B525" s="124">
        <v>45764</v>
      </c>
      <c r="C525" s="40" t="s">
        <v>2656</v>
      </c>
      <c r="D525" s="40">
        <v>25.45</v>
      </c>
      <c r="E525" s="40">
        <v>7.0694444444444438</v>
      </c>
      <c r="F525" s="124">
        <v>44673</v>
      </c>
      <c r="G525" s="40">
        <v>25.64</v>
      </c>
      <c r="H525" s="40">
        <v>7.1222222222222218</v>
      </c>
    </row>
    <row r="526" spans="1:8" x14ac:dyDescent="0.45">
      <c r="A526" s="40">
        <f t="shared" si="8"/>
        <v>524</v>
      </c>
      <c r="B526" s="124">
        <v>45765</v>
      </c>
      <c r="C526" s="40" t="s">
        <v>2657</v>
      </c>
      <c r="D526" s="40">
        <v>21.59</v>
      </c>
      <c r="E526" s="40">
        <v>5.9972222222222218</v>
      </c>
      <c r="F526" s="124">
        <v>44681</v>
      </c>
      <c r="G526" s="40">
        <v>21.91</v>
      </c>
      <c r="H526" s="40">
        <v>6.0861111111111112</v>
      </c>
    </row>
    <row r="527" spans="1:8" x14ac:dyDescent="0.45">
      <c r="A527" s="40">
        <f t="shared" si="8"/>
        <v>525</v>
      </c>
      <c r="B527" s="124">
        <v>45766</v>
      </c>
      <c r="C527" s="40" t="s">
        <v>2658</v>
      </c>
      <c r="D527" s="40">
        <v>23.83</v>
      </c>
      <c r="E527" s="40">
        <v>6.6194444444444436</v>
      </c>
      <c r="F527" s="124">
        <v>44657</v>
      </c>
      <c r="G527" s="40">
        <v>23.85</v>
      </c>
      <c r="H527" s="40">
        <v>6.625</v>
      </c>
    </row>
    <row r="528" spans="1:8" x14ac:dyDescent="0.45">
      <c r="A528" s="40">
        <f t="shared" si="8"/>
        <v>526</v>
      </c>
      <c r="B528" s="124">
        <v>45768</v>
      </c>
      <c r="C528" s="40" t="s">
        <v>2659</v>
      </c>
      <c r="D528" s="40">
        <v>23.14</v>
      </c>
      <c r="E528" s="40">
        <v>6.427777777777778</v>
      </c>
      <c r="F528" s="124">
        <v>44654</v>
      </c>
      <c r="G528" s="40">
        <v>23.56</v>
      </c>
      <c r="H528" s="40">
        <v>6.5444444444444443</v>
      </c>
    </row>
    <row r="529" spans="1:8" x14ac:dyDescent="0.45">
      <c r="A529" s="40">
        <f t="shared" si="8"/>
        <v>527</v>
      </c>
      <c r="B529" s="124">
        <v>45771</v>
      </c>
      <c r="C529" s="40" t="s">
        <v>2660</v>
      </c>
      <c r="D529" s="40">
        <v>27.68</v>
      </c>
      <c r="E529" s="40">
        <v>7.6888888888888882</v>
      </c>
      <c r="F529" s="124">
        <v>44655</v>
      </c>
      <c r="G529" s="40">
        <v>26.09</v>
      </c>
      <c r="H529" s="40">
        <v>7.2472222222222218</v>
      </c>
    </row>
    <row r="530" spans="1:8" x14ac:dyDescent="0.45">
      <c r="A530" s="40">
        <f t="shared" si="8"/>
        <v>528</v>
      </c>
      <c r="B530" s="124">
        <v>45772</v>
      </c>
      <c r="C530" s="40" t="s">
        <v>2661</v>
      </c>
      <c r="D530" s="40">
        <v>14.01</v>
      </c>
      <c r="E530" s="40">
        <v>3.8916666666666666</v>
      </c>
      <c r="F530" s="124">
        <v>44663</v>
      </c>
      <c r="G530" s="40">
        <v>16.37</v>
      </c>
      <c r="H530" s="40">
        <v>4.5472222222222225</v>
      </c>
    </row>
    <row r="531" spans="1:8" x14ac:dyDescent="0.45">
      <c r="A531" s="40">
        <f t="shared" si="8"/>
        <v>529</v>
      </c>
      <c r="B531" s="124">
        <v>45773</v>
      </c>
      <c r="C531" s="40" t="s">
        <v>2662</v>
      </c>
      <c r="D531" s="40">
        <v>28.48</v>
      </c>
      <c r="E531" s="40">
        <v>7.9111111111111114</v>
      </c>
      <c r="F531" s="124">
        <v>44655</v>
      </c>
      <c r="G531" s="40">
        <v>26.09</v>
      </c>
      <c r="H531" s="40">
        <v>7.2472222222222218</v>
      </c>
    </row>
    <row r="532" spans="1:8" x14ac:dyDescent="0.45">
      <c r="A532" s="40">
        <f t="shared" si="8"/>
        <v>530</v>
      </c>
      <c r="B532" s="124">
        <v>45774</v>
      </c>
      <c r="C532" s="40" t="s">
        <v>2663</v>
      </c>
      <c r="D532" s="40">
        <v>24.58</v>
      </c>
      <c r="E532" s="40">
        <v>6.8277777777777775</v>
      </c>
      <c r="F532" s="124">
        <v>44670</v>
      </c>
      <c r="G532" s="40">
        <v>24.58</v>
      </c>
      <c r="H532" s="40">
        <v>6.8277777777777775</v>
      </c>
    </row>
    <row r="533" spans="1:8" x14ac:dyDescent="0.45">
      <c r="A533" s="40">
        <f t="shared" si="8"/>
        <v>531</v>
      </c>
      <c r="B533" s="124">
        <v>45776</v>
      </c>
      <c r="C533" s="40" t="s">
        <v>2664</v>
      </c>
      <c r="D533" s="40">
        <v>28.14</v>
      </c>
      <c r="E533" s="40">
        <v>7.8166666666666664</v>
      </c>
      <c r="F533" s="124">
        <v>44655</v>
      </c>
      <c r="G533" s="40">
        <v>26.09</v>
      </c>
      <c r="H533" s="40">
        <v>7.2472222222222218</v>
      </c>
    </row>
    <row r="534" spans="1:8" x14ac:dyDescent="0.45">
      <c r="A534" s="40">
        <f t="shared" si="8"/>
        <v>532</v>
      </c>
      <c r="B534" s="124">
        <v>45777</v>
      </c>
      <c r="C534" s="40" t="s">
        <v>2665</v>
      </c>
      <c r="D534" s="40">
        <v>23.83</v>
      </c>
      <c r="E534" s="40">
        <v>6.6194444444444436</v>
      </c>
      <c r="F534" s="124">
        <v>44657</v>
      </c>
      <c r="G534" s="40">
        <v>23.85</v>
      </c>
      <c r="H534" s="40">
        <v>6.625</v>
      </c>
    </row>
    <row r="535" spans="1:8" x14ac:dyDescent="0.45">
      <c r="A535" s="40">
        <f t="shared" si="8"/>
        <v>533</v>
      </c>
      <c r="B535" s="124">
        <v>45778</v>
      </c>
      <c r="C535" s="40" t="s">
        <v>2666</v>
      </c>
      <c r="D535" s="40">
        <v>17.059999999999999</v>
      </c>
      <c r="E535" s="40">
        <v>4.738888888888888</v>
      </c>
      <c r="F535" s="124">
        <v>44697</v>
      </c>
      <c r="G535" s="40">
        <v>17.7</v>
      </c>
      <c r="H535" s="40">
        <v>4.9166666666666661</v>
      </c>
    </row>
    <row r="536" spans="1:8" x14ac:dyDescent="0.45">
      <c r="A536" s="40">
        <f t="shared" si="8"/>
        <v>534</v>
      </c>
      <c r="B536" s="124">
        <v>45779</v>
      </c>
      <c r="C536" s="40" t="s">
        <v>2667</v>
      </c>
      <c r="D536" s="40">
        <v>28.9</v>
      </c>
      <c r="E536" s="40">
        <v>8.0277777777777768</v>
      </c>
      <c r="F536" s="124">
        <v>44708</v>
      </c>
      <c r="G536" s="40">
        <v>28.85</v>
      </c>
      <c r="H536" s="40">
        <v>8.0138888888888893</v>
      </c>
    </row>
    <row r="537" spans="1:8" x14ac:dyDescent="0.45">
      <c r="A537" s="40">
        <f t="shared" si="8"/>
        <v>535</v>
      </c>
      <c r="B537" s="124">
        <v>45780</v>
      </c>
      <c r="C537" s="40" t="s">
        <v>2668</v>
      </c>
      <c r="D537" s="40">
        <v>25.02</v>
      </c>
      <c r="E537" s="40">
        <v>6.9499999999999993</v>
      </c>
      <c r="F537" s="124">
        <v>44695</v>
      </c>
      <c r="G537" s="40">
        <v>25.07</v>
      </c>
      <c r="H537" s="40">
        <v>6.9638888888888886</v>
      </c>
    </row>
    <row r="538" spans="1:8" x14ac:dyDescent="0.45">
      <c r="A538" s="40">
        <f t="shared" si="8"/>
        <v>536</v>
      </c>
      <c r="B538" s="124">
        <v>45781</v>
      </c>
      <c r="C538" s="40" t="s">
        <v>2669</v>
      </c>
      <c r="D538" s="40">
        <v>29.24</v>
      </c>
      <c r="E538" s="40">
        <v>8.1222222222222218</v>
      </c>
      <c r="F538" s="124">
        <v>44708</v>
      </c>
      <c r="G538" s="40">
        <v>28.85</v>
      </c>
      <c r="H538" s="40">
        <v>8.0138888888888893</v>
      </c>
    </row>
    <row r="539" spans="1:8" x14ac:dyDescent="0.45">
      <c r="A539" s="40">
        <f t="shared" si="8"/>
        <v>537</v>
      </c>
      <c r="B539" s="124">
        <v>45782</v>
      </c>
      <c r="C539" s="40" t="s">
        <v>2670</v>
      </c>
      <c r="D539" s="40">
        <v>21.81</v>
      </c>
      <c r="E539" s="40">
        <v>6.0583333333333327</v>
      </c>
      <c r="F539" s="124">
        <v>44686</v>
      </c>
      <c r="G539" s="40">
        <v>22.84</v>
      </c>
      <c r="H539" s="40">
        <v>6.3444444444444441</v>
      </c>
    </row>
    <row r="540" spans="1:8" x14ac:dyDescent="0.45">
      <c r="A540" s="40">
        <f t="shared" si="8"/>
        <v>538</v>
      </c>
      <c r="B540" s="124">
        <v>45784</v>
      </c>
      <c r="C540" s="40" t="s">
        <v>2671</v>
      </c>
      <c r="D540" s="40">
        <v>28.59</v>
      </c>
      <c r="E540" s="40">
        <v>7.9416666666666664</v>
      </c>
      <c r="F540" s="124">
        <v>44708</v>
      </c>
      <c r="G540" s="40">
        <v>28.85</v>
      </c>
      <c r="H540" s="40">
        <v>8.0138888888888893</v>
      </c>
    </row>
    <row r="541" spans="1:8" x14ac:dyDescent="0.45">
      <c r="A541" s="40">
        <f t="shared" si="8"/>
        <v>539</v>
      </c>
      <c r="B541" s="124">
        <v>45785</v>
      </c>
      <c r="C541" s="40" t="s">
        <v>2672</v>
      </c>
      <c r="D541" s="40">
        <v>27.59</v>
      </c>
      <c r="E541" s="40">
        <v>7.6638888888888888</v>
      </c>
      <c r="F541" s="124">
        <v>44699</v>
      </c>
      <c r="G541" s="40">
        <v>28.31</v>
      </c>
      <c r="H541" s="40">
        <v>7.863888888888888</v>
      </c>
    </row>
    <row r="542" spans="1:8" x14ac:dyDescent="0.45">
      <c r="A542" s="40">
        <f t="shared" si="8"/>
        <v>540</v>
      </c>
      <c r="B542" s="124">
        <v>45787</v>
      </c>
      <c r="C542" s="40" t="s">
        <v>2673</v>
      </c>
      <c r="D542" s="40">
        <v>18.559999999999999</v>
      </c>
      <c r="E542" s="40">
        <v>5.155555555555555</v>
      </c>
      <c r="F542" s="124">
        <v>44688</v>
      </c>
      <c r="G542" s="40">
        <v>20.010000000000002</v>
      </c>
      <c r="H542" s="40">
        <v>5.5583333333333336</v>
      </c>
    </row>
    <row r="543" spans="1:8" x14ac:dyDescent="0.45">
      <c r="A543" s="40">
        <f t="shared" si="8"/>
        <v>541</v>
      </c>
      <c r="B543" s="124">
        <v>45789</v>
      </c>
      <c r="C543" s="40" t="s">
        <v>2674</v>
      </c>
      <c r="D543" s="40">
        <v>22.94</v>
      </c>
      <c r="E543" s="40">
        <v>6.3722222222222227</v>
      </c>
      <c r="F543" s="124">
        <v>44683</v>
      </c>
      <c r="G543" s="40">
        <v>24.14</v>
      </c>
      <c r="H543" s="40">
        <v>6.7055555555555557</v>
      </c>
    </row>
    <row r="544" spans="1:8" x14ac:dyDescent="0.45">
      <c r="A544" s="40">
        <f t="shared" si="8"/>
        <v>542</v>
      </c>
      <c r="B544" s="124">
        <v>45790</v>
      </c>
      <c r="C544" s="40" t="s">
        <v>2675</v>
      </c>
      <c r="D544" s="40">
        <v>28.04</v>
      </c>
      <c r="E544" s="40">
        <v>7.7888888888888888</v>
      </c>
      <c r="F544" s="124">
        <v>44699</v>
      </c>
      <c r="G544" s="40">
        <v>28.31</v>
      </c>
      <c r="H544" s="40">
        <v>7.863888888888888</v>
      </c>
    </row>
    <row r="545" spans="1:8" x14ac:dyDescent="0.45">
      <c r="A545" s="40">
        <f t="shared" si="8"/>
        <v>543</v>
      </c>
      <c r="B545" s="124">
        <v>45791</v>
      </c>
      <c r="C545" s="40" t="s">
        <v>2676</v>
      </c>
      <c r="D545" s="40">
        <v>26.11</v>
      </c>
      <c r="E545" s="40">
        <v>7.2527777777777773</v>
      </c>
      <c r="F545" s="124">
        <v>44685</v>
      </c>
      <c r="G545" s="40">
        <v>26.38</v>
      </c>
      <c r="H545" s="40">
        <v>7.3277777777777775</v>
      </c>
    </row>
    <row r="546" spans="1:8" x14ac:dyDescent="0.45">
      <c r="A546" s="40">
        <f t="shared" si="8"/>
        <v>544</v>
      </c>
      <c r="B546" s="124">
        <v>45792</v>
      </c>
      <c r="C546" s="40" t="s">
        <v>2677</v>
      </c>
      <c r="D546" s="40">
        <v>19.600000000000001</v>
      </c>
      <c r="E546" s="40">
        <v>5.4444444444444446</v>
      </c>
      <c r="F546" s="124">
        <v>44688</v>
      </c>
      <c r="G546" s="40">
        <v>20.010000000000002</v>
      </c>
      <c r="H546" s="40">
        <v>5.5583333333333336</v>
      </c>
    </row>
    <row r="547" spans="1:8" x14ac:dyDescent="0.45">
      <c r="A547" s="40">
        <f t="shared" si="8"/>
        <v>545</v>
      </c>
      <c r="B547" s="124">
        <v>45796</v>
      </c>
      <c r="C547" s="40" t="s">
        <v>2678</v>
      </c>
      <c r="D547" s="40">
        <v>16.84</v>
      </c>
      <c r="E547" s="40">
        <v>4.677777777777778</v>
      </c>
      <c r="F547" s="124">
        <v>44697</v>
      </c>
      <c r="G547" s="40">
        <v>17.7</v>
      </c>
      <c r="H547" s="40">
        <v>4.9166666666666661</v>
      </c>
    </row>
    <row r="548" spans="1:8" x14ac:dyDescent="0.45">
      <c r="A548" s="40">
        <f t="shared" si="8"/>
        <v>546</v>
      </c>
      <c r="B548" s="124">
        <v>45799</v>
      </c>
      <c r="C548" s="40" t="s">
        <v>2679</v>
      </c>
      <c r="D548" s="40">
        <v>19.86</v>
      </c>
      <c r="E548" s="40">
        <v>5.5166666666666666</v>
      </c>
      <c r="F548" s="124">
        <v>44688</v>
      </c>
      <c r="G548" s="40">
        <v>20.010000000000002</v>
      </c>
      <c r="H548" s="40">
        <v>5.5583333333333336</v>
      </c>
    </row>
    <row r="549" spans="1:8" x14ac:dyDescent="0.45">
      <c r="A549" s="40">
        <f t="shared" si="8"/>
        <v>547</v>
      </c>
      <c r="B549" s="124">
        <v>45800</v>
      </c>
      <c r="C549" s="40" t="s">
        <v>2680</v>
      </c>
      <c r="D549" s="40">
        <v>18.95</v>
      </c>
      <c r="E549" s="40">
        <v>5.2638888888888884</v>
      </c>
      <c r="F549" s="124">
        <v>44688</v>
      </c>
      <c r="G549" s="40">
        <v>20.010000000000002</v>
      </c>
      <c r="H549" s="40">
        <v>5.5583333333333336</v>
      </c>
    </row>
    <row r="550" spans="1:8" x14ac:dyDescent="0.45">
      <c r="A550" s="40">
        <f t="shared" si="8"/>
        <v>548</v>
      </c>
      <c r="B550" s="124">
        <v>45802</v>
      </c>
      <c r="C550" s="40" t="s">
        <v>2681</v>
      </c>
      <c r="D550" s="40">
        <v>9.27</v>
      </c>
      <c r="E550" s="40">
        <v>2.5749999999999997</v>
      </c>
      <c r="F550" s="124">
        <v>44691</v>
      </c>
      <c r="G550" s="40">
        <v>11.32</v>
      </c>
      <c r="H550" s="40">
        <v>3.1444444444444444</v>
      </c>
    </row>
    <row r="551" spans="1:8" x14ac:dyDescent="0.45">
      <c r="A551" s="40">
        <f t="shared" si="8"/>
        <v>549</v>
      </c>
      <c r="B551" s="124">
        <v>45803</v>
      </c>
      <c r="C551" s="40" t="s">
        <v>2682</v>
      </c>
      <c r="D551" s="40">
        <v>14.56</v>
      </c>
      <c r="E551" s="40">
        <v>4.0444444444444443</v>
      </c>
      <c r="F551" s="124">
        <v>44700</v>
      </c>
      <c r="G551" s="40">
        <v>15.89</v>
      </c>
      <c r="H551" s="40">
        <v>4.4138888888888888</v>
      </c>
    </row>
    <row r="552" spans="1:8" x14ac:dyDescent="0.45">
      <c r="A552" s="40">
        <f t="shared" si="8"/>
        <v>550</v>
      </c>
      <c r="B552" s="124">
        <v>45804</v>
      </c>
      <c r="C552" s="40" t="s">
        <v>2683</v>
      </c>
      <c r="D552" s="40">
        <v>28.03</v>
      </c>
      <c r="E552" s="40">
        <v>7.7861111111111114</v>
      </c>
      <c r="F552" s="124">
        <v>44699</v>
      </c>
      <c r="G552" s="40">
        <v>28.31</v>
      </c>
      <c r="H552" s="40">
        <v>7.863888888888888</v>
      </c>
    </row>
    <row r="553" spans="1:8" x14ac:dyDescent="0.45">
      <c r="A553" s="40">
        <f t="shared" si="8"/>
        <v>551</v>
      </c>
      <c r="B553" s="124">
        <v>45805</v>
      </c>
      <c r="C553" s="40" t="s">
        <v>2684</v>
      </c>
      <c r="D553" s="40">
        <v>21.71</v>
      </c>
      <c r="E553" s="40">
        <v>6.0305555555555559</v>
      </c>
      <c r="F553" s="124">
        <v>44686</v>
      </c>
      <c r="G553" s="40">
        <v>22.84</v>
      </c>
      <c r="H553" s="40">
        <v>6.3444444444444441</v>
      </c>
    </row>
    <row r="554" spans="1:8" x14ac:dyDescent="0.45">
      <c r="A554" s="40">
        <f t="shared" si="8"/>
        <v>552</v>
      </c>
      <c r="B554" s="124">
        <v>45808</v>
      </c>
      <c r="C554" s="40" t="s">
        <v>2685</v>
      </c>
      <c r="D554" s="40">
        <v>27.48</v>
      </c>
      <c r="E554" s="40">
        <v>7.6333333333333329</v>
      </c>
      <c r="F554" s="124">
        <v>44699</v>
      </c>
      <c r="G554" s="40">
        <v>28.31</v>
      </c>
      <c r="H554" s="40">
        <v>7.863888888888888</v>
      </c>
    </row>
    <row r="555" spans="1:8" x14ac:dyDescent="0.45">
      <c r="A555" s="40">
        <f t="shared" si="8"/>
        <v>553</v>
      </c>
      <c r="B555" s="124">
        <v>45809</v>
      </c>
      <c r="C555" s="40" t="s">
        <v>2686</v>
      </c>
      <c r="D555" s="40">
        <v>28.09</v>
      </c>
      <c r="E555" s="40">
        <v>7.8027777777777771</v>
      </c>
      <c r="F555" s="124">
        <v>44714</v>
      </c>
      <c r="G555" s="40">
        <v>28.23</v>
      </c>
      <c r="H555" s="40">
        <v>7.8416666666666668</v>
      </c>
    </row>
    <row r="556" spans="1:8" x14ac:dyDescent="0.45">
      <c r="A556" s="40">
        <f t="shared" si="8"/>
        <v>554</v>
      </c>
      <c r="B556" s="124">
        <v>45812</v>
      </c>
      <c r="C556" s="40" t="s">
        <v>2687</v>
      </c>
      <c r="D556" s="40">
        <v>30.43</v>
      </c>
      <c r="E556" s="40">
        <v>8.4527777777777775</v>
      </c>
      <c r="F556" s="124">
        <v>44714</v>
      </c>
      <c r="G556" s="40">
        <v>28.23</v>
      </c>
      <c r="H556" s="40">
        <v>7.8416666666666668</v>
      </c>
    </row>
    <row r="557" spans="1:8" x14ac:dyDescent="0.45">
      <c r="A557" s="40">
        <f t="shared" si="8"/>
        <v>555</v>
      </c>
      <c r="B557" s="124">
        <v>45813</v>
      </c>
      <c r="C557" s="40" t="s">
        <v>2688</v>
      </c>
      <c r="D557" s="40">
        <v>29.55</v>
      </c>
      <c r="E557" s="40">
        <v>8.2083333333333339</v>
      </c>
      <c r="F557" s="124">
        <v>44714</v>
      </c>
      <c r="G557" s="40">
        <v>28.23</v>
      </c>
      <c r="H557" s="40">
        <v>7.8416666666666668</v>
      </c>
    </row>
    <row r="558" spans="1:8" x14ac:dyDescent="0.45">
      <c r="A558" s="40">
        <f t="shared" si="8"/>
        <v>556</v>
      </c>
      <c r="B558" s="124">
        <v>45814</v>
      </c>
      <c r="C558" s="40" t="s">
        <v>2689</v>
      </c>
      <c r="D558" s="40">
        <v>21.37</v>
      </c>
      <c r="E558" s="40">
        <v>5.9361111111111109</v>
      </c>
      <c r="F558" s="124">
        <v>44734</v>
      </c>
      <c r="G558" s="40">
        <v>21.66</v>
      </c>
      <c r="H558" s="40">
        <v>6.0166666666666666</v>
      </c>
    </row>
    <row r="559" spans="1:8" x14ac:dyDescent="0.45">
      <c r="A559" s="40">
        <f t="shared" si="8"/>
        <v>557</v>
      </c>
      <c r="B559" s="124">
        <v>45825</v>
      </c>
      <c r="C559" s="40" t="s">
        <v>2690</v>
      </c>
      <c r="D559" s="40">
        <v>24.07</v>
      </c>
      <c r="E559" s="40">
        <v>6.6861111111111109</v>
      </c>
      <c r="F559" s="124">
        <v>44718</v>
      </c>
      <c r="G559" s="40">
        <v>24.31</v>
      </c>
      <c r="H559" s="40">
        <v>6.7527777777777773</v>
      </c>
    </row>
    <row r="560" spans="1:8" x14ac:dyDescent="0.45">
      <c r="A560" s="40">
        <f t="shared" si="8"/>
        <v>558</v>
      </c>
      <c r="B560" s="124">
        <v>45827</v>
      </c>
      <c r="C560" s="40" t="s">
        <v>2691</v>
      </c>
      <c r="D560" s="40">
        <v>27.53</v>
      </c>
      <c r="E560" s="40">
        <v>7.6472222222222221</v>
      </c>
      <c r="F560" s="124">
        <v>44715</v>
      </c>
      <c r="G560" s="40">
        <v>27.97</v>
      </c>
      <c r="H560" s="40">
        <v>7.7694444444444439</v>
      </c>
    </row>
    <row r="561" spans="1:8" x14ac:dyDescent="0.45">
      <c r="A561" s="40">
        <f t="shared" si="8"/>
        <v>559</v>
      </c>
      <c r="B561" s="124">
        <v>45836</v>
      </c>
      <c r="C561" s="40" t="s">
        <v>2692</v>
      </c>
      <c r="D561" s="40">
        <v>28.41</v>
      </c>
      <c r="E561" s="40">
        <v>7.8916666666666666</v>
      </c>
      <c r="F561" s="124">
        <v>44714</v>
      </c>
      <c r="G561" s="40">
        <v>28.23</v>
      </c>
      <c r="H561" s="40">
        <v>7.8416666666666668</v>
      </c>
    </row>
    <row r="562" spans="1:8" x14ac:dyDescent="0.45">
      <c r="A562" s="40">
        <f t="shared" si="8"/>
        <v>560</v>
      </c>
      <c r="B562" s="124">
        <v>45837</v>
      </c>
      <c r="C562" s="40" t="s">
        <v>2693</v>
      </c>
      <c r="D562" s="40">
        <v>27.05</v>
      </c>
      <c r="E562" s="40">
        <v>7.5138888888888893</v>
      </c>
      <c r="F562" s="124">
        <v>44742</v>
      </c>
      <c r="G562" s="40">
        <v>27.41</v>
      </c>
      <c r="H562" s="40">
        <v>7.6138888888888889</v>
      </c>
    </row>
    <row r="563" spans="1:8" x14ac:dyDescent="0.45">
      <c r="A563" s="40">
        <f t="shared" si="8"/>
        <v>561</v>
      </c>
      <c r="B563" s="124">
        <v>45857</v>
      </c>
      <c r="C563" s="40" t="s">
        <v>2694</v>
      </c>
      <c r="D563" s="40">
        <v>19.22</v>
      </c>
      <c r="E563" s="40">
        <v>5.3388888888888886</v>
      </c>
      <c r="F563" s="124">
        <v>44771</v>
      </c>
      <c r="G563" s="40">
        <v>19.29</v>
      </c>
      <c r="H563" s="40">
        <v>5.3583333333333334</v>
      </c>
    </row>
    <row r="564" spans="1:8" x14ac:dyDescent="0.45">
      <c r="A564" s="40">
        <f t="shared" si="8"/>
        <v>562</v>
      </c>
      <c r="B564" s="124">
        <v>45858</v>
      </c>
      <c r="C564" s="40" t="s">
        <v>2695</v>
      </c>
      <c r="D564" s="40">
        <v>22.42</v>
      </c>
      <c r="E564" s="40">
        <v>6.2277777777777779</v>
      </c>
      <c r="F564" s="124">
        <v>44752</v>
      </c>
      <c r="G564" s="40">
        <v>24.43</v>
      </c>
      <c r="H564" s="40">
        <v>6.7861111111111105</v>
      </c>
    </row>
    <row r="565" spans="1:8" x14ac:dyDescent="0.45">
      <c r="A565" s="40">
        <f t="shared" si="8"/>
        <v>563</v>
      </c>
      <c r="B565" s="124">
        <v>45921</v>
      </c>
      <c r="C565" s="40" t="s">
        <v>2696</v>
      </c>
      <c r="D565" s="40">
        <v>14.92</v>
      </c>
      <c r="E565" s="40">
        <v>4.1444444444444439</v>
      </c>
      <c r="F565" s="124">
        <v>44814</v>
      </c>
      <c r="G565" s="40">
        <v>15.9</v>
      </c>
      <c r="H565" s="40">
        <v>4.416666666666667</v>
      </c>
    </row>
    <row r="566" spans="1:8" x14ac:dyDescent="0.45">
      <c r="A566" s="40">
        <f t="shared" si="8"/>
        <v>564</v>
      </c>
      <c r="B566" s="124">
        <v>45956</v>
      </c>
      <c r="C566" s="40" t="s">
        <v>2697</v>
      </c>
      <c r="D566" s="40">
        <v>15.69</v>
      </c>
      <c r="E566" s="40">
        <v>4.3583333333333334</v>
      </c>
      <c r="F566" s="124">
        <v>44859</v>
      </c>
      <c r="G566" s="40">
        <v>16.11</v>
      </c>
      <c r="H566" s="40">
        <v>4.4749999999999996</v>
      </c>
    </row>
    <row r="567" spans="1:8" x14ac:dyDescent="0.45">
      <c r="A567" s="40">
        <f t="shared" si="8"/>
        <v>565</v>
      </c>
      <c r="B567" s="124">
        <v>45957</v>
      </c>
      <c r="C567" s="40" t="s">
        <v>2698</v>
      </c>
      <c r="D567" s="40">
        <v>14.24</v>
      </c>
      <c r="E567" s="40">
        <v>3.9555555555555557</v>
      </c>
      <c r="F567" s="124">
        <v>44848</v>
      </c>
      <c r="G567" s="40">
        <v>14.37</v>
      </c>
      <c r="H567" s="40">
        <v>3.9916666666666663</v>
      </c>
    </row>
    <row r="568" spans="1:8" x14ac:dyDescent="0.45">
      <c r="A568" s="40">
        <f t="shared" si="8"/>
        <v>566</v>
      </c>
      <c r="B568" s="124">
        <v>45958</v>
      </c>
      <c r="C568" s="40" t="s">
        <v>2699</v>
      </c>
      <c r="D568" s="40">
        <v>14.94</v>
      </c>
      <c r="E568" s="40">
        <v>4.1499999999999995</v>
      </c>
      <c r="F568" s="124">
        <v>44864</v>
      </c>
      <c r="G568" s="40">
        <v>15.5</v>
      </c>
      <c r="H568" s="40">
        <v>4.3055555555555554</v>
      </c>
    </row>
    <row r="569" spans="1:8" x14ac:dyDescent="0.45">
      <c r="A569" s="40">
        <f t="shared" si="8"/>
        <v>567</v>
      </c>
      <c r="B569" s="124">
        <v>45959</v>
      </c>
      <c r="C569" s="40" t="s">
        <v>2700</v>
      </c>
      <c r="D569" s="40">
        <v>16.100000000000001</v>
      </c>
      <c r="E569" s="40">
        <v>4.4722222222222223</v>
      </c>
      <c r="F569" s="124">
        <v>44859</v>
      </c>
      <c r="G569" s="40">
        <v>16.11</v>
      </c>
      <c r="H569" s="40">
        <v>4.4749999999999996</v>
      </c>
    </row>
    <row r="570" spans="1:8" x14ac:dyDescent="0.45">
      <c r="A570" s="40">
        <f t="shared" si="8"/>
        <v>568</v>
      </c>
      <c r="B570" s="124">
        <v>45960</v>
      </c>
      <c r="C570" s="40" t="s">
        <v>2701</v>
      </c>
      <c r="D570" s="40">
        <v>14.37</v>
      </c>
      <c r="E570" s="40">
        <v>3.9916666666666663</v>
      </c>
      <c r="F570" s="124">
        <v>44848</v>
      </c>
      <c r="G570" s="40">
        <v>14.37</v>
      </c>
      <c r="H570" s="40">
        <v>3.9916666666666663</v>
      </c>
    </row>
    <row r="571" spans="1:8" x14ac:dyDescent="0.45">
      <c r="A571" s="40">
        <f t="shared" si="8"/>
        <v>569</v>
      </c>
      <c r="B571" s="124">
        <v>45962</v>
      </c>
      <c r="C571" s="40" t="s">
        <v>2702</v>
      </c>
      <c r="D571" s="40">
        <v>13.56</v>
      </c>
      <c r="E571" s="40">
        <v>3.7666666666666666</v>
      </c>
      <c r="F571" s="124">
        <v>44879</v>
      </c>
      <c r="G571" s="40">
        <v>14.06</v>
      </c>
      <c r="H571" s="40">
        <v>3.9055555555555554</v>
      </c>
    </row>
    <row r="572" spans="1:8" x14ac:dyDescent="0.45">
      <c r="A572" s="40">
        <f t="shared" si="8"/>
        <v>570</v>
      </c>
      <c r="B572" s="124">
        <v>45963</v>
      </c>
      <c r="C572" s="40" t="s">
        <v>2703</v>
      </c>
      <c r="D572" s="40">
        <v>8.98</v>
      </c>
      <c r="E572" s="40">
        <v>2.4944444444444445</v>
      </c>
      <c r="F572" s="124">
        <v>44872</v>
      </c>
      <c r="G572" s="40">
        <v>9.06</v>
      </c>
      <c r="H572" s="40">
        <v>2.5166666666666666</v>
      </c>
    </row>
    <row r="573" spans="1:8" x14ac:dyDescent="0.45">
      <c r="A573" s="40">
        <f t="shared" si="8"/>
        <v>571</v>
      </c>
      <c r="B573" s="124">
        <v>45964</v>
      </c>
      <c r="C573" s="40" t="s">
        <v>2704</v>
      </c>
      <c r="D573" s="40">
        <v>13.03</v>
      </c>
      <c r="E573" s="40">
        <v>3.619444444444444</v>
      </c>
      <c r="F573" s="124">
        <v>44889</v>
      </c>
      <c r="G573" s="40">
        <v>13.16</v>
      </c>
      <c r="H573" s="40">
        <v>3.6555555555555554</v>
      </c>
    </row>
    <row r="574" spans="1:8" x14ac:dyDescent="0.45">
      <c r="A574" s="40">
        <f t="shared" si="8"/>
        <v>572</v>
      </c>
      <c r="B574" s="124">
        <v>45967</v>
      </c>
      <c r="C574" s="40" t="s">
        <v>2705</v>
      </c>
      <c r="D574" s="40">
        <v>15.45</v>
      </c>
      <c r="E574" s="40">
        <v>4.2916666666666661</v>
      </c>
      <c r="F574" s="124">
        <v>44870</v>
      </c>
      <c r="G574" s="40">
        <v>15.53</v>
      </c>
      <c r="H574" s="40">
        <v>4.3138888888888882</v>
      </c>
    </row>
    <row r="575" spans="1:8" x14ac:dyDescent="0.45">
      <c r="A575" s="40">
        <f t="shared" si="8"/>
        <v>573</v>
      </c>
      <c r="B575" s="124">
        <v>45968</v>
      </c>
      <c r="C575" s="40" t="s">
        <v>2706</v>
      </c>
      <c r="D575" s="40">
        <v>12.65</v>
      </c>
      <c r="E575" s="40">
        <v>3.5138888888888888</v>
      </c>
      <c r="F575" s="124">
        <v>44871</v>
      </c>
      <c r="G575" s="40">
        <v>12.95</v>
      </c>
      <c r="H575" s="40">
        <v>3.5972222222222219</v>
      </c>
    </row>
    <row r="576" spans="1:8" x14ac:dyDescent="0.45">
      <c r="A576" s="40">
        <f t="shared" si="8"/>
        <v>574</v>
      </c>
      <c r="B576" s="124">
        <v>45969</v>
      </c>
      <c r="C576" s="40" t="s">
        <v>2707</v>
      </c>
      <c r="D576" s="40">
        <v>10.15</v>
      </c>
      <c r="E576" s="40">
        <v>2.8194444444444446</v>
      </c>
      <c r="F576" s="124">
        <v>44876</v>
      </c>
      <c r="G576" s="40">
        <v>10.48</v>
      </c>
      <c r="H576" s="40">
        <v>2.911111111111111</v>
      </c>
    </row>
    <row r="577" spans="1:8" x14ac:dyDescent="0.45">
      <c r="A577" s="40">
        <f t="shared" si="8"/>
        <v>575</v>
      </c>
      <c r="B577" s="124">
        <v>45971</v>
      </c>
      <c r="C577" s="40" t="s">
        <v>2708</v>
      </c>
      <c r="D577" s="40">
        <v>13.8</v>
      </c>
      <c r="E577" s="40">
        <v>3.8333333333333335</v>
      </c>
      <c r="F577" s="124">
        <v>44879</v>
      </c>
      <c r="G577" s="40">
        <v>14.06</v>
      </c>
      <c r="H577" s="40">
        <v>3.9055555555555554</v>
      </c>
    </row>
    <row r="578" spans="1:8" x14ac:dyDescent="0.45">
      <c r="A578" s="40">
        <f t="shared" si="8"/>
        <v>576</v>
      </c>
      <c r="B578" s="124">
        <v>45975</v>
      </c>
      <c r="C578" s="40" t="s">
        <v>2709</v>
      </c>
      <c r="D578" s="40">
        <v>14.62</v>
      </c>
      <c r="E578" s="40">
        <v>4.0611111111111109</v>
      </c>
      <c r="F578" s="124">
        <v>44874</v>
      </c>
      <c r="G578" s="40">
        <v>14.83</v>
      </c>
      <c r="H578" s="40">
        <v>4.1194444444444445</v>
      </c>
    </row>
    <row r="579" spans="1:8" x14ac:dyDescent="0.45">
      <c r="A579" s="40">
        <f t="shared" si="8"/>
        <v>577</v>
      </c>
      <c r="B579" s="124">
        <v>45976</v>
      </c>
      <c r="C579" s="40" t="s">
        <v>2710</v>
      </c>
      <c r="D579" s="40">
        <v>14.41</v>
      </c>
      <c r="E579" s="40">
        <v>4.0027777777777773</v>
      </c>
      <c r="F579" s="124">
        <v>44874</v>
      </c>
      <c r="G579" s="40">
        <v>14.83</v>
      </c>
      <c r="H579" s="40">
        <v>4.1194444444444445</v>
      </c>
    </row>
    <row r="580" spans="1:8" x14ac:dyDescent="0.45">
      <c r="A580" s="40">
        <f t="shared" si="8"/>
        <v>578</v>
      </c>
      <c r="B580" s="124">
        <v>45977</v>
      </c>
      <c r="C580" s="40" t="s">
        <v>2711</v>
      </c>
      <c r="D580" s="40">
        <v>13.79</v>
      </c>
      <c r="E580" s="40">
        <v>3.8305555555555553</v>
      </c>
      <c r="F580" s="124">
        <v>44879</v>
      </c>
      <c r="G580" s="40">
        <v>14.06</v>
      </c>
      <c r="H580" s="40">
        <v>3.9055555555555554</v>
      </c>
    </row>
    <row r="581" spans="1:8" x14ac:dyDescent="0.45">
      <c r="A581" s="40">
        <f t="shared" ref="A581:A644" si="9">A580+1</f>
        <v>579</v>
      </c>
      <c r="B581" s="124">
        <v>45982</v>
      </c>
      <c r="C581" s="40" t="s">
        <v>2712</v>
      </c>
      <c r="D581" s="40">
        <v>13.36</v>
      </c>
      <c r="E581" s="40">
        <v>3.7111111111111108</v>
      </c>
      <c r="F581" s="124">
        <v>44890</v>
      </c>
      <c r="G581" s="40">
        <v>13.5</v>
      </c>
      <c r="H581" s="40">
        <v>3.75</v>
      </c>
    </row>
    <row r="582" spans="1:8" x14ac:dyDescent="0.45">
      <c r="A582" s="40">
        <f t="shared" si="9"/>
        <v>580</v>
      </c>
      <c r="B582" s="124">
        <v>45983</v>
      </c>
      <c r="C582" s="40" t="s">
        <v>2713</v>
      </c>
      <c r="D582" s="40">
        <v>13.9</v>
      </c>
      <c r="E582" s="40">
        <v>3.8611111111111112</v>
      </c>
      <c r="F582" s="124">
        <v>44879</v>
      </c>
      <c r="G582" s="40">
        <v>14.06</v>
      </c>
      <c r="H582" s="40">
        <v>3.9055555555555554</v>
      </c>
    </row>
    <row r="583" spans="1:8" x14ac:dyDescent="0.45">
      <c r="A583" s="40">
        <f t="shared" si="9"/>
        <v>581</v>
      </c>
      <c r="B583" s="124">
        <v>45984</v>
      </c>
      <c r="C583" s="40" t="s">
        <v>2714</v>
      </c>
      <c r="D583" s="40">
        <v>13.72</v>
      </c>
      <c r="E583" s="40">
        <v>3.8111111111111113</v>
      </c>
      <c r="F583" s="124">
        <v>44879</v>
      </c>
      <c r="G583" s="40">
        <v>14.06</v>
      </c>
      <c r="H583" s="40">
        <v>3.9055555555555554</v>
      </c>
    </row>
    <row r="584" spans="1:8" x14ac:dyDescent="0.45">
      <c r="A584" s="40">
        <f t="shared" si="9"/>
        <v>582</v>
      </c>
      <c r="B584" s="124">
        <v>45987</v>
      </c>
      <c r="C584" s="40" t="s">
        <v>2715</v>
      </c>
      <c r="D584" s="40">
        <v>9.42</v>
      </c>
      <c r="E584" s="40">
        <v>2.6166666666666667</v>
      </c>
      <c r="F584" s="124">
        <v>44877</v>
      </c>
      <c r="G584" s="40">
        <v>9.8000000000000007</v>
      </c>
      <c r="H584" s="40">
        <v>2.7222222222222223</v>
      </c>
    </row>
    <row r="585" spans="1:8" x14ac:dyDescent="0.45">
      <c r="A585" s="40">
        <f t="shared" si="9"/>
        <v>583</v>
      </c>
      <c r="B585" s="124">
        <v>45989</v>
      </c>
      <c r="C585" s="40" t="s">
        <v>2716</v>
      </c>
      <c r="D585" s="40">
        <v>13.39</v>
      </c>
      <c r="E585" s="40">
        <v>3.7194444444444446</v>
      </c>
      <c r="F585" s="124">
        <v>44890</v>
      </c>
      <c r="G585" s="40">
        <v>13.5</v>
      </c>
      <c r="H585" s="40">
        <v>3.75</v>
      </c>
    </row>
    <row r="586" spans="1:8" x14ac:dyDescent="0.45">
      <c r="A586" s="40">
        <f t="shared" si="9"/>
        <v>584</v>
      </c>
      <c r="B586" s="124">
        <v>45990</v>
      </c>
      <c r="C586" s="40" t="s">
        <v>2717</v>
      </c>
      <c r="D586" s="40">
        <v>13.3</v>
      </c>
      <c r="E586" s="40">
        <v>3.6944444444444446</v>
      </c>
      <c r="F586" s="124">
        <v>44890</v>
      </c>
      <c r="G586" s="40">
        <v>13.5</v>
      </c>
      <c r="H586" s="40">
        <v>3.75</v>
      </c>
    </row>
    <row r="587" spans="1:8" x14ac:dyDescent="0.45">
      <c r="A587" s="40">
        <f t="shared" si="9"/>
        <v>585</v>
      </c>
      <c r="B587" s="124">
        <v>45991</v>
      </c>
      <c r="C587" s="40" t="s">
        <v>2718</v>
      </c>
      <c r="D587" s="40">
        <v>13.16</v>
      </c>
      <c r="E587" s="40">
        <v>3.6555555555555554</v>
      </c>
      <c r="F587" s="124">
        <v>44889</v>
      </c>
      <c r="G587" s="40">
        <v>13.16</v>
      </c>
      <c r="H587" s="40">
        <v>3.6555555555555554</v>
      </c>
    </row>
    <row r="588" spans="1:8" x14ac:dyDescent="0.45">
      <c r="A588" s="40">
        <f t="shared" si="9"/>
        <v>586</v>
      </c>
      <c r="B588" s="124">
        <v>45998</v>
      </c>
      <c r="C588" s="40" t="s">
        <v>2719</v>
      </c>
      <c r="D588" s="40">
        <v>12.37</v>
      </c>
      <c r="E588" s="40">
        <v>3.4361111111111109</v>
      </c>
      <c r="F588" s="124">
        <v>44908</v>
      </c>
      <c r="G588" s="40">
        <v>12.45</v>
      </c>
      <c r="H588" s="40">
        <v>3.458333333333333</v>
      </c>
    </row>
    <row r="589" spans="1:8" x14ac:dyDescent="0.45">
      <c r="A589" s="40">
        <f t="shared" si="9"/>
        <v>587</v>
      </c>
      <c r="B589" s="124">
        <v>46019</v>
      </c>
      <c r="C589" s="40" t="s">
        <v>2720</v>
      </c>
      <c r="D589" s="40">
        <v>12.48</v>
      </c>
      <c r="E589" s="40">
        <v>3.4666666666666668</v>
      </c>
      <c r="F589" s="124">
        <v>44908</v>
      </c>
      <c r="G589" s="40">
        <v>12.45</v>
      </c>
      <c r="H589" s="40">
        <v>3.458333333333333</v>
      </c>
    </row>
    <row r="590" spans="1:8" x14ac:dyDescent="0.45">
      <c r="A590" s="40">
        <f t="shared" si="9"/>
        <v>588</v>
      </c>
      <c r="B590" s="124">
        <v>46021</v>
      </c>
      <c r="C590" s="40" t="s">
        <v>2721</v>
      </c>
      <c r="D590" s="40">
        <v>7.61</v>
      </c>
      <c r="E590" s="40">
        <v>2.1138888888888889</v>
      </c>
      <c r="F590" s="124">
        <v>44909</v>
      </c>
      <c r="G590" s="40">
        <v>8.07</v>
      </c>
      <c r="H590" s="40">
        <v>2.2416666666666667</v>
      </c>
    </row>
    <row r="591" spans="1:8" x14ac:dyDescent="0.45">
      <c r="A591" s="40">
        <f t="shared" si="9"/>
        <v>589</v>
      </c>
      <c r="B591" s="124">
        <v>46022</v>
      </c>
      <c r="C591" s="40" t="s">
        <v>2722</v>
      </c>
      <c r="D591" s="40">
        <v>11.69</v>
      </c>
      <c r="E591" s="40">
        <v>3.2472222222222218</v>
      </c>
      <c r="F591" s="124">
        <v>44905</v>
      </c>
      <c r="G591" s="40">
        <v>11.75</v>
      </c>
      <c r="H591" s="40">
        <v>3.2638888888888888</v>
      </c>
    </row>
    <row r="592" spans="1:8" x14ac:dyDescent="0.45">
      <c r="A592" s="40">
        <f t="shared" si="9"/>
        <v>590</v>
      </c>
      <c r="B592" s="124">
        <v>46023</v>
      </c>
      <c r="C592" s="40" t="s">
        <v>2723</v>
      </c>
      <c r="D592" s="40">
        <v>10.19</v>
      </c>
      <c r="E592" s="40">
        <v>2.8305555555555553</v>
      </c>
      <c r="F592" s="124">
        <v>44945</v>
      </c>
      <c r="G592" s="40">
        <v>10.86</v>
      </c>
      <c r="H592" s="40">
        <v>3.0166666666666666</v>
      </c>
    </row>
    <row r="593" spans="1:8" x14ac:dyDescent="0.45">
      <c r="A593" s="40">
        <f t="shared" si="9"/>
        <v>591</v>
      </c>
      <c r="B593" s="124">
        <v>46025</v>
      </c>
      <c r="C593" s="40" t="s">
        <v>2724</v>
      </c>
      <c r="D593" s="40">
        <v>13.04</v>
      </c>
      <c r="E593" s="40">
        <v>3.6222222222222218</v>
      </c>
      <c r="F593" s="124">
        <v>44947</v>
      </c>
      <c r="G593" s="40">
        <v>13.67</v>
      </c>
      <c r="H593" s="40">
        <v>3.7972222222222221</v>
      </c>
    </row>
    <row r="594" spans="1:8" x14ac:dyDescent="0.45">
      <c r="A594" s="40">
        <f t="shared" si="9"/>
        <v>592</v>
      </c>
      <c r="B594" s="124">
        <v>46028</v>
      </c>
      <c r="C594" s="40" t="s">
        <v>2725</v>
      </c>
      <c r="D594" s="40">
        <v>13.05</v>
      </c>
      <c r="E594" s="40">
        <v>3.625</v>
      </c>
      <c r="F594" s="124">
        <v>44947</v>
      </c>
      <c r="G594" s="40">
        <v>13.67</v>
      </c>
      <c r="H594" s="40">
        <v>3.7972222222222221</v>
      </c>
    </row>
    <row r="595" spans="1:8" x14ac:dyDescent="0.45">
      <c r="A595" s="40">
        <f t="shared" si="9"/>
        <v>593</v>
      </c>
      <c r="B595" s="124">
        <v>46029</v>
      </c>
      <c r="C595" s="40" t="s">
        <v>2726</v>
      </c>
      <c r="D595" s="40">
        <v>12.82</v>
      </c>
      <c r="E595" s="40">
        <v>3.5611111111111109</v>
      </c>
      <c r="F595" s="124">
        <v>44937</v>
      </c>
      <c r="G595" s="40">
        <v>12.83</v>
      </c>
      <c r="H595" s="40">
        <v>3.5638888888888887</v>
      </c>
    </row>
    <row r="596" spans="1:8" x14ac:dyDescent="0.45">
      <c r="A596" s="40">
        <f t="shared" si="9"/>
        <v>594</v>
      </c>
      <c r="B596" s="124">
        <v>46032</v>
      </c>
      <c r="C596" s="40" t="s">
        <v>2727</v>
      </c>
      <c r="D596" s="40">
        <v>13.11</v>
      </c>
      <c r="E596" s="40">
        <v>3.6416666666666666</v>
      </c>
      <c r="F596" s="124">
        <v>44947</v>
      </c>
      <c r="G596" s="40">
        <v>13.67</v>
      </c>
      <c r="H596" s="40">
        <v>3.7972222222222221</v>
      </c>
    </row>
    <row r="597" spans="1:8" x14ac:dyDescent="0.45">
      <c r="A597" s="40">
        <f t="shared" si="9"/>
        <v>595</v>
      </c>
      <c r="B597" s="124">
        <v>46035</v>
      </c>
      <c r="C597" s="40" t="s">
        <v>2728</v>
      </c>
      <c r="D597" s="40">
        <v>8.77</v>
      </c>
      <c r="E597" s="40">
        <v>2.4361111111111109</v>
      </c>
      <c r="F597" s="124">
        <v>44946</v>
      </c>
      <c r="G597" s="40">
        <v>8.94</v>
      </c>
      <c r="H597" s="40">
        <v>2.4833333333333329</v>
      </c>
    </row>
    <row r="598" spans="1:8" x14ac:dyDescent="0.45">
      <c r="A598" s="40">
        <f t="shared" si="9"/>
        <v>596</v>
      </c>
      <c r="B598" s="124">
        <v>46036</v>
      </c>
      <c r="C598" s="40" t="s">
        <v>2729</v>
      </c>
      <c r="D598" s="40">
        <v>13.53</v>
      </c>
      <c r="E598" s="40">
        <v>3.7583333333333329</v>
      </c>
      <c r="F598" s="124">
        <v>44947</v>
      </c>
      <c r="G598" s="40">
        <v>13.67</v>
      </c>
      <c r="H598" s="40">
        <v>3.7972222222222221</v>
      </c>
    </row>
    <row r="599" spans="1:8" x14ac:dyDescent="0.45">
      <c r="A599" s="40">
        <f t="shared" si="9"/>
        <v>597</v>
      </c>
      <c r="B599" s="124">
        <v>46038</v>
      </c>
      <c r="C599" s="40" t="s">
        <v>2730</v>
      </c>
      <c r="D599" s="40">
        <v>12.64</v>
      </c>
      <c r="E599" s="40">
        <v>3.5111111111111111</v>
      </c>
      <c r="F599" s="124">
        <v>44937</v>
      </c>
      <c r="G599" s="40">
        <v>12.83</v>
      </c>
      <c r="H599" s="40">
        <v>3.5638888888888887</v>
      </c>
    </row>
    <row r="600" spans="1:8" x14ac:dyDescent="0.45">
      <c r="A600" s="40">
        <f t="shared" si="9"/>
        <v>598</v>
      </c>
      <c r="B600" s="124">
        <v>46039</v>
      </c>
      <c r="C600" s="40" t="s">
        <v>2731</v>
      </c>
      <c r="D600" s="40">
        <v>13.21</v>
      </c>
      <c r="E600" s="40">
        <v>3.6694444444444447</v>
      </c>
      <c r="F600" s="124">
        <v>44947</v>
      </c>
      <c r="G600" s="40">
        <v>13.67</v>
      </c>
      <c r="H600" s="40">
        <v>3.7972222222222221</v>
      </c>
    </row>
    <row r="601" spans="1:8" x14ac:dyDescent="0.45">
      <c r="A601" s="40">
        <f t="shared" si="9"/>
        <v>599</v>
      </c>
      <c r="B601" s="124">
        <v>46040</v>
      </c>
      <c r="C601" s="40" t="s">
        <v>2732</v>
      </c>
      <c r="D601" s="40">
        <v>11.25</v>
      </c>
      <c r="E601" s="40">
        <v>3.125</v>
      </c>
      <c r="F601" s="124">
        <v>44931</v>
      </c>
      <c r="G601" s="40">
        <v>11.52</v>
      </c>
      <c r="H601" s="40">
        <v>3.1999999999999997</v>
      </c>
    </row>
    <row r="602" spans="1:8" x14ac:dyDescent="0.45">
      <c r="A602" s="40">
        <f t="shared" si="9"/>
        <v>600</v>
      </c>
      <c r="B602" s="124">
        <v>46047</v>
      </c>
      <c r="C602" s="40" t="s">
        <v>2733</v>
      </c>
      <c r="D602" s="40">
        <v>14.81</v>
      </c>
      <c r="E602" s="40">
        <v>4.1138888888888889</v>
      </c>
      <c r="F602" s="124">
        <v>44956</v>
      </c>
      <c r="G602" s="40">
        <v>15.52</v>
      </c>
      <c r="H602" s="40">
        <v>4.3111111111111109</v>
      </c>
    </row>
    <row r="603" spans="1:8" x14ac:dyDescent="0.45">
      <c r="A603" s="40">
        <f t="shared" si="9"/>
        <v>601</v>
      </c>
      <c r="B603" s="124">
        <v>46052</v>
      </c>
      <c r="C603" s="40" t="s">
        <v>2734</v>
      </c>
      <c r="D603" s="40">
        <v>13.86</v>
      </c>
      <c r="E603" s="40">
        <v>3.8499999999999996</v>
      </c>
      <c r="F603" s="124">
        <v>44951</v>
      </c>
      <c r="G603" s="40">
        <v>14.4</v>
      </c>
      <c r="H603" s="40">
        <v>4</v>
      </c>
    </row>
    <row r="604" spans="1:8" x14ac:dyDescent="0.45">
      <c r="A604" s="40">
        <f t="shared" si="9"/>
        <v>602</v>
      </c>
      <c r="B604" s="124">
        <v>46056</v>
      </c>
      <c r="C604" s="40" t="s">
        <v>2735</v>
      </c>
      <c r="D604" s="40">
        <v>15.91</v>
      </c>
      <c r="E604" s="40">
        <v>4.4194444444444443</v>
      </c>
      <c r="F604" s="124">
        <v>44663</v>
      </c>
      <c r="G604" s="40">
        <v>16.37</v>
      </c>
      <c r="H604" s="40">
        <v>4.5472222222222225</v>
      </c>
    </row>
    <row r="605" spans="1:8" x14ac:dyDescent="0.45">
      <c r="A605" s="40">
        <f t="shared" si="9"/>
        <v>603</v>
      </c>
      <c r="B605" s="124">
        <v>46060</v>
      </c>
      <c r="C605" s="40" t="s">
        <v>2736</v>
      </c>
      <c r="D605" s="40">
        <v>9.4</v>
      </c>
      <c r="E605" s="40">
        <v>2.6111111111111112</v>
      </c>
      <c r="F605" s="124">
        <v>44919</v>
      </c>
      <c r="G605" s="40">
        <v>9.68</v>
      </c>
      <c r="H605" s="40">
        <v>2.6888888888888887</v>
      </c>
    </row>
    <row r="606" spans="1:8" x14ac:dyDescent="0.45">
      <c r="A606" s="40">
        <f t="shared" si="9"/>
        <v>604</v>
      </c>
      <c r="B606" s="124">
        <v>46065</v>
      </c>
      <c r="C606" s="40" t="s">
        <v>2737</v>
      </c>
      <c r="D606" s="40">
        <v>16.61</v>
      </c>
      <c r="E606" s="40">
        <v>4.6138888888888889</v>
      </c>
      <c r="F606" s="124">
        <v>44607</v>
      </c>
      <c r="G606" s="40">
        <v>16.62</v>
      </c>
      <c r="H606" s="40">
        <v>4.6166666666666671</v>
      </c>
    </row>
    <row r="607" spans="1:8" x14ac:dyDescent="0.45">
      <c r="A607" s="40">
        <f t="shared" si="9"/>
        <v>605</v>
      </c>
      <c r="B607" s="124">
        <v>46066</v>
      </c>
      <c r="C607" s="40" t="s">
        <v>2738</v>
      </c>
      <c r="D607" s="40">
        <v>16.72</v>
      </c>
      <c r="E607" s="40">
        <v>4.6444444444444439</v>
      </c>
      <c r="F607" s="124">
        <v>44609</v>
      </c>
      <c r="G607" s="40">
        <v>17.309999999999999</v>
      </c>
      <c r="H607" s="40">
        <v>4.8083333333333327</v>
      </c>
    </row>
    <row r="608" spans="1:8" x14ac:dyDescent="0.45">
      <c r="A608" s="40">
        <f t="shared" si="9"/>
        <v>606</v>
      </c>
      <c r="B608" s="124">
        <v>46068</v>
      </c>
      <c r="C608" s="40" t="s">
        <v>2739</v>
      </c>
      <c r="D608" s="40">
        <v>11.68</v>
      </c>
      <c r="E608" s="40">
        <v>3.2444444444444445</v>
      </c>
      <c r="F608" s="124">
        <v>44601</v>
      </c>
      <c r="G608" s="40">
        <v>13.76</v>
      </c>
      <c r="H608" s="40">
        <v>3.822222222222222</v>
      </c>
    </row>
    <row r="609" spans="1:8" x14ac:dyDescent="0.45">
      <c r="A609" s="40">
        <f t="shared" si="9"/>
        <v>607</v>
      </c>
      <c r="B609" s="124">
        <v>46070</v>
      </c>
      <c r="C609" s="40" t="s">
        <v>2740</v>
      </c>
      <c r="D609" s="40">
        <v>18.16</v>
      </c>
      <c r="E609" s="40">
        <v>5.0444444444444443</v>
      </c>
      <c r="F609" s="124">
        <v>44619</v>
      </c>
      <c r="G609" s="40">
        <v>18.95</v>
      </c>
      <c r="H609" s="40">
        <v>5.2638888888888884</v>
      </c>
    </row>
    <row r="610" spans="1:8" x14ac:dyDescent="0.45">
      <c r="A610" s="40">
        <f t="shared" si="9"/>
        <v>608</v>
      </c>
      <c r="B610" s="124">
        <v>46071</v>
      </c>
      <c r="C610" s="40" t="s">
        <v>2741</v>
      </c>
      <c r="D610" s="40">
        <v>18.77</v>
      </c>
      <c r="E610" s="40">
        <v>5.2138888888888886</v>
      </c>
      <c r="F610" s="124">
        <v>44619</v>
      </c>
      <c r="G610" s="40">
        <v>18.95</v>
      </c>
      <c r="H610" s="40">
        <v>5.2638888888888884</v>
      </c>
    </row>
    <row r="611" spans="1:8" x14ac:dyDescent="0.45">
      <c r="A611" s="40">
        <f t="shared" si="9"/>
        <v>609</v>
      </c>
      <c r="B611" s="124">
        <v>46072</v>
      </c>
      <c r="C611" s="40" t="s">
        <v>2742</v>
      </c>
      <c r="D611" s="40">
        <v>14.88</v>
      </c>
      <c r="E611" s="40">
        <v>4.1333333333333337</v>
      </c>
      <c r="F611" s="124">
        <v>44612</v>
      </c>
      <c r="G611" s="40">
        <v>15.63</v>
      </c>
      <c r="H611" s="40">
        <v>4.3416666666666668</v>
      </c>
    </row>
    <row r="612" spans="1:8" x14ac:dyDescent="0.45">
      <c r="A612" s="40">
        <f t="shared" si="9"/>
        <v>610</v>
      </c>
      <c r="B612" s="124">
        <v>46073</v>
      </c>
      <c r="C612" s="40" t="s">
        <v>2743</v>
      </c>
      <c r="D612" s="40">
        <v>14.69</v>
      </c>
      <c r="E612" s="40">
        <v>4.0805555555555557</v>
      </c>
      <c r="F612" s="124">
        <v>44596</v>
      </c>
      <c r="G612" s="40">
        <v>14.69</v>
      </c>
      <c r="H612" s="40">
        <v>4.0805555555555557</v>
      </c>
    </row>
    <row r="613" spans="1:8" x14ac:dyDescent="0.45">
      <c r="A613" s="40">
        <f t="shared" si="9"/>
        <v>611</v>
      </c>
      <c r="B613" s="124">
        <v>46074</v>
      </c>
      <c r="C613" s="40" t="s">
        <v>2744</v>
      </c>
      <c r="D613" s="40">
        <v>18.53</v>
      </c>
      <c r="E613" s="40">
        <v>5.1472222222222221</v>
      </c>
      <c r="F613" s="124">
        <v>44619</v>
      </c>
      <c r="G613" s="40">
        <v>18.95</v>
      </c>
      <c r="H613" s="40">
        <v>5.2638888888888884</v>
      </c>
    </row>
    <row r="614" spans="1:8" x14ac:dyDescent="0.45">
      <c r="A614" s="40">
        <f t="shared" si="9"/>
        <v>612</v>
      </c>
      <c r="B614" s="124">
        <v>46075</v>
      </c>
      <c r="C614" s="40" t="s">
        <v>2745</v>
      </c>
      <c r="D614" s="40">
        <v>14.8</v>
      </c>
      <c r="E614" s="40">
        <v>4.1111111111111116</v>
      </c>
      <c r="F614" s="124">
        <v>44612</v>
      </c>
      <c r="G614" s="40">
        <v>15.63</v>
      </c>
      <c r="H614" s="40">
        <v>4.3416666666666668</v>
      </c>
    </row>
    <row r="615" spans="1:8" x14ac:dyDescent="0.45">
      <c r="A615" s="40">
        <f t="shared" si="9"/>
        <v>613</v>
      </c>
      <c r="B615" s="124">
        <v>46076</v>
      </c>
      <c r="C615" s="40" t="s">
        <v>2746</v>
      </c>
      <c r="D615" s="40">
        <v>18.260000000000002</v>
      </c>
      <c r="E615" s="40">
        <v>5.0722222222222229</v>
      </c>
      <c r="F615" s="124">
        <v>44619</v>
      </c>
      <c r="G615" s="40">
        <v>18.95</v>
      </c>
      <c r="H615" s="40">
        <v>5.2638888888888884</v>
      </c>
    </row>
    <row r="616" spans="1:8" x14ac:dyDescent="0.45">
      <c r="A616" s="40">
        <f t="shared" si="9"/>
        <v>614</v>
      </c>
      <c r="B616" s="124">
        <v>46079</v>
      </c>
      <c r="C616" s="40" t="s">
        <v>2747</v>
      </c>
      <c r="D616" s="40">
        <v>7.72</v>
      </c>
      <c r="E616" s="40">
        <v>2.1444444444444444</v>
      </c>
      <c r="F616" s="124">
        <v>44602</v>
      </c>
      <c r="G616" s="40">
        <v>8.0299999999999994</v>
      </c>
      <c r="H616" s="40">
        <v>2.2305555555555552</v>
      </c>
    </row>
    <row r="617" spans="1:8" x14ac:dyDescent="0.45">
      <c r="A617" s="40">
        <f t="shared" si="9"/>
        <v>615</v>
      </c>
      <c r="B617" s="124">
        <v>46081</v>
      </c>
      <c r="C617" s="40" t="s">
        <v>2748</v>
      </c>
      <c r="D617" s="40">
        <v>17.559999999999999</v>
      </c>
      <c r="E617" s="40">
        <v>4.8777777777777773</v>
      </c>
      <c r="F617" s="124">
        <v>44613</v>
      </c>
      <c r="G617" s="40">
        <v>17.920000000000002</v>
      </c>
      <c r="H617" s="40">
        <v>4.9777777777777779</v>
      </c>
    </row>
    <row r="618" spans="1:8" x14ac:dyDescent="0.45">
      <c r="A618" s="40">
        <f t="shared" si="9"/>
        <v>616</v>
      </c>
      <c r="B618" s="124">
        <v>45717</v>
      </c>
      <c r="C618" s="40" t="s">
        <v>2749</v>
      </c>
      <c r="D618" s="40">
        <v>14.96</v>
      </c>
      <c r="E618" s="40">
        <v>4.1555555555555559</v>
      </c>
      <c r="F618" s="124">
        <v>44650</v>
      </c>
      <c r="G618" s="40">
        <v>17.489999999999998</v>
      </c>
      <c r="H618" s="40">
        <v>4.8583333333333325</v>
      </c>
    </row>
    <row r="619" spans="1:8" x14ac:dyDescent="0.45">
      <c r="A619" s="40">
        <f t="shared" si="9"/>
        <v>617</v>
      </c>
      <c r="B619" s="124">
        <v>45723</v>
      </c>
      <c r="C619" s="40" t="s">
        <v>2750</v>
      </c>
      <c r="D619" s="40">
        <v>20.65</v>
      </c>
      <c r="E619" s="40">
        <v>5.7361111111111107</v>
      </c>
      <c r="F619" s="124">
        <v>44628</v>
      </c>
      <c r="G619" s="40">
        <v>20.73</v>
      </c>
      <c r="H619" s="40">
        <v>5.7583333333333337</v>
      </c>
    </row>
    <row r="620" spans="1:8" x14ac:dyDescent="0.45">
      <c r="A620" s="40">
        <f t="shared" si="9"/>
        <v>618</v>
      </c>
      <c r="B620" s="124">
        <v>45724</v>
      </c>
      <c r="C620" s="40" t="s">
        <v>2751</v>
      </c>
      <c r="D620" s="40">
        <v>4.95</v>
      </c>
      <c r="E620" s="40">
        <v>1.375</v>
      </c>
      <c r="F620" s="124">
        <v>44638</v>
      </c>
      <c r="G620" s="40">
        <v>5.43</v>
      </c>
      <c r="H620" s="40">
        <v>1.5083333333333333</v>
      </c>
    </row>
    <row r="621" spans="1:8" x14ac:dyDescent="0.45">
      <c r="A621" s="40">
        <f t="shared" si="9"/>
        <v>619</v>
      </c>
      <c r="B621" s="124">
        <v>45725</v>
      </c>
      <c r="C621" s="40" t="s">
        <v>2752</v>
      </c>
      <c r="D621" s="40">
        <v>21.52</v>
      </c>
      <c r="E621" s="40">
        <v>5.9777777777777779</v>
      </c>
      <c r="F621" s="124">
        <v>44647</v>
      </c>
      <c r="G621" s="40">
        <v>21.71</v>
      </c>
      <c r="H621" s="40">
        <v>6.0305555555555559</v>
      </c>
    </row>
    <row r="622" spans="1:8" x14ac:dyDescent="0.45">
      <c r="A622" s="40">
        <f t="shared" si="9"/>
        <v>620</v>
      </c>
      <c r="B622" s="124">
        <v>45726</v>
      </c>
      <c r="C622" s="40" t="s">
        <v>2753</v>
      </c>
      <c r="D622" s="40">
        <v>6.17</v>
      </c>
      <c r="E622" s="40">
        <v>1.7138888888888888</v>
      </c>
      <c r="F622" s="124">
        <v>44641</v>
      </c>
      <c r="G622" s="40">
        <v>8.19</v>
      </c>
      <c r="H622" s="40">
        <v>2.2749999999999999</v>
      </c>
    </row>
    <row r="623" spans="1:8" x14ac:dyDescent="0.45">
      <c r="A623" s="40">
        <f t="shared" si="9"/>
        <v>621</v>
      </c>
      <c r="B623" s="124">
        <v>45728</v>
      </c>
      <c r="C623" s="40" t="s">
        <v>2754</v>
      </c>
      <c r="D623" s="40">
        <v>10.39</v>
      </c>
      <c r="E623" s="40">
        <v>2.8861111111111111</v>
      </c>
      <c r="F623" s="124">
        <v>44642</v>
      </c>
      <c r="G623" s="40">
        <v>10.41</v>
      </c>
      <c r="H623" s="40">
        <v>2.8916666666666666</v>
      </c>
    </row>
    <row r="624" spans="1:8" x14ac:dyDescent="0.45">
      <c r="A624" s="40">
        <f t="shared" si="9"/>
        <v>622</v>
      </c>
      <c r="B624" s="124">
        <v>45730</v>
      </c>
      <c r="C624" s="40" t="s">
        <v>2755</v>
      </c>
      <c r="D624" s="40">
        <v>5.13</v>
      </c>
      <c r="E624" s="40">
        <v>1.425</v>
      </c>
      <c r="F624" s="124">
        <v>44638</v>
      </c>
      <c r="G624" s="40">
        <v>5.43</v>
      </c>
      <c r="H624" s="40">
        <v>1.5083333333333333</v>
      </c>
    </row>
    <row r="625" spans="1:8" x14ac:dyDescent="0.45">
      <c r="A625" s="40">
        <f t="shared" si="9"/>
        <v>623</v>
      </c>
      <c r="B625" s="124">
        <v>45732</v>
      </c>
      <c r="C625" s="40" t="s">
        <v>2756</v>
      </c>
      <c r="D625" s="40">
        <v>13.51</v>
      </c>
      <c r="E625" s="40">
        <v>3.7527777777777778</v>
      </c>
      <c r="F625" s="124">
        <v>44650</v>
      </c>
      <c r="G625" s="40">
        <v>17.489999999999998</v>
      </c>
      <c r="H625" s="40">
        <v>4.8583333333333325</v>
      </c>
    </row>
    <row r="626" spans="1:8" x14ac:dyDescent="0.45">
      <c r="A626" s="40">
        <f t="shared" si="9"/>
        <v>624</v>
      </c>
      <c r="B626" s="124">
        <v>45736</v>
      </c>
      <c r="C626" s="40" t="s">
        <v>2757</v>
      </c>
      <c r="D626" s="40">
        <v>22.22</v>
      </c>
      <c r="E626" s="40">
        <v>6.1722222222222216</v>
      </c>
      <c r="F626" s="124">
        <v>44644</v>
      </c>
      <c r="G626" s="40">
        <v>24.17</v>
      </c>
      <c r="H626" s="40">
        <v>6.7138888888888895</v>
      </c>
    </row>
    <row r="627" spans="1:8" x14ac:dyDescent="0.45">
      <c r="A627" s="40">
        <f t="shared" si="9"/>
        <v>625</v>
      </c>
      <c r="B627" s="124">
        <v>45737</v>
      </c>
      <c r="C627" s="40" t="s">
        <v>2758</v>
      </c>
      <c r="D627" s="40">
        <v>22.53</v>
      </c>
      <c r="E627" s="40">
        <v>6.2583333333333337</v>
      </c>
      <c r="F627" s="124">
        <v>44644</v>
      </c>
      <c r="G627" s="40">
        <v>24.17</v>
      </c>
      <c r="H627" s="40">
        <v>6.7138888888888895</v>
      </c>
    </row>
    <row r="628" spans="1:8" x14ac:dyDescent="0.45">
      <c r="A628" s="40">
        <f t="shared" si="9"/>
        <v>626</v>
      </c>
      <c r="B628" s="124">
        <v>45738</v>
      </c>
      <c r="C628" s="40" t="s">
        <v>2759</v>
      </c>
      <c r="D628" s="40">
        <v>22.68</v>
      </c>
      <c r="E628" s="40">
        <v>6.3</v>
      </c>
      <c r="F628" s="124">
        <v>44644</v>
      </c>
      <c r="G628" s="40">
        <v>24.17</v>
      </c>
      <c r="H628" s="40">
        <v>6.7138888888888895</v>
      </c>
    </row>
    <row r="629" spans="1:8" x14ac:dyDescent="0.45">
      <c r="A629" s="40">
        <f t="shared" si="9"/>
        <v>627</v>
      </c>
      <c r="B629" s="124">
        <v>45739</v>
      </c>
      <c r="C629" s="40" t="s">
        <v>2760</v>
      </c>
      <c r="D629" s="40">
        <v>22.75</v>
      </c>
      <c r="E629" s="40">
        <v>6.3194444444444446</v>
      </c>
      <c r="F629" s="124">
        <v>44644</v>
      </c>
      <c r="G629" s="40">
        <v>24.17</v>
      </c>
      <c r="H629" s="40">
        <v>6.7138888888888895</v>
      </c>
    </row>
    <row r="630" spans="1:8" x14ac:dyDescent="0.45">
      <c r="A630" s="40">
        <f t="shared" si="9"/>
        <v>628</v>
      </c>
      <c r="B630" s="124">
        <v>45740</v>
      </c>
      <c r="C630" s="40" t="s">
        <v>2761</v>
      </c>
      <c r="D630" s="40">
        <v>14.6</v>
      </c>
      <c r="E630" s="40">
        <v>4.0555555555555554</v>
      </c>
      <c r="F630" s="124">
        <v>44650</v>
      </c>
      <c r="G630" s="40">
        <v>17.489999999999998</v>
      </c>
      <c r="H630" s="40">
        <v>4.8583333333333325</v>
      </c>
    </row>
    <row r="631" spans="1:8" x14ac:dyDescent="0.45">
      <c r="A631" s="40">
        <f t="shared" si="9"/>
        <v>629</v>
      </c>
      <c r="B631" s="124">
        <v>45741</v>
      </c>
      <c r="C631" s="40" t="s">
        <v>2762</v>
      </c>
      <c r="D631" s="40">
        <v>22.2</v>
      </c>
      <c r="E631" s="40">
        <v>6.1666666666666661</v>
      </c>
      <c r="F631" s="124">
        <v>44644</v>
      </c>
      <c r="G631" s="40">
        <v>24.17</v>
      </c>
      <c r="H631" s="40">
        <v>6.7138888888888895</v>
      </c>
    </row>
    <row r="632" spans="1:8" x14ac:dyDescent="0.45">
      <c r="A632" s="40">
        <f t="shared" si="9"/>
        <v>630</v>
      </c>
      <c r="B632" s="124">
        <v>45742</v>
      </c>
      <c r="C632" s="40" t="s">
        <v>2763</v>
      </c>
      <c r="D632" s="40">
        <v>19.559999999999999</v>
      </c>
      <c r="E632" s="40">
        <v>5.4333333333333327</v>
      </c>
      <c r="F632" s="124">
        <v>44630</v>
      </c>
      <c r="G632" s="40">
        <v>19.91</v>
      </c>
      <c r="H632" s="40">
        <v>5.5305555555555559</v>
      </c>
    </row>
    <row r="633" spans="1:8" x14ac:dyDescent="0.45">
      <c r="A633" s="40">
        <f t="shared" si="9"/>
        <v>631</v>
      </c>
      <c r="B633" s="124">
        <v>45745</v>
      </c>
      <c r="C633" s="40" t="s">
        <v>2764</v>
      </c>
      <c r="D633" s="40">
        <v>14.24</v>
      </c>
      <c r="E633" s="40">
        <v>3.9555555555555557</v>
      </c>
      <c r="F633" s="124">
        <v>44650</v>
      </c>
      <c r="G633" s="40">
        <v>17.489999999999998</v>
      </c>
      <c r="H633" s="40">
        <v>4.8583333333333325</v>
      </c>
    </row>
    <row r="634" spans="1:8" x14ac:dyDescent="0.45">
      <c r="A634" s="40">
        <f t="shared" si="9"/>
        <v>632</v>
      </c>
      <c r="B634" s="124">
        <v>45746</v>
      </c>
      <c r="C634" s="40" t="s">
        <v>2765</v>
      </c>
      <c r="D634" s="40">
        <v>14.91</v>
      </c>
      <c r="E634" s="40">
        <v>4.1416666666666666</v>
      </c>
      <c r="F634" s="124">
        <v>44650</v>
      </c>
      <c r="G634" s="40">
        <v>17.489999999999998</v>
      </c>
      <c r="H634" s="40">
        <v>4.8583333333333325</v>
      </c>
    </row>
    <row r="635" spans="1:8" x14ac:dyDescent="0.45">
      <c r="A635" s="40">
        <f t="shared" si="9"/>
        <v>633</v>
      </c>
      <c r="B635" s="124">
        <v>45747</v>
      </c>
      <c r="C635" s="40" t="s">
        <v>2766</v>
      </c>
      <c r="D635" s="40">
        <v>14.51</v>
      </c>
      <c r="E635" s="40">
        <v>4.030555555555555</v>
      </c>
      <c r="F635" s="124">
        <v>44650</v>
      </c>
      <c r="G635" s="40">
        <v>17.489999999999998</v>
      </c>
      <c r="H635" s="40">
        <v>4.8583333333333325</v>
      </c>
    </row>
    <row r="636" spans="1:8" x14ac:dyDescent="0.45">
      <c r="A636" s="40">
        <f t="shared" si="9"/>
        <v>634</v>
      </c>
      <c r="B636" s="124">
        <v>45749</v>
      </c>
      <c r="C636" s="40" t="s">
        <v>2767</v>
      </c>
      <c r="D636" s="40">
        <v>16.059999999999999</v>
      </c>
      <c r="E636" s="40">
        <v>4.4611111111111104</v>
      </c>
      <c r="F636" s="124">
        <v>44664</v>
      </c>
      <c r="G636" s="40">
        <v>17.13</v>
      </c>
      <c r="H636" s="40">
        <v>4.7583333333333329</v>
      </c>
    </row>
    <row r="637" spans="1:8" x14ac:dyDescent="0.45">
      <c r="A637" s="40">
        <f t="shared" si="9"/>
        <v>635</v>
      </c>
      <c r="B637" s="124">
        <v>45750</v>
      </c>
      <c r="C637" s="40" t="s">
        <v>2768</v>
      </c>
      <c r="D637" s="40">
        <v>20.97</v>
      </c>
      <c r="E637" s="40">
        <v>5.8249999999999993</v>
      </c>
      <c r="F637" s="124">
        <v>44681</v>
      </c>
      <c r="G637" s="40">
        <v>21.01</v>
      </c>
      <c r="H637" s="40">
        <v>5.8361111111111112</v>
      </c>
    </row>
    <row r="638" spans="1:8" x14ac:dyDescent="0.45">
      <c r="A638" s="40">
        <f t="shared" si="9"/>
        <v>636</v>
      </c>
      <c r="B638" s="124">
        <v>45751</v>
      </c>
      <c r="C638" s="40" t="s">
        <v>2769</v>
      </c>
      <c r="D638" s="40">
        <v>25.79</v>
      </c>
      <c r="E638" s="40">
        <v>7.1638888888888888</v>
      </c>
      <c r="F638" s="124">
        <v>44673</v>
      </c>
      <c r="G638" s="40">
        <v>26</v>
      </c>
      <c r="H638" s="40">
        <v>7.2222222222222223</v>
      </c>
    </row>
    <row r="639" spans="1:8" x14ac:dyDescent="0.45">
      <c r="A639" s="40">
        <f t="shared" si="9"/>
        <v>637</v>
      </c>
      <c r="B639" s="124">
        <v>45752</v>
      </c>
      <c r="C639" s="40" t="s">
        <v>2770</v>
      </c>
      <c r="D639" s="40">
        <v>11.35</v>
      </c>
      <c r="E639" s="40">
        <v>3.1527777777777777</v>
      </c>
      <c r="F639" s="124">
        <v>44670</v>
      </c>
      <c r="G639" s="40">
        <v>14.26</v>
      </c>
      <c r="H639" s="40">
        <v>3.9611111111111108</v>
      </c>
    </row>
    <row r="640" spans="1:8" x14ac:dyDescent="0.45">
      <c r="A640" s="40">
        <f t="shared" si="9"/>
        <v>638</v>
      </c>
      <c r="B640" s="124">
        <v>45753</v>
      </c>
      <c r="C640" s="40" t="s">
        <v>2771</v>
      </c>
      <c r="D640" s="40">
        <v>25.56</v>
      </c>
      <c r="E640" s="40">
        <v>7.1</v>
      </c>
      <c r="F640" s="124">
        <v>44673</v>
      </c>
      <c r="G640" s="40">
        <v>26</v>
      </c>
      <c r="H640" s="40">
        <v>7.2222222222222223</v>
      </c>
    </row>
    <row r="641" spans="1:8" x14ac:dyDescent="0.45">
      <c r="A641" s="40">
        <f t="shared" si="9"/>
        <v>639</v>
      </c>
      <c r="B641" s="124">
        <v>45754</v>
      </c>
      <c r="C641" s="40" t="s">
        <v>2772</v>
      </c>
      <c r="D641" s="40">
        <v>26.86</v>
      </c>
      <c r="E641" s="40">
        <v>7.4611111111111104</v>
      </c>
      <c r="F641" s="124">
        <v>44667</v>
      </c>
      <c r="G641" s="40">
        <v>26.84</v>
      </c>
      <c r="H641" s="40">
        <v>7.4555555555555557</v>
      </c>
    </row>
    <row r="642" spans="1:8" x14ac:dyDescent="0.45">
      <c r="A642" s="40">
        <f t="shared" si="9"/>
        <v>640</v>
      </c>
      <c r="B642" s="124">
        <v>45755</v>
      </c>
      <c r="C642" s="40" t="s">
        <v>2773</v>
      </c>
      <c r="D642" s="40">
        <v>24.73</v>
      </c>
      <c r="E642" s="40">
        <v>6.8694444444444445</v>
      </c>
      <c r="F642" s="124">
        <v>44673</v>
      </c>
      <c r="G642" s="40">
        <v>26</v>
      </c>
      <c r="H642" s="40">
        <v>7.2222222222222223</v>
      </c>
    </row>
    <row r="643" spans="1:8" x14ac:dyDescent="0.45">
      <c r="A643" s="40">
        <f t="shared" si="9"/>
        <v>641</v>
      </c>
      <c r="B643" s="124">
        <v>45756</v>
      </c>
      <c r="C643" s="40" t="s">
        <v>2774</v>
      </c>
      <c r="D643" s="40">
        <v>22.52</v>
      </c>
      <c r="E643" s="40">
        <v>6.2555555555555555</v>
      </c>
      <c r="F643" s="124">
        <v>44654</v>
      </c>
      <c r="G643" s="40">
        <v>22.91</v>
      </c>
      <c r="H643" s="40">
        <v>6.3638888888888889</v>
      </c>
    </row>
    <row r="644" spans="1:8" x14ac:dyDescent="0.45">
      <c r="A644" s="40">
        <f t="shared" si="9"/>
        <v>642</v>
      </c>
      <c r="B644" s="124">
        <v>45758</v>
      </c>
      <c r="C644" s="40" t="s">
        <v>2775</v>
      </c>
      <c r="D644" s="40">
        <v>25.86</v>
      </c>
      <c r="E644" s="40">
        <v>7.1833333333333327</v>
      </c>
      <c r="F644" s="124">
        <v>44673</v>
      </c>
      <c r="G644" s="40">
        <v>26</v>
      </c>
      <c r="H644" s="40">
        <v>7.2222222222222223</v>
      </c>
    </row>
    <row r="645" spans="1:8" x14ac:dyDescent="0.45">
      <c r="A645" s="40">
        <f t="shared" ref="A645:A708" si="10">A644+1</f>
        <v>643</v>
      </c>
      <c r="B645" s="124">
        <v>45760</v>
      </c>
      <c r="C645" s="40" t="s">
        <v>2776</v>
      </c>
      <c r="D645" s="40">
        <v>22.38</v>
      </c>
      <c r="E645" s="40">
        <v>6.2166666666666659</v>
      </c>
      <c r="F645" s="124">
        <v>44654</v>
      </c>
      <c r="G645" s="40">
        <v>22.91</v>
      </c>
      <c r="H645" s="40">
        <v>6.3638888888888889</v>
      </c>
    </row>
    <row r="646" spans="1:8" x14ac:dyDescent="0.45">
      <c r="A646" s="40">
        <f t="shared" si="10"/>
        <v>644</v>
      </c>
      <c r="B646" s="124">
        <v>45762</v>
      </c>
      <c r="C646" s="40" t="s">
        <v>2777</v>
      </c>
      <c r="D646" s="40">
        <v>26.22</v>
      </c>
      <c r="E646" s="40">
        <v>7.2833333333333332</v>
      </c>
      <c r="F646" s="124">
        <v>44667</v>
      </c>
      <c r="G646" s="40">
        <v>26.84</v>
      </c>
      <c r="H646" s="40">
        <v>7.4555555555555557</v>
      </c>
    </row>
    <row r="647" spans="1:8" x14ac:dyDescent="0.45">
      <c r="A647" s="40">
        <f t="shared" si="10"/>
        <v>645</v>
      </c>
      <c r="B647" s="124">
        <v>45763</v>
      </c>
      <c r="C647" s="40" t="s">
        <v>2778</v>
      </c>
      <c r="D647" s="40">
        <v>24.32</v>
      </c>
      <c r="E647" s="40">
        <v>6.7555555555555555</v>
      </c>
      <c r="F647" s="124">
        <v>44656</v>
      </c>
      <c r="G647" s="40">
        <v>24.46</v>
      </c>
      <c r="H647" s="40">
        <v>6.7944444444444443</v>
      </c>
    </row>
    <row r="648" spans="1:8" x14ac:dyDescent="0.45">
      <c r="A648" s="40">
        <f t="shared" si="10"/>
        <v>646</v>
      </c>
      <c r="B648" s="124">
        <v>45764</v>
      </c>
      <c r="C648" s="40" t="s">
        <v>2779</v>
      </c>
      <c r="D648" s="40">
        <v>17.62</v>
      </c>
      <c r="E648" s="40">
        <v>4.8944444444444448</v>
      </c>
      <c r="F648" s="124">
        <v>44666</v>
      </c>
      <c r="G648" s="40">
        <v>18.13</v>
      </c>
      <c r="H648" s="40">
        <v>5.0361111111111105</v>
      </c>
    </row>
    <row r="649" spans="1:8" x14ac:dyDescent="0.45">
      <c r="A649" s="40">
        <f t="shared" si="10"/>
        <v>647</v>
      </c>
      <c r="B649" s="124">
        <v>45765</v>
      </c>
      <c r="C649" s="40" t="s">
        <v>2780</v>
      </c>
      <c r="D649" s="40">
        <v>18.63</v>
      </c>
      <c r="E649" s="40">
        <v>5.1749999999999998</v>
      </c>
      <c r="F649" s="124">
        <v>44679</v>
      </c>
      <c r="G649" s="40">
        <v>20.03</v>
      </c>
      <c r="H649" s="40">
        <v>5.5638888888888891</v>
      </c>
    </row>
    <row r="650" spans="1:8" x14ac:dyDescent="0.45">
      <c r="A650" s="40">
        <f t="shared" si="10"/>
        <v>648</v>
      </c>
      <c r="B650" s="124">
        <v>45766</v>
      </c>
      <c r="C650" s="40" t="s">
        <v>2781</v>
      </c>
      <c r="D650" s="40">
        <v>24.28</v>
      </c>
      <c r="E650" s="40">
        <v>6.7444444444444445</v>
      </c>
      <c r="F650" s="124">
        <v>44656</v>
      </c>
      <c r="G650" s="40">
        <v>24.46</v>
      </c>
      <c r="H650" s="40">
        <v>6.7944444444444443</v>
      </c>
    </row>
    <row r="651" spans="1:8" x14ac:dyDescent="0.45">
      <c r="A651" s="40">
        <f t="shared" si="10"/>
        <v>649</v>
      </c>
      <c r="B651" s="124">
        <v>45768</v>
      </c>
      <c r="C651" s="40" t="s">
        <v>2782</v>
      </c>
      <c r="D651" s="40">
        <v>25.06</v>
      </c>
      <c r="E651" s="40">
        <v>6.9611111111111104</v>
      </c>
      <c r="F651" s="124">
        <v>44673</v>
      </c>
      <c r="G651" s="40">
        <v>26</v>
      </c>
      <c r="H651" s="40">
        <v>7.2222222222222223</v>
      </c>
    </row>
    <row r="652" spans="1:8" x14ac:dyDescent="0.45">
      <c r="A652" s="40">
        <f t="shared" si="10"/>
        <v>650</v>
      </c>
      <c r="B652" s="124">
        <v>45771</v>
      </c>
      <c r="C652" s="40" t="s">
        <v>2783</v>
      </c>
      <c r="D652" s="40">
        <v>28.43</v>
      </c>
      <c r="E652" s="40">
        <v>7.8972222222222221</v>
      </c>
      <c r="F652" s="124">
        <v>44667</v>
      </c>
      <c r="G652" s="40">
        <v>26.84</v>
      </c>
      <c r="H652" s="40">
        <v>7.4555555555555557</v>
      </c>
    </row>
    <row r="653" spans="1:8" x14ac:dyDescent="0.45">
      <c r="A653" s="40">
        <f t="shared" si="10"/>
        <v>651</v>
      </c>
      <c r="B653" s="124">
        <v>45772</v>
      </c>
      <c r="C653" s="40" t="s">
        <v>2784</v>
      </c>
      <c r="D653" s="40">
        <v>9.4600000000000009</v>
      </c>
      <c r="E653" s="40">
        <v>2.6277777777777778</v>
      </c>
      <c r="F653" s="124">
        <v>44680</v>
      </c>
      <c r="G653" s="40">
        <v>10.08</v>
      </c>
      <c r="H653" s="40">
        <v>2.8</v>
      </c>
    </row>
    <row r="654" spans="1:8" x14ac:dyDescent="0.45">
      <c r="A654" s="40">
        <f t="shared" si="10"/>
        <v>652</v>
      </c>
      <c r="B654" s="124">
        <v>45773</v>
      </c>
      <c r="C654" s="40" t="s">
        <v>2785</v>
      </c>
      <c r="D654" s="40">
        <v>28.23</v>
      </c>
      <c r="E654" s="40">
        <v>7.8416666666666668</v>
      </c>
      <c r="F654" s="124">
        <v>44667</v>
      </c>
      <c r="G654" s="40">
        <v>26.84</v>
      </c>
      <c r="H654" s="40">
        <v>7.4555555555555557</v>
      </c>
    </row>
    <row r="655" spans="1:8" x14ac:dyDescent="0.45">
      <c r="A655" s="40">
        <f t="shared" si="10"/>
        <v>653</v>
      </c>
      <c r="B655" s="124">
        <v>45774</v>
      </c>
      <c r="C655" s="40" t="s">
        <v>2786</v>
      </c>
      <c r="D655" s="40">
        <v>28.18</v>
      </c>
      <c r="E655" s="40">
        <v>7.8277777777777775</v>
      </c>
      <c r="F655" s="124">
        <v>44667</v>
      </c>
      <c r="G655" s="40">
        <v>26.84</v>
      </c>
      <c r="H655" s="40">
        <v>7.4555555555555557</v>
      </c>
    </row>
    <row r="656" spans="1:8" x14ac:dyDescent="0.45">
      <c r="A656" s="40">
        <f t="shared" si="10"/>
        <v>654</v>
      </c>
      <c r="B656" s="124">
        <v>45776</v>
      </c>
      <c r="C656" s="40" t="s">
        <v>2787</v>
      </c>
      <c r="D656" s="40">
        <v>27.73</v>
      </c>
      <c r="E656" s="40">
        <v>7.7027777777777775</v>
      </c>
      <c r="F656" s="124">
        <v>44667</v>
      </c>
      <c r="G656" s="40">
        <v>26.84</v>
      </c>
      <c r="H656" s="40">
        <v>7.4555555555555557</v>
      </c>
    </row>
    <row r="657" spans="1:8" x14ac:dyDescent="0.45">
      <c r="A657" s="40">
        <f t="shared" si="10"/>
        <v>655</v>
      </c>
      <c r="B657" s="124">
        <v>45777</v>
      </c>
      <c r="C657" s="40" t="s">
        <v>2788</v>
      </c>
      <c r="D657" s="40">
        <v>23.84</v>
      </c>
      <c r="E657" s="40">
        <v>6.6222222222222218</v>
      </c>
      <c r="F657" s="124">
        <v>44656</v>
      </c>
      <c r="G657" s="40">
        <v>24.46</v>
      </c>
      <c r="H657" s="40">
        <v>6.7944444444444443</v>
      </c>
    </row>
    <row r="658" spans="1:8" x14ac:dyDescent="0.45">
      <c r="A658" s="40">
        <f t="shared" si="10"/>
        <v>656</v>
      </c>
      <c r="B658" s="124">
        <v>45778</v>
      </c>
      <c r="C658" s="40" t="s">
        <v>2789</v>
      </c>
      <c r="D658" s="40">
        <v>7.78</v>
      </c>
      <c r="E658" s="40">
        <v>2.161111111111111</v>
      </c>
      <c r="F658" s="124">
        <v>44710</v>
      </c>
      <c r="G658" s="40">
        <v>7.94</v>
      </c>
      <c r="H658" s="40">
        <v>2.2055555555555557</v>
      </c>
    </row>
    <row r="659" spans="1:8" x14ac:dyDescent="0.45">
      <c r="A659" s="40">
        <f t="shared" si="10"/>
        <v>657</v>
      </c>
      <c r="B659" s="124">
        <v>45779</v>
      </c>
      <c r="C659" s="40" t="s">
        <v>2790</v>
      </c>
      <c r="D659" s="40">
        <v>29.11</v>
      </c>
      <c r="E659" s="40">
        <v>8.0861111111111104</v>
      </c>
      <c r="F659" s="124">
        <v>44703</v>
      </c>
      <c r="G659" s="40">
        <v>27.84</v>
      </c>
      <c r="H659" s="40">
        <v>7.7333333333333334</v>
      </c>
    </row>
    <row r="660" spans="1:8" x14ac:dyDescent="0.45">
      <c r="A660" s="40">
        <f t="shared" si="10"/>
        <v>658</v>
      </c>
      <c r="B660" s="124">
        <v>45780</v>
      </c>
      <c r="C660" s="40" t="s">
        <v>2791</v>
      </c>
      <c r="D660" s="40">
        <v>25.9</v>
      </c>
      <c r="E660" s="40">
        <v>7.1944444444444438</v>
      </c>
      <c r="F660" s="124">
        <v>44685</v>
      </c>
      <c r="G660" s="40">
        <v>27.22</v>
      </c>
      <c r="H660" s="40">
        <v>7.5611111111111109</v>
      </c>
    </row>
    <row r="661" spans="1:8" x14ac:dyDescent="0.45">
      <c r="A661" s="40">
        <f t="shared" si="10"/>
        <v>659</v>
      </c>
      <c r="B661" s="124">
        <v>45781</v>
      </c>
      <c r="C661" s="40" t="s">
        <v>2792</v>
      </c>
      <c r="D661" s="40">
        <v>29.23</v>
      </c>
      <c r="E661" s="40">
        <v>8.1194444444444436</v>
      </c>
      <c r="F661" s="124">
        <v>44703</v>
      </c>
      <c r="G661" s="40">
        <v>27.84</v>
      </c>
      <c r="H661" s="40">
        <v>7.7333333333333334</v>
      </c>
    </row>
    <row r="662" spans="1:8" x14ac:dyDescent="0.45">
      <c r="A662" s="40">
        <f t="shared" si="10"/>
        <v>660</v>
      </c>
      <c r="B662" s="124">
        <v>45782</v>
      </c>
      <c r="C662" s="40" t="s">
        <v>2793</v>
      </c>
      <c r="D662" s="40">
        <v>19.02</v>
      </c>
      <c r="E662" s="40">
        <v>5.2833333333333332</v>
      </c>
      <c r="F662" s="124">
        <v>44682</v>
      </c>
      <c r="G662" s="40">
        <v>19.62</v>
      </c>
      <c r="H662" s="40">
        <v>5.45</v>
      </c>
    </row>
    <row r="663" spans="1:8" x14ac:dyDescent="0.45">
      <c r="A663" s="40">
        <f t="shared" si="10"/>
        <v>661</v>
      </c>
      <c r="B663" s="124">
        <v>45784</v>
      </c>
      <c r="C663" s="40" t="s">
        <v>2794</v>
      </c>
      <c r="D663" s="40">
        <v>23.84</v>
      </c>
      <c r="E663" s="40">
        <v>6.6222222222222218</v>
      </c>
      <c r="F663" s="124">
        <v>44705</v>
      </c>
      <c r="G663" s="40">
        <v>24.24</v>
      </c>
      <c r="H663" s="40">
        <v>6.7333333333333325</v>
      </c>
    </row>
    <row r="664" spans="1:8" x14ac:dyDescent="0.45">
      <c r="A664" s="40">
        <f t="shared" si="10"/>
        <v>662</v>
      </c>
      <c r="B664" s="124">
        <v>45785</v>
      </c>
      <c r="C664" s="40" t="s">
        <v>2795</v>
      </c>
      <c r="D664" s="40">
        <v>26.77</v>
      </c>
      <c r="E664" s="40">
        <v>7.4361111111111109</v>
      </c>
      <c r="F664" s="124">
        <v>44685</v>
      </c>
      <c r="G664" s="40">
        <v>27.22</v>
      </c>
      <c r="H664" s="40">
        <v>7.5611111111111109</v>
      </c>
    </row>
    <row r="665" spans="1:8" x14ac:dyDescent="0.45">
      <c r="A665" s="40">
        <f t="shared" si="10"/>
        <v>663</v>
      </c>
      <c r="B665" s="124">
        <v>45787</v>
      </c>
      <c r="C665" s="40" t="s">
        <v>2796</v>
      </c>
      <c r="D665" s="40">
        <v>22.4</v>
      </c>
      <c r="E665" s="40">
        <v>6.2222222222222214</v>
      </c>
      <c r="F665" s="124">
        <v>44698</v>
      </c>
      <c r="G665" s="40">
        <v>23.8</v>
      </c>
      <c r="H665" s="40">
        <v>6.6111111111111107</v>
      </c>
    </row>
    <row r="666" spans="1:8" x14ac:dyDescent="0.45">
      <c r="A666" s="40">
        <f t="shared" si="10"/>
        <v>664</v>
      </c>
      <c r="B666" s="124">
        <v>45789</v>
      </c>
      <c r="C666" s="40" t="s">
        <v>2797</v>
      </c>
      <c r="D666" s="40">
        <v>22.82</v>
      </c>
      <c r="E666" s="40">
        <v>6.3388888888888886</v>
      </c>
      <c r="F666" s="124">
        <v>44698</v>
      </c>
      <c r="G666" s="40">
        <v>23.8</v>
      </c>
      <c r="H666" s="40">
        <v>6.6111111111111107</v>
      </c>
    </row>
    <row r="667" spans="1:8" x14ac:dyDescent="0.45">
      <c r="A667" s="40">
        <f t="shared" si="10"/>
        <v>665</v>
      </c>
      <c r="B667" s="124">
        <v>45790</v>
      </c>
      <c r="C667" s="40" t="s">
        <v>2798</v>
      </c>
      <c r="D667" s="40">
        <v>28</v>
      </c>
      <c r="E667" s="40">
        <v>7.7777777777777777</v>
      </c>
      <c r="F667" s="124">
        <v>44703</v>
      </c>
      <c r="G667" s="40">
        <v>27.84</v>
      </c>
      <c r="H667" s="40">
        <v>7.7333333333333334</v>
      </c>
    </row>
    <row r="668" spans="1:8" x14ac:dyDescent="0.45">
      <c r="A668" s="40">
        <f t="shared" si="10"/>
        <v>666</v>
      </c>
      <c r="B668" s="124">
        <v>45791</v>
      </c>
      <c r="C668" s="40" t="s">
        <v>2799</v>
      </c>
      <c r="D668" s="40">
        <v>27.89</v>
      </c>
      <c r="E668" s="40">
        <v>7.7472222222222218</v>
      </c>
      <c r="F668" s="124">
        <v>44703</v>
      </c>
      <c r="G668" s="40">
        <v>27.84</v>
      </c>
      <c r="H668" s="40">
        <v>7.7333333333333334</v>
      </c>
    </row>
    <row r="669" spans="1:8" x14ac:dyDescent="0.45">
      <c r="A669" s="40">
        <f t="shared" si="10"/>
        <v>667</v>
      </c>
      <c r="B669" s="124">
        <v>45792</v>
      </c>
      <c r="C669" s="40" t="s">
        <v>2800</v>
      </c>
      <c r="D669" s="40">
        <v>21.13</v>
      </c>
      <c r="E669" s="40">
        <v>5.8694444444444445</v>
      </c>
      <c r="F669" s="124">
        <v>44698</v>
      </c>
      <c r="G669" s="40">
        <v>23.8</v>
      </c>
      <c r="H669" s="40">
        <v>6.6111111111111107</v>
      </c>
    </row>
    <row r="670" spans="1:8" x14ac:dyDescent="0.45">
      <c r="A670" s="40">
        <f t="shared" si="10"/>
        <v>668</v>
      </c>
      <c r="B670" s="124">
        <v>45796</v>
      </c>
      <c r="C670" s="40" t="s">
        <v>2801</v>
      </c>
      <c r="D670" s="40">
        <v>10.72</v>
      </c>
      <c r="E670" s="40">
        <v>2.9777777777777779</v>
      </c>
      <c r="F670" s="124">
        <v>44704</v>
      </c>
      <c r="G670" s="40">
        <v>10.93</v>
      </c>
      <c r="H670" s="40">
        <v>3.036111111111111</v>
      </c>
    </row>
    <row r="671" spans="1:8" x14ac:dyDescent="0.45">
      <c r="A671" s="40">
        <f t="shared" si="10"/>
        <v>669</v>
      </c>
      <c r="B671" s="124">
        <v>45799</v>
      </c>
      <c r="C671" s="40" t="s">
        <v>2802</v>
      </c>
      <c r="D671" s="40">
        <v>21.37</v>
      </c>
      <c r="E671" s="40">
        <v>5.9361111111111109</v>
      </c>
      <c r="F671" s="124">
        <v>44698</v>
      </c>
      <c r="G671" s="40">
        <v>23.8</v>
      </c>
      <c r="H671" s="40">
        <v>6.6111111111111107</v>
      </c>
    </row>
    <row r="672" spans="1:8" x14ac:dyDescent="0.45">
      <c r="A672" s="40">
        <f t="shared" si="10"/>
        <v>670</v>
      </c>
      <c r="B672" s="124">
        <v>45800</v>
      </c>
      <c r="C672" s="40" t="s">
        <v>2803</v>
      </c>
      <c r="D672" s="40">
        <v>19.600000000000001</v>
      </c>
      <c r="E672" s="40">
        <v>5.4444444444444446</v>
      </c>
      <c r="F672" s="124">
        <v>44682</v>
      </c>
      <c r="G672" s="40">
        <v>19.62</v>
      </c>
      <c r="H672" s="40">
        <v>5.45</v>
      </c>
    </row>
    <row r="673" spans="1:8" x14ac:dyDescent="0.45">
      <c r="A673" s="40">
        <f t="shared" si="10"/>
        <v>671</v>
      </c>
      <c r="B673" s="124">
        <v>45802</v>
      </c>
      <c r="C673" s="40" t="s">
        <v>2804</v>
      </c>
      <c r="D673" s="40">
        <v>15.6</v>
      </c>
      <c r="E673" s="40">
        <v>4.333333333333333</v>
      </c>
      <c r="F673" s="124">
        <v>44686</v>
      </c>
      <c r="G673" s="40">
        <v>17.22</v>
      </c>
      <c r="H673" s="40">
        <v>4.7833333333333332</v>
      </c>
    </row>
    <row r="674" spans="1:8" x14ac:dyDescent="0.45">
      <c r="A674" s="40">
        <f t="shared" si="10"/>
        <v>672</v>
      </c>
      <c r="B674" s="124">
        <v>45803</v>
      </c>
      <c r="C674" s="40" t="s">
        <v>2805</v>
      </c>
      <c r="D674" s="40">
        <v>10.56</v>
      </c>
      <c r="E674" s="40">
        <v>2.9333333333333336</v>
      </c>
      <c r="F674" s="124">
        <v>44702</v>
      </c>
      <c r="G674" s="40">
        <v>10.57</v>
      </c>
      <c r="H674" s="40">
        <v>2.9361111111111113</v>
      </c>
    </row>
    <row r="675" spans="1:8" x14ac:dyDescent="0.45">
      <c r="A675" s="40">
        <f t="shared" si="10"/>
        <v>673</v>
      </c>
      <c r="B675" s="124">
        <v>45804</v>
      </c>
      <c r="C675" s="40" t="s">
        <v>2806</v>
      </c>
      <c r="D675" s="40">
        <v>27.12</v>
      </c>
      <c r="E675" s="40">
        <v>7.5333333333333332</v>
      </c>
      <c r="F675" s="124">
        <v>44685</v>
      </c>
      <c r="G675" s="40">
        <v>27.22</v>
      </c>
      <c r="H675" s="40">
        <v>7.5611111111111109</v>
      </c>
    </row>
    <row r="676" spans="1:8" x14ac:dyDescent="0.45">
      <c r="A676" s="40">
        <f t="shared" si="10"/>
        <v>674</v>
      </c>
      <c r="B676" s="124">
        <v>45805</v>
      </c>
      <c r="C676" s="40" t="s">
        <v>2807</v>
      </c>
      <c r="D676" s="40">
        <v>16.489999999999998</v>
      </c>
      <c r="E676" s="40">
        <v>4.5805555555555548</v>
      </c>
      <c r="F676" s="124">
        <v>44686</v>
      </c>
      <c r="G676" s="40">
        <v>17.22</v>
      </c>
      <c r="H676" s="40">
        <v>4.7833333333333332</v>
      </c>
    </row>
    <row r="677" spans="1:8" x14ac:dyDescent="0.45">
      <c r="A677" s="40">
        <f t="shared" si="10"/>
        <v>675</v>
      </c>
      <c r="B677" s="124">
        <v>45808</v>
      </c>
      <c r="C677" s="40" t="s">
        <v>2808</v>
      </c>
      <c r="D677" s="40">
        <v>27.21</v>
      </c>
      <c r="E677" s="40">
        <v>7.5583333333333336</v>
      </c>
      <c r="F677" s="124">
        <v>44685</v>
      </c>
      <c r="G677" s="40">
        <v>27.22</v>
      </c>
      <c r="H677" s="40">
        <v>7.5611111111111109</v>
      </c>
    </row>
    <row r="678" spans="1:8" x14ac:dyDescent="0.45">
      <c r="A678" s="40">
        <f t="shared" si="10"/>
        <v>676</v>
      </c>
      <c r="B678" s="124">
        <v>45809</v>
      </c>
      <c r="C678" s="40" t="s">
        <v>2809</v>
      </c>
      <c r="D678" s="40">
        <v>26.89</v>
      </c>
      <c r="E678" s="40">
        <v>7.4694444444444441</v>
      </c>
      <c r="F678" s="124">
        <v>44741</v>
      </c>
      <c r="G678" s="40">
        <v>28.96</v>
      </c>
      <c r="H678" s="40">
        <v>8.0444444444444443</v>
      </c>
    </row>
    <row r="679" spans="1:8" x14ac:dyDescent="0.45">
      <c r="A679" s="40">
        <f t="shared" si="10"/>
        <v>677</v>
      </c>
      <c r="B679" s="124">
        <v>45812</v>
      </c>
      <c r="C679" s="40" t="s">
        <v>2810</v>
      </c>
      <c r="D679" s="40">
        <v>29.3</v>
      </c>
      <c r="E679" s="40">
        <v>8.1388888888888893</v>
      </c>
      <c r="F679" s="124">
        <v>44742</v>
      </c>
      <c r="G679" s="40">
        <v>29.37</v>
      </c>
      <c r="H679" s="40">
        <v>8.1583333333333332</v>
      </c>
    </row>
    <row r="680" spans="1:8" x14ac:dyDescent="0.45">
      <c r="A680" s="40">
        <f t="shared" si="10"/>
        <v>678</v>
      </c>
      <c r="B680" s="124">
        <v>45813</v>
      </c>
      <c r="C680" s="40" t="s">
        <v>2811</v>
      </c>
      <c r="D680" s="40">
        <v>30.2</v>
      </c>
      <c r="E680" s="40">
        <v>8.3888888888888893</v>
      </c>
      <c r="F680" s="124">
        <v>44742</v>
      </c>
      <c r="G680" s="40">
        <v>29.37</v>
      </c>
      <c r="H680" s="40">
        <v>8.1583333333333332</v>
      </c>
    </row>
    <row r="681" spans="1:8" x14ac:dyDescent="0.45">
      <c r="A681" s="40">
        <f t="shared" si="10"/>
        <v>679</v>
      </c>
      <c r="B681" s="124">
        <v>45814</v>
      </c>
      <c r="C681" s="40" t="s">
        <v>2812</v>
      </c>
      <c r="D681" s="40">
        <v>24.43</v>
      </c>
      <c r="E681" s="40">
        <v>6.7861111111111105</v>
      </c>
      <c r="F681" s="124">
        <v>44715</v>
      </c>
      <c r="G681" s="40">
        <v>24.57</v>
      </c>
      <c r="H681" s="40">
        <v>6.8250000000000002</v>
      </c>
    </row>
    <row r="682" spans="1:8" x14ac:dyDescent="0.45">
      <c r="A682" s="40">
        <f t="shared" si="10"/>
        <v>680</v>
      </c>
      <c r="B682" s="124">
        <v>45825</v>
      </c>
      <c r="C682" s="40" t="s">
        <v>2813</v>
      </c>
      <c r="D682" s="40">
        <v>21.58</v>
      </c>
      <c r="E682" s="40">
        <v>5.9944444444444436</v>
      </c>
      <c r="F682" s="124">
        <v>44738</v>
      </c>
      <c r="G682" s="40">
        <v>21.69</v>
      </c>
      <c r="H682" s="40">
        <v>6.0250000000000004</v>
      </c>
    </row>
    <row r="683" spans="1:8" x14ac:dyDescent="0.45">
      <c r="A683" s="40">
        <f t="shared" si="10"/>
        <v>681</v>
      </c>
      <c r="B683" s="124">
        <v>45827</v>
      </c>
      <c r="C683" s="40" t="s">
        <v>2814</v>
      </c>
      <c r="D683" s="40">
        <v>27.85</v>
      </c>
      <c r="E683" s="40">
        <v>7.7361111111111116</v>
      </c>
      <c r="F683" s="124">
        <v>44741</v>
      </c>
      <c r="G683" s="40">
        <v>28.96</v>
      </c>
      <c r="H683" s="40">
        <v>8.0444444444444443</v>
      </c>
    </row>
    <row r="684" spans="1:8" x14ac:dyDescent="0.45">
      <c r="A684" s="40">
        <f t="shared" si="10"/>
        <v>682</v>
      </c>
      <c r="B684" s="124">
        <v>45836</v>
      </c>
      <c r="C684" s="40" t="s">
        <v>2815</v>
      </c>
      <c r="D684" s="40">
        <v>26.89</v>
      </c>
      <c r="E684" s="40">
        <v>7.4694444444444441</v>
      </c>
      <c r="F684" s="124">
        <v>44741</v>
      </c>
      <c r="G684" s="40">
        <v>28.96</v>
      </c>
      <c r="H684" s="40">
        <v>8.0444444444444443</v>
      </c>
    </row>
    <row r="685" spans="1:8" x14ac:dyDescent="0.45">
      <c r="A685" s="40">
        <f t="shared" si="10"/>
        <v>683</v>
      </c>
      <c r="B685" s="124">
        <v>45837</v>
      </c>
      <c r="C685" s="40" t="s">
        <v>2816</v>
      </c>
      <c r="D685" s="40">
        <v>24.51</v>
      </c>
      <c r="E685" s="40">
        <v>6.8083333333333336</v>
      </c>
      <c r="F685" s="124">
        <v>44715</v>
      </c>
      <c r="G685" s="40">
        <v>24.57</v>
      </c>
      <c r="H685" s="40">
        <v>6.8250000000000002</v>
      </c>
    </row>
    <row r="686" spans="1:8" x14ac:dyDescent="0.45">
      <c r="A686" s="40">
        <f t="shared" si="10"/>
        <v>684</v>
      </c>
      <c r="B686" s="124">
        <v>45857</v>
      </c>
      <c r="C686" s="40" t="s">
        <v>2817</v>
      </c>
      <c r="D686" s="40">
        <v>25.29</v>
      </c>
      <c r="E686" s="40">
        <v>7.0249999999999995</v>
      </c>
      <c r="F686" s="124">
        <v>44765</v>
      </c>
      <c r="G686" s="40">
        <v>25.46</v>
      </c>
      <c r="H686" s="40">
        <v>7.072222222222222</v>
      </c>
    </row>
    <row r="687" spans="1:8" x14ac:dyDescent="0.45">
      <c r="A687" s="40">
        <f t="shared" si="10"/>
        <v>685</v>
      </c>
      <c r="B687" s="124">
        <v>45858</v>
      </c>
      <c r="C687" s="40" t="s">
        <v>2818</v>
      </c>
      <c r="D687" s="40">
        <v>21.14</v>
      </c>
      <c r="E687" s="40">
        <v>5.8722222222222227</v>
      </c>
      <c r="F687" s="124">
        <v>44663</v>
      </c>
      <c r="G687" s="40">
        <v>21.18</v>
      </c>
      <c r="H687" s="40">
        <v>5.8833333333333329</v>
      </c>
    </row>
    <row r="688" spans="1:8" x14ac:dyDescent="0.45">
      <c r="A688" s="40">
        <f t="shared" si="10"/>
        <v>686</v>
      </c>
      <c r="B688" s="124">
        <v>45921</v>
      </c>
      <c r="C688" s="40" t="s">
        <v>2819</v>
      </c>
      <c r="D688" s="40">
        <v>16.420000000000002</v>
      </c>
      <c r="E688" s="40">
        <v>4.5611111111111118</v>
      </c>
      <c r="F688" s="124">
        <v>44808</v>
      </c>
      <c r="G688" s="40">
        <v>17.36</v>
      </c>
      <c r="H688" s="40">
        <v>4.822222222222222</v>
      </c>
    </row>
    <row r="689" spans="1:8" x14ac:dyDescent="0.45">
      <c r="A689" s="40">
        <f t="shared" si="10"/>
        <v>687</v>
      </c>
      <c r="B689" s="124">
        <v>45956</v>
      </c>
      <c r="C689" s="40" t="s">
        <v>2820</v>
      </c>
      <c r="D689" s="40">
        <v>17.5</v>
      </c>
      <c r="E689" s="40">
        <v>4.8611111111111107</v>
      </c>
      <c r="F689" s="124">
        <v>44839</v>
      </c>
      <c r="G689" s="40">
        <v>17.559999999999999</v>
      </c>
      <c r="H689" s="40">
        <v>4.8777777777777773</v>
      </c>
    </row>
    <row r="690" spans="1:8" x14ac:dyDescent="0.45">
      <c r="A690" s="40">
        <f t="shared" si="10"/>
        <v>688</v>
      </c>
      <c r="B690" s="124">
        <v>45957</v>
      </c>
      <c r="C690" s="40" t="s">
        <v>2821</v>
      </c>
      <c r="D690" s="40">
        <v>15.01</v>
      </c>
      <c r="E690" s="40">
        <v>4.1694444444444443</v>
      </c>
      <c r="F690" s="124">
        <v>44862</v>
      </c>
      <c r="G690" s="40">
        <v>15.41</v>
      </c>
      <c r="H690" s="40">
        <v>4.2805555555555559</v>
      </c>
    </row>
    <row r="691" spans="1:8" x14ac:dyDescent="0.45">
      <c r="A691" s="40">
        <f t="shared" si="10"/>
        <v>689</v>
      </c>
      <c r="B691" s="124">
        <v>45958</v>
      </c>
      <c r="C691" s="40" t="s">
        <v>2822</v>
      </c>
      <c r="D691" s="40">
        <v>15.64</v>
      </c>
      <c r="E691" s="40">
        <v>4.3444444444444441</v>
      </c>
      <c r="F691" s="124">
        <v>44856</v>
      </c>
      <c r="G691" s="40">
        <v>15.94</v>
      </c>
      <c r="H691" s="40">
        <v>4.4277777777777771</v>
      </c>
    </row>
    <row r="692" spans="1:8" x14ac:dyDescent="0.45">
      <c r="A692" s="40">
        <f t="shared" si="10"/>
        <v>690</v>
      </c>
      <c r="B692" s="124">
        <v>45959</v>
      </c>
      <c r="C692" s="40" t="s">
        <v>2823</v>
      </c>
      <c r="D692" s="40">
        <v>16.829999999999998</v>
      </c>
      <c r="E692" s="40">
        <v>4.6749999999999998</v>
      </c>
      <c r="F692" s="124">
        <v>44864</v>
      </c>
      <c r="G692" s="40">
        <v>16.920000000000002</v>
      </c>
      <c r="H692" s="40">
        <v>4.7</v>
      </c>
    </row>
    <row r="693" spans="1:8" x14ac:dyDescent="0.45">
      <c r="A693" s="40">
        <f t="shared" si="10"/>
        <v>691</v>
      </c>
      <c r="B693" s="124">
        <v>45960</v>
      </c>
      <c r="C693" s="40" t="s">
        <v>2824</v>
      </c>
      <c r="D693" s="40">
        <v>13.72</v>
      </c>
      <c r="E693" s="40">
        <v>3.8111111111111113</v>
      </c>
      <c r="F693" s="124">
        <v>44847</v>
      </c>
      <c r="G693" s="40">
        <v>14.08</v>
      </c>
      <c r="H693" s="40">
        <v>3.911111111111111</v>
      </c>
    </row>
    <row r="694" spans="1:8" x14ac:dyDescent="0.45">
      <c r="A694" s="40">
        <f t="shared" si="10"/>
        <v>692</v>
      </c>
      <c r="B694" s="124">
        <v>45962</v>
      </c>
      <c r="C694" s="40" t="s">
        <v>2825</v>
      </c>
      <c r="D694" s="40">
        <v>12.39</v>
      </c>
      <c r="E694" s="40">
        <v>3.4416666666666669</v>
      </c>
      <c r="F694" s="124">
        <v>44820</v>
      </c>
      <c r="G694" s="40">
        <v>13.15</v>
      </c>
      <c r="H694" s="40">
        <v>3.6527777777777777</v>
      </c>
    </row>
    <row r="695" spans="1:8" x14ac:dyDescent="0.45">
      <c r="A695" s="40">
        <f t="shared" si="10"/>
        <v>693</v>
      </c>
      <c r="B695" s="124">
        <v>45963</v>
      </c>
      <c r="C695" s="40" t="s">
        <v>2826</v>
      </c>
      <c r="D695" s="40">
        <v>10.43</v>
      </c>
      <c r="E695" s="40">
        <v>2.8972222222222221</v>
      </c>
      <c r="F695" s="124">
        <v>44876</v>
      </c>
      <c r="G695" s="40">
        <v>10.68</v>
      </c>
      <c r="H695" s="40">
        <v>2.9666666666666663</v>
      </c>
    </row>
    <row r="696" spans="1:8" x14ac:dyDescent="0.45">
      <c r="A696" s="40">
        <f t="shared" si="10"/>
        <v>694</v>
      </c>
      <c r="B696" s="124">
        <v>45964</v>
      </c>
      <c r="C696" s="40" t="s">
        <v>2827</v>
      </c>
      <c r="D696" s="40">
        <v>16.84</v>
      </c>
      <c r="E696" s="40">
        <v>4.677777777777778</v>
      </c>
      <c r="F696" s="124">
        <v>44870</v>
      </c>
      <c r="G696" s="40">
        <v>16.420000000000002</v>
      </c>
      <c r="H696" s="40">
        <v>4.5611111111111118</v>
      </c>
    </row>
    <row r="697" spans="1:8" x14ac:dyDescent="0.45">
      <c r="A697" s="40">
        <f t="shared" si="10"/>
        <v>695</v>
      </c>
      <c r="B697" s="124">
        <v>45967</v>
      </c>
      <c r="C697" s="40" t="s">
        <v>2828</v>
      </c>
      <c r="D697" s="40">
        <v>16.149999999999999</v>
      </c>
      <c r="E697" s="40">
        <v>4.4861111111111107</v>
      </c>
      <c r="F697" s="124">
        <v>44870</v>
      </c>
      <c r="G697" s="40">
        <v>16.420000000000002</v>
      </c>
      <c r="H697" s="40">
        <v>4.5611111111111118</v>
      </c>
    </row>
    <row r="698" spans="1:8" x14ac:dyDescent="0.45">
      <c r="A698" s="40">
        <f t="shared" si="10"/>
        <v>696</v>
      </c>
      <c r="B698" s="124">
        <v>45968</v>
      </c>
      <c r="C698" s="40" t="s">
        <v>2829</v>
      </c>
      <c r="D698" s="40">
        <v>14.73</v>
      </c>
      <c r="E698" s="40">
        <v>4.0916666666666668</v>
      </c>
      <c r="F698" s="124">
        <v>44881</v>
      </c>
      <c r="G698" s="40">
        <v>15.13</v>
      </c>
      <c r="H698" s="40">
        <v>4.2027777777777775</v>
      </c>
    </row>
    <row r="699" spans="1:8" x14ac:dyDescent="0.45">
      <c r="A699" s="40">
        <f t="shared" si="10"/>
        <v>697</v>
      </c>
      <c r="B699" s="124">
        <v>45969</v>
      </c>
      <c r="C699" s="40" t="s">
        <v>2830</v>
      </c>
      <c r="D699" s="40">
        <v>14.84</v>
      </c>
      <c r="E699" s="40">
        <v>4.1222222222222218</v>
      </c>
      <c r="F699" s="124">
        <v>44881</v>
      </c>
      <c r="G699" s="40">
        <v>15.13</v>
      </c>
      <c r="H699" s="40">
        <v>4.2027777777777775</v>
      </c>
    </row>
    <row r="700" spans="1:8" x14ac:dyDescent="0.45">
      <c r="A700" s="40">
        <f t="shared" si="10"/>
        <v>698</v>
      </c>
      <c r="B700" s="124">
        <v>45971</v>
      </c>
      <c r="C700" s="40" t="s">
        <v>2831</v>
      </c>
      <c r="D700" s="40">
        <v>4.95</v>
      </c>
      <c r="E700" s="40">
        <v>1.375</v>
      </c>
      <c r="F700" s="124">
        <v>44882</v>
      </c>
      <c r="G700" s="40">
        <v>5.3</v>
      </c>
      <c r="H700" s="40">
        <v>1.4722222222222221</v>
      </c>
    </row>
    <row r="701" spans="1:8" x14ac:dyDescent="0.45">
      <c r="A701" s="40">
        <f t="shared" si="10"/>
        <v>699</v>
      </c>
      <c r="B701" s="124">
        <v>45975</v>
      </c>
      <c r="C701" s="40" t="s">
        <v>2832</v>
      </c>
      <c r="D701" s="40">
        <v>15.62</v>
      </c>
      <c r="E701" s="40">
        <v>4.3388888888888886</v>
      </c>
      <c r="F701" s="124">
        <v>44873</v>
      </c>
      <c r="G701" s="40">
        <v>15.62</v>
      </c>
      <c r="H701" s="40">
        <v>4.3388888888888886</v>
      </c>
    </row>
    <row r="702" spans="1:8" x14ac:dyDescent="0.45">
      <c r="A702" s="40">
        <f t="shared" si="10"/>
        <v>700</v>
      </c>
      <c r="B702" s="124">
        <v>45976</v>
      </c>
      <c r="C702" s="40" t="s">
        <v>2833</v>
      </c>
      <c r="D702" s="40">
        <v>15.32</v>
      </c>
      <c r="E702" s="40">
        <v>4.2555555555555555</v>
      </c>
      <c r="F702" s="124">
        <v>44873</v>
      </c>
      <c r="G702" s="40">
        <v>15.62</v>
      </c>
      <c r="H702" s="40">
        <v>4.3388888888888886</v>
      </c>
    </row>
    <row r="703" spans="1:8" x14ac:dyDescent="0.45">
      <c r="A703" s="40">
        <f t="shared" si="10"/>
        <v>701</v>
      </c>
      <c r="B703" s="124">
        <v>45977</v>
      </c>
      <c r="C703" s="40" t="s">
        <v>2834</v>
      </c>
      <c r="D703" s="40">
        <v>13.68</v>
      </c>
      <c r="E703" s="40">
        <v>3.8</v>
      </c>
      <c r="F703" s="124">
        <v>44886</v>
      </c>
      <c r="G703" s="40">
        <v>14.16</v>
      </c>
      <c r="H703" s="40">
        <v>3.9333333333333331</v>
      </c>
    </row>
    <row r="704" spans="1:8" x14ac:dyDescent="0.45">
      <c r="A704" s="40">
        <f t="shared" si="10"/>
        <v>702</v>
      </c>
      <c r="B704" s="124">
        <v>45982</v>
      </c>
      <c r="C704" s="40" t="s">
        <v>2835</v>
      </c>
      <c r="D704" s="40">
        <v>11.52</v>
      </c>
      <c r="E704" s="40">
        <v>3.1999999999999997</v>
      </c>
      <c r="F704" s="124">
        <v>44872</v>
      </c>
      <c r="G704" s="40">
        <v>12.1</v>
      </c>
      <c r="H704" s="40">
        <v>3.3611111111111107</v>
      </c>
    </row>
    <row r="705" spans="1:8" x14ac:dyDescent="0.45">
      <c r="A705" s="40">
        <f t="shared" si="10"/>
        <v>703</v>
      </c>
      <c r="B705" s="124">
        <v>45983</v>
      </c>
      <c r="C705" s="40" t="s">
        <v>2836</v>
      </c>
      <c r="D705" s="40">
        <v>14.9</v>
      </c>
      <c r="E705" s="40">
        <v>4.1388888888888893</v>
      </c>
      <c r="F705" s="124">
        <v>44881</v>
      </c>
      <c r="G705" s="40">
        <v>15.13</v>
      </c>
      <c r="H705" s="40">
        <v>4.2027777777777775</v>
      </c>
    </row>
    <row r="706" spans="1:8" x14ac:dyDescent="0.45">
      <c r="A706" s="40">
        <f t="shared" si="10"/>
        <v>704</v>
      </c>
      <c r="B706" s="124">
        <v>45984</v>
      </c>
      <c r="C706" s="40" t="s">
        <v>2837</v>
      </c>
      <c r="D706" s="40">
        <v>14.73</v>
      </c>
      <c r="E706" s="40">
        <v>4.0916666666666668</v>
      </c>
      <c r="F706" s="124">
        <v>44881</v>
      </c>
      <c r="G706" s="40">
        <v>15.13</v>
      </c>
      <c r="H706" s="40">
        <v>4.2027777777777775</v>
      </c>
    </row>
    <row r="707" spans="1:8" x14ac:dyDescent="0.45">
      <c r="A707" s="40">
        <f t="shared" si="10"/>
        <v>705</v>
      </c>
      <c r="B707" s="124">
        <v>45987</v>
      </c>
      <c r="C707" s="40" t="s">
        <v>2838</v>
      </c>
      <c r="D707" s="40">
        <v>13.92</v>
      </c>
      <c r="E707" s="40">
        <v>3.8666666666666667</v>
      </c>
      <c r="F707" s="124">
        <v>44886</v>
      </c>
      <c r="G707" s="40">
        <v>14.16</v>
      </c>
      <c r="H707" s="40">
        <v>3.9333333333333331</v>
      </c>
    </row>
    <row r="708" spans="1:8" x14ac:dyDescent="0.45">
      <c r="A708" s="40">
        <f t="shared" si="10"/>
        <v>706</v>
      </c>
      <c r="B708" s="124">
        <v>45989</v>
      </c>
      <c r="C708" s="40" t="s">
        <v>2839</v>
      </c>
      <c r="D708" s="40">
        <v>12.43</v>
      </c>
      <c r="E708" s="40">
        <v>3.4527777777777775</v>
      </c>
      <c r="F708" s="124">
        <v>44820</v>
      </c>
      <c r="G708" s="40">
        <v>13.15</v>
      </c>
      <c r="H708" s="40">
        <v>3.6527777777777777</v>
      </c>
    </row>
    <row r="709" spans="1:8" x14ac:dyDescent="0.45">
      <c r="A709" s="40">
        <f t="shared" ref="A709:A772" si="11">A708+1</f>
        <v>707</v>
      </c>
      <c r="B709" s="124">
        <v>45990</v>
      </c>
      <c r="C709" s="40" t="s">
        <v>2840</v>
      </c>
      <c r="D709" s="40">
        <v>14.03</v>
      </c>
      <c r="E709" s="40">
        <v>3.8972222222222221</v>
      </c>
      <c r="F709" s="124">
        <v>44886</v>
      </c>
      <c r="G709" s="40">
        <v>14.16</v>
      </c>
      <c r="H709" s="40">
        <v>3.9333333333333331</v>
      </c>
    </row>
    <row r="710" spans="1:8" x14ac:dyDescent="0.45">
      <c r="A710" s="40">
        <f t="shared" si="11"/>
        <v>708</v>
      </c>
      <c r="B710" s="124">
        <v>45991</v>
      </c>
      <c r="C710" s="40" t="s">
        <v>2841</v>
      </c>
      <c r="D710" s="40">
        <v>13.83</v>
      </c>
      <c r="E710" s="40">
        <v>3.8416666666666668</v>
      </c>
      <c r="F710" s="124">
        <v>44886</v>
      </c>
      <c r="G710" s="40">
        <v>14.16</v>
      </c>
      <c r="H710" s="40">
        <v>3.9333333333333331</v>
      </c>
    </row>
    <row r="711" spans="1:8" x14ac:dyDescent="0.45">
      <c r="A711" s="40">
        <f t="shared" si="11"/>
        <v>709</v>
      </c>
      <c r="B711" s="124">
        <v>45998</v>
      </c>
      <c r="C711" s="40" t="s">
        <v>2842</v>
      </c>
      <c r="D711" s="40">
        <v>13.42</v>
      </c>
      <c r="E711" s="40">
        <v>3.7277777777777779</v>
      </c>
      <c r="F711" s="124">
        <v>44902</v>
      </c>
      <c r="G711" s="40">
        <v>13.61</v>
      </c>
      <c r="H711" s="40">
        <v>3.7805555555555554</v>
      </c>
    </row>
    <row r="712" spans="1:8" x14ac:dyDescent="0.45">
      <c r="A712" s="40">
        <f t="shared" si="11"/>
        <v>710</v>
      </c>
      <c r="B712" s="124">
        <v>46019</v>
      </c>
      <c r="C712" s="40" t="s">
        <v>2843</v>
      </c>
      <c r="D712" s="40">
        <v>13.27</v>
      </c>
      <c r="E712" s="40">
        <v>3.6861111111111109</v>
      </c>
      <c r="F712" s="124">
        <v>44921</v>
      </c>
      <c r="G712" s="40">
        <v>13.27</v>
      </c>
      <c r="H712" s="40">
        <v>3.6861111111111109</v>
      </c>
    </row>
    <row r="713" spans="1:8" x14ac:dyDescent="0.45">
      <c r="A713" s="40">
        <f t="shared" si="11"/>
        <v>711</v>
      </c>
      <c r="B713" s="124">
        <v>46021</v>
      </c>
      <c r="C713" s="40" t="s">
        <v>2844</v>
      </c>
      <c r="D713" s="40">
        <v>7.1</v>
      </c>
      <c r="E713" s="40">
        <v>1.9722222222222221</v>
      </c>
      <c r="F713" s="124">
        <v>44909</v>
      </c>
      <c r="G713" s="40">
        <v>7.23</v>
      </c>
      <c r="H713" s="40">
        <v>2.0083333333333333</v>
      </c>
    </row>
    <row r="714" spans="1:8" x14ac:dyDescent="0.45">
      <c r="A714" s="40">
        <f t="shared" si="11"/>
        <v>712</v>
      </c>
      <c r="B714" s="124">
        <v>46022</v>
      </c>
      <c r="C714" s="40" t="s">
        <v>2845</v>
      </c>
      <c r="D714" s="40">
        <v>9.75</v>
      </c>
      <c r="E714" s="40">
        <v>2.7083333333333335</v>
      </c>
      <c r="F714" s="124">
        <v>44904</v>
      </c>
      <c r="G714" s="40">
        <v>9.9</v>
      </c>
      <c r="H714" s="40">
        <v>2.75</v>
      </c>
    </row>
    <row r="715" spans="1:8" x14ac:dyDescent="0.45">
      <c r="A715" s="40">
        <f t="shared" si="11"/>
        <v>713</v>
      </c>
      <c r="B715" s="124">
        <v>46023</v>
      </c>
      <c r="C715" s="40" t="s">
        <v>2846</v>
      </c>
      <c r="D715" s="40">
        <v>8.18</v>
      </c>
      <c r="E715" s="40">
        <v>2.2722222222222221</v>
      </c>
      <c r="F715" s="124">
        <v>44944</v>
      </c>
      <c r="G715" s="40">
        <v>8.39</v>
      </c>
      <c r="H715" s="40">
        <v>2.3305555555555557</v>
      </c>
    </row>
    <row r="716" spans="1:8" x14ac:dyDescent="0.45">
      <c r="A716" s="40">
        <f t="shared" si="11"/>
        <v>714</v>
      </c>
      <c r="B716" s="124">
        <v>46025</v>
      </c>
      <c r="C716" s="40" t="s">
        <v>2847</v>
      </c>
      <c r="D716" s="40">
        <v>13.92</v>
      </c>
      <c r="E716" s="40">
        <v>3.8666666666666667</v>
      </c>
      <c r="F716" s="124">
        <v>44957</v>
      </c>
      <c r="G716" s="40">
        <v>14.96</v>
      </c>
      <c r="H716" s="40">
        <v>4.1555555555555559</v>
      </c>
    </row>
    <row r="717" spans="1:8" x14ac:dyDescent="0.45">
      <c r="A717" s="40">
        <f t="shared" si="11"/>
        <v>715</v>
      </c>
      <c r="B717" s="124">
        <v>46028</v>
      </c>
      <c r="C717" s="40" t="s">
        <v>2848</v>
      </c>
      <c r="D717" s="40">
        <v>14.25</v>
      </c>
      <c r="E717" s="40">
        <v>3.958333333333333</v>
      </c>
      <c r="F717" s="124">
        <v>44957</v>
      </c>
      <c r="G717" s="40">
        <v>14.96</v>
      </c>
      <c r="H717" s="40">
        <v>4.1555555555555559</v>
      </c>
    </row>
    <row r="718" spans="1:8" x14ac:dyDescent="0.45">
      <c r="A718" s="40">
        <f t="shared" si="11"/>
        <v>716</v>
      </c>
      <c r="B718" s="124">
        <v>46029</v>
      </c>
      <c r="C718" s="40" t="s">
        <v>2849</v>
      </c>
      <c r="D718" s="40">
        <v>11.87</v>
      </c>
      <c r="E718" s="40">
        <v>3.2972222222222221</v>
      </c>
      <c r="F718" s="124">
        <v>44952</v>
      </c>
      <c r="G718" s="40">
        <v>12.61</v>
      </c>
      <c r="H718" s="40">
        <v>3.5027777777777773</v>
      </c>
    </row>
    <row r="719" spans="1:8" x14ac:dyDescent="0.45">
      <c r="A719" s="40">
        <f t="shared" si="11"/>
        <v>717</v>
      </c>
      <c r="B719" s="124">
        <v>46032</v>
      </c>
      <c r="C719" s="40" t="s">
        <v>2850</v>
      </c>
      <c r="D719" s="40">
        <v>12.48</v>
      </c>
      <c r="E719" s="40">
        <v>3.4666666666666668</v>
      </c>
      <c r="F719" s="124">
        <v>44952</v>
      </c>
      <c r="G719" s="40">
        <v>12.61</v>
      </c>
      <c r="H719" s="40">
        <v>3.5027777777777773</v>
      </c>
    </row>
    <row r="720" spans="1:8" x14ac:dyDescent="0.45">
      <c r="A720" s="40">
        <f t="shared" si="11"/>
        <v>718</v>
      </c>
      <c r="B720" s="124">
        <v>46035</v>
      </c>
      <c r="C720" s="40" t="s">
        <v>2851</v>
      </c>
      <c r="D720" s="40">
        <v>10.44</v>
      </c>
      <c r="E720" s="40">
        <v>2.9</v>
      </c>
      <c r="F720" s="124">
        <v>44938</v>
      </c>
      <c r="G720" s="40">
        <v>10.73</v>
      </c>
      <c r="H720" s="40">
        <v>2.9805555555555556</v>
      </c>
    </row>
    <row r="721" spans="1:8" x14ac:dyDescent="0.45">
      <c r="A721" s="40">
        <f t="shared" si="11"/>
        <v>719</v>
      </c>
      <c r="B721" s="124">
        <v>46036</v>
      </c>
      <c r="C721" s="40" t="s">
        <v>2852</v>
      </c>
      <c r="D721" s="40">
        <v>14.21</v>
      </c>
      <c r="E721" s="40">
        <v>3.9472222222222224</v>
      </c>
      <c r="F721" s="124">
        <v>44957</v>
      </c>
      <c r="G721" s="40">
        <v>14.96</v>
      </c>
      <c r="H721" s="40">
        <v>4.1555555555555559</v>
      </c>
    </row>
    <row r="722" spans="1:8" x14ac:dyDescent="0.45">
      <c r="A722" s="40">
        <f t="shared" si="11"/>
        <v>720</v>
      </c>
      <c r="B722" s="124">
        <v>46038</v>
      </c>
      <c r="C722" s="40" t="s">
        <v>2853</v>
      </c>
      <c r="D722" s="40">
        <v>12.54</v>
      </c>
      <c r="E722" s="40">
        <v>3.4833333333333329</v>
      </c>
      <c r="F722" s="124">
        <v>44952</v>
      </c>
      <c r="G722" s="40">
        <v>12.61</v>
      </c>
      <c r="H722" s="40">
        <v>3.5027777777777773</v>
      </c>
    </row>
    <row r="723" spans="1:8" x14ac:dyDescent="0.45">
      <c r="A723" s="40">
        <f t="shared" si="11"/>
        <v>721</v>
      </c>
      <c r="B723" s="124">
        <v>46039</v>
      </c>
      <c r="C723" s="40" t="s">
        <v>2854</v>
      </c>
      <c r="D723" s="40">
        <v>14.46</v>
      </c>
      <c r="E723" s="40">
        <v>4.0166666666666666</v>
      </c>
      <c r="F723" s="124">
        <v>44957</v>
      </c>
      <c r="G723" s="40">
        <v>14.96</v>
      </c>
      <c r="H723" s="40">
        <v>4.1555555555555559</v>
      </c>
    </row>
    <row r="724" spans="1:8" x14ac:dyDescent="0.45">
      <c r="A724" s="40">
        <f t="shared" si="11"/>
        <v>722</v>
      </c>
      <c r="B724" s="124">
        <v>46040</v>
      </c>
      <c r="C724" s="40" t="s">
        <v>2855</v>
      </c>
      <c r="D724" s="40">
        <v>9.07</v>
      </c>
      <c r="E724" s="40">
        <v>2.5194444444444444</v>
      </c>
      <c r="F724" s="124">
        <v>44943</v>
      </c>
      <c r="G724" s="40">
        <v>9.89</v>
      </c>
      <c r="H724" s="40">
        <v>2.7472222222222222</v>
      </c>
    </row>
    <row r="725" spans="1:8" x14ac:dyDescent="0.45">
      <c r="A725" s="40">
        <f t="shared" si="11"/>
        <v>723</v>
      </c>
      <c r="B725" s="124">
        <v>46047</v>
      </c>
      <c r="C725" s="40" t="s">
        <v>2856</v>
      </c>
      <c r="D725" s="40">
        <v>14.86</v>
      </c>
      <c r="E725" s="40">
        <v>4.1277777777777773</v>
      </c>
      <c r="F725" s="124">
        <v>44957</v>
      </c>
      <c r="G725" s="40">
        <v>14.96</v>
      </c>
      <c r="H725" s="40">
        <v>4.1555555555555559</v>
      </c>
    </row>
    <row r="726" spans="1:8" x14ac:dyDescent="0.45">
      <c r="A726" s="40">
        <f t="shared" si="11"/>
        <v>724</v>
      </c>
      <c r="B726" s="124">
        <v>46052</v>
      </c>
      <c r="C726" s="40" t="s">
        <v>2857</v>
      </c>
      <c r="D726" s="40">
        <v>12.66</v>
      </c>
      <c r="E726" s="40">
        <v>3.5166666666666666</v>
      </c>
      <c r="F726" s="124">
        <v>44936</v>
      </c>
      <c r="G726" s="40">
        <v>13.28</v>
      </c>
      <c r="H726" s="40">
        <v>3.6888888888888887</v>
      </c>
    </row>
    <row r="727" spans="1:8" x14ac:dyDescent="0.45">
      <c r="A727" s="40">
        <f t="shared" si="11"/>
        <v>725</v>
      </c>
      <c r="B727" s="124">
        <v>46056</v>
      </c>
      <c r="C727" s="40" t="s">
        <v>2858</v>
      </c>
      <c r="D727" s="40">
        <v>17.149999999999999</v>
      </c>
      <c r="E727" s="40">
        <v>4.7638888888888884</v>
      </c>
      <c r="F727" s="124">
        <v>44614</v>
      </c>
      <c r="G727" s="40">
        <v>17.34</v>
      </c>
      <c r="H727" s="40">
        <v>4.8166666666666664</v>
      </c>
    </row>
    <row r="728" spans="1:8" x14ac:dyDescent="0.45">
      <c r="A728" s="40">
        <f t="shared" si="11"/>
        <v>726</v>
      </c>
      <c r="B728" s="124">
        <v>46060</v>
      </c>
      <c r="C728" s="40" t="s">
        <v>2859</v>
      </c>
      <c r="D728" s="40">
        <v>8.56</v>
      </c>
      <c r="E728" s="40">
        <v>2.3777777777777778</v>
      </c>
      <c r="F728" s="124">
        <v>44599</v>
      </c>
      <c r="G728" s="40">
        <v>8.68</v>
      </c>
      <c r="H728" s="40">
        <v>2.411111111111111</v>
      </c>
    </row>
    <row r="729" spans="1:8" x14ac:dyDescent="0.45">
      <c r="A729" s="40">
        <f t="shared" si="11"/>
        <v>727</v>
      </c>
      <c r="B729" s="124">
        <v>46065</v>
      </c>
      <c r="C729" s="40" t="s">
        <v>2860</v>
      </c>
      <c r="D729" s="40">
        <v>17.25</v>
      </c>
      <c r="E729" s="40">
        <v>4.791666666666667</v>
      </c>
      <c r="F729" s="124">
        <v>44614</v>
      </c>
      <c r="G729" s="40">
        <v>17.34</v>
      </c>
      <c r="H729" s="40">
        <v>4.8166666666666664</v>
      </c>
    </row>
    <row r="730" spans="1:8" x14ac:dyDescent="0.45">
      <c r="A730" s="40">
        <f t="shared" si="11"/>
        <v>728</v>
      </c>
      <c r="B730" s="124">
        <v>46066</v>
      </c>
      <c r="C730" s="40" t="s">
        <v>2861</v>
      </c>
      <c r="D730" s="40">
        <v>17.72</v>
      </c>
      <c r="E730" s="40">
        <v>4.9222222222222216</v>
      </c>
      <c r="F730" s="124">
        <v>44620</v>
      </c>
      <c r="G730" s="40">
        <v>19.61</v>
      </c>
      <c r="H730" s="40">
        <v>5.447222222222222</v>
      </c>
    </row>
    <row r="731" spans="1:8" x14ac:dyDescent="0.45">
      <c r="A731" s="40">
        <f t="shared" si="11"/>
        <v>729</v>
      </c>
      <c r="B731" s="124">
        <v>46068</v>
      </c>
      <c r="C731" s="40" t="s">
        <v>2862</v>
      </c>
      <c r="D731" s="40">
        <v>13.98</v>
      </c>
      <c r="E731" s="40">
        <v>3.8833333333333333</v>
      </c>
      <c r="F731" s="124">
        <v>44596</v>
      </c>
      <c r="G731" s="40">
        <v>16.03</v>
      </c>
      <c r="H731" s="40">
        <v>4.4527777777777784</v>
      </c>
    </row>
    <row r="732" spans="1:8" x14ac:dyDescent="0.45">
      <c r="A732" s="40">
        <f t="shared" si="11"/>
        <v>730</v>
      </c>
      <c r="B732" s="124">
        <v>46070</v>
      </c>
      <c r="C732" s="40" t="s">
        <v>2863</v>
      </c>
      <c r="D732" s="40">
        <v>18.329999999999998</v>
      </c>
      <c r="E732" s="40">
        <v>5.0916666666666659</v>
      </c>
      <c r="F732" s="124">
        <v>44620</v>
      </c>
      <c r="G732" s="40">
        <v>19.61</v>
      </c>
      <c r="H732" s="40">
        <v>5.447222222222222</v>
      </c>
    </row>
    <row r="733" spans="1:8" x14ac:dyDescent="0.45">
      <c r="A733" s="40">
        <f t="shared" si="11"/>
        <v>731</v>
      </c>
      <c r="B733" s="124">
        <v>46071</v>
      </c>
      <c r="C733" s="40" t="s">
        <v>2864</v>
      </c>
      <c r="D733" s="40">
        <v>18.95</v>
      </c>
      <c r="E733" s="40">
        <v>5.2638888888888884</v>
      </c>
      <c r="F733" s="124">
        <v>44620</v>
      </c>
      <c r="G733" s="40">
        <v>19.61</v>
      </c>
      <c r="H733" s="40">
        <v>5.447222222222222</v>
      </c>
    </row>
    <row r="734" spans="1:8" x14ac:dyDescent="0.45">
      <c r="A734" s="40">
        <f t="shared" si="11"/>
        <v>732</v>
      </c>
      <c r="B734" s="124">
        <v>46072</v>
      </c>
      <c r="C734" s="40" t="s">
        <v>2865</v>
      </c>
      <c r="D734" s="40">
        <v>19.5</v>
      </c>
      <c r="E734" s="40">
        <v>5.416666666666667</v>
      </c>
      <c r="F734" s="124">
        <v>44620</v>
      </c>
      <c r="G734" s="40">
        <v>19.61</v>
      </c>
      <c r="H734" s="40">
        <v>5.447222222222222</v>
      </c>
    </row>
    <row r="735" spans="1:8" x14ac:dyDescent="0.45">
      <c r="A735" s="40">
        <f t="shared" si="11"/>
        <v>733</v>
      </c>
      <c r="B735" s="124">
        <v>46073</v>
      </c>
      <c r="C735" s="40" t="s">
        <v>2866</v>
      </c>
      <c r="D735" s="40">
        <v>15.92</v>
      </c>
      <c r="E735" s="40">
        <v>4.4222222222222225</v>
      </c>
      <c r="F735" s="124">
        <v>44596</v>
      </c>
      <c r="G735" s="40">
        <v>16.03</v>
      </c>
      <c r="H735" s="40">
        <v>4.4527777777777784</v>
      </c>
    </row>
    <row r="736" spans="1:8" x14ac:dyDescent="0.45">
      <c r="A736" s="40">
        <f t="shared" si="11"/>
        <v>734</v>
      </c>
      <c r="B736" s="124">
        <v>46074</v>
      </c>
      <c r="C736" s="40" t="s">
        <v>2867</v>
      </c>
      <c r="D736" s="40">
        <v>19.29</v>
      </c>
      <c r="E736" s="40">
        <v>5.3583333333333334</v>
      </c>
      <c r="F736" s="124">
        <v>44620</v>
      </c>
      <c r="G736" s="40">
        <v>19.61</v>
      </c>
      <c r="H736" s="40">
        <v>5.447222222222222</v>
      </c>
    </row>
    <row r="737" spans="1:8" x14ac:dyDescent="0.45">
      <c r="A737" s="40">
        <f t="shared" si="11"/>
        <v>735</v>
      </c>
      <c r="B737" s="124">
        <v>46075</v>
      </c>
      <c r="C737" s="40" t="s">
        <v>2868</v>
      </c>
      <c r="D737" s="40">
        <v>10.39</v>
      </c>
      <c r="E737" s="40">
        <v>2.8861111111111111</v>
      </c>
      <c r="F737" s="124">
        <v>44598</v>
      </c>
      <c r="G737" s="40">
        <v>11.39</v>
      </c>
      <c r="H737" s="40">
        <v>3.1638888888888888</v>
      </c>
    </row>
    <row r="738" spans="1:8" x14ac:dyDescent="0.45">
      <c r="A738" s="40">
        <f t="shared" si="11"/>
        <v>736</v>
      </c>
      <c r="B738" s="124">
        <v>46076</v>
      </c>
      <c r="C738" s="40" t="s">
        <v>2869</v>
      </c>
      <c r="D738" s="40">
        <v>19.309999999999999</v>
      </c>
      <c r="E738" s="40">
        <v>5.363888888888888</v>
      </c>
      <c r="F738" s="124">
        <v>44620</v>
      </c>
      <c r="G738" s="40">
        <v>19.61</v>
      </c>
      <c r="H738" s="40">
        <v>5.447222222222222</v>
      </c>
    </row>
    <row r="739" spans="1:8" x14ac:dyDescent="0.45">
      <c r="A739" s="40">
        <f t="shared" si="11"/>
        <v>737</v>
      </c>
      <c r="B739" s="124">
        <v>46079</v>
      </c>
      <c r="C739" s="40" t="s">
        <v>2870</v>
      </c>
      <c r="D739" s="40">
        <v>12.89</v>
      </c>
      <c r="E739" s="40">
        <v>3.5805555555555557</v>
      </c>
      <c r="F739" s="124">
        <v>44610</v>
      </c>
      <c r="G739" s="40">
        <v>13.8</v>
      </c>
      <c r="H739" s="40">
        <v>3.8333333333333335</v>
      </c>
    </row>
    <row r="740" spans="1:8" x14ac:dyDescent="0.45">
      <c r="A740" s="40">
        <f t="shared" si="11"/>
        <v>738</v>
      </c>
      <c r="B740" s="124">
        <v>46081</v>
      </c>
      <c r="C740" s="40" t="s">
        <v>2871</v>
      </c>
      <c r="D740" s="40">
        <v>18.899999999999999</v>
      </c>
      <c r="E740" s="40">
        <v>5.2499999999999991</v>
      </c>
      <c r="F740" s="124">
        <v>44620</v>
      </c>
      <c r="G740" s="40">
        <v>19.61</v>
      </c>
      <c r="H740" s="40">
        <v>5.447222222222222</v>
      </c>
    </row>
    <row r="741" spans="1:8" x14ac:dyDescent="0.45">
      <c r="A741" s="40">
        <f t="shared" si="11"/>
        <v>739</v>
      </c>
      <c r="B741" s="124">
        <v>45717</v>
      </c>
      <c r="C741" s="40" t="s">
        <v>2872</v>
      </c>
      <c r="D741" s="40">
        <v>15.5</v>
      </c>
      <c r="E741" s="40">
        <v>4.3055555555555554</v>
      </c>
      <c r="F741" s="124">
        <v>44642</v>
      </c>
      <c r="G741" s="40">
        <v>16.82</v>
      </c>
      <c r="H741" s="40">
        <v>4.6722222222222225</v>
      </c>
    </row>
    <row r="742" spans="1:8" x14ac:dyDescent="0.45">
      <c r="A742" s="40">
        <f t="shared" si="11"/>
        <v>740</v>
      </c>
      <c r="B742" s="124">
        <v>45723</v>
      </c>
      <c r="C742" s="40" t="s">
        <v>2873</v>
      </c>
      <c r="D742" s="40">
        <v>14.93</v>
      </c>
      <c r="E742" s="40">
        <v>4.1472222222222221</v>
      </c>
      <c r="F742" s="124">
        <v>44642</v>
      </c>
      <c r="G742" s="40">
        <v>16.82</v>
      </c>
      <c r="H742" s="40">
        <v>4.6722222222222225</v>
      </c>
    </row>
    <row r="743" spans="1:8" x14ac:dyDescent="0.45">
      <c r="A743" s="40">
        <f t="shared" si="11"/>
        <v>741</v>
      </c>
      <c r="B743" s="124">
        <v>45724</v>
      </c>
      <c r="C743" s="40" t="s">
        <v>2874</v>
      </c>
      <c r="D743" s="40">
        <v>18.809999999999999</v>
      </c>
      <c r="E743" s="40">
        <v>5.2249999999999996</v>
      </c>
      <c r="F743" s="124">
        <v>44649</v>
      </c>
      <c r="G743" s="40">
        <v>18.87</v>
      </c>
      <c r="H743" s="40">
        <v>5.2416666666666671</v>
      </c>
    </row>
    <row r="744" spans="1:8" x14ac:dyDescent="0.45">
      <c r="A744" s="40">
        <f t="shared" si="11"/>
        <v>742</v>
      </c>
      <c r="B744" s="124">
        <v>45725</v>
      </c>
      <c r="C744" s="40" t="s">
        <v>2875</v>
      </c>
      <c r="D744" s="40">
        <v>20.64</v>
      </c>
      <c r="E744" s="40">
        <v>5.7333333333333334</v>
      </c>
      <c r="F744" s="124">
        <v>44647</v>
      </c>
      <c r="G744" s="40">
        <v>20.94</v>
      </c>
      <c r="H744" s="40">
        <v>5.8166666666666673</v>
      </c>
    </row>
    <row r="745" spans="1:8" x14ac:dyDescent="0.45">
      <c r="A745" s="40">
        <f t="shared" si="11"/>
        <v>743</v>
      </c>
      <c r="B745" s="124">
        <v>45726</v>
      </c>
      <c r="C745" s="40" t="s">
        <v>2876</v>
      </c>
      <c r="D745" s="40">
        <v>13.37</v>
      </c>
      <c r="E745" s="40">
        <v>3.7138888888888886</v>
      </c>
      <c r="F745" s="124">
        <v>44631</v>
      </c>
      <c r="G745" s="40">
        <v>13.68</v>
      </c>
      <c r="H745" s="40">
        <v>3.8</v>
      </c>
    </row>
    <row r="746" spans="1:8" x14ac:dyDescent="0.45">
      <c r="A746" s="40">
        <f t="shared" si="11"/>
        <v>744</v>
      </c>
      <c r="B746" s="124">
        <v>45728</v>
      </c>
      <c r="C746" s="40" t="s">
        <v>2877</v>
      </c>
      <c r="D746" s="40">
        <v>9.85</v>
      </c>
      <c r="E746" s="40">
        <v>2.7361111111111112</v>
      </c>
      <c r="F746" s="124">
        <v>44650</v>
      </c>
      <c r="G746" s="40">
        <v>10.16</v>
      </c>
      <c r="H746" s="40">
        <v>2.8222222222222224</v>
      </c>
    </row>
    <row r="747" spans="1:8" x14ac:dyDescent="0.45">
      <c r="A747" s="40">
        <f t="shared" si="11"/>
        <v>745</v>
      </c>
      <c r="B747" s="124">
        <v>45730</v>
      </c>
      <c r="C747" s="40" t="s">
        <v>2878</v>
      </c>
      <c r="D747" s="40">
        <v>17.02</v>
      </c>
      <c r="E747" s="40">
        <v>4.7277777777777779</v>
      </c>
      <c r="F747" s="124">
        <v>44645</v>
      </c>
      <c r="G747" s="40">
        <v>17.43</v>
      </c>
      <c r="H747" s="40">
        <v>4.8416666666666668</v>
      </c>
    </row>
    <row r="748" spans="1:8" x14ac:dyDescent="0.45">
      <c r="A748" s="40">
        <f t="shared" si="11"/>
        <v>746</v>
      </c>
      <c r="B748" s="124">
        <v>45732</v>
      </c>
      <c r="C748" s="40" t="s">
        <v>2879</v>
      </c>
      <c r="D748" s="40">
        <v>5.53</v>
      </c>
      <c r="E748" s="40">
        <v>1.5361111111111112</v>
      </c>
      <c r="F748" s="124">
        <v>44639</v>
      </c>
      <c r="G748" s="40">
        <v>6.02</v>
      </c>
      <c r="H748" s="40">
        <v>1.6722222222222221</v>
      </c>
    </row>
    <row r="749" spans="1:8" x14ac:dyDescent="0.45">
      <c r="A749" s="40">
        <f t="shared" si="11"/>
        <v>747</v>
      </c>
      <c r="B749" s="124">
        <v>45736</v>
      </c>
      <c r="C749" s="40" t="s">
        <v>2880</v>
      </c>
      <c r="D749" s="40">
        <v>22.05</v>
      </c>
      <c r="E749" s="40">
        <v>6.125</v>
      </c>
      <c r="F749" s="124">
        <v>44636</v>
      </c>
      <c r="G749" s="40">
        <v>22.06</v>
      </c>
      <c r="H749" s="40">
        <v>6.1277777777777773</v>
      </c>
    </row>
    <row r="750" spans="1:8" x14ac:dyDescent="0.45">
      <c r="A750" s="40">
        <f t="shared" si="11"/>
        <v>748</v>
      </c>
      <c r="B750" s="124">
        <v>45737</v>
      </c>
      <c r="C750" s="40" t="s">
        <v>2881</v>
      </c>
      <c r="D750" s="40">
        <v>21.14</v>
      </c>
      <c r="E750" s="40">
        <v>5.8722222222222227</v>
      </c>
      <c r="F750" s="124">
        <v>44626</v>
      </c>
      <c r="G750" s="40">
        <v>21.84</v>
      </c>
      <c r="H750" s="40">
        <v>6.0666666666666664</v>
      </c>
    </row>
    <row r="751" spans="1:8" x14ac:dyDescent="0.45">
      <c r="A751" s="40">
        <f t="shared" si="11"/>
        <v>749</v>
      </c>
      <c r="B751" s="124">
        <v>45738</v>
      </c>
      <c r="C751" s="40" t="s">
        <v>2882</v>
      </c>
      <c r="D751" s="40">
        <v>21.9</v>
      </c>
      <c r="E751" s="40">
        <v>6.083333333333333</v>
      </c>
      <c r="F751" s="124">
        <v>44636</v>
      </c>
      <c r="G751" s="40">
        <v>22.06</v>
      </c>
      <c r="H751" s="40">
        <v>6.1277777777777773</v>
      </c>
    </row>
    <row r="752" spans="1:8" x14ac:dyDescent="0.45">
      <c r="A752" s="40">
        <f t="shared" si="11"/>
        <v>750</v>
      </c>
      <c r="B752" s="124">
        <v>45739</v>
      </c>
      <c r="C752" s="40" t="s">
        <v>2883</v>
      </c>
      <c r="D752" s="40">
        <v>22</v>
      </c>
      <c r="E752" s="40">
        <v>6.1111111111111107</v>
      </c>
      <c r="F752" s="124">
        <v>44636</v>
      </c>
      <c r="G752" s="40">
        <v>22.06</v>
      </c>
      <c r="H752" s="40">
        <v>6.1277777777777773</v>
      </c>
    </row>
    <row r="753" spans="1:8" x14ac:dyDescent="0.45">
      <c r="A753" s="40">
        <f t="shared" si="11"/>
        <v>751</v>
      </c>
      <c r="B753" s="124">
        <v>45740</v>
      </c>
      <c r="C753" s="40" t="s">
        <v>2884</v>
      </c>
      <c r="D753" s="40">
        <v>14.76</v>
      </c>
      <c r="E753" s="40">
        <v>4.0999999999999996</v>
      </c>
      <c r="F753" s="124">
        <v>44642</v>
      </c>
      <c r="G753" s="40">
        <v>16.82</v>
      </c>
      <c r="H753" s="40">
        <v>4.6722222222222225</v>
      </c>
    </row>
    <row r="754" spans="1:8" x14ac:dyDescent="0.45">
      <c r="A754" s="40">
        <f t="shared" si="11"/>
        <v>752</v>
      </c>
      <c r="B754" s="124">
        <v>45741</v>
      </c>
      <c r="C754" s="40" t="s">
        <v>2885</v>
      </c>
      <c r="D754" s="40">
        <v>20.55</v>
      </c>
      <c r="E754" s="40">
        <v>5.708333333333333</v>
      </c>
      <c r="F754" s="124">
        <v>44628</v>
      </c>
      <c r="G754" s="40">
        <v>20.61</v>
      </c>
      <c r="H754" s="40">
        <v>5.7249999999999996</v>
      </c>
    </row>
    <row r="755" spans="1:8" x14ac:dyDescent="0.45">
      <c r="A755" s="40">
        <f t="shared" si="11"/>
        <v>753</v>
      </c>
      <c r="B755" s="124">
        <v>45742</v>
      </c>
      <c r="C755" s="40" t="s">
        <v>2886</v>
      </c>
      <c r="D755" s="40">
        <v>20.68</v>
      </c>
      <c r="E755" s="40">
        <v>5.7444444444444445</v>
      </c>
      <c r="F755" s="124">
        <v>44647</v>
      </c>
      <c r="G755" s="40">
        <v>20.94</v>
      </c>
      <c r="H755" s="40">
        <v>5.8166666666666673</v>
      </c>
    </row>
    <row r="756" spans="1:8" x14ac:dyDescent="0.45">
      <c r="A756" s="40">
        <f t="shared" si="11"/>
        <v>754</v>
      </c>
      <c r="B756" s="124">
        <v>45745</v>
      </c>
      <c r="C756" s="40" t="s">
        <v>2887</v>
      </c>
      <c r="D756" s="40">
        <v>15.8</v>
      </c>
      <c r="E756" s="40">
        <v>4.3888888888888893</v>
      </c>
      <c r="F756" s="124">
        <v>44675</v>
      </c>
      <c r="G756" s="40">
        <v>16.579999999999998</v>
      </c>
      <c r="H756" s="40">
        <v>4.6055555555555552</v>
      </c>
    </row>
    <row r="757" spans="1:8" x14ac:dyDescent="0.45">
      <c r="A757" s="40">
        <f t="shared" si="11"/>
        <v>755</v>
      </c>
      <c r="B757" s="124">
        <v>45746</v>
      </c>
      <c r="C757" s="40" t="s">
        <v>2888</v>
      </c>
      <c r="D757" s="40">
        <v>20.92</v>
      </c>
      <c r="E757" s="40">
        <v>5.8111111111111118</v>
      </c>
      <c r="F757" s="124">
        <v>44647</v>
      </c>
      <c r="G757" s="40">
        <v>20.94</v>
      </c>
      <c r="H757" s="40">
        <v>5.8166666666666673</v>
      </c>
    </row>
    <row r="758" spans="1:8" x14ac:dyDescent="0.45">
      <c r="A758" s="40">
        <f t="shared" si="11"/>
        <v>756</v>
      </c>
      <c r="B758" s="124">
        <v>45747</v>
      </c>
      <c r="C758" s="40" t="s">
        <v>2889</v>
      </c>
      <c r="D758" s="40">
        <v>20.83</v>
      </c>
      <c r="E758" s="40">
        <v>5.7861111111111105</v>
      </c>
      <c r="F758" s="124">
        <v>44647</v>
      </c>
      <c r="G758" s="40">
        <v>20.94</v>
      </c>
      <c r="H758" s="40">
        <v>5.8166666666666673</v>
      </c>
    </row>
    <row r="759" spans="1:8" x14ac:dyDescent="0.45">
      <c r="A759" s="40">
        <f t="shared" si="11"/>
        <v>757</v>
      </c>
      <c r="B759" s="124">
        <v>45749</v>
      </c>
      <c r="C759" s="40" t="s">
        <v>2890</v>
      </c>
      <c r="D759" s="40">
        <v>22.67</v>
      </c>
      <c r="E759" s="40">
        <v>6.2972222222222225</v>
      </c>
      <c r="F759" s="124">
        <v>44661</v>
      </c>
      <c r="G759" s="40">
        <v>23.01</v>
      </c>
      <c r="H759" s="40">
        <v>6.3916666666666666</v>
      </c>
    </row>
    <row r="760" spans="1:8" x14ac:dyDescent="0.45">
      <c r="A760" s="40">
        <f t="shared" si="11"/>
        <v>758</v>
      </c>
      <c r="B760" s="124">
        <v>45750</v>
      </c>
      <c r="C760" s="40" t="s">
        <v>2891</v>
      </c>
      <c r="D760" s="40">
        <v>23.56</v>
      </c>
      <c r="E760" s="40">
        <v>6.5444444444444443</v>
      </c>
      <c r="F760" s="124">
        <v>44657</v>
      </c>
      <c r="G760" s="40">
        <v>24.38</v>
      </c>
      <c r="H760" s="40">
        <v>6.7722222222222221</v>
      </c>
    </row>
    <row r="761" spans="1:8" x14ac:dyDescent="0.45">
      <c r="A761" s="40">
        <f t="shared" si="11"/>
        <v>759</v>
      </c>
      <c r="B761" s="124">
        <v>45751</v>
      </c>
      <c r="C761" s="40" t="s">
        <v>2892</v>
      </c>
      <c r="D761" s="40">
        <v>24.41</v>
      </c>
      <c r="E761" s="40">
        <v>6.780555555555555</v>
      </c>
      <c r="F761" s="124">
        <v>44676</v>
      </c>
      <c r="G761" s="40">
        <v>24.86</v>
      </c>
      <c r="H761" s="40">
        <v>6.905555555555555</v>
      </c>
    </row>
    <row r="762" spans="1:8" x14ac:dyDescent="0.45">
      <c r="A762" s="40">
        <f t="shared" si="11"/>
        <v>760</v>
      </c>
      <c r="B762" s="124">
        <v>45752</v>
      </c>
      <c r="C762" s="40" t="s">
        <v>2893</v>
      </c>
      <c r="D762" s="40">
        <v>16.23</v>
      </c>
      <c r="E762" s="40">
        <v>4.5083333333333337</v>
      </c>
      <c r="F762" s="124">
        <v>44675</v>
      </c>
      <c r="G762" s="40">
        <v>16.579999999999998</v>
      </c>
      <c r="H762" s="40">
        <v>4.6055555555555552</v>
      </c>
    </row>
    <row r="763" spans="1:8" x14ac:dyDescent="0.45">
      <c r="A763" s="40">
        <f t="shared" si="11"/>
        <v>761</v>
      </c>
      <c r="B763" s="124">
        <v>45753</v>
      </c>
      <c r="C763" s="40" t="s">
        <v>2894</v>
      </c>
      <c r="D763" s="40">
        <v>25.39</v>
      </c>
      <c r="E763" s="40">
        <v>7.052777777777778</v>
      </c>
      <c r="F763" s="124">
        <v>44667</v>
      </c>
      <c r="G763" s="40">
        <v>25.44</v>
      </c>
      <c r="H763" s="40">
        <v>7.0666666666666664</v>
      </c>
    </row>
    <row r="764" spans="1:8" x14ac:dyDescent="0.45">
      <c r="A764" s="40">
        <f t="shared" si="11"/>
        <v>762</v>
      </c>
      <c r="B764" s="124">
        <v>45754</v>
      </c>
      <c r="C764" s="40" t="s">
        <v>2895</v>
      </c>
      <c r="D764" s="40">
        <v>25.94</v>
      </c>
      <c r="E764" s="40">
        <v>7.2055555555555557</v>
      </c>
      <c r="F764" s="124">
        <v>44671</v>
      </c>
      <c r="G764" s="40">
        <v>25.99</v>
      </c>
      <c r="H764" s="40">
        <v>7.2194444444444441</v>
      </c>
    </row>
    <row r="765" spans="1:8" x14ac:dyDescent="0.45">
      <c r="A765" s="40">
        <f t="shared" si="11"/>
        <v>763</v>
      </c>
      <c r="B765" s="124">
        <v>45755</v>
      </c>
      <c r="C765" s="40" t="s">
        <v>2896</v>
      </c>
      <c r="D765" s="40">
        <v>23.7</v>
      </c>
      <c r="E765" s="40">
        <v>6.583333333333333</v>
      </c>
      <c r="F765" s="124">
        <v>44657</v>
      </c>
      <c r="G765" s="40">
        <v>24.38</v>
      </c>
      <c r="H765" s="40">
        <v>6.7722222222222221</v>
      </c>
    </row>
    <row r="766" spans="1:8" x14ac:dyDescent="0.45">
      <c r="A766" s="40">
        <f t="shared" si="11"/>
        <v>764</v>
      </c>
      <c r="B766" s="124">
        <v>45756</v>
      </c>
      <c r="C766" s="40" t="s">
        <v>2897</v>
      </c>
      <c r="D766" s="40">
        <v>22.93</v>
      </c>
      <c r="E766" s="40">
        <v>6.3694444444444445</v>
      </c>
      <c r="F766" s="124">
        <v>44661</v>
      </c>
      <c r="G766" s="40">
        <v>23.01</v>
      </c>
      <c r="H766" s="40">
        <v>6.3916666666666666</v>
      </c>
    </row>
    <row r="767" spans="1:8" x14ac:dyDescent="0.45">
      <c r="A767" s="40">
        <f t="shared" si="11"/>
        <v>765</v>
      </c>
      <c r="B767" s="124">
        <v>45758</v>
      </c>
      <c r="C767" s="40" t="s">
        <v>2898</v>
      </c>
      <c r="D767" s="40">
        <v>24.53</v>
      </c>
      <c r="E767" s="40">
        <v>6.8138888888888891</v>
      </c>
      <c r="F767" s="124">
        <v>44676</v>
      </c>
      <c r="G767" s="40">
        <v>24.86</v>
      </c>
      <c r="H767" s="40">
        <v>6.905555555555555</v>
      </c>
    </row>
    <row r="768" spans="1:8" x14ac:dyDescent="0.45">
      <c r="A768" s="40">
        <f t="shared" si="11"/>
        <v>766</v>
      </c>
      <c r="B768" s="124">
        <v>45760</v>
      </c>
      <c r="C768" s="40" t="s">
        <v>2899</v>
      </c>
      <c r="D768" s="40">
        <v>24.03</v>
      </c>
      <c r="E768" s="40">
        <v>6.6749999999999998</v>
      </c>
      <c r="F768" s="124">
        <v>44657</v>
      </c>
      <c r="G768" s="40">
        <v>24.38</v>
      </c>
      <c r="H768" s="40">
        <v>6.7722222222222221</v>
      </c>
    </row>
    <row r="769" spans="1:8" x14ac:dyDescent="0.45">
      <c r="A769" s="40">
        <f t="shared" si="11"/>
        <v>767</v>
      </c>
      <c r="B769" s="124">
        <v>45762</v>
      </c>
      <c r="C769" s="40" t="s">
        <v>2900</v>
      </c>
      <c r="D769" s="40">
        <v>23.03</v>
      </c>
      <c r="E769" s="40">
        <v>6.3972222222222221</v>
      </c>
      <c r="F769" s="124">
        <v>44652</v>
      </c>
      <c r="G769" s="40">
        <v>23.36</v>
      </c>
      <c r="H769" s="40">
        <v>6.4888888888888889</v>
      </c>
    </row>
    <row r="770" spans="1:8" x14ac:dyDescent="0.45">
      <c r="A770" s="40">
        <f t="shared" si="11"/>
        <v>768</v>
      </c>
      <c r="B770" s="124">
        <v>45763</v>
      </c>
      <c r="C770" s="40" t="s">
        <v>2901</v>
      </c>
      <c r="D770" s="40">
        <v>23.22</v>
      </c>
      <c r="E770" s="40">
        <v>6.4499999999999993</v>
      </c>
      <c r="F770" s="124">
        <v>44652</v>
      </c>
      <c r="G770" s="40">
        <v>23.36</v>
      </c>
      <c r="H770" s="40">
        <v>6.4888888888888889</v>
      </c>
    </row>
    <row r="771" spans="1:8" x14ac:dyDescent="0.45">
      <c r="A771" s="40">
        <f t="shared" si="11"/>
        <v>769</v>
      </c>
      <c r="B771" s="124">
        <v>45764</v>
      </c>
      <c r="C771" s="40" t="s">
        <v>2902</v>
      </c>
      <c r="D771" s="40">
        <v>21.63</v>
      </c>
      <c r="E771" s="40">
        <v>6.0083333333333329</v>
      </c>
      <c r="F771" s="124">
        <v>44661</v>
      </c>
      <c r="G771" s="40">
        <v>23.01</v>
      </c>
      <c r="H771" s="40">
        <v>6.3916666666666666</v>
      </c>
    </row>
    <row r="772" spans="1:8" x14ac:dyDescent="0.45">
      <c r="A772" s="40">
        <f t="shared" si="11"/>
        <v>770</v>
      </c>
      <c r="B772" s="124">
        <v>45765</v>
      </c>
      <c r="C772" s="40" t="s">
        <v>2903</v>
      </c>
      <c r="D772" s="40">
        <v>18.79</v>
      </c>
      <c r="E772" s="40">
        <v>5.2194444444444441</v>
      </c>
      <c r="F772" s="124">
        <v>44678</v>
      </c>
      <c r="G772" s="40">
        <v>19.61</v>
      </c>
      <c r="H772" s="40">
        <v>5.447222222222222</v>
      </c>
    </row>
    <row r="773" spans="1:8" x14ac:dyDescent="0.45">
      <c r="A773" s="40">
        <f t="shared" ref="A773:A836" si="12">A772+1</f>
        <v>771</v>
      </c>
      <c r="B773" s="124">
        <v>45766</v>
      </c>
      <c r="C773" s="40" t="s">
        <v>2904</v>
      </c>
      <c r="D773" s="40">
        <v>24.82</v>
      </c>
      <c r="E773" s="40">
        <v>6.8944444444444439</v>
      </c>
      <c r="F773" s="124">
        <v>44676</v>
      </c>
      <c r="G773" s="40">
        <v>24.86</v>
      </c>
      <c r="H773" s="40">
        <v>6.905555555555555</v>
      </c>
    </row>
    <row r="774" spans="1:8" x14ac:dyDescent="0.45">
      <c r="A774" s="40">
        <f t="shared" si="12"/>
        <v>772</v>
      </c>
      <c r="B774" s="124">
        <v>45768</v>
      </c>
      <c r="C774" s="40" t="s">
        <v>2905</v>
      </c>
      <c r="D774" s="40">
        <v>24.38</v>
      </c>
      <c r="E774" s="40">
        <v>6.7722222222222221</v>
      </c>
      <c r="F774" s="124">
        <v>44657</v>
      </c>
      <c r="G774" s="40">
        <v>24.38</v>
      </c>
      <c r="H774" s="40">
        <v>6.7722222222222221</v>
      </c>
    </row>
    <row r="775" spans="1:8" x14ac:dyDescent="0.45">
      <c r="A775" s="40">
        <f t="shared" si="12"/>
        <v>773</v>
      </c>
      <c r="B775" s="124">
        <v>45771</v>
      </c>
      <c r="C775" s="40" t="s">
        <v>2906</v>
      </c>
      <c r="D775" s="40">
        <v>23.17</v>
      </c>
      <c r="E775" s="40">
        <v>6.4361111111111118</v>
      </c>
      <c r="F775" s="124">
        <v>44652</v>
      </c>
      <c r="G775" s="40">
        <v>23.36</v>
      </c>
      <c r="H775" s="40">
        <v>6.4888888888888889</v>
      </c>
    </row>
    <row r="776" spans="1:8" x14ac:dyDescent="0.45">
      <c r="A776" s="40">
        <f t="shared" si="12"/>
        <v>774</v>
      </c>
      <c r="B776" s="124">
        <v>45772</v>
      </c>
      <c r="C776" s="40" t="s">
        <v>2907</v>
      </c>
      <c r="D776" s="40">
        <v>16.440000000000001</v>
      </c>
      <c r="E776" s="40">
        <v>4.5666666666666673</v>
      </c>
      <c r="F776" s="124">
        <v>44675</v>
      </c>
      <c r="G776" s="40">
        <v>16.579999999999998</v>
      </c>
      <c r="H776" s="40">
        <v>4.6055555555555552</v>
      </c>
    </row>
    <row r="777" spans="1:8" x14ac:dyDescent="0.45">
      <c r="A777" s="40">
        <f t="shared" si="12"/>
        <v>775</v>
      </c>
      <c r="B777" s="124">
        <v>45773</v>
      </c>
      <c r="C777" s="40" t="s">
        <v>2908</v>
      </c>
      <c r="D777" s="40">
        <v>28.25</v>
      </c>
      <c r="E777" s="40">
        <v>7.8472222222222223</v>
      </c>
      <c r="F777" s="124">
        <v>44681</v>
      </c>
      <c r="G777" s="40">
        <v>26.37</v>
      </c>
      <c r="H777" s="40">
        <v>7.3250000000000002</v>
      </c>
    </row>
    <row r="778" spans="1:8" x14ac:dyDescent="0.45">
      <c r="A778" s="40">
        <f t="shared" si="12"/>
        <v>776</v>
      </c>
      <c r="B778" s="124">
        <v>45774</v>
      </c>
      <c r="C778" s="40" t="s">
        <v>2909</v>
      </c>
      <c r="D778" s="40">
        <v>26.21</v>
      </c>
      <c r="E778" s="40">
        <v>7.2805555555555559</v>
      </c>
      <c r="F778" s="124">
        <v>44681</v>
      </c>
      <c r="G778" s="40">
        <v>26.37</v>
      </c>
      <c r="H778" s="40">
        <v>7.3250000000000002</v>
      </c>
    </row>
    <row r="779" spans="1:8" x14ac:dyDescent="0.45">
      <c r="A779" s="40">
        <f t="shared" si="12"/>
        <v>777</v>
      </c>
      <c r="B779" s="124">
        <v>45776</v>
      </c>
      <c r="C779" s="40" t="s">
        <v>2910</v>
      </c>
      <c r="D779" s="40">
        <v>28.06</v>
      </c>
      <c r="E779" s="40">
        <v>7.7944444444444443</v>
      </c>
      <c r="F779" s="124">
        <v>44681</v>
      </c>
      <c r="G779" s="40">
        <v>26.37</v>
      </c>
      <c r="H779" s="40">
        <v>7.3250000000000002</v>
      </c>
    </row>
    <row r="780" spans="1:8" x14ac:dyDescent="0.45">
      <c r="A780" s="40">
        <f t="shared" si="12"/>
        <v>778</v>
      </c>
      <c r="B780" s="124">
        <v>45777</v>
      </c>
      <c r="C780" s="40" t="s">
        <v>2911</v>
      </c>
      <c r="D780" s="40">
        <v>26.18</v>
      </c>
      <c r="E780" s="40">
        <v>7.2722222222222221</v>
      </c>
      <c r="F780" s="124">
        <v>44681</v>
      </c>
      <c r="G780" s="40">
        <v>26.37</v>
      </c>
      <c r="H780" s="40">
        <v>7.3250000000000002</v>
      </c>
    </row>
    <row r="781" spans="1:8" x14ac:dyDescent="0.45">
      <c r="A781" s="40">
        <f t="shared" si="12"/>
        <v>779</v>
      </c>
      <c r="B781" s="124">
        <v>45778</v>
      </c>
      <c r="C781" s="40" t="s">
        <v>2912</v>
      </c>
      <c r="D781" s="40">
        <v>15.34</v>
      </c>
      <c r="E781" s="40">
        <v>4.2611111111111111</v>
      </c>
      <c r="F781" s="124">
        <v>44691</v>
      </c>
      <c r="G781" s="40">
        <v>15.38</v>
      </c>
      <c r="H781" s="40">
        <v>4.2722222222222221</v>
      </c>
    </row>
    <row r="782" spans="1:8" x14ac:dyDescent="0.45">
      <c r="A782" s="40">
        <f t="shared" si="12"/>
        <v>780</v>
      </c>
      <c r="B782" s="124">
        <v>45779</v>
      </c>
      <c r="C782" s="40" t="s">
        <v>2913</v>
      </c>
      <c r="D782" s="40">
        <v>28.71</v>
      </c>
      <c r="E782" s="40">
        <v>7.9749999999999996</v>
      </c>
      <c r="F782" s="124">
        <v>44708</v>
      </c>
      <c r="G782" s="40">
        <v>29.07</v>
      </c>
      <c r="H782" s="40">
        <v>8.0749999999999993</v>
      </c>
    </row>
    <row r="783" spans="1:8" x14ac:dyDescent="0.45">
      <c r="A783" s="40">
        <f t="shared" si="12"/>
        <v>781</v>
      </c>
      <c r="B783" s="124">
        <v>45780</v>
      </c>
      <c r="C783" s="40" t="s">
        <v>2914</v>
      </c>
      <c r="D783" s="40">
        <v>20.94</v>
      </c>
      <c r="E783" s="40">
        <v>5.8166666666666673</v>
      </c>
      <c r="F783" s="124">
        <v>44690</v>
      </c>
      <c r="G783" s="40">
        <v>22.18</v>
      </c>
      <c r="H783" s="40">
        <v>6.1611111111111105</v>
      </c>
    </row>
    <row r="784" spans="1:8" x14ac:dyDescent="0.45">
      <c r="A784" s="40">
        <f t="shared" si="12"/>
        <v>782</v>
      </c>
      <c r="B784" s="124">
        <v>45781</v>
      </c>
      <c r="C784" s="40" t="s">
        <v>2915</v>
      </c>
      <c r="D784" s="40">
        <v>28.94</v>
      </c>
      <c r="E784" s="40">
        <v>8.0388888888888896</v>
      </c>
      <c r="F784" s="124">
        <v>44708</v>
      </c>
      <c r="G784" s="40">
        <v>29.07</v>
      </c>
      <c r="H784" s="40">
        <v>8.0749999999999993</v>
      </c>
    </row>
    <row r="785" spans="1:8" x14ac:dyDescent="0.45">
      <c r="A785" s="40">
        <f t="shared" si="12"/>
        <v>783</v>
      </c>
      <c r="B785" s="124">
        <v>45782</v>
      </c>
      <c r="C785" s="40" t="s">
        <v>2916</v>
      </c>
      <c r="D785" s="40">
        <v>19.649999999999999</v>
      </c>
      <c r="E785" s="40">
        <v>5.458333333333333</v>
      </c>
      <c r="F785" s="124">
        <v>44682</v>
      </c>
      <c r="G785" s="40">
        <v>20.59</v>
      </c>
      <c r="H785" s="40">
        <v>5.7194444444444441</v>
      </c>
    </row>
    <row r="786" spans="1:8" x14ac:dyDescent="0.45">
      <c r="A786" s="40">
        <f t="shared" si="12"/>
        <v>784</v>
      </c>
      <c r="B786" s="124">
        <v>45784</v>
      </c>
      <c r="C786" s="40" t="s">
        <v>2917</v>
      </c>
      <c r="D786" s="40">
        <v>27.11</v>
      </c>
      <c r="E786" s="40">
        <v>7.530555555555555</v>
      </c>
      <c r="F786" s="124">
        <v>44710</v>
      </c>
      <c r="G786" s="40">
        <v>27.23</v>
      </c>
      <c r="H786" s="40">
        <v>7.5638888888888891</v>
      </c>
    </row>
    <row r="787" spans="1:8" x14ac:dyDescent="0.45">
      <c r="A787" s="40">
        <f t="shared" si="12"/>
        <v>785</v>
      </c>
      <c r="B787" s="124">
        <v>45785</v>
      </c>
      <c r="C787" s="40" t="s">
        <v>2918</v>
      </c>
      <c r="D787" s="40">
        <v>27.17</v>
      </c>
      <c r="E787" s="40">
        <v>7.5472222222222225</v>
      </c>
      <c r="F787" s="124">
        <v>44710</v>
      </c>
      <c r="G787" s="40">
        <v>27.23</v>
      </c>
      <c r="H787" s="40">
        <v>7.5638888888888891</v>
      </c>
    </row>
    <row r="788" spans="1:8" x14ac:dyDescent="0.45">
      <c r="A788" s="40">
        <f t="shared" si="12"/>
        <v>786</v>
      </c>
      <c r="B788" s="124">
        <v>45787</v>
      </c>
      <c r="C788" s="40" t="s">
        <v>2919</v>
      </c>
      <c r="D788" s="40">
        <v>25.38</v>
      </c>
      <c r="E788" s="40">
        <v>7.05</v>
      </c>
      <c r="F788" s="124">
        <v>44712</v>
      </c>
      <c r="G788" s="40">
        <v>25.47</v>
      </c>
      <c r="H788" s="40">
        <v>7.0749999999999993</v>
      </c>
    </row>
    <row r="789" spans="1:8" x14ac:dyDescent="0.45">
      <c r="A789" s="40">
        <f t="shared" si="12"/>
        <v>787</v>
      </c>
      <c r="B789" s="124">
        <v>45789</v>
      </c>
      <c r="C789" s="40" t="s">
        <v>2920</v>
      </c>
      <c r="D789" s="40">
        <v>26.31</v>
      </c>
      <c r="E789" s="40">
        <v>7.3083333333333327</v>
      </c>
      <c r="F789" s="124">
        <v>44710</v>
      </c>
      <c r="G789" s="40">
        <v>27.23</v>
      </c>
      <c r="H789" s="40">
        <v>7.5638888888888891</v>
      </c>
    </row>
    <row r="790" spans="1:8" x14ac:dyDescent="0.45">
      <c r="A790" s="40">
        <f t="shared" si="12"/>
        <v>788</v>
      </c>
      <c r="B790" s="124">
        <v>45790</v>
      </c>
      <c r="C790" s="40" t="s">
        <v>2921</v>
      </c>
      <c r="D790" s="40">
        <v>27.93</v>
      </c>
      <c r="E790" s="40">
        <v>7.7583333333333329</v>
      </c>
      <c r="F790" s="124">
        <v>44702</v>
      </c>
      <c r="G790" s="40">
        <v>27.93</v>
      </c>
      <c r="H790" s="40">
        <v>7.7583333333333329</v>
      </c>
    </row>
    <row r="791" spans="1:8" x14ac:dyDescent="0.45">
      <c r="A791" s="40">
        <f t="shared" si="12"/>
        <v>789</v>
      </c>
      <c r="B791" s="124">
        <v>45791</v>
      </c>
      <c r="C791" s="40" t="s">
        <v>2922</v>
      </c>
      <c r="D791" s="40">
        <v>25.09</v>
      </c>
      <c r="E791" s="40">
        <v>6.9694444444444441</v>
      </c>
      <c r="F791" s="124">
        <v>44683</v>
      </c>
      <c r="G791" s="40">
        <v>25.28</v>
      </c>
      <c r="H791" s="40">
        <v>7.0222222222222221</v>
      </c>
    </row>
    <row r="792" spans="1:8" x14ac:dyDescent="0.45">
      <c r="A792" s="40">
        <f t="shared" si="12"/>
        <v>790</v>
      </c>
      <c r="B792" s="124">
        <v>45792</v>
      </c>
      <c r="C792" s="40" t="s">
        <v>2923</v>
      </c>
      <c r="D792" s="40">
        <v>18.88</v>
      </c>
      <c r="E792" s="40">
        <v>5.2444444444444445</v>
      </c>
      <c r="F792" s="124">
        <v>44700</v>
      </c>
      <c r="G792" s="40">
        <v>18.89</v>
      </c>
      <c r="H792" s="40">
        <v>5.2472222222222227</v>
      </c>
    </row>
    <row r="793" spans="1:8" x14ac:dyDescent="0.45">
      <c r="A793" s="40">
        <f t="shared" si="12"/>
        <v>791</v>
      </c>
      <c r="B793" s="124">
        <v>45796</v>
      </c>
      <c r="C793" s="40" t="s">
        <v>2924</v>
      </c>
      <c r="D793" s="40">
        <v>22.45</v>
      </c>
      <c r="E793" s="40">
        <v>6.2361111111111107</v>
      </c>
      <c r="F793" s="124">
        <v>44697</v>
      </c>
      <c r="G793" s="40">
        <v>22.62</v>
      </c>
      <c r="H793" s="40">
        <v>6.2833333333333332</v>
      </c>
    </row>
    <row r="794" spans="1:8" x14ac:dyDescent="0.45">
      <c r="A794" s="40">
        <f t="shared" si="12"/>
        <v>792</v>
      </c>
      <c r="B794" s="124">
        <v>45799</v>
      </c>
      <c r="C794" s="40" t="s">
        <v>2925</v>
      </c>
      <c r="D794" s="40">
        <v>3.38</v>
      </c>
      <c r="E794" s="40">
        <v>0.93888888888888888</v>
      </c>
      <c r="F794" s="124">
        <v>44694</v>
      </c>
      <c r="G794" s="40">
        <v>3.5</v>
      </c>
      <c r="H794" s="40">
        <v>0.97222222222222221</v>
      </c>
    </row>
    <row r="795" spans="1:8" x14ac:dyDescent="0.45">
      <c r="A795" s="40">
        <f t="shared" si="12"/>
        <v>793</v>
      </c>
      <c r="B795" s="124">
        <v>45800</v>
      </c>
      <c r="C795" s="40" t="s">
        <v>2926</v>
      </c>
      <c r="D795" s="40">
        <v>16.04</v>
      </c>
      <c r="E795" s="40">
        <v>4.4555555555555548</v>
      </c>
      <c r="F795" s="124">
        <v>44704</v>
      </c>
      <c r="G795" s="40">
        <v>16.149999999999999</v>
      </c>
      <c r="H795" s="40">
        <v>4.4861111111111107</v>
      </c>
    </row>
    <row r="796" spans="1:8" x14ac:dyDescent="0.45">
      <c r="A796" s="40">
        <f t="shared" si="12"/>
        <v>794</v>
      </c>
      <c r="B796" s="124">
        <v>45802</v>
      </c>
      <c r="C796" s="40" t="s">
        <v>2927</v>
      </c>
      <c r="D796" s="40">
        <v>13.29</v>
      </c>
      <c r="E796" s="40">
        <v>3.6916666666666664</v>
      </c>
      <c r="F796" s="124">
        <v>44696</v>
      </c>
      <c r="G796" s="40">
        <v>13.45</v>
      </c>
      <c r="H796" s="40">
        <v>3.7361111111111107</v>
      </c>
    </row>
    <row r="797" spans="1:8" x14ac:dyDescent="0.45">
      <c r="A797" s="40">
        <f t="shared" si="12"/>
        <v>795</v>
      </c>
      <c r="B797" s="124">
        <v>45803</v>
      </c>
      <c r="C797" s="40" t="s">
        <v>2928</v>
      </c>
      <c r="D797" s="40">
        <v>18.27</v>
      </c>
      <c r="E797" s="40">
        <v>5.0750000000000002</v>
      </c>
      <c r="F797" s="124">
        <v>44700</v>
      </c>
      <c r="G797" s="40">
        <v>18.89</v>
      </c>
      <c r="H797" s="40">
        <v>5.2472222222222227</v>
      </c>
    </row>
    <row r="798" spans="1:8" x14ac:dyDescent="0.45">
      <c r="A798" s="40">
        <f t="shared" si="12"/>
        <v>796</v>
      </c>
      <c r="B798" s="124">
        <v>45804</v>
      </c>
      <c r="C798" s="40" t="s">
        <v>2929</v>
      </c>
      <c r="D798" s="40">
        <v>29.31</v>
      </c>
      <c r="E798" s="40">
        <v>8.1416666666666657</v>
      </c>
      <c r="F798" s="124">
        <v>44699</v>
      </c>
      <c r="G798" s="40">
        <v>29.23</v>
      </c>
      <c r="H798" s="40">
        <v>8.1194444444444436</v>
      </c>
    </row>
    <row r="799" spans="1:8" x14ac:dyDescent="0.45">
      <c r="A799" s="40">
        <f t="shared" si="12"/>
        <v>797</v>
      </c>
      <c r="B799" s="124">
        <v>45805</v>
      </c>
      <c r="C799" s="40" t="s">
        <v>2930</v>
      </c>
      <c r="D799" s="40">
        <v>23.57</v>
      </c>
      <c r="E799" s="40">
        <v>6.5472222222222225</v>
      </c>
      <c r="F799" s="124">
        <v>44709</v>
      </c>
      <c r="G799" s="40">
        <v>24.04</v>
      </c>
      <c r="H799" s="40">
        <v>6.6777777777777771</v>
      </c>
    </row>
    <row r="800" spans="1:8" x14ac:dyDescent="0.45">
      <c r="A800" s="40">
        <f t="shared" si="12"/>
        <v>798</v>
      </c>
      <c r="B800" s="124">
        <v>45808</v>
      </c>
      <c r="C800" s="40" t="s">
        <v>2931</v>
      </c>
      <c r="D800" s="40">
        <v>27.58</v>
      </c>
      <c r="E800" s="40">
        <v>7.6611111111111105</v>
      </c>
      <c r="F800" s="124">
        <v>44703</v>
      </c>
      <c r="G800" s="40">
        <v>27.9</v>
      </c>
      <c r="H800" s="40">
        <v>7.7499999999999991</v>
      </c>
    </row>
    <row r="801" spans="1:8" x14ac:dyDescent="0.45">
      <c r="A801" s="40">
        <f t="shared" si="12"/>
        <v>799</v>
      </c>
      <c r="B801" s="124">
        <v>45809</v>
      </c>
      <c r="C801" s="40" t="s">
        <v>2932</v>
      </c>
      <c r="D801" s="40">
        <v>28.28</v>
      </c>
      <c r="E801" s="40">
        <v>7.8555555555555561</v>
      </c>
      <c r="F801" s="124">
        <v>44714</v>
      </c>
      <c r="G801" s="40">
        <v>28.3</v>
      </c>
      <c r="H801" s="40">
        <v>7.8611111111111107</v>
      </c>
    </row>
    <row r="802" spans="1:8" x14ac:dyDescent="0.45">
      <c r="A802" s="40">
        <f t="shared" si="12"/>
        <v>800</v>
      </c>
      <c r="B802" s="124">
        <v>45812</v>
      </c>
      <c r="C802" s="40" t="s">
        <v>2933</v>
      </c>
      <c r="D802" s="40">
        <v>29.75</v>
      </c>
      <c r="E802" s="40">
        <v>8.2638888888888893</v>
      </c>
      <c r="F802" s="124">
        <v>44742</v>
      </c>
      <c r="G802" s="40">
        <v>29.09</v>
      </c>
      <c r="H802" s="40">
        <v>8.0805555555555557</v>
      </c>
    </row>
    <row r="803" spans="1:8" x14ac:dyDescent="0.45">
      <c r="A803" s="40">
        <f t="shared" si="12"/>
        <v>801</v>
      </c>
      <c r="B803" s="124">
        <v>45813</v>
      </c>
      <c r="C803" s="40" t="s">
        <v>2934</v>
      </c>
      <c r="D803" s="40">
        <v>29.46</v>
      </c>
      <c r="E803" s="40">
        <v>8.1833333333333336</v>
      </c>
      <c r="F803" s="124">
        <v>44742</v>
      </c>
      <c r="G803" s="40">
        <v>29.09</v>
      </c>
      <c r="H803" s="40">
        <v>8.0805555555555557</v>
      </c>
    </row>
    <row r="804" spans="1:8" x14ac:dyDescent="0.45">
      <c r="A804" s="40">
        <f t="shared" si="12"/>
        <v>802</v>
      </c>
      <c r="B804" s="124">
        <v>45814</v>
      </c>
      <c r="C804" s="40" t="s">
        <v>2935</v>
      </c>
      <c r="D804" s="40">
        <v>20.5</v>
      </c>
      <c r="E804" s="40">
        <v>5.6944444444444446</v>
      </c>
      <c r="F804" s="124">
        <v>44724</v>
      </c>
      <c r="G804" s="40">
        <v>21.01</v>
      </c>
      <c r="H804" s="40">
        <v>5.8361111111111112</v>
      </c>
    </row>
    <row r="805" spans="1:8" x14ac:dyDescent="0.45">
      <c r="A805" s="40">
        <f t="shared" si="12"/>
        <v>803</v>
      </c>
      <c r="B805" s="124">
        <v>45825</v>
      </c>
      <c r="C805" s="40" t="s">
        <v>2936</v>
      </c>
      <c r="D805" s="40">
        <v>25.7</v>
      </c>
      <c r="E805" s="40">
        <v>7.1388888888888884</v>
      </c>
      <c r="F805" s="124">
        <v>44730</v>
      </c>
      <c r="G805" s="40">
        <v>26.19</v>
      </c>
      <c r="H805" s="40">
        <v>7.2750000000000004</v>
      </c>
    </row>
    <row r="806" spans="1:8" x14ac:dyDescent="0.45">
      <c r="A806" s="40">
        <f t="shared" si="12"/>
        <v>804</v>
      </c>
      <c r="B806" s="124">
        <v>45827</v>
      </c>
      <c r="C806" s="40" t="s">
        <v>2937</v>
      </c>
      <c r="D806" s="40">
        <v>27.13</v>
      </c>
      <c r="E806" s="40">
        <v>7.5361111111111105</v>
      </c>
      <c r="F806" s="124">
        <v>44715</v>
      </c>
      <c r="G806" s="40">
        <v>27.97</v>
      </c>
      <c r="H806" s="40">
        <v>7.7694444444444439</v>
      </c>
    </row>
    <row r="807" spans="1:8" x14ac:dyDescent="0.45">
      <c r="A807" s="40">
        <f t="shared" si="12"/>
        <v>805</v>
      </c>
      <c r="B807" s="124">
        <v>45836</v>
      </c>
      <c r="C807" s="40" t="s">
        <v>2938</v>
      </c>
      <c r="D807" s="40">
        <v>26.97</v>
      </c>
      <c r="E807" s="40">
        <v>7.4916666666666663</v>
      </c>
      <c r="F807" s="124">
        <v>44721</v>
      </c>
      <c r="G807" s="40">
        <v>27.01</v>
      </c>
      <c r="H807" s="40">
        <v>7.5027777777777782</v>
      </c>
    </row>
    <row r="808" spans="1:8" x14ac:dyDescent="0.45">
      <c r="A808" s="40">
        <f t="shared" si="12"/>
        <v>806</v>
      </c>
      <c r="B808" s="124">
        <v>45837</v>
      </c>
      <c r="C808" s="40" t="s">
        <v>2939</v>
      </c>
      <c r="D808" s="40">
        <v>28.36</v>
      </c>
      <c r="E808" s="40">
        <v>7.8777777777777773</v>
      </c>
      <c r="F808" s="124">
        <v>44720</v>
      </c>
      <c r="G808" s="40">
        <v>28.83</v>
      </c>
      <c r="H808" s="40">
        <v>8.0083333333333329</v>
      </c>
    </row>
    <row r="809" spans="1:8" x14ac:dyDescent="0.45">
      <c r="A809" s="40">
        <f t="shared" si="12"/>
        <v>807</v>
      </c>
      <c r="B809" s="124">
        <v>45857</v>
      </c>
      <c r="C809" s="40" t="s">
        <v>2940</v>
      </c>
      <c r="D809" s="40">
        <v>18.28</v>
      </c>
      <c r="E809" s="40">
        <v>5.0777777777777784</v>
      </c>
      <c r="F809" s="124">
        <v>44755</v>
      </c>
      <c r="G809" s="40">
        <v>19.13</v>
      </c>
      <c r="H809" s="40">
        <v>5.3138888888888882</v>
      </c>
    </row>
    <row r="810" spans="1:8" x14ac:dyDescent="0.45">
      <c r="A810" s="40">
        <f t="shared" si="12"/>
        <v>808</v>
      </c>
      <c r="B810" s="124">
        <v>45858</v>
      </c>
      <c r="C810" s="40" t="s">
        <v>2941</v>
      </c>
      <c r="D810" s="40">
        <v>23.27</v>
      </c>
      <c r="E810" s="40">
        <v>6.4638888888888886</v>
      </c>
      <c r="F810" s="124">
        <v>44762</v>
      </c>
      <c r="G810" s="40">
        <v>23.46</v>
      </c>
      <c r="H810" s="40">
        <v>6.5166666666666666</v>
      </c>
    </row>
    <row r="811" spans="1:8" x14ac:dyDescent="0.45">
      <c r="A811" s="40">
        <f t="shared" si="12"/>
        <v>809</v>
      </c>
      <c r="B811" s="124">
        <v>45921</v>
      </c>
      <c r="C811" s="40" t="s">
        <v>2942</v>
      </c>
      <c r="D811" s="40">
        <v>18.86</v>
      </c>
      <c r="E811" s="40">
        <v>5.2388888888888889</v>
      </c>
      <c r="F811" s="124">
        <v>44813</v>
      </c>
      <c r="G811" s="40">
        <v>19.45</v>
      </c>
      <c r="H811" s="40">
        <v>5.4027777777777777</v>
      </c>
    </row>
    <row r="812" spans="1:8" x14ac:dyDescent="0.45">
      <c r="A812" s="40">
        <f t="shared" si="12"/>
        <v>810</v>
      </c>
      <c r="B812" s="124">
        <v>45956</v>
      </c>
      <c r="C812" s="40" t="s">
        <v>2943</v>
      </c>
      <c r="D812" s="40">
        <v>8.69</v>
      </c>
      <c r="E812" s="40">
        <v>2.4138888888888888</v>
      </c>
      <c r="F812" s="124">
        <v>44858</v>
      </c>
      <c r="G812" s="40">
        <v>9.2100000000000009</v>
      </c>
      <c r="H812" s="40">
        <v>2.5583333333333336</v>
      </c>
    </row>
    <row r="813" spans="1:8" x14ac:dyDescent="0.45">
      <c r="A813" s="40">
        <f t="shared" si="12"/>
        <v>811</v>
      </c>
      <c r="B813" s="124">
        <v>45957</v>
      </c>
      <c r="C813" s="40" t="s">
        <v>2944</v>
      </c>
      <c r="D813" s="40">
        <v>13.47</v>
      </c>
      <c r="E813" s="40">
        <v>3.7416666666666667</v>
      </c>
      <c r="F813" s="124">
        <v>44842</v>
      </c>
      <c r="G813" s="40">
        <v>13.52</v>
      </c>
      <c r="H813" s="40">
        <v>3.7555555555555555</v>
      </c>
    </row>
    <row r="814" spans="1:8" x14ac:dyDescent="0.45">
      <c r="A814" s="40">
        <f t="shared" si="12"/>
        <v>812</v>
      </c>
      <c r="B814" s="124">
        <v>45958</v>
      </c>
      <c r="C814" s="40" t="s">
        <v>2945</v>
      </c>
      <c r="D814" s="40">
        <v>12.1</v>
      </c>
      <c r="E814" s="40">
        <v>3.3611111111111107</v>
      </c>
      <c r="F814" s="124">
        <v>44859</v>
      </c>
      <c r="G814" s="40">
        <v>12.31</v>
      </c>
      <c r="H814" s="40">
        <v>3.4194444444444443</v>
      </c>
    </row>
    <row r="815" spans="1:8" x14ac:dyDescent="0.45">
      <c r="A815" s="40">
        <f t="shared" si="12"/>
        <v>813</v>
      </c>
      <c r="B815" s="124">
        <v>45959</v>
      </c>
      <c r="C815" s="40" t="s">
        <v>2946</v>
      </c>
      <c r="D815" s="40">
        <v>16.79</v>
      </c>
      <c r="E815" s="40">
        <v>4.6638888888888888</v>
      </c>
      <c r="F815" s="124">
        <v>44864</v>
      </c>
      <c r="G815" s="40">
        <v>16.86</v>
      </c>
      <c r="H815" s="40">
        <v>4.6833333333333327</v>
      </c>
    </row>
    <row r="816" spans="1:8" x14ac:dyDescent="0.45">
      <c r="A816" s="40">
        <f t="shared" si="12"/>
        <v>814</v>
      </c>
      <c r="B816" s="124">
        <v>45960</v>
      </c>
      <c r="C816" s="40" t="s">
        <v>2947</v>
      </c>
      <c r="D816" s="40">
        <v>14.14</v>
      </c>
      <c r="E816" s="40">
        <v>3.927777777777778</v>
      </c>
      <c r="F816" s="124">
        <v>44839</v>
      </c>
      <c r="G816" s="40">
        <v>14.83</v>
      </c>
      <c r="H816" s="40">
        <v>4.1194444444444445</v>
      </c>
    </row>
    <row r="817" spans="1:8" x14ac:dyDescent="0.45">
      <c r="A817" s="40">
        <f t="shared" si="12"/>
        <v>815</v>
      </c>
      <c r="B817" s="124">
        <v>45962</v>
      </c>
      <c r="C817" s="40" t="s">
        <v>2948</v>
      </c>
      <c r="D817" s="40">
        <v>13.53</v>
      </c>
      <c r="E817" s="40">
        <v>3.7583333333333329</v>
      </c>
      <c r="F817" s="124">
        <v>44877</v>
      </c>
      <c r="G817" s="40">
        <v>13.55</v>
      </c>
      <c r="H817" s="40">
        <v>3.7638888888888888</v>
      </c>
    </row>
    <row r="818" spans="1:8" x14ac:dyDescent="0.45">
      <c r="A818" s="40">
        <f t="shared" si="12"/>
        <v>816</v>
      </c>
      <c r="B818" s="124">
        <v>45963</v>
      </c>
      <c r="C818" s="40" t="s">
        <v>2949</v>
      </c>
      <c r="D818" s="40">
        <v>8.94</v>
      </c>
      <c r="E818" s="40">
        <v>2.4833333333333329</v>
      </c>
      <c r="F818" s="124">
        <v>44841</v>
      </c>
      <c r="G818" s="40">
        <v>9.41</v>
      </c>
      <c r="H818" s="40">
        <v>2.6138888888888889</v>
      </c>
    </row>
    <row r="819" spans="1:8" x14ac:dyDescent="0.45">
      <c r="A819" s="40">
        <f t="shared" si="12"/>
        <v>817</v>
      </c>
      <c r="B819" s="124">
        <v>45964</v>
      </c>
      <c r="C819" s="40" t="s">
        <v>2950</v>
      </c>
      <c r="D819" s="40">
        <v>10.67</v>
      </c>
      <c r="E819" s="40">
        <v>2.963888888888889</v>
      </c>
      <c r="F819" s="124">
        <v>44880</v>
      </c>
      <c r="G819" s="40">
        <v>11.68</v>
      </c>
      <c r="H819" s="40">
        <v>3.2444444444444445</v>
      </c>
    </row>
    <row r="820" spans="1:8" x14ac:dyDescent="0.45">
      <c r="A820" s="40">
        <f t="shared" si="12"/>
        <v>818</v>
      </c>
      <c r="B820" s="124">
        <v>45967</v>
      </c>
      <c r="C820" s="40" t="s">
        <v>2951</v>
      </c>
      <c r="D820" s="40">
        <v>14.3</v>
      </c>
      <c r="E820" s="40">
        <v>3.9722222222222223</v>
      </c>
      <c r="F820" s="124">
        <v>44874</v>
      </c>
      <c r="G820" s="40">
        <v>14.92</v>
      </c>
      <c r="H820" s="40">
        <v>4.1444444444444439</v>
      </c>
    </row>
    <row r="821" spans="1:8" x14ac:dyDescent="0.45">
      <c r="A821" s="40">
        <f t="shared" si="12"/>
        <v>819</v>
      </c>
      <c r="B821" s="124">
        <v>45968</v>
      </c>
      <c r="C821" s="40" t="s">
        <v>2952</v>
      </c>
      <c r="D821" s="40">
        <v>14.82</v>
      </c>
      <c r="E821" s="40">
        <v>4.1166666666666663</v>
      </c>
      <c r="F821" s="124">
        <v>44874</v>
      </c>
      <c r="G821" s="40">
        <v>14.92</v>
      </c>
      <c r="H821" s="40">
        <v>4.1444444444444439</v>
      </c>
    </row>
    <row r="822" spans="1:8" x14ac:dyDescent="0.45">
      <c r="A822" s="40">
        <f t="shared" si="12"/>
        <v>820</v>
      </c>
      <c r="B822" s="124">
        <v>45969</v>
      </c>
      <c r="C822" s="40" t="s">
        <v>2953</v>
      </c>
      <c r="D822" s="40">
        <v>12.04</v>
      </c>
      <c r="E822" s="40">
        <v>3.3444444444444441</v>
      </c>
      <c r="F822" s="124">
        <v>44891</v>
      </c>
      <c r="G822" s="40">
        <v>12.18</v>
      </c>
      <c r="H822" s="40">
        <v>3.3833333333333333</v>
      </c>
    </row>
    <row r="823" spans="1:8" x14ac:dyDescent="0.45">
      <c r="A823" s="40">
        <f t="shared" si="12"/>
        <v>821</v>
      </c>
      <c r="B823" s="124">
        <v>45971</v>
      </c>
      <c r="C823" s="40" t="s">
        <v>2954</v>
      </c>
      <c r="D823" s="40">
        <v>14.49</v>
      </c>
      <c r="E823" s="40">
        <v>4.0250000000000004</v>
      </c>
      <c r="F823" s="124">
        <v>44874</v>
      </c>
      <c r="G823" s="40">
        <v>14.92</v>
      </c>
      <c r="H823" s="40">
        <v>4.1444444444444439</v>
      </c>
    </row>
    <row r="824" spans="1:8" x14ac:dyDescent="0.45">
      <c r="A824" s="40">
        <f t="shared" si="12"/>
        <v>822</v>
      </c>
      <c r="B824" s="124">
        <v>45975</v>
      </c>
      <c r="C824" s="40" t="s">
        <v>2955</v>
      </c>
      <c r="D824" s="40">
        <v>13.58</v>
      </c>
      <c r="E824" s="40">
        <v>3.7722222222222221</v>
      </c>
      <c r="F824" s="124">
        <v>44872</v>
      </c>
      <c r="G824" s="40">
        <v>14.07</v>
      </c>
      <c r="H824" s="40">
        <v>3.9083333333333332</v>
      </c>
    </row>
    <row r="825" spans="1:8" x14ac:dyDescent="0.45">
      <c r="A825" s="40">
        <f t="shared" si="12"/>
        <v>823</v>
      </c>
      <c r="B825" s="124">
        <v>45976</v>
      </c>
      <c r="C825" s="40" t="s">
        <v>2956</v>
      </c>
      <c r="D825" s="40">
        <v>13.66</v>
      </c>
      <c r="E825" s="40">
        <v>3.7944444444444443</v>
      </c>
      <c r="F825" s="124">
        <v>44872</v>
      </c>
      <c r="G825" s="40">
        <v>14.07</v>
      </c>
      <c r="H825" s="40">
        <v>3.9083333333333332</v>
      </c>
    </row>
    <row r="826" spans="1:8" x14ac:dyDescent="0.45">
      <c r="A826" s="40">
        <f t="shared" si="12"/>
        <v>824</v>
      </c>
      <c r="B826" s="124">
        <v>45977</v>
      </c>
      <c r="C826" s="40" t="s">
        <v>2957</v>
      </c>
      <c r="D826" s="40">
        <v>13.66</v>
      </c>
      <c r="E826" s="40">
        <v>3.7944444444444443</v>
      </c>
      <c r="F826" s="124">
        <v>44872</v>
      </c>
      <c r="G826" s="40">
        <v>14.07</v>
      </c>
      <c r="H826" s="40">
        <v>3.9083333333333332</v>
      </c>
    </row>
    <row r="827" spans="1:8" x14ac:dyDescent="0.45">
      <c r="A827" s="40">
        <f t="shared" si="12"/>
        <v>825</v>
      </c>
      <c r="B827" s="124">
        <v>45982</v>
      </c>
      <c r="C827" s="40" t="s">
        <v>2958</v>
      </c>
      <c r="D827" s="40">
        <v>12.52</v>
      </c>
      <c r="E827" s="40">
        <v>3.4777777777777774</v>
      </c>
      <c r="F827" s="124">
        <v>44881</v>
      </c>
      <c r="G827" s="40">
        <v>12.6</v>
      </c>
      <c r="H827" s="40">
        <v>3.5</v>
      </c>
    </row>
    <row r="828" spans="1:8" x14ac:dyDescent="0.45">
      <c r="A828" s="40">
        <f t="shared" si="12"/>
        <v>826</v>
      </c>
      <c r="B828" s="124">
        <v>45983</v>
      </c>
      <c r="C828" s="40" t="s">
        <v>2959</v>
      </c>
      <c r="D828" s="40">
        <v>12.9</v>
      </c>
      <c r="E828" s="40">
        <v>3.5833333333333335</v>
      </c>
      <c r="F828" s="124">
        <v>44893</v>
      </c>
      <c r="G828" s="40">
        <v>13.01</v>
      </c>
      <c r="H828" s="40">
        <v>3.6138888888888889</v>
      </c>
    </row>
    <row r="829" spans="1:8" x14ac:dyDescent="0.45">
      <c r="A829" s="40">
        <f t="shared" si="12"/>
        <v>827</v>
      </c>
      <c r="B829" s="124">
        <v>45984</v>
      </c>
      <c r="C829" s="40" t="s">
        <v>2960</v>
      </c>
      <c r="D829" s="40">
        <v>12.49</v>
      </c>
      <c r="E829" s="40">
        <v>3.4694444444444446</v>
      </c>
      <c r="F829" s="124">
        <v>44881</v>
      </c>
      <c r="G829" s="40">
        <v>12.6</v>
      </c>
      <c r="H829" s="40">
        <v>3.5</v>
      </c>
    </row>
    <row r="830" spans="1:8" x14ac:dyDescent="0.45">
      <c r="A830" s="40">
        <f t="shared" si="12"/>
        <v>828</v>
      </c>
      <c r="B830" s="124">
        <v>45987</v>
      </c>
      <c r="C830" s="40" t="s">
        <v>2961</v>
      </c>
      <c r="D830" s="40">
        <v>3.07</v>
      </c>
      <c r="E830" s="40">
        <v>0.85277777777777775</v>
      </c>
      <c r="F830" s="124">
        <v>44894</v>
      </c>
      <c r="G830" s="40">
        <v>3.28</v>
      </c>
      <c r="H830" s="40">
        <v>0.91111111111111098</v>
      </c>
    </row>
    <row r="831" spans="1:8" x14ac:dyDescent="0.45">
      <c r="A831" s="40">
        <f t="shared" si="12"/>
        <v>829</v>
      </c>
      <c r="B831" s="124">
        <v>45989</v>
      </c>
      <c r="C831" s="40" t="s">
        <v>2962</v>
      </c>
      <c r="D831" s="40">
        <v>7.59</v>
      </c>
      <c r="E831" s="40">
        <v>2.1083333333333334</v>
      </c>
      <c r="F831" s="124">
        <v>44866</v>
      </c>
      <c r="G831" s="40">
        <v>8.8800000000000008</v>
      </c>
      <c r="H831" s="40">
        <v>2.4666666666666668</v>
      </c>
    </row>
    <row r="832" spans="1:8" x14ac:dyDescent="0.45">
      <c r="A832" s="40">
        <f t="shared" si="12"/>
        <v>830</v>
      </c>
      <c r="B832" s="124">
        <v>45990</v>
      </c>
      <c r="C832" s="40" t="s">
        <v>2963</v>
      </c>
      <c r="D832" s="40">
        <v>12.71</v>
      </c>
      <c r="E832" s="40">
        <v>3.5305555555555559</v>
      </c>
      <c r="F832" s="124">
        <v>44893</v>
      </c>
      <c r="G832" s="40">
        <v>13.01</v>
      </c>
      <c r="H832" s="40">
        <v>3.6138888888888889</v>
      </c>
    </row>
    <row r="833" spans="1:8" x14ac:dyDescent="0.45">
      <c r="A833" s="40">
        <f t="shared" si="12"/>
        <v>831</v>
      </c>
      <c r="B833" s="124">
        <v>45991</v>
      </c>
      <c r="C833" s="40" t="s">
        <v>2964</v>
      </c>
      <c r="D833" s="40">
        <v>10.84</v>
      </c>
      <c r="E833" s="40">
        <v>3.0111111111111111</v>
      </c>
      <c r="F833" s="124">
        <v>44880</v>
      </c>
      <c r="G833" s="40">
        <v>11.68</v>
      </c>
      <c r="H833" s="40">
        <v>3.2444444444444445</v>
      </c>
    </row>
    <row r="834" spans="1:8" x14ac:dyDescent="0.45">
      <c r="A834" s="40">
        <f t="shared" si="12"/>
        <v>832</v>
      </c>
      <c r="B834" s="124">
        <v>45998</v>
      </c>
      <c r="C834" s="40" t="s">
        <v>2965</v>
      </c>
      <c r="D834" s="40">
        <v>8.6199999999999992</v>
      </c>
      <c r="E834" s="40">
        <v>2.3944444444444444</v>
      </c>
      <c r="F834" s="124">
        <v>44897</v>
      </c>
      <c r="G834" s="40">
        <v>8.67</v>
      </c>
      <c r="H834" s="40">
        <v>2.4083333333333332</v>
      </c>
    </row>
    <row r="835" spans="1:8" x14ac:dyDescent="0.45">
      <c r="A835" s="40">
        <f t="shared" si="12"/>
        <v>833</v>
      </c>
      <c r="B835" s="124">
        <v>46019</v>
      </c>
      <c r="C835" s="40" t="s">
        <v>2966</v>
      </c>
      <c r="D835" s="40">
        <v>8.48</v>
      </c>
      <c r="E835" s="40">
        <v>2.3555555555555556</v>
      </c>
      <c r="F835" s="124">
        <v>44701</v>
      </c>
      <c r="G835" s="40">
        <v>8.6</v>
      </c>
      <c r="H835" s="40">
        <v>2.3888888888888888</v>
      </c>
    </row>
    <row r="836" spans="1:8" x14ac:dyDescent="0.45">
      <c r="A836" s="40">
        <f t="shared" si="12"/>
        <v>834</v>
      </c>
      <c r="B836" s="124">
        <v>46021</v>
      </c>
      <c r="C836" s="40" t="s">
        <v>2967</v>
      </c>
      <c r="D836" s="40">
        <v>7.66</v>
      </c>
      <c r="E836" s="40">
        <v>2.1277777777777778</v>
      </c>
      <c r="F836" s="124">
        <v>44901</v>
      </c>
      <c r="G836" s="40">
        <v>8.1</v>
      </c>
      <c r="H836" s="40">
        <v>2.25</v>
      </c>
    </row>
    <row r="837" spans="1:8" x14ac:dyDescent="0.45">
      <c r="A837" s="40">
        <f t="shared" ref="A837:A863" si="13">A836+1</f>
        <v>835</v>
      </c>
      <c r="B837" s="124">
        <v>46022</v>
      </c>
      <c r="C837" s="40" t="s">
        <v>2968</v>
      </c>
      <c r="D837" s="40">
        <v>7.48</v>
      </c>
      <c r="E837" s="40">
        <v>2.0777777777777779</v>
      </c>
      <c r="F837" s="124">
        <v>44901</v>
      </c>
      <c r="G837" s="40">
        <v>8.1</v>
      </c>
      <c r="H837" s="40">
        <v>2.25</v>
      </c>
    </row>
    <row r="838" spans="1:8" x14ac:dyDescent="0.45">
      <c r="A838" s="40">
        <f t="shared" si="13"/>
        <v>836</v>
      </c>
      <c r="B838" s="124">
        <v>46023</v>
      </c>
      <c r="C838" s="40" t="s">
        <v>2969</v>
      </c>
      <c r="D838" s="40">
        <v>5.2</v>
      </c>
      <c r="E838" s="40">
        <v>1.4444444444444444</v>
      </c>
      <c r="F838" s="124">
        <v>44938</v>
      </c>
      <c r="G838" s="40">
        <v>5.51</v>
      </c>
      <c r="H838" s="40">
        <v>1.5305555555555554</v>
      </c>
    </row>
    <row r="839" spans="1:8" x14ac:dyDescent="0.45">
      <c r="A839" s="40">
        <f t="shared" si="13"/>
        <v>837</v>
      </c>
      <c r="B839" s="124">
        <v>46025</v>
      </c>
      <c r="C839" s="40" t="s">
        <v>2970</v>
      </c>
      <c r="D839" s="40">
        <v>11.56</v>
      </c>
      <c r="E839" s="40">
        <v>3.2111111111111112</v>
      </c>
      <c r="F839" s="124">
        <v>44937</v>
      </c>
      <c r="G839" s="40">
        <v>11.89</v>
      </c>
      <c r="H839" s="40">
        <v>3.302777777777778</v>
      </c>
    </row>
    <row r="840" spans="1:8" x14ac:dyDescent="0.45">
      <c r="A840" s="40">
        <f t="shared" si="13"/>
        <v>838</v>
      </c>
      <c r="B840" s="124">
        <v>46028</v>
      </c>
      <c r="C840" s="40" t="s">
        <v>2971</v>
      </c>
      <c r="D840" s="40">
        <v>12.45</v>
      </c>
      <c r="E840" s="40">
        <v>3.458333333333333</v>
      </c>
      <c r="F840" s="124">
        <v>44947</v>
      </c>
      <c r="G840" s="40">
        <v>12.64</v>
      </c>
      <c r="H840" s="40">
        <v>3.5111111111111111</v>
      </c>
    </row>
    <row r="841" spans="1:8" x14ac:dyDescent="0.45">
      <c r="A841" s="40">
        <f t="shared" si="13"/>
        <v>839</v>
      </c>
      <c r="B841" s="124">
        <v>46029</v>
      </c>
      <c r="C841" s="40" t="s">
        <v>2972</v>
      </c>
      <c r="D841" s="40">
        <v>8.26</v>
      </c>
      <c r="E841" s="40">
        <v>2.2944444444444443</v>
      </c>
      <c r="F841" s="124">
        <v>44951</v>
      </c>
      <c r="G841" s="40">
        <v>8.2899999999999991</v>
      </c>
      <c r="H841" s="40">
        <v>2.3027777777777776</v>
      </c>
    </row>
    <row r="842" spans="1:8" x14ac:dyDescent="0.45">
      <c r="A842" s="40">
        <f t="shared" si="13"/>
        <v>840</v>
      </c>
      <c r="B842" s="124">
        <v>46032</v>
      </c>
      <c r="C842" s="40" t="s">
        <v>2973</v>
      </c>
      <c r="D842" s="40">
        <v>13.68</v>
      </c>
      <c r="E842" s="40">
        <v>3.8</v>
      </c>
      <c r="F842" s="124">
        <v>44850</v>
      </c>
      <c r="G842" s="40">
        <v>13.71</v>
      </c>
      <c r="H842" s="40">
        <v>3.8083333333333336</v>
      </c>
    </row>
    <row r="843" spans="1:8" x14ac:dyDescent="0.45">
      <c r="A843" s="40">
        <f t="shared" si="13"/>
        <v>841</v>
      </c>
      <c r="B843" s="124">
        <v>46035</v>
      </c>
      <c r="C843" s="40" t="s">
        <v>2974</v>
      </c>
      <c r="D843" s="40">
        <v>13.28</v>
      </c>
      <c r="E843" s="40">
        <v>3.6888888888888887</v>
      </c>
      <c r="F843" s="124">
        <v>44942</v>
      </c>
      <c r="G843" s="40">
        <v>13.31</v>
      </c>
      <c r="H843" s="40">
        <v>3.6972222222222224</v>
      </c>
    </row>
    <row r="844" spans="1:8" x14ac:dyDescent="0.45">
      <c r="A844" s="40">
        <f t="shared" si="13"/>
        <v>842</v>
      </c>
      <c r="B844" s="124">
        <v>46036</v>
      </c>
      <c r="C844" s="40" t="s">
        <v>2975</v>
      </c>
      <c r="D844" s="40">
        <v>13.77</v>
      </c>
      <c r="E844" s="40">
        <v>3.8249999999999997</v>
      </c>
      <c r="F844" s="124">
        <v>44936</v>
      </c>
      <c r="G844" s="40">
        <v>13.78</v>
      </c>
      <c r="H844" s="40">
        <v>3.8277777777777775</v>
      </c>
    </row>
    <row r="845" spans="1:8" x14ac:dyDescent="0.45">
      <c r="A845" s="40">
        <f t="shared" si="13"/>
        <v>843</v>
      </c>
      <c r="B845" s="124">
        <v>46038</v>
      </c>
      <c r="C845" s="40" t="s">
        <v>2976</v>
      </c>
      <c r="D845" s="40">
        <v>13.85</v>
      </c>
      <c r="E845" s="40">
        <v>3.8472222222222219</v>
      </c>
      <c r="F845" s="124">
        <v>44944</v>
      </c>
      <c r="G845" s="40">
        <v>14.54</v>
      </c>
      <c r="H845" s="40">
        <v>4.0388888888888888</v>
      </c>
    </row>
    <row r="846" spans="1:8" x14ac:dyDescent="0.45">
      <c r="A846" s="40">
        <f t="shared" si="13"/>
        <v>844</v>
      </c>
      <c r="B846" s="124">
        <v>46039</v>
      </c>
      <c r="C846" s="40" t="s">
        <v>2977</v>
      </c>
      <c r="D846" s="40">
        <v>14.16</v>
      </c>
      <c r="E846" s="40">
        <v>3.9333333333333331</v>
      </c>
      <c r="F846" s="124">
        <v>44944</v>
      </c>
      <c r="G846" s="40">
        <v>14.54</v>
      </c>
      <c r="H846" s="40">
        <v>4.0388888888888888</v>
      </c>
    </row>
    <row r="847" spans="1:8" x14ac:dyDescent="0.45">
      <c r="A847" s="40">
        <f t="shared" si="13"/>
        <v>845</v>
      </c>
      <c r="B847" s="124">
        <v>46040</v>
      </c>
      <c r="C847" s="40" t="s">
        <v>2978</v>
      </c>
      <c r="D847" s="40">
        <v>8.67</v>
      </c>
      <c r="E847" s="40">
        <v>2.4083333333333332</v>
      </c>
      <c r="F847" s="124">
        <v>44955</v>
      </c>
      <c r="G847" s="40">
        <v>9.5500000000000007</v>
      </c>
      <c r="H847" s="40">
        <v>2.6527777777777781</v>
      </c>
    </row>
    <row r="848" spans="1:8" x14ac:dyDescent="0.45">
      <c r="A848" s="40">
        <f t="shared" si="13"/>
        <v>846</v>
      </c>
      <c r="B848" s="124">
        <v>46047</v>
      </c>
      <c r="C848" s="40" t="s">
        <v>2979</v>
      </c>
      <c r="D848" s="40">
        <v>14.66</v>
      </c>
      <c r="E848" s="40">
        <v>4.072222222222222</v>
      </c>
      <c r="F848" s="124">
        <v>44633</v>
      </c>
      <c r="G848" s="40">
        <v>15.99</v>
      </c>
      <c r="H848" s="40">
        <v>4.4416666666666664</v>
      </c>
    </row>
    <row r="849" spans="1:8" x14ac:dyDescent="0.45">
      <c r="A849" s="40">
        <f t="shared" si="13"/>
        <v>847</v>
      </c>
      <c r="B849" s="124">
        <v>46052</v>
      </c>
      <c r="C849" s="40" t="s">
        <v>2980</v>
      </c>
      <c r="D849" s="40">
        <v>14.47</v>
      </c>
      <c r="E849" s="40">
        <v>4.0194444444444448</v>
      </c>
      <c r="F849" s="124">
        <v>44944</v>
      </c>
      <c r="G849" s="40">
        <v>14.54</v>
      </c>
      <c r="H849" s="40">
        <v>4.0388888888888888</v>
      </c>
    </row>
    <row r="850" spans="1:8" x14ac:dyDescent="0.45">
      <c r="A850" s="40">
        <f t="shared" si="13"/>
        <v>848</v>
      </c>
      <c r="B850" s="124">
        <v>46056</v>
      </c>
      <c r="C850" s="40" t="s">
        <v>2981</v>
      </c>
      <c r="D850" s="40">
        <v>16.82</v>
      </c>
      <c r="E850" s="40">
        <v>4.6722222222222225</v>
      </c>
      <c r="F850" s="124">
        <v>44863</v>
      </c>
      <c r="G850" s="40">
        <v>17.12</v>
      </c>
      <c r="H850" s="40">
        <v>4.7555555555555555</v>
      </c>
    </row>
    <row r="851" spans="1:8" x14ac:dyDescent="0.45">
      <c r="A851" s="40">
        <f t="shared" si="13"/>
        <v>849</v>
      </c>
      <c r="B851" s="124">
        <v>46060</v>
      </c>
      <c r="C851" s="40" t="s">
        <v>2982</v>
      </c>
      <c r="D851" s="40">
        <v>14.76</v>
      </c>
      <c r="E851" s="40">
        <v>4.0999999999999996</v>
      </c>
      <c r="F851" s="124">
        <v>44610</v>
      </c>
      <c r="G851" s="40">
        <v>15.28</v>
      </c>
      <c r="H851" s="40">
        <v>4.2444444444444445</v>
      </c>
    </row>
    <row r="852" spans="1:8" x14ac:dyDescent="0.45">
      <c r="A852" s="40">
        <f t="shared" si="13"/>
        <v>850</v>
      </c>
      <c r="B852" s="124">
        <v>46065</v>
      </c>
      <c r="C852" s="40" t="s">
        <v>2983</v>
      </c>
      <c r="D852" s="40">
        <v>17.71</v>
      </c>
      <c r="E852" s="40">
        <v>4.9194444444444443</v>
      </c>
      <c r="F852" s="124">
        <v>44609</v>
      </c>
      <c r="G852" s="40">
        <v>17.95</v>
      </c>
      <c r="H852" s="40">
        <v>4.9861111111111107</v>
      </c>
    </row>
    <row r="853" spans="1:8" x14ac:dyDescent="0.45">
      <c r="A853" s="40">
        <f t="shared" si="13"/>
        <v>851</v>
      </c>
      <c r="B853" s="124">
        <v>46066</v>
      </c>
      <c r="C853" s="40" t="s">
        <v>2984</v>
      </c>
      <c r="D853" s="40">
        <v>17.940000000000001</v>
      </c>
      <c r="E853" s="40">
        <v>4.9833333333333334</v>
      </c>
      <c r="F853" s="124">
        <v>44609</v>
      </c>
      <c r="G853" s="40">
        <v>17.95</v>
      </c>
      <c r="H853" s="40">
        <v>4.9861111111111107</v>
      </c>
    </row>
    <row r="854" spans="1:8" x14ac:dyDescent="0.45">
      <c r="A854" s="40">
        <f t="shared" si="13"/>
        <v>852</v>
      </c>
      <c r="B854" s="124">
        <v>46068</v>
      </c>
      <c r="C854" s="40" t="s">
        <v>2985</v>
      </c>
      <c r="D854" s="40">
        <v>15.72</v>
      </c>
      <c r="E854" s="40">
        <v>4.3666666666666671</v>
      </c>
      <c r="F854" s="124">
        <v>44613</v>
      </c>
      <c r="G854" s="40">
        <v>16.22</v>
      </c>
      <c r="H854" s="40">
        <v>4.5055555555555555</v>
      </c>
    </row>
    <row r="855" spans="1:8" x14ac:dyDescent="0.45">
      <c r="A855" s="40">
        <f t="shared" si="13"/>
        <v>853</v>
      </c>
      <c r="B855" s="124">
        <v>46070</v>
      </c>
      <c r="C855" s="40" t="s">
        <v>2986</v>
      </c>
      <c r="D855" s="40">
        <v>13.43</v>
      </c>
      <c r="E855" s="40">
        <v>3.7305555555555552</v>
      </c>
      <c r="F855" s="124">
        <v>44610</v>
      </c>
      <c r="G855" s="40">
        <v>15.28</v>
      </c>
      <c r="H855" s="40">
        <v>4.2444444444444445</v>
      </c>
    </row>
    <row r="856" spans="1:8" x14ac:dyDescent="0.45">
      <c r="A856" s="40">
        <f t="shared" si="13"/>
        <v>854</v>
      </c>
      <c r="B856" s="124">
        <v>46071</v>
      </c>
      <c r="C856" s="40" t="s">
        <v>2987</v>
      </c>
      <c r="D856" s="40">
        <v>19.239999999999998</v>
      </c>
      <c r="E856" s="40">
        <v>5.3444444444444441</v>
      </c>
      <c r="F856" s="124">
        <v>44616</v>
      </c>
      <c r="G856" s="40">
        <v>19.93</v>
      </c>
      <c r="H856" s="40">
        <v>5.5361111111111105</v>
      </c>
    </row>
    <row r="857" spans="1:8" x14ac:dyDescent="0.45">
      <c r="A857" s="40">
        <f t="shared" si="13"/>
        <v>855</v>
      </c>
      <c r="B857" s="124">
        <v>46072</v>
      </c>
      <c r="C857" s="40" t="s">
        <v>2988</v>
      </c>
      <c r="D857" s="40">
        <v>18.14</v>
      </c>
      <c r="E857" s="40">
        <v>5.0388888888888888</v>
      </c>
      <c r="F857" s="124">
        <v>44608</v>
      </c>
      <c r="G857" s="40">
        <v>18.41</v>
      </c>
      <c r="H857" s="40">
        <v>5.1138888888888889</v>
      </c>
    </row>
    <row r="858" spans="1:8" x14ac:dyDescent="0.45">
      <c r="A858" s="40">
        <f t="shared" si="13"/>
        <v>856</v>
      </c>
      <c r="B858" s="124">
        <v>46073</v>
      </c>
      <c r="C858" s="40" t="s">
        <v>2989</v>
      </c>
      <c r="D858" s="40">
        <v>12.88</v>
      </c>
      <c r="E858" s="40">
        <v>3.5777777777777779</v>
      </c>
      <c r="F858" s="124">
        <v>44593</v>
      </c>
      <c r="G858" s="40">
        <v>12.98</v>
      </c>
      <c r="H858" s="40">
        <v>3.6055555555555556</v>
      </c>
    </row>
    <row r="859" spans="1:8" x14ac:dyDescent="0.45">
      <c r="A859" s="40">
        <f t="shared" si="13"/>
        <v>857</v>
      </c>
      <c r="B859" s="124">
        <v>46074</v>
      </c>
      <c r="C859" s="40" t="s">
        <v>2990</v>
      </c>
      <c r="D859" s="40">
        <v>19.18</v>
      </c>
      <c r="E859" s="40">
        <v>5.3277777777777775</v>
      </c>
      <c r="F859" s="124">
        <v>44616</v>
      </c>
      <c r="G859" s="40">
        <v>19.93</v>
      </c>
      <c r="H859" s="40">
        <v>5.5361111111111105</v>
      </c>
    </row>
    <row r="860" spans="1:8" x14ac:dyDescent="0.45">
      <c r="A860" s="40">
        <f t="shared" si="13"/>
        <v>858</v>
      </c>
      <c r="B860" s="124">
        <v>46075</v>
      </c>
      <c r="C860" s="40" t="s">
        <v>2991</v>
      </c>
      <c r="D860" s="40">
        <v>13.02</v>
      </c>
      <c r="E860" s="40">
        <v>3.6166666666666663</v>
      </c>
      <c r="F860" s="124">
        <v>44610</v>
      </c>
      <c r="G860" s="40">
        <v>15.28</v>
      </c>
      <c r="H860" s="40">
        <v>4.2444444444444445</v>
      </c>
    </row>
    <row r="861" spans="1:8" x14ac:dyDescent="0.45">
      <c r="A861" s="40">
        <f t="shared" si="13"/>
        <v>859</v>
      </c>
      <c r="B861" s="124">
        <v>46076</v>
      </c>
      <c r="C861" s="40" t="s">
        <v>2992</v>
      </c>
      <c r="D861" s="40">
        <v>18.55</v>
      </c>
      <c r="E861" s="40">
        <v>5.1527777777777777</v>
      </c>
      <c r="F861" s="124">
        <v>44614</v>
      </c>
      <c r="G861" s="40">
        <v>18.850000000000001</v>
      </c>
      <c r="H861" s="40">
        <v>5.2361111111111116</v>
      </c>
    </row>
    <row r="862" spans="1:8" x14ac:dyDescent="0.45">
      <c r="A862" s="40">
        <f t="shared" si="13"/>
        <v>860</v>
      </c>
      <c r="B862" s="124">
        <v>46079</v>
      </c>
      <c r="C862" s="40" t="s">
        <v>2993</v>
      </c>
      <c r="D862" s="40">
        <v>3.89</v>
      </c>
      <c r="E862" s="40">
        <v>1.0805555555555555</v>
      </c>
      <c r="F862" s="124">
        <v>44615</v>
      </c>
      <c r="G862" s="40">
        <v>6.25</v>
      </c>
      <c r="H862" s="40">
        <v>1.7361111111111112</v>
      </c>
    </row>
    <row r="863" spans="1:8" x14ac:dyDescent="0.45">
      <c r="A863" s="40">
        <f t="shared" si="13"/>
        <v>861</v>
      </c>
      <c r="B863" s="124">
        <v>46081</v>
      </c>
      <c r="C863" s="40" t="s">
        <v>2994</v>
      </c>
      <c r="D863" s="40">
        <v>14.93</v>
      </c>
      <c r="E863" s="40">
        <v>4.1472222222222221</v>
      </c>
      <c r="F863" s="124">
        <v>44610</v>
      </c>
      <c r="G863" s="40">
        <v>15.28</v>
      </c>
      <c r="H863" s="40">
        <v>4.2444444444444445</v>
      </c>
    </row>
  </sheetData>
  <autoFilter ref="A2:H34" xr:uid="{5A8CA76A-59D8-44E9-9134-98295CC9B3C1}"/>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D7168-AFA0-4F2B-85DD-1DCB49212294}">
  <dimension ref="A2:BL146"/>
  <sheetViews>
    <sheetView workbookViewId="0">
      <pane ySplit="2" topLeftCell="A3" activePane="bottomLeft" state="frozen"/>
      <selection activeCell="H16" sqref="H16:I16"/>
      <selection pane="bottomLeft" activeCell="H16" sqref="H16:I16"/>
    </sheetView>
  </sheetViews>
  <sheetFormatPr defaultRowHeight="18" x14ac:dyDescent="0.45"/>
  <cols>
    <col min="2" max="2" width="11.3984375" style="3" bestFit="1" customWidth="1"/>
    <col min="6" max="6" width="11.3984375" style="3" bestFit="1" customWidth="1"/>
    <col min="9" max="12" width="8.69921875" customWidth="1"/>
    <col min="13" max="13" width="11.3984375" style="3" customWidth="1"/>
    <col min="14" max="19" width="8.69921875" customWidth="1"/>
    <col min="20" max="20" width="11.3984375" style="3" customWidth="1"/>
    <col min="21" max="26" width="8.69921875" customWidth="1"/>
    <col min="27" max="27" width="11.3984375" style="3" customWidth="1"/>
    <col min="28" max="33" width="8.69921875" customWidth="1"/>
    <col min="34" max="34" width="11.3984375" style="3" customWidth="1"/>
    <col min="35" max="40" width="8.69921875" customWidth="1"/>
    <col min="41" max="41" width="11.3984375" style="3" customWidth="1"/>
    <col min="42" max="44" width="8.69921875" customWidth="1"/>
    <col min="45" max="45" width="11.5" customWidth="1"/>
    <col min="48" max="48" width="11.3984375" style="3" bestFit="1" customWidth="1"/>
    <col min="55" max="55" width="8.69921875" style="3"/>
    <col min="62" max="62" width="10.19921875" style="3" bestFit="1" customWidth="1"/>
  </cols>
  <sheetData>
    <row r="2" spans="1:64" x14ac:dyDescent="0.45">
      <c r="B2" s="3" t="s">
        <v>2091</v>
      </c>
      <c r="I2" t="s">
        <v>2092</v>
      </c>
      <c r="P2" t="s">
        <v>2093</v>
      </c>
      <c r="W2" t="s">
        <v>2094</v>
      </c>
      <c r="AD2" t="s">
        <v>2095</v>
      </c>
      <c r="AK2" t="s">
        <v>2096</v>
      </c>
      <c r="AR2" t="s">
        <v>2097</v>
      </c>
      <c r="AY2" t="s">
        <v>2098</v>
      </c>
      <c r="BF2" t="s">
        <v>2101</v>
      </c>
    </row>
    <row r="3" spans="1:64" x14ac:dyDescent="0.45">
      <c r="A3" t="s">
        <v>1110</v>
      </c>
      <c r="B3" s="3" t="s">
        <v>2099</v>
      </c>
      <c r="D3" t="s">
        <v>1111</v>
      </c>
      <c r="E3" t="s">
        <v>1112</v>
      </c>
      <c r="F3" s="3" t="s">
        <v>2100</v>
      </c>
      <c r="G3" t="s">
        <v>1111</v>
      </c>
      <c r="H3" t="s">
        <v>1112</v>
      </c>
      <c r="I3" t="s">
        <v>2099</v>
      </c>
      <c r="K3" t="s">
        <v>1111</v>
      </c>
      <c r="L3" t="s">
        <v>1112</v>
      </c>
      <c r="M3" s="3" t="s">
        <v>2100</v>
      </c>
      <c r="N3" t="s">
        <v>1111</v>
      </c>
      <c r="O3" t="s">
        <v>1112</v>
      </c>
      <c r="P3" t="s">
        <v>2099</v>
      </c>
      <c r="R3" t="s">
        <v>1111</v>
      </c>
      <c r="S3" t="s">
        <v>1112</v>
      </c>
      <c r="T3" s="3" t="s">
        <v>2100</v>
      </c>
      <c r="U3" t="s">
        <v>1111</v>
      </c>
      <c r="V3" t="s">
        <v>1112</v>
      </c>
      <c r="W3" t="s">
        <v>2099</v>
      </c>
      <c r="Y3" t="s">
        <v>1111</v>
      </c>
      <c r="Z3" t="s">
        <v>1112</v>
      </c>
      <c r="AA3" s="3" t="s">
        <v>2100</v>
      </c>
      <c r="AB3" t="s">
        <v>1111</v>
      </c>
      <c r="AC3" t="s">
        <v>1112</v>
      </c>
      <c r="AD3" t="s">
        <v>2099</v>
      </c>
      <c r="AF3" t="s">
        <v>1111</v>
      </c>
      <c r="AG3" t="s">
        <v>1112</v>
      </c>
      <c r="AH3" s="3" t="s">
        <v>2100</v>
      </c>
      <c r="AI3" t="s">
        <v>1111</v>
      </c>
      <c r="AJ3" t="s">
        <v>1112</v>
      </c>
      <c r="AK3" t="s">
        <v>2099</v>
      </c>
      <c r="AM3" t="s">
        <v>1111</v>
      </c>
      <c r="AN3" t="s">
        <v>1112</v>
      </c>
      <c r="AO3" s="3" t="s">
        <v>2100</v>
      </c>
      <c r="AP3" t="s">
        <v>1111</v>
      </c>
      <c r="AQ3" t="s">
        <v>1112</v>
      </c>
      <c r="AR3" t="s">
        <v>2099</v>
      </c>
      <c r="AT3" t="s">
        <v>1111</v>
      </c>
      <c r="AU3" t="s">
        <v>1112</v>
      </c>
      <c r="AV3" s="3" t="s">
        <v>2100</v>
      </c>
      <c r="AW3" t="s">
        <v>1111</v>
      </c>
      <c r="AX3" t="s">
        <v>1112</v>
      </c>
      <c r="AY3" t="s">
        <v>2099</v>
      </c>
      <c r="BA3" t="s">
        <v>1111</v>
      </c>
      <c r="BB3" t="s">
        <v>1112</v>
      </c>
      <c r="BC3" s="3" t="s">
        <v>2100</v>
      </c>
      <c r="BD3" t="s">
        <v>1111</v>
      </c>
      <c r="BE3" t="s">
        <v>1112</v>
      </c>
      <c r="BF3" t="s">
        <v>2099</v>
      </c>
      <c r="BH3" t="s">
        <v>1111</v>
      </c>
      <c r="BI3" t="s">
        <v>1112</v>
      </c>
      <c r="BJ3" s="3" t="s">
        <v>2100</v>
      </c>
      <c r="BK3" t="s">
        <v>1111</v>
      </c>
      <c r="BL3" t="s">
        <v>1112</v>
      </c>
    </row>
    <row r="4" spans="1:64" x14ac:dyDescent="0.45">
      <c r="A4">
        <v>1</v>
      </c>
      <c r="B4" s="3">
        <v>45717</v>
      </c>
      <c r="C4" t="s">
        <v>2134</v>
      </c>
      <c r="D4">
        <v>15.5</v>
      </c>
      <c r="E4">
        <v>4.3055555555555554</v>
      </c>
      <c r="F4" s="3">
        <v>44642</v>
      </c>
      <c r="G4">
        <v>16.82</v>
      </c>
      <c r="H4">
        <v>4.6722222222222225</v>
      </c>
      <c r="I4">
        <v>45717</v>
      </c>
      <c r="J4" t="s">
        <v>2257</v>
      </c>
      <c r="K4">
        <v>12.25</v>
      </c>
      <c r="L4">
        <v>3.4027777777777777</v>
      </c>
      <c r="M4" s="3">
        <v>44627</v>
      </c>
      <c r="N4">
        <v>12.76</v>
      </c>
      <c r="O4">
        <v>3.5444444444444443</v>
      </c>
      <c r="P4">
        <v>45717</v>
      </c>
      <c r="Q4" t="s">
        <v>2380</v>
      </c>
      <c r="R4">
        <v>11.59</v>
      </c>
      <c r="S4">
        <v>3.2194444444444441</v>
      </c>
      <c r="T4" s="3">
        <v>44650</v>
      </c>
      <c r="U4">
        <v>11.63</v>
      </c>
      <c r="V4">
        <v>3.2305555555555556</v>
      </c>
      <c r="W4">
        <v>45717</v>
      </c>
      <c r="X4" t="s">
        <v>2503</v>
      </c>
      <c r="Y4">
        <v>16.64</v>
      </c>
      <c r="Z4">
        <v>4.6222222222222227</v>
      </c>
      <c r="AA4" s="3">
        <v>44650</v>
      </c>
      <c r="AB4">
        <v>17.57</v>
      </c>
      <c r="AC4">
        <v>4.8805555555555555</v>
      </c>
      <c r="AD4">
        <v>45717</v>
      </c>
      <c r="AE4" t="s">
        <v>2626</v>
      </c>
      <c r="AF4">
        <v>8.66</v>
      </c>
      <c r="AG4">
        <v>2.4055555555555554</v>
      </c>
      <c r="AH4" s="3">
        <v>44633</v>
      </c>
      <c r="AI4">
        <v>9.33</v>
      </c>
      <c r="AJ4">
        <v>2.5916666666666668</v>
      </c>
      <c r="AK4">
        <v>45717</v>
      </c>
      <c r="AL4" t="s">
        <v>2749</v>
      </c>
      <c r="AM4">
        <v>14.96</v>
      </c>
      <c r="AN4">
        <v>4.1555555555555559</v>
      </c>
      <c r="AO4" s="3">
        <v>44650</v>
      </c>
      <c r="AP4">
        <v>17.489999999999998</v>
      </c>
      <c r="AQ4">
        <v>4.8583333333333325</v>
      </c>
      <c r="AR4">
        <v>45717</v>
      </c>
      <c r="AS4" t="s">
        <v>2872</v>
      </c>
      <c r="AT4">
        <v>15.5</v>
      </c>
      <c r="AU4">
        <v>4.3055555555555554</v>
      </c>
      <c r="AV4" s="3">
        <v>44642</v>
      </c>
      <c r="AW4">
        <v>16.82</v>
      </c>
      <c r="AX4">
        <v>4.6722222222222225</v>
      </c>
      <c r="AY4">
        <v>45717</v>
      </c>
      <c r="AZ4" t="s">
        <v>2995</v>
      </c>
    </row>
    <row r="5" spans="1:64" x14ac:dyDescent="0.45">
      <c r="A5">
        <v>2</v>
      </c>
      <c r="B5" s="3">
        <v>45723</v>
      </c>
      <c r="C5" t="s">
        <v>2135</v>
      </c>
      <c r="D5">
        <v>14.93</v>
      </c>
      <c r="E5">
        <v>4.1472222222222221</v>
      </c>
      <c r="F5" s="3">
        <v>44642</v>
      </c>
      <c r="G5">
        <v>16.82</v>
      </c>
      <c r="H5">
        <v>4.6722222222222225</v>
      </c>
      <c r="I5">
        <v>45723</v>
      </c>
      <c r="J5" t="s">
        <v>2258</v>
      </c>
      <c r="K5">
        <v>19.7</v>
      </c>
      <c r="L5">
        <v>5.4722222222222223</v>
      </c>
      <c r="M5" s="3">
        <v>44632</v>
      </c>
      <c r="N5">
        <v>19.739999999999998</v>
      </c>
      <c r="O5">
        <v>5.4833333333333325</v>
      </c>
      <c r="P5">
        <v>45723</v>
      </c>
      <c r="Q5" t="s">
        <v>2381</v>
      </c>
      <c r="R5">
        <v>19.86</v>
      </c>
      <c r="S5">
        <v>5.5166666666666666</v>
      </c>
      <c r="T5" s="3">
        <v>44626</v>
      </c>
      <c r="U5">
        <v>21</v>
      </c>
      <c r="V5">
        <v>5.833333333333333</v>
      </c>
      <c r="W5">
        <v>45723</v>
      </c>
      <c r="X5" t="s">
        <v>2504</v>
      </c>
      <c r="Y5">
        <v>20.61</v>
      </c>
      <c r="Z5">
        <v>5.7249999999999996</v>
      </c>
      <c r="AA5" s="3">
        <v>44628</v>
      </c>
      <c r="AB5">
        <v>20.66</v>
      </c>
      <c r="AC5">
        <v>5.7388888888888889</v>
      </c>
      <c r="AD5">
        <v>45723</v>
      </c>
      <c r="AE5" t="s">
        <v>2627</v>
      </c>
      <c r="AF5">
        <v>14.64</v>
      </c>
      <c r="AG5">
        <v>4.0666666666666664</v>
      </c>
      <c r="AH5" s="3">
        <v>44632</v>
      </c>
      <c r="AI5">
        <v>14.75</v>
      </c>
      <c r="AJ5">
        <v>4.0972222222222223</v>
      </c>
      <c r="AK5">
        <v>45723</v>
      </c>
      <c r="AL5" t="s">
        <v>2750</v>
      </c>
      <c r="AM5">
        <v>20.65</v>
      </c>
      <c r="AN5">
        <v>5.7361111111111107</v>
      </c>
      <c r="AO5" s="3">
        <v>44628</v>
      </c>
      <c r="AP5">
        <v>20.73</v>
      </c>
      <c r="AQ5">
        <v>5.7583333333333337</v>
      </c>
      <c r="AR5">
        <v>45723</v>
      </c>
      <c r="AS5" t="s">
        <v>2873</v>
      </c>
      <c r="AT5">
        <v>14.93</v>
      </c>
      <c r="AU5">
        <v>4.1472222222222221</v>
      </c>
      <c r="AV5" s="3">
        <v>44642</v>
      </c>
      <c r="AW5">
        <v>16.82</v>
      </c>
      <c r="AX5">
        <v>4.6722222222222225</v>
      </c>
      <c r="AY5">
        <v>45723</v>
      </c>
      <c r="AZ5" t="s">
        <v>2996</v>
      </c>
    </row>
    <row r="6" spans="1:64" x14ac:dyDescent="0.45">
      <c r="A6">
        <v>3</v>
      </c>
      <c r="B6" s="3">
        <v>45724</v>
      </c>
      <c r="C6" t="s">
        <v>2136</v>
      </c>
      <c r="D6">
        <v>18.809999999999999</v>
      </c>
      <c r="E6">
        <v>5.2249999999999996</v>
      </c>
      <c r="F6" s="3">
        <v>44649</v>
      </c>
      <c r="G6">
        <v>18.87</v>
      </c>
      <c r="H6">
        <v>5.2416666666666671</v>
      </c>
      <c r="I6">
        <v>45724</v>
      </c>
      <c r="J6" t="s">
        <v>2259</v>
      </c>
      <c r="K6">
        <v>14.22</v>
      </c>
      <c r="L6">
        <v>3.95</v>
      </c>
      <c r="M6" s="3">
        <v>44642</v>
      </c>
      <c r="N6">
        <v>15.89</v>
      </c>
      <c r="O6">
        <v>4.4138888888888888</v>
      </c>
      <c r="P6">
        <v>45724</v>
      </c>
      <c r="Q6" t="s">
        <v>2382</v>
      </c>
      <c r="R6">
        <v>9.66</v>
      </c>
      <c r="S6">
        <v>2.6833333333333331</v>
      </c>
      <c r="T6" s="3">
        <v>44634</v>
      </c>
      <c r="U6">
        <v>10.09</v>
      </c>
      <c r="V6">
        <v>2.8027777777777776</v>
      </c>
      <c r="W6">
        <v>45724</v>
      </c>
      <c r="X6" t="s">
        <v>2505</v>
      </c>
      <c r="Y6">
        <v>7.9</v>
      </c>
      <c r="Z6">
        <v>2.1944444444444446</v>
      </c>
      <c r="AA6" s="3">
        <v>44624</v>
      </c>
      <c r="AB6">
        <v>7.99</v>
      </c>
      <c r="AC6">
        <v>2.2194444444444446</v>
      </c>
      <c r="AD6">
        <v>45724</v>
      </c>
      <c r="AE6" t="s">
        <v>2628</v>
      </c>
      <c r="AF6">
        <v>12.74</v>
      </c>
      <c r="AG6">
        <v>3.5388888888888888</v>
      </c>
      <c r="AH6" s="3">
        <v>44649</v>
      </c>
      <c r="AI6">
        <v>13.03</v>
      </c>
      <c r="AJ6">
        <v>3.619444444444444</v>
      </c>
      <c r="AK6">
        <v>45724</v>
      </c>
      <c r="AL6" t="s">
        <v>2751</v>
      </c>
      <c r="AM6">
        <v>4.95</v>
      </c>
      <c r="AN6">
        <v>1.375</v>
      </c>
      <c r="AO6" s="3">
        <v>44638</v>
      </c>
      <c r="AP6">
        <v>5.43</v>
      </c>
      <c r="AQ6">
        <v>1.5083333333333333</v>
      </c>
      <c r="AR6">
        <v>45724</v>
      </c>
      <c r="AS6" t="s">
        <v>2874</v>
      </c>
      <c r="AT6">
        <v>18.809999999999999</v>
      </c>
      <c r="AU6">
        <v>5.2249999999999996</v>
      </c>
      <c r="AV6" s="3">
        <v>44649</v>
      </c>
      <c r="AW6">
        <v>18.87</v>
      </c>
      <c r="AX6">
        <v>5.2416666666666671</v>
      </c>
      <c r="AY6">
        <v>45724</v>
      </c>
      <c r="AZ6" t="s">
        <v>2997</v>
      </c>
    </row>
    <row r="7" spans="1:64" x14ac:dyDescent="0.45">
      <c r="A7">
        <v>4</v>
      </c>
      <c r="B7" s="3">
        <v>45725</v>
      </c>
      <c r="C7" t="s">
        <v>2137</v>
      </c>
      <c r="D7">
        <v>20.64</v>
      </c>
      <c r="E7">
        <v>5.7333333333333334</v>
      </c>
      <c r="F7" s="3">
        <v>44647</v>
      </c>
      <c r="G7">
        <v>20.94</v>
      </c>
      <c r="H7">
        <v>5.8166666666666673</v>
      </c>
      <c r="I7">
        <v>45725</v>
      </c>
      <c r="J7" t="s">
        <v>2260</v>
      </c>
      <c r="K7">
        <v>20.67</v>
      </c>
      <c r="L7">
        <v>5.7416666666666671</v>
      </c>
      <c r="M7" s="3">
        <v>44647</v>
      </c>
      <c r="N7">
        <v>20.87</v>
      </c>
      <c r="O7">
        <v>5.7972222222222225</v>
      </c>
      <c r="P7">
        <v>45725</v>
      </c>
      <c r="Q7" t="s">
        <v>2383</v>
      </c>
      <c r="R7">
        <v>20.64</v>
      </c>
      <c r="S7">
        <v>5.7333333333333334</v>
      </c>
      <c r="T7" s="3">
        <v>44626</v>
      </c>
      <c r="U7">
        <v>21</v>
      </c>
      <c r="V7">
        <v>5.833333333333333</v>
      </c>
      <c r="W7">
        <v>45725</v>
      </c>
      <c r="X7" t="s">
        <v>2506</v>
      </c>
      <c r="Y7">
        <v>21.03</v>
      </c>
      <c r="Z7">
        <v>5.8416666666666668</v>
      </c>
      <c r="AA7" s="3">
        <v>44647</v>
      </c>
      <c r="AB7">
        <v>21.09</v>
      </c>
      <c r="AC7">
        <v>5.8583333333333334</v>
      </c>
      <c r="AD7">
        <v>45725</v>
      </c>
      <c r="AE7" t="s">
        <v>2629</v>
      </c>
      <c r="AF7">
        <v>21.11</v>
      </c>
      <c r="AG7">
        <v>5.8638888888888889</v>
      </c>
      <c r="AH7" s="3">
        <v>44626</v>
      </c>
      <c r="AI7">
        <v>21.33</v>
      </c>
      <c r="AJ7">
        <v>5.9249999999999998</v>
      </c>
      <c r="AK7">
        <v>45725</v>
      </c>
      <c r="AL7" t="s">
        <v>2752</v>
      </c>
      <c r="AM7">
        <v>21.52</v>
      </c>
      <c r="AN7">
        <v>5.9777777777777779</v>
      </c>
      <c r="AO7" s="3">
        <v>44647</v>
      </c>
      <c r="AP7">
        <v>21.71</v>
      </c>
      <c r="AQ7">
        <v>6.0305555555555559</v>
      </c>
      <c r="AR7">
        <v>45725</v>
      </c>
      <c r="AS7" t="s">
        <v>2875</v>
      </c>
      <c r="AT7">
        <v>20.64</v>
      </c>
      <c r="AU7">
        <v>5.7333333333333334</v>
      </c>
      <c r="AV7" s="3">
        <v>44647</v>
      </c>
      <c r="AW7">
        <v>20.94</v>
      </c>
      <c r="AX7">
        <v>5.8166666666666673</v>
      </c>
      <c r="AY7">
        <v>45725</v>
      </c>
      <c r="AZ7" t="s">
        <v>2998</v>
      </c>
    </row>
    <row r="8" spans="1:64" x14ac:dyDescent="0.45">
      <c r="A8">
        <v>5</v>
      </c>
      <c r="B8" s="3">
        <v>45726</v>
      </c>
      <c r="C8" t="s">
        <v>2138</v>
      </c>
      <c r="D8">
        <v>13.37</v>
      </c>
      <c r="E8">
        <v>3.7138888888888886</v>
      </c>
      <c r="F8" s="3">
        <v>44631</v>
      </c>
      <c r="G8">
        <v>13.68</v>
      </c>
      <c r="H8">
        <v>3.8</v>
      </c>
      <c r="I8">
        <v>45726</v>
      </c>
      <c r="J8" t="s">
        <v>2261</v>
      </c>
      <c r="K8">
        <v>12.29</v>
      </c>
      <c r="L8">
        <v>3.4138888888888888</v>
      </c>
      <c r="M8" s="3">
        <v>44627</v>
      </c>
      <c r="N8">
        <v>12.76</v>
      </c>
      <c r="O8">
        <v>3.5444444444444443</v>
      </c>
      <c r="P8">
        <v>45726</v>
      </c>
      <c r="Q8" t="s">
        <v>2384</v>
      </c>
      <c r="R8">
        <v>7.79</v>
      </c>
      <c r="S8">
        <v>2.1638888888888888</v>
      </c>
      <c r="T8" s="3">
        <v>44633</v>
      </c>
      <c r="U8">
        <v>9.58</v>
      </c>
      <c r="V8">
        <v>2.661111111111111</v>
      </c>
      <c r="W8">
        <v>45726</v>
      </c>
      <c r="X8" t="s">
        <v>2507</v>
      </c>
      <c r="Y8">
        <v>12.03</v>
      </c>
      <c r="Z8">
        <v>3.3416666666666663</v>
      </c>
      <c r="AA8" s="3">
        <v>44649</v>
      </c>
      <c r="AB8">
        <v>12.74</v>
      </c>
      <c r="AC8">
        <v>3.5388888888888888</v>
      </c>
      <c r="AD8">
        <v>45726</v>
      </c>
      <c r="AE8" t="s">
        <v>2630</v>
      </c>
      <c r="AF8">
        <v>13.33</v>
      </c>
      <c r="AG8">
        <v>3.7027777777777775</v>
      </c>
      <c r="AH8" s="3">
        <v>44640</v>
      </c>
      <c r="AI8">
        <v>14.08</v>
      </c>
      <c r="AJ8">
        <v>3.911111111111111</v>
      </c>
      <c r="AK8">
        <v>45726</v>
      </c>
      <c r="AL8" t="s">
        <v>2753</v>
      </c>
      <c r="AM8">
        <v>6.17</v>
      </c>
      <c r="AN8">
        <v>1.7138888888888888</v>
      </c>
      <c r="AO8" s="3">
        <v>44641</v>
      </c>
      <c r="AP8">
        <v>8.19</v>
      </c>
      <c r="AQ8">
        <v>2.2749999999999999</v>
      </c>
      <c r="AR8">
        <v>45726</v>
      </c>
      <c r="AS8" t="s">
        <v>2876</v>
      </c>
      <c r="AT8">
        <v>13.37</v>
      </c>
      <c r="AU8">
        <v>3.7138888888888886</v>
      </c>
      <c r="AV8" s="3">
        <v>44631</v>
      </c>
      <c r="AW8">
        <v>13.68</v>
      </c>
      <c r="AX8">
        <v>3.8</v>
      </c>
      <c r="AY8">
        <v>45726</v>
      </c>
      <c r="AZ8" t="s">
        <v>2999</v>
      </c>
    </row>
    <row r="9" spans="1:64" x14ac:dyDescent="0.45">
      <c r="A9">
        <v>6</v>
      </c>
      <c r="B9" s="3">
        <v>45728</v>
      </c>
      <c r="C9" t="s">
        <v>2139</v>
      </c>
      <c r="D9">
        <v>9.85</v>
      </c>
      <c r="E9">
        <v>2.7361111111111112</v>
      </c>
      <c r="F9" s="3">
        <v>44650</v>
      </c>
      <c r="G9">
        <v>10.16</v>
      </c>
      <c r="H9">
        <v>2.8222222222222224</v>
      </c>
      <c r="I9">
        <v>45728</v>
      </c>
      <c r="J9" t="s">
        <v>2262</v>
      </c>
      <c r="K9">
        <v>9.4</v>
      </c>
      <c r="L9">
        <v>2.6111111111111112</v>
      </c>
      <c r="M9" s="3">
        <v>44634</v>
      </c>
      <c r="N9">
        <v>10.33</v>
      </c>
      <c r="O9">
        <v>2.8694444444444445</v>
      </c>
      <c r="P9">
        <v>45728</v>
      </c>
      <c r="Q9" t="s">
        <v>2385</v>
      </c>
      <c r="R9">
        <v>9.43</v>
      </c>
      <c r="S9">
        <v>2.6194444444444445</v>
      </c>
      <c r="T9" s="3">
        <v>44633</v>
      </c>
      <c r="U9">
        <v>9.58</v>
      </c>
      <c r="V9">
        <v>2.661111111111111</v>
      </c>
      <c r="W9">
        <v>45728</v>
      </c>
      <c r="X9" t="s">
        <v>2508</v>
      </c>
      <c r="Y9">
        <v>13.09</v>
      </c>
      <c r="Z9">
        <v>3.6361111111111111</v>
      </c>
      <c r="AA9" s="3">
        <v>44627</v>
      </c>
      <c r="AB9">
        <v>13.3</v>
      </c>
      <c r="AC9">
        <v>3.6944444444444446</v>
      </c>
      <c r="AD9">
        <v>45728</v>
      </c>
      <c r="AE9" t="s">
        <v>2631</v>
      </c>
      <c r="AF9">
        <v>13.56</v>
      </c>
      <c r="AG9">
        <v>3.7666666666666666</v>
      </c>
      <c r="AH9" s="3">
        <v>44640</v>
      </c>
      <c r="AI9">
        <v>14.08</v>
      </c>
      <c r="AJ9">
        <v>3.911111111111111</v>
      </c>
      <c r="AK9">
        <v>45728</v>
      </c>
      <c r="AL9" t="s">
        <v>2754</v>
      </c>
      <c r="AM9">
        <v>10.39</v>
      </c>
      <c r="AN9">
        <v>2.8861111111111111</v>
      </c>
      <c r="AO9" s="3">
        <v>44642</v>
      </c>
      <c r="AP9">
        <v>10.41</v>
      </c>
      <c r="AQ9">
        <v>2.8916666666666666</v>
      </c>
      <c r="AR9">
        <v>45728</v>
      </c>
      <c r="AS9" t="s">
        <v>2877</v>
      </c>
      <c r="AT9">
        <v>9.85</v>
      </c>
      <c r="AU9">
        <v>2.7361111111111112</v>
      </c>
      <c r="AV9" s="3">
        <v>44650</v>
      </c>
      <c r="AW9">
        <v>10.16</v>
      </c>
      <c r="AX9">
        <v>2.8222222222222224</v>
      </c>
      <c r="AY9">
        <v>45728</v>
      </c>
      <c r="AZ9" t="s">
        <v>3000</v>
      </c>
    </row>
    <row r="10" spans="1:64" x14ac:dyDescent="0.45">
      <c r="A10">
        <v>7</v>
      </c>
      <c r="B10" s="3">
        <v>45730</v>
      </c>
      <c r="C10" t="s">
        <v>2140</v>
      </c>
      <c r="D10">
        <v>17.02</v>
      </c>
      <c r="E10">
        <v>4.7277777777777779</v>
      </c>
      <c r="F10" s="3">
        <v>44645</v>
      </c>
      <c r="G10">
        <v>17.43</v>
      </c>
      <c r="H10">
        <v>4.8416666666666668</v>
      </c>
      <c r="I10">
        <v>45730</v>
      </c>
      <c r="J10" t="s">
        <v>2263</v>
      </c>
      <c r="K10">
        <v>14.23</v>
      </c>
      <c r="L10">
        <v>3.9527777777777779</v>
      </c>
      <c r="M10" s="3">
        <v>44642</v>
      </c>
      <c r="N10">
        <v>15.89</v>
      </c>
      <c r="O10">
        <v>4.4138888888888888</v>
      </c>
      <c r="P10">
        <v>45730</v>
      </c>
      <c r="Q10" t="s">
        <v>2386</v>
      </c>
      <c r="R10">
        <v>9</v>
      </c>
      <c r="S10">
        <v>2.5</v>
      </c>
      <c r="T10" s="3">
        <v>44633</v>
      </c>
      <c r="U10">
        <v>9.58</v>
      </c>
      <c r="V10">
        <v>2.661111111111111</v>
      </c>
      <c r="W10">
        <v>45730</v>
      </c>
      <c r="X10" t="s">
        <v>2509</v>
      </c>
      <c r="Y10">
        <v>12.61</v>
      </c>
      <c r="Z10">
        <v>3.5027777777777773</v>
      </c>
      <c r="AA10" s="3">
        <v>44649</v>
      </c>
      <c r="AB10">
        <v>12.74</v>
      </c>
      <c r="AC10">
        <v>3.5388888888888888</v>
      </c>
      <c r="AD10">
        <v>45730</v>
      </c>
      <c r="AE10" t="s">
        <v>2632</v>
      </c>
      <c r="AF10">
        <v>16.55</v>
      </c>
      <c r="AG10">
        <v>4.5972222222222223</v>
      </c>
      <c r="AH10" s="3">
        <v>44645</v>
      </c>
      <c r="AI10">
        <v>18.440000000000001</v>
      </c>
      <c r="AJ10">
        <v>5.1222222222222227</v>
      </c>
      <c r="AK10">
        <v>45730</v>
      </c>
      <c r="AL10" t="s">
        <v>2755</v>
      </c>
      <c r="AM10">
        <v>5.13</v>
      </c>
      <c r="AN10">
        <v>1.425</v>
      </c>
      <c r="AO10" s="3">
        <v>44638</v>
      </c>
      <c r="AP10">
        <v>5.43</v>
      </c>
      <c r="AQ10">
        <v>1.5083333333333333</v>
      </c>
      <c r="AR10">
        <v>45730</v>
      </c>
      <c r="AS10" t="s">
        <v>2878</v>
      </c>
      <c r="AT10">
        <v>17.02</v>
      </c>
      <c r="AU10">
        <v>4.7277777777777779</v>
      </c>
      <c r="AV10" s="3">
        <v>44645</v>
      </c>
      <c r="AW10">
        <v>17.43</v>
      </c>
      <c r="AX10">
        <v>4.8416666666666668</v>
      </c>
      <c r="AY10">
        <v>45730</v>
      </c>
      <c r="AZ10" t="s">
        <v>3001</v>
      </c>
    </row>
    <row r="11" spans="1:64" x14ac:dyDescent="0.45">
      <c r="A11">
        <v>8</v>
      </c>
      <c r="B11" s="3">
        <v>45732</v>
      </c>
      <c r="C11" t="s">
        <v>2141</v>
      </c>
      <c r="D11">
        <v>5.53</v>
      </c>
      <c r="E11">
        <v>1.5361111111111112</v>
      </c>
      <c r="F11" s="3">
        <v>44639</v>
      </c>
      <c r="G11">
        <v>6.02</v>
      </c>
      <c r="H11">
        <v>1.6722222222222221</v>
      </c>
      <c r="I11">
        <v>45732</v>
      </c>
      <c r="J11" t="s">
        <v>3118</v>
      </c>
      <c r="K11">
        <v>8.25</v>
      </c>
      <c r="L11">
        <v>2.2916666666666665</v>
      </c>
      <c r="M11" s="3">
        <v>44650</v>
      </c>
      <c r="N11">
        <v>8.5</v>
      </c>
      <c r="O11">
        <v>2.3611111111111112</v>
      </c>
      <c r="P11">
        <v>45732</v>
      </c>
      <c r="Q11" t="s">
        <v>2387</v>
      </c>
      <c r="R11">
        <v>9.4700000000000006</v>
      </c>
      <c r="S11">
        <v>2.6305555555555555</v>
      </c>
      <c r="T11" s="3">
        <v>44633</v>
      </c>
      <c r="U11">
        <v>9.58</v>
      </c>
      <c r="V11">
        <v>2.661111111111111</v>
      </c>
      <c r="W11">
        <v>45732</v>
      </c>
      <c r="X11" t="s">
        <v>2510</v>
      </c>
      <c r="Y11">
        <v>6.57</v>
      </c>
      <c r="Z11">
        <v>1.825</v>
      </c>
      <c r="AA11" s="3">
        <v>44641</v>
      </c>
      <c r="AB11">
        <v>6.77</v>
      </c>
      <c r="AC11">
        <v>1.8805555555555553</v>
      </c>
      <c r="AD11">
        <v>45732</v>
      </c>
      <c r="AE11" t="s">
        <v>2633</v>
      </c>
      <c r="AF11">
        <v>7.74</v>
      </c>
      <c r="AG11">
        <v>2.15</v>
      </c>
      <c r="AH11" s="3">
        <v>44633</v>
      </c>
      <c r="AI11">
        <v>9.33</v>
      </c>
      <c r="AJ11">
        <v>2.5916666666666668</v>
      </c>
      <c r="AK11">
        <v>45732</v>
      </c>
      <c r="AL11" t="s">
        <v>2756</v>
      </c>
      <c r="AM11">
        <v>13.51</v>
      </c>
      <c r="AN11">
        <v>3.7527777777777778</v>
      </c>
      <c r="AO11" s="3">
        <v>44650</v>
      </c>
      <c r="AP11">
        <v>17.489999999999998</v>
      </c>
      <c r="AQ11">
        <v>4.8583333333333325</v>
      </c>
      <c r="AR11">
        <v>45732</v>
      </c>
      <c r="AS11" t="s">
        <v>2879</v>
      </c>
      <c r="AT11">
        <v>5.53</v>
      </c>
      <c r="AU11">
        <v>1.5361111111111112</v>
      </c>
      <c r="AV11" s="3">
        <v>44639</v>
      </c>
      <c r="AW11">
        <v>6.02</v>
      </c>
      <c r="AX11">
        <v>1.6722222222222221</v>
      </c>
      <c r="AY11">
        <v>45732</v>
      </c>
      <c r="AZ11" t="s">
        <v>3002</v>
      </c>
    </row>
    <row r="12" spans="1:64" x14ac:dyDescent="0.45">
      <c r="A12">
        <v>9</v>
      </c>
      <c r="B12" s="3">
        <v>45736</v>
      </c>
      <c r="C12" t="s">
        <v>2142</v>
      </c>
      <c r="D12">
        <v>22.05</v>
      </c>
      <c r="E12">
        <v>6.125</v>
      </c>
      <c r="F12" s="3">
        <v>44636</v>
      </c>
      <c r="G12">
        <v>22.06</v>
      </c>
      <c r="H12">
        <v>6.1277777777777773</v>
      </c>
      <c r="I12">
        <v>45736</v>
      </c>
      <c r="J12" t="s">
        <v>2265</v>
      </c>
      <c r="K12">
        <v>21.48</v>
      </c>
      <c r="L12">
        <v>5.9666666666666668</v>
      </c>
      <c r="M12" s="3">
        <v>44636</v>
      </c>
      <c r="N12">
        <v>21.62</v>
      </c>
      <c r="O12">
        <v>6.0055555555555555</v>
      </c>
      <c r="P12">
        <v>45736</v>
      </c>
      <c r="Q12" t="s">
        <v>2388</v>
      </c>
      <c r="R12">
        <v>21.81</v>
      </c>
      <c r="S12">
        <v>6.0583333333333327</v>
      </c>
      <c r="T12" s="3">
        <v>44635</v>
      </c>
      <c r="U12">
        <v>22.2</v>
      </c>
      <c r="V12">
        <v>6.1666666666666661</v>
      </c>
      <c r="W12">
        <v>45736</v>
      </c>
      <c r="X12" t="s">
        <v>2511</v>
      </c>
      <c r="Y12">
        <v>22.3</v>
      </c>
      <c r="Z12">
        <v>6.1944444444444446</v>
      </c>
      <c r="AA12" s="3">
        <v>44644</v>
      </c>
      <c r="AB12">
        <v>23.24</v>
      </c>
      <c r="AC12">
        <v>6.4555555555555548</v>
      </c>
      <c r="AD12">
        <v>45736</v>
      </c>
      <c r="AE12" t="s">
        <v>2634</v>
      </c>
      <c r="AF12">
        <v>22.02</v>
      </c>
      <c r="AG12">
        <v>6.1166666666666663</v>
      </c>
      <c r="AH12" s="3">
        <v>44644</v>
      </c>
      <c r="AI12">
        <v>22.32</v>
      </c>
      <c r="AJ12">
        <v>6.2</v>
      </c>
      <c r="AK12">
        <v>45736</v>
      </c>
      <c r="AL12" t="s">
        <v>2757</v>
      </c>
      <c r="AM12">
        <v>22.22</v>
      </c>
      <c r="AN12">
        <v>6.1722222222222216</v>
      </c>
      <c r="AO12" s="3">
        <v>44644</v>
      </c>
      <c r="AP12">
        <v>24.17</v>
      </c>
      <c r="AQ12">
        <v>6.7138888888888895</v>
      </c>
      <c r="AR12">
        <v>45736</v>
      </c>
      <c r="AS12" t="s">
        <v>2880</v>
      </c>
      <c r="AT12">
        <v>22.05</v>
      </c>
      <c r="AU12">
        <v>6.125</v>
      </c>
      <c r="AV12" s="3">
        <v>44636</v>
      </c>
      <c r="AW12">
        <v>22.06</v>
      </c>
      <c r="AX12">
        <v>6.1277777777777773</v>
      </c>
      <c r="AY12">
        <v>45736</v>
      </c>
      <c r="AZ12" t="s">
        <v>3003</v>
      </c>
    </row>
    <row r="13" spans="1:64" x14ac:dyDescent="0.45">
      <c r="A13">
        <v>10</v>
      </c>
      <c r="B13" s="3">
        <v>45737</v>
      </c>
      <c r="C13" t="s">
        <v>2143</v>
      </c>
      <c r="D13">
        <v>21.14</v>
      </c>
      <c r="E13">
        <v>5.8722222222222227</v>
      </c>
      <c r="F13" s="3">
        <v>44626</v>
      </c>
      <c r="G13">
        <v>21.84</v>
      </c>
      <c r="H13">
        <v>6.0666666666666664</v>
      </c>
      <c r="I13">
        <v>45737</v>
      </c>
      <c r="J13" t="s">
        <v>2266</v>
      </c>
      <c r="K13">
        <v>20.29</v>
      </c>
      <c r="L13">
        <v>5.6361111111111111</v>
      </c>
      <c r="M13" s="3">
        <v>44647</v>
      </c>
      <c r="N13">
        <v>20.87</v>
      </c>
      <c r="O13">
        <v>5.7972222222222225</v>
      </c>
      <c r="P13">
        <v>45737</v>
      </c>
      <c r="Q13" t="s">
        <v>2389</v>
      </c>
      <c r="R13">
        <v>15.82</v>
      </c>
      <c r="S13">
        <v>4.3944444444444448</v>
      </c>
      <c r="T13" s="3">
        <v>44625</v>
      </c>
      <c r="U13">
        <v>16.36</v>
      </c>
      <c r="V13">
        <v>4.5444444444444443</v>
      </c>
      <c r="W13">
        <v>45737</v>
      </c>
      <c r="X13" t="s">
        <v>2512</v>
      </c>
      <c r="Y13">
        <v>21.7</v>
      </c>
      <c r="Z13">
        <v>6.0277777777777777</v>
      </c>
      <c r="AA13" s="3">
        <v>44626</v>
      </c>
      <c r="AB13">
        <v>21.82</v>
      </c>
      <c r="AC13">
        <v>6.0611111111111109</v>
      </c>
      <c r="AD13">
        <v>45737</v>
      </c>
      <c r="AE13" t="s">
        <v>2635</v>
      </c>
      <c r="AF13">
        <v>21.97</v>
      </c>
      <c r="AG13">
        <v>6.102777777777777</v>
      </c>
      <c r="AH13" s="3">
        <v>44644</v>
      </c>
      <c r="AI13">
        <v>22.32</v>
      </c>
      <c r="AJ13">
        <v>6.2</v>
      </c>
      <c r="AK13">
        <v>45737</v>
      </c>
      <c r="AL13" t="s">
        <v>2758</v>
      </c>
      <c r="AM13">
        <v>22.53</v>
      </c>
      <c r="AN13">
        <v>6.2583333333333337</v>
      </c>
      <c r="AO13" s="3">
        <v>44644</v>
      </c>
      <c r="AP13">
        <v>24.17</v>
      </c>
      <c r="AQ13">
        <v>6.7138888888888895</v>
      </c>
      <c r="AR13">
        <v>45737</v>
      </c>
      <c r="AS13" t="s">
        <v>2881</v>
      </c>
      <c r="AT13">
        <v>21.14</v>
      </c>
      <c r="AU13">
        <v>5.8722222222222227</v>
      </c>
      <c r="AV13" s="3">
        <v>44626</v>
      </c>
      <c r="AW13">
        <v>21.84</v>
      </c>
      <c r="AX13">
        <v>6.0666666666666664</v>
      </c>
      <c r="AY13">
        <v>45737</v>
      </c>
      <c r="AZ13" t="s">
        <v>3004</v>
      </c>
    </row>
    <row r="14" spans="1:64" x14ac:dyDescent="0.45">
      <c r="A14">
        <v>11</v>
      </c>
      <c r="B14" s="3">
        <v>45738</v>
      </c>
      <c r="C14" t="s">
        <v>2144</v>
      </c>
      <c r="D14">
        <v>21.9</v>
      </c>
      <c r="E14">
        <v>6.083333333333333</v>
      </c>
      <c r="F14" s="3">
        <v>44636</v>
      </c>
      <c r="G14">
        <v>22.06</v>
      </c>
      <c r="H14">
        <v>6.1277777777777773</v>
      </c>
      <c r="I14">
        <v>45738</v>
      </c>
      <c r="J14" t="s">
        <v>2267</v>
      </c>
      <c r="K14">
        <v>21.47</v>
      </c>
      <c r="L14">
        <v>5.9638888888888886</v>
      </c>
      <c r="M14" s="3">
        <v>44636</v>
      </c>
      <c r="N14">
        <v>21.62</v>
      </c>
      <c r="O14">
        <v>6.0055555555555555</v>
      </c>
      <c r="P14">
        <v>45738</v>
      </c>
      <c r="Q14" t="s">
        <v>2390</v>
      </c>
      <c r="R14">
        <v>21.77</v>
      </c>
      <c r="S14">
        <v>6.0472222222222216</v>
      </c>
      <c r="T14" s="3">
        <v>44635</v>
      </c>
      <c r="U14">
        <v>22.2</v>
      </c>
      <c r="V14">
        <v>6.1666666666666661</v>
      </c>
      <c r="W14">
        <v>45738</v>
      </c>
      <c r="X14" t="s">
        <v>2513</v>
      </c>
      <c r="Y14">
        <v>21.61</v>
      </c>
      <c r="Z14">
        <v>6.0027777777777773</v>
      </c>
      <c r="AA14" s="3">
        <v>44626</v>
      </c>
      <c r="AB14">
        <v>21.82</v>
      </c>
      <c r="AC14">
        <v>6.0611111111111109</v>
      </c>
      <c r="AD14">
        <v>45738</v>
      </c>
      <c r="AE14" t="s">
        <v>2636</v>
      </c>
      <c r="AF14">
        <v>22.33</v>
      </c>
      <c r="AG14">
        <v>6.2027777777777775</v>
      </c>
      <c r="AH14" s="3">
        <v>44647</v>
      </c>
      <c r="AI14">
        <v>23.01</v>
      </c>
      <c r="AJ14">
        <v>6.3916666666666666</v>
      </c>
      <c r="AK14">
        <v>45738</v>
      </c>
      <c r="AL14" t="s">
        <v>2759</v>
      </c>
      <c r="AM14">
        <v>22.68</v>
      </c>
      <c r="AN14">
        <v>6.3</v>
      </c>
      <c r="AO14" s="3">
        <v>44644</v>
      </c>
      <c r="AP14">
        <v>24.17</v>
      </c>
      <c r="AQ14">
        <v>6.7138888888888895</v>
      </c>
      <c r="AR14">
        <v>45738</v>
      </c>
      <c r="AS14" t="s">
        <v>2882</v>
      </c>
      <c r="AT14">
        <v>21.9</v>
      </c>
      <c r="AU14">
        <v>6.083333333333333</v>
      </c>
      <c r="AV14" s="3">
        <v>44636</v>
      </c>
      <c r="AW14">
        <v>22.06</v>
      </c>
      <c r="AX14">
        <v>6.1277777777777773</v>
      </c>
      <c r="AY14">
        <v>45738</v>
      </c>
      <c r="AZ14" t="s">
        <v>3005</v>
      </c>
    </row>
    <row r="15" spans="1:64" x14ac:dyDescent="0.45">
      <c r="A15">
        <v>12</v>
      </c>
      <c r="B15" s="3">
        <v>45739</v>
      </c>
      <c r="C15" t="s">
        <v>2145</v>
      </c>
      <c r="D15">
        <v>22</v>
      </c>
      <c r="E15">
        <v>6.1111111111111107</v>
      </c>
      <c r="F15" s="3">
        <v>44636</v>
      </c>
      <c r="G15">
        <v>22.06</v>
      </c>
      <c r="H15">
        <v>6.1277777777777773</v>
      </c>
      <c r="I15">
        <v>45739</v>
      </c>
      <c r="J15" t="s">
        <v>2268</v>
      </c>
      <c r="K15">
        <v>21.7</v>
      </c>
      <c r="L15">
        <v>6.0277777777777777</v>
      </c>
      <c r="M15" s="3">
        <v>44626</v>
      </c>
      <c r="N15">
        <v>21.83</v>
      </c>
      <c r="O15">
        <v>6.0638888888888882</v>
      </c>
      <c r="P15">
        <v>45739</v>
      </c>
      <c r="Q15" t="s">
        <v>2391</v>
      </c>
      <c r="R15">
        <v>21.96</v>
      </c>
      <c r="S15">
        <v>6.1</v>
      </c>
      <c r="T15" s="3">
        <v>44635</v>
      </c>
      <c r="U15">
        <v>22.2</v>
      </c>
      <c r="V15">
        <v>6.1666666666666661</v>
      </c>
      <c r="W15">
        <v>45739</v>
      </c>
      <c r="X15" t="s">
        <v>2514</v>
      </c>
      <c r="Y15">
        <v>22.27</v>
      </c>
      <c r="Z15">
        <v>6.1861111111111109</v>
      </c>
      <c r="AA15" s="3">
        <v>44644</v>
      </c>
      <c r="AB15">
        <v>23.24</v>
      </c>
      <c r="AC15">
        <v>6.4555555555555548</v>
      </c>
      <c r="AD15">
        <v>45739</v>
      </c>
      <c r="AE15" t="s">
        <v>2637</v>
      </c>
      <c r="AF15">
        <v>22.36</v>
      </c>
      <c r="AG15">
        <v>6.2111111111111104</v>
      </c>
      <c r="AH15" s="3">
        <v>44647</v>
      </c>
      <c r="AI15">
        <v>23.01</v>
      </c>
      <c r="AJ15">
        <v>6.3916666666666666</v>
      </c>
      <c r="AK15">
        <v>45739</v>
      </c>
      <c r="AL15" t="s">
        <v>2760</v>
      </c>
      <c r="AM15">
        <v>22.75</v>
      </c>
      <c r="AN15">
        <v>6.3194444444444446</v>
      </c>
      <c r="AO15" s="3">
        <v>44644</v>
      </c>
      <c r="AP15">
        <v>24.17</v>
      </c>
      <c r="AQ15">
        <v>6.7138888888888895</v>
      </c>
      <c r="AR15">
        <v>45739</v>
      </c>
      <c r="AS15" t="s">
        <v>2883</v>
      </c>
      <c r="AT15">
        <v>22</v>
      </c>
      <c r="AU15">
        <v>6.1111111111111107</v>
      </c>
      <c r="AV15" s="3">
        <v>44636</v>
      </c>
      <c r="AW15">
        <v>22.06</v>
      </c>
      <c r="AX15">
        <v>6.1277777777777773</v>
      </c>
      <c r="AY15">
        <v>45739</v>
      </c>
      <c r="AZ15" t="s">
        <v>3006</v>
      </c>
    </row>
    <row r="16" spans="1:64" x14ac:dyDescent="0.45">
      <c r="A16">
        <v>13</v>
      </c>
      <c r="B16" s="3">
        <v>45740</v>
      </c>
      <c r="C16" t="s">
        <v>2146</v>
      </c>
      <c r="D16">
        <v>14.76</v>
      </c>
      <c r="E16">
        <v>4.0999999999999996</v>
      </c>
      <c r="F16" s="3">
        <v>44642</v>
      </c>
      <c r="G16">
        <v>16.82</v>
      </c>
      <c r="H16">
        <v>4.6722222222222225</v>
      </c>
      <c r="I16">
        <v>45740</v>
      </c>
      <c r="J16" t="s">
        <v>2269</v>
      </c>
      <c r="K16">
        <v>13.59</v>
      </c>
      <c r="L16">
        <v>3.7749999999999999</v>
      </c>
      <c r="M16" s="3">
        <v>44642</v>
      </c>
      <c r="N16">
        <v>15.89</v>
      </c>
      <c r="O16">
        <v>4.4138888888888888</v>
      </c>
      <c r="P16">
        <v>45740</v>
      </c>
      <c r="Q16" t="s">
        <v>2392</v>
      </c>
      <c r="R16">
        <v>8.5299999999999994</v>
      </c>
      <c r="S16">
        <v>2.369444444444444</v>
      </c>
      <c r="T16" s="3">
        <v>44633</v>
      </c>
      <c r="U16">
        <v>9.58</v>
      </c>
      <c r="V16">
        <v>2.661111111111111</v>
      </c>
      <c r="W16">
        <v>45740</v>
      </c>
      <c r="X16" t="s">
        <v>2515</v>
      </c>
      <c r="Y16">
        <v>12.15</v>
      </c>
      <c r="Z16">
        <v>3.375</v>
      </c>
      <c r="AA16" s="3">
        <v>44649</v>
      </c>
      <c r="AB16">
        <v>12.74</v>
      </c>
      <c r="AC16">
        <v>3.5388888888888888</v>
      </c>
      <c r="AD16">
        <v>45740</v>
      </c>
      <c r="AE16" t="s">
        <v>2638</v>
      </c>
      <c r="AF16">
        <v>9.52</v>
      </c>
      <c r="AG16">
        <v>2.6444444444444444</v>
      </c>
      <c r="AH16" s="3">
        <v>44642</v>
      </c>
      <c r="AI16">
        <v>10.24</v>
      </c>
      <c r="AJ16">
        <v>2.8444444444444446</v>
      </c>
      <c r="AK16">
        <v>45740</v>
      </c>
      <c r="AL16" t="s">
        <v>2761</v>
      </c>
      <c r="AM16">
        <v>14.6</v>
      </c>
      <c r="AN16">
        <v>4.0555555555555554</v>
      </c>
      <c r="AO16" s="3">
        <v>44650</v>
      </c>
      <c r="AP16">
        <v>17.489999999999998</v>
      </c>
      <c r="AQ16">
        <v>4.8583333333333325</v>
      </c>
      <c r="AR16">
        <v>45740</v>
      </c>
      <c r="AS16" t="s">
        <v>2884</v>
      </c>
      <c r="AT16">
        <v>14.76</v>
      </c>
      <c r="AU16">
        <v>4.0999999999999996</v>
      </c>
      <c r="AV16" s="3">
        <v>44642</v>
      </c>
      <c r="AW16">
        <v>16.82</v>
      </c>
      <c r="AX16">
        <v>4.6722222222222225</v>
      </c>
      <c r="AY16">
        <v>45740</v>
      </c>
      <c r="AZ16" t="s">
        <v>3007</v>
      </c>
    </row>
    <row r="17" spans="1:52" x14ac:dyDescent="0.45">
      <c r="A17">
        <v>14</v>
      </c>
      <c r="B17" s="3">
        <v>45741</v>
      </c>
      <c r="C17" t="s">
        <v>2147</v>
      </c>
      <c r="D17">
        <v>20.55</v>
      </c>
      <c r="E17">
        <v>5.708333333333333</v>
      </c>
      <c r="F17" s="3">
        <v>44628</v>
      </c>
      <c r="G17">
        <v>20.61</v>
      </c>
      <c r="H17">
        <v>5.7249999999999996</v>
      </c>
      <c r="I17">
        <v>45741</v>
      </c>
      <c r="J17" t="s">
        <v>2270</v>
      </c>
      <c r="K17">
        <v>19.91</v>
      </c>
      <c r="L17">
        <v>5.5305555555555559</v>
      </c>
      <c r="M17" s="3">
        <v>44630</v>
      </c>
      <c r="N17">
        <v>20.04</v>
      </c>
      <c r="O17">
        <v>5.5666666666666664</v>
      </c>
      <c r="P17">
        <v>45741</v>
      </c>
      <c r="Q17" t="s">
        <v>2393</v>
      </c>
      <c r="R17">
        <v>20.85</v>
      </c>
      <c r="S17">
        <v>5.791666666666667</v>
      </c>
      <c r="T17" s="3">
        <v>44626</v>
      </c>
      <c r="U17">
        <v>21</v>
      </c>
      <c r="V17">
        <v>5.833333333333333</v>
      </c>
      <c r="W17">
        <v>45741</v>
      </c>
      <c r="X17" t="s">
        <v>2516</v>
      </c>
      <c r="Y17">
        <v>21.53</v>
      </c>
      <c r="Z17">
        <v>5.9805555555555561</v>
      </c>
      <c r="AA17" s="3">
        <v>44626</v>
      </c>
      <c r="AB17">
        <v>21.82</v>
      </c>
      <c r="AC17">
        <v>6.0611111111111109</v>
      </c>
      <c r="AD17">
        <v>45741</v>
      </c>
      <c r="AE17" t="s">
        <v>2639</v>
      </c>
      <c r="AF17">
        <v>21.12</v>
      </c>
      <c r="AG17">
        <v>5.8666666666666671</v>
      </c>
      <c r="AH17" s="3">
        <v>44626</v>
      </c>
      <c r="AI17">
        <v>21.33</v>
      </c>
      <c r="AJ17">
        <v>5.9249999999999998</v>
      </c>
      <c r="AK17">
        <v>45741</v>
      </c>
      <c r="AL17" t="s">
        <v>2762</v>
      </c>
      <c r="AM17">
        <v>22.2</v>
      </c>
      <c r="AN17">
        <v>6.1666666666666661</v>
      </c>
      <c r="AO17" s="3">
        <v>44644</v>
      </c>
      <c r="AP17">
        <v>24.17</v>
      </c>
      <c r="AQ17">
        <v>6.7138888888888895</v>
      </c>
      <c r="AR17">
        <v>45741</v>
      </c>
      <c r="AS17" t="s">
        <v>2885</v>
      </c>
      <c r="AT17">
        <v>20.55</v>
      </c>
      <c r="AU17">
        <v>5.708333333333333</v>
      </c>
      <c r="AV17" s="3">
        <v>44628</v>
      </c>
      <c r="AW17">
        <v>20.61</v>
      </c>
      <c r="AX17">
        <v>5.7249999999999996</v>
      </c>
      <c r="AY17">
        <v>45741</v>
      </c>
      <c r="AZ17" t="s">
        <v>3008</v>
      </c>
    </row>
    <row r="18" spans="1:52" x14ac:dyDescent="0.45">
      <c r="A18">
        <v>15</v>
      </c>
      <c r="B18" s="3">
        <v>45742</v>
      </c>
      <c r="C18" t="s">
        <v>2148</v>
      </c>
      <c r="D18">
        <v>20.68</v>
      </c>
      <c r="E18">
        <v>5.7444444444444445</v>
      </c>
      <c r="F18" s="3">
        <v>44647</v>
      </c>
      <c r="G18">
        <v>20.94</v>
      </c>
      <c r="H18">
        <v>5.8166666666666673</v>
      </c>
      <c r="I18">
        <v>45742</v>
      </c>
      <c r="J18" t="s">
        <v>2271</v>
      </c>
      <c r="K18">
        <v>17.82</v>
      </c>
      <c r="L18">
        <v>4.95</v>
      </c>
      <c r="M18" s="3">
        <v>44631</v>
      </c>
      <c r="N18">
        <v>18.079999999999998</v>
      </c>
      <c r="O18">
        <v>5.0222222222222213</v>
      </c>
      <c r="P18">
        <v>45742</v>
      </c>
      <c r="Q18" t="s">
        <v>2394</v>
      </c>
      <c r="R18">
        <v>10.52</v>
      </c>
      <c r="S18">
        <v>2.9222222222222221</v>
      </c>
      <c r="T18" s="3">
        <v>44648</v>
      </c>
      <c r="U18">
        <v>11.18</v>
      </c>
      <c r="V18">
        <v>3.1055555555555552</v>
      </c>
      <c r="W18">
        <v>45742</v>
      </c>
      <c r="X18" t="s">
        <v>2517</v>
      </c>
      <c r="Y18">
        <v>16.89</v>
      </c>
      <c r="Z18">
        <v>4.6916666666666664</v>
      </c>
      <c r="AA18" s="3">
        <v>44650</v>
      </c>
      <c r="AB18">
        <v>17.57</v>
      </c>
      <c r="AC18">
        <v>4.8805555555555555</v>
      </c>
      <c r="AD18">
        <v>45742</v>
      </c>
      <c r="AE18" t="s">
        <v>2640</v>
      </c>
      <c r="AF18">
        <v>21.03</v>
      </c>
      <c r="AG18">
        <v>5.8416666666666668</v>
      </c>
      <c r="AH18" s="3">
        <v>44626</v>
      </c>
      <c r="AI18">
        <v>21.33</v>
      </c>
      <c r="AJ18">
        <v>5.9249999999999998</v>
      </c>
      <c r="AK18">
        <v>45742</v>
      </c>
      <c r="AL18" t="s">
        <v>2763</v>
      </c>
      <c r="AM18">
        <v>19.559999999999999</v>
      </c>
      <c r="AN18">
        <v>5.4333333333333327</v>
      </c>
      <c r="AO18" s="3">
        <v>44630</v>
      </c>
      <c r="AP18">
        <v>19.91</v>
      </c>
      <c r="AQ18">
        <v>5.5305555555555559</v>
      </c>
      <c r="AR18">
        <v>45742</v>
      </c>
      <c r="AS18" t="s">
        <v>2886</v>
      </c>
      <c r="AT18">
        <v>20.68</v>
      </c>
      <c r="AU18">
        <v>5.7444444444444445</v>
      </c>
      <c r="AV18" s="3">
        <v>44647</v>
      </c>
      <c r="AW18">
        <v>20.94</v>
      </c>
      <c r="AX18">
        <v>5.8166666666666673</v>
      </c>
      <c r="AY18">
        <v>45742</v>
      </c>
      <c r="AZ18" t="s">
        <v>3009</v>
      </c>
    </row>
    <row r="19" spans="1:52" x14ac:dyDescent="0.45">
      <c r="A19">
        <v>16</v>
      </c>
      <c r="B19" s="3">
        <v>45745</v>
      </c>
      <c r="C19" t="s">
        <v>2149</v>
      </c>
      <c r="D19">
        <v>15.8</v>
      </c>
      <c r="E19">
        <v>4.3888888888888893</v>
      </c>
      <c r="F19" s="3">
        <v>44675</v>
      </c>
      <c r="G19">
        <v>16.579999999999998</v>
      </c>
      <c r="H19">
        <v>4.6055555555555552</v>
      </c>
      <c r="I19">
        <v>45745</v>
      </c>
      <c r="J19" t="s">
        <v>2272</v>
      </c>
      <c r="K19">
        <v>15.32</v>
      </c>
      <c r="L19">
        <v>4.2555555555555555</v>
      </c>
      <c r="M19" s="3">
        <v>44642</v>
      </c>
      <c r="N19">
        <v>15.89</v>
      </c>
      <c r="O19">
        <v>4.4138888888888888</v>
      </c>
      <c r="P19">
        <v>45745</v>
      </c>
      <c r="Q19" t="s">
        <v>2395</v>
      </c>
      <c r="R19">
        <v>14.77</v>
      </c>
      <c r="S19">
        <v>4.1027777777777779</v>
      </c>
      <c r="T19" s="3">
        <v>44645</v>
      </c>
      <c r="U19">
        <v>14.84</v>
      </c>
      <c r="V19">
        <v>4.1222222222222218</v>
      </c>
      <c r="W19">
        <v>45745</v>
      </c>
      <c r="X19" t="s">
        <v>2518</v>
      </c>
      <c r="Y19">
        <v>14.95</v>
      </c>
      <c r="Z19">
        <v>4.1527777777777777</v>
      </c>
      <c r="AA19" s="3">
        <v>44640</v>
      </c>
      <c r="AB19">
        <v>15.54</v>
      </c>
      <c r="AC19">
        <v>4.3166666666666664</v>
      </c>
      <c r="AD19">
        <v>45745</v>
      </c>
      <c r="AE19" t="s">
        <v>2641</v>
      </c>
      <c r="AF19">
        <v>17.670000000000002</v>
      </c>
      <c r="AG19">
        <v>4.9083333333333341</v>
      </c>
      <c r="AH19" s="3">
        <v>44645</v>
      </c>
      <c r="AI19">
        <v>18.440000000000001</v>
      </c>
      <c r="AJ19">
        <v>5.1222222222222227</v>
      </c>
      <c r="AK19">
        <v>45745</v>
      </c>
      <c r="AL19" t="s">
        <v>2764</v>
      </c>
      <c r="AM19">
        <v>14.24</v>
      </c>
      <c r="AN19">
        <v>3.9555555555555557</v>
      </c>
      <c r="AO19" s="3">
        <v>44650</v>
      </c>
      <c r="AP19">
        <v>17.489999999999998</v>
      </c>
      <c r="AQ19">
        <v>4.8583333333333325</v>
      </c>
      <c r="AR19">
        <v>45745</v>
      </c>
      <c r="AS19" t="s">
        <v>2887</v>
      </c>
      <c r="AT19">
        <v>15.8</v>
      </c>
      <c r="AU19">
        <v>4.3888888888888893</v>
      </c>
      <c r="AV19" s="3">
        <v>44675</v>
      </c>
      <c r="AW19">
        <v>16.579999999999998</v>
      </c>
      <c r="AX19">
        <v>4.6055555555555552</v>
      </c>
      <c r="AY19">
        <v>45745</v>
      </c>
      <c r="AZ19" t="s">
        <v>3010</v>
      </c>
    </row>
    <row r="20" spans="1:52" x14ac:dyDescent="0.45">
      <c r="A20">
        <v>17</v>
      </c>
      <c r="B20" s="3">
        <v>45746</v>
      </c>
      <c r="C20" t="s">
        <v>2150</v>
      </c>
      <c r="D20">
        <v>20.92</v>
      </c>
      <c r="E20">
        <v>5.8111111111111118</v>
      </c>
      <c r="F20" s="3">
        <v>44647</v>
      </c>
      <c r="G20">
        <v>20.94</v>
      </c>
      <c r="H20">
        <v>5.8166666666666673</v>
      </c>
      <c r="I20">
        <v>45746</v>
      </c>
      <c r="J20" t="s">
        <v>2273</v>
      </c>
      <c r="K20">
        <v>19.45</v>
      </c>
      <c r="L20">
        <v>5.4027777777777777</v>
      </c>
      <c r="M20" s="3">
        <v>44649</v>
      </c>
      <c r="N20">
        <v>19.600000000000001</v>
      </c>
      <c r="O20">
        <v>5.4444444444444446</v>
      </c>
      <c r="P20">
        <v>45746</v>
      </c>
      <c r="Q20" t="s">
        <v>2396</v>
      </c>
      <c r="R20">
        <v>20.27</v>
      </c>
      <c r="S20">
        <v>5.6305555555555555</v>
      </c>
      <c r="T20" s="3">
        <v>44626</v>
      </c>
      <c r="U20">
        <v>21</v>
      </c>
      <c r="V20">
        <v>5.833333333333333</v>
      </c>
      <c r="W20">
        <v>45746</v>
      </c>
      <c r="X20" t="s">
        <v>2519</v>
      </c>
      <c r="Y20">
        <v>21.27</v>
      </c>
      <c r="Z20">
        <v>5.9083333333333332</v>
      </c>
      <c r="AA20" s="3">
        <v>44635</v>
      </c>
      <c r="AB20">
        <v>21.31</v>
      </c>
      <c r="AC20">
        <v>5.9194444444444443</v>
      </c>
      <c r="AD20">
        <v>45746</v>
      </c>
      <c r="AE20" t="s">
        <v>2642</v>
      </c>
      <c r="AF20">
        <v>20.76</v>
      </c>
      <c r="AG20">
        <v>5.7666666666666666</v>
      </c>
      <c r="AH20" s="3">
        <v>44626</v>
      </c>
      <c r="AI20">
        <v>21.33</v>
      </c>
      <c r="AJ20">
        <v>5.9249999999999998</v>
      </c>
      <c r="AK20">
        <v>45746</v>
      </c>
      <c r="AL20" t="s">
        <v>2765</v>
      </c>
      <c r="AM20">
        <v>14.91</v>
      </c>
      <c r="AN20">
        <v>4.1416666666666666</v>
      </c>
      <c r="AO20" s="3">
        <v>44650</v>
      </c>
      <c r="AP20">
        <v>17.489999999999998</v>
      </c>
      <c r="AQ20">
        <v>4.8583333333333325</v>
      </c>
      <c r="AR20">
        <v>45746</v>
      </c>
      <c r="AS20" t="s">
        <v>2888</v>
      </c>
      <c r="AT20">
        <v>20.92</v>
      </c>
      <c r="AU20">
        <v>5.8111111111111118</v>
      </c>
      <c r="AV20" s="3">
        <v>44647</v>
      </c>
      <c r="AW20">
        <v>20.94</v>
      </c>
      <c r="AX20">
        <v>5.8166666666666673</v>
      </c>
      <c r="AY20">
        <v>45746</v>
      </c>
      <c r="AZ20" t="s">
        <v>3011</v>
      </c>
    </row>
    <row r="21" spans="1:52" x14ac:dyDescent="0.45">
      <c r="A21">
        <v>18</v>
      </c>
      <c r="B21" s="3">
        <v>45747</v>
      </c>
      <c r="C21" t="s">
        <v>2151</v>
      </c>
      <c r="D21">
        <v>20.83</v>
      </c>
      <c r="E21">
        <v>5.7861111111111105</v>
      </c>
      <c r="F21" s="3">
        <v>44647</v>
      </c>
      <c r="G21">
        <v>20.94</v>
      </c>
      <c r="H21">
        <v>5.8166666666666673</v>
      </c>
      <c r="I21">
        <v>45747</v>
      </c>
      <c r="J21" t="s">
        <v>2274</v>
      </c>
      <c r="K21">
        <v>18.829999999999998</v>
      </c>
      <c r="L21">
        <v>5.2305555555555552</v>
      </c>
      <c r="M21" s="3">
        <v>44629</v>
      </c>
      <c r="N21">
        <v>19.21</v>
      </c>
      <c r="O21">
        <v>5.3361111111111112</v>
      </c>
      <c r="P21">
        <v>45747</v>
      </c>
      <c r="Q21" t="s">
        <v>2397</v>
      </c>
      <c r="R21">
        <v>16.96</v>
      </c>
      <c r="S21">
        <v>4.7111111111111112</v>
      </c>
      <c r="T21" s="3">
        <v>44622</v>
      </c>
      <c r="U21">
        <v>17.14</v>
      </c>
      <c r="V21">
        <v>4.7611111111111111</v>
      </c>
      <c r="W21">
        <v>45747</v>
      </c>
      <c r="X21" t="s">
        <v>2520</v>
      </c>
      <c r="Y21">
        <v>17.03</v>
      </c>
      <c r="Z21">
        <v>4.7305555555555561</v>
      </c>
      <c r="AA21" s="3">
        <v>44650</v>
      </c>
      <c r="AB21">
        <v>17.57</v>
      </c>
      <c r="AC21">
        <v>4.8805555555555555</v>
      </c>
      <c r="AD21">
        <v>45747</v>
      </c>
      <c r="AE21" t="s">
        <v>2643</v>
      </c>
      <c r="AF21">
        <v>16.3</v>
      </c>
      <c r="AG21">
        <v>4.5277777777777777</v>
      </c>
      <c r="AH21" s="3">
        <v>44634</v>
      </c>
      <c r="AI21">
        <v>16.420000000000002</v>
      </c>
      <c r="AJ21">
        <v>4.5611111111111118</v>
      </c>
      <c r="AK21">
        <v>45747</v>
      </c>
      <c r="AL21" t="s">
        <v>2766</v>
      </c>
      <c r="AM21">
        <v>14.51</v>
      </c>
      <c r="AN21">
        <v>4.030555555555555</v>
      </c>
      <c r="AO21" s="3">
        <v>44650</v>
      </c>
      <c r="AP21">
        <v>17.489999999999998</v>
      </c>
      <c r="AQ21">
        <v>4.8583333333333325</v>
      </c>
      <c r="AR21">
        <v>45747</v>
      </c>
      <c r="AS21" t="s">
        <v>2889</v>
      </c>
      <c r="AT21">
        <v>20.83</v>
      </c>
      <c r="AU21">
        <v>5.7861111111111105</v>
      </c>
      <c r="AV21" s="3">
        <v>44647</v>
      </c>
      <c r="AW21">
        <v>20.94</v>
      </c>
      <c r="AX21">
        <v>5.8166666666666673</v>
      </c>
      <c r="AY21">
        <v>45747</v>
      </c>
      <c r="AZ21" t="s">
        <v>3012</v>
      </c>
    </row>
    <row r="22" spans="1:52" x14ac:dyDescent="0.45">
      <c r="A22">
        <v>19</v>
      </c>
      <c r="B22" s="3">
        <v>45749</v>
      </c>
      <c r="C22" t="s">
        <v>2152</v>
      </c>
      <c r="D22">
        <v>22.67</v>
      </c>
      <c r="E22">
        <v>6.2972222222222225</v>
      </c>
      <c r="F22" s="3">
        <v>44661</v>
      </c>
      <c r="G22">
        <v>23.01</v>
      </c>
      <c r="H22">
        <v>6.3916666666666666</v>
      </c>
      <c r="I22">
        <v>45749</v>
      </c>
      <c r="J22" t="s">
        <v>2275</v>
      </c>
      <c r="K22">
        <v>23.33</v>
      </c>
      <c r="L22">
        <v>6.4805555555555552</v>
      </c>
      <c r="M22" s="3">
        <v>44661</v>
      </c>
      <c r="N22">
        <v>23.9</v>
      </c>
      <c r="O22">
        <v>6.6388888888888884</v>
      </c>
      <c r="P22">
        <v>45749</v>
      </c>
      <c r="Q22" t="s">
        <v>2398</v>
      </c>
      <c r="R22">
        <v>24.14</v>
      </c>
      <c r="S22">
        <v>6.7055555555555557</v>
      </c>
      <c r="T22" s="3">
        <v>44676</v>
      </c>
      <c r="U22">
        <v>24.33</v>
      </c>
      <c r="V22">
        <v>6.7583333333333329</v>
      </c>
      <c r="W22">
        <v>45749</v>
      </c>
      <c r="X22" t="s">
        <v>2521</v>
      </c>
      <c r="Y22">
        <v>19.89</v>
      </c>
      <c r="Z22">
        <v>5.5250000000000004</v>
      </c>
      <c r="AA22" s="3">
        <v>44652</v>
      </c>
      <c r="AB22">
        <v>21.17</v>
      </c>
      <c r="AC22">
        <v>5.8805555555555555</v>
      </c>
      <c r="AD22">
        <v>45749</v>
      </c>
      <c r="AE22" t="s">
        <v>2644</v>
      </c>
      <c r="AF22">
        <v>15.47</v>
      </c>
      <c r="AG22">
        <v>4.2972222222222225</v>
      </c>
      <c r="AH22" s="3">
        <v>44663</v>
      </c>
      <c r="AI22">
        <v>16.37</v>
      </c>
      <c r="AJ22">
        <v>4.5472222222222225</v>
      </c>
      <c r="AK22">
        <v>45749</v>
      </c>
      <c r="AL22" t="s">
        <v>2767</v>
      </c>
      <c r="AM22">
        <v>16.059999999999999</v>
      </c>
      <c r="AN22">
        <v>4.4611111111111104</v>
      </c>
      <c r="AO22" s="3">
        <v>44664</v>
      </c>
      <c r="AP22">
        <v>17.13</v>
      </c>
      <c r="AQ22">
        <v>4.7583333333333329</v>
      </c>
      <c r="AR22">
        <v>45749</v>
      </c>
      <c r="AS22" t="s">
        <v>2890</v>
      </c>
      <c r="AT22">
        <v>22.67</v>
      </c>
      <c r="AU22">
        <v>6.2972222222222225</v>
      </c>
      <c r="AV22" s="3">
        <v>44661</v>
      </c>
      <c r="AW22">
        <v>23.01</v>
      </c>
      <c r="AX22">
        <v>6.3916666666666666</v>
      </c>
      <c r="AY22">
        <v>45749</v>
      </c>
      <c r="AZ22" t="s">
        <v>3013</v>
      </c>
    </row>
    <row r="23" spans="1:52" x14ac:dyDescent="0.45">
      <c r="A23">
        <v>20</v>
      </c>
      <c r="B23" s="3">
        <v>45750</v>
      </c>
      <c r="C23" t="s">
        <v>2153</v>
      </c>
      <c r="D23">
        <v>23.56</v>
      </c>
      <c r="E23">
        <v>6.5444444444444443</v>
      </c>
      <c r="F23" s="3">
        <v>44657</v>
      </c>
      <c r="G23">
        <v>24.38</v>
      </c>
      <c r="H23">
        <v>6.7722222222222221</v>
      </c>
      <c r="I23">
        <v>45750</v>
      </c>
      <c r="J23" t="s">
        <v>2276</v>
      </c>
      <c r="K23">
        <v>20.25</v>
      </c>
      <c r="L23">
        <v>5.625</v>
      </c>
      <c r="M23" s="3">
        <v>44676</v>
      </c>
      <c r="N23">
        <v>20.45</v>
      </c>
      <c r="O23">
        <v>5.6805555555555554</v>
      </c>
      <c r="P23">
        <v>45750</v>
      </c>
      <c r="Q23" t="s">
        <v>2399</v>
      </c>
      <c r="R23">
        <v>23.38</v>
      </c>
      <c r="S23">
        <v>6.4944444444444436</v>
      </c>
      <c r="T23" s="3">
        <v>44661</v>
      </c>
      <c r="U23">
        <v>23.6</v>
      </c>
      <c r="V23">
        <v>6.5555555555555554</v>
      </c>
      <c r="W23">
        <v>45750</v>
      </c>
      <c r="X23" t="s">
        <v>2522</v>
      </c>
      <c r="Y23">
        <v>21.61</v>
      </c>
      <c r="Z23">
        <v>6.0027777777777773</v>
      </c>
      <c r="AA23" s="3">
        <v>44663</v>
      </c>
      <c r="AB23">
        <v>23.32</v>
      </c>
      <c r="AC23">
        <v>6.4777777777777779</v>
      </c>
      <c r="AD23">
        <v>45750</v>
      </c>
      <c r="AE23" t="s">
        <v>2645</v>
      </c>
      <c r="AF23">
        <v>24.34</v>
      </c>
      <c r="AG23">
        <v>6.7611111111111111</v>
      </c>
      <c r="AH23" s="3">
        <v>44670</v>
      </c>
      <c r="AI23">
        <v>24.58</v>
      </c>
      <c r="AJ23">
        <v>6.8277777777777775</v>
      </c>
      <c r="AK23">
        <v>45750</v>
      </c>
      <c r="AL23" t="s">
        <v>2768</v>
      </c>
      <c r="AM23">
        <v>20.97</v>
      </c>
      <c r="AN23">
        <v>5.8249999999999993</v>
      </c>
      <c r="AO23" s="3">
        <v>44681</v>
      </c>
      <c r="AP23">
        <v>21.01</v>
      </c>
      <c r="AQ23">
        <v>5.8361111111111112</v>
      </c>
      <c r="AR23">
        <v>45750</v>
      </c>
      <c r="AS23" t="s">
        <v>2891</v>
      </c>
      <c r="AT23">
        <v>23.56</v>
      </c>
      <c r="AU23">
        <v>6.5444444444444443</v>
      </c>
      <c r="AV23" s="3">
        <v>44657</v>
      </c>
      <c r="AW23">
        <v>24.38</v>
      </c>
      <c r="AX23">
        <v>6.7722222222222221</v>
      </c>
      <c r="AY23">
        <v>45750</v>
      </c>
      <c r="AZ23" t="s">
        <v>3014</v>
      </c>
    </row>
    <row r="24" spans="1:52" x14ac:dyDescent="0.45">
      <c r="A24">
        <v>21</v>
      </c>
      <c r="B24" s="3">
        <v>45751</v>
      </c>
      <c r="C24" t="s">
        <v>2154</v>
      </c>
      <c r="D24">
        <v>24.41</v>
      </c>
      <c r="E24">
        <v>6.780555555555555</v>
      </c>
      <c r="F24" s="3">
        <v>44676</v>
      </c>
      <c r="G24">
        <v>24.86</v>
      </c>
      <c r="H24">
        <v>6.905555555555555</v>
      </c>
      <c r="I24">
        <v>45751</v>
      </c>
      <c r="J24" t="s">
        <v>2277</v>
      </c>
      <c r="K24">
        <v>23.69</v>
      </c>
      <c r="L24">
        <v>6.5805555555555557</v>
      </c>
      <c r="M24" s="3">
        <v>44661</v>
      </c>
      <c r="N24">
        <v>23.9</v>
      </c>
      <c r="O24">
        <v>6.6388888888888884</v>
      </c>
      <c r="P24">
        <v>45751</v>
      </c>
      <c r="Q24" t="s">
        <v>2400</v>
      </c>
      <c r="R24">
        <v>24.73</v>
      </c>
      <c r="S24">
        <v>6.8694444444444445</v>
      </c>
      <c r="T24" s="3">
        <v>44659</v>
      </c>
      <c r="U24">
        <v>24.86</v>
      </c>
      <c r="V24">
        <v>6.905555555555555</v>
      </c>
      <c r="W24">
        <v>45751</v>
      </c>
      <c r="X24" t="s">
        <v>2523</v>
      </c>
      <c r="Y24">
        <v>25.48</v>
      </c>
      <c r="Z24">
        <v>7.0777777777777775</v>
      </c>
      <c r="AA24" s="3">
        <v>44659</v>
      </c>
      <c r="AB24">
        <v>25.48</v>
      </c>
      <c r="AC24">
        <v>7.0777777777777775</v>
      </c>
      <c r="AD24">
        <v>45751</v>
      </c>
      <c r="AE24" t="s">
        <v>2646</v>
      </c>
      <c r="AF24">
        <v>24.28</v>
      </c>
      <c r="AG24">
        <v>6.7444444444444445</v>
      </c>
      <c r="AH24" s="3">
        <v>44670</v>
      </c>
      <c r="AI24">
        <v>24.58</v>
      </c>
      <c r="AJ24">
        <v>6.8277777777777775</v>
      </c>
      <c r="AK24">
        <v>45751</v>
      </c>
      <c r="AL24" t="s">
        <v>2769</v>
      </c>
      <c r="AM24">
        <v>25.79</v>
      </c>
      <c r="AN24">
        <v>7.1638888888888888</v>
      </c>
      <c r="AO24" s="3">
        <v>44673</v>
      </c>
      <c r="AP24">
        <v>26</v>
      </c>
      <c r="AQ24">
        <v>7.2222222222222223</v>
      </c>
      <c r="AR24">
        <v>45751</v>
      </c>
      <c r="AS24" t="s">
        <v>2892</v>
      </c>
      <c r="AT24">
        <v>24.41</v>
      </c>
      <c r="AU24">
        <v>6.780555555555555</v>
      </c>
      <c r="AV24" s="3">
        <v>44676</v>
      </c>
      <c r="AW24">
        <v>24.86</v>
      </c>
      <c r="AX24">
        <v>6.905555555555555</v>
      </c>
      <c r="AY24">
        <v>45751</v>
      </c>
      <c r="AZ24" t="s">
        <v>3015</v>
      </c>
    </row>
    <row r="25" spans="1:52" x14ac:dyDescent="0.45">
      <c r="A25">
        <v>22</v>
      </c>
      <c r="B25" s="3">
        <v>45752</v>
      </c>
      <c r="C25" t="s">
        <v>2155</v>
      </c>
      <c r="D25">
        <v>16.23</v>
      </c>
      <c r="E25">
        <v>4.5083333333333337</v>
      </c>
      <c r="F25" s="3">
        <v>44675</v>
      </c>
      <c r="G25">
        <v>16.579999999999998</v>
      </c>
      <c r="H25">
        <v>4.6055555555555552</v>
      </c>
      <c r="I25">
        <v>45752</v>
      </c>
      <c r="J25" t="s">
        <v>2278</v>
      </c>
      <c r="K25">
        <v>15.63</v>
      </c>
      <c r="L25">
        <v>4.3416666666666668</v>
      </c>
      <c r="M25" s="3">
        <v>44666</v>
      </c>
      <c r="N25">
        <v>16.739999999999998</v>
      </c>
      <c r="O25">
        <v>4.6499999999999995</v>
      </c>
      <c r="P25">
        <v>45752</v>
      </c>
      <c r="Q25" t="s">
        <v>2401</v>
      </c>
      <c r="R25">
        <v>14.93</v>
      </c>
      <c r="S25">
        <v>4.1472222222222221</v>
      </c>
      <c r="T25" s="3">
        <v>44678</v>
      </c>
      <c r="U25">
        <v>18.41</v>
      </c>
      <c r="V25">
        <v>5.1138888888888889</v>
      </c>
      <c r="W25">
        <v>45752</v>
      </c>
      <c r="X25" t="s">
        <v>2524</v>
      </c>
      <c r="Y25">
        <v>13.64</v>
      </c>
      <c r="Z25">
        <v>3.7888888888888888</v>
      </c>
      <c r="AA25" s="3">
        <v>44664</v>
      </c>
      <c r="AB25">
        <v>14.13</v>
      </c>
      <c r="AC25">
        <v>3.9250000000000003</v>
      </c>
      <c r="AD25">
        <v>45752</v>
      </c>
      <c r="AE25" t="s">
        <v>2647</v>
      </c>
      <c r="AF25">
        <v>15.43</v>
      </c>
      <c r="AG25">
        <v>4.2861111111111105</v>
      </c>
      <c r="AH25" s="3">
        <v>44663</v>
      </c>
      <c r="AI25">
        <v>16.37</v>
      </c>
      <c r="AJ25">
        <v>4.5472222222222225</v>
      </c>
      <c r="AK25">
        <v>45752</v>
      </c>
      <c r="AL25" t="s">
        <v>2770</v>
      </c>
      <c r="AM25">
        <v>11.35</v>
      </c>
      <c r="AN25">
        <v>3.1527777777777777</v>
      </c>
      <c r="AO25" s="3">
        <v>44670</v>
      </c>
      <c r="AP25">
        <v>14.26</v>
      </c>
      <c r="AQ25">
        <v>3.9611111111111108</v>
      </c>
      <c r="AR25">
        <v>45752</v>
      </c>
      <c r="AS25" t="s">
        <v>2893</v>
      </c>
      <c r="AT25">
        <v>16.23</v>
      </c>
      <c r="AU25">
        <v>4.5083333333333337</v>
      </c>
      <c r="AV25" s="3">
        <v>44675</v>
      </c>
      <c r="AW25">
        <v>16.579999999999998</v>
      </c>
      <c r="AX25">
        <v>4.6055555555555552</v>
      </c>
      <c r="AY25">
        <v>45752</v>
      </c>
      <c r="AZ25" t="s">
        <v>3016</v>
      </c>
    </row>
    <row r="26" spans="1:52" x14ac:dyDescent="0.45">
      <c r="A26">
        <v>23</v>
      </c>
      <c r="B26" s="3">
        <v>45753</v>
      </c>
      <c r="C26" t="s">
        <v>2156</v>
      </c>
      <c r="D26">
        <v>25.39</v>
      </c>
      <c r="E26">
        <v>7.052777777777778</v>
      </c>
      <c r="F26" s="3">
        <v>44667</v>
      </c>
      <c r="G26">
        <v>25.44</v>
      </c>
      <c r="H26">
        <v>7.0666666666666664</v>
      </c>
      <c r="I26">
        <v>45753</v>
      </c>
      <c r="J26" t="s">
        <v>2279</v>
      </c>
      <c r="K26">
        <v>25.03</v>
      </c>
      <c r="L26">
        <v>6.9527777777777775</v>
      </c>
      <c r="M26" s="3">
        <v>44673</v>
      </c>
      <c r="N26">
        <v>25.37</v>
      </c>
      <c r="O26">
        <v>7.0472222222222225</v>
      </c>
      <c r="P26">
        <v>45753</v>
      </c>
      <c r="Q26" t="s">
        <v>2402</v>
      </c>
      <c r="R26">
        <v>24.5</v>
      </c>
      <c r="S26">
        <v>6.8055555555555554</v>
      </c>
      <c r="T26" s="3">
        <v>44670</v>
      </c>
      <c r="U26">
        <v>24.53</v>
      </c>
      <c r="V26">
        <v>6.8138888888888891</v>
      </c>
      <c r="W26">
        <v>45753</v>
      </c>
      <c r="X26" t="s">
        <v>2525</v>
      </c>
      <c r="Y26">
        <v>25.61</v>
      </c>
      <c r="Z26">
        <v>7.1138888888888889</v>
      </c>
      <c r="AA26" s="3">
        <v>44655</v>
      </c>
      <c r="AB26">
        <v>25.87</v>
      </c>
      <c r="AC26">
        <v>7.1861111111111109</v>
      </c>
      <c r="AD26">
        <v>45753</v>
      </c>
      <c r="AE26" t="s">
        <v>2648</v>
      </c>
      <c r="AF26">
        <v>24.44</v>
      </c>
      <c r="AG26">
        <v>6.7888888888888888</v>
      </c>
      <c r="AH26" s="3">
        <v>44670</v>
      </c>
      <c r="AI26">
        <v>24.58</v>
      </c>
      <c r="AJ26">
        <v>6.8277777777777775</v>
      </c>
      <c r="AK26">
        <v>45753</v>
      </c>
      <c r="AL26" t="s">
        <v>2771</v>
      </c>
      <c r="AM26">
        <v>25.56</v>
      </c>
      <c r="AN26">
        <v>7.1</v>
      </c>
      <c r="AO26" s="3">
        <v>44673</v>
      </c>
      <c r="AP26">
        <v>26</v>
      </c>
      <c r="AQ26">
        <v>7.2222222222222223</v>
      </c>
      <c r="AR26">
        <v>45753</v>
      </c>
      <c r="AS26" t="s">
        <v>2894</v>
      </c>
      <c r="AT26">
        <v>25.39</v>
      </c>
      <c r="AU26">
        <v>7.052777777777778</v>
      </c>
      <c r="AV26" s="3">
        <v>44667</v>
      </c>
      <c r="AW26">
        <v>25.44</v>
      </c>
      <c r="AX26">
        <v>7.0666666666666664</v>
      </c>
      <c r="AY26">
        <v>45753</v>
      </c>
      <c r="AZ26" t="s">
        <v>3017</v>
      </c>
    </row>
    <row r="27" spans="1:52" x14ac:dyDescent="0.45">
      <c r="A27">
        <v>24</v>
      </c>
      <c r="B27" s="3">
        <v>45754</v>
      </c>
      <c r="C27" t="s">
        <v>2157</v>
      </c>
      <c r="D27">
        <v>25.94</v>
      </c>
      <c r="E27">
        <v>7.2055555555555557</v>
      </c>
      <c r="F27" s="3">
        <v>44671</v>
      </c>
      <c r="G27">
        <v>25.99</v>
      </c>
      <c r="H27">
        <v>7.2194444444444441</v>
      </c>
      <c r="I27">
        <v>45754</v>
      </c>
      <c r="J27" t="s">
        <v>2280</v>
      </c>
      <c r="K27">
        <v>25.76</v>
      </c>
      <c r="L27">
        <v>7.1555555555555559</v>
      </c>
      <c r="M27" s="3">
        <v>44655</v>
      </c>
      <c r="N27">
        <v>25.76</v>
      </c>
      <c r="O27">
        <v>7.1555555555555559</v>
      </c>
      <c r="P27">
        <v>45754</v>
      </c>
      <c r="Q27" t="s">
        <v>2403</v>
      </c>
      <c r="R27">
        <v>25.22</v>
      </c>
      <c r="S27">
        <v>7.0055555555555546</v>
      </c>
      <c r="T27" s="3">
        <v>44655</v>
      </c>
      <c r="U27">
        <v>25.26</v>
      </c>
      <c r="V27">
        <v>7.0166666666666666</v>
      </c>
      <c r="W27">
        <v>45754</v>
      </c>
      <c r="X27" t="s">
        <v>2526</v>
      </c>
      <c r="Y27">
        <v>25.96</v>
      </c>
      <c r="Z27">
        <v>7.2111111111111112</v>
      </c>
      <c r="AA27" s="3">
        <v>44671</v>
      </c>
      <c r="AB27">
        <v>27.15</v>
      </c>
      <c r="AC27">
        <v>7.5416666666666661</v>
      </c>
      <c r="AD27">
        <v>45754</v>
      </c>
      <c r="AE27" t="s">
        <v>2649</v>
      </c>
      <c r="AF27">
        <v>26.15</v>
      </c>
      <c r="AG27">
        <v>7.2638888888888884</v>
      </c>
      <c r="AH27" s="3">
        <v>44655</v>
      </c>
      <c r="AI27">
        <v>26.09</v>
      </c>
      <c r="AJ27">
        <v>7.2472222222222218</v>
      </c>
      <c r="AK27">
        <v>45754</v>
      </c>
      <c r="AL27" t="s">
        <v>2772</v>
      </c>
      <c r="AM27">
        <v>26.86</v>
      </c>
      <c r="AN27">
        <v>7.4611111111111104</v>
      </c>
      <c r="AO27" s="3">
        <v>44667</v>
      </c>
      <c r="AP27">
        <v>26.84</v>
      </c>
      <c r="AQ27">
        <v>7.4555555555555557</v>
      </c>
      <c r="AR27">
        <v>45754</v>
      </c>
      <c r="AS27" t="s">
        <v>2895</v>
      </c>
      <c r="AT27">
        <v>25.94</v>
      </c>
      <c r="AU27">
        <v>7.2055555555555557</v>
      </c>
      <c r="AV27" s="3">
        <v>44671</v>
      </c>
      <c r="AW27">
        <v>25.99</v>
      </c>
      <c r="AX27">
        <v>7.2194444444444441</v>
      </c>
      <c r="AY27">
        <v>45754</v>
      </c>
      <c r="AZ27" t="s">
        <v>3018</v>
      </c>
    </row>
    <row r="28" spans="1:52" x14ac:dyDescent="0.45">
      <c r="A28">
        <v>25</v>
      </c>
      <c r="B28" s="3">
        <v>45755</v>
      </c>
      <c r="C28" t="s">
        <v>2158</v>
      </c>
      <c r="D28">
        <v>23.7</v>
      </c>
      <c r="E28">
        <v>6.583333333333333</v>
      </c>
      <c r="F28" s="3">
        <v>44657</v>
      </c>
      <c r="G28">
        <v>24.38</v>
      </c>
      <c r="H28">
        <v>6.7722222222222221</v>
      </c>
      <c r="I28">
        <v>45755</v>
      </c>
      <c r="J28" t="s">
        <v>2281</v>
      </c>
      <c r="K28">
        <v>23.13</v>
      </c>
      <c r="L28">
        <v>6.4249999999999998</v>
      </c>
      <c r="M28" s="3">
        <v>44661</v>
      </c>
      <c r="N28">
        <v>23.9</v>
      </c>
      <c r="O28">
        <v>6.6388888888888884</v>
      </c>
      <c r="P28">
        <v>45755</v>
      </c>
      <c r="Q28" t="s">
        <v>2404</v>
      </c>
      <c r="R28">
        <v>23.53</v>
      </c>
      <c r="S28">
        <v>6.5361111111111114</v>
      </c>
      <c r="T28" s="3">
        <v>44661</v>
      </c>
      <c r="U28">
        <v>23.6</v>
      </c>
      <c r="V28">
        <v>6.5555555555555554</v>
      </c>
      <c r="W28">
        <v>45755</v>
      </c>
      <c r="X28" t="s">
        <v>2527</v>
      </c>
      <c r="Y28">
        <v>23.33</v>
      </c>
      <c r="Z28">
        <v>6.4805555555555552</v>
      </c>
      <c r="AA28" s="3">
        <v>44657</v>
      </c>
      <c r="AB28">
        <v>23.45</v>
      </c>
      <c r="AC28">
        <v>6.5138888888888884</v>
      </c>
      <c r="AD28">
        <v>45755</v>
      </c>
      <c r="AE28" t="s">
        <v>2650</v>
      </c>
      <c r="AF28">
        <v>22.65</v>
      </c>
      <c r="AG28">
        <v>6.2916666666666661</v>
      </c>
      <c r="AH28" s="3">
        <v>44652</v>
      </c>
      <c r="AI28">
        <v>23.03</v>
      </c>
      <c r="AJ28">
        <v>6.3972222222222221</v>
      </c>
      <c r="AK28">
        <v>45755</v>
      </c>
      <c r="AL28" t="s">
        <v>2773</v>
      </c>
      <c r="AM28">
        <v>24.73</v>
      </c>
      <c r="AN28">
        <v>6.8694444444444445</v>
      </c>
      <c r="AO28" s="3">
        <v>44673</v>
      </c>
      <c r="AP28">
        <v>26</v>
      </c>
      <c r="AQ28">
        <v>7.2222222222222223</v>
      </c>
      <c r="AR28">
        <v>45755</v>
      </c>
      <c r="AS28" t="s">
        <v>2896</v>
      </c>
      <c r="AT28">
        <v>23.7</v>
      </c>
      <c r="AU28">
        <v>6.583333333333333</v>
      </c>
      <c r="AV28" s="3">
        <v>44657</v>
      </c>
      <c r="AW28">
        <v>24.38</v>
      </c>
      <c r="AX28">
        <v>6.7722222222222221</v>
      </c>
      <c r="AY28">
        <v>45755</v>
      </c>
      <c r="AZ28" t="s">
        <v>3019</v>
      </c>
    </row>
    <row r="29" spans="1:52" x14ac:dyDescent="0.45">
      <c r="A29">
        <v>26</v>
      </c>
      <c r="B29" s="3">
        <v>45756</v>
      </c>
      <c r="C29" t="s">
        <v>2159</v>
      </c>
      <c r="D29">
        <v>22.93</v>
      </c>
      <c r="E29">
        <v>6.3694444444444445</v>
      </c>
      <c r="F29" s="3">
        <v>44661</v>
      </c>
      <c r="G29">
        <v>23.01</v>
      </c>
      <c r="H29">
        <v>6.3916666666666666</v>
      </c>
      <c r="I29">
        <v>45756</v>
      </c>
      <c r="J29" t="s">
        <v>2282</v>
      </c>
      <c r="K29">
        <v>21.77</v>
      </c>
      <c r="L29">
        <v>6.0472222222222216</v>
      </c>
      <c r="M29" s="3">
        <v>44652</v>
      </c>
      <c r="N29">
        <v>22.26</v>
      </c>
      <c r="O29">
        <v>6.1833333333333336</v>
      </c>
      <c r="P29">
        <v>45756</v>
      </c>
      <c r="Q29" t="s">
        <v>2405</v>
      </c>
      <c r="R29">
        <v>21.18</v>
      </c>
      <c r="S29">
        <v>5.8833333333333329</v>
      </c>
      <c r="T29" s="3">
        <v>44652</v>
      </c>
      <c r="U29">
        <v>21.26</v>
      </c>
      <c r="V29">
        <v>5.9055555555555559</v>
      </c>
      <c r="W29">
        <v>45756</v>
      </c>
      <c r="X29" t="s">
        <v>2528</v>
      </c>
      <c r="Y29">
        <v>22.97</v>
      </c>
      <c r="Z29">
        <v>6.3805555555555546</v>
      </c>
      <c r="AA29" s="3">
        <v>44663</v>
      </c>
      <c r="AB29">
        <v>23.32</v>
      </c>
      <c r="AC29">
        <v>6.4777777777777779</v>
      </c>
      <c r="AD29">
        <v>45756</v>
      </c>
      <c r="AE29" t="s">
        <v>2651</v>
      </c>
      <c r="AF29">
        <v>23.86</v>
      </c>
      <c r="AG29">
        <v>6.6277777777777773</v>
      </c>
      <c r="AH29" s="3">
        <v>44670</v>
      </c>
      <c r="AI29">
        <v>24.58</v>
      </c>
      <c r="AJ29">
        <v>6.8277777777777775</v>
      </c>
      <c r="AK29">
        <v>45756</v>
      </c>
      <c r="AL29" t="s">
        <v>2774</v>
      </c>
      <c r="AM29">
        <v>22.52</v>
      </c>
      <c r="AN29">
        <v>6.2555555555555555</v>
      </c>
      <c r="AO29" s="3">
        <v>44654</v>
      </c>
      <c r="AP29">
        <v>22.91</v>
      </c>
      <c r="AQ29">
        <v>6.3638888888888889</v>
      </c>
      <c r="AR29">
        <v>45756</v>
      </c>
      <c r="AS29" t="s">
        <v>2897</v>
      </c>
      <c r="AT29">
        <v>22.93</v>
      </c>
      <c r="AU29">
        <v>6.3694444444444445</v>
      </c>
      <c r="AV29" s="3">
        <v>44661</v>
      </c>
      <c r="AW29">
        <v>23.01</v>
      </c>
      <c r="AX29">
        <v>6.3916666666666666</v>
      </c>
      <c r="AY29">
        <v>45756</v>
      </c>
      <c r="AZ29" t="s">
        <v>3020</v>
      </c>
    </row>
    <row r="30" spans="1:52" x14ac:dyDescent="0.45">
      <c r="A30">
        <v>27</v>
      </c>
      <c r="B30" s="3">
        <v>45758</v>
      </c>
      <c r="C30" t="s">
        <v>2160</v>
      </c>
      <c r="D30">
        <v>24.53</v>
      </c>
      <c r="E30">
        <v>6.8138888888888891</v>
      </c>
      <c r="F30" s="3">
        <v>44676</v>
      </c>
      <c r="G30">
        <v>24.86</v>
      </c>
      <c r="H30">
        <v>6.905555555555555</v>
      </c>
      <c r="I30">
        <v>45758</v>
      </c>
      <c r="J30" t="s">
        <v>2283</v>
      </c>
      <c r="K30">
        <v>21.78</v>
      </c>
      <c r="L30">
        <v>6.05</v>
      </c>
      <c r="M30" s="3">
        <v>44652</v>
      </c>
      <c r="N30">
        <v>22.26</v>
      </c>
      <c r="O30">
        <v>6.1833333333333336</v>
      </c>
      <c r="P30">
        <v>45758</v>
      </c>
      <c r="Q30" t="s">
        <v>2406</v>
      </c>
      <c r="R30">
        <v>24.5</v>
      </c>
      <c r="S30">
        <v>6.8055555555555554</v>
      </c>
      <c r="T30" s="3">
        <v>44670</v>
      </c>
      <c r="U30">
        <v>24.53</v>
      </c>
      <c r="V30">
        <v>6.8138888888888891</v>
      </c>
      <c r="W30">
        <v>45758</v>
      </c>
      <c r="X30" t="s">
        <v>2529</v>
      </c>
      <c r="Y30">
        <v>24.6</v>
      </c>
      <c r="Z30">
        <v>6.8333333333333339</v>
      </c>
      <c r="AA30" s="3">
        <v>44676</v>
      </c>
      <c r="AB30">
        <v>24.61</v>
      </c>
      <c r="AC30">
        <v>6.8361111111111104</v>
      </c>
      <c r="AD30">
        <v>45758</v>
      </c>
      <c r="AE30" t="s">
        <v>2652</v>
      </c>
      <c r="AF30">
        <v>24.88</v>
      </c>
      <c r="AG30">
        <v>6.9111111111111105</v>
      </c>
      <c r="AH30" s="3">
        <v>44673</v>
      </c>
      <c r="AI30">
        <v>25.64</v>
      </c>
      <c r="AJ30">
        <v>7.1222222222222218</v>
      </c>
      <c r="AK30">
        <v>45758</v>
      </c>
      <c r="AL30" t="s">
        <v>2775</v>
      </c>
      <c r="AM30">
        <v>25.86</v>
      </c>
      <c r="AN30">
        <v>7.1833333333333327</v>
      </c>
      <c r="AO30" s="3">
        <v>44673</v>
      </c>
      <c r="AP30">
        <v>26</v>
      </c>
      <c r="AQ30">
        <v>7.2222222222222223</v>
      </c>
      <c r="AR30">
        <v>45758</v>
      </c>
      <c r="AS30" t="s">
        <v>2898</v>
      </c>
      <c r="AT30">
        <v>24.53</v>
      </c>
      <c r="AU30">
        <v>6.8138888888888891</v>
      </c>
      <c r="AV30" s="3">
        <v>44676</v>
      </c>
      <c r="AW30">
        <v>24.86</v>
      </c>
      <c r="AX30">
        <v>6.905555555555555</v>
      </c>
      <c r="AY30">
        <v>45758</v>
      </c>
      <c r="AZ30" t="s">
        <v>3021</v>
      </c>
    </row>
    <row r="31" spans="1:52" x14ac:dyDescent="0.45">
      <c r="A31">
        <v>28</v>
      </c>
      <c r="B31" s="3">
        <v>45760</v>
      </c>
      <c r="C31" t="s">
        <v>2161</v>
      </c>
      <c r="D31">
        <v>24.03</v>
      </c>
      <c r="E31">
        <v>6.6749999999999998</v>
      </c>
      <c r="F31" s="3">
        <v>44657</v>
      </c>
      <c r="G31">
        <v>24.38</v>
      </c>
      <c r="H31">
        <v>6.7722222222222221</v>
      </c>
      <c r="I31">
        <v>45760</v>
      </c>
      <c r="J31" t="s">
        <v>2284</v>
      </c>
      <c r="K31">
        <v>21.78</v>
      </c>
      <c r="L31">
        <v>6.05</v>
      </c>
      <c r="M31" s="3">
        <v>44652</v>
      </c>
      <c r="N31">
        <v>22.26</v>
      </c>
      <c r="O31">
        <v>6.1833333333333336</v>
      </c>
      <c r="P31">
        <v>45760</v>
      </c>
      <c r="Q31" t="s">
        <v>2407</v>
      </c>
      <c r="R31">
        <v>21.17</v>
      </c>
      <c r="S31">
        <v>5.8805555555555555</v>
      </c>
      <c r="T31" s="3">
        <v>44652</v>
      </c>
      <c r="U31">
        <v>21.26</v>
      </c>
      <c r="V31">
        <v>5.9055555555555559</v>
      </c>
      <c r="W31">
        <v>45760</v>
      </c>
      <c r="X31" t="s">
        <v>2530</v>
      </c>
      <c r="Y31">
        <v>21.77</v>
      </c>
      <c r="Z31">
        <v>6.0472222222222216</v>
      </c>
      <c r="AA31" s="3">
        <v>44663</v>
      </c>
      <c r="AB31">
        <v>23.32</v>
      </c>
      <c r="AC31">
        <v>6.4777777777777779</v>
      </c>
      <c r="AD31">
        <v>45760</v>
      </c>
      <c r="AE31" t="s">
        <v>2653</v>
      </c>
      <c r="AF31">
        <v>18.97</v>
      </c>
      <c r="AG31">
        <v>5.2694444444444439</v>
      </c>
      <c r="AH31" s="3">
        <v>44681</v>
      </c>
      <c r="AI31">
        <v>21.91</v>
      </c>
      <c r="AJ31">
        <v>6.0861111111111112</v>
      </c>
      <c r="AK31">
        <v>45760</v>
      </c>
      <c r="AL31" t="s">
        <v>2776</v>
      </c>
      <c r="AM31">
        <v>22.38</v>
      </c>
      <c r="AN31">
        <v>6.2166666666666659</v>
      </c>
      <c r="AO31" s="3">
        <v>44654</v>
      </c>
      <c r="AP31">
        <v>22.91</v>
      </c>
      <c r="AQ31">
        <v>6.3638888888888889</v>
      </c>
      <c r="AR31">
        <v>45760</v>
      </c>
      <c r="AS31" t="s">
        <v>2899</v>
      </c>
      <c r="AT31">
        <v>24.03</v>
      </c>
      <c r="AU31">
        <v>6.6749999999999998</v>
      </c>
      <c r="AV31" s="3">
        <v>44657</v>
      </c>
      <c r="AW31">
        <v>24.38</v>
      </c>
      <c r="AX31">
        <v>6.7722222222222221</v>
      </c>
      <c r="AY31">
        <v>45760</v>
      </c>
      <c r="AZ31" t="s">
        <v>3022</v>
      </c>
    </row>
    <row r="32" spans="1:52" x14ac:dyDescent="0.45">
      <c r="A32">
        <v>29</v>
      </c>
      <c r="B32" s="3">
        <v>45762</v>
      </c>
      <c r="C32" t="s">
        <v>2162</v>
      </c>
      <c r="D32">
        <v>23.03</v>
      </c>
      <c r="E32">
        <v>6.3972222222222221</v>
      </c>
      <c r="F32" s="3">
        <v>44652</v>
      </c>
      <c r="G32">
        <v>23.36</v>
      </c>
      <c r="H32">
        <v>6.4888888888888889</v>
      </c>
      <c r="I32">
        <v>45762</v>
      </c>
      <c r="J32" t="s">
        <v>2285</v>
      </c>
      <c r="K32">
        <v>24.98</v>
      </c>
      <c r="L32">
        <v>6.9388888888888891</v>
      </c>
      <c r="M32" s="3">
        <v>44673</v>
      </c>
      <c r="N32">
        <v>25.37</v>
      </c>
      <c r="O32">
        <v>7.0472222222222225</v>
      </c>
      <c r="P32">
        <v>45762</v>
      </c>
      <c r="Q32" t="s">
        <v>2408</v>
      </c>
      <c r="R32">
        <v>24.31</v>
      </c>
      <c r="S32">
        <v>6.7527777777777773</v>
      </c>
      <c r="T32" s="3">
        <v>44676</v>
      </c>
      <c r="U32">
        <v>24.33</v>
      </c>
      <c r="V32">
        <v>6.7583333333333329</v>
      </c>
      <c r="W32">
        <v>45762</v>
      </c>
      <c r="X32" t="s">
        <v>2531</v>
      </c>
      <c r="Y32">
        <v>21.14</v>
      </c>
      <c r="Z32">
        <v>5.8722222222222227</v>
      </c>
      <c r="AA32" s="3">
        <v>44652</v>
      </c>
      <c r="AB32">
        <v>21.17</v>
      </c>
      <c r="AC32">
        <v>5.8805555555555555</v>
      </c>
      <c r="AD32">
        <v>45762</v>
      </c>
      <c r="AE32" t="s">
        <v>2654</v>
      </c>
      <c r="AF32">
        <v>21.87</v>
      </c>
      <c r="AG32">
        <v>6.0750000000000002</v>
      </c>
      <c r="AH32" s="3">
        <v>44681</v>
      </c>
      <c r="AI32">
        <v>21.91</v>
      </c>
      <c r="AJ32">
        <v>6.0861111111111112</v>
      </c>
      <c r="AK32">
        <v>45762</v>
      </c>
      <c r="AL32" t="s">
        <v>2777</v>
      </c>
      <c r="AM32">
        <v>26.22</v>
      </c>
      <c r="AN32">
        <v>7.2833333333333332</v>
      </c>
      <c r="AO32" s="3">
        <v>44667</v>
      </c>
      <c r="AP32">
        <v>26.84</v>
      </c>
      <c r="AQ32">
        <v>7.4555555555555557</v>
      </c>
      <c r="AR32">
        <v>45762</v>
      </c>
      <c r="AS32" t="s">
        <v>2900</v>
      </c>
      <c r="AT32">
        <v>23.03</v>
      </c>
      <c r="AU32">
        <v>6.3972222222222221</v>
      </c>
      <c r="AV32" s="3">
        <v>44652</v>
      </c>
      <c r="AW32">
        <v>23.36</v>
      </c>
      <c r="AX32">
        <v>6.4888888888888889</v>
      </c>
      <c r="AY32">
        <v>45762</v>
      </c>
      <c r="AZ32" t="s">
        <v>3023</v>
      </c>
    </row>
    <row r="33" spans="1:52" x14ac:dyDescent="0.45">
      <c r="A33">
        <v>30</v>
      </c>
      <c r="B33" s="3">
        <v>45763</v>
      </c>
      <c r="C33" t="s">
        <v>2163</v>
      </c>
      <c r="D33">
        <v>23.22</v>
      </c>
      <c r="E33">
        <v>6.4499999999999993</v>
      </c>
      <c r="F33" s="3">
        <v>44652</v>
      </c>
      <c r="G33">
        <v>23.36</v>
      </c>
      <c r="H33">
        <v>6.4888888888888889</v>
      </c>
      <c r="I33">
        <v>45763</v>
      </c>
      <c r="J33" t="s">
        <v>2286</v>
      </c>
      <c r="K33">
        <v>22.23</v>
      </c>
      <c r="L33">
        <v>6.1749999999999998</v>
      </c>
      <c r="M33" s="3">
        <v>44652</v>
      </c>
      <c r="N33">
        <v>22.26</v>
      </c>
      <c r="O33">
        <v>6.1833333333333336</v>
      </c>
      <c r="P33">
        <v>45763</v>
      </c>
      <c r="Q33" t="s">
        <v>2409</v>
      </c>
      <c r="R33">
        <v>22.9</v>
      </c>
      <c r="S33">
        <v>6.3611111111111107</v>
      </c>
      <c r="T33" s="3">
        <v>44657</v>
      </c>
      <c r="U33">
        <v>23.32</v>
      </c>
      <c r="V33">
        <v>6.4777777777777779</v>
      </c>
      <c r="W33">
        <v>45763</v>
      </c>
      <c r="X33" t="s">
        <v>2532</v>
      </c>
      <c r="Y33">
        <v>23.81</v>
      </c>
      <c r="Z33">
        <v>6.613888888888888</v>
      </c>
      <c r="AA33" s="3">
        <v>44673</v>
      </c>
      <c r="AB33">
        <v>24.49</v>
      </c>
      <c r="AC33">
        <v>6.8027777777777771</v>
      </c>
      <c r="AD33">
        <v>45763</v>
      </c>
      <c r="AE33" t="s">
        <v>2655</v>
      </c>
      <c r="AF33">
        <v>23.75</v>
      </c>
      <c r="AG33">
        <v>6.5972222222222223</v>
      </c>
      <c r="AH33" s="3">
        <v>44657</v>
      </c>
      <c r="AI33">
        <v>23.85</v>
      </c>
      <c r="AJ33">
        <v>6.625</v>
      </c>
      <c r="AK33">
        <v>45763</v>
      </c>
      <c r="AL33" t="s">
        <v>2778</v>
      </c>
      <c r="AM33">
        <v>24.32</v>
      </c>
      <c r="AN33">
        <v>6.7555555555555555</v>
      </c>
      <c r="AO33" s="3">
        <v>44656</v>
      </c>
      <c r="AP33">
        <v>24.46</v>
      </c>
      <c r="AQ33">
        <v>6.7944444444444443</v>
      </c>
      <c r="AR33">
        <v>45763</v>
      </c>
      <c r="AS33" t="s">
        <v>2901</v>
      </c>
      <c r="AT33">
        <v>23.22</v>
      </c>
      <c r="AU33">
        <v>6.4499999999999993</v>
      </c>
      <c r="AV33" s="3">
        <v>44652</v>
      </c>
      <c r="AW33">
        <v>23.36</v>
      </c>
      <c r="AX33">
        <v>6.4888888888888889</v>
      </c>
      <c r="AY33">
        <v>45763</v>
      </c>
      <c r="AZ33" t="s">
        <v>3024</v>
      </c>
    </row>
    <row r="34" spans="1:52" x14ac:dyDescent="0.45">
      <c r="A34">
        <v>31</v>
      </c>
      <c r="B34" s="3">
        <v>45764</v>
      </c>
      <c r="C34" t="s">
        <v>2164</v>
      </c>
      <c r="D34">
        <v>21.63</v>
      </c>
      <c r="E34">
        <v>6.0083333333333329</v>
      </c>
      <c r="F34" s="3">
        <v>44661</v>
      </c>
      <c r="G34">
        <v>23.01</v>
      </c>
      <c r="H34">
        <v>6.3916666666666666</v>
      </c>
      <c r="I34">
        <v>45764</v>
      </c>
      <c r="J34" t="s">
        <v>2287</v>
      </c>
      <c r="K34">
        <v>13.34</v>
      </c>
      <c r="L34">
        <v>3.7055555555555553</v>
      </c>
      <c r="M34" s="3">
        <v>44675</v>
      </c>
      <c r="N34">
        <v>13.8</v>
      </c>
      <c r="O34">
        <v>3.8333333333333335</v>
      </c>
      <c r="P34">
        <v>45764</v>
      </c>
      <c r="Q34" t="s">
        <v>2410</v>
      </c>
      <c r="R34">
        <v>17.03</v>
      </c>
      <c r="S34">
        <v>4.7305555555555561</v>
      </c>
      <c r="T34" s="3">
        <v>44678</v>
      </c>
      <c r="U34">
        <v>18.41</v>
      </c>
      <c r="V34">
        <v>5.1138888888888889</v>
      </c>
      <c r="W34">
        <v>45764</v>
      </c>
      <c r="X34" t="s">
        <v>2533</v>
      </c>
      <c r="Y34">
        <v>22.01</v>
      </c>
      <c r="Z34">
        <v>6.1138888888888889</v>
      </c>
      <c r="AA34" s="3">
        <v>44663</v>
      </c>
      <c r="AB34">
        <v>23.32</v>
      </c>
      <c r="AC34">
        <v>6.4777777777777779</v>
      </c>
      <c r="AD34">
        <v>45764</v>
      </c>
      <c r="AE34" t="s">
        <v>2656</v>
      </c>
      <c r="AF34">
        <v>25.45</v>
      </c>
      <c r="AG34">
        <v>7.0694444444444438</v>
      </c>
      <c r="AH34" s="3">
        <v>44673</v>
      </c>
      <c r="AI34">
        <v>25.64</v>
      </c>
      <c r="AJ34">
        <v>7.1222222222222218</v>
      </c>
      <c r="AK34">
        <v>45764</v>
      </c>
      <c r="AL34" t="s">
        <v>2779</v>
      </c>
      <c r="AM34">
        <v>17.62</v>
      </c>
      <c r="AN34">
        <v>4.8944444444444448</v>
      </c>
      <c r="AO34" s="3">
        <v>44666</v>
      </c>
      <c r="AP34">
        <v>18.13</v>
      </c>
      <c r="AQ34">
        <v>5.0361111111111105</v>
      </c>
      <c r="AR34">
        <v>45764</v>
      </c>
      <c r="AS34" t="s">
        <v>2902</v>
      </c>
      <c r="AT34">
        <v>21.63</v>
      </c>
      <c r="AU34">
        <v>6.0083333333333329</v>
      </c>
      <c r="AV34" s="3">
        <v>44661</v>
      </c>
      <c r="AW34">
        <v>23.01</v>
      </c>
      <c r="AX34">
        <v>6.3916666666666666</v>
      </c>
      <c r="AY34">
        <v>45764</v>
      </c>
      <c r="AZ34" t="s">
        <v>3025</v>
      </c>
    </row>
    <row r="35" spans="1:52" x14ac:dyDescent="0.45">
      <c r="A35">
        <v>32</v>
      </c>
      <c r="B35" s="3">
        <v>45765</v>
      </c>
      <c r="C35" t="s">
        <v>2165</v>
      </c>
      <c r="D35">
        <v>18.79</v>
      </c>
      <c r="E35">
        <v>5.2194444444444441</v>
      </c>
      <c r="F35" s="3">
        <v>44678</v>
      </c>
      <c r="G35">
        <v>19.61</v>
      </c>
      <c r="H35">
        <v>5.447222222222222</v>
      </c>
      <c r="I35">
        <v>45765</v>
      </c>
      <c r="J35" t="s">
        <v>2288</v>
      </c>
      <c r="K35">
        <v>21.57</v>
      </c>
      <c r="L35">
        <v>5.9916666666666663</v>
      </c>
      <c r="M35" s="3">
        <v>44652</v>
      </c>
      <c r="N35">
        <v>22.26</v>
      </c>
      <c r="O35">
        <v>6.1833333333333336</v>
      </c>
      <c r="P35">
        <v>45765</v>
      </c>
      <c r="Q35" t="s">
        <v>2411</v>
      </c>
      <c r="R35">
        <v>22.45</v>
      </c>
      <c r="S35">
        <v>6.2361111111111107</v>
      </c>
      <c r="T35" s="3">
        <v>44657</v>
      </c>
      <c r="U35">
        <v>23.32</v>
      </c>
      <c r="V35">
        <v>6.4777777777777779</v>
      </c>
      <c r="W35">
        <v>45765</v>
      </c>
      <c r="X35" t="s">
        <v>2534</v>
      </c>
      <c r="Y35">
        <v>20.04</v>
      </c>
      <c r="Z35">
        <v>5.5666666666666664</v>
      </c>
      <c r="AA35" s="3">
        <v>44652</v>
      </c>
      <c r="AB35">
        <v>21.17</v>
      </c>
      <c r="AC35">
        <v>5.8805555555555555</v>
      </c>
      <c r="AD35">
        <v>45765</v>
      </c>
      <c r="AE35" t="s">
        <v>2657</v>
      </c>
      <c r="AF35">
        <v>21.59</v>
      </c>
      <c r="AG35">
        <v>5.9972222222222218</v>
      </c>
      <c r="AH35" s="3">
        <v>44681</v>
      </c>
      <c r="AI35">
        <v>21.91</v>
      </c>
      <c r="AJ35">
        <v>6.0861111111111112</v>
      </c>
      <c r="AK35">
        <v>45765</v>
      </c>
      <c r="AL35" t="s">
        <v>2780</v>
      </c>
      <c r="AM35">
        <v>18.63</v>
      </c>
      <c r="AN35">
        <v>5.1749999999999998</v>
      </c>
      <c r="AO35" s="3">
        <v>44679</v>
      </c>
      <c r="AP35">
        <v>20.03</v>
      </c>
      <c r="AQ35">
        <v>5.5638888888888891</v>
      </c>
      <c r="AR35">
        <v>45765</v>
      </c>
      <c r="AS35" t="s">
        <v>2903</v>
      </c>
      <c r="AT35">
        <v>18.79</v>
      </c>
      <c r="AU35">
        <v>5.2194444444444441</v>
      </c>
      <c r="AV35" s="3">
        <v>44678</v>
      </c>
      <c r="AW35">
        <v>19.61</v>
      </c>
      <c r="AX35">
        <v>5.447222222222222</v>
      </c>
      <c r="AY35">
        <v>45765</v>
      </c>
      <c r="AZ35" t="s">
        <v>3026</v>
      </c>
    </row>
    <row r="36" spans="1:52" x14ac:dyDescent="0.45">
      <c r="A36">
        <v>33</v>
      </c>
      <c r="B36" s="3">
        <v>45766</v>
      </c>
      <c r="C36" t="s">
        <v>2166</v>
      </c>
      <c r="D36">
        <v>24.82</v>
      </c>
      <c r="E36">
        <v>6.8944444444444439</v>
      </c>
      <c r="F36" s="3">
        <v>44676</v>
      </c>
      <c r="G36">
        <v>24.86</v>
      </c>
      <c r="H36">
        <v>6.905555555555555</v>
      </c>
      <c r="I36">
        <v>45766</v>
      </c>
      <c r="J36" t="s">
        <v>2289</v>
      </c>
      <c r="K36">
        <v>23.66</v>
      </c>
      <c r="L36">
        <v>6.572222222222222</v>
      </c>
      <c r="M36" s="3">
        <v>44661</v>
      </c>
      <c r="N36">
        <v>23.9</v>
      </c>
      <c r="O36">
        <v>6.6388888888888884</v>
      </c>
      <c r="P36">
        <v>45766</v>
      </c>
      <c r="Q36" t="s">
        <v>2412</v>
      </c>
      <c r="R36">
        <v>23.58</v>
      </c>
      <c r="S36">
        <v>6.5499999999999989</v>
      </c>
      <c r="T36" s="3">
        <v>44661</v>
      </c>
      <c r="U36">
        <v>23.6</v>
      </c>
      <c r="V36">
        <v>6.5555555555555554</v>
      </c>
      <c r="W36">
        <v>45766</v>
      </c>
      <c r="X36" t="s">
        <v>2535</v>
      </c>
      <c r="Y36">
        <v>24.78</v>
      </c>
      <c r="Z36">
        <v>6.8833333333333337</v>
      </c>
      <c r="AA36" s="3">
        <v>44681</v>
      </c>
      <c r="AB36">
        <v>24.82</v>
      </c>
      <c r="AC36">
        <v>6.8944444444444439</v>
      </c>
      <c r="AD36">
        <v>45766</v>
      </c>
      <c r="AE36" t="s">
        <v>2658</v>
      </c>
      <c r="AF36">
        <v>23.83</v>
      </c>
      <c r="AG36">
        <v>6.6194444444444436</v>
      </c>
      <c r="AH36" s="3">
        <v>44657</v>
      </c>
      <c r="AI36">
        <v>23.85</v>
      </c>
      <c r="AJ36">
        <v>6.625</v>
      </c>
      <c r="AK36">
        <v>45766</v>
      </c>
      <c r="AL36" t="s">
        <v>2781</v>
      </c>
      <c r="AM36">
        <v>24.28</v>
      </c>
      <c r="AN36">
        <v>6.7444444444444445</v>
      </c>
      <c r="AO36" s="3">
        <v>44656</v>
      </c>
      <c r="AP36">
        <v>24.46</v>
      </c>
      <c r="AQ36">
        <v>6.7944444444444443</v>
      </c>
      <c r="AR36">
        <v>45766</v>
      </c>
      <c r="AS36" t="s">
        <v>2904</v>
      </c>
      <c r="AT36">
        <v>24.82</v>
      </c>
      <c r="AU36">
        <v>6.8944444444444439</v>
      </c>
      <c r="AV36" s="3">
        <v>44676</v>
      </c>
      <c r="AW36">
        <v>24.86</v>
      </c>
      <c r="AX36">
        <v>6.905555555555555</v>
      </c>
      <c r="AY36">
        <v>45766</v>
      </c>
      <c r="AZ36" t="s">
        <v>3027</v>
      </c>
    </row>
    <row r="37" spans="1:52" x14ac:dyDescent="0.45">
      <c r="A37">
        <v>34</v>
      </c>
      <c r="B37" s="3">
        <v>45768</v>
      </c>
      <c r="C37" t="s">
        <v>2167</v>
      </c>
      <c r="D37">
        <v>24.38</v>
      </c>
      <c r="E37">
        <v>6.7722222222222221</v>
      </c>
      <c r="F37" s="3">
        <v>44657</v>
      </c>
      <c r="G37">
        <v>24.38</v>
      </c>
      <c r="H37">
        <v>6.7722222222222221</v>
      </c>
      <c r="I37">
        <v>45768</v>
      </c>
      <c r="J37" t="s">
        <v>2290</v>
      </c>
      <c r="K37">
        <v>25.41</v>
      </c>
      <c r="L37">
        <v>7.0583333333333336</v>
      </c>
      <c r="M37" s="3">
        <v>44679</v>
      </c>
      <c r="N37">
        <v>25.56</v>
      </c>
      <c r="O37">
        <v>7.1</v>
      </c>
      <c r="P37">
        <v>45768</v>
      </c>
      <c r="Q37" t="s">
        <v>2413</v>
      </c>
      <c r="R37">
        <v>24.94</v>
      </c>
      <c r="S37">
        <v>6.927777777777778</v>
      </c>
      <c r="T37" s="3">
        <v>44679</v>
      </c>
      <c r="U37">
        <v>25.17</v>
      </c>
      <c r="V37">
        <v>6.9916666666666671</v>
      </c>
      <c r="W37">
        <v>45768</v>
      </c>
      <c r="X37" t="s">
        <v>2536</v>
      </c>
      <c r="Y37">
        <v>23.53</v>
      </c>
      <c r="Z37">
        <v>6.5361111111111114</v>
      </c>
      <c r="AA37" s="3">
        <v>44656</v>
      </c>
      <c r="AB37">
        <v>23.65</v>
      </c>
      <c r="AC37">
        <v>6.5694444444444438</v>
      </c>
      <c r="AD37">
        <v>45768</v>
      </c>
      <c r="AE37" t="s">
        <v>2659</v>
      </c>
      <c r="AF37">
        <v>23.14</v>
      </c>
      <c r="AG37">
        <v>6.427777777777778</v>
      </c>
      <c r="AH37" s="3">
        <v>44654</v>
      </c>
      <c r="AI37">
        <v>23.56</v>
      </c>
      <c r="AJ37">
        <v>6.5444444444444443</v>
      </c>
      <c r="AK37">
        <v>45768</v>
      </c>
      <c r="AL37" t="s">
        <v>2782</v>
      </c>
      <c r="AM37">
        <v>25.06</v>
      </c>
      <c r="AN37">
        <v>6.9611111111111104</v>
      </c>
      <c r="AO37" s="3">
        <v>44673</v>
      </c>
      <c r="AP37">
        <v>26</v>
      </c>
      <c r="AQ37">
        <v>7.2222222222222223</v>
      </c>
      <c r="AR37">
        <v>45768</v>
      </c>
      <c r="AS37" t="s">
        <v>2905</v>
      </c>
      <c r="AT37">
        <v>24.38</v>
      </c>
      <c r="AU37">
        <v>6.7722222222222221</v>
      </c>
      <c r="AV37" s="3">
        <v>44657</v>
      </c>
      <c r="AW37">
        <v>24.38</v>
      </c>
      <c r="AX37">
        <v>6.7722222222222221</v>
      </c>
      <c r="AY37">
        <v>45768</v>
      </c>
      <c r="AZ37" t="s">
        <v>3028</v>
      </c>
    </row>
    <row r="38" spans="1:52" x14ac:dyDescent="0.45">
      <c r="A38">
        <v>35</v>
      </c>
      <c r="B38" s="3">
        <v>45771</v>
      </c>
      <c r="C38" t="s">
        <v>2168</v>
      </c>
      <c r="D38">
        <v>23.17</v>
      </c>
      <c r="E38">
        <v>6.4361111111111118</v>
      </c>
      <c r="F38" s="3">
        <v>44652</v>
      </c>
      <c r="G38">
        <v>23.36</v>
      </c>
      <c r="H38">
        <v>6.4888888888888889</v>
      </c>
      <c r="I38">
        <v>45771</v>
      </c>
      <c r="J38" t="s">
        <v>2291</v>
      </c>
      <c r="K38">
        <v>24.44</v>
      </c>
      <c r="L38">
        <v>6.7888888888888888</v>
      </c>
      <c r="M38" s="3">
        <v>44670</v>
      </c>
      <c r="N38">
        <v>24.85</v>
      </c>
      <c r="O38">
        <v>6.9027777777777777</v>
      </c>
      <c r="P38">
        <v>45771</v>
      </c>
      <c r="Q38" t="s">
        <v>2414</v>
      </c>
      <c r="R38">
        <v>24.67</v>
      </c>
      <c r="S38">
        <v>6.8527777777777779</v>
      </c>
      <c r="T38" s="3">
        <v>44659</v>
      </c>
      <c r="U38">
        <v>24.86</v>
      </c>
      <c r="V38">
        <v>6.905555555555555</v>
      </c>
      <c r="W38">
        <v>45771</v>
      </c>
      <c r="X38" t="s">
        <v>2537</v>
      </c>
      <c r="Y38">
        <v>27.07</v>
      </c>
      <c r="Z38">
        <v>7.5194444444444439</v>
      </c>
      <c r="AA38" s="3">
        <v>44671</v>
      </c>
      <c r="AB38">
        <v>27.15</v>
      </c>
      <c r="AC38">
        <v>7.5416666666666661</v>
      </c>
      <c r="AD38">
        <v>45771</v>
      </c>
      <c r="AE38" t="s">
        <v>2660</v>
      </c>
      <c r="AF38">
        <v>27.68</v>
      </c>
      <c r="AG38">
        <v>7.6888888888888882</v>
      </c>
      <c r="AH38" s="3">
        <v>44655</v>
      </c>
      <c r="AI38">
        <v>26.09</v>
      </c>
      <c r="AJ38">
        <v>7.2472222222222218</v>
      </c>
      <c r="AK38">
        <v>45771</v>
      </c>
      <c r="AL38" t="s">
        <v>2783</v>
      </c>
      <c r="AM38">
        <v>28.43</v>
      </c>
      <c r="AN38">
        <v>7.8972222222222221</v>
      </c>
      <c r="AO38" s="3">
        <v>44667</v>
      </c>
      <c r="AP38">
        <v>26.84</v>
      </c>
      <c r="AQ38">
        <v>7.4555555555555557</v>
      </c>
      <c r="AR38">
        <v>45771</v>
      </c>
      <c r="AS38" t="s">
        <v>2906</v>
      </c>
      <c r="AT38">
        <v>23.17</v>
      </c>
      <c r="AU38">
        <v>6.4361111111111118</v>
      </c>
      <c r="AV38" s="3">
        <v>44652</v>
      </c>
      <c r="AW38">
        <v>23.36</v>
      </c>
      <c r="AX38">
        <v>6.4888888888888889</v>
      </c>
      <c r="AY38">
        <v>45771</v>
      </c>
      <c r="AZ38" t="s">
        <v>3029</v>
      </c>
    </row>
    <row r="39" spans="1:52" x14ac:dyDescent="0.45">
      <c r="A39">
        <v>36</v>
      </c>
      <c r="B39" s="3">
        <v>45772</v>
      </c>
      <c r="C39" t="s">
        <v>2169</v>
      </c>
      <c r="D39">
        <v>16.440000000000001</v>
      </c>
      <c r="E39">
        <v>4.5666666666666673</v>
      </c>
      <c r="F39" s="3">
        <v>44675</v>
      </c>
      <c r="G39">
        <v>16.579999999999998</v>
      </c>
      <c r="H39">
        <v>4.6055555555555552</v>
      </c>
      <c r="I39">
        <v>45772</v>
      </c>
      <c r="J39" t="s">
        <v>2292</v>
      </c>
      <c r="K39">
        <v>13.83</v>
      </c>
      <c r="L39">
        <v>3.8416666666666668</v>
      </c>
      <c r="M39" s="3">
        <v>44666</v>
      </c>
      <c r="N39">
        <v>16.739999999999998</v>
      </c>
      <c r="O39">
        <v>4.6499999999999995</v>
      </c>
      <c r="P39">
        <v>45772</v>
      </c>
      <c r="Q39" t="s">
        <v>2415</v>
      </c>
      <c r="R39">
        <v>14.39</v>
      </c>
      <c r="S39">
        <v>3.9972222222222222</v>
      </c>
      <c r="T39" s="3">
        <v>44678</v>
      </c>
      <c r="U39">
        <v>18.41</v>
      </c>
      <c r="V39">
        <v>5.1138888888888889</v>
      </c>
      <c r="W39">
        <v>45772</v>
      </c>
      <c r="X39" t="s">
        <v>2538</v>
      </c>
      <c r="Y39">
        <v>15.01</v>
      </c>
      <c r="Z39">
        <v>4.1694444444444443</v>
      </c>
      <c r="AA39" s="3">
        <v>44678</v>
      </c>
      <c r="AB39">
        <v>15.88</v>
      </c>
      <c r="AC39">
        <v>4.4111111111111114</v>
      </c>
      <c r="AD39">
        <v>45772</v>
      </c>
      <c r="AE39" t="s">
        <v>2661</v>
      </c>
      <c r="AF39">
        <v>14.01</v>
      </c>
      <c r="AG39">
        <v>3.8916666666666666</v>
      </c>
      <c r="AH39" s="3">
        <v>44663</v>
      </c>
      <c r="AI39">
        <v>16.37</v>
      </c>
      <c r="AJ39">
        <v>4.5472222222222225</v>
      </c>
      <c r="AK39">
        <v>45772</v>
      </c>
      <c r="AL39" t="s">
        <v>2784</v>
      </c>
      <c r="AM39">
        <v>9.4600000000000009</v>
      </c>
      <c r="AN39">
        <v>2.6277777777777778</v>
      </c>
      <c r="AO39" s="3">
        <v>44680</v>
      </c>
      <c r="AP39">
        <v>10.08</v>
      </c>
      <c r="AQ39">
        <v>2.8</v>
      </c>
      <c r="AR39">
        <v>45772</v>
      </c>
      <c r="AS39" t="s">
        <v>2907</v>
      </c>
      <c r="AT39">
        <v>16.440000000000001</v>
      </c>
      <c r="AU39">
        <v>4.5666666666666673</v>
      </c>
      <c r="AV39" s="3">
        <v>44675</v>
      </c>
      <c r="AW39">
        <v>16.579999999999998</v>
      </c>
      <c r="AX39">
        <v>4.6055555555555552</v>
      </c>
      <c r="AY39">
        <v>45772</v>
      </c>
      <c r="AZ39" t="s">
        <v>3030</v>
      </c>
    </row>
    <row r="40" spans="1:52" x14ac:dyDescent="0.45">
      <c r="A40">
        <v>37</v>
      </c>
      <c r="B40" s="3">
        <v>45773</v>
      </c>
      <c r="C40" t="s">
        <v>2170</v>
      </c>
      <c r="D40">
        <v>28.25</v>
      </c>
      <c r="E40">
        <v>7.8472222222222223</v>
      </c>
      <c r="F40" s="3">
        <v>44681</v>
      </c>
      <c r="G40">
        <v>26.37</v>
      </c>
      <c r="H40">
        <v>7.3250000000000002</v>
      </c>
      <c r="I40">
        <v>45773</v>
      </c>
      <c r="J40" t="s">
        <v>2293</v>
      </c>
      <c r="K40">
        <v>28.05</v>
      </c>
      <c r="L40">
        <v>7.791666666666667</v>
      </c>
      <c r="M40" s="3">
        <v>44667</v>
      </c>
      <c r="N40">
        <v>26.5</v>
      </c>
      <c r="O40">
        <v>7.3611111111111107</v>
      </c>
      <c r="P40">
        <v>45773</v>
      </c>
      <c r="Q40" t="s">
        <v>2416</v>
      </c>
      <c r="R40">
        <v>27.85</v>
      </c>
      <c r="S40">
        <v>7.7361111111111116</v>
      </c>
      <c r="T40" s="3">
        <v>44671</v>
      </c>
      <c r="U40">
        <v>26.05</v>
      </c>
      <c r="V40">
        <v>7.2361111111111107</v>
      </c>
      <c r="W40">
        <v>45773</v>
      </c>
      <c r="X40" t="s">
        <v>2539</v>
      </c>
      <c r="Y40">
        <v>28.39</v>
      </c>
      <c r="Z40">
        <v>7.8861111111111111</v>
      </c>
      <c r="AA40" s="3">
        <v>44671</v>
      </c>
      <c r="AB40">
        <v>27.15</v>
      </c>
      <c r="AC40">
        <v>7.5416666666666661</v>
      </c>
      <c r="AD40">
        <v>45773</v>
      </c>
      <c r="AE40" t="s">
        <v>2662</v>
      </c>
      <c r="AF40">
        <v>28.48</v>
      </c>
      <c r="AG40">
        <v>7.9111111111111114</v>
      </c>
      <c r="AH40" s="3">
        <v>44655</v>
      </c>
      <c r="AI40">
        <v>26.09</v>
      </c>
      <c r="AJ40">
        <v>7.2472222222222218</v>
      </c>
      <c r="AK40">
        <v>45773</v>
      </c>
      <c r="AL40" t="s">
        <v>2785</v>
      </c>
      <c r="AM40">
        <v>28.23</v>
      </c>
      <c r="AN40">
        <v>7.8416666666666668</v>
      </c>
      <c r="AO40" s="3">
        <v>44667</v>
      </c>
      <c r="AP40">
        <v>26.84</v>
      </c>
      <c r="AQ40">
        <v>7.4555555555555557</v>
      </c>
      <c r="AR40">
        <v>45773</v>
      </c>
      <c r="AS40" t="s">
        <v>2908</v>
      </c>
      <c r="AT40">
        <v>28.25</v>
      </c>
      <c r="AU40">
        <v>7.8472222222222223</v>
      </c>
      <c r="AV40" s="3">
        <v>44681</v>
      </c>
      <c r="AW40">
        <v>26.37</v>
      </c>
      <c r="AX40">
        <v>7.3250000000000002</v>
      </c>
      <c r="AY40">
        <v>45773</v>
      </c>
      <c r="AZ40" t="s">
        <v>3031</v>
      </c>
    </row>
    <row r="41" spans="1:52" x14ac:dyDescent="0.45">
      <c r="A41">
        <v>38</v>
      </c>
      <c r="B41" s="3">
        <v>45774</v>
      </c>
      <c r="C41" t="s">
        <v>2171</v>
      </c>
      <c r="D41">
        <v>26.21</v>
      </c>
      <c r="E41">
        <v>7.2805555555555559</v>
      </c>
      <c r="F41" s="3">
        <v>44681</v>
      </c>
      <c r="G41">
        <v>26.37</v>
      </c>
      <c r="H41">
        <v>7.3250000000000002</v>
      </c>
      <c r="I41">
        <v>45774</v>
      </c>
      <c r="J41" t="s">
        <v>2294</v>
      </c>
      <c r="K41">
        <v>26.98</v>
      </c>
      <c r="L41">
        <v>7.4944444444444445</v>
      </c>
      <c r="M41" s="3">
        <v>44667</v>
      </c>
      <c r="N41">
        <v>26.5</v>
      </c>
      <c r="O41">
        <v>7.3611111111111107</v>
      </c>
      <c r="P41">
        <v>45774</v>
      </c>
      <c r="Q41" t="s">
        <v>2417</v>
      </c>
      <c r="R41">
        <v>26.55</v>
      </c>
      <c r="S41">
        <v>7.375</v>
      </c>
      <c r="T41" s="3">
        <v>44671</v>
      </c>
      <c r="U41">
        <v>26.05</v>
      </c>
      <c r="V41">
        <v>7.2361111111111107</v>
      </c>
      <c r="W41">
        <v>45774</v>
      </c>
      <c r="X41" t="s">
        <v>2540</v>
      </c>
      <c r="Y41">
        <v>27.66</v>
      </c>
      <c r="Z41">
        <v>7.6833333333333336</v>
      </c>
      <c r="AA41" s="3">
        <v>44671</v>
      </c>
      <c r="AB41">
        <v>27.15</v>
      </c>
      <c r="AC41">
        <v>7.5416666666666661</v>
      </c>
      <c r="AD41">
        <v>45774</v>
      </c>
      <c r="AE41" t="s">
        <v>2663</v>
      </c>
      <c r="AF41">
        <v>24.58</v>
      </c>
      <c r="AG41">
        <v>6.8277777777777775</v>
      </c>
      <c r="AH41" s="3">
        <v>44670</v>
      </c>
      <c r="AI41">
        <v>24.58</v>
      </c>
      <c r="AJ41">
        <v>6.8277777777777775</v>
      </c>
      <c r="AK41">
        <v>45774</v>
      </c>
      <c r="AL41" t="s">
        <v>2786</v>
      </c>
      <c r="AM41">
        <v>28.18</v>
      </c>
      <c r="AN41">
        <v>7.8277777777777775</v>
      </c>
      <c r="AO41" s="3">
        <v>44667</v>
      </c>
      <c r="AP41">
        <v>26.84</v>
      </c>
      <c r="AQ41">
        <v>7.4555555555555557</v>
      </c>
      <c r="AR41">
        <v>45774</v>
      </c>
      <c r="AS41" t="s">
        <v>2909</v>
      </c>
      <c r="AT41">
        <v>26.21</v>
      </c>
      <c r="AU41">
        <v>7.2805555555555559</v>
      </c>
      <c r="AV41" s="3">
        <v>44681</v>
      </c>
      <c r="AW41">
        <v>26.37</v>
      </c>
      <c r="AX41">
        <v>7.3250000000000002</v>
      </c>
      <c r="AY41">
        <v>45774</v>
      </c>
      <c r="AZ41" t="s">
        <v>3032</v>
      </c>
    </row>
    <row r="42" spans="1:52" x14ac:dyDescent="0.45">
      <c r="A42">
        <v>39</v>
      </c>
      <c r="B42" s="3">
        <v>45776</v>
      </c>
      <c r="C42" t="s">
        <v>2172</v>
      </c>
      <c r="D42">
        <v>28.06</v>
      </c>
      <c r="E42">
        <v>7.7944444444444443</v>
      </c>
      <c r="F42" s="3">
        <v>44681</v>
      </c>
      <c r="G42">
        <v>26.37</v>
      </c>
      <c r="H42">
        <v>7.3250000000000002</v>
      </c>
      <c r="I42">
        <v>45776</v>
      </c>
      <c r="J42" t="s">
        <v>2295</v>
      </c>
      <c r="K42">
        <v>28.14</v>
      </c>
      <c r="L42">
        <v>7.8166666666666664</v>
      </c>
      <c r="M42" s="3">
        <v>44667</v>
      </c>
      <c r="N42">
        <v>26.5</v>
      </c>
      <c r="O42">
        <v>7.3611111111111107</v>
      </c>
      <c r="P42">
        <v>45776</v>
      </c>
      <c r="Q42" t="s">
        <v>2418</v>
      </c>
      <c r="R42">
        <v>27.68</v>
      </c>
      <c r="S42">
        <v>7.6888888888888882</v>
      </c>
      <c r="T42" s="3">
        <v>44671</v>
      </c>
      <c r="U42">
        <v>26.05</v>
      </c>
      <c r="V42">
        <v>7.2361111111111107</v>
      </c>
      <c r="W42">
        <v>45776</v>
      </c>
      <c r="X42" t="s">
        <v>2541</v>
      </c>
      <c r="Y42">
        <v>28.05</v>
      </c>
      <c r="Z42">
        <v>7.791666666666667</v>
      </c>
      <c r="AA42" s="3">
        <v>44671</v>
      </c>
      <c r="AB42">
        <v>27.15</v>
      </c>
      <c r="AC42">
        <v>7.5416666666666661</v>
      </c>
      <c r="AD42">
        <v>45776</v>
      </c>
      <c r="AE42" t="s">
        <v>2664</v>
      </c>
      <c r="AF42">
        <v>28.14</v>
      </c>
      <c r="AG42">
        <v>7.8166666666666664</v>
      </c>
      <c r="AH42" s="3">
        <v>44655</v>
      </c>
      <c r="AI42">
        <v>26.09</v>
      </c>
      <c r="AJ42">
        <v>7.2472222222222218</v>
      </c>
      <c r="AK42">
        <v>45776</v>
      </c>
      <c r="AL42" t="s">
        <v>2787</v>
      </c>
      <c r="AM42">
        <v>27.73</v>
      </c>
      <c r="AN42">
        <v>7.7027777777777775</v>
      </c>
      <c r="AO42" s="3">
        <v>44667</v>
      </c>
      <c r="AP42">
        <v>26.84</v>
      </c>
      <c r="AQ42">
        <v>7.4555555555555557</v>
      </c>
      <c r="AR42">
        <v>45776</v>
      </c>
      <c r="AS42" t="s">
        <v>2910</v>
      </c>
      <c r="AT42">
        <v>28.06</v>
      </c>
      <c r="AU42">
        <v>7.7944444444444443</v>
      </c>
      <c r="AV42" s="3">
        <v>44681</v>
      </c>
      <c r="AW42">
        <v>26.37</v>
      </c>
      <c r="AX42">
        <v>7.3250000000000002</v>
      </c>
      <c r="AY42">
        <v>45776</v>
      </c>
      <c r="AZ42" t="s">
        <v>3033</v>
      </c>
    </row>
    <row r="43" spans="1:52" x14ac:dyDescent="0.45">
      <c r="A43">
        <v>40</v>
      </c>
      <c r="B43" s="3">
        <v>45777</v>
      </c>
      <c r="C43" t="s">
        <v>2173</v>
      </c>
      <c r="D43">
        <v>26.18</v>
      </c>
      <c r="E43">
        <v>7.2722222222222221</v>
      </c>
      <c r="F43" s="3">
        <v>44681</v>
      </c>
      <c r="G43">
        <v>26.37</v>
      </c>
      <c r="H43">
        <v>7.3250000000000002</v>
      </c>
      <c r="I43">
        <v>45777</v>
      </c>
      <c r="J43" t="s">
        <v>2296</v>
      </c>
      <c r="K43">
        <v>24.69</v>
      </c>
      <c r="L43">
        <v>6.8583333333333334</v>
      </c>
      <c r="M43" s="3">
        <v>44670</v>
      </c>
      <c r="N43">
        <v>24.85</v>
      </c>
      <c r="O43">
        <v>6.9027777777777777</v>
      </c>
      <c r="P43">
        <v>45777</v>
      </c>
      <c r="Q43" t="s">
        <v>2419</v>
      </c>
      <c r="R43">
        <v>23.52</v>
      </c>
      <c r="S43">
        <v>6.5333333333333332</v>
      </c>
      <c r="T43" s="3">
        <v>44661</v>
      </c>
      <c r="U43">
        <v>23.6</v>
      </c>
      <c r="V43">
        <v>6.5555555555555554</v>
      </c>
      <c r="W43">
        <v>45777</v>
      </c>
      <c r="X43" t="s">
        <v>2542</v>
      </c>
      <c r="Y43">
        <v>24.45</v>
      </c>
      <c r="Z43">
        <v>6.7916666666666661</v>
      </c>
      <c r="AA43" s="3">
        <v>44673</v>
      </c>
      <c r="AB43">
        <v>24.49</v>
      </c>
      <c r="AC43">
        <v>6.8027777777777771</v>
      </c>
      <c r="AD43">
        <v>45777</v>
      </c>
      <c r="AE43" t="s">
        <v>2665</v>
      </c>
      <c r="AF43">
        <v>23.83</v>
      </c>
      <c r="AG43">
        <v>6.6194444444444436</v>
      </c>
      <c r="AH43" s="3">
        <v>44657</v>
      </c>
      <c r="AI43">
        <v>23.85</v>
      </c>
      <c r="AJ43">
        <v>6.625</v>
      </c>
      <c r="AK43">
        <v>45777</v>
      </c>
      <c r="AL43" t="s">
        <v>2788</v>
      </c>
      <c r="AM43">
        <v>23.84</v>
      </c>
      <c r="AN43">
        <v>6.6222222222222218</v>
      </c>
      <c r="AO43" s="3">
        <v>44656</v>
      </c>
      <c r="AP43">
        <v>24.46</v>
      </c>
      <c r="AQ43">
        <v>6.7944444444444443</v>
      </c>
      <c r="AR43">
        <v>45777</v>
      </c>
      <c r="AS43" t="s">
        <v>2911</v>
      </c>
      <c r="AT43">
        <v>26.18</v>
      </c>
      <c r="AU43">
        <v>7.2722222222222221</v>
      </c>
      <c r="AV43" s="3">
        <v>44681</v>
      </c>
      <c r="AW43">
        <v>26.37</v>
      </c>
      <c r="AX43">
        <v>7.3250000000000002</v>
      </c>
      <c r="AY43">
        <v>45777</v>
      </c>
      <c r="AZ43" t="s">
        <v>3034</v>
      </c>
    </row>
    <row r="44" spans="1:52" x14ac:dyDescent="0.45">
      <c r="A44">
        <v>41</v>
      </c>
      <c r="B44" s="3">
        <v>45778</v>
      </c>
      <c r="C44" t="s">
        <v>2174</v>
      </c>
      <c r="D44">
        <v>15.34</v>
      </c>
      <c r="E44">
        <v>4.2611111111111111</v>
      </c>
      <c r="F44" s="3">
        <v>44691</v>
      </c>
      <c r="G44">
        <v>15.38</v>
      </c>
      <c r="H44">
        <v>4.2722222222222221</v>
      </c>
      <c r="I44">
        <v>45778</v>
      </c>
      <c r="J44" t="s">
        <v>2297</v>
      </c>
      <c r="K44">
        <v>10.14</v>
      </c>
      <c r="L44">
        <v>2.8166666666666669</v>
      </c>
      <c r="M44" s="3">
        <v>44704</v>
      </c>
      <c r="N44">
        <v>12.86</v>
      </c>
      <c r="O44">
        <v>3.572222222222222</v>
      </c>
      <c r="P44">
        <v>45778</v>
      </c>
      <c r="Q44" t="s">
        <v>2420</v>
      </c>
      <c r="R44">
        <v>11.35</v>
      </c>
      <c r="S44">
        <v>3.1527777777777777</v>
      </c>
      <c r="T44" s="3">
        <v>44704</v>
      </c>
      <c r="U44">
        <v>13.38</v>
      </c>
      <c r="V44">
        <v>3.7166666666666668</v>
      </c>
      <c r="W44">
        <v>45778</v>
      </c>
      <c r="X44" t="s">
        <v>2543</v>
      </c>
      <c r="Y44">
        <v>11.38</v>
      </c>
      <c r="Z44">
        <v>3.1611111111111114</v>
      </c>
      <c r="AA44" s="3">
        <v>44711</v>
      </c>
      <c r="AB44">
        <v>11.7</v>
      </c>
      <c r="AC44">
        <v>3.2499999999999996</v>
      </c>
      <c r="AD44">
        <v>45778</v>
      </c>
      <c r="AE44" t="s">
        <v>2666</v>
      </c>
      <c r="AF44">
        <v>17.059999999999999</v>
      </c>
      <c r="AG44">
        <v>4.738888888888888</v>
      </c>
      <c r="AH44" s="3">
        <v>44697</v>
      </c>
      <c r="AI44">
        <v>17.7</v>
      </c>
      <c r="AJ44">
        <v>4.9166666666666661</v>
      </c>
      <c r="AK44">
        <v>45778</v>
      </c>
      <c r="AL44" t="s">
        <v>2789</v>
      </c>
      <c r="AM44">
        <v>7.78</v>
      </c>
      <c r="AN44">
        <v>2.161111111111111</v>
      </c>
      <c r="AO44" s="3">
        <v>44710</v>
      </c>
      <c r="AP44">
        <v>7.94</v>
      </c>
      <c r="AQ44">
        <v>2.2055555555555557</v>
      </c>
      <c r="AR44">
        <v>45778</v>
      </c>
      <c r="AS44" t="s">
        <v>2912</v>
      </c>
      <c r="AT44">
        <v>15.34</v>
      </c>
      <c r="AU44">
        <v>4.2611111111111111</v>
      </c>
      <c r="AV44" s="3">
        <v>44691</v>
      </c>
      <c r="AW44">
        <v>15.38</v>
      </c>
      <c r="AX44">
        <v>4.2722222222222221</v>
      </c>
      <c r="AY44">
        <v>45778</v>
      </c>
      <c r="AZ44" t="s">
        <v>3035</v>
      </c>
    </row>
    <row r="45" spans="1:52" x14ac:dyDescent="0.45">
      <c r="A45">
        <v>42</v>
      </c>
      <c r="B45" s="3">
        <v>45779</v>
      </c>
      <c r="C45" t="s">
        <v>2175</v>
      </c>
      <c r="D45">
        <v>28.71</v>
      </c>
      <c r="E45">
        <v>7.9749999999999996</v>
      </c>
      <c r="F45" s="3">
        <v>44708</v>
      </c>
      <c r="G45">
        <v>29.07</v>
      </c>
      <c r="H45">
        <v>8.0749999999999993</v>
      </c>
      <c r="I45">
        <v>45779</v>
      </c>
      <c r="J45" t="s">
        <v>2298</v>
      </c>
      <c r="K45">
        <v>27.74</v>
      </c>
      <c r="L45">
        <v>7.7055555555555548</v>
      </c>
      <c r="M45" s="3">
        <v>44708</v>
      </c>
      <c r="N45">
        <v>29.4</v>
      </c>
      <c r="O45">
        <v>8.1666666666666661</v>
      </c>
      <c r="P45">
        <v>45779</v>
      </c>
      <c r="Q45" t="s">
        <v>2421</v>
      </c>
      <c r="R45">
        <v>28.69</v>
      </c>
      <c r="S45">
        <v>7.969444444444445</v>
      </c>
      <c r="T45" s="3">
        <v>44708</v>
      </c>
      <c r="U45">
        <v>29.01</v>
      </c>
      <c r="V45">
        <v>8.0583333333333336</v>
      </c>
      <c r="W45">
        <v>45779</v>
      </c>
      <c r="X45" t="s">
        <v>2544</v>
      </c>
      <c r="Y45">
        <v>28.86</v>
      </c>
      <c r="Z45">
        <v>8.0166666666666657</v>
      </c>
      <c r="AA45" s="3">
        <v>44699</v>
      </c>
      <c r="AB45">
        <v>29.31</v>
      </c>
      <c r="AC45">
        <v>8.1416666666666657</v>
      </c>
      <c r="AD45">
        <v>45779</v>
      </c>
      <c r="AE45" t="s">
        <v>2667</v>
      </c>
      <c r="AF45">
        <v>28.9</v>
      </c>
      <c r="AG45">
        <v>8.0277777777777768</v>
      </c>
      <c r="AH45" s="3">
        <v>44708</v>
      </c>
      <c r="AI45">
        <v>28.85</v>
      </c>
      <c r="AJ45">
        <v>8.0138888888888893</v>
      </c>
      <c r="AK45">
        <v>45779</v>
      </c>
      <c r="AL45" t="s">
        <v>2790</v>
      </c>
      <c r="AM45">
        <v>29.11</v>
      </c>
      <c r="AN45">
        <v>8.0861111111111104</v>
      </c>
      <c r="AO45" s="3">
        <v>44703</v>
      </c>
      <c r="AP45">
        <v>27.84</v>
      </c>
      <c r="AQ45">
        <v>7.7333333333333334</v>
      </c>
      <c r="AR45">
        <v>45779</v>
      </c>
      <c r="AS45" t="s">
        <v>2913</v>
      </c>
      <c r="AT45">
        <v>28.71</v>
      </c>
      <c r="AU45">
        <v>7.9749999999999996</v>
      </c>
      <c r="AV45" s="3">
        <v>44708</v>
      </c>
      <c r="AW45">
        <v>29.07</v>
      </c>
      <c r="AX45">
        <v>8.0749999999999993</v>
      </c>
      <c r="AY45">
        <v>45779</v>
      </c>
      <c r="AZ45" t="s">
        <v>3036</v>
      </c>
    </row>
    <row r="46" spans="1:52" x14ac:dyDescent="0.45">
      <c r="A46">
        <v>43</v>
      </c>
      <c r="B46" s="3">
        <v>45780</v>
      </c>
      <c r="C46" t="s">
        <v>2176</v>
      </c>
      <c r="D46">
        <v>20.94</v>
      </c>
      <c r="E46">
        <v>5.8166666666666673</v>
      </c>
      <c r="F46" s="3">
        <v>44690</v>
      </c>
      <c r="G46">
        <v>22.18</v>
      </c>
      <c r="H46">
        <v>6.1611111111111105</v>
      </c>
      <c r="I46">
        <v>45780</v>
      </c>
      <c r="J46" t="s">
        <v>2299</v>
      </c>
      <c r="K46">
        <v>21.4</v>
      </c>
      <c r="L46">
        <v>5.9444444444444438</v>
      </c>
      <c r="M46" s="3">
        <v>44688</v>
      </c>
      <c r="N46">
        <v>21.87</v>
      </c>
      <c r="O46">
        <v>6.0750000000000002</v>
      </c>
      <c r="P46">
        <v>45780</v>
      </c>
      <c r="Q46" t="s">
        <v>2422</v>
      </c>
      <c r="R46">
        <v>22.06</v>
      </c>
      <c r="S46">
        <v>6.1277777777777773</v>
      </c>
      <c r="T46" s="3">
        <v>44709</v>
      </c>
      <c r="U46">
        <v>23.41</v>
      </c>
      <c r="V46">
        <v>6.5027777777777773</v>
      </c>
      <c r="W46">
        <v>45780</v>
      </c>
      <c r="X46" t="s">
        <v>2545</v>
      </c>
      <c r="Y46">
        <v>25.72</v>
      </c>
      <c r="Z46">
        <v>7.1444444444444439</v>
      </c>
      <c r="AA46" s="3">
        <v>44695</v>
      </c>
      <c r="AB46">
        <v>25.77</v>
      </c>
      <c r="AC46">
        <v>7.1583333333333332</v>
      </c>
      <c r="AD46">
        <v>45780</v>
      </c>
      <c r="AE46" t="s">
        <v>2668</v>
      </c>
      <c r="AF46">
        <v>25.02</v>
      </c>
      <c r="AG46">
        <v>6.9499999999999993</v>
      </c>
      <c r="AH46" s="3">
        <v>44695</v>
      </c>
      <c r="AI46">
        <v>25.07</v>
      </c>
      <c r="AJ46">
        <v>6.9638888888888886</v>
      </c>
      <c r="AK46">
        <v>45780</v>
      </c>
      <c r="AL46" t="s">
        <v>2791</v>
      </c>
      <c r="AM46">
        <v>25.9</v>
      </c>
      <c r="AN46">
        <v>7.1944444444444438</v>
      </c>
      <c r="AO46" s="3">
        <v>44685</v>
      </c>
      <c r="AP46">
        <v>27.22</v>
      </c>
      <c r="AQ46">
        <v>7.5611111111111109</v>
      </c>
      <c r="AR46">
        <v>45780</v>
      </c>
      <c r="AS46" t="s">
        <v>2914</v>
      </c>
      <c r="AT46">
        <v>20.94</v>
      </c>
      <c r="AU46">
        <v>5.8166666666666673</v>
      </c>
      <c r="AV46" s="3">
        <v>44690</v>
      </c>
      <c r="AW46">
        <v>22.18</v>
      </c>
      <c r="AX46">
        <v>6.1611111111111105</v>
      </c>
      <c r="AY46">
        <v>45780</v>
      </c>
      <c r="AZ46" t="s">
        <v>3037</v>
      </c>
    </row>
    <row r="47" spans="1:52" x14ac:dyDescent="0.45">
      <c r="A47">
        <v>44</v>
      </c>
      <c r="B47" s="3">
        <v>45781</v>
      </c>
      <c r="C47" t="s">
        <v>2177</v>
      </c>
      <c r="D47">
        <v>28.94</v>
      </c>
      <c r="E47">
        <v>8.0388888888888896</v>
      </c>
      <c r="F47" s="3">
        <v>44708</v>
      </c>
      <c r="G47">
        <v>29.07</v>
      </c>
      <c r="H47">
        <v>8.0749999999999993</v>
      </c>
      <c r="I47">
        <v>45781</v>
      </c>
      <c r="J47" t="s">
        <v>2300</v>
      </c>
      <c r="K47">
        <v>29.24</v>
      </c>
      <c r="L47">
        <v>8.1222222222222218</v>
      </c>
      <c r="M47" s="3">
        <v>44708</v>
      </c>
      <c r="N47">
        <v>29.4</v>
      </c>
      <c r="O47">
        <v>8.1666666666666661</v>
      </c>
      <c r="P47">
        <v>45781</v>
      </c>
      <c r="Q47" t="s">
        <v>2423</v>
      </c>
      <c r="R47">
        <v>29.06</v>
      </c>
      <c r="S47">
        <v>8.0722222222222211</v>
      </c>
      <c r="T47" s="3">
        <v>44708</v>
      </c>
      <c r="U47">
        <v>29.01</v>
      </c>
      <c r="V47">
        <v>8.0583333333333336</v>
      </c>
      <c r="W47">
        <v>45781</v>
      </c>
      <c r="X47" t="s">
        <v>2546</v>
      </c>
      <c r="Y47">
        <v>29.33</v>
      </c>
      <c r="Z47">
        <v>8.1472222222222221</v>
      </c>
      <c r="AA47" s="3">
        <v>44699</v>
      </c>
      <c r="AB47">
        <v>29.31</v>
      </c>
      <c r="AC47">
        <v>8.1416666666666657</v>
      </c>
      <c r="AD47">
        <v>45781</v>
      </c>
      <c r="AE47" t="s">
        <v>2669</v>
      </c>
      <c r="AF47">
        <v>29.24</v>
      </c>
      <c r="AG47">
        <v>8.1222222222222218</v>
      </c>
      <c r="AH47" s="3">
        <v>44708</v>
      </c>
      <c r="AI47">
        <v>28.85</v>
      </c>
      <c r="AJ47">
        <v>8.0138888888888893</v>
      </c>
      <c r="AK47">
        <v>45781</v>
      </c>
      <c r="AL47" t="s">
        <v>2792</v>
      </c>
      <c r="AM47">
        <v>29.23</v>
      </c>
      <c r="AN47">
        <v>8.1194444444444436</v>
      </c>
      <c r="AO47" s="3">
        <v>44703</v>
      </c>
      <c r="AP47">
        <v>27.84</v>
      </c>
      <c r="AQ47">
        <v>7.7333333333333334</v>
      </c>
      <c r="AR47">
        <v>45781</v>
      </c>
      <c r="AS47" t="s">
        <v>2915</v>
      </c>
      <c r="AT47">
        <v>28.94</v>
      </c>
      <c r="AU47">
        <v>8.0388888888888896</v>
      </c>
      <c r="AV47" s="3">
        <v>44708</v>
      </c>
      <c r="AW47">
        <v>29.07</v>
      </c>
      <c r="AX47">
        <v>8.0749999999999993</v>
      </c>
      <c r="AY47">
        <v>45781</v>
      </c>
      <c r="AZ47" t="s">
        <v>3038</v>
      </c>
    </row>
    <row r="48" spans="1:52" x14ac:dyDescent="0.45">
      <c r="A48">
        <v>45</v>
      </c>
      <c r="B48" s="3">
        <v>45782</v>
      </c>
      <c r="C48" t="s">
        <v>2178</v>
      </c>
      <c r="D48">
        <v>19.649999999999999</v>
      </c>
      <c r="E48">
        <v>5.458333333333333</v>
      </c>
      <c r="F48" s="3">
        <v>44682</v>
      </c>
      <c r="G48">
        <v>20.59</v>
      </c>
      <c r="H48">
        <v>5.7194444444444441</v>
      </c>
      <c r="I48">
        <v>45782</v>
      </c>
      <c r="J48" t="s">
        <v>2301</v>
      </c>
      <c r="K48">
        <v>19.04</v>
      </c>
      <c r="L48">
        <v>5.2888888888888888</v>
      </c>
      <c r="M48" s="3">
        <v>44688</v>
      </c>
      <c r="N48">
        <v>21.87</v>
      </c>
      <c r="O48">
        <v>6.0750000000000002</v>
      </c>
      <c r="P48">
        <v>45782</v>
      </c>
      <c r="Q48" t="s">
        <v>2424</v>
      </c>
      <c r="R48">
        <v>17.77</v>
      </c>
      <c r="S48">
        <v>4.9361111111111109</v>
      </c>
      <c r="T48" s="3">
        <v>44691</v>
      </c>
      <c r="U48">
        <v>17.77</v>
      </c>
      <c r="V48">
        <v>4.9361111111111109</v>
      </c>
      <c r="W48">
        <v>45782</v>
      </c>
      <c r="X48" t="s">
        <v>2547</v>
      </c>
      <c r="Y48">
        <v>21.08</v>
      </c>
      <c r="Z48">
        <v>5.8555555555555552</v>
      </c>
      <c r="AA48" s="3">
        <v>44686</v>
      </c>
      <c r="AB48">
        <v>21.46</v>
      </c>
      <c r="AC48">
        <v>5.9611111111111112</v>
      </c>
      <c r="AD48">
        <v>45782</v>
      </c>
      <c r="AE48" t="s">
        <v>2670</v>
      </c>
      <c r="AF48">
        <v>21.81</v>
      </c>
      <c r="AG48">
        <v>6.0583333333333327</v>
      </c>
      <c r="AH48" s="3">
        <v>44686</v>
      </c>
      <c r="AI48">
        <v>22.84</v>
      </c>
      <c r="AJ48">
        <v>6.3444444444444441</v>
      </c>
      <c r="AK48">
        <v>45782</v>
      </c>
      <c r="AL48" t="s">
        <v>2793</v>
      </c>
      <c r="AM48">
        <v>19.02</v>
      </c>
      <c r="AN48">
        <v>5.2833333333333332</v>
      </c>
      <c r="AO48" s="3">
        <v>44682</v>
      </c>
      <c r="AP48">
        <v>19.62</v>
      </c>
      <c r="AQ48">
        <v>5.45</v>
      </c>
      <c r="AR48">
        <v>45782</v>
      </c>
      <c r="AS48" t="s">
        <v>2916</v>
      </c>
      <c r="AT48">
        <v>19.649999999999999</v>
      </c>
      <c r="AU48">
        <v>5.458333333333333</v>
      </c>
      <c r="AV48" s="3">
        <v>44682</v>
      </c>
      <c r="AW48">
        <v>20.59</v>
      </c>
      <c r="AX48">
        <v>5.7194444444444441</v>
      </c>
      <c r="AY48">
        <v>45782</v>
      </c>
      <c r="AZ48" t="s">
        <v>3039</v>
      </c>
    </row>
    <row r="49" spans="1:52" x14ac:dyDescent="0.45">
      <c r="A49">
        <v>46</v>
      </c>
      <c r="B49" s="3">
        <v>45784</v>
      </c>
      <c r="C49" t="s">
        <v>2179</v>
      </c>
      <c r="D49">
        <v>27.11</v>
      </c>
      <c r="E49">
        <v>7.530555555555555</v>
      </c>
      <c r="F49" s="3">
        <v>44710</v>
      </c>
      <c r="G49">
        <v>27.23</v>
      </c>
      <c r="H49">
        <v>7.5638888888888891</v>
      </c>
      <c r="I49">
        <v>45784</v>
      </c>
      <c r="J49" t="s">
        <v>2302</v>
      </c>
      <c r="K49">
        <v>24.09</v>
      </c>
      <c r="L49">
        <v>6.6916666666666664</v>
      </c>
      <c r="M49" s="3">
        <v>44710</v>
      </c>
      <c r="N49">
        <v>24.24</v>
      </c>
      <c r="O49">
        <v>6.7333333333333325</v>
      </c>
      <c r="P49">
        <v>45784</v>
      </c>
      <c r="Q49" t="s">
        <v>2425</v>
      </c>
      <c r="R49">
        <v>25.52</v>
      </c>
      <c r="S49">
        <v>7.0888888888888886</v>
      </c>
      <c r="T49" s="3">
        <v>44706</v>
      </c>
      <c r="U49">
        <v>26.17</v>
      </c>
      <c r="V49">
        <v>7.2694444444444448</v>
      </c>
      <c r="W49">
        <v>45784</v>
      </c>
      <c r="X49" t="s">
        <v>2548</v>
      </c>
      <c r="Y49">
        <v>28.08</v>
      </c>
      <c r="Z49">
        <v>7.7999999999999989</v>
      </c>
      <c r="AA49" s="3">
        <v>44708</v>
      </c>
      <c r="AB49">
        <v>28.53</v>
      </c>
      <c r="AC49">
        <v>7.9249999999999998</v>
      </c>
      <c r="AD49">
        <v>45784</v>
      </c>
      <c r="AE49" t="s">
        <v>2671</v>
      </c>
      <c r="AF49">
        <v>28.59</v>
      </c>
      <c r="AG49">
        <v>7.9416666666666664</v>
      </c>
      <c r="AH49" s="3">
        <v>44708</v>
      </c>
      <c r="AI49">
        <v>28.85</v>
      </c>
      <c r="AJ49">
        <v>8.0138888888888893</v>
      </c>
      <c r="AK49">
        <v>45784</v>
      </c>
      <c r="AL49" t="s">
        <v>2794</v>
      </c>
      <c r="AM49">
        <v>23.84</v>
      </c>
      <c r="AN49">
        <v>6.6222222222222218</v>
      </c>
      <c r="AO49" s="3">
        <v>44705</v>
      </c>
      <c r="AP49">
        <v>24.24</v>
      </c>
      <c r="AQ49">
        <v>6.7333333333333325</v>
      </c>
      <c r="AR49">
        <v>45784</v>
      </c>
      <c r="AS49" t="s">
        <v>2917</v>
      </c>
      <c r="AT49">
        <v>27.11</v>
      </c>
      <c r="AU49">
        <v>7.530555555555555</v>
      </c>
      <c r="AV49" s="3">
        <v>44710</v>
      </c>
      <c r="AW49">
        <v>27.23</v>
      </c>
      <c r="AX49">
        <v>7.5638888888888891</v>
      </c>
      <c r="AY49">
        <v>45784</v>
      </c>
      <c r="AZ49" t="s">
        <v>3040</v>
      </c>
    </row>
    <row r="50" spans="1:52" x14ac:dyDescent="0.45">
      <c r="A50">
        <v>47</v>
      </c>
      <c r="B50" s="3">
        <v>45785</v>
      </c>
      <c r="C50" t="s">
        <v>2180</v>
      </c>
      <c r="D50">
        <v>27.17</v>
      </c>
      <c r="E50">
        <v>7.5472222222222225</v>
      </c>
      <c r="F50" s="3">
        <v>44710</v>
      </c>
      <c r="G50">
        <v>27.23</v>
      </c>
      <c r="H50">
        <v>7.5638888888888891</v>
      </c>
      <c r="I50">
        <v>45785</v>
      </c>
      <c r="J50" t="s">
        <v>2303</v>
      </c>
      <c r="K50">
        <v>26.22</v>
      </c>
      <c r="L50">
        <v>7.2833333333333332</v>
      </c>
      <c r="M50" s="3">
        <v>44699</v>
      </c>
      <c r="N50">
        <v>26.66</v>
      </c>
      <c r="O50">
        <v>7.405555555555555</v>
      </c>
      <c r="P50">
        <v>45785</v>
      </c>
      <c r="Q50" t="s">
        <v>2426</v>
      </c>
      <c r="R50">
        <v>25.89</v>
      </c>
      <c r="S50">
        <v>7.1916666666666664</v>
      </c>
      <c r="T50" s="3">
        <v>44706</v>
      </c>
      <c r="U50">
        <v>26.17</v>
      </c>
      <c r="V50">
        <v>7.2694444444444448</v>
      </c>
      <c r="W50">
        <v>45785</v>
      </c>
      <c r="X50" t="s">
        <v>2549</v>
      </c>
      <c r="Y50">
        <v>26.82</v>
      </c>
      <c r="Z50">
        <v>7.45</v>
      </c>
      <c r="AA50" s="3">
        <v>44705</v>
      </c>
      <c r="AB50">
        <v>26.89</v>
      </c>
      <c r="AC50">
        <v>7.4694444444444441</v>
      </c>
      <c r="AD50">
        <v>45785</v>
      </c>
      <c r="AE50" t="s">
        <v>2672</v>
      </c>
      <c r="AF50">
        <v>27.59</v>
      </c>
      <c r="AG50">
        <v>7.6638888888888888</v>
      </c>
      <c r="AH50" s="3">
        <v>44699</v>
      </c>
      <c r="AI50">
        <v>28.31</v>
      </c>
      <c r="AJ50">
        <v>7.863888888888888</v>
      </c>
      <c r="AK50">
        <v>45785</v>
      </c>
      <c r="AL50" t="s">
        <v>2795</v>
      </c>
      <c r="AM50">
        <v>26.77</v>
      </c>
      <c r="AN50">
        <v>7.4361111111111109</v>
      </c>
      <c r="AO50" s="3">
        <v>44685</v>
      </c>
      <c r="AP50">
        <v>27.22</v>
      </c>
      <c r="AQ50">
        <v>7.5611111111111109</v>
      </c>
      <c r="AR50">
        <v>45785</v>
      </c>
      <c r="AS50" t="s">
        <v>2918</v>
      </c>
      <c r="AT50">
        <v>27.17</v>
      </c>
      <c r="AU50">
        <v>7.5472222222222225</v>
      </c>
      <c r="AV50" s="3">
        <v>44710</v>
      </c>
      <c r="AW50">
        <v>27.23</v>
      </c>
      <c r="AX50">
        <v>7.5638888888888891</v>
      </c>
      <c r="AY50">
        <v>45785</v>
      </c>
      <c r="AZ50" t="s">
        <v>3041</v>
      </c>
    </row>
    <row r="51" spans="1:52" x14ac:dyDescent="0.45">
      <c r="A51">
        <v>48</v>
      </c>
      <c r="B51" s="3">
        <v>45787</v>
      </c>
      <c r="C51" t="s">
        <v>2181</v>
      </c>
      <c r="D51">
        <v>25.38</v>
      </c>
      <c r="E51">
        <v>7.05</v>
      </c>
      <c r="F51" s="3">
        <v>44712</v>
      </c>
      <c r="G51">
        <v>25.47</v>
      </c>
      <c r="H51">
        <v>7.0749999999999993</v>
      </c>
      <c r="I51">
        <v>45787</v>
      </c>
      <c r="J51" t="s">
        <v>2304</v>
      </c>
      <c r="K51">
        <v>21.19</v>
      </c>
      <c r="L51">
        <v>5.8861111111111111</v>
      </c>
      <c r="M51" s="3">
        <v>44688</v>
      </c>
      <c r="N51">
        <v>21.87</v>
      </c>
      <c r="O51">
        <v>6.0750000000000002</v>
      </c>
      <c r="P51">
        <v>45787</v>
      </c>
      <c r="Q51" t="s">
        <v>2427</v>
      </c>
      <c r="R51">
        <v>19.12</v>
      </c>
      <c r="S51">
        <v>5.3111111111111109</v>
      </c>
      <c r="T51" s="3">
        <v>44682</v>
      </c>
      <c r="U51">
        <v>19.13</v>
      </c>
      <c r="V51">
        <v>5.3138888888888882</v>
      </c>
      <c r="W51">
        <v>45787</v>
      </c>
      <c r="X51" t="s">
        <v>2550</v>
      </c>
      <c r="Y51">
        <v>21.28</v>
      </c>
      <c r="Z51">
        <v>5.9111111111111114</v>
      </c>
      <c r="AA51" s="3">
        <v>44686</v>
      </c>
      <c r="AB51">
        <v>21.46</v>
      </c>
      <c r="AC51">
        <v>5.9611111111111112</v>
      </c>
      <c r="AD51">
        <v>45787</v>
      </c>
      <c r="AE51" t="s">
        <v>2673</v>
      </c>
      <c r="AF51">
        <v>18.559999999999999</v>
      </c>
      <c r="AG51">
        <v>5.155555555555555</v>
      </c>
      <c r="AH51" s="3">
        <v>44688</v>
      </c>
      <c r="AI51">
        <v>20.010000000000002</v>
      </c>
      <c r="AJ51">
        <v>5.5583333333333336</v>
      </c>
      <c r="AK51">
        <v>45787</v>
      </c>
      <c r="AL51" t="s">
        <v>2796</v>
      </c>
      <c r="AM51">
        <v>22.4</v>
      </c>
      <c r="AN51">
        <v>6.2222222222222214</v>
      </c>
      <c r="AO51" s="3">
        <v>44698</v>
      </c>
      <c r="AP51">
        <v>23.8</v>
      </c>
      <c r="AQ51">
        <v>6.6111111111111107</v>
      </c>
      <c r="AR51">
        <v>45787</v>
      </c>
      <c r="AS51" t="s">
        <v>2919</v>
      </c>
      <c r="AT51">
        <v>25.38</v>
      </c>
      <c r="AU51">
        <v>7.05</v>
      </c>
      <c r="AV51" s="3">
        <v>44712</v>
      </c>
      <c r="AW51">
        <v>25.47</v>
      </c>
      <c r="AX51">
        <v>7.0749999999999993</v>
      </c>
      <c r="AY51">
        <v>45787</v>
      </c>
      <c r="AZ51" t="s">
        <v>3042</v>
      </c>
    </row>
    <row r="52" spans="1:52" x14ac:dyDescent="0.45">
      <c r="A52">
        <v>49</v>
      </c>
      <c r="B52" s="3">
        <v>45789</v>
      </c>
      <c r="C52" t="s">
        <v>2182</v>
      </c>
      <c r="D52">
        <v>26.31</v>
      </c>
      <c r="E52">
        <v>7.3083333333333327</v>
      </c>
      <c r="F52" s="3">
        <v>44710</v>
      </c>
      <c r="G52">
        <v>27.23</v>
      </c>
      <c r="H52">
        <v>7.5638888888888891</v>
      </c>
      <c r="I52">
        <v>45789</v>
      </c>
      <c r="J52" t="s">
        <v>2305</v>
      </c>
      <c r="K52">
        <v>24.21</v>
      </c>
      <c r="L52">
        <v>6.7249999999999996</v>
      </c>
      <c r="M52" s="3">
        <v>44710</v>
      </c>
      <c r="N52">
        <v>24.24</v>
      </c>
      <c r="O52">
        <v>6.7333333333333325</v>
      </c>
      <c r="P52">
        <v>45789</v>
      </c>
      <c r="Q52" t="s">
        <v>2428</v>
      </c>
      <c r="R52">
        <v>25.72</v>
      </c>
      <c r="S52">
        <v>7.1444444444444439</v>
      </c>
      <c r="T52" s="3">
        <v>44706</v>
      </c>
      <c r="U52">
        <v>26.17</v>
      </c>
      <c r="V52">
        <v>7.2694444444444448</v>
      </c>
      <c r="W52">
        <v>45789</v>
      </c>
      <c r="X52" t="s">
        <v>2551</v>
      </c>
      <c r="Y52">
        <v>24.61</v>
      </c>
      <c r="Z52">
        <v>6.8361111111111104</v>
      </c>
      <c r="AA52" s="3">
        <v>44688</v>
      </c>
      <c r="AB52">
        <v>24.67</v>
      </c>
      <c r="AC52">
        <v>6.8527777777777779</v>
      </c>
      <c r="AD52">
        <v>45789</v>
      </c>
      <c r="AE52" t="s">
        <v>2674</v>
      </c>
      <c r="AF52">
        <v>22.94</v>
      </c>
      <c r="AG52">
        <v>6.3722222222222227</v>
      </c>
      <c r="AH52" s="3">
        <v>44683</v>
      </c>
      <c r="AI52">
        <v>24.14</v>
      </c>
      <c r="AJ52">
        <v>6.7055555555555557</v>
      </c>
      <c r="AK52">
        <v>45789</v>
      </c>
      <c r="AL52" t="s">
        <v>2797</v>
      </c>
      <c r="AM52">
        <v>22.82</v>
      </c>
      <c r="AN52">
        <v>6.3388888888888886</v>
      </c>
      <c r="AO52" s="3">
        <v>44698</v>
      </c>
      <c r="AP52">
        <v>23.8</v>
      </c>
      <c r="AQ52">
        <v>6.6111111111111107</v>
      </c>
      <c r="AR52">
        <v>45789</v>
      </c>
      <c r="AS52" t="s">
        <v>2920</v>
      </c>
      <c r="AT52">
        <v>26.31</v>
      </c>
      <c r="AU52">
        <v>7.3083333333333327</v>
      </c>
      <c r="AV52" s="3">
        <v>44710</v>
      </c>
      <c r="AW52">
        <v>27.23</v>
      </c>
      <c r="AX52">
        <v>7.5638888888888891</v>
      </c>
      <c r="AY52">
        <v>45789</v>
      </c>
      <c r="AZ52" t="s">
        <v>3043</v>
      </c>
    </row>
    <row r="53" spans="1:52" x14ac:dyDescent="0.45">
      <c r="A53">
        <v>50</v>
      </c>
      <c r="B53" s="3">
        <v>45790</v>
      </c>
      <c r="C53" t="s">
        <v>2183</v>
      </c>
      <c r="D53">
        <v>27.93</v>
      </c>
      <c r="E53">
        <v>7.7583333333333329</v>
      </c>
      <c r="F53" s="3">
        <v>44702</v>
      </c>
      <c r="G53">
        <v>27.93</v>
      </c>
      <c r="H53">
        <v>7.7583333333333329</v>
      </c>
      <c r="I53">
        <v>45790</v>
      </c>
      <c r="J53" t="s">
        <v>2306</v>
      </c>
      <c r="K53">
        <v>28.32</v>
      </c>
      <c r="L53">
        <v>7.8666666666666663</v>
      </c>
      <c r="M53" s="3">
        <v>44708</v>
      </c>
      <c r="N53">
        <v>29.4</v>
      </c>
      <c r="O53">
        <v>8.1666666666666661</v>
      </c>
      <c r="P53">
        <v>45790</v>
      </c>
      <c r="Q53" t="s">
        <v>2429</v>
      </c>
      <c r="R53">
        <v>28.61</v>
      </c>
      <c r="S53">
        <v>7.947222222222222</v>
      </c>
      <c r="T53" s="3">
        <v>44699</v>
      </c>
      <c r="U53">
        <v>28.65</v>
      </c>
      <c r="V53">
        <v>7.958333333333333</v>
      </c>
      <c r="W53">
        <v>45790</v>
      </c>
      <c r="X53" t="s">
        <v>2552</v>
      </c>
      <c r="Y53">
        <v>28.62</v>
      </c>
      <c r="Z53">
        <v>7.95</v>
      </c>
      <c r="AA53" s="3">
        <v>44699</v>
      </c>
      <c r="AB53">
        <v>29.31</v>
      </c>
      <c r="AC53">
        <v>8.1416666666666657</v>
      </c>
      <c r="AD53">
        <v>45790</v>
      </c>
      <c r="AE53" t="s">
        <v>2675</v>
      </c>
      <c r="AF53">
        <v>28.04</v>
      </c>
      <c r="AG53">
        <v>7.7888888888888888</v>
      </c>
      <c r="AH53" s="3">
        <v>44699</v>
      </c>
      <c r="AI53">
        <v>28.31</v>
      </c>
      <c r="AJ53">
        <v>7.863888888888888</v>
      </c>
      <c r="AK53">
        <v>45790</v>
      </c>
      <c r="AL53" t="s">
        <v>2798</v>
      </c>
      <c r="AM53">
        <v>28</v>
      </c>
      <c r="AN53">
        <v>7.7777777777777777</v>
      </c>
      <c r="AO53" s="3">
        <v>44703</v>
      </c>
      <c r="AP53">
        <v>27.84</v>
      </c>
      <c r="AQ53">
        <v>7.7333333333333334</v>
      </c>
      <c r="AR53">
        <v>45790</v>
      </c>
      <c r="AS53" t="s">
        <v>2921</v>
      </c>
      <c r="AT53">
        <v>27.93</v>
      </c>
      <c r="AU53">
        <v>7.7583333333333329</v>
      </c>
      <c r="AV53" s="3">
        <v>44702</v>
      </c>
      <c r="AW53">
        <v>27.93</v>
      </c>
      <c r="AX53">
        <v>7.7583333333333329</v>
      </c>
      <c r="AY53">
        <v>45790</v>
      </c>
      <c r="AZ53" t="s">
        <v>3044</v>
      </c>
    </row>
    <row r="54" spans="1:52" x14ac:dyDescent="0.45">
      <c r="A54">
        <v>51</v>
      </c>
      <c r="B54" s="3">
        <v>45791</v>
      </c>
      <c r="C54" t="s">
        <v>2184</v>
      </c>
      <c r="D54">
        <v>25.09</v>
      </c>
      <c r="E54">
        <v>6.9694444444444441</v>
      </c>
      <c r="F54" s="3">
        <v>44683</v>
      </c>
      <c r="G54">
        <v>25.28</v>
      </c>
      <c r="H54">
        <v>7.0222222222222221</v>
      </c>
      <c r="I54">
        <v>45791</v>
      </c>
      <c r="J54" t="s">
        <v>2307</v>
      </c>
      <c r="K54">
        <v>24.77</v>
      </c>
      <c r="L54">
        <v>6.8805555555555555</v>
      </c>
      <c r="M54" s="3">
        <v>44683</v>
      </c>
      <c r="N54">
        <v>24.81</v>
      </c>
      <c r="O54">
        <v>6.8916666666666657</v>
      </c>
      <c r="P54">
        <v>45791</v>
      </c>
      <c r="Q54" t="s">
        <v>2430</v>
      </c>
      <c r="R54">
        <v>26.95</v>
      </c>
      <c r="S54">
        <v>7.4861111111111107</v>
      </c>
      <c r="T54" s="3">
        <v>44683</v>
      </c>
      <c r="U54">
        <v>26.6</v>
      </c>
      <c r="V54">
        <v>7.3888888888888893</v>
      </c>
      <c r="W54">
        <v>45791</v>
      </c>
      <c r="X54" t="s">
        <v>2553</v>
      </c>
      <c r="Y54">
        <v>27.57</v>
      </c>
      <c r="Z54">
        <v>7.6583333333333332</v>
      </c>
      <c r="AA54" s="3">
        <v>44689</v>
      </c>
      <c r="AB54">
        <v>27.8</v>
      </c>
      <c r="AC54">
        <v>7.7222222222222223</v>
      </c>
      <c r="AD54">
        <v>45791</v>
      </c>
      <c r="AE54" t="s">
        <v>2676</v>
      </c>
      <c r="AF54">
        <v>26.11</v>
      </c>
      <c r="AG54">
        <v>7.2527777777777773</v>
      </c>
      <c r="AH54" s="3">
        <v>44685</v>
      </c>
      <c r="AI54">
        <v>26.38</v>
      </c>
      <c r="AJ54">
        <v>7.3277777777777775</v>
      </c>
      <c r="AK54">
        <v>45791</v>
      </c>
      <c r="AL54" t="s">
        <v>2799</v>
      </c>
      <c r="AM54">
        <v>27.89</v>
      </c>
      <c r="AN54">
        <v>7.7472222222222218</v>
      </c>
      <c r="AO54" s="3">
        <v>44703</v>
      </c>
      <c r="AP54">
        <v>27.84</v>
      </c>
      <c r="AQ54">
        <v>7.7333333333333334</v>
      </c>
      <c r="AR54">
        <v>45791</v>
      </c>
      <c r="AS54" t="s">
        <v>2922</v>
      </c>
      <c r="AT54">
        <v>25.09</v>
      </c>
      <c r="AU54">
        <v>6.9694444444444441</v>
      </c>
      <c r="AV54" s="3">
        <v>44683</v>
      </c>
      <c r="AW54">
        <v>25.28</v>
      </c>
      <c r="AX54">
        <v>7.0222222222222221</v>
      </c>
      <c r="AY54">
        <v>45791</v>
      </c>
      <c r="AZ54" t="s">
        <v>3045</v>
      </c>
    </row>
    <row r="55" spans="1:52" x14ac:dyDescent="0.45">
      <c r="A55">
        <v>52</v>
      </c>
      <c r="B55" s="3">
        <v>45792</v>
      </c>
      <c r="C55" t="s">
        <v>2185</v>
      </c>
      <c r="D55">
        <v>18.88</v>
      </c>
      <c r="E55">
        <v>5.2444444444444445</v>
      </c>
      <c r="F55" s="3">
        <v>44700</v>
      </c>
      <c r="G55">
        <v>18.89</v>
      </c>
      <c r="H55">
        <v>5.2472222222222227</v>
      </c>
      <c r="I55">
        <v>45792</v>
      </c>
      <c r="J55" t="s">
        <v>2308</v>
      </c>
      <c r="K55">
        <v>18.11</v>
      </c>
      <c r="L55">
        <v>5.030555555555555</v>
      </c>
      <c r="M55" s="3">
        <v>44688</v>
      </c>
      <c r="N55">
        <v>21.87</v>
      </c>
      <c r="O55">
        <v>6.0750000000000002</v>
      </c>
      <c r="P55">
        <v>45792</v>
      </c>
      <c r="Q55" t="s">
        <v>2431</v>
      </c>
      <c r="R55">
        <v>21.06</v>
      </c>
      <c r="S55">
        <v>5.85</v>
      </c>
      <c r="T55" s="3">
        <v>44686</v>
      </c>
      <c r="U55">
        <v>21.47</v>
      </c>
      <c r="V55">
        <v>5.9638888888888886</v>
      </c>
      <c r="W55">
        <v>45792</v>
      </c>
      <c r="X55" t="s">
        <v>2554</v>
      </c>
      <c r="Y55">
        <v>22.39</v>
      </c>
      <c r="Z55">
        <v>6.2194444444444441</v>
      </c>
      <c r="AA55" s="3">
        <v>44709</v>
      </c>
      <c r="AB55">
        <v>23.8</v>
      </c>
      <c r="AC55">
        <v>6.6111111111111107</v>
      </c>
      <c r="AD55">
        <v>45792</v>
      </c>
      <c r="AE55" t="s">
        <v>2677</v>
      </c>
      <c r="AF55">
        <v>19.600000000000001</v>
      </c>
      <c r="AG55">
        <v>5.4444444444444446</v>
      </c>
      <c r="AH55" s="3">
        <v>44688</v>
      </c>
      <c r="AI55">
        <v>20.010000000000002</v>
      </c>
      <c r="AJ55">
        <v>5.5583333333333336</v>
      </c>
      <c r="AK55">
        <v>45792</v>
      </c>
      <c r="AL55" t="s">
        <v>2800</v>
      </c>
      <c r="AM55">
        <v>21.13</v>
      </c>
      <c r="AN55">
        <v>5.8694444444444445</v>
      </c>
      <c r="AO55" s="3">
        <v>44698</v>
      </c>
      <c r="AP55">
        <v>23.8</v>
      </c>
      <c r="AQ55">
        <v>6.6111111111111107</v>
      </c>
      <c r="AR55">
        <v>45792</v>
      </c>
      <c r="AS55" t="s">
        <v>2923</v>
      </c>
      <c r="AT55">
        <v>18.88</v>
      </c>
      <c r="AU55">
        <v>5.2444444444444445</v>
      </c>
      <c r="AV55" s="3">
        <v>44700</v>
      </c>
      <c r="AW55">
        <v>18.89</v>
      </c>
      <c r="AX55">
        <v>5.2472222222222227</v>
      </c>
      <c r="AY55">
        <v>45792</v>
      </c>
      <c r="AZ55" t="s">
        <v>3046</v>
      </c>
    </row>
    <row r="56" spans="1:52" x14ac:dyDescent="0.45">
      <c r="A56">
        <v>53</v>
      </c>
      <c r="B56" s="3">
        <v>45796</v>
      </c>
      <c r="C56" t="s">
        <v>2186</v>
      </c>
      <c r="D56">
        <v>22.45</v>
      </c>
      <c r="E56">
        <v>6.2361111111111107</v>
      </c>
      <c r="F56" s="3">
        <v>44697</v>
      </c>
      <c r="G56">
        <v>22.62</v>
      </c>
      <c r="H56">
        <v>6.2833333333333332</v>
      </c>
      <c r="I56">
        <v>45796</v>
      </c>
      <c r="J56" t="s">
        <v>2309</v>
      </c>
      <c r="K56">
        <v>14.9</v>
      </c>
      <c r="L56">
        <v>4.1388888888888893</v>
      </c>
      <c r="M56" s="3">
        <v>44642</v>
      </c>
      <c r="N56">
        <v>15.89</v>
      </c>
      <c r="O56">
        <v>4.4138888888888888</v>
      </c>
      <c r="P56">
        <v>45796</v>
      </c>
      <c r="Q56" t="s">
        <v>2432</v>
      </c>
      <c r="R56">
        <v>15.93</v>
      </c>
      <c r="S56">
        <v>4.4249999999999998</v>
      </c>
      <c r="T56" s="3">
        <v>44690</v>
      </c>
      <c r="U56">
        <v>16.05</v>
      </c>
      <c r="V56">
        <v>4.458333333333333</v>
      </c>
      <c r="W56">
        <v>45796</v>
      </c>
      <c r="X56" t="s">
        <v>2555</v>
      </c>
      <c r="Y56">
        <v>15.32</v>
      </c>
      <c r="Z56">
        <v>4.2555555555555555</v>
      </c>
      <c r="AA56" s="3">
        <v>44682</v>
      </c>
      <c r="AB56">
        <v>16.23</v>
      </c>
      <c r="AC56">
        <v>4.5083333333333337</v>
      </c>
      <c r="AD56">
        <v>45796</v>
      </c>
      <c r="AE56" t="s">
        <v>2678</v>
      </c>
      <c r="AF56">
        <v>16.84</v>
      </c>
      <c r="AG56">
        <v>4.677777777777778</v>
      </c>
      <c r="AH56" s="3">
        <v>44697</v>
      </c>
      <c r="AI56">
        <v>17.7</v>
      </c>
      <c r="AJ56">
        <v>4.9166666666666661</v>
      </c>
      <c r="AK56">
        <v>45796</v>
      </c>
      <c r="AL56" t="s">
        <v>2801</v>
      </c>
      <c r="AM56">
        <v>10.72</v>
      </c>
      <c r="AN56">
        <v>2.9777777777777779</v>
      </c>
      <c r="AO56" s="3">
        <v>44704</v>
      </c>
      <c r="AP56">
        <v>10.93</v>
      </c>
      <c r="AQ56">
        <v>3.036111111111111</v>
      </c>
      <c r="AR56">
        <v>45796</v>
      </c>
      <c r="AS56" t="s">
        <v>2924</v>
      </c>
      <c r="AT56">
        <v>22.45</v>
      </c>
      <c r="AU56">
        <v>6.2361111111111107</v>
      </c>
      <c r="AV56" s="3">
        <v>44697</v>
      </c>
      <c r="AW56">
        <v>22.62</v>
      </c>
      <c r="AX56">
        <v>6.2833333333333332</v>
      </c>
      <c r="AY56">
        <v>45796</v>
      </c>
      <c r="AZ56" t="s">
        <v>3047</v>
      </c>
    </row>
    <row r="57" spans="1:52" x14ac:dyDescent="0.45">
      <c r="A57">
        <v>54</v>
      </c>
      <c r="B57" s="3">
        <v>45799</v>
      </c>
      <c r="C57" t="s">
        <v>2187</v>
      </c>
      <c r="D57">
        <v>3.38</v>
      </c>
      <c r="E57">
        <v>0.93888888888888888</v>
      </c>
      <c r="F57" s="3">
        <v>44694</v>
      </c>
      <c r="G57">
        <v>3.5</v>
      </c>
      <c r="H57">
        <v>0.97222222222222221</v>
      </c>
      <c r="I57">
        <v>45799</v>
      </c>
      <c r="J57" t="s">
        <v>2310</v>
      </c>
      <c r="K57">
        <v>19.22</v>
      </c>
      <c r="L57">
        <v>5.3388888888888886</v>
      </c>
      <c r="M57" s="3">
        <v>44688</v>
      </c>
      <c r="N57">
        <v>21.87</v>
      </c>
      <c r="O57">
        <v>6.0750000000000002</v>
      </c>
      <c r="P57">
        <v>45799</v>
      </c>
      <c r="Q57" t="s">
        <v>2433</v>
      </c>
      <c r="R57">
        <v>21.37</v>
      </c>
      <c r="S57">
        <v>5.9361111111111109</v>
      </c>
      <c r="T57" s="3">
        <v>44686</v>
      </c>
      <c r="U57">
        <v>21.47</v>
      </c>
      <c r="V57">
        <v>5.9638888888888886</v>
      </c>
      <c r="W57">
        <v>45799</v>
      </c>
      <c r="X57" t="s">
        <v>2556</v>
      </c>
      <c r="Y57">
        <v>23.33</v>
      </c>
      <c r="Z57">
        <v>6.4805555555555552</v>
      </c>
      <c r="AA57" s="3">
        <v>44709</v>
      </c>
      <c r="AB57">
        <v>23.8</v>
      </c>
      <c r="AC57">
        <v>6.6111111111111107</v>
      </c>
      <c r="AD57">
        <v>45799</v>
      </c>
      <c r="AE57" t="s">
        <v>2679</v>
      </c>
      <c r="AF57">
        <v>19.86</v>
      </c>
      <c r="AG57">
        <v>5.5166666666666666</v>
      </c>
      <c r="AH57" s="3">
        <v>44688</v>
      </c>
      <c r="AI57">
        <v>20.010000000000002</v>
      </c>
      <c r="AJ57">
        <v>5.5583333333333336</v>
      </c>
      <c r="AK57">
        <v>45799</v>
      </c>
      <c r="AL57" t="s">
        <v>2802</v>
      </c>
      <c r="AM57">
        <v>21.37</v>
      </c>
      <c r="AN57">
        <v>5.9361111111111109</v>
      </c>
      <c r="AO57" s="3">
        <v>44698</v>
      </c>
      <c r="AP57">
        <v>23.8</v>
      </c>
      <c r="AQ57">
        <v>6.6111111111111107</v>
      </c>
      <c r="AR57">
        <v>45799</v>
      </c>
      <c r="AS57" t="s">
        <v>2925</v>
      </c>
      <c r="AT57">
        <v>3.38</v>
      </c>
      <c r="AU57">
        <v>0.93888888888888888</v>
      </c>
      <c r="AV57" s="3">
        <v>44694</v>
      </c>
      <c r="AW57">
        <v>3.5</v>
      </c>
      <c r="AX57">
        <v>0.97222222222222221</v>
      </c>
      <c r="AY57">
        <v>45799</v>
      </c>
      <c r="AZ57" t="s">
        <v>3048</v>
      </c>
    </row>
    <row r="58" spans="1:52" x14ac:dyDescent="0.45">
      <c r="A58">
        <v>55</v>
      </c>
      <c r="B58" s="3">
        <v>45800</v>
      </c>
      <c r="C58" t="s">
        <v>2188</v>
      </c>
      <c r="D58">
        <v>16.04</v>
      </c>
      <c r="E58">
        <v>4.4555555555555548</v>
      </c>
      <c r="F58" s="3">
        <v>44704</v>
      </c>
      <c r="G58">
        <v>16.149999999999999</v>
      </c>
      <c r="H58">
        <v>4.4861111111111107</v>
      </c>
      <c r="I58">
        <v>45800</v>
      </c>
      <c r="J58" t="s">
        <v>2311</v>
      </c>
      <c r="K58">
        <v>17.37</v>
      </c>
      <c r="L58">
        <v>4.8250000000000002</v>
      </c>
      <c r="M58" s="3">
        <v>44682</v>
      </c>
      <c r="N58">
        <v>17.98</v>
      </c>
      <c r="O58">
        <v>4.9944444444444445</v>
      </c>
      <c r="P58">
        <v>45800</v>
      </c>
      <c r="Q58" t="s">
        <v>2434</v>
      </c>
      <c r="R58">
        <v>18.059999999999999</v>
      </c>
      <c r="S58">
        <v>5.0166666666666666</v>
      </c>
      <c r="T58" s="3">
        <v>44697</v>
      </c>
      <c r="U58">
        <v>18.8</v>
      </c>
      <c r="V58">
        <v>5.2222222222222223</v>
      </c>
      <c r="W58">
        <v>45800</v>
      </c>
      <c r="X58" t="s">
        <v>2557</v>
      </c>
      <c r="Y58">
        <v>20.05</v>
      </c>
      <c r="Z58">
        <v>5.5694444444444446</v>
      </c>
      <c r="AA58" s="3">
        <v>44686</v>
      </c>
      <c r="AB58">
        <v>21.46</v>
      </c>
      <c r="AC58">
        <v>5.9611111111111112</v>
      </c>
      <c r="AD58">
        <v>45800</v>
      </c>
      <c r="AE58" t="s">
        <v>2680</v>
      </c>
      <c r="AF58">
        <v>18.95</v>
      </c>
      <c r="AG58">
        <v>5.2638888888888884</v>
      </c>
      <c r="AH58" s="3">
        <v>44688</v>
      </c>
      <c r="AI58">
        <v>20.010000000000002</v>
      </c>
      <c r="AJ58">
        <v>5.5583333333333336</v>
      </c>
      <c r="AK58">
        <v>45800</v>
      </c>
      <c r="AL58" t="s">
        <v>2803</v>
      </c>
      <c r="AM58">
        <v>19.600000000000001</v>
      </c>
      <c r="AN58">
        <v>5.4444444444444446</v>
      </c>
      <c r="AO58" s="3">
        <v>44682</v>
      </c>
      <c r="AP58">
        <v>19.62</v>
      </c>
      <c r="AQ58">
        <v>5.45</v>
      </c>
      <c r="AR58">
        <v>45800</v>
      </c>
      <c r="AS58" t="s">
        <v>2926</v>
      </c>
      <c r="AT58">
        <v>16.04</v>
      </c>
      <c r="AU58">
        <v>4.4555555555555548</v>
      </c>
      <c r="AV58" s="3">
        <v>44704</v>
      </c>
      <c r="AW58">
        <v>16.149999999999999</v>
      </c>
      <c r="AX58">
        <v>4.4861111111111107</v>
      </c>
      <c r="AY58">
        <v>45800</v>
      </c>
      <c r="AZ58" t="s">
        <v>3049</v>
      </c>
    </row>
    <row r="59" spans="1:52" x14ac:dyDescent="0.45">
      <c r="A59">
        <v>56</v>
      </c>
      <c r="B59" s="3">
        <v>45802</v>
      </c>
      <c r="C59" t="s">
        <v>2189</v>
      </c>
      <c r="D59">
        <v>13.29</v>
      </c>
      <c r="E59">
        <v>3.6916666666666664</v>
      </c>
      <c r="F59" s="3">
        <v>44696</v>
      </c>
      <c r="G59">
        <v>13.45</v>
      </c>
      <c r="H59">
        <v>3.7361111111111107</v>
      </c>
      <c r="I59">
        <v>45802</v>
      </c>
      <c r="J59" t="s">
        <v>2312</v>
      </c>
      <c r="K59">
        <v>11.5</v>
      </c>
      <c r="L59">
        <v>3.1944444444444442</v>
      </c>
      <c r="M59" s="3">
        <v>44704</v>
      </c>
      <c r="N59">
        <v>12.86</v>
      </c>
      <c r="O59">
        <v>3.572222222222222</v>
      </c>
      <c r="P59">
        <v>45802</v>
      </c>
      <c r="Q59" t="s">
        <v>2435</v>
      </c>
      <c r="R59">
        <v>21.08</v>
      </c>
      <c r="S59">
        <v>5.8555555555555552</v>
      </c>
      <c r="T59" s="3">
        <v>44686</v>
      </c>
      <c r="U59">
        <v>21.47</v>
      </c>
      <c r="V59">
        <v>5.9638888888888886</v>
      </c>
      <c r="W59">
        <v>45802</v>
      </c>
      <c r="X59" t="s">
        <v>2558</v>
      </c>
      <c r="Y59">
        <v>18.88</v>
      </c>
      <c r="Z59">
        <v>5.2444444444444445</v>
      </c>
      <c r="AA59" s="3">
        <v>44702</v>
      </c>
      <c r="AB59">
        <v>19.079999999999998</v>
      </c>
      <c r="AC59">
        <v>5.3</v>
      </c>
      <c r="AD59">
        <v>45802</v>
      </c>
      <c r="AE59" t="s">
        <v>2681</v>
      </c>
      <c r="AF59">
        <v>9.27</v>
      </c>
      <c r="AG59">
        <v>2.5749999999999997</v>
      </c>
      <c r="AH59" s="3">
        <v>44691</v>
      </c>
      <c r="AI59">
        <v>11.32</v>
      </c>
      <c r="AJ59">
        <v>3.1444444444444444</v>
      </c>
      <c r="AK59">
        <v>45802</v>
      </c>
      <c r="AL59" t="s">
        <v>2804</v>
      </c>
      <c r="AM59">
        <v>15.6</v>
      </c>
      <c r="AN59">
        <v>4.333333333333333</v>
      </c>
      <c r="AO59" s="3">
        <v>44686</v>
      </c>
      <c r="AP59">
        <v>17.22</v>
      </c>
      <c r="AQ59">
        <v>4.7833333333333332</v>
      </c>
      <c r="AR59">
        <v>45802</v>
      </c>
      <c r="AS59" t="s">
        <v>2927</v>
      </c>
      <c r="AT59">
        <v>13.29</v>
      </c>
      <c r="AU59">
        <v>3.6916666666666664</v>
      </c>
      <c r="AV59" s="3">
        <v>44696</v>
      </c>
      <c r="AW59">
        <v>13.45</v>
      </c>
      <c r="AX59">
        <v>3.7361111111111107</v>
      </c>
      <c r="AY59">
        <v>45802</v>
      </c>
      <c r="AZ59" t="s">
        <v>3050</v>
      </c>
    </row>
    <row r="60" spans="1:52" x14ac:dyDescent="0.45">
      <c r="A60">
        <v>57</v>
      </c>
      <c r="B60" s="3">
        <v>45803</v>
      </c>
      <c r="C60" t="s">
        <v>2190</v>
      </c>
      <c r="D60">
        <v>18.27</v>
      </c>
      <c r="E60">
        <v>5.0750000000000002</v>
      </c>
      <c r="F60" s="3">
        <v>44700</v>
      </c>
      <c r="G60">
        <v>18.89</v>
      </c>
      <c r="H60">
        <v>5.2472222222222227</v>
      </c>
      <c r="I60">
        <v>45803</v>
      </c>
      <c r="J60" t="s">
        <v>2313</v>
      </c>
      <c r="K60">
        <v>16.420000000000002</v>
      </c>
      <c r="L60">
        <v>4.5611111111111118</v>
      </c>
      <c r="M60" s="3">
        <v>44682</v>
      </c>
      <c r="N60">
        <v>17.98</v>
      </c>
      <c r="O60">
        <v>4.9944444444444445</v>
      </c>
      <c r="P60">
        <v>45803</v>
      </c>
      <c r="Q60" t="s">
        <v>2436</v>
      </c>
      <c r="R60">
        <v>19.760000000000002</v>
      </c>
      <c r="S60">
        <v>5.4888888888888889</v>
      </c>
      <c r="T60" s="3">
        <v>44687</v>
      </c>
      <c r="U60">
        <v>20.73</v>
      </c>
      <c r="V60">
        <v>5.7583333333333337</v>
      </c>
      <c r="W60">
        <v>45803</v>
      </c>
      <c r="X60" t="s">
        <v>2559</v>
      </c>
      <c r="Y60">
        <v>16.72</v>
      </c>
      <c r="Z60">
        <v>4.6444444444444439</v>
      </c>
      <c r="AA60" s="3">
        <v>44700</v>
      </c>
      <c r="AB60">
        <v>17.559999999999999</v>
      </c>
      <c r="AC60">
        <v>4.8777777777777773</v>
      </c>
      <c r="AD60">
        <v>45803</v>
      </c>
      <c r="AE60" t="s">
        <v>2682</v>
      </c>
      <c r="AF60">
        <v>14.56</v>
      </c>
      <c r="AG60">
        <v>4.0444444444444443</v>
      </c>
      <c r="AH60" s="3">
        <v>44700</v>
      </c>
      <c r="AI60">
        <v>15.89</v>
      </c>
      <c r="AJ60">
        <v>4.4138888888888888</v>
      </c>
      <c r="AK60">
        <v>45803</v>
      </c>
      <c r="AL60" t="s">
        <v>2805</v>
      </c>
      <c r="AM60">
        <v>10.56</v>
      </c>
      <c r="AN60">
        <v>2.9333333333333336</v>
      </c>
      <c r="AO60" s="3">
        <v>44702</v>
      </c>
      <c r="AP60">
        <v>10.57</v>
      </c>
      <c r="AQ60">
        <v>2.9361111111111113</v>
      </c>
      <c r="AR60">
        <v>45803</v>
      </c>
      <c r="AS60" t="s">
        <v>2928</v>
      </c>
      <c r="AT60">
        <v>18.27</v>
      </c>
      <c r="AU60">
        <v>5.0750000000000002</v>
      </c>
      <c r="AV60" s="3">
        <v>44700</v>
      </c>
      <c r="AW60">
        <v>18.89</v>
      </c>
      <c r="AX60">
        <v>5.2472222222222227</v>
      </c>
      <c r="AY60">
        <v>45803</v>
      </c>
      <c r="AZ60" t="s">
        <v>3051</v>
      </c>
    </row>
    <row r="61" spans="1:52" x14ac:dyDescent="0.45">
      <c r="A61">
        <v>58</v>
      </c>
      <c r="B61" s="3">
        <v>45804</v>
      </c>
      <c r="C61" t="s">
        <v>2191</v>
      </c>
      <c r="D61">
        <v>29.31</v>
      </c>
      <c r="E61">
        <v>8.1416666666666657</v>
      </c>
      <c r="F61" s="3">
        <v>44699</v>
      </c>
      <c r="G61">
        <v>29.23</v>
      </c>
      <c r="H61">
        <v>8.1194444444444436</v>
      </c>
      <c r="I61">
        <v>45804</v>
      </c>
      <c r="J61" t="s">
        <v>2314</v>
      </c>
      <c r="K61">
        <v>29.22</v>
      </c>
      <c r="L61">
        <v>8.1166666666666654</v>
      </c>
      <c r="M61" s="3">
        <v>44708</v>
      </c>
      <c r="N61">
        <v>29.4</v>
      </c>
      <c r="O61">
        <v>8.1666666666666661</v>
      </c>
      <c r="P61">
        <v>45804</v>
      </c>
      <c r="Q61" t="s">
        <v>2437</v>
      </c>
      <c r="R61">
        <v>28.36</v>
      </c>
      <c r="S61">
        <v>7.8777777777777773</v>
      </c>
      <c r="T61" s="3">
        <v>44699</v>
      </c>
      <c r="U61">
        <v>28.65</v>
      </c>
      <c r="V61">
        <v>7.958333333333333</v>
      </c>
      <c r="W61">
        <v>45804</v>
      </c>
      <c r="X61" t="s">
        <v>2560</v>
      </c>
      <c r="Y61">
        <v>29.78</v>
      </c>
      <c r="Z61">
        <v>8.2722222222222221</v>
      </c>
      <c r="AA61" s="3">
        <v>44699</v>
      </c>
      <c r="AB61">
        <v>29.31</v>
      </c>
      <c r="AC61">
        <v>8.1416666666666657</v>
      </c>
      <c r="AD61">
        <v>45804</v>
      </c>
      <c r="AE61" t="s">
        <v>2683</v>
      </c>
      <c r="AF61">
        <v>28.03</v>
      </c>
      <c r="AG61">
        <v>7.7861111111111114</v>
      </c>
      <c r="AH61" s="3">
        <v>44699</v>
      </c>
      <c r="AI61">
        <v>28.31</v>
      </c>
      <c r="AJ61">
        <v>7.863888888888888</v>
      </c>
      <c r="AK61">
        <v>45804</v>
      </c>
      <c r="AL61" t="s">
        <v>2806</v>
      </c>
      <c r="AM61">
        <v>27.12</v>
      </c>
      <c r="AN61">
        <v>7.5333333333333332</v>
      </c>
      <c r="AO61" s="3">
        <v>44685</v>
      </c>
      <c r="AP61">
        <v>27.22</v>
      </c>
      <c r="AQ61">
        <v>7.5611111111111109</v>
      </c>
      <c r="AR61">
        <v>45804</v>
      </c>
      <c r="AS61" t="s">
        <v>2929</v>
      </c>
      <c r="AT61">
        <v>29.31</v>
      </c>
      <c r="AU61">
        <v>8.1416666666666657</v>
      </c>
      <c r="AV61" s="3">
        <v>44699</v>
      </c>
      <c r="AW61">
        <v>29.23</v>
      </c>
      <c r="AX61">
        <v>8.1194444444444436</v>
      </c>
      <c r="AY61">
        <v>45804</v>
      </c>
      <c r="AZ61" t="s">
        <v>3052</v>
      </c>
    </row>
    <row r="62" spans="1:52" x14ac:dyDescent="0.45">
      <c r="A62">
        <v>59</v>
      </c>
      <c r="B62" s="3">
        <v>45805</v>
      </c>
      <c r="C62" t="s">
        <v>2192</v>
      </c>
      <c r="D62">
        <v>23.57</v>
      </c>
      <c r="E62">
        <v>6.5472222222222225</v>
      </c>
      <c r="F62" s="3">
        <v>44709</v>
      </c>
      <c r="G62">
        <v>24.04</v>
      </c>
      <c r="H62">
        <v>6.6777777777777771</v>
      </c>
      <c r="I62">
        <v>45805</v>
      </c>
      <c r="J62" t="s">
        <v>2315</v>
      </c>
      <c r="K62">
        <v>19.850000000000001</v>
      </c>
      <c r="L62">
        <v>5.5138888888888893</v>
      </c>
      <c r="M62" s="3">
        <v>44688</v>
      </c>
      <c r="N62">
        <v>21.87</v>
      </c>
      <c r="O62">
        <v>6.0750000000000002</v>
      </c>
      <c r="P62">
        <v>45805</v>
      </c>
      <c r="Q62" t="s">
        <v>2438</v>
      </c>
      <c r="R62">
        <v>20.03</v>
      </c>
      <c r="S62">
        <v>5.5638888888888891</v>
      </c>
      <c r="T62" s="3">
        <v>44687</v>
      </c>
      <c r="U62">
        <v>20.73</v>
      </c>
      <c r="V62">
        <v>5.7583333333333337</v>
      </c>
      <c r="W62">
        <v>45805</v>
      </c>
      <c r="X62" t="s">
        <v>2561</v>
      </c>
      <c r="Y62">
        <v>21.75</v>
      </c>
      <c r="Z62">
        <v>6.0416666666666661</v>
      </c>
      <c r="AA62" s="3">
        <v>44712</v>
      </c>
      <c r="AB62">
        <v>22.23</v>
      </c>
      <c r="AC62">
        <v>6.1749999999999998</v>
      </c>
      <c r="AD62">
        <v>45805</v>
      </c>
      <c r="AE62" t="s">
        <v>2684</v>
      </c>
      <c r="AF62">
        <v>21.71</v>
      </c>
      <c r="AG62">
        <v>6.0305555555555559</v>
      </c>
      <c r="AH62" s="3">
        <v>44686</v>
      </c>
      <c r="AI62">
        <v>22.84</v>
      </c>
      <c r="AJ62">
        <v>6.3444444444444441</v>
      </c>
      <c r="AK62">
        <v>45805</v>
      </c>
      <c r="AL62" t="s">
        <v>2807</v>
      </c>
      <c r="AM62">
        <v>16.489999999999998</v>
      </c>
      <c r="AN62">
        <v>4.5805555555555548</v>
      </c>
      <c r="AO62" s="3">
        <v>44686</v>
      </c>
      <c r="AP62">
        <v>17.22</v>
      </c>
      <c r="AQ62">
        <v>4.7833333333333332</v>
      </c>
      <c r="AR62">
        <v>45805</v>
      </c>
      <c r="AS62" t="s">
        <v>2930</v>
      </c>
      <c r="AT62">
        <v>23.57</v>
      </c>
      <c r="AU62">
        <v>6.5472222222222225</v>
      </c>
      <c r="AV62" s="3">
        <v>44709</v>
      </c>
      <c r="AW62">
        <v>24.04</v>
      </c>
      <c r="AX62">
        <v>6.6777777777777771</v>
      </c>
      <c r="AY62">
        <v>45805</v>
      </c>
      <c r="AZ62" t="s">
        <v>3053</v>
      </c>
    </row>
    <row r="63" spans="1:52" x14ac:dyDescent="0.45">
      <c r="A63">
        <v>60</v>
      </c>
      <c r="B63" s="3">
        <v>45808</v>
      </c>
      <c r="C63" t="s">
        <v>2193</v>
      </c>
      <c r="D63">
        <v>27.58</v>
      </c>
      <c r="E63">
        <v>7.6611111111111105</v>
      </c>
      <c r="F63" s="3">
        <v>44703</v>
      </c>
      <c r="G63">
        <v>27.9</v>
      </c>
      <c r="H63">
        <v>7.7499999999999991</v>
      </c>
      <c r="I63">
        <v>45808</v>
      </c>
      <c r="J63" t="s">
        <v>2316</v>
      </c>
      <c r="K63">
        <v>26.55</v>
      </c>
      <c r="L63">
        <v>7.375</v>
      </c>
      <c r="M63" s="3">
        <v>44699</v>
      </c>
      <c r="N63">
        <v>26.66</v>
      </c>
      <c r="O63">
        <v>7.405555555555555</v>
      </c>
      <c r="P63">
        <v>45808</v>
      </c>
      <c r="Q63" t="s">
        <v>2439</v>
      </c>
      <c r="R63">
        <v>26.15</v>
      </c>
      <c r="S63">
        <v>7.2638888888888884</v>
      </c>
      <c r="T63" s="3">
        <v>44706</v>
      </c>
      <c r="U63">
        <v>26.17</v>
      </c>
      <c r="V63">
        <v>7.2694444444444448</v>
      </c>
      <c r="W63">
        <v>45808</v>
      </c>
      <c r="X63" t="s">
        <v>2562</v>
      </c>
      <c r="Y63">
        <v>27.48</v>
      </c>
      <c r="Z63">
        <v>7.6333333333333329</v>
      </c>
      <c r="AA63" s="3">
        <v>44689</v>
      </c>
      <c r="AB63">
        <v>27.8</v>
      </c>
      <c r="AC63">
        <v>7.7222222222222223</v>
      </c>
      <c r="AD63">
        <v>45808</v>
      </c>
      <c r="AE63" t="s">
        <v>2685</v>
      </c>
      <c r="AF63">
        <v>27.48</v>
      </c>
      <c r="AG63">
        <v>7.6333333333333329</v>
      </c>
      <c r="AH63" s="3">
        <v>44699</v>
      </c>
      <c r="AI63">
        <v>28.31</v>
      </c>
      <c r="AJ63">
        <v>7.863888888888888</v>
      </c>
      <c r="AK63">
        <v>45808</v>
      </c>
      <c r="AL63" t="s">
        <v>2808</v>
      </c>
      <c r="AM63">
        <v>27.21</v>
      </c>
      <c r="AN63">
        <v>7.5583333333333336</v>
      </c>
      <c r="AO63" s="3">
        <v>44685</v>
      </c>
      <c r="AP63">
        <v>27.22</v>
      </c>
      <c r="AQ63">
        <v>7.5611111111111109</v>
      </c>
      <c r="AR63">
        <v>45808</v>
      </c>
      <c r="AS63" t="s">
        <v>2931</v>
      </c>
      <c r="AT63">
        <v>27.58</v>
      </c>
      <c r="AU63">
        <v>7.6611111111111105</v>
      </c>
      <c r="AV63" s="3">
        <v>44703</v>
      </c>
      <c r="AW63">
        <v>27.9</v>
      </c>
      <c r="AX63">
        <v>7.7499999999999991</v>
      </c>
      <c r="AY63">
        <v>45808</v>
      </c>
      <c r="AZ63" t="s">
        <v>3054</v>
      </c>
    </row>
    <row r="64" spans="1:52" x14ac:dyDescent="0.45">
      <c r="A64">
        <v>61</v>
      </c>
      <c r="B64" s="3">
        <v>45809</v>
      </c>
      <c r="C64" t="s">
        <v>2194</v>
      </c>
      <c r="D64">
        <v>28.28</v>
      </c>
      <c r="E64">
        <v>7.8555555555555561</v>
      </c>
      <c r="F64" s="3">
        <v>44714</v>
      </c>
      <c r="G64">
        <v>28.3</v>
      </c>
      <c r="H64">
        <v>7.8611111111111107</v>
      </c>
      <c r="I64">
        <v>45809</v>
      </c>
      <c r="J64" t="s">
        <v>2317</v>
      </c>
      <c r="K64">
        <v>26.99</v>
      </c>
      <c r="L64">
        <v>7.4972222222222218</v>
      </c>
      <c r="M64" s="3">
        <v>44715</v>
      </c>
      <c r="N64">
        <v>27.89</v>
      </c>
      <c r="O64">
        <v>7.7472222222222218</v>
      </c>
      <c r="P64">
        <v>45809</v>
      </c>
      <c r="Q64" t="s">
        <v>2440</v>
      </c>
      <c r="R64">
        <v>27.91</v>
      </c>
      <c r="S64">
        <v>7.7527777777777773</v>
      </c>
      <c r="T64" s="3">
        <v>44741</v>
      </c>
      <c r="U64">
        <v>27.94</v>
      </c>
      <c r="V64">
        <v>7.7611111111111111</v>
      </c>
      <c r="W64">
        <v>45809</v>
      </c>
      <c r="X64" t="s">
        <v>2563</v>
      </c>
      <c r="Y64">
        <v>27.52</v>
      </c>
      <c r="Z64">
        <v>7.6444444444444439</v>
      </c>
      <c r="AA64" s="3">
        <v>44721</v>
      </c>
      <c r="AB64">
        <v>27.85</v>
      </c>
      <c r="AC64">
        <v>7.7361111111111116</v>
      </c>
      <c r="AD64">
        <v>45809</v>
      </c>
      <c r="AE64" t="s">
        <v>2686</v>
      </c>
      <c r="AF64">
        <v>28.09</v>
      </c>
      <c r="AG64">
        <v>7.8027777777777771</v>
      </c>
      <c r="AH64" s="3">
        <v>44714</v>
      </c>
      <c r="AI64">
        <v>28.23</v>
      </c>
      <c r="AJ64">
        <v>7.8416666666666668</v>
      </c>
      <c r="AK64">
        <v>45809</v>
      </c>
      <c r="AL64" t="s">
        <v>2809</v>
      </c>
      <c r="AM64">
        <v>26.89</v>
      </c>
      <c r="AN64">
        <v>7.4694444444444441</v>
      </c>
      <c r="AO64" s="3">
        <v>44741</v>
      </c>
      <c r="AP64">
        <v>28.96</v>
      </c>
      <c r="AQ64">
        <v>8.0444444444444443</v>
      </c>
      <c r="AR64">
        <v>45809</v>
      </c>
      <c r="AS64" t="s">
        <v>2932</v>
      </c>
      <c r="AT64">
        <v>28.28</v>
      </c>
      <c r="AU64">
        <v>7.8555555555555561</v>
      </c>
      <c r="AV64" s="3">
        <v>44714</v>
      </c>
      <c r="AW64">
        <v>28.3</v>
      </c>
      <c r="AX64">
        <v>7.8611111111111107</v>
      </c>
      <c r="AY64">
        <v>45809</v>
      </c>
      <c r="AZ64" t="s">
        <v>3055</v>
      </c>
    </row>
    <row r="65" spans="1:52" x14ac:dyDescent="0.45">
      <c r="A65">
        <v>62</v>
      </c>
      <c r="B65" s="3">
        <v>45812</v>
      </c>
      <c r="C65" t="s">
        <v>2195</v>
      </c>
      <c r="D65">
        <v>29.75</v>
      </c>
      <c r="E65">
        <v>8.2638888888888893</v>
      </c>
      <c r="F65" s="3">
        <v>44742</v>
      </c>
      <c r="G65">
        <v>29.09</v>
      </c>
      <c r="H65">
        <v>8.0805555555555557</v>
      </c>
      <c r="I65">
        <v>45812</v>
      </c>
      <c r="J65" t="s">
        <v>2318</v>
      </c>
      <c r="K65">
        <v>28.26</v>
      </c>
      <c r="L65">
        <v>7.8500000000000005</v>
      </c>
      <c r="M65" s="3">
        <v>44742</v>
      </c>
      <c r="N65">
        <v>28.6</v>
      </c>
      <c r="O65">
        <v>7.9444444444444446</v>
      </c>
      <c r="P65">
        <v>45812</v>
      </c>
      <c r="Q65" t="s">
        <v>2441</v>
      </c>
      <c r="R65">
        <v>27.69</v>
      </c>
      <c r="S65">
        <v>7.6916666666666664</v>
      </c>
      <c r="T65" s="3">
        <v>44715</v>
      </c>
      <c r="U65">
        <v>27.81</v>
      </c>
      <c r="V65">
        <v>7.7249999999999996</v>
      </c>
      <c r="W65">
        <v>45812</v>
      </c>
      <c r="X65" t="s">
        <v>2564</v>
      </c>
      <c r="Y65">
        <v>29.49</v>
      </c>
      <c r="Z65">
        <v>8.1916666666666664</v>
      </c>
      <c r="AA65" s="3">
        <v>44715</v>
      </c>
      <c r="AB65">
        <v>29.5</v>
      </c>
      <c r="AC65">
        <v>8.1944444444444446</v>
      </c>
      <c r="AD65">
        <v>45812</v>
      </c>
      <c r="AE65" t="s">
        <v>2687</v>
      </c>
      <c r="AF65">
        <v>30.43</v>
      </c>
      <c r="AG65">
        <v>8.4527777777777775</v>
      </c>
      <c r="AH65" s="3">
        <v>44714</v>
      </c>
      <c r="AI65">
        <v>28.23</v>
      </c>
      <c r="AJ65">
        <v>7.8416666666666668</v>
      </c>
      <c r="AK65">
        <v>45812</v>
      </c>
      <c r="AL65" t="s">
        <v>2810</v>
      </c>
      <c r="AM65">
        <v>29.3</v>
      </c>
      <c r="AN65">
        <v>8.1388888888888893</v>
      </c>
      <c r="AO65" s="3">
        <v>44742</v>
      </c>
      <c r="AP65">
        <v>29.37</v>
      </c>
      <c r="AQ65">
        <v>8.1583333333333332</v>
      </c>
      <c r="AR65">
        <v>45812</v>
      </c>
      <c r="AS65" t="s">
        <v>2933</v>
      </c>
      <c r="AT65">
        <v>29.75</v>
      </c>
      <c r="AU65">
        <v>8.2638888888888893</v>
      </c>
      <c r="AV65" s="3">
        <v>44742</v>
      </c>
      <c r="AW65">
        <v>29.09</v>
      </c>
      <c r="AX65">
        <v>8.0805555555555557</v>
      </c>
      <c r="AY65">
        <v>45812</v>
      </c>
      <c r="AZ65" t="s">
        <v>3056</v>
      </c>
    </row>
    <row r="66" spans="1:52" x14ac:dyDescent="0.45">
      <c r="A66">
        <v>63</v>
      </c>
      <c r="B66" s="3">
        <v>45813</v>
      </c>
      <c r="C66" t="s">
        <v>2196</v>
      </c>
      <c r="D66">
        <v>29.46</v>
      </c>
      <c r="E66">
        <v>8.1833333333333336</v>
      </c>
      <c r="F66" s="3">
        <v>44742</v>
      </c>
      <c r="G66">
        <v>29.09</v>
      </c>
      <c r="H66">
        <v>8.0805555555555557</v>
      </c>
      <c r="I66">
        <v>45813</v>
      </c>
      <c r="J66" t="s">
        <v>2319</v>
      </c>
      <c r="K66">
        <v>29.35</v>
      </c>
      <c r="L66">
        <v>8.1527777777777786</v>
      </c>
      <c r="M66" s="3">
        <v>44741</v>
      </c>
      <c r="N66">
        <v>29.05</v>
      </c>
      <c r="O66">
        <v>8.0694444444444446</v>
      </c>
      <c r="P66">
        <v>45813</v>
      </c>
      <c r="Q66" t="s">
        <v>2442</v>
      </c>
      <c r="R66">
        <v>29.38</v>
      </c>
      <c r="S66">
        <v>8.1611111111111114</v>
      </c>
      <c r="T66" s="3">
        <v>44714</v>
      </c>
      <c r="U66">
        <v>29.26</v>
      </c>
      <c r="V66">
        <v>8.1277777777777782</v>
      </c>
      <c r="W66">
        <v>45813</v>
      </c>
      <c r="X66" t="s">
        <v>2565</v>
      </c>
      <c r="Y66">
        <v>30.44</v>
      </c>
      <c r="Z66">
        <v>8.4555555555555557</v>
      </c>
      <c r="AA66" s="3">
        <v>44741</v>
      </c>
      <c r="AB66">
        <v>29.64</v>
      </c>
      <c r="AC66">
        <v>8.2333333333333325</v>
      </c>
      <c r="AD66">
        <v>45813</v>
      </c>
      <c r="AE66" t="s">
        <v>2688</v>
      </c>
      <c r="AF66">
        <v>29.55</v>
      </c>
      <c r="AG66">
        <v>8.2083333333333339</v>
      </c>
      <c r="AH66" s="3">
        <v>44714</v>
      </c>
      <c r="AI66">
        <v>28.23</v>
      </c>
      <c r="AJ66">
        <v>7.8416666666666668</v>
      </c>
      <c r="AK66">
        <v>45813</v>
      </c>
      <c r="AL66" t="s">
        <v>2811</v>
      </c>
      <c r="AM66">
        <v>30.2</v>
      </c>
      <c r="AN66">
        <v>8.3888888888888893</v>
      </c>
      <c r="AO66" s="3">
        <v>44742</v>
      </c>
      <c r="AP66">
        <v>29.37</v>
      </c>
      <c r="AQ66">
        <v>8.1583333333333332</v>
      </c>
      <c r="AR66">
        <v>45813</v>
      </c>
      <c r="AS66" t="s">
        <v>2934</v>
      </c>
      <c r="AT66">
        <v>29.46</v>
      </c>
      <c r="AU66">
        <v>8.1833333333333336</v>
      </c>
      <c r="AV66" s="3">
        <v>44742</v>
      </c>
      <c r="AW66">
        <v>29.09</v>
      </c>
      <c r="AX66">
        <v>8.0805555555555557</v>
      </c>
      <c r="AY66">
        <v>45813</v>
      </c>
      <c r="AZ66" t="s">
        <v>3057</v>
      </c>
    </row>
    <row r="67" spans="1:52" x14ac:dyDescent="0.45">
      <c r="A67">
        <v>64</v>
      </c>
      <c r="B67" s="3">
        <v>45814</v>
      </c>
      <c r="C67" t="s">
        <v>2197</v>
      </c>
      <c r="D67">
        <v>20.5</v>
      </c>
      <c r="E67">
        <v>5.6944444444444446</v>
      </c>
      <c r="F67" s="3">
        <v>44724</v>
      </c>
      <c r="G67">
        <v>21.01</v>
      </c>
      <c r="H67">
        <v>5.8361111111111112</v>
      </c>
      <c r="I67">
        <v>45814</v>
      </c>
      <c r="J67" t="s">
        <v>2320</v>
      </c>
      <c r="K67">
        <v>19.79</v>
      </c>
      <c r="L67">
        <v>5.4972222222222218</v>
      </c>
      <c r="M67" s="3">
        <v>44718</v>
      </c>
      <c r="N67">
        <v>19.920000000000002</v>
      </c>
      <c r="O67">
        <v>5.5333333333333341</v>
      </c>
      <c r="P67">
        <v>45814</v>
      </c>
      <c r="Q67" t="s">
        <v>2443</v>
      </c>
      <c r="R67">
        <v>22.48</v>
      </c>
      <c r="S67">
        <v>6.2444444444444445</v>
      </c>
      <c r="T67" s="3">
        <v>44727</v>
      </c>
      <c r="U67">
        <v>22.51</v>
      </c>
      <c r="V67">
        <v>6.2527777777777782</v>
      </c>
      <c r="W67">
        <v>45814</v>
      </c>
      <c r="X67" t="s">
        <v>2566</v>
      </c>
      <c r="Y67">
        <v>24.58</v>
      </c>
      <c r="Z67">
        <v>6.8277777777777775</v>
      </c>
      <c r="AA67" s="3">
        <v>44739</v>
      </c>
      <c r="AB67">
        <v>25.51</v>
      </c>
      <c r="AC67">
        <v>7.0861111111111112</v>
      </c>
      <c r="AD67">
        <v>45814</v>
      </c>
      <c r="AE67" t="s">
        <v>2689</v>
      </c>
      <c r="AF67">
        <v>21.37</v>
      </c>
      <c r="AG67">
        <v>5.9361111111111109</v>
      </c>
      <c r="AH67" s="3">
        <v>44734</v>
      </c>
      <c r="AI67">
        <v>21.66</v>
      </c>
      <c r="AJ67">
        <v>6.0166666666666666</v>
      </c>
      <c r="AK67">
        <v>45814</v>
      </c>
      <c r="AL67" t="s">
        <v>2812</v>
      </c>
      <c r="AM67">
        <v>24.43</v>
      </c>
      <c r="AN67">
        <v>6.7861111111111105</v>
      </c>
      <c r="AO67" s="3">
        <v>44715</v>
      </c>
      <c r="AP67">
        <v>24.57</v>
      </c>
      <c r="AQ67">
        <v>6.8250000000000002</v>
      </c>
      <c r="AR67">
        <v>45814</v>
      </c>
      <c r="AS67" t="s">
        <v>2935</v>
      </c>
      <c r="AT67">
        <v>20.5</v>
      </c>
      <c r="AU67">
        <v>5.6944444444444446</v>
      </c>
      <c r="AV67" s="3">
        <v>44724</v>
      </c>
      <c r="AW67">
        <v>21.01</v>
      </c>
      <c r="AX67">
        <v>5.8361111111111112</v>
      </c>
      <c r="AY67">
        <v>45814</v>
      </c>
      <c r="AZ67" t="s">
        <v>3058</v>
      </c>
    </row>
    <row r="68" spans="1:52" x14ac:dyDescent="0.45">
      <c r="A68">
        <v>65</v>
      </c>
      <c r="B68" s="3">
        <v>45825</v>
      </c>
      <c r="C68" t="s">
        <v>2198</v>
      </c>
      <c r="D68">
        <v>25.7</v>
      </c>
      <c r="E68">
        <v>7.1388888888888884</v>
      </c>
      <c r="F68" s="3">
        <v>44730</v>
      </c>
      <c r="G68">
        <v>26.19</v>
      </c>
      <c r="H68">
        <v>7.2750000000000004</v>
      </c>
      <c r="I68">
        <v>45825</v>
      </c>
      <c r="J68" t="s">
        <v>2321</v>
      </c>
      <c r="K68">
        <v>22.47</v>
      </c>
      <c r="L68">
        <v>6.2416666666666663</v>
      </c>
      <c r="M68" s="3">
        <v>44729</v>
      </c>
      <c r="N68">
        <v>22.65</v>
      </c>
      <c r="O68">
        <v>6.2916666666666661</v>
      </c>
      <c r="P68">
        <v>45825</v>
      </c>
      <c r="Q68" t="s">
        <v>2444</v>
      </c>
      <c r="R68">
        <v>24.38</v>
      </c>
      <c r="S68">
        <v>6.7722222222222221</v>
      </c>
      <c r="T68" s="3">
        <v>44730</v>
      </c>
      <c r="U68">
        <v>24.79</v>
      </c>
      <c r="V68">
        <v>6.8861111111111111</v>
      </c>
      <c r="W68">
        <v>45825</v>
      </c>
      <c r="X68" t="s">
        <v>2567</v>
      </c>
      <c r="Y68">
        <v>26.57</v>
      </c>
      <c r="Z68">
        <v>7.3805555555555555</v>
      </c>
      <c r="AA68" s="3">
        <v>44721</v>
      </c>
      <c r="AB68">
        <v>27.85</v>
      </c>
      <c r="AC68">
        <v>7.7361111111111116</v>
      </c>
      <c r="AD68">
        <v>45825</v>
      </c>
      <c r="AE68" t="s">
        <v>2690</v>
      </c>
      <c r="AF68">
        <v>24.07</v>
      </c>
      <c r="AG68">
        <v>6.6861111111111109</v>
      </c>
      <c r="AH68" s="3">
        <v>44718</v>
      </c>
      <c r="AI68">
        <v>24.31</v>
      </c>
      <c r="AJ68">
        <v>6.7527777777777773</v>
      </c>
      <c r="AK68">
        <v>45825</v>
      </c>
      <c r="AL68" t="s">
        <v>2813</v>
      </c>
      <c r="AM68">
        <v>21.58</v>
      </c>
      <c r="AN68">
        <v>5.9944444444444436</v>
      </c>
      <c r="AO68" s="3">
        <v>44738</v>
      </c>
      <c r="AP68">
        <v>21.69</v>
      </c>
      <c r="AQ68">
        <v>6.0250000000000004</v>
      </c>
      <c r="AR68">
        <v>45825</v>
      </c>
      <c r="AS68" t="s">
        <v>2936</v>
      </c>
      <c r="AT68">
        <v>25.7</v>
      </c>
      <c r="AU68">
        <v>7.1388888888888884</v>
      </c>
      <c r="AV68" s="3">
        <v>44730</v>
      </c>
      <c r="AW68">
        <v>26.19</v>
      </c>
      <c r="AX68">
        <v>7.2750000000000004</v>
      </c>
      <c r="AY68">
        <v>45825</v>
      </c>
      <c r="AZ68" t="s">
        <v>3059</v>
      </c>
    </row>
    <row r="69" spans="1:52" x14ac:dyDescent="0.45">
      <c r="A69">
        <v>66</v>
      </c>
      <c r="B69" s="3">
        <v>45827</v>
      </c>
      <c r="C69" t="s">
        <v>2199</v>
      </c>
      <c r="D69">
        <v>27.13</v>
      </c>
      <c r="E69">
        <v>7.5361111111111105</v>
      </c>
      <c r="F69" s="3">
        <v>44715</v>
      </c>
      <c r="G69">
        <v>27.97</v>
      </c>
      <c r="H69">
        <v>7.7694444444444439</v>
      </c>
      <c r="I69">
        <v>45827</v>
      </c>
      <c r="J69" t="s">
        <v>2322</v>
      </c>
      <c r="K69">
        <v>26.51</v>
      </c>
      <c r="L69">
        <v>7.3638888888888889</v>
      </c>
      <c r="M69" s="3">
        <v>44715</v>
      </c>
      <c r="N69">
        <v>27.89</v>
      </c>
      <c r="O69">
        <v>7.7472222222222218</v>
      </c>
      <c r="P69">
        <v>45827</v>
      </c>
      <c r="Q69" t="s">
        <v>2445</v>
      </c>
      <c r="R69">
        <v>26.65</v>
      </c>
      <c r="S69">
        <v>7.4027777777777768</v>
      </c>
      <c r="T69" s="3">
        <v>44721</v>
      </c>
      <c r="U69">
        <v>27.08</v>
      </c>
      <c r="V69">
        <v>7.5222222222222213</v>
      </c>
      <c r="W69">
        <v>45827</v>
      </c>
      <c r="X69" t="s">
        <v>2568</v>
      </c>
      <c r="Y69">
        <v>27.4</v>
      </c>
      <c r="Z69">
        <v>7.6111111111111107</v>
      </c>
      <c r="AA69" s="3">
        <v>44721</v>
      </c>
      <c r="AB69">
        <v>27.85</v>
      </c>
      <c r="AC69">
        <v>7.7361111111111116</v>
      </c>
      <c r="AD69">
        <v>45827</v>
      </c>
      <c r="AE69" t="s">
        <v>2691</v>
      </c>
      <c r="AF69">
        <v>27.53</v>
      </c>
      <c r="AG69">
        <v>7.6472222222222221</v>
      </c>
      <c r="AH69" s="3">
        <v>44715</v>
      </c>
      <c r="AI69">
        <v>27.97</v>
      </c>
      <c r="AJ69">
        <v>7.7694444444444439</v>
      </c>
      <c r="AK69">
        <v>45827</v>
      </c>
      <c r="AL69" t="s">
        <v>2814</v>
      </c>
      <c r="AM69">
        <v>27.85</v>
      </c>
      <c r="AN69">
        <v>7.7361111111111116</v>
      </c>
      <c r="AO69" s="3">
        <v>44741</v>
      </c>
      <c r="AP69">
        <v>28.96</v>
      </c>
      <c r="AQ69">
        <v>8.0444444444444443</v>
      </c>
      <c r="AR69">
        <v>45827</v>
      </c>
      <c r="AS69" t="s">
        <v>2937</v>
      </c>
      <c r="AT69">
        <v>27.13</v>
      </c>
      <c r="AU69">
        <v>7.5361111111111105</v>
      </c>
      <c r="AV69" s="3">
        <v>44715</v>
      </c>
      <c r="AW69">
        <v>27.97</v>
      </c>
      <c r="AX69">
        <v>7.7694444444444439</v>
      </c>
      <c r="AY69">
        <v>45827</v>
      </c>
      <c r="AZ69" t="s">
        <v>3060</v>
      </c>
    </row>
    <row r="70" spans="1:52" x14ac:dyDescent="0.45">
      <c r="A70">
        <v>67</v>
      </c>
      <c r="B70" s="3">
        <v>45836</v>
      </c>
      <c r="C70" t="s">
        <v>2200</v>
      </c>
      <c r="D70">
        <v>26.97</v>
      </c>
      <c r="E70">
        <v>7.4916666666666663</v>
      </c>
      <c r="F70" s="3">
        <v>44721</v>
      </c>
      <c r="G70">
        <v>27.01</v>
      </c>
      <c r="H70">
        <v>7.5027777777777782</v>
      </c>
      <c r="I70">
        <v>45836</v>
      </c>
      <c r="J70" t="s">
        <v>2323</v>
      </c>
      <c r="K70">
        <v>22.37</v>
      </c>
      <c r="L70">
        <v>6.2138888888888886</v>
      </c>
      <c r="M70" s="3">
        <v>44729</v>
      </c>
      <c r="N70">
        <v>22.65</v>
      </c>
      <c r="O70">
        <v>6.2916666666666661</v>
      </c>
      <c r="P70">
        <v>45836</v>
      </c>
      <c r="Q70" t="s">
        <v>2446</v>
      </c>
      <c r="R70">
        <v>25.32</v>
      </c>
      <c r="S70">
        <v>7.0333333333333332</v>
      </c>
      <c r="T70" s="3">
        <v>44739</v>
      </c>
      <c r="U70">
        <v>25.4</v>
      </c>
      <c r="V70">
        <v>7.0555555555555554</v>
      </c>
      <c r="W70">
        <v>45836</v>
      </c>
      <c r="X70" t="s">
        <v>2569</v>
      </c>
      <c r="Y70">
        <v>23.83</v>
      </c>
      <c r="Z70">
        <v>6.6194444444444436</v>
      </c>
      <c r="AA70" s="3">
        <v>44719</v>
      </c>
      <c r="AB70">
        <v>24.1</v>
      </c>
      <c r="AC70">
        <v>6.6944444444444446</v>
      </c>
      <c r="AD70">
        <v>45836</v>
      </c>
      <c r="AE70" t="s">
        <v>2692</v>
      </c>
      <c r="AF70">
        <v>28.41</v>
      </c>
      <c r="AG70">
        <v>7.8916666666666666</v>
      </c>
      <c r="AH70" s="3">
        <v>44714</v>
      </c>
      <c r="AI70">
        <v>28.23</v>
      </c>
      <c r="AJ70">
        <v>7.8416666666666668</v>
      </c>
      <c r="AK70">
        <v>45836</v>
      </c>
      <c r="AL70" t="s">
        <v>2815</v>
      </c>
      <c r="AM70">
        <v>26.89</v>
      </c>
      <c r="AN70">
        <v>7.4694444444444441</v>
      </c>
      <c r="AO70" s="3">
        <v>44741</v>
      </c>
      <c r="AP70">
        <v>28.96</v>
      </c>
      <c r="AQ70">
        <v>8.0444444444444443</v>
      </c>
      <c r="AR70">
        <v>45836</v>
      </c>
      <c r="AS70" t="s">
        <v>2938</v>
      </c>
      <c r="AT70">
        <v>26.97</v>
      </c>
      <c r="AU70">
        <v>7.4916666666666663</v>
      </c>
      <c r="AV70" s="3">
        <v>44721</v>
      </c>
      <c r="AW70">
        <v>27.01</v>
      </c>
      <c r="AX70">
        <v>7.5027777777777782</v>
      </c>
      <c r="AY70">
        <v>45836</v>
      </c>
      <c r="AZ70" t="s">
        <v>3061</v>
      </c>
    </row>
    <row r="71" spans="1:52" x14ac:dyDescent="0.45">
      <c r="A71">
        <v>68</v>
      </c>
      <c r="B71" s="3">
        <v>45837</v>
      </c>
      <c r="C71" t="s">
        <v>2201</v>
      </c>
      <c r="D71">
        <v>28.36</v>
      </c>
      <c r="E71">
        <v>7.8777777777777773</v>
      </c>
      <c r="F71" s="3">
        <v>44720</v>
      </c>
      <c r="G71">
        <v>28.83</v>
      </c>
      <c r="H71">
        <v>8.0083333333333329</v>
      </c>
      <c r="I71">
        <v>45837</v>
      </c>
      <c r="J71" t="s">
        <v>2324</v>
      </c>
      <c r="K71">
        <v>27.29</v>
      </c>
      <c r="L71">
        <v>7.5805555555555548</v>
      </c>
      <c r="M71" s="3">
        <v>44715</v>
      </c>
      <c r="N71">
        <v>27.89</v>
      </c>
      <c r="O71">
        <v>7.7472222222222218</v>
      </c>
      <c r="P71">
        <v>45837</v>
      </c>
      <c r="Q71" t="s">
        <v>2447</v>
      </c>
      <c r="R71">
        <v>28.49</v>
      </c>
      <c r="S71">
        <v>7.9138888888888879</v>
      </c>
      <c r="T71" s="3">
        <v>44742</v>
      </c>
      <c r="U71">
        <v>28.68</v>
      </c>
      <c r="V71">
        <v>7.9666666666666668</v>
      </c>
      <c r="W71">
        <v>45837</v>
      </c>
      <c r="X71" t="s">
        <v>2570</v>
      </c>
      <c r="Y71">
        <v>27.09</v>
      </c>
      <c r="Z71">
        <v>7.5249999999999995</v>
      </c>
      <c r="AA71" s="3">
        <v>44721</v>
      </c>
      <c r="AB71">
        <v>27.85</v>
      </c>
      <c r="AC71">
        <v>7.7361111111111116</v>
      </c>
      <c r="AD71">
        <v>45837</v>
      </c>
      <c r="AE71" t="s">
        <v>2693</v>
      </c>
      <c r="AF71">
        <v>27.05</v>
      </c>
      <c r="AG71">
        <v>7.5138888888888893</v>
      </c>
      <c r="AH71" s="3">
        <v>44742</v>
      </c>
      <c r="AI71">
        <v>27.41</v>
      </c>
      <c r="AJ71">
        <v>7.6138888888888889</v>
      </c>
      <c r="AK71">
        <v>45837</v>
      </c>
      <c r="AL71" t="s">
        <v>2816</v>
      </c>
      <c r="AM71">
        <v>24.51</v>
      </c>
      <c r="AN71">
        <v>6.8083333333333336</v>
      </c>
      <c r="AO71" s="3">
        <v>44715</v>
      </c>
      <c r="AP71">
        <v>24.57</v>
      </c>
      <c r="AQ71">
        <v>6.8250000000000002</v>
      </c>
      <c r="AR71">
        <v>45837</v>
      </c>
      <c r="AS71" t="s">
        <v>2939</v>
      </c>
      <c r="AT71">
        <v>28.36</v>
      </c>
      <c r="AU71">
        <v>7.8777777777777773</v>
      </c>
      <c r="AV71" s="3">
        <v>44720</v>
      </c>
      <c r="AW71">
        <v>28.83</v>
      </c>
      <c r="AX71">
        <v>8.0083333333333329</v>
      </c>
      <c r="AY71">
        <v>45837</v>
      </c>
      <c r="AZ71" t="s">
        <v>3062</v>
      </c>
    </row>
    <row r="72" spans="1:52" x14ac:dyDescent="0.45">
      <c r="A72">
        <v>69</v>
      </c>
      <c r="B72" s="3">
        <v>45857</v>
      </c>
      <c r="C72" t="s">
        <v>2202</v>
      </c>
      <c r="D72">
        <v>18.28</v>
      </c>
      <c r="E72">
        <v>5.0777777777777784</v>
      </c>
      <c r="F72" s="3">
        <v>44755</v>
      </c>
      <c r="G72">
        <v>19.13</v>
      </c>
      <c r="H72">
        <v>5.3138888888888882</v>
      </c>
      <c r="I72">
        <v>45857</v>
      </c>
      <c r="J72" t="s">
        <v>2325</v>
      </c>
      <c r="K72">
        <v>18.010000000000002</v>
      </c>
      <c r="L72">
        <v>5.0027777777777782</v>
      </c>
      <c r="M72" s="3">
        <v>44750</v>
      </c>
      <c r="N72">
        <v>18.260000000000002</v>
      </c>
      <c r="O72">
        <v>5.0722222222222229</v>
      </c>
      <c r="P72">
        <v>45857</v>
      </c>
      <c r="Q72" t="s">
        <v>2448</v>
      </c>
      <c r="R72">
        <v>20.8</v>
      </c>
      <c r="S72">
        <v>5.7777777777777777</v>
      </c>
      <c r="T72" s="3">
        <v>44754</v>
      </c>
      <c r="U72">
        <v>20.89</v>
      </c>
      <c r="V72">
        <v>5.802777777777778</v>
      </c>
      <c r="W72">
        <v>45857</v>
      </c>
      <c r="X72" t="s">
        <v>2571</v>
      </c>
      <c r="Y72">
        <v>21.01</v>
      </c>
      <c r="Z72">
        <v>5.8361111111111112</v>
      </c>
      <c r="AA72" s="3">
        <v>44750</v>
      </c>
      <c r="AB72">
        <v>22.02</v>
      </c>
      <c r="AC72">
        <v>6.1166666666666663</v>
      </c>
      <c r="AD72">
        <v>45857</v>
      </c>
      <c r="AE72" t="s">
        <v>2694</v>
      </c>
      <c r="AF72">
        <v>19.22</v>
      </c>
      <c r="AG72">
        <v>5.3388888888888886</v>
      </c>
      <c r="AH72" s="3">
        <v>44771</v>
      </c>
      <c r="AI72">
        <v>19.29</v>
      </c>
      <c r="AJ72">
        <v>5.3583333333333334</v>
      </c>
      <c r="AK72">
        <v>45857</v>
      </c>
      <c r="AL72" t="s">
        <v>2817</v>
      </c>
      <c r="AM72">
        <v>25.29</v>
      </c>
      <c r="AN72">
        <v>7.0249999999999995</v>
      </c>
      <c r="AO72" s="3">
        <v>44765</v>
      </c>
      <c r="AP72">
        <v>25.46</v>
      </c>
      <c r="AQ72">
        <v>7.072222222222222</v>
      </c>
      <c r="AR72">
        <v>45857</v>
      </c>
      <c r="AS72" t="s">
        <v>2940</v>
      </c>
      <c r="AT72">
        <v>18.28</v>
      </c>
      <c r="AU72">
        <v>5.0777777777777784</v>
      </c>
      <c r="AV72" s="3">
        <v>44755</v>
      </c>
      <c r="AW72">
        <v>19.13</v>
      </c>
      <c r="AX72">
        <v>5.3138888888888882</v>
      </c>
      <c r="AY72">
        <v>45857</v>
      </c>
      <c r="AZ72" t="s">
        <v>3063</v>
      </c>
    </row>
    <row r="73" spans="1:52" x14ac:dyDescent="0.45">
      <c r="A73">
        <v>70</v>
      </c>
      <c r="B73" s="3">
        <v>45858</v>
      </c>
      <c r="C73" t="s">
        <v>2203</v>
      </c>
      <c r="D73">
        <v>23.27</v>
      </c>
      <c r="E73">
        <v>6.4638888888888886</v>
      </c>
      <c r="F73" s="3">
        <v>44762</v>
      </c>
      <c r="G73">
        <v>23.46</v>
      </c>
      <c r="H73">
        <v>6.5166666666666666</v>
      </c>
      <c r="I73">
        <v>45858</v>
      </c>
      <c r="J73" t="s">
        <v>2326</v>
      </c>
      <c r="K73">
        <v>24.67</v>
      </c>
      <c r="L73">
        <v>6.8527777777777779</v>
      </c>
      <c r="M73" s="3">
        <v>44764</v>
      </c>
      <c r="N73">
        <v>26.57</v>
      </c>
      <c r="O73">
        <v>7.3805555555555555</v>
      </c>
      <c r="P73">
        <v>45858</v>
      </c>
      <c r="Q73" t="s">
        <v>2449</v>
      </c>
      <c r="R73">
        <v>23.38</v>
      </c>
      <c r="S73">
        <v>6.4944444444444436</v>
      </c>
      <c r="T73" s="3">
        <v>44744</v>
      </c>
      <c r="U73">
        <v>23.66</v>
      </c>
      <c r="V73">
        <v>6.572222222222222</v>
      </c>
      <c r="W73">
        <v>45858</v>
      </c>
      <c r="X73" t="s">
        <v>2572</v>
      </c>
      <c r="Y73">
        <v>22.36</v>
      </c>
      <c r="Z73">
        <v>6.2111111111111104</v>
      </c>
      <c r="AA73" s="3">
        <v>44765</v>
      </c>
      <c r="AB73">
        <v>23.51</v>
      </c>
      <c r="AC73">
        <v>6.5305555555555559</v>
      </c>
      <c r="AD73">
        <v>45858</v>
      </c>
      <c r="AE73" t="s">
        <v>2695</v>
      </c>
      <c r="AF73">
        <v>22.42</v>
      </c>
      <c r="AG73">
        <v>6.2277777777777779</v>
      </c>
      <c r="AH73" s="3">
        <v>44752</v>
      </c>
      <c r="AI73">
        <v>24.43</v>
      </c>
      <c r="AJ73">
        <v>6.7861111111111105</v>
      </c>
      <c r="AK73">
        <v>45858</v>
      </c>
      <c r="AL73" t="s">
        <v>2818</v>
      </c>
      <c r="AM73">
        <v>21.14</v>
      </c>
      <c r="AN73">
        <v>5.8722222222222227</v>
      </c>
      <c r="AO73" s="3">
        <v>44663</v>
      </c>
      <c r="AP73">
        <v>21.18</v>
      </c>
      <c r="AQ73">
        <v>5.8833333333333329</v>
      </c>
      <c r="AR73">
        <v>45858</v>
      </c>
      <c r="AS73" t="s">
        <v>2941</v>
      </c>
      <c r="AT73">
        <v>23.27</v>
      </c>
      <c r="AU73">
        <v>6.4638888888888886</v>
      </c>
      <c r="AV73" s="3">
        <v>44762</v>
      </c>
      <c r="AW73">
        <v>23.46</v>
      </c>
      <c r="AX73">
        <v>6.5166666666666666</v>
      </c>
      <c r="AY73">
        <v>45858</v>
      </c>
      <c r="AZ73" t="s">
        <v>3064</v>
      </c>
    </row>
    <row r="74" spans="1:52" x14ac:dyDescent="0.45">
      <c r="A74">
        <v>71</v>
      </c>
      <c r="B74" s="3">
        <v>45921</v>
      </c>
      <c r="C74" t="s">
        <v>2204</v>
      </c>
      <c r="D74">
        <v>18.86</v>
      </c>
      <c r="E74">
        <v>5.2388888888888889</v>
      </c>
      <c r="F74" s="3">
        <v>44813</v>
      </c>
      <c r="G74">
        <v>19.45</v>
      </c>
      <c r="H74">
        <v>5.4027777777777777</v>
      </c>
      <c r="I74">
        <v>45921</v>
      </c>
      <c r="J74" t="s">
        <v>2327</v>
      </c>
      <c r="K74">
        <v>19.82</v>
      </c>
      <c r="L74">
        <v>5.5055555555555555</v>
      </c>
      <c r="M74" s="3">
        <v>44826</v>
      </c>
      <c r="N74">
        <v>20.440000000000001</v>
      </c>
      <c r="O74">
        <v>5.677777777777778</v>
      </c>
      <c r="P74">
        <v>45921</v>
      </c>
      <c r="Q74" t="s">
        <v>2450</v>
      </c>
      <c r="R74">
        <v>17.45</v>
      </c>
      <c r="S74">
        <v>4.8472222222222223</v>
      </c>
      <c r="T74" s="3">
        <v>44828</v>
      </c>
      <c r="U74">
        <v>17.850000000000001</v>
      </c>
      <c r="V74">
        <v>4.9583333333333339</v>
      </c>
      <c r="W74">
        <v>45921</v>
      </c>
      <c r="X74" t="s">
        <v>2573</v>
      </c>
      <c r="Y74">
        <v>18.899999999999999</v>
      </c>
      <c r="Z74">
        <v>5.2499999999999991</v>
      </c>
      <c r="AA74" s="3">
        <v>44825</v>
      </c>
      <c r="AB74">
        <v>19.21</v>
      </c>
      <c r="AC74">
        <v>5.3361111111111112</v>
      </c>
      <c r="AD74">
        <v>45921</v>
      </c>
      <c r="AE74" t="s">
        <v>2696</v>
      </c>
      <c r="AF74">
        <v>14.92</v>
      </c>
      <c r="AG74">
        <v>4.1444444444444439</v>
      </c>
      <c r="AH74" s="3">
        <v>44814</v>
      </c>
      <c r="AI74">
        <v>15.9</v>
      </c>
      <c r="AJ74">
        <v>4.416666666666667</v>
      </c>
      <c r="AK74">
        <v>45921</v>
      </c>
      <c r="AL74" t="s">
        <v>2819</v>
      </c>
      <c r="AM74">
        <v>16.420000000000002</v>
      </c>
      <c r="AN74">
        <v>4.5611111111111118</v>
      </c>
      <c r="AO74" s="3">
        <v>44808</v>
      </c>
      <c r="AP74">
        <v>17.36</v>
      </c>
      <c r="AQ74">
        <v>4.822222222222222</v>
      </c>
      <c r="AR74">
        <v>45921</v>
      </c>
      <c r="AS74" t="s">
        <v>2942</v>
      </c>
      <c r="AT74">
        <v>18.86</v>
      </c>
      <c r="AU74">
        <v>5.2388888888888889</v>
      </c>
      <c r="AV74" s="3">
        <v>44813</v>
      </c>
      <c r="AW74">
        <v>19.45</v>
      </c>
      <c r="AX74">
        <v>5.4027777777777777</v>
      </c>
      <c r="AY74">
        <v>45921</v>
      </c>
      <c r="AZ74" t="s">
        <v>3065</v>
      </c>
    </row>
    <row r="75" spans="1:52" x14ac:dyDescent="0.45">
      <c r="A75">
        <v>72</v>
      </c>
      <c r="B75" s="3">
        <v>45956</v>
      </c>
      <c r="C75" t="s">
        <v>2205</v>
      </c>
      <c r="D75">
        <v>8.69</v>
      </c>
      <c r="E75">
        <v>2.4138888888888888</v>
      </c>
      <c r="F75" s="3">
        <v>44858</v>
      </c>
      <c r="G75">
        <v>9.2100000000000009</v>
      </c>
      <c r="H75">
        <v>2.5583333333333336</v>
      </c>
      <c r="I75">
        <v>45956</v>
      </c>
      <c r="J75" t="s">
        <v>2328</v>
      </c>
      <c r="K75">
        <v>12.12</v>
      </c>
      <c r="L75">
        <v>3.3666666666666663</v>
      </c>
      <c r="M75" s="3">
        <v>44859</v>
      </c>
      <c r="N75">
        <v>12.31</v>
      </c>
      <c r="O75">
        <v>3.4194444444444443</v>
      </c>
      <c r="P75">
        <v>45956</v>
      </c>
      <c r="Q75" t="s">
        <v>2451</v>
      </c>
      <c r="R75">
        <v>11.75</v>
      </c>
      <c r="S75">
        <v>3.2638888888888888</v>
      </c>
      <c r="T75" s="3">
        <v>44842</v>
      </c>
      <c r="U75">
        <v>13.47</v>
      </c>
      <c r="V75">
        <v>3.7416666666666667</v>
      </c>
      <c r="W75">
        <v>45956</v>
      </c>
      <c r="X75" t="s">
        <v>2574</v>
      </c>
      <c r="Y75">
        <v>13.18</v>
      </c>
      <c r="Z75">
        <v>3.661111111111111</v>
      </c>
      <c r="AA75" s="3">
        <v>44856</v>
      </c>
      <c r="AB75">
        <v>14.7</v>
      </c>
      <c r="AC75">
        <v>4.083333333333333</v>
      </c>
      <c r="AD75">
        <v>45956</v>
      </c>
      <c r="AE75" t="s">
        <v>2697</v>
      </c>
      <c r="AF75">
        <v>15.69</v>
      </c>
      <c r="AG75">
        <v>4.3583333333333334</v>
      </c>
      <c r="AH75" s="3">
        <v>44859</v>
      </c>
      <c r="AI75">
        <v>16.11</v>
      </c>
      <c r="AJ75">
        <v>4.4749999999999996</v>
      </c>
      <c r="AK75">
        <v>45956</v>
      </c>
      <c r="AL75" t="s">
        <v>2820</v>
      </c>
      <c r="AM75">
        <v>17.5</v>
      </c>
      <c r="AN75">
        <v>4.8611111111111107</v>
      </c>
      <c r="AO75" s="3">
        <v>44839</v>
      </c>
      <c r="AP75">
        <v>17.559999999999999</v>
      </c>
      <c r="AQ75">
        <v>4.8777777777777773</v>
      </c>
      <c r="AR75">
        <v>45956</v>
      </c>
      <c r="AS75" t="s">
        <v>2943</v>
      </c>
      <c r="AT75">
        <v>8.69</v>
      </c>
      <c r="AU75">
        <v>2.4138888888888888</v>
      </c>
      <c r="AV75" s="3">
        <v>44858</v>
      </c>
      <c r="AW75">
        <v>9.2100000000000009</v>
      </c>
      <c r="AX75">
        <v>2.5583333333333336</v>
      </c>
      <c r="AY75">
        <v>45956</v>
      </c>
      <c r="AZ75" t="s">
        <v>3066</v>
      </c>
    </row>
    <row r="76" spans="1:52" x14ac:dyDescent="0.45">
      <c r="A76">
        <v>73</v>
      </c>
      <c r="B76" s="3">
        <v>45957</v>
      </c>
      <c r="C76" t="s">
        <v>2206</v>
      </c>
      <c r="D76">
        <v>13.47</v>
      </c>
      <c r="E76">
        <v>3.7416666666666667</v>
      </c>
      <c r="F76" s="3">
        <v>44842</v>
      </c>
      <c r="G76">
        <v>13.52</v>
      </c>
      <c r="H76">
        <v>3.7555555555555555</v>
      </c>
      <c r="I76">
        <v>45957</v>
      </c>
      <c r="J76" t="s">
        <v>2329</v>
      </c>
      <c r="K76">
        <v>14.31</v>
      </c>
      <c r="L76">
        <v>3.9750000000000001</v>
      </c>
      <c r="M76" s="3">
        <v>44852</v>
      </c>
      <c r="N76">
        <v>14.45</v>
      </c>
      <c r="O76">
        <v>4.0138888888888884</v>
      </c>
      <c r="P76">
        <v>45957</v>
      </c>
      <c r="Q76" t="s">
        <v>2452</v>
      </c>
      <c r="R76">
        <v>15.1</v>
      </c>
      <c r="S76">
        <v>4.1944444444444446</v>
      </c>
      <c r="T76" s="3">
        <v>44852</v>
      </c>
      <c r="U76">
        <v>15.66</v>
      </c>
      <c r="V76">
        <v>4.3499999999999996</v>
      </c>
      <c r="W76">
        <v>45957</v>
      </c>
      <c r="X76" t="s">
        <v>2575</v>
      </c>
      <c r="Y76">
        <v>13.74</v>
      </c>
      <c r="Z76">
        <v>3.8166666666666664</v>
      </c>
      <c r="AA76" s="3">
        <v>44856</v>
      </c>
      <c r="AB76">
        <v>14.7</v>
      </c>
      <c r="AC76">
        <v>4.083333333333333</v>
      </c>
      <c r="AD76">
        <v>45957</v>
      </c>
      <c r="AE76" t="s">
        <v>2698</v>
      </c>
      <c r="AF76">
        <v>14.24</v>
      </c>
      <c r="AG76">
        <v>3.9555555555555557</v>
      </c>
      <c r="AH76" s="3">
        <v>44848</v>
      </c>
      <c r="AI76">
        <v>14.37</v>
      </c>
      <c r="AJ76">
        <v>3.9916666666666663</v>
      </c>
      <c r="AK76">
        <v>45957</v>
      </c>
      <c r="AL76" t="s">
        <v>2821</v>
      </c>
      <c r="AM76">
        <v>15.01</v>
      </c>
      <c r="AN76">
        <v>4.1694444444444443</v>
      </c>
      <c r="AO76" s="3">
        <v>44862</v>
      </c>
      <c r="AP76">
        <v>15.41</v>
      </c>
      <c r="AQ76">
        <v>4.2805555555555559</v>
      </c>
      <c r="AR76">
        <v>45957</v>
      </c>
      <c r="AS76" t="s">
        <v>2944</v>
      </c>
      <c r="AT76">
        <v>13.47</v>
      </c>
      <c r="AU76">
        <v>3.7416666666666667</v>
      </c>
      <c r="AV76" s="3">
        <v>44842</v>
      </c>
      <c r="AW76">
        <v>13.52</v>
      </c>
      <c r="AX76">
        <v>3.7555555555555555</v>
      </c>
      <c r="AY76">
        <v>45957</v>
      </c>
      <c r="AZ76" t="s">
        <v>3067</v>
      </c>
    </row>
    <row r="77" spans="1:52" x14ac:dyDescent="0.45">
      <c r="A77">
        <v>74</v>
      </c>
      <c r="B77" s="3">
        <v>45958</v>
      </c>
      <c r="C77" t="s">
        <v>2207</v>
      </c>
      <c r="D77">
        <v>12.1</v>
      </c>
      <c r="E77">
        <v>3.3611111111111107</v>
      </c>
      <c r="F77" s="3">
        <v>44859</v>
      </c>
      <c r="G77">
        <v>12.31</v>
      </c>
      <c r="H77">
        <v>3.4194444444444443</v>
      </c>
      <c r="I77">
        <v>45958</v>
      </c>
      <c r="J77" t="s">
        <v>2330</v>
      </c>
      <c r="K77">
        <v>13.59</v>
      </c>
      <c r="L77">
        <v>3.7749999999999999</v>
      </c>
      <c r="M77" s="3">
        <v>44858</v>
      </c>
      <c r="N77">
        <v>13.85</v>
      </c>
      <c r="O77">
        <v>3.8472222222222219</v>
      </c>
      <c r="P77">
        <v>45958</v>
      </c>
      <c r="Q77" t="s">
        <v>2453</v>
      </c>
      <c r="R77">
        <v>14.31</v>
      </c>
      <c r="S77">
        <v>3.9750000000000001</v>
      </c>
      <c r="T77" s="3">
        <v>44856</v>
      </c>
      <c r="U77">
        <v>14.32</v>
      </c>
      <c r="V77">
        <v>3.9777777777777779</v>
      </c>
      <c r="W77">
        <v>45958</v>
      </c>
      <c r="X77" t="s">
        <v>2576</v>
      </c>
      <c r="Y77">
        <v>16.78</v>
      </c>
      <c r="Z77">
        <v>4.6611111111111114</v>
      </c>
      <c r="AA77" s="3">
        <v>44846</v>
      </c>
      <c r="AB77">
        <v>16.97</v>
      </c>
      <c r="AC77">
        <v>4.7138888888888886</v>
      </c>
      <c r="AD77">
        <v>45958</v>
      </c>
      <c r="AE77" t="s">
        <v>2699</v>
      </c>
      <c r="AF77">
        <v>14.94</v>
      </c>
      <c r="AG77">
        <v>4.1499999999999995</v>
      </c>
      <c r="AH77" s="3">
        <v>44864</v>
      </c>
      <c r="AI77">
        <v>15.5</v>
      </c>
      <c r="AJ77">
        <v>4.3055555555555554</v>
      </c>
      <c r="AK77">
        <v>45958</v>
      </c>
      <c r="AL77" t="s">
        <v>2822</v>
      </c>
      <c r="AM77">
        <v>15.64</v>
      </c>
      <c r="AN77">
        <v>4.3444444444444441</v>
      </c>
      <c r="AO77" s="3">
        <v>44856</v>
      </c>
      <c r="AP77">
        <v>15.94</v>
      </c>
      <c r="AQ77">
        <v>4.4277777777777771</v>
      </c>
      <c r="AR77">
        <v>45958</v>
      </c>
      <c r="AS77" t="s">
        <v>2945</v>
      </c>
      <c r="AT77">
        <v>12.1</v>
      </c>
      <c r="AU77">
        <v>3.3611111111111107</v>
      </c>
      <c r="AV77" s="3">
        <v>44859</v>
      </c>
      <c r="AW77">
        <v>12.31</v>
      </c>
      <c r="AX77">
        <v>3.4194444444444443</v>
      </c>
      <c r="AY77">
        <v>45958</v>
      </c>
      <c r="AZ77" t="s">
        <v>3068</v>
      </c>
    </row>
    <row r="78" spans="1:52" x14ac:dyDescent="0.45">
      <c r="A78">
        <v>75</v>
      </c>
      <c r="B78" s="3">
        <v>45959</v>
      </c>
      <c r="C78" t="s">
        <v>2208</v>
      </c>
      <c r="D78">
        <v>16.79</v>
      </c>
      <c r="E78">
        <v>4.6638888888888888</v>
      </c>
      <c r="F78" s="3">
        <v>44864</v>
      </c>
      <c r="G78">
        <v>16.86</v>
      </c>
      <c r="H78">
        <v>4.6833333333333327</v>
      </c>
      <c r="I78">
        <v>45959</v>
      </c>
      <c r="J78" t="s">
        <v>2331</v>
      </c>
      <c r="K78">
        <v>17.41</v>
      </c>
      <c r="L78">
        <v>4.8361111111111112</v>
      </c>
      <c r="M78" s="3">
        <v>44860</v>
      </c>
      <c r="N78">
        <v>17.850000000000001</v>
      </c>
      <c r="O78">
        <v>4.9583333333333339</v>
      </c>
      <c r="P78">
        <v>45959</v>
      </c>
      <c r="Q78" t="s">
        <v>2454</v>
      </c>
      <c r="R78">
        <v>17.34</v>
      </c>
      <c r="S78">
        <v>4.8166666666666664</v>
      </c>
      <c r="T78" s="3">
        <v>44853</v>
      </c>
      <c r="U78">
        <v>17.489999999999998</v>
      </c>
      <c r="V78">
        <v>4.8583333333333325</v>
      </c>
      <c r="W78">
        <v>45959</v>
      </c>
      <c r="X78" t="s">
        <v>2577</v>
      </c>
      <c r="Y78">
        <v>17.32</v>
      </c>
      <c r="Z78">
        <v>4.8111111111111109</v>
      </c>
      <c r="AA78" s="3">
        <v>44853</v>
      </c>
      <c r="AB78">
        <v>17.489999999999998</v>
      </c>
      <c r="AC78">
        <v>4.8583333333333325</v>
      </c>
      <c r="AD78">
        <v>45959</v>
      </c>
      <c r="AE78" t="s">
        <v>2700</v>
      </c>
      <c r="AF78">
        <v>16.100000000000001</v>
      </c>
      <c r="AG78">
        <v>4.4722222222222223</v>
      </c>
      <c r="AH78" s="3">
        <v>44859</v>
      </c>
      <c r="AI78">
        <v>16.11</v>
      </c>
      <c r="AJ78">
        <v>4.4749999999999996</v>
      </c>
      <c r="AK78">
        <v>45959</v>
      </c>
      <c r="AL78" t="s">
        <v>2823</v>
      </c>
      <c r="AM78">
        <v>16.829999999999998</v>
      </c>
      <c r="AN78">
        <v>4.6749999999999998</v>
      </c>
      <c r="AO78" s="3">
        <v>44864</v>
      </c>
      <c r="AP78">
        <v>16.920000000000002</v>
      </c>
      <c r="AQ78">
        <v>4.7</v>
      </c>
      <c r="AR78">
        <v>45959</v>
      </c>
      <c r="AS78" t="s">
        <v>2946</v>
      </c>
      <c r="AT78">
        <v>16.79</v>
      </c>
      <c r="AU78">
        <v>4.6638888888888888</v>
      </c>
      <c r="AV78" s="3">
        <v>44864</v>
      </c>
      <c r="AW78">
        <v>16.86</v>
      </c>
      <c r="AX78">
        <v>4.6833333333333327</v>
      </c>
      <c r="AY78">
        <v>45959</v>
      </c>
      <c r="AZ78" t="s">
        <v>3069</v>
      </c>
    </row>
    <row r="79" spans="1:52" x14ac:dyDescent="0.45">
      <c r="A79">
        <v>76</v>
      </c>
      <c r="B79" s="3">
        <v>45960</v>
      </c>
      <c r="C79" t="s">
        <v>2209</v>
      </c>
      <c r="D79">
        <v>14.14</v>
      </c>
      <c r="E79">
        <v>3.927777777777778</v>
      </c>
      <c r="F79" s="3">
        <v>44839</v>
      </c>
      <c r="G79">
        <v>14.83</v>
      </c>
      <c r="H79">
        <v>4.1194444444444445</v>
      </c>
      <c r="I79">
        <v>45960</v>
      </c>
      <c r="J79" t="s">
        <v>2332</v>
      </c>
      <c r="K79">
        <v>13.49</v>
      </c>
      <c r="L79">
        <v>3.7472222222222222</v>
      </c>
      <c r="M79" s="3">
        <v>44858</v>
      </c>
      <c r="N79">
        <v>13.85</v>
      </c>
      <c r="O79">
        <v>3.8472222222222219</v>
      </c>
      <c r="P79">
        <v>45960</v>
      </c>
      <c r="Q79" t="s">
        <v>2455</v>
      </c>
      <c r="R79">
        <v>11.81</v>
      </c>
      <c r="S79">
        <v>3.2805555555555554</v>
      </c>
      <c r="T79" s="3">
        <v>44842</v>
      </c>
      <c r="U79">
        <v>13.47</v>
      </c>
      <c r="V79">
        <v>3.7416666666666667</v>
      </c>
      <c r="W79">
        <v>45960</v>
      </c>
      <c r="X79" t="s">
        <v>2578</v>
      </c>
      <c r="Y79">
        <v>12.79</v>
      </c>
      <c r="Z79">
        <v>3.5527777777777776</v>
      </c>
      <c r="AA79" s="3">
        <v>44856</v>
      </c>
      <c r="AB79">
        <v>14.7</v>
      </c>
      <c r="AC79">
        <v>4.083333333333333</v>
      </c>
      <c r="AD79">
        <v>45960</v>
      </c>
      <c r="AE79" t="s">
        <v>2701</v>
      </c>
      <c r="AF79">
        <v>14.37</v>
      </c>
      <c r="AG79">
        <v>3.9916666666666663</v>
      </c>
      <c r="AH79" s="3">
        <v>44848</v>
      </c>
      <c r="AI79">
        <v>14.37</v>
      </c>
      <c r="AJ79">
        <v>3.9916666666666663</v>
      </c>
      <c r="AK79">
        <v>45960</v>
      </c>
      <c r="AL79" t="s">
        <v>2824</v>
      </c>
      <c r="AM79">
        <v>13.72</v>
      </c>
      <c r="AN79">
        <v>3.8111111111111113</v>
      </c>
      <c r="AO79" s="3">
        <v>44847</v>
      </c>
      <c r="AP79">
        <v>14.08</v>
      </c>
      <c r="AQ79">
        <v>3.911111111111111</v>
      </c>
      <c r="AR79">
        <v>45960</v>
      </c>
      <c r="AS79" t="s">
        <v>2947</v>
      </c>
      <c r="AT79">
        <v>14.14</v>
      </c>
      <c r="AU79">
        <v>3.927777777777778</v>
      </c>
      <c r="AV79" s="3">
        <v>44839</v>
      </c>
      <c r="AW79">
        <v>14.83</v>
      </c>
      <c r="AX79">
        <v>4.1194444444444445</v>
      </c>
      <c r="AY79">
        <v>45960</v>
      </c>
      <c r="AZ79" t="s">
        <v>3070</v>
      </c>
    </row>
    <row r="80" spans="1:52" x14ac:dyDescent="0.45">
      <c r="A80">
        <v>77</v>
      </c>
      <c r="B80" s="3">
        <v>45962</v>
      </c>
      <c r="C80" t="s">
        <v>2210</v>
      </c>
      <c r="D80">
        <v>13.53</v>
      </c>
      <c r="E80">
        <v>3.7583333333333329</v>
      </c>
      <c r="F80" s="3">
        <v>44877</v>
      </c>
      <c r="G80">
        <v>13.55</v>
      </c>
      <c r="H80">
        <v>3.7638888888888888</v>
      </c>
      <c r="I80">
        <v>45962</v>
      </c>
      <c r="J80" t="s">
        <v>2333</v>
      </c>
      <c r="K80">
        <v>15.53</v>
      </c>
      <c r="L80">
        <v>4.3138888888888882</v>
      </c>
      <c r="M80" s="3">
        <v>44868</v>
      </c>
      <c r="N80">
        <v>15.93</v>
      </c>
      <c r="O80">
        <v>4.4249999999999998</v>
      </c>
      <c r="P80">
        <v>45962</v>
      </c>
      <c r="Q80" t="s">
        <v>2456</v>
      </c>
      <c r="R80">
        <v>13.89</v>
      </c>
      <c r="S80">
        <v>3.8583333333333334</v>
      </c>
      <c r="T80" s="3">
        <v>44856</v>
      </c>
      <c r="U80">
        <v>14.32</v>
      </c>
      <c r="V80">
        <v>3.9777777777777779</v>
      </c>
      <c r="W80">
        <v>45962</v>
      </c>
      <c r="X80" t="s">
        <v>2579</v>
      </c>
      <c r="Y80">
        <v>12.22</v>
      </c>
      <c r="Z80">
        <v>3.3944444444444444</v>
      </c>
      <c r="AA80" s="3">
        <v>44875</v>
      </c>
      <c r="AB80">
        <v>12.4</v>
      </c>
      <c r="AC80">
        <v>3.4444444444444446</v>
      </c>
      <c r="AD80">
        <v>45962</v>
      </c>
      <c r="AE80" t="s">
        <v>2702</v>
      </c>
      <c r="AF80">
        <v>13.56</v>
      </c>
      <c r="AG80">
        <v>3.7666666666666666</v>
      </c>
      <c r="AH80" s="3">
        <v>44879</v>
      </c>
      <c r="AI80">
        <v>14.06</v>
      </c>
      <c r="AJ80">
        <v>3.9055555555555554</v>
      </c>
      <c r="AK80">
        <v>45962</v>
      </c>
      <c r="AL80" t="s">
        <v>2825</v>
      </c>
      <c r="AM80">
        <v>12.39</v>
      </c>
      <c r="AN80">
        <v>3.4416666666666669</v>
      </c>
      <c r="AO80" s="3">
        <v>44820</v>
      </c>
      <c r="AP80">
        <v>13.15</v>
      </c>
      <c r="AQ80">
        <v>3.6527777777777777</v>
      </c>
      <c r="AR80">
        <v>45962</v>
      </c>
      <c r="AS80" t="s">
        <v>2948</v>
      </c>
      <c r="AT80">
        <v>13.53</v>
      </c>
      <c r="AU80">
        <v>3.7583333333333329</v>
      </c>
      <c r="AV80" s="3">
        <v>44877</v>
      </c>
      <c r="AW80">
        <v>13.55</v>
      </c>
      <c r="AX80">
        <v>3.7638888888888888</v>
      </c>
      <c r="AY80">
        <v>45962</v>
      </c>
      <c r="AZ80" t="s">
        <v>3071</v>
      </c>
    </row>
    <row r="81" spans="1:52" x14ac:dyDescent="0.45">
      <c r="A81">
        <v>78</v>
      </c>
      <c r="B81" s="3">
        <v>45963</v>
      </c>
      <c r="C81" t="s">
        <v>2211</v>
      </c>
      <c r="D81">
        <v>8.94</v>
      </c>
      <c r="E81">
        <v>2.4833333333333329</v>
      </c>
      <c r="F81" s="3">
        <v>44841</v>
      </c>
      <c r="G81">
        <v>9.41</v>
      </c>
      <c r="H81">
        <v>2.6138888888888889</v>
      </c>
      <c r="I81">
        <v>45963</v>
      </c>
      <c r="J81" t="s">
        <v>2334</v>
      </c>
      <c r="K81">
        <v>9.44</v>
      </c>
      <c r="L81">
        <v>2.6222222222222222</v>
      </c>
      <c r="M81" s="3">
        <v>44889</v>
      </c>
      <c r="N81">
        <v>9.73</v>
      </c>
      <c r="O81">
        <v>2.7027777777777779</v>
      </c>
      <c r="P81">
        <v>45963</v>
      </c>
      <c r="Q81" t="s">
        <v>2457</v>
      </c>
      <c r="R81">
        <v>7.45</v>
      </c>
      <c r="S81">
        <v>2.0694444444444446</v>
      </c>
      <c r="T81" s="3">
        <v>44883</v>
      </c>
      <c r="U81">
        <v>7.63</v>
      </c>
      <c r="V81">
        <v>2.1194444444444445</v>
      </c>
      <c r="W81">
        <v>45963</v>
      </c>
      <c r="X81" t="s">
        <v>2580</v>
      </c>
      <c r="Y81">
        <v>8.4700000000000006</v>
      </c>
      <c r="Z81">
        <v>2.3527777777777779</v>
      </c>
      <c r="AA81" s="3">
        <v>44880</v>
      </c>
      <c r="AB81">
        <v>11.11</v>
      </c>
      <c r="AC81">
        <v>3.0861111111111108</v>
      </c>
      <c r="AD81">
        <v>45963</v>
      </c>
      <c r="AE81" t="s">
        <v>2703</v>
      </c>
      <c r="AF81">
        <v>8.98</v>
      </c>
      <c r="AG81">
        <v>2.4944444444444445</v>
      </c>
      <c r="AH81" s="3">
        <v>44872</v>
      </c>
      <c r="AI81">
        <v>9.06</v>
      </c>
      <c r="AJ81">
        <v>2.5166666666666666</v>
      </c>
      <c r="AK81">
        <v>45963</v>
      </c>
      <c r="AL81" t="s">
        <v>2826</v>
      </c>
      <c r="AM81">
        <v>10.43</v>
      </c>
      <c r="AN81">
        <v>2.8972222222222221</v>
      </c>
      <c r="AO81" s="3">
        <v>44876</v>
      </c>
      <c r="AP81">
        <v>10.68</v>
      </c>
      <c r="AQ81">
        <v>2.9666666666666663</v>
      </c>
      <c r="AR81">
        <v>45963</v>
      </c>
      <c r="AS81" t="s">
        <v>2949</v>
      </c>
      <c r="AT81">
        <v>8.94</v>
      </c>
      <c r="AU81">
        <v>2.4833333333333329</v>
      </c>
      <c r="AV81" s="3">
        <v>44841</v>
      </c>
      <c r="AW81">
        <v>9.41</v>
      </c>
      <c r="AX81">
        <v>2.6138888888888889</v>
      </c>
      <c r="AY81">
        <v>45963</v>
      </c>
      <c r="AZ81" t="s">
        <v>3072</v>
      </c>
    </row>
    <row r="82" spans="1:52" x14ac:dyDescent="0.45">
      <c r="A82">
        <v>79</v>
      </c>
      <c r="B82" s="3">
        <v>45964</v>
      </c>
      <c r="C82" t="s">
        <v>2212</v>
      </c>
      <c r="D82">
        <v>10.67</v>
      </c>
      <c r="E82">
        <v>2.963888888888889</v>
      </c>
      <c r="F82" s="3">
        <v>44880</v>
      </c>
      <c r="G82">
        <v>11.68</v>
      </c>
      <c r="H82">
        <v>3.2444444444444445</v>
      </c>
      <c r="I82">
        <v>45964</v>
      </c>
      <c r="J82" t="s">
        <v>2335</v>
      </c>
      <c r="K82">
        <v>11.75</v>
      </c>
      <c r="L82">
        <v>3.2638888888888888</v>
      </c>
      <c r="M82" s="3">
        <v>44886</v>
      </c>
      <c r="N82">
        <v>12.22</v>
      </c>
      <c r="O82">
        <v>3.3944444444444444</v>
      </c>
      <c r="P82">
        <v>45964</v>
      </c>
      <c r="Q82" t="s">
        <v>2458</v>
      </c>
      <c r="R82">
        <v>14.6</v>
      </c>
      <c r="S82">
        <v>4.0555555555555554</v>
      </c>
      <c r="T82" s="3">
        <v>44873</v>
      </c>
      <c r="U82">
        <v>14.78</v>
      </c>
      <c r="V82">
        <v>4.1055555555555552</v>
      </c>
      <c r="W82">
        <v>45964</v>
      </c>
      <c r="X82" t="s">
        <v>2581</v>
      </c>
      <c r="Y82">
        <v>16.37</v>
      </c>
      <c r="Z82">
        <v>4.5472222222222225</v>
      </c>
      <c r="AA82" s="3">
        <v>44870</v>
      </c>
      <c r="AB82">
        <v>15.51</v>
      </c>
      <c r="AC82">
        <v>4.3083333333333336</v>
      </c>
      <c r="AD82">
        <v>45964</v>
      </c>
      <c r="AE82" t="s">
        <v>2704</v>
      </c>
      <c r="AF82">
        <v>13.03</v>
      </c>
      <c r="AG82">
        <v>3.619444444444444</v>
      </c>
      <c r="AH82" s="3">
        <v>44889</v>
      </c>
      <c r="AI82">
        <v>13.16</v>
      </c>
      <c r="AJ82">
        <v>3.6555555555555554</v>
      </c>
      <c r="AK82">
        <v>45964</v>
      </c>
      <c r="AL82" t="s">
        <v>2827</v>
      </c>
      <c r="AM82">
        <v>16.84</v>
      </c>
      <c r="AN82">
        <v>4.677777777777778</v>
      </c>
      <c r="AO82" s="3">
        <v>44870</v>
      </c>
      <c r="AP82">
        <v>16.420000000000002</v>
      </c>
      <c r="AQ82">
        <v>4.5611111111111118</v>
      </c>
      <c r="AR82">
        <v>45964</v>
      </c>
      <c r="AS82" t="s">
        <v>2950</v>
      </c>
      <c r="AT82">
        <v>10.67</v>
      </c>
      <c r="AU82">
        <v>2.963888888888889</v>
      </c>
      <c r="AV82" s="3">
        <v>44880</v>
      </c>
      <c r="AW82">
        <v>11.68</v>
      </c>
      <c r="AX82">
        <v>3.2444444444444445</v>
      </c>
      <c r="AY82">
        <v>45964</v>
      </c>
      <c r="AZ82" t="s">
        <v>3073</v>
      </c>
    </row>
    <row r="83" spans="1:52" x14ac:dyDescent="0.45">
      <c r="A83">
        <v>80</v>
      </c>
      <c r="B83" s="3">
        <v>45967</v>
      </c>
      <c r="C83" t="s">
        <v>2213</v>
      </c>
      <c r="D83">
        <v>14.3</v>
      </c>
      <c r="E83">
        <v>3.9722222222222223</v>
      </c>
      <c r="F83" s="3">
        <v>44874</v>
      </c>
      <c r="G83">
        <v>14.92</v>
      </c>
      <c r="H83">
        <v>4.1444444444444439</v>
      </c>
      <c r="I83">
        <v>45967</v>
      </c>
      <c r="J83" t="s">
        <v>2336</v>
      </c>
      <c r="K83">
        <v>15.27</v>
      </c>
      <c r="L83">
        <v>4.2416666666666663</v>
      </c>
      <c r="M83" s="3">
        <v>44867</v>
      </c>
      <c r="N83">
        <v>15.49</v>
      </c>
      <c r="O83">
        <v>4.302777777777778</v>
      </c>
      <c r="P83">
        <v>45967</v>
      </c>
      <c r="Q83" t="s">
        <v>2459</v>
      </c>
      <c r="R83">
        <v>14.99</v>
      </c>
      <c r="S83">
        <v>4.1638888888888888</v>
      </c>
      <c r="T83" s="3">
        <v>44868</v>
      </c>
      <c r="U83">
        <v>15.01</v>
      </c>
      <c r="V83">
        <v>4.1694444444444443</v>
      </c>
      <c r="W83">
        <v>45967</v>
      </c>
      <c r="X83" t="s">
        <v>2582</v>
      </c>
      <c r="Y83">
        <v>15.69</v>
      </c>
      <c r="Z83">
        <v>4.3583333333333334</v>
      </c>
      <c r="AA83" s="3">
        <v>44870</v>
      </c>
      <c r="AB83">
        <v>15.51</v>
      </c>
      <c r="AC83">
        <v>4.3083333333333336</v>
      </c>
      <c r="AD83">
        <v>45967</v>
      </c>
      <c r="AE83" t="s">
        <v>2705</v>
      </c>
      <c r="AF83">
        <v>15.45</v>
      </c>
      <c r="AG83">
        <v>4.2916666666666661</v>
      </c>
      <c r="AH83" s="3">
        <v>44870</v>
      </c>
      <c r="AI83">
        <v>15.53</v>
      </c>
      <c r="AJ83">
        <v>4.3138888888888882</v>
      </c>
      <c r="AK83">
        <v>45967</v>
      </c>
      <c r="AL83" t="s">
        <v>2828</v>
      </c>
      <c r="AM83">
        <v>16.149999999999999</v>
      </c>
      <c r="AN83">
        <v>4.4861111111111107</v>
      </c>
      <c r="AO83" s="3">
        <v>44870</v>
      </c>
      <c r="AP83">
        <v>16.420000000000002</v>
      </c>
      <c r="AQ83">
        <v>4.5611111111111118</v>
      </c>
      <c r="AR83">
        <v>45967</v>
      </c>
      <c r="AS83" t="s">
        <v>2951</v>
      </c>
      <c r="AT83">
        <v>14.3</v>
      </c>
      <c r="AU83">
        <v>3.9722222222222223</v>
      </c>
      <c r="AV83" s="3">
        <v>44874</v>
      </c>
      <c r="AW83">
        <v>14.92</v>
      </c>
      <c r="AX83">
        <v>4.1444444444444439</v>
      </c>
      <c r="AY83">
        <v>45967</v>
      </c>
      <c r="AZ83" t="s">
        <v>3074</v>
      </c>
    </row>
    <row r="84" spans="1:52" x14ac:dyDescent="0.45">
      <c r="A84">
        <v>81</v>
      </c>
      <c r="B84" s="3">
        <v>45968</v>
      </c>
      <c r="C84" t="s">
        <v>2214</v>
      </c>
      <c r="D84">
        <v>14.82</v>
      </c>
      <c r="E84">
        <v>4.1166666666666663</v>
      </c>
      <c r="F84" s="3">
        <v>44874</v>
      </c>
      <c r="G84">
        <v>14.92</v>
      </c>
      <c r="H84">
        <v>4.1444444444444439</v>
      </c>
      <c r="I84">
        <v>45968</v>
      </c>
      <c r="J84" t="s">
        <v>2337</v>
      </c>
      <c r="K84">
        <v>15.32</v>
      </c>
      <c r="L84">
        <v>4.2555555555555555</v>
      </c>
      <c r="M84" s="3">
        <v>44867</v>
      </c>
      <c r="N84">
        <v>15.49</v>
      </c>
      <c r="O84">
        <v>4.302777777777778</v>
      </c>
      <c r="P84">
        <v>45968</v>
      </c>
      <c r="Q84" t="s">
        <v>2460</v>
      </c>
      <c r="R84">
        <v>14.7</v>
      </c>
      <c r="S84">
        <v>4.083333333333333</v>
      </c>
      <c r="T84" s="3">
        <v>44873</v>
      </c>
      <c r="U84">
        <v>14.78</v>
      </c>
      <c r="V84">
        <v>4.1055555555555552</v>
      </c>
      <c r="W84">
        <v>45968</v>
      </c>
      <c r="X84" t="s">
        <v>2583</v>
      </c>
      <c r="Y84">
        <v>15.42</v>
      </c>
      <c r="Z84">
        <v>4.2833333333333332</v>
      </c>
      <c r="AA84" s="3">
        <v>44870</v>
      </c>
      <c r="AB84">
        <v>15.51</v>
      </c>
      <c r="AC84">
        <v>4.3083333333333336</v>
      </c>
      <c r="AD84">
        <v>45968</v>
      </c>
      <c r="AE84" t="s">
        <v>2706</v>
      </c>
      <c r="AF84">
        <v>12.65</v>
      </c>
      <c r="AG84">
        <v>3.5138888888888888</v>
      </c>
      <c r="AH84" s="3">
        <v>44871</v>
      </c>
      <c r="AI84">
        <v>12.95</v>
      </c>
      <c r="AJ84">
        <v>3.5972222222222219</v>
      </c>
      <c r="AK84">
        <v>45968</v>
      </c>
      <c r="AL84" t="s">
        <v>2829</v>
      </c>
      <c r="AM84">
        <v>14.73</v>
      </c>
      <c r="AN84">
        <v>4.0916666666666668</v>
      </c>
      <c r="AO84" s="3">
        <v>44881</v>
      </c>
      <c r="AP84">
        <v>15.13</v>
      </c>
      <c r="AQ84">
        <v>4.2027777777777775</v>
      </c>
      <c r="AR84">
        <v>45968</v>
      </c>
      <c r="AS84" t="s">
        <v>2952</v>
      </c>
      <c r="AT84">
        <v>14.82</v>
      </c>
      <c r="AU84">
        <v>4.1166666666666663</v>
      </c>
      <c r="AV84" s="3">
        <v>44874</v>
      </c>
      <c r="AW84">
        <v>14.92</v>
      </c>
      <c r="AX84">
        <v>4.1444444444444439</v>
      </c>
      <c r="AY84">
        <v>45968</v>
      </c>
      <c r="AZ84" t="s">
        <v>3075</v>
      </c>
    </row>
    <row r="85" spans="1:52" x14ac:dyDescent="0.45">
      <c r="A85">
        <v>82</v>
      </c>
      <c r="B85" s="3">
        <v>45969</v>
      </c>
      <c r="C85" t="s">
        <v>2215</v>
      </c>
      <c r="D85">
        <v>12.04</v>
      </c>
      <c r="E85">
        <v>3.3444444444444441</v>
      </c>
      <c r="F85" s="3">
        <v>44891</v>
      </c>
      <c r="G85">
        <v>12.18</v>
      </c>
      <c r="H85">
        <v>3.3833333333333333</v>
      </c>
      <c r="I85">
        <v>45969</v>
      </c>
      <c r="J85" t="s">
        <v>2338</v>
      </c>
      <c r="K85">
        <v>12.75</v>
      </c>
      <c r="L85">
        <v>3.5416666666666665</v>
      </c>
      <c r="M85" s="3">
        <v>44883</v>
      </c>
      <c r="N85">
        <v>12.77</v>
      </c>
      <c r="O85">
        <v>3.5472222222222221</v>
      </c>
      <c r="P85">
        <v>45969</v>
      </c>
      <c r="Q85" t="s">
        <v>2461</v>
      </c>
      <c r="R85">
        <v>12.9</v>
      </c>
      <c r="S85">
        <v>3.5833333333333335</v>
      </c>
      <c r="T85" s="3">
        <v>44885</v>
      </c>
      <c r="U85">
        <v>13.06</v>
      </c>
      <c r="V85">
        <v>3.6277777777777778</v>
      </c>
      <c r="W85">
        <v>45969</v>
      </c>
      <c r="X85" t="s">
        <v>2584</v>
      </c>
      <c r="Y85">
        <v>14.48</v>
      </c>
      <c r="Z85">
        <v>4.0222222222222221</v>
      </c>
      <c r="AA85" s="3">
        <v>44874</v>
      </c>
      <c r="AB85">
        <v>14.86</v>
      </c>
      <c r="AC85">
        <v>4.1277777777777773</v>
      </c>
      <c r="AD85">
        <v>45969</v>
      </c>
      <c r="AE85" t="s">
        <v>2707</v>
      </c>
      <c r="AF85">
        <v>10.15</v>
      </c>
      <c r="AG85">
        <v>2.8194444444444446</v>
      </c>
      <c r="AH85" s="3">
        <v>44876</v>
      </c>
      <c r="AI85">
        <v>10.48</v>
      </c>
      <c r="AJ85">
        <v>2.911111111111111</v>
      </c>
      <c r="AK85">
        <v>45969</v>
      </c>
      <c r="AL85" t="s">
        <v>2830</v>
      </c>
      <c r="AM85">
        <v>14.84</v>
      </c>
      <c r="AN85">
        <v>4.1222222222222218</v>
      </c>
      <c r="AO85" s="3">
        <v>44881</v>
      </c>
      <c r="AP85">
        <v>15.13</v>
      </c>
      <c r="AQ85">
        <v>4.2027777777777775</v>
      </c>
      <c r="AR85">
        <v>45969</v>
      </c>
      <c r="AS85" t="s">
        <v>2953</v>
      </c>
      <c r="AT85">
        <v>12.04</v>
      </c>
      <c r="AU85">
        <v>3.3444444444444441</v>
      </c>
      <c r="AV85" s="3">
        <v>44891</v>
      </c>
      <c r="AW85">
        <v>12.18</v>
      </c>
      <c r="AX85">
        <v>3.3833333333333333</v>
      </c>
      <c r="AY85">
        <v>45969</v>
      </c>
      <c r="AZ85" t="s">
        <v>3076</v>
      </c>
    </row>
    <row r="86" spans="1:52" x14ac:dyDescent="0.45">
      <c r="A86">
        <v>83</v>
      </c>
      <c r="B86" s="3">
        <v>45971</v>
      </c>
      <c r="C86" t="s">
        <v>2216</v>
      </c>
      <c r="D86">
        <v>14.49</v>
      </c>
      <c r="E86">
        <v>4.0250000000000004</v>
      </c>
      <c r="F86" s="3">
        <v>44874</v>
      </c>
      <c r="G86">
        <v>14.92</v>
      </c>
      <c r="H86">
        <v>4.1444444444444439</v>
      </c>
      <c r="I86">
        <v>45971</v>
      </c>
      <c r="J86" t="s">
        <v>2339</v>
      </c>
      <c r="K86">
        <v>14.5</v>
      </c>
      <c r="L86">
        <v>4.0277777777777777</v>
      </c>
      <c r="M86" s="3">
        <v>44873</v>
      </c>
      <c r="N86">
        <v>14.82</v>
      </c>
      <c r="O86">
        <v>4.1166666666666663</v>
      </c>
      <c r="P86">
        <v>45971</v>
      </c>
      <c r="Q86" t="s">
        <v>2462</v>
      </c>
      <c r="R86">
        <v>11.03</v>
      </c>
      <c r="S86">
        <v>3.0638888888888887</v>
      </c>
      <c r="T86" s="3">
        <v>44869</v>
      </c>
      <c r="U86">
        <v>11.39</v>
      </c>
      <c r="V86">
        <v>3.1638888888888888</v>
      </c>
      <c r="W86">
        <v>45971</v>
      </c>
      <c r="X86" t="s">
        <v>2585</v>
      </c>
      <c r="Y86">
        <v>14.34</v>
      </c>
      <c r="Z86">
        <v>3.9833333333333334</v>
      </c>
      <c r="AA86" s="3">
        <v>44704</v>
      </c>
      <c r="AB86">
        <v>14.37</v>
      </c>
      <c r="AC86">
        <v>3.9916666666666663</v>
      </c>
      <c r="AD86">
        <v>45971</v>
      </c>
      <c r="AE86" t="s">
        <v>2708</v>
      </c>
      <c r="AF86">
        <v>13.8</v>
      </c>
      <c r="AG86">
        <v>3.8333333333333335</v>
      </c>
      <c r="AH86" s="3">
        <v>44879</v>
      </c>
      <c r="AI86">
        <v>14.06</v>
      </c>
      <c r="AJ86">
        <v>3.9055555555555554</v>
      </c>
      <c r="AK86">
        <v>45971</v>
      </c>
      <c r="AL86" t="s">
        <v>2831</v>
      </c>
      <c r="AM86">
        <v>4.95</v>
      </c>
      <c r="AN86">
        <v>1.375</v>
      </c>
      <c r="AO86" s="3">
        <v>44882</v>
      </c>
      <c r="AP86">
        <v>5.3</v>
      </c>
      <c r="AQ86">
        <v>1.4722222222222221</v>
      </c>
      <c r="AR86">
        <v>45971</v>
      </c>
      <c r="AS86" t="s">
        <v>2954</v>
      </c>
      <c r="AT86">
        <v>14.49</v>
      </c>
      <c r="AU86">
        <v>4.0250000000000004</v>
      </c>
      <c r="AV86" s="3">
        <v>44874</v>
      </c>
      <c r="AW86">
        <v>14.92</v>
      </c>
      <c r="AX86">
        <v>4.1444444444444439</v>
      </c>
      <c r="AY86">
        <v>45971</v>
      </c>
      <c r="AZ86" t="s">
        <v>3077</v>
      </c>
    </row>
    <row r="87" spans="1:52" x14ac:dyDescent="0.45">
      <c r="A87">
        <v>84</v>
      </c>
      <c r="B87" s="3">
        <v>45975</v>
      </c>
      <c r="C87" t="s">
        <v>2217</v>
      </c>
      <c r="D87">
        <v>13.58</v>
      </c>
      <c r="E87">
        <v>3.7722222222222221</v>
      </c>
      <c r="F87" s="3">
        <v>44872</v>
      </c>
      <c r="G87">
        <v>14.07</v>
      </c>
      <c r="H87">
        <v>3.9083333333333332</v>
      </c>
      <c r="I87">
        <v>45975</v>
      </c>
      <c r="J87" t="s">
        <v>2340</v>
      </c>
      <c r="K87">
        <v>13.41</v>
      </c>
      <c r="L87">
        <v>3.7250000000000001</v>
      </c>
      <c r="M87" s="3">
        <v>44877</v>
      </c>
      <c r="N87">
        <v>13.44</v>
      </c>
      <c r="O87">
        <v>3.7333333333333329</v>
      </c>
      <c r="P87">
        <v>45975</v>
      </c>
      <c r="Q87" t="s">
        <v>2463</v>
      </c>
      <c r="R87">
        <v>13.38</v>
      </c>
      <c r="S87">
        <v>3.7166666666666668</v>
      </c>
      <c r="T87" s="3">
        <v>44881</v>
      </c>
      <c r="U87">
        <v>13.57</v>
      </c>
      <c r="V87">
        <v>3.7694444444444444</v>
      </c>
      <c r="W87">
        <v>45975</v>
      </c>
      <c r="X87" t="s">
        <v>2586</v>
      </c>
      <c r="Y87">
        <v>14.45</v>
      </c>
      <c r="Z87">
        <v>4.0138888888888884</v>
      </c>
      <c r="AA87" s="3">
        <v>44874</v>
      </c>
      <c r="AB87">
        <v>14.86</v>
      </c>
      <c r="AC87">
        <v>4.1277777777777773</v>
      </c>
      <c r="AD87">
        <v>45975</v>
      </c>
      <c r="AE87" t="s">
        <v>2709</v>
      </c>
      <c r="AF87">
        <v>14.62</v>
      </c>
      <c r="AG87">
        <v>4.0611111111111109</v>
      </c>
      <c r="AH87" s="3">
        <v>44874</v>
      </c>
      <c r="AI87">
        <v>14.83</v>
      </c>
      <c r="AJ87">
        <v>4.1194444444444445</v>
      </c>
      <c r="AK87">
        <v>45975</v>
      </c>
      <c r="AL87" t="s">
        <v>2832</v>
      </c>
      <c r="AM87">
        <v>15.62</v>
      </c>
      <c r="AN87">
        <v>4.3388888888888886</v>
      </c>
      <c r="AO87" s="3">
        <v>44873</v>
      </c>
      <c r="AP87">
        <v>15.62</v>
      </c>
      <c r="AQ87">
        <v>4.3388888888888886</v>
      </c>
      <c r="AR87">
        <v>45975</v>
      </c>
      <c r="AS87" t="s">
        <v>2955</v>
      </c>
      <c r="AT87">
        <v>13.58</v>
      </c>
      <c r="AU87">
        <v>3.7722222222222221</v>
      </c>
      <c r="AV87" s="3">
        <v>44872</v>
      </c>
      <c r="AW87">
        <v>14.07</v>
      </c>
      <c r="AX87">
        <v>3.9083333333333332</v>
      </c>
      <c r="AY87">
        <v>45975</v>
      </c>
      <c r="AZ87" t="s">
        <v>3078</v>
      </c>
    </row>
    <row r="88" spans="1:52" x14ac:dyDescent="0.45">
      <c r="A88">
        <v>85</v>
      </c>
      <c r="B88" s="3">
        <v>45976</v>
      </c>
      <c r="C88" t="s">
        <v>2218</v>
      </c>
      <c r="D88">
        <v>13.66</v>
      </c>
      <c r="E88">
        <v>3.7944444444444443</v>
      </c>
      <c r="F88" s="3">
        <v>44872</v>
      </c>
      <c r="G88">
        <v>14.07</v>
      </c>
      <c r="H88">
        <v>3.9083333333333332</v>
      </c>
      <c r="I88">
        <v>45976</v>
      </c>
      <c r="J88" t="s">
        <v>2341</v>
      </c>
      <c r="K88">
        <v>14.13</v>
      </c>
      <c r="L88">
        <v>3.9250000000000003</v>
      </c>
      <c r="M88" s="3">
        <v>44872</v>
      </c>
      <c r="N88">
        <v>14.46</v>
      </c>
      <c r="O88">
        <v>4.0166666666666666</v>
      </c>
      <c r="P88">
        <v>45976</v>
      </c>
      <c r="Q88" t="s">
        <v>2464</v>
      </c>
      <c r="R88">
        <v>14.24</v>
      </c>
      <c r="S88">
        <v>3.9555555555555557</v>
      </c>
      <c r="T88" s="3">
        <v>44856</v>
      </c>
      <c r="U88">
        <v>14.32</v>
      </c>
      <c r="V88">
        <v>3.9777777777777779</v>
      </c>
      <c r="W88">
        <v>45976</v>
      </c>
      <c r="X88" t="s">
        <v>2587</v>
      </c>
      <c r="Y88">
        <v>14.6</v>
      </c>
      <c r="Z88">
        <v>4.0555555555555554</v>
      </c>
      <c r="AA88" s="3">
        <v>44874</v>
      </c>
      <c r="AB88">
        <v>14.86</v>
      </c>
      <c r="AC88">
        <v>4.1277777777777773</v>
      </c>
      <c r="AD88">
        <v>45976</v>
      </c>
      <c r="AE88" t="s">
        <v>2710</v>
      </c>
      <c r="AF88">
        <v>14.41</v>
      </c>
      <c r="AG88">
        <v>4.0027777777777773</v>
      </c>
      <c r="AH88" s="3">
        <v>44874</v>
      </c>
      <c r="AI88">
        <v>14.83</v>
      </c>
      <c r="AJ88">
        <v>4.1194444444444445</v>
      </c>
      <c r="AK88">
        <v>45976</v>
      </c>
      <c r="AL88" t="s">
        <v>2833</v>
      </c>
      <c r="AM88">
        <v>15.32</v>
      </c>
      <c r="AN88">
        <v>4.2555555555555555</v>
      </c>
      <c r="AO88" s="3">
        <v>44873</v>
      </c>
      <c r="AP88">
        <v>15.62</v>
      </c>
      <c r="AQ88">
        <v>4.3388888888888886</v>
      </c>
      <c r="AR88">
        <v>45976</v>
      </c>
      <c r="AS88" t="s">
        <v>2956</v>
      </c>
      <c r="AT88">
        <v>13.66</v>
      </c>
      <c r="AU88">
        <v>3.7944444444444443</v>
      </c>
      <c r="AV88" s="3">
        <v>44872</v>
      </c>
      <c r="AW88">
        <v>14.07</v>
      </c>
      <c r="AX88">
        <v>3.9083333333333332</v>
      </c>
      <c r="AY88">
        <v>45976</v>
      </c>
      <c r="AZ88" t="s">
        <v>3079</v>
      </c>
    </row>
    <row r="89" spans="1:52" x14ac:dyDescent="0.45">
      <c r="A89">
        <v>86</v>
      </c>
      <c r="B89" s="3">
        <v>45977</v>
      </c>
      <c r="C89" t="s">
        <v>2219</v>
      </c>
      <c r="D89">
        <v>13.66</v>
      </c>
      <c r="E89">
        <v>3.7944444444444443</v>
      </c>
      <c r="F89" s="3">
        <v>44872</v>
      </c>
      <c r="G89">
        <v>14.07</v>
      </c>
      <c r="H89">
        <v>3.9083333333333332</v>
      </c>
      <c r="I89">
        <v>45977</v>
      </c>
      <c r="J89" t="s">
        <v>2342</v>
      </c>
      <c r="K89">
        <v>14.27</v>
      </c>
      <c r="L89">
        <v>3.9638888888888886</v>
      </c>
      <c r="M89" s="3">
        <v>44872</v>
      </c>
      <c r="N89">
        <v>14.46</v>
      </c>
      <c r="O89">
        <v>4.0166666666666666</v>
      </c>
      <c r="P89">
        <v>45977</v>
      </c>
      <c r="Q89" t="s">
        <v>2465</v>
      </c>
      <c r="R89">
        <v>14.19</v>
      </c>
      <c r="S89">
        <v>3.9416666666666664</v>
      </c>
      <c r="T89" s="3">
        <v>44856</v>
      </c>
      <c r="U89">
        <v>14.32</v>
      </c>
      <c r="V89">
        <v>3.9777777777777779</v>
      </c>
      <c r="W89">
        <v>45977</v>
      </c>
      <c r="X89" t="s">
        <v>2588</v>
      </c>
      <c r="Y89">
        <v>14.55</v>
      </c>
      <c r="Z89">
        <v>4.041666666666667</v>
      </c>
      <c r="AA89" s="3">
        <v>44874</v>
      </c>
      <c r="AB89">
        <v>14.86</v>
      </c>
      <c r="AC89">
        <v>4.1277777777777773</v>
      </c>
      <c r="AD89">
        <v>45977</v>
      </c>
      <c r="AE89" t="s">
        <v>2711</v>
      </c>
      <c r="AF89">
        <v>13.79</v>
      </c>
      <c r="AG89">
        <v>3.8305555555555553</v>
      </c>
      <c r="AH89" s="3">
        <v>44879</v>
      </c>
      <c r="AI89">
        <v>14.06</v>
      </c>
      <c r="AJ89">
        <v>3.9055555555555554</v>
      </c>
      <c r="AK89">
        <v>45977</v>
      </c>
      <c r="AL89" t="s">
        <v>2834</v>
      </c>
      <c r="AM89">
        <v>13.68</v>
      </c>
      <c r="AN89">
        <v>3.8</v>
      </c>
      <c r="AO89" s="3">
        <v>44886</v>
      </c>
      <c r="AP89">
        <v>14.16</v>
      </c>
      <c r="AQ89">
        <v>3.9333333333333331</v>
      </c>
      <c r="AR89">
        <v>45977</v>
      </c>
      <c r="AS89" t="s">
        <v>2957</v>
      </c>
      <c r="AT89">
        <v>13.66</v>
      </c>
      <c r="AU89">
        <v>3.7944444444444443</v>
      </c>
      <c r="AV89" s="3">
        <v>44872</v>
      </c>
      <c r="AW89">
        <v>14.07</v>
      </c>
      <c r="AX89">
        <v>3.9083333333333332</v>
      </c>
      <c r="AY89">
        <v>45977</v>
      </c>
      <c r="AZ89" t="s">
        <v>3080</v>
      </c>
    </row>
    <row r="90" spans="1:52" x14ac:dyDescent="0.45">
      <c r="A90">
        <v>87</v>
      </c>
      <c r="B90" s="3">
        <v>45982</v>
      </c>
      <c r="C90" t="s">
        <v>2220</v>
      </c>
      <c r="D90">
        <v>12.52</v>
      </c>
      <c r="E90">
        <v>3.4777777777777774</v>
      </c>
      <c r="F90" s="3">
        <v>44881</v>
      </c>
      <c r="G90">
        <v>12.6</v>
      </c>
      <c r="H90">
        <v>3.5</v>
      </c>
      <c r="I90">
        <v>45982</v>
      </c>
      <c r="J90" t="s">
        <v>2343</v>
      </c>
      <c r="K90">
        <v>13.54</v>
      </c>
      <c r="L90">
        <v>3.7611111111111106</v>
      </c>
      <c r="M90" s="3">
        <v>44880</v>
      </c>
      <c r="N90">
        <v>13.61</v>
      </c>
      <c r="O90">
        <v>3.7805555555555554</v>
      </c>
      <c r="P90">
        <v>45982</v>
      </c>
      <c r="Q90" t="s">
        <v>2466</v>
      </c>
      <c r="R90">
        <v>9.5399999999999991</v>
      </c>
      <c r="S90">
        <v>2.65</v>
      </c>
      <c r="T90" s="3">
        <v>44634</v>
      </c>
      <c r="U90">
        <v>10.09</v>
      </c>
      <c r="V90">
        <v>2.8027777777777776</v>
      </c>
      <c r="W90">
        <v>45982</v>
      </c>
      <c r="X90" t="s">
        <v>2589</v>
      </c>
      <c r="Y90">
        <v>10.37</v>
      </c>
      <c r="Z90">
        <v>2.8805555555555551</v>
      </c>
      <c r="AA90" s="3">
        <v>44880</v>
      </c>
      <c r="AB90">
        <v>11.11</v>
      </c>
      <c r="AC90">
        <v>3.0861111111111108</v>
      </c>
      <c r="AD90">
        <v>45982</v>
      </c>
      <c r="AE90" t="s">
        <v>2712</v>
      </c>
      <c r="AF90">
        <v>13.36</v>
      </c>
      <c r="AG90">
        <v>3.7111111111111108</v>
      </c>
      <c r="AH90" s="3">
        <v>44890</v>
      </c>
      <c r="AI90">
        <v>13.5</v>
      </c>
      <c r="AJ90">
        <v>3.75</v>
      </c>
      <c r="AK90">
        <v>45982</v>
      </c>
      <c r="AL90" t="s">
        <v>2835</v>
      </c>
      <c r="AM90">
        <v>11.52</v>
      </c>
      <c r="AN90">
        <v>3.1999999999999997</v>
      </c>
      <c r="AO90" s="3">
        <v>44872</v>
      </c>
      <c r="AP90">
        <v>12.1</v>
      </c>
      <c r="AQ90">
        <v>3.3611111111111107</v>
      </c>
      <c r="AR90">
        <v>45982</v>
      </c>
      <c r="AS90" t="s">
        <v>2958</v>
      </c>
      <c r="AT90">
        <v>12.52</v>
      </c>
      <c r="AU90">
        <v>3.4777777777777774</v>
      </c>
      <c r="AV90" s="3">
        <v>44881</v>
      </c>
      <c r="AW90">
        <v>12.6</v>
      </c>
      <c r="AX90">
        <v>3.5</v>
      </c>
      <c r="AY90">
        <v>45982</v>
      </c>
      <c r="AZ90" t="s">
        <v>3081</v>
      </c>
    </row>
    <row r="91" spans="1:52" x14ac:dyDescent="0.45">
      <c r="A91">
        <v>88</v>
      </c>
      <c r="B91" s="3">
        <v>45983</v>
      </c>
      <c r="C91" t="s">
        <v>2221</v>
      </c>
      <c r="D91">
        <v>12.9</v>
      </c>
      <c r="E91">
        <v>3.5833333333333335</v>
      </c>
      <c r="F91" s="3">
        <v>44893</v>
      </c>
      <c r="G91">
        <v>13.01</v>
      </c>
      <c r="H91">
        <v>3.6138888888888889</v>
      </c>
      <c r="I91">
        <v>45983</v>
      </c>
      <c r="J91" t="s">
        <v>2344</v>
      </c>
      <c r="K91">
        <v>13.91</v>
      </c>
      <c r="L91">
        <v>3.8638888888888889</v>
      </c>
      <c r="M91" s="3">
        <v>44871</v>
      </c>
      <c r="N91">
        <v>13.93</v>
      </c>
      <c r="O91">
        <v>3.8694444444444445</v>
      </c>
      <c r="P91">
        <v>45983</v>
      </c>
      <c r="Q91" t="s">
        <v>2467</v>
      </c>
      <c r="R91">
        <v>14.11</v>
      </c>
      <c r="S91">
        <v>3.9194444444444443</v>
      </c>
      <c r="T91" s="3">
        <v>44856</v>
      </c>
      <c r="U91">
        <v>14.32</v>
      </c>
      <c r="V91">
        <v>3.9777777777777779</v>
      </c>
      <c r="W91">
        <v>45983</v>
      </c>
      <c r="X91" t="s">
        <v>2590</v>
      </c>
      <c r="Y91">
        <v>14.13</v>
      </c>
      <c r="Z91">
        <v>3.9250000000000003</v>
      </c>
      <c r="AA91" s="3">
        <v>44664</v>
      </c>
      <c r="AB91">
        <v>14.13</v>
      </c>
      <c r="AC91">
        <v>3.9250000000000003</v>
      </c>
      <c r="AD91">
        <v>45983</v>
      </c>
      <c r="AE91" t="s">
        <v>2713</v>
      </c>
      <c r="AF91">
        <v>13.9</v>
      </c>
      <c r="AG91">
        <v>3.8611111111111112</v>
      </c>
      <c r="AH91" s="3">
        <v>44879</v>
      </c>
      <c r="AI91">
        <v>14.06</v>
      </c>
      <c r="AJ91">
        <v>3.9055555555555554</v>
      </c>
      <c r="AK91">
        <v>45983</v>
      </c>
      <c r="AL91" t="s">
        <v>2836</v>
      </c>
      <c r="AM91">
        <v>14.9</v>
      </c>
      <c r="AN91">
        <v>4.1388888888888893</v>
      </c>
      <c r="AO91" s="3">
        <v>44881</v>
      </c>
      <c r="AP91">
        <v>15.13</v>
      </c>
      <c r="AQ91">
        <v>4.2027777777777775</v>
      </c>
      <c r="AR91">
        <v>45983</v>
      </c>
      <c r="AS91" t="s">
        <v>2959</v>
      </c>
      <c r="AT91">
        <v>12.9</v>
      </c>
      <c r="AU91">
        <v>3.5833333333333335</v>
      </c>
      <c r="AV91" s="3">
        <v>44893</v>
      </c>
      <c r="AW91">
        <v>13.01</v>
      </c>
      <c r="AX91">
        <v>3.6138888888888889</v>
      </c>
      <c r="AY91">
        <v>45983</v>
      </c>
      <c r="AZ91" t="s">
        <v>3082</v>
      </c>
    </row>
    <row r="92" spans="1:52" x14ac:dyDescent="0.45">
      <c r="A92">
        <v>89</v>
      </c>
      <c r="B92" s="3">
        <v>45984</v>
      </c>
      <c r="C92" t="s">
        <v>2222</v>
      </c>
      <c r="D92">
        <v>12.49</v>
      </c>
      <c r="E92">
        <v>3.4694444444444446</v>
      </c>
      <c r="F92" s="3">
        <v>44881</v>
      </c>
      <c r="G92">
        <v>12.6</v>
      </c>
      <c r="H92">
        <v>3.5</v>
      </c>
      <c r="I92">
        <v>45984</v>
      </c>
      <c r="J92" t="s">
        <v>2345</v>
      </c>
      <c r="K92">
        <v>13.75</v>
      </c>
      <c r="L92">
        <v>3.8194444444444442</v>
      </c>
      <c r="M92" s="3">
        <v>44881</v>
      </c>
      <c r="N92">
        <v>13.83</v>
      </c>
      <c r="O92">
        <v>3.8416666666666668</v>
      </c>
      <c r="P92">
        <v>45984</v>
      </c>
      <c r="Q92" t="s">
        <v>2468</v>
      </c>
      <c r="R92">
        <v>13.42</v>
      </c>
      <c r="S92">
        <v>3.7277777777777779</v>
      </c>
      <c r="T92" s="3">
        <v>44881</v>
      </c>
      <c r="U92">
        <v>13.57</v>
      </c>
      <c r="V92">
        <v>3.7694444444444444</v>
      </c>
      <c r="W92">
        <v>45984</v>
      </c>
      <c r="X92" t="s">
        <v>2591</v>
      </c>
      <c r="Y92">
        <v>13.87</v>
      </c>
      <c r="Z92">
        <v>3.8527777777777774</v>
      </c>
      <c r="AA92" s="3">
        <v>44867</v>
      </c>
      <c r="AB92">
        <v>13.87</v>
      </c>
      <c r="AC92">
        <v>3.8527777777777774</v>
      </c>
      <c r="AD92">
        <v>45984</v>
      </c>
      <c r="AE92" t="s">
        <v>2714</v>
      </c>
      <c r="AF92">
        <v>13.72</v>
      </c>
      <c r="AG92">
        <v>3.8111111111111113</v>
      </c>
      <c r="AH92" s="3">
        <v>44879</v>
      </c>
      <c r="AI92">
        <v>14.06</v>
      </c>
      <c r="AJ92">
        <v>3.9055555555555554</v>
      </c>
      <c r="AK92">
        <v>45984</v>
      </c>
      <c r="AL92" t="s">
        <v>2837</v>
      </c>
      <c r="AM92">
        <v>14.73</v>
      </c>
      <c r="AN92">
        <v>4.0916666666666668</v>
      </c>
      <c r="AO92" s="3">
        <v>44881</v>
      </c>
      <c r="AP92">
        <v>15.13</v>
      </c>
      <c r="AQ92">
        <v>4.2027777777777775</v>
      </c>
      <c r="AR92">
        <v>45984</v>
      </c>
      <c r="AS92" t="s">
        <v>2960</v>
      </c>
      <c r="AT92">
        <v>12.49</v>
      </c>
      <c r="AU92">
        <v>3.4694444444444446</v>
      </c>
      <c r="AV92" s="3">
        <v>44881</v>
      </c>
      <c r="AW92">
        <v>12.6</v>
      </c>
      <c r="AX92">
        <v>3.5</v>
      </c>
      <c r="AY92">
        <v>45984</v>
      </c>
      <c r="AZ92" t="s">
        <v>3083</v>
      </c>
    </row>
    <row r="93" spans="1:52" x14ac:dyDescent="0.45">
      <c r="A93">
        <v>90</v>
      </c>
      <c r="B93" s="3">
        <v>45987</v>
      </c>
      <c r="C93" t="s">
        <v>2223</v>
      </c>
      <c r="D93">
        <v>3.07</v>
      </c>
      <c r="E93">
        <v>0.85277777777777775</v>
      </c>
      <c r="F93" s="3">
        <v>44894</v>
      </c>
      <c r="G93">
        <v>3.28</v>
      </c>
      <c r="H93">
        <v>0.91111111111111098</v>
      </c>
      <c r="I93">
        <v>45987</v>
      </c>
      <c r="J93" t="s">
        <v>2346</v>
      </c>
      <c r="K93">
        <v>11.58</v>
      </c>
      <c r="L93">
        <v>3.2166666666666668</v>
      </c>
      <c r="M93" s="3">
        <v>44886</v>
      </c>
      <c r="N93">
        <v>12.22</v>
      </c>
      <c r="O93">
        <v>3.3944444444444444</v>
      </c>
      <c r="P93">
        <v>45987</v>
      </c>
      <c r="Q93" t="s">
        <v>2469</v>
      </c>
      <c r="R93">
        <v>12.75</v>
      </c>
      <c r="S93">
        <v>3.5416666666666665</v>
      </c>
      <c r="T93" s="3">
        <v>44885</v>
      </c>
      <c r="U93">
        <v>13.06</v>
      </c>
      <c r="V93">
        <v>3.6277777777777778</v>
      </c>
      <c r="W93">
        <v>45987</v>
      </c>
      <c r="X93" t="s">
        <v>2592</v>
      </c>
      <c r="Y93">
        <v>11.47</v>
      </c>
      <c r="Z93">
        <v>3.1861111111111113</v>
      </c>
      <c r="AA93" s="3">
        <v>44889</v>
      </c>
      <c r="AB93">
        <v>11.58</v>
      </c>
      <c r="AC93">
        <v>3.2166666666666668</v>
      </c>
      <c r="AD93">
        <v>45987</v>
      </c>
      <c r="AE93" t="s">
        <v>2715</v>
      </c>
      <c r="AF93">
        <v>9.42</v>
      </c>
      <c r="AG93">
        <v>2.6166666666666667</v>
      </c>
      <c r="AH93" s="3">
        <v>44877</v>
      </c>
      <c r="AI93">
        <v>9.8000000000000007</v>
      </c>
      <c r="AJ93">
        <v>2.7222222222222223</v>
      </c>
      <c r="AK93">
        <v>45987</v>
      </c>
      <c r="AL93" t="s">
        <v>2838</v>
      </c>
      <c r="AM93">
        <v>13.92</v>
      </c>
      <c r="AN93">
        <v>3.8666666666666667</v>
      </c>
      <c r="AO93" s="3">
        <v>44886</v>
      </c>
      <c r="AP93">
        <v>14.16</v>
      </c>
      <c r="AQ93">
        <v>3.9333333333333331</v>
      </c>
      <c r="AR93">
        <v>45987</v>
      </c>
      <c r="AS93" t="s">
        <v>2961</v>
      </c>
      <c r="AT93">
        <v>3.07</v>
      </c>
      <c r="AU93">
        <v>0.85277777777777775</v>
      </c>
      <c r="AV93" s="3">
        <v>44894</v>
      </c>
      <c r="AW93">
        <v>3.28</v>
      </c>
      <c r="AX93">
        <v>0.91111111111111098</v>
      </c>
      <c r="AY93">
        <v>45987</v>
      </c>
      <c r="AZ93" t="s">
        <v>3084</v>
      </c>
    </row>
    <row r="94" spans="1:52" x14ac:dyDescent="0.45">
      <c r="A94">
        <v>91</v>
      </c>
      <c r="B94" s="3">
        <v>45989</v>
      </c>
      <c r="C94" t="s">
        <v>2224</v>
      </c>
      <c r="D94">
        <v>7.59</v>
      </c>
      <c r="E94">
        <v>2.1083333333333334</v>
      </c>
      <c r="F94" s="3">
        <v>44866</v>
      </c>
      <c r="G94">
        <v>8.8800000000000008</v>
      </c>
      <c r="H94">
        <v>2.4666666666666668</v>
      </c>
      <c r="I94">
        <v>45989</v>
      </c>
      <c r="J94" t="s">
        <v>2347</v>
      </c>
      <c r="K94">
        <v>8.92</v>
      </c>
      <c r="L94">
        <v>2.4777777777777779</v>
      </c>
      <c r="M94" s="3">
        <v>44889</v>
      </c>
      <c r="N94">
        <v>9.73</v>
      </c>
      <c r="O94">
        <v>2.7027777777777779</v>
      </c>
      <c r="P94">
        <v>45989</v>
      </c>
      <c r="Q94" t="s">
        <v>2470</v>
      </c>
      <c r="R94">
        <v>8.3800000000000008</v>
      </c>
      <c r="S94">
        <v>2.3277777777777779</v>
      </c>
      <c r="T94" s="3">
        <v>44875</v>
      </c>
      <c r="U94">
        <v>9.39</v>
      </c>
      <c r="V94">
        <v>2.6083333333333334</v>
      </c>
      <c r="W94">
        <v>45989</v>
      </c>
      <c r="X94" t="s">
        <v>2593</v>
      </c>
      <c r="Y94">
        <v>11.2</v>
      </c>
      <c r="Z94">
        <v>3.1111111111111107</v>
      </c>
      <c r="AA94" s="3">
        <v>44891</v>
      </c>
      <c r="AB94">
        <v>11.39</v>
      </c>
      <c r="AC94">
        <v>3.1638888888888888</v>
      </c>
      <c r="AD94">
        <v>45989</v>
      </c>
      <c r="AE94" t="s">
        <v>2716</v>
      </c>
      <c r="AF94">
        <v>13.39</v>
      </c>
      <c r="AG94">
        <v>3.7194444444444446</v>
      </c>
      <c r="AH94" s="3">
        <v>44890</v>
      </c>
      <c r="AI94">
        <v>13.5</v>
      </c>
      <c r="AJ94">
        <v>3.75</v>
      </c>
      <c r="AK94">
        <v>45989</v>
      </c>
      <c r="AL94" t="s">
        <v>2839</v>
      </c>
      <c r="AM94">
        <v>12.43</v>
      </c>
      <c r="AN94">
        <v>3.4527777777777775</v>
      </c>
      <c r="AO94" s="3">
        <v>44820</v>
      </c>
      <c r="AP94">
        <v>13.15</v>
      </c>
      <c r="AQ94">
        <v>3.6527777777777777</v>
      </c>
      <c r="AR94">
        <v>45989</v>
      </c>
      <c r="AS94" t="s">
        <v>2962</v>
      </c>
      <c r="AT94">
        <v>7.59</v>
      </c>
      <c r="AU94">
        <v>2.1083333333333334</v>
      </c>
      <c r="AV94" s="3">
        <v>44866</v>
      </c>
      <c r="AW94">
        <v>8.8800000000000008</v>
      </c>
      <c r="AX94">
        <v>2.4666666666666668</v>
      </c>
      <c r="AY94">
        <v>45989</v>
      </c>
      <c r="AZ94" t="s">
        <v>3085</v>
      </c>
    </row>
    <row r="95" spans="1:52" x14ac:dyDescent="0.45">
      <c r="A95">
        <v>92</v>
      </c>
      <c r="B95" s="3">
        <v>45990</v>
      </c>
      <c r="C95" t="s">
        <v>2225</v>
      </c>
      <c r="D95">
        <v>12.71</v>
      </c>
      <c r="E95">
        <v>3.5305555555555559</v>
      </c>
      <c r="F95" s="3">
        <v>44893</v>
      </c>
      <c r="G95">
        <v>13.01</v>
      </c>
      <c r="H95">
        <v>3.6138888888888889</v>
      </c>
      <c r="I95">
        <v>45990</v>
      </c>
      <c r="J95" t="s">
        <v>2348</v>
      </c>
      <c r="K95">
        <v>13.47</v>
      </c>
      <c r="L95">
        <v>3.7416666666666667</v>
      </c>
      <c r="M95" s="3">
        <v>44880</v>
      </c>
      <c r="N95">
        <v>13.61</v>
      </c>
      <c r="O95">
        <v>3.7805555555555554</v>
      </c>
      <c r="P95">
        <v>45990</v>
      </c>
      <c r="Q95" t="s">
        <v>2471</v>
      </c>
      <c r="R95">
        <v>13.29</v>
      </c>
      <c r="S95">
        <v>3.6916666666666664</v>
      </c>
      <c r="T95" s="3">
        <v>44871</v>
      </c>
      <c r="U95">
        <v>13.29</v>
      </c>
      <c r="V95">
        <v>3.6916666666666664</v>
      </c>
      <c r="W95">
        <v>45990</v>
      </c>
      <c r="X95" t="s">
        <v>2594</v>
      </c>
      <c r="Y95">
        <v>13.41</v>
      </c>
      <c r="Z95">
        <v>3.7250000000000001</v>
      </c>
      <c r="AA95" s="3">
        <v>44877</v>
      </c>
      <c r="AB95">
        <v>13.5</v>
      </c>
      <c r="AC95">
        <v>3.75</v>
      </c>
      <c r="AD95">
        <v>45990</v>
      </c>
      <c r="AE95" t="s">
        <v>2717</v>
      </c>
      <c r="AF95">
        <v>13.3</v>
      </c>
      <c r="AG95">
        <v>3.6944444444444446</v>
      </c>
      <c r="AH95" s="3">
        <v>44890</v>
      </c>
      <c r="AI95">
        <v>13.5</v>
      </c>
      <c r="AJ95">
        <v>3.75</v>
      </c>
      <c r="AK95">
        <v>45990</v>
      </c>
      <c r="AL95" t="s">
        <v>2840</v>
      </c>
      <c r="AM95">
        <v>14.03</v>
      </c>
      <c r="AN95">
        <v>3.8972222222222221</v>
      </c>
      <c r="AO95" s="3">
        <v>44886</v>
      </c>
      <c r="AP95">
        <v>14.16</v>
      </c>
      <c r="AQ95">
        <v>3.9333333333333331</v>
      </c>
      <c r="AR95">
        <v>45990</v>
      </c>
      <c r="AS95" t="s">
        <v>2963</v>
      </c>
      <c r="AT95">
        <v>12.71</v>
      </c>
      <c r="AU95">
        <v>3.5305555555555559</v>
      </c>
      <c r="AV95" s="3">
        <v>44893</v>
      </c>
      <c r="AW95">
        <v>13.01</v>
      </c>
      <c r="AX95">
        <v>3.6138888888888889</v>
      </c>
      <c r="AY95">
        <v>45990</v>
      </c>
      <c r="AZ95" t="s">
        <v>3086</v>
      </c>
    </row>
    <row r="96" spans="1:52" x14ac:dyDescent="0.45">
      <c r="A96">
        <v>93</v>
      </c>
      <c r="B96" s="3">
        <v>45991</v>
      </c>
      <c r="C96" t="s">
        <v>2226</v>
      </c>
      <c r="D96">
        <v>10.84</v>
      </c>
      <c r="E96">
        <v>3.0111111111111111</v>
      </c>
      <c r="F96" s="3">
        <v>44880</v>
      </c>
      <c r="G96">
        <v>11.68</v>
      </c>
      <c r="H96">
        <v>3.2444444444444445</v>
      </c>
      <c r="I96">
        <v>45991</v>
      </c>
      <c r="J96" t="s">
        <v>2349</v>
      </c>
      <c r="K96">
        <v>11.79</v>
      </c>
      <c r="L96">
        <v>3.2749999999999995</v>
      </c>
      <c r="M96" s="3">
        <v>44886</v>
      </c>
      <c r="N96">
        <v>12.22</v>
      </c>
      <c r="O96">
        <v>3.3944444444444444</v>
      </c>
      <c r="P96">
        <v>45991</v>
      </c>
      <c r="Q96" t="s">
        <v>2472</v>
      </c>
      <c r="R96">
        <v>7.36</v>
      </c>
      <c r="S96">
        <v>2.0444444444444443</v>
      </c>
      <c r="T96" s="3">
        <v>44883</v>
      </c>
      <c r="U96">
        <v>7.63</v>
      </c>
      <c r="V96">
        <v>2.1194444444444445</v>
      </c>
      <c r="W96">
        <v>45991</v>
      </c>
      <c r="X96" t="s">
        <v>2595</v>
      </c>
      <c r="Y96">
        <v>12.91</v>
      </c>
      <c r="Z96">
        <v>3.5861111111111112</v>
      </c>
      <c r="AA96" s="3">
        <v>44885</v>
      </c>
      <c r="AB96">
        <v>12.97</v>
      </c>
      <c r="AC96">
        <v>3.6027777777777779</v>
      </c>
      <c r="AD96">
        <v>45991</v>
      </c>
      <c r="AE96" t="s">
        <v>2718</v>
      </c>
      <c r="AF96">
        <v>13.16</v>
      </c>
      <c r="AG96">
        <v>3.6555555555555554</v>
      </c>
      <c r="AH96" s="3">
        <v>44889</v>
      </c>
      <c r="AI96">
        <v>13.16</v>
      </c>
      <c r="AJ96">
        <v>3.6555555555555554</v>
      </c>
      <c r="AK96">
        <v>45991</v>
      </c>
      <c r="AL96" t="s">
        <v>2841</v>
      </c>
      <c r="AM96">
        <v>13.83</v>
      </c>
      <c r="AN96">
        <v>3.8416666666666668</v>
      </c>
      <c r="AO96" s="3">
        <v>44886</v>
      </c>
      <c r="AP96">
        <v>14.16</v>
      </c>
      <c r="AQ96">
        <v>3.9333333333333331</v>
      </c>
      <c r="AR96">
        <v>45991</v>
      </c>
      <c r="AS96" t="s">
        <v>2964</v>
      </c>
      <c r="AT96">
        <v>10.84</v>
      </c>
      <c r="AU96">
        <v>3.0111111111111111</v>
      </c>
      <c r="AV96" s="3">
        <v>44880</v>
      </c>
      <c r="AW96">
        <v>11.68</v>
      </c>
      <c r="AX96">
        <v>3.2444444444444445</v>
      </c>
      <c r="AY96">
        <v>45991</v>
      </c>
      <c r="AZ96" t="s">
        <v>3087</v>
      </c>
    </row>
    <row r="97" spans="1:52" x14ac:dyDescent="0.45">
      <c r="A97">
        <v>94</v>
      </c>
      <c r="B97" s="3">
        <v>45998</v>
      </c>
      <c r="C97" t="s">
        <v>2227</v>
      </c>
      <c r="D97">
        <v>8.6199999999999992</v>
      </c>
      <c r="E97">
        <v>2.3944444444444444</v>
      </c>
      <c r="F97" s="3">
        <v>44897</v>
      </c>
      <c r="G97">
        <v>8.67</v>
      </c>
      <c r="H97">
        <v>2.4083333333333332</v>
      </c>
      <c r="I97">
        <v>45998</v>
      </c>
      <c r="J97" t="s">
        <v>2350</v>
      </c>
      <c r="K97">
        <v>9.16</v>
      </c>
      <c r="L97">
        <v>2.5444444444444443</v>
      </c>
      <c r="M97" s="3">
        <v>44920</v>
      </c>
      <c r="N97">
        <v>9.48</v>
      </c>
      <c r="O97">
        <v>2.6333333333333333</v>
      </c>
      <c r="P97">
        <v>45998</v>
      </c>
      <c r="Q97" t="s">
        <v>2473</v>
      </c>
      <c r="R97">
        <v>7.15</v>
      </c>
      <c r="S97">
        <v>1.9861111111111112</v>
      </c>
      <c r="T97" s="3">
        <v>44909</v>
      </c>
      <c r="U97">
        <v>7.6</v>
      </c>
      <c r="V97">
        <v>2.1111111111111112</v>
      </c>
      <c r="W97">
        <v>45998</v>
      </c>
      <c r="X97" t="s">
        <v>2596</v>
      </c>
      <c r="Y97">
        <v>8.09</v>
      </c>
      <c r="Z97">
        <v>2.2472222222222222</v>
      </c>
      <c r="AA97" s="3">
        <v>44909</v>
      </c>
      <c r="AB97">
        <v>8.39</v>
      </c>
      <c r="AC97">
        <v>2.3305555555555557</v>
      </c>
      <c r="AD97">
        <v>45998</v>
      </c>
      <c r="AE97" t="s">
        <v>2719</v>
      </c>
      <c r="AF97">
        <v>12.37</v>
      </c>
      <c r="AG97">
        <v>3.4361111111111109</v>
      </c>
      <c r="AH97" s="3">
        <v>44908</v>
      </c>
      <c r="AI97">
        <v>12.45</v>
      </c>
      <c r="AJ97">
        <v>3.458333333333333</v>
      </c>
      <c r="AK97">
        <v>45998</v>
      </c>
      <c r="AL97" t="s">
        <v>2842</v>
      </c>
      <c r="AM97">
        <v>13.42</v>
      </c>
      <c r="AN97">
        <v>3.7277777777777779</v>
      </c>
      <c r="AO97" s="3">
        <v>44902</v>
      </c>
      <c r="AP97">
        <v>13.61</v>
      </c>
      <c r="AQ97">
        <v>3.7805555555555554</v>
      </c>
      <c r="AR97">
        <v>45998</v>
      </c>
      <c r="AS97" t="s">
        <v>2965</v>
      </c>
      <c r="AT97">
        <v>8.6199999999999992</v>
      </c>
      <c r="AU97">
        <v>2.3944444444444444</v>
      </c>
      <c r="AV97" s="3">
        <v>44897</v>
      </c>
      <c r="AW97">
        <v>8.67</v>
      </c>
      <c r="AX97">
        <v>2.4083333333333332</v>
      </c>
      <c r="AY97">
        <v>45998</v>
      </c>
      <c r="AZ97" t="s">
        <v>3088</v>
      </c>
    </row>
    <row r="98" spans="1:52" x14ac:dyDescent="0.45">
      <c r="A98">
        <v>95</v>
      </c>
      <c r="B98" s="3">
        <v>46019</v>
      </c>
      <c r="C98" t="s">
        <v>2228</v>
      </c>
      <c r="D98">
        <v>8.48</v>
      </c>
      <c r="E98">
        <v>2.3555555555555556</v>
      </c>
      <c r="F98" s="3">
        <v>44701</v>
      </c>
      <c r="G98">
        <v>8.6</v>
      </c>
      <c r="H98">
        <v>2.3888888888888888</v>
      </c>
      <c r="I98">
        <v>46019</v>
      </c>
      <c r="J98" t="s">
        <v>2351</v>
      </c>
      <c r="K98">
        <v>11.64</v>
      </c>
      <c r="L98">
        <v>3.2333333333333334</v>
      </c>
      <c r="M98" s="3">
        <v>44907</v>
      </c>
      <c r="N98">
        <v>12</v>
      </c>
      <c r="O98">
        <v>3.333333333333333</v>
      </c>
      <c r="P98">
        <v>46019</v>
      </c>
      <c r="Q98" t="s">
        <v>2474</v>
      </c>
      <c r="R98">
        <v>11.18</v>
      </c>
      <c r="S98">
        <v>3.1055555555555552</v>
      </c>
      <c r="T98" s="3">
        <v>44907</v>
      </c>
      <c r="U98">
        <v>11.25</v>
      </c>
      <c r="V98">
        <v>3.125</v>
      </c>
      <c r="W98">
        <v>46019</v>
      </c>
      <c r="X98" t="s">
        <v>2597</v>
      </c>
      <c r="Y98">
        <v>12.32</v>
      </c>
      <c r="Z98">
        <v>3.4222222222222221</v>
      </c>
      <c r="AA98" s="3">
        <v>44922</v>
      </c>
      <c r="AB98">
        <v>12.36</v>
      </c>
      <c r="AC98">
        <v>3.4333333333333331</v>
      </c>
      <c r="AD98">
        <v>46019</v>
      </c>
      <c r="AE98" t="s">
        <v>2720</v>
      </c>
      <c r="AF98">
        <v>12.48</v>
      </c>
      <c r="AG98">
        <v>3.4666666666666668</v>
      </c>
      <c r="AH98" s="3">
        <v>44908</v>
      </c>
      <c r="AI98">
        <v>12.45</v>
      </c>
      <c r="AJ98">
        <v>3.458333333333333</v>
      </c>
      <c r="AK98">
        <v>46019</v>
      </c>
      <c r="AL98" t="s">
        <v>2843</v>
      </c>
      <c r="AM98">
        <v>13.27</v>
      </c>
      <c r="AN98">
        <v>3.6861111111111109</v>
      </c>
      <c r="AO98" s="3">
        <v>44921</v>
      </c>
      <c r="AP98">
        <v>13.27</v>
      </c>
      <c r="AQ98">
        <v>3.6861111111111109</v>
      </c>
      <c r="AR98">
        <v>46019</v>
      </c>
      <c r="AS98" t="s">
        <v>2966</v>
      </c>
      <c r="AT98">
        <v>8.48</v>
      </c>
      <c r="AU98">
        <v>2.3555555555555556</v>
      </c>
      <c r="AV98" s="3">
        <v>44701</v>
      </c>
      <c r="AW98">
        <v>8.6</v>
      </c>
      <c r="AX98">
        <v>2.3888888888888888</v>
      </c>
      <c r="AY98">
        <v>46019</v>
      </c>
      <c r="AZ98" t="s">
        <v>3089</v>
      </c>
    </row>
    <row r="99" spans="1:52" x14ac:dyDescent="0.45">
      <c r="A99">
        <v>96</v>
      </c>
      <c r="B99" s="3">
        <v>46021</v>
      </c>
      <c r="C99" t="s">
        <v>2229</v>
      </c>
      <c r="D99">
        <v>7.66</v>
      </c>
      <c r="E99">
        <v>2.1277777777777778</v>
      </c>
      <c r="F99" s="3">
        <v>44901</v>
      </c>
      <c r="G99">
        <v>8.1</v>
      </c>
      <c r="H99">
        <v>2.25</v>
      </c>
      <c r="I99">
        <v>46021</v>
      </c>
      <c r="J99" t="s">
        <v>2352</v>
      </c>
      <c r="K99">
        <v>8.4</v>
      </c>
      <c r="L99">
        <v>2.3333333333333335</v>
      </c>
      <c r="M99" s="3">
        <v>44920</v>
      </c>
      <c r="N99">
        <v>9.48</v>
      </c>
      <c r="O99">
        <v>2.6333333333333333</v>
      </c>
      <c r="P99">
        <v>46021</v>
      </c>
      <c r="Q99" t="s">
        <v>2475</v>
      </c>
      <c r="R99">
        <v>9.35</v>
      </c>
      <c r="S99">
        <v>2.5972222222222219</v>
      </c>
      <c r="T99" s="3">
        <v>44925</v>
      </c>
      <c r="U99">
        <v>9.3800000000000008</v>
      </c>
      <c r="V99">
        <v>2.6055555555555556</v>
      </c>
      <c r="W99">
        <v>46021</v>
      </c>
      <c r="X99" t="s">
        <v>2598</v>
      </c>
      <c r="Y99">
        <v>9.93</v>
      </c>
      <c r="Z99">
        <v>2.7583333333333333</v>
      </c>
      <c r="AA99" s="3">
        <v>44896</v>
      </c>
      <c r="AB99">
        <v>10.23</v>
      </c>
      <c r="AC99">
        <v>2.8416666666666668</v>
      </c>
      <c r="AD99">
        <v>46021</v>
      </c>
      <c r="AE99" t="s">
        <v>2721</v>
      </c>
      <c r="AF99">
        <v>7.61</v>
      </c>
      <c r="AG99">
        <v>2.1138888888888889</v>
      </c>
      <c r="AH99" s="3">
        <v>44909</v>
      </c>
      <c r="AI99">
        <v>8.07</v>
      </c>
      <c r="AJ99">
        <v>2.2416666666666667</v>
      </c>
      <c r="AK99">
        <v>46021</v>
      </c>
      <c r="AL99" t="s">
        <v>2844</v>
      </c>
      <c r="AM99">
        <v>7.1</v>
      </c>
      <c r="AN99">
        <v>1.9722222222222221</v>
      </c>
      <c r="AO99" s="3">
        <v>44909</v>
      </c>
      <c r="AP99">
        <v>7.23</v>
      </c>
      <c r="AQ99">
        <v>2.0083333333333333</v>
      </c>
      <c r="AR99">
        <v>46021</v>
      </c>
      <c r="AS99" t="s">
        <v>2967</v>
      </c>
      <c r="AT99">
        <v>7.66</v>
      </c>
      <c r="AU99">
        <v>2.1277777777777778</v>
      </c>
      <c r="AV99" s="3">
        <v>44901</v>
      </c>
      <c r="AW99">
        <v>8.1</v>
      </c>
      <c r="AX99">
        <v>2.25</v>
      </c>
      <c r="AY99">
        <v>46021</v>
      </c>
      <c r="AZ99" t="s">
        <v>3090</v>
      </c>
    </row>
    <row r="100" spans="1:52" x14ac:dyDescent="0.45">
      <c r="A100">
        <v>97</v>
      </c>
      <c r="B100" s="3">
        <v>46022</v>
      </c>
      <c r="C100" t="s">
        <v>2230</v>
      </c>
      <c r="D100">
        <v>7.48</v>
      </c>
      <c r="E100">
        <v>2.0777777777777779</v>
      </c>
      <c r="F100" s="3">
        <v>44901</v>
      </c>
      <c r="G100">
        <v>8.1</v>
      </c>
      <c r="H100">
        <v>2.25</v>
      </c>
      <c r="I100">
        <v>46022</v>
      </c>
      <c r="J100" t="s">
        <v>2353</v>
      </c>
      <c r="K100">
        <v>10.58</v>
      </c>
      <c r="L100">
        <v>2.9388888888888887</v>
      </c>
      <c r="M100" s="3">
        <v>44896</v>
      </c>
      <c r="N100">
        <v>10.59</v>
      </c>
      <c r="O100">
        <v>2.9416666666666664</v>
      </c>
      <c r="P100">
        <v>46022</v>
      </c>
      <c r="Q100" t="s">
        <v>2476</v>
      </c>
      <c r="R100">
        <v>11.96</v>
      </c>
      <c r="S100">
        <v>3.3222222222222224</v>
      </c>
      <c r="T100" s="3">
        <v>44910</v>
      </c>
      <c r="U100">
        <v>12.19</v>
      </c>
      <c r="V100">
        <v>3.3861111111111111</v>
      </c>
      <c r="W100">
        <v>46022</v>
      </c>
      <c r="X100" t="s">
        <v>2599</v>
      </c>
      <c r="Y100">
        <v>12.39</v>
      </c>
      <c r="Z100">
        <v>3.4416666666666669</v>
      </c>
      <c r="AA100" s="3">
        <v>44875</v>
      </c>
      <c r="AB100">
        <v>12.4</v>
      </c>
      <c r="AC100">
        <v>3.4444444444444446</v>
      </c>
      <c r="AD100">
        <v>46022</v>
      </c>
      <c r="AE100" t="s">
        <v>2722</v>
      </c>
      <c r="AF100">
        <v>11.69</v>
      </c>
      <c r="AG100">
        <v>3.2472222222222218</v>
      </c>
      <c r="AH100" s="3">
        <v>44905</v>
      </c>
      <c r="AI100">
        <v>11.75</v>
      </c>
      <c r="AJ100">
        <v>3.2638888888888888</v>
      </c>
      <c r="AK100">
        <v>46022</v>
      </c>
      <c r="AL100" t="s">
        <v>2845</v>
      </c>
      <c r="AM100">
        <v>9.75</v>
      </c>
      <c r="AN100">
        <v>2.7083333333333335</v>
      </c>
      <c r="AO100" s="3">
        <v>44904</v>
      </c>
      <c r="AP100">
        <v>9.9</v>
      </c>
      <c r="AQ100">
        <v>2.75</v>
      </c>
      <c r="AR100">
        <v>46022</v>
      </c>
      <c r="AS100" t="s">
        <v>2968</v>
      </c>
      <c r="AT100">
        <v>7.48</v>
      </c>
      <c r="AU100">
        <v>2.0777777777777779</v>
      </c>
      <c r="AV100" s="3">
        <v>44901</v>
      </c>
      <c r="AW100">
        <v>8.1</v>
      </c>
      <c r="AX100">
        <v>2.25</v>
      </c>
      <c r="AY100">
        <v>46022</v>
      </c>
      <c r="AZ100" t="s">
        <v>3091</v>
      </c>
    </row>
    <row r="101" spans="1:52" x14ac:dyDescent="0.45">
      <c r="A101">
        <v>98</v>
      </c>
      <c r="B101" s="3">
        <v>46023</v>
      </c>
      <c r="C101" t="s">
        <v>2231</v>
      </c>
      <c r="D101">
        <v>5.2</v>
      </c>
      <c r="E101">
        <v>1.4444444444444444</v>
      </c>
      <c r="F101" s="3">
        <v>44938</v>
      </c>
      <c r="G101">
        <v>5.51</v>
      </c>
      <c r="H101">
        <v>1.5305555555555554</v>
      </c>
      <c r="I101">
        <v>46023</v>
      </c>
      <c r="J101" t="s">
        <v>2354</v>
      </c>
      <c r="K101">
        <v>4.88</v>
      </c>
      <c r="L101">
        <v>1.3555555555555554</v>
      </c>
      <c r="M101" s="3">
        <v>44953</v>
      </c>
      <c r="N101">
        <v>5.08</v>
      </c>
      <c r="O101">
        <v>1.4111111111111112</v>
      </c>
      <c r="P101">
        <v>46023</v>
      </c>
      <c r="Q101" t="s">
        <v>2477</v>
      </c>
      <c r="R101">
        <v>7.02</v>
      </c>
      <c r="S101">
        <v>1.9499999999999997</v>
      </c>
      <c r="T101" s="3">
        <v>44944</v>
      </c>
      <c r="U101">
        <v>7.15</v>
      </c>
      <c r="V101">
        <v>1.9861111111111112</v>
      </c>
      <c r="W101">
        <v>46023</v>
      </c>
      <c r="X101" t="s">
        <v>2600</v>
      </c>
      <c r="Y101">
        <v>7.55</v>
      </c>
      <c r="Z101">
        <v>2.0972222222222223</v>
      </c>
      <c r="AA101" s="3">
        <v>44950</v>
      </c>
      <c r="AB101">
        <v>8.15</v>
      </c>
      <c r="AC101">
        <v>2.2638888888888888</v>
      </c>
      <c r="AD101">
        <v>46023</v>
      </c>
      <c r="AE101" t="s">
        <v>2723</v>
      </c>
      <c r="AF101">
        <v>10.19</v>
      </c>
      <c r="AG101">
        <v>2.8305555555555553</v>
      </c>
      <c r="AH101" s="3">
        <v>44945</v>
      </c>
      <c r="AI101">
        <v>10.86</v>
      </c>
      <c r="AJ101">
        <v>3.0166666666666666</v>
      </c>
      <c r="AK101">
        <v>46023</v>
      </c>
      <c r="AL101" t="s">
        <v>2846</v>
      </c>
      <c r="AM101">
        <v>8.18</v>
      </c>
      <c r="AN101">
        <v>2.2722222222222221</v>
      </c>
      <c r="AO101" s="3">
        <v>44944</v>
      </c>
      <c r="AP101">
        <v>8.39</v>
      </c>
      <c r="AQ101">
        <v>2.3305555555555557</v>
      </c>
      <c r="AR101">
        <v>46023</v>
      </c>
      <c r="AS101" t="s">
        <v>2969</v>
      </c>
      <c r="AT101">
        <v>5.2</v>
      </c>
      <c r="AU101">
        <v>1.4444444444444444</v>
      </c>
      <c r="AV101" s="3">
        <v>44938</v>
      </c>
      <c r="AW101">
        <v>5.51</v>
      </c>
      <c r="AX101">
        <v>1.5305555555555554</v>
      </c>
      <c r="AY101">
        <v>46023</v>
      </c>
      <c r="AZ101" t="s">
        <v>3092</v>
      </c>
    </row>
    <row r="102" spans="1:52" x14ac:dyDescent="0.45">
      <c r="A102">
        <v>99</v>
      </c>
      <c r="B102" s="3">
        <v>46025</v>
      </c>
      <c r="C102" t="s">
        <v>2232</v>
      </c>
      <c r="D102">
        <v>11.56</v>
      </c>
      <c r="E102">
        <v>3.2111111111111112</v>
      </c>
      <c r="F102" s="3">
        <v>44937</v>
      </c>
      <c r="G102">
        <v>11.89</v>
      </c>
      <c r="H102">
        <v>3.302777777777778</v>
      </c>
      <c r="I102">
        <v>46025</v>
      </c>
      <c r="J102" t="s">
        <v>2355</v>
      </c>
      <c r="K102">
        <v>12.85</v>
      </c>
      <c r="L102">
        <v>3.5694444444444442</v>
      </c>
      <c r="M102" s="3">
        <v>44949</v>
      </c>
      <c r="N102">
        <v>13.13</v>
      </c>
      <c r="O102">
        <v>3.6472222222222221</v>
      </c>
      <c r="P102">
        <v>46025</v>
      </c>
      <c r="Q102" t="s">
        <v>2478</v>
      </c>
      <c r="R102">
        <v>12.01</v>
      </c>
      <c r="S102">
        <v>3.3361111111111108</v>
      </c>
      <c r="T102" s="3">
        <v>44936</v>
      </c>
      <c r="U102">
        <v>12.87</v>
      </c>
      <c r="V102">
        <v>3.5749999999999997</v>
      </c>
      <c r="W102">
        <v>46025</v>
      </c>
      <c r="X102" t="s">
        <v>2601</v>
      </c>
      <c r="Y102">
        <v>12.49</v>
      </c>
      <c r="Z102">
        <v>3.4694444444444446</v>
      </c>
      <c r="AA102" s="3">
        <v>44937</v>
      </c>
      <c r="AB102">
        <v>12.7</v>
      </c>
      <c r="AC102">
        <v>3.5277777777777777</v>
      </c>
      <c r="AD102">
        <v>46025</v>
      </c>
      <c r="AE102" t="s">
        <v>2724</v>
      </c>
      <c r="AF102">
        <v>13.04</v>
      </c>
      <c r="AG102">
        <v>3.6222222222222218</v>
      </c>
      <c r="AH102" s="3">
        <v>44947</v>
      </c>
      <c r="AI102">
        <v>13.67</v>
      </c>
      <c r="AJ102">
        <v>3.7972222222222221</v>
      </c>
      <c r="AK102">
        <v>46025</v>
      </c>
      <c r="AL102" t="s">
        <v>2847</v>
      </c>
      <c r="AM102">
        <v>13.92</v>
      </c>
      <c r="AN102">
        <v>3.8666666666666667</v>
      </c>
      <c r="AO102" s="3">
        <v>44957</v>
      </c>
      <c r="AP102">
        <v>14.96</v>
      </c>
      <c r="AQ102">
        <v>4.1555555555555559</v>
      </c>
      <c r="AR102">
        <v>46025</v>
      </c>
      <c r="AS102" t="s">
        <v>2970</v>
      </c>
      <c r="AT102">
        <v>11.56</v>
      </c>
      <c r="AU102">
        <v>3.2111111111111112</v>
      </c>
      <c r="AV102" s="3">
        <v>44937</v>
      </c>
      <c r="AW102">
        <v>11.89</v>
      </c>
      <c r="AX102">
        <v>3.302777777777778</v>
      </c>
      <c r="AY102">
        <v>46025</v>
      </c>
      <c r="AZ102" t="s">
        <v>3093</v>
      </c>
    </row>
    <row r="103" spans="1:52" x14ac:dyDescent="0.45">
      <c r="A103">
        <v>100</v>
      </c>
      <c r="B103" s="3">
        <v>46028</v>
      </c>
      <c r="C103" t="s">
        <v>2233</v>
      </c>
      <c r="D103">
        <v>12.45</v>
      </c>
      <c r="E103">
        <v>3.458333333333333</v>
      </c>
      <c r="F103" s="3">
        <v>44947</v>
      </c>
      <c r="G103">
        <v>12.64</v>
      </c>
      <c r="H103">
        <v>3.5111111111111111</v>
      </c>
      <c r="I103">
        <v>46028</v>
      </c>
      <c r="J103" t="s">
        <v>2356</v>
      </c>
      <c r="K103">
        <v>12.4</v>
      </c>
      <c r="L103">
        <v>3.4444444444444446</v>
      </c>
      <c r="M103" s="3">
        <v>44883</v>
      </c>
      <c r="N103">
        <v>12.77</v>
      </c>
      <c r="O103">
        <v>3.5472222222222221</v>
      </c>
      <c r="P103">
        <v>46028</v>
      </c>
      <c r="Q103" t="s">
        <v>2479</v>
      </c>
      <c r="R103">
        <v>13.07</v>
      </c>
      <c r="S103">
        <v>3.6305555555555555</v>
      </c>
      <c r="T103" s="3">
        <v>44957</v>
      </c>
      <c r="U103">
        <v>13.55</v>
      </c>
      <c r="V103">
        <v>3.7638888888888888</v>
      </c>
      <c r="W103">
        <v>46028</v>
      </c>
      <c r="X103" t="s">
        <v>2602</v>
      </c>
      <c r="Y103">
        <v>13.03</v>
      </c>
      <c r="Z103">
        <v>3.619444444444444</v>
      </c>
      <c r="AA103" s="3">
        <v>44936</v>
      </c>
      <c r="AB103">
        <v>13.38</v>
      </c>
      <c r="AC103">
        <v>3.7166666666666668</v>
      </c>
      <c r="AD103">
        <v>46028</v>
      </c>
      <c r="AE103" t="s">
        <v>2725</v>
      </c>
      <c r="AF103">
        <v>13.05</v>
      </c>
      <c r="AG103">
        <v>3.625</v>
      </c>
      <c r="AH103" s="3">
        <v>44947</v>
      </c>
      <c r="AI103">
        <v>13.67</v>
      </c>
      <c r="AJ103">
        <v>3.7972222222222221</v>
      </c>
      <c r="AK103">
        <v>46028</v>
      </c>
      <c r="AL103" t="s">
        <v>2848</v>
      </c>
      <c r="AM103">
        <v>14.25</v>
      </c>
      <c r="AN103">
        <v>3.958333333333333</v>
      </c>
      <c r="AO103" s="3">
        <v>44957</v>
      </c>
      <c r="AP103">
        <v>14.96</v>
      </c>
      <c r="AQ103">
        <v>4.1555555555555559</v>
      </c>
      <c r="AR103">
        <v>46028</v>
      </c>
      <c r="AS103" t="s">
        <v>2971</v>
      </c>
      <c r="AT103">
        <v>12.45</v>
      </c>
      <c r="AU103">
        <v>3.458333333333333</v>
      </c>
      <c r="AV103" s="3">
        <v>44947</v>
      </c>
      <c r="AW103">
        <v>12.64</v>
      </c>
      <c r="AX103">
        <v>3.5111111111111111</v>
      </c>
      <c r="AY103">
        <v>46028</v>
      </c>
      <c r="AZ103" t="s">
        <v>3094</v>
      </c>
    </row>
    <row r="104" spans="1:52" x14ac:dyDescent="0.45">
      <c r="A104">
        <v>101</v>
      </c>
      <c r="B104" s="3">
        <v>46029</v>
      </c>
      <c r="C104" t="s">
        <v>2234</v>
      </c>
      <c r="D104">
        <v>8.26</v>
      </c>
      <c r="E104">
        <v>2.2944444444444443</v>
      </c>
      <c r="F104" s="3">
        <v>44951</v>
      </c>
      <c r="G104">
        <v>8.2899999999999991</v>
      </c>
      <c r="H104">
        <v>2.3027777777777776</v>
      </c>
      <c r="I104">
        <v>46029</v>
      </c>
      <c r="J104" t="s">
        <v>2357</v>
      </c>
      <c r="K104">
        <v>11.78</v>
      </c>
      <c r="L104">
        <v>3.2722222222222221</v>
      </c>
      <c r="M104" s="3">
        <v>44883</v>
      </c>
      <c r="N104">
        <v>12.77</v>
      </c>
      <c r="O104">
        <v>3.5472222222222221</v>
      </c>
      <c r="P104">
        <v>46029</v>
      </c>
      <c r="Q104" t="s">
        <v>2480</v>
      </c>
      <c r="R104">
        <v>8.6</v>
      </c>
      <c r="S104">
        <v>2.3888888888888888</v>
      </c>
      <c r="T104" s="3">
        <v>44931</v>
      </c>
      <c r="U104">
        <v>9.76</v>
      </c>
      <c r="V104">
        <v>2.7111111111111108</v>
      </c>
      <c r="W104">
        <v>46029</v>
      </c>
      <c r="X104" t="s">
        <v>2603</v>
      </c>
      <c r="Y104">
        <v>11.67</v>
      </c>
      <c r="Z104">
        <v>3.2416666666666667</v>
      </c>
      <c r="AA104" s="3">
        <v>44937</v>
      </c>
      <c r="AB104">
        <v>12.7</v>
      </c>
      <c r="AC104">
        <v>3.5277777777777777</v>
      </c>
      <c r="AD104">
        <v>46029</v>
      </c>
      <c r="AE104" t="s">
        <v>2726</v>
      </c>
      <c r="AF104">
        <v>12.82</v>
      </c>
      <c r="AG104">
        <v>3.5611111111111109</v>
      </c>
      <c r="AH104" s="3">
        <v>44937</v>
      </c>
      <c r="AI104">
        <v>12.83</v>
      </c>
      <c r="AJ104">
        <v>3.5638888888888887</v>
      </c>
      <c r="AK104">
        <v>46029</v>
      </c>
      <c r="AL104" t="s">
        <v>2849</v>
      </c>
      <c r="AM104">
        <v>11.87</v>
      </c>
      <c r="AN104">
        <v>3.2972222222222221</v>
      </c>
      <c r="AO104" s="3">
        <v>44952</v>
      </c>
      <c r="AP104">
        <v>12.61</v>
      </c>
      <c r="AQ104">
        <v>3.5027777777777773</v>
      </c>
      <c r="AR104">
        <v>46029</v>
      </c>
      <c r="AS104" t="s">
        <v>2972</v>
      </c>
      <c r="AT104">
        <v>8.26</v>
      </c>
      <c r="AU104">
        <v>2.2944444444444443</v>
      </c>
      <c r="AV104" s="3">
        <v>44951</v>
      </c>
      <c r="AW104">
        <v>8.2899999999999991</v>
      </c>
      <c r="AX104">
        <v>2.3027777777777776</v>
      </c>
      <c r="AY104">
        <v>46029</v>
      </c>
      <c r="AZ104" t="s">
        <v>3095</v>
      </c>
    </row>
    <row r="105" spans="1:52" x14ac:dyDescent="0.45">
      <c r="A105">
        <v>102</v>
      </c>
      <c r="B105" s="3">
        <v>46032</v>
      </c>
      <c r="C105" t="s">
        <v>2235</v>
      </c>
      <c r="D105">
        <v>10.6</v>
      </c>
      <c r="E105">
        <v>2.9444444444444442</v>
      </c>
      <c r="F105" s="3">
        <v>44937</v>
      </c>
      <c r="G105">
        <v>11.89</v>
      </c>
      <c r="H105">
        <v>3.302777777777778</v>
      </c>
      <c r="I105">
        <v>46032</v>
      </c>
      <c r="J105" t="s">
        <v>2358</v>
      </c>
      <c r="K105">
        <v>8.2200000000000006</v>
      </c>
      <c r="L105">
        <v>2.2833333333333337</v>
      </c>
      <c r="M105" s="3">
        <v>44933</v>
      </c>
      <c r="N105">
        <v>9.58</v>
      </c>
      <c r="O105">
        <v>2.661111111111111</v>
      </c>
      <c r="P105">
        <v>46032</v>
      </c>
      <c r="Q105" t="s">
        <v>2481</v>
      </c>
      <c r="R105">
        <v>7.55</v>
      </c>
      <c r="S105">
        <v>2.0972222222222223</v>
      </c>
      <c r="T105" s="3">
        <v>44933</v>
      </c>
      <c r="U105">
        <v>8.27</v>
      </c>
      <c r="V105">
        <v>2.2972222222222221</v>
      </c>
      <c r="W105">
        <v>46032</v>
      </c>
      <c r="X105" t="s">
        <v>2604</v>
      </c>
      <c r="Y105">
        <v>8.81</v>
      </c>
      <c r="Z105">
        <v>2.4472222222222224</v>
      </c>
      <c r="AA105" s="3">
        <v>44949</v>
      </c>
      <c r="AB105">
        <v>9.5500000000000007</v>
      </c>
      <c r="AC105">
        <v>2.6527777777777781</v>
      </c>
      <c r="AD105">
        <v>46032</v>
      </c>
      <c r="AE105" t="s">
        <v>2727</v>
      </c>
      <c r="AF105">
        <v>13.11</v>
      </c>
      <c r="AG105">
        <v>3.6416666666666666</v>
      </c>
      <c r="AH105" s="3">
        <v>44947</v>
      </c>
      <c r="AI105">
        <v>13.67</v>
      </c>
      <c r="AJ105">
        <v>3.7972222222222221</v>
      </c>
      <c r="AK105">
        <v>46032</v>
      </c>
      <c r="AL105" t="s">
        <v>2850</v>
      </c>
      <c r="AM105">
        <v>12.48</v>
      </c>
      <c r="AN105">
        <v>3.4666666666666668</v>
      </c>
      <c r="AO105" s="3">
        <v>44952</v>
      </c>
      <c r="AP105">
        <v>12.61</v>
      </c>
      <c r="AQ105">
        <v>3.5027777777777773</v>
      </c>
      <c r="AR105">
        <v>46032</v>
      </c>
      <c r="AS105" t="s">
        <v>2973</v>
      </c>
      <c r="AT105">
        <v>13.68</v>
      </c>
      <c r="AU105">
        <v>3.8</v>
      </c>
      <c r="AV105" s="3">
        <v>44850</v>
      </c>
      <c r="AW105">
        <v>13.71</v>
      </c>
      <c r="AX105">
        <v>3.8083333333333336</v>
      </c>
      <c r="AY105">
        <v>46032</v>
      </c>
      <c r="AZ105" t="s">
        <v>3096</v>
      </c>
    </row>
    <row r="106" spans="1:52" x14ac:dyDescent="0.45">
      <c r="A106">
        <v>103</v>
      </c>
      <c r="B106" s="3">
        <v>46035</v>
      </c>
      <c r="C106" t="s">
        <v>2236</v>
      </c>
      <c r="D106">
        <v>11.82</v>
      </c>
      <c r="E106">
        <v>3.2833333333333332</v>
      </c>
      <c r="F106" s="3">
        <v>44937</v>
      </c>
      <c r="G106">
        <v>11.89</v>
      </c>
      <c r="H106">
        <v>3.302777777777778</v>
      </c>
      <c r="I106">
        <v>46035</v>
      </c>
      <c r="J106" t="s">
        <v>2359</v>
      </c>
      <c r="K106">
        <v>12.12</v>
      </c>
      <c r="L106">
        <v>3.3666666666666663</v>
      </c>
      <c r="M106" s="3">
        <v>44883</v>
      </c>
      <c r="N106">
        <v>12.77</v>
      </c>
      <c r="O106">
        <v>3.5472222222222221</v>
      </c>
      <c r="P106">
        <v>46035</v>
      </c>
      <c r="Q106" t="s">
        <v>2482</v>
      </c>
      <c r="R106">
        <v>10.81</v>
      </c>
      <c r="S106">
        <v>3.0027777777777778</v>
      </c>
      <c r="T106" s="3">
        <v>44937</v>
      </c>
      <c r="U106">
        <v>11.59</v>
      </c>
      <c r="V106">
        <v>3.2194444444444441</v>
      </c>
      <c r="W106">
        <v>46035</v>
      </c>
      <c r="X106" t="s">
        <v>2605</v>
      </c>
      <c r="Y106">
        <v>10.86</v>
      </c>
      <c r="Z106">
        <v>3.0166666666666666</v>
      </c>
      <c r="AA106" s="3">
        <v>44931</v>
      </c>
      <c r="AB106">
        <v>11.25</v>
      </c>
      <c r="AC106">
        <v>3.125</v>
      </c>
      <c r="AD106">
        <v>46035</v>
      </c>
      <c r="AE106" t="s">
        <v>2728</v>
      </c>
      <c r="AF106">
        <v>8.77</v>
      </c>
      <c r="AG106">
        <v>2.4361111111111109</v>
      </c>
      <c r="AH106" s="3">
        <v>44946</v>
      </c>
      <c r="AI106">
        <v>8.94</v>
      </c>
      <c r="AJ106">
        <v>2.4833333333333329</v>
      </c>
      <c r="AK106">
        <v>46035</v>
      </c>
      <c r="AL106" t="s">
        <v>2851</v>
      </c>
      <c r="AM106">
        <v>10.44</v>
      </c>
      <c r="AN106">
        <v>2.9</v>
      </c>
      <c r="AO106" s="3">
        <v>44938</v>
      </c>
      <c r="AP106">
        <v>10.73</v>
      </c>
      <c r="AQ106">
        <v>2.9805555555555556</v>
      </c>
      <c r="AR106">
        <v>46035</v>
      </c>
      <c r="AS106" t="s">
        <v>2974</v>
      </c>
      <c r="AT106">
        <v>13.28</v>
      </c>
      <c r="AU106">
        <v>3.6888888888888887</v>
      </c>
      <c r="AV106" s="3">
        <v>44942</v>
      </c>
      <c r="AW106">
        <v>13.31</v>
      </c>
      <c r="AX106">
        <v>3.6972222222222224</v>
      </c>
      <c r="AY106">
        <v>46035</v>
      </c>
      <c r="AZ106" t="s">
        <v>3097</v>
      </c>
    </row>
    <row r="107" spans="1:52" x14ac:dyDescent="0.45">
      <c r="A107">
        <v>104</v>
      </c>
      <c r="B107" s="3">
        <v>46036</v>
      </c>
      <c r="C107" t="s">
        <v>2237</v>
      </c>
      <c r="D107">
        <v>12.9</v>
      </c>
      <c r="E107">
        <v>3.5833333333333335</v>
      </c>
      <c r="F107" s="3">
        <v>44956</v>
      </c>
      <c r="G107">
        <v>14.66</v>
      </c>
      <c r="H107">
        <v>4.072222222222222</v>
      </c>
      <c r="I107">
        <v>46036</v>
      </c>
      <c r="J107" t="s">
        <v>2360</v>
      </c>
      <c r="K107">
        <v>13.33</v>
      </c>
      <c r="L107">
        <v>3.7027777777777775</v>
      </c>
      <c r="M107" s="3">
        <v>44951</v>
      </c>
      <c r="N107">
        <v>14.43</v>
      </c>
      <c r="O107">
        <v>4.0083333333333329</v>
      </c>
      <c r="P107">
        <v>46036</v>
      </c>
      <c r="Q107" t="s">
        <v>2483</v>
      </c>
      <c r="R107">
        <v>13</v>
      </c>
      <c r="S107">
        <v>3.6111111111111112</v>
      </c>
      <c r="T107" s="3">
        <v>44949</v>
      </c>
      <c r="U107">
        <v>13.05</v>
      </c>
      <c r="V107">
        <v>3.625</v>
      </c>
      <c r="W107">
        <v>46036</v>
      </c>
      <c r="X107" t="s">
        <v>2606</v>
      </c>
      <c r="Y107">
        <v>13.31</v>
      </c>
      <c r="Z107">
        <v>3.6972222222222224</v>
      </c>
      <c r="AA107" s="3">
        <v>44936</v>
      </c>
      <c r="AB107">
        <v>13.38</v>
      </c>
      <c r="AC107">
        <v>3.7166666666666668</v>
      </c>
      <c r="AD107">
        <v>46036</v>
      </c>
      <c r="AE107" t="s">
        <v>2729</v>
      </c>
      <c r="AF107">
        <v>13.53</v>
      </c>
      <c r="AG107">
        <v>3.7583333333333329</v>
      </c>
      <c r="AH107" s="3">
        <v>44947</v>
      </c>
      <c r="AI107">
        <v>13.67</v>
      </c>
      <c r="AJ107">
        <v>3.7972222222222221</v>
      </c>
      <c r="AK107">
        <v>46036</v>
      </c>
      <c r="AL107" t="s">
        <v>2852</v>
      </c>
      <c r="AM107">
        <v>14.21</v>
      </c>
      <c r="AN107">
        <v>3.9472222222222224</v>
      </c>
      <c r="AO107" s="3">
        <v>44957</v>
      </c>
      <c r="AP107">
        <v>14.96</v>
      </c>
      <c r="AQ107">
        <v>4.1555555555555559</v>
      </c>
      <c r="AR107">
        <v>46036</v>
      </c>
      <c r="AS107" t="s">
        <v>2975</v>
      </c>
      <c r="AT107">
        <v>13.77</v>
      </c>
      <c r="AU107">
        <v>3.8249999999999997</v>
      </c>
      <c r="AV107" s="3">
        <v>44936</v>
      </c>
      <c r="AW107">
        <v>13.78</v>
      </c>
      <c r="AX107">
        <v>3.8277777777777775</v>
      </c>
      <c r="AY107">
        <v>46036</v>
      </c>
      <c r="AZ107" t="s">
        <v>3098</v>
      </c>
    </row>
    <row r="108" spans="1:52" x14ac:dyDescent="0.45">
      <c r="A108">
        <v>105</v>
      </c>
      <c r="B108" s="3">
        <v>46038</v>
      </c>
      <c r="C108" t="s">
        <v>2238</v>
      </c>
      <c r="D108">
        <v>12.63</v>
      </c>
      <c r="E108">
        <v>3.5083333333333333</v>
      </c>
      <c r="F108" s="3">
        <v>44947</v>
      </c>
      <c r="G108">
        <v>12.64</v>
      </c>
      <c r="H108">
        <v>3.5111111111111111</v>
      </c>
      <c r="I108">
        <v>46038</v>
      </c>
      <c r="J108" t="s">
        <v>2361</v>
      </c>
      <c r="K108">
        <v>13.09</v>
      </c>
      <c r="L108">
        <v>3.6361111111111111</v>
      </c>
      <c r="M108" s="3">
        <v>44949</v>
      </c>
      <c r="N108">
        <v>13.13</v>
      </c>
      <c r="O108">
        <v>3.6472222222222221</v>
      </c>
      <c r="P108">
        <v>46038</v>
      </c>
      <c r="Q108" t="s">
        <v>2484</v>
      </c>
      <c r="R108">
        <v>13.15</v>
      </c>
      <c r="S108">
        <v>3.6527777777777777</v>
      </c>
      <c r="T108" s="3">
        <v>44957</v>
      </c>
      <c r="U108">
        <v>13.55</v>
      </c>
      <c r="V108">
        <v>3.7638888888888888</v>
      </c>
      <c r="W108">
        <v>46038</v>
      </c>
      <c r="X108" t="s">
        <v>2607</v>
      </c>
      <c r="Y108">
        <v>13.47</v>
      </c>
      <c r="Z108">
        <v>3.7416666666666667</v>
      </c>
      <c r="AA108" s="3">
        <v>44732</v>
      </c>
      <c r="AB108">
        <v>13.63</v>
      </c>
      <c r="AC108">
        <v>3.7861111111111114</v>
      </c>
      <c r="AD108">
        <v>46038</v>
      </c>
      <c r="AE108" t="s">
        <v>2730</v>
      </c>
      <c r="AF108">
        <v>12.64</v>
      </c>
      <c r="AG108">
        <v>3.5111111111111111</v>
      </c>
      <c r="AH108" s="3">
        <v>44937</v>
      </c>
      <c r="AI108">
        <v>12.83</v>
      </c>
      <c r="AJ108">
        <v>3.5638888888888887</v>
      </c>
      <c r="AK108">
        <v>46038</v>
      </c>
      <c r="AL108" t="s">
        <v>2853</v>
      </c>
      <c r="AM108">
        <v>12.54</v>
      </c>
      <c r="AN108">
        <v>3.4833333333333329</v>
      </c>
      <c r="AO108" s="3">
        <v>44952</v>
      </c>
      <c r="AP108">
        <v>12.61</v>
      </c>
      <c r="AQ108">
        <v>3.5027777777777773</v>
      </c>
      <c r="AR108">
        <v>46038</v>
      </c>
      <c r="AS108" t="s">
        <v>2976</v>
      </c>
      <c r="AT108">
        <v>13.85</v>
      </c>
      <c r="AU108">
        <v>3.8472222222222219</v>
      </c>
      <c r="AV108" s="3">
        <v>44944</v>
      </c>
      <c r="AW108">
        <v>14.54</v>
      </c>
      <c r="AX108">
        <v>4.0388888888888888</v>
      </c>
      <c r="AY108">
        <v>46038</v>
      </c>
      <c r="AZ108" t="s">
        <v>3099</v>
      </c>
    </row>
    <row r="109" spans="1:52" x14ac:dyDescent="0.45">
      <c r="A109">
        <v>106</v>
      </c>
      <c r="B109" s="3">
        <v>46039</v>
      </c>
      <c r="C109" t="s">
        <v>2239</v>
      </c>
      <c r="D109">
        <v>12.56</v>
      </c>
      <c r="E109">
        <v>3.4888888888888889</v>
      </c>
      <c r="F109" s="3">
        <v>44947</v>
      </c>
      <c r="G109">
        <v>12.64</v>
      </c>
      <c r="H109">
        <v>3.5111111111111111</v>
      </c>
      <c r="I109">
        <v>46039</v>
      </c>
      <c r="J109" t="s">
        <v>2362</v>
      </c>
      <c r="K109">
        <v>13.11</v>
      </c>
      <c r="L109">
        <v>3.6416666666666666</v>
      </c>
      <c r="M109" s="3">
        <v>44949</v>
      </c>
      <c r="N109">
        <v>13.13</v>
      </c>
      <c r="O109">
        <v>3.6472222222222221</v>
      </c>
      <c r="P109">
        <v>46039</v>
      </c>
      <c r="Q109" t="s">
        <v>2485</v>
      </c>
      <c r="R109">
        <v>13.22</v>
      </c>
      <c r="S109">
        <v>3.6722222222222225</v>
      </c>
      <c r="T109" s="3">
        <v>44957</v>
      </c>
      <c r="U109">
        <v>13.55</v>
      </c>
      <c r="V109">
        <v>3.7638888888888888</v>
      </c>
      <c r="W109">
        <v>46039</v>
      </c>
      <c r="X109" t="s">
        <v>2608</v>
      </c>
      <c r="Y109">
        <v>13.32</v>
      </c>
      <c r="Z109">
        <v>3.7</v>
      </c>
      <c r="AA109" s="3">
        <v>44936</v>
      </c>
      <c r="AB109">
        <v>13.38</v>
      </c>
      <c r="AC109">
        <v>3.7166666666666668</v>
      </c>
      <c r="AD109">
        <v>46039</v>
      </c>
      <c r="AE109" t="s">
        <v>2731</v>
      </c>
      <c r="AF109">
        <v>13.21</v>
      </c>
      <c r="AG109">
        <v>3.6694444444444447</v>
      </c>
      <c r="AH109" s="3">
        <v>44947</v>
      </c>
      <c r="AI109">
        <v>13.67</v>
      </c>
      <c r="AJ109">
        <v>3.7972222222222221</v>
      </c>
      <c r="AK109">
        <v>46039</v>
      </c>
      <c r="AL109" t="s">
        <v>2854</v>
      </c>
      <c r="AM109">
        <v>14.46</v>
      </c>
      <c r="AN109">
        <v>4.0166666666666666</v>
      </c>
      <c r="AO109" s="3">
        <v>44957</v>
      </c>
      <c r="AP109">
        <v>14.96</v>
      </c>
      <c r="AQ109">
        <v>4.1555555555555559</v>
      </c>
      <c r="AR109">
        <v>46039</v>
      </c>
      <c r="AS109" t="s">
        <v>2977</v>
      </c>
      <c r="AT109">
        <v>14.16</v>
      </c>
      <c r="AU109">
        <v>3.9333333333333331</v>
      </c>
      <c r="AV109" s="3">
        <v>44944</v>
      </c>
      <c r="AW109">
        <v>14.54</v>
      </c>
      <c r="AX109">
        <v>4.0388888888888888</v>
      </c>
      <c r="AY109">
        <v>46039</v>
      </c>
      <c r="AZ109" t="s">
        <v>3100</v>
      </c>
    </row>
    <row r="110" spans="1:52" x14ac:dyDescent="0.45">
      <c r="A110">
        <v>107</v>
      </c>
      <c r="B110" s="3">
        <v>46040</v>
      </c>
      <c r="C110" t="s">
        <v>2240</v>
      </c>
      <c r="D110">
        <v>12.75</v>
      </c>
      <c r="E110">
        <v>3.5416666666666665</v>
      </c>
      <c r="F110" s="3">
        <v>44956</v>
      </c>
      <c r="G110">
        <v>14.66</v>
      </c>
      <c r="H110">
        <v>4.072222222222222</v>
      </c>
      <c r="I110">
        <v>46040</v>
      </c>
      <c r="J110" t="s">
        <v>2363</v>
      </c>
      <c r="K110">
        <v>12.96</v>
      </c>
      <c r="L110">
        <v>3.6</v>
      </c>
      <c r="M110" s="3">
        <v>44949</v>
      </c>
      <c r="N110">
        <v>13.13</v>
      </c>
      <c r="O110">
        <v>3.6472222222222221</v>
      </c>
      <c r="P110">
        <v>46040</v>
      </c>
      <c r="Q110" t="s">
        <v>2486</v>
      </c>
      <c r="R110">
        <v>11.92</v>
      </c>
      <c r="S110">
        <v>3.3111111111111109</v>
      </c>
      <c r="T110" s="3">
        <v>44951</v>
      </c>
      <c r="U110">
        <v>11.99</v>
      </c>
      <c r="V110">
        <v>3.3305555555555557</v>
      </c>
      <c r="W110">
        <v>46040</v>
      </c>
      <c r="X110" t="s">
        <v>2609</v>
      </c>
      <c r="Y110">
        <v>11.72</v>
      </c>
      <c r="Z110">
        <v>3.2555555555555555</v>
      </c>
      <c r="AA110" s="3">
        <v>44937</v>
      </c>
      <c r="AB110">
        <v>12.7</v>
      </c>
      <c r="AC110">
        <v>3.5277777777777777</v>
      </c>
      <c r="AD110">
        <v>46040</v>
      </c>
      <c r="AE110" t="s">
        <v>2732</v>
      </c>
      <c r="AF110">
        <v>11.25</v>
      </c>
      <c r="AG110">
        <v>3.125</v>
      </c>
      <c r="AH110" s="3">
        <v>44931</v>
      </c>
      <c r="AI110">
        <v>11.52</v>
      </c>
      <c r="AJ110">
        <v>3.1999999999999997</v>
      </c>
      <c r="AK110">
        <v>46040</v>
      </c>
      <c r="AL110" t="s">
        <v>2855</v>
      </c>
      <c r="AM110">
        <v>9.07</v>
      </c>
      <c r="AN110">
        <v>2.5194444444444444</v>
      </c>
      <c r="AO110" s="3">
        <v>44943</v>
      </c>
      <c r="AP110">
        <v>9.89</v>
      </c>
      <c r="AQ110">
        <v>2.7472222222222222</v>
      </c>
      <c r="AR110">
        <v>46040</v>
      </c>
      <c r="AS110" t="s">
        <v>2978</v>
      </c>
      <c r="AT110">
        <v>8.67</v>
      </c>
      <c r="AU110">
        <v>2.4083333333333332</v>
      </c>
      <c r="AV110" s="3">
        <v>44955</v>
      </c>
      <c r="AW110">
        <v>9.5500000000000007</v>
      </c>
      <c r="AX110">
        <v>2.6527777777777781</v>
      </c>
      <c r="AY110">
        <v>46040</v>
      </c>
      <c r="AZ110" t="s">
        <v>3101</v>
      </c>
    </row>
    <row r="111" spans="1:52" x14ac:dyDescent="0.45">
      <c r="A111">
        <v>108</v>
      </c>
      <c r="B111" s="3">
        <v>46047</v>
      </c>
      <c r="C111" t="s">
        <v>2241</v>
      </c>
      <c r="D111">
        <v>12.67</v>
      </c>
      <c r="E111">
        <v>3.5194444444444444</v>
      </c>
      <c r="F111" s="3">
        <v>44956</v>
      </c>
      <c r="G111">
        <v>14.66</v>
      </c>
      <c r="H111">
        <v>4.072222222222222</v>
      </c>
      <c r="I111">
        <v>46047</v>
      </c>
      <c r="J111" t="s">
        <v>2364</v>
      </c>
      <c r="K111">
        <v>14.56</v>
      </c>
      <c r="L111">
        <v>4.0444444444444443</v>
      </c>
      <c r="M111" s="3">
        <v>44957</v>
      </c>
      <c r="N111">
        <v>15.24</v>
      </c>
      <c r="O111">
        <v>4.2333333333333334</v>
      </c>
      <c r="P111">
        <v>46047</v>
      </c>
      <c r="Q111" t="s">
        <v>2487</v>
      </c>
      <c r="R111">
        <v>10.36</v>
      </c>
      <c r="S111">
        <v>2.8777777777777778</v>
      </c>
      <c r="T111" s="3">
        <v>44937</v>
      </c>
      <c r="U111">
        <v>11.59</v>
      </c>
      <c r="V111">
        <v>3.2194444444444441</v>
      </c>
      <c r="W111">
        <v>46047</v>
      </c>
      <c r="X111" t="s">
        <v>2610</v>
      </c>
      <c r="Y111">
        <v>12.96</v>
      </c>
      <c r="Z111">
        <v>3.6</v>
      </c>
      <c r="AA111" s="3">
        <v>44936</v>
      </c>
      <c r="AB111">
        <v>13.38</v>
      </c>
      <c r="AC111">
        <v>3.7166666666666668</v>
      </c>
      <c r="AD111">
        <v>46047</v>
      </c>
      <c r="AE111" t="s">
        <v>2733</v>
      </c>
      <c r="AF111">
        <v>14.81</v>
      </c>
      <c r="AG111">
        <v>4.1138888888888889</v>
      </c>
      <c r="AH111" s="3">
        <v>44956</v>
      </c>
      <c r="AI111">
        <v>15.52</v>
      </c>
      <c r="AJ111">
        <v>4.3111111111111109</v>
      </c>
      <c r="AK111">
        <v>46047</v>
      </c>
      <c r="AL111" t="s">
        <v>2856</v>
      </c>
      <c r="AM111">
        <v>14.86</v>
      </c>
      <c r="AN111">
        <v>4.1277777777777773</v>
      </c>
      <c r="AO111" s="3">
        <v>44957</v>
      </c>
      <c r="AP111">
        <v>14.96</v>
      </c>
      <c r="AQ111">
        <v>4.1555555555555559</v>
      </c>
      <c r="AR111">
        <v>46047</v>
      </c>
      <c r="AS111" t="s">
        <v>2979</v>
      </c>
      <c r="AT111">
        <v>14.66</v>
      </c>
      <c r="AU111">
        <v>4.072222222222222</v>
      </c>
      <c r="AV111" s="3">
        <v>44633</v>
      </c>
      <c r="AW111">
        <v>15.99</v>
      </c>
      <c r="AX111">
        <v>4.4416666666666664</v>
      </c>
      <c r="AY111">
        <v>46047</v>
      </c>
      <c r="AZ111" t="s">
        <v>3102</v>
      </c>
    </row>
    <row r="112" spans="1:52" x14ac:dyDescent="0.45">
      <c r="A112">
        <v>109</v>
      </c>
      <c r="B112" s="3">
        <v>46052</v>
      </c>
      <c r="C112" t="s">
        <v>2242</v>
      </c>
      <c r="D112">
        <v>12.92</v>
      </c>
      <c r="E112">
        <v>3.5888888888888886</v>
      </c>
      <c r="F112" s="3">
        <v>44956</v>
      </c>
      <c r="G112">
        <v>14.66</v>
      </c>
      <c r="H112">
        <v>4.072222222222222</v>
      </c>
      <c r="I112">
        <v>46052</v>
      </c>
      <c r="J112" t="s">
        <v>2365</v>
      </c>
      <c r="K112">
        <v>14.54</v>
      </c>
      <c r="L112">
        <v>4.0388888888888888</v>
      </c>
      <c r="M112" s="3">
        <v>44957</v>
      </c>
      <c r="N112">
        <v>15.24</v>
      </c>
      <c r="O112">
        <v>4.2333333333333334</v>
      </c>
      <c r="P112">
        <v>46052</v>
      </c>
      <c r="Q112" t="s">
        <v>2488</v>
      </c>
      <c r="R112">
        <v>11.82</v>
      </c>
      <c r="S112">
        <v>3.2833333333333332</v>
      </c>
      <c r="T112" s="3">
        <v>44951</v>
      </c>
      <c r="U112">
        <v>11.99</v>
      </c>
      <c r="V112">
        <v>3.3305555555555557</v>
      </c>
      <c r="W112">
        <v>46052</v>
      </c>
      <c r="X112" t="s">
        <v>2611</v>
      </c>
      <c r="Y112">
        <v>13.37</v>
      </c>
      <c r="Z112">
        <v>3.7138888888888886</v>
      </c>
      <c r="AA112" s="3">
        <v>44936</v>
      </c>
      <c r="AB112">
        <v>13.38</v>
      </c>
      <c r="AC112">
        <v>3.7166666666666668</v>
      </c>
      <c r="AD112">
        <v>46052</v>
      </c>
      <c r="AE112" t="s">
        <v>2734</v>
      </c>
      <c r="AF112">
        <v>13.86</v>
      </c>
      <c r="AG112">
        <v>3.8499999999999996</v>
      </c>
      <c r="AH112" s="3">
        <v>44951</v>
      </c>
      <c r="AI112">
        <v>14.4</v>
      </c>
      <c r="AJ112">
        <v>4</v>
      </c>
      <c r="AK112">
        <v>46052</v>
      </c>
      <c r="AL112" t="s">
        <v>2857</v>
      </c>
      <c r="AM112">
        <v>12.66</v>
      </c>
      <c r="AN112">
        <v>3.5166666666666666</v>
      </c>
      <c r="AO112" s="3">
        <v>44936</v>
      </c>
      <c r="AP112">
        <v>13.28</v>
      </c>
      <c r="AQ112">
        <v>3.6888888888888887</v>
      </c>
      <c r="AR112">
        <v>46052</v>
      </c>
      <c r="AS112" t="s">
        <v>2980</v>
      </c>
      <c r="AT112">
        <v>14.47</v>
      </c>
      <c r="AU112">
        <v>4.0194444444444448</v>
      </c>
      <c r="AV112" s="3">
        <v>44944</v>
      </c>
      <c r="AW112">
        <v>14.54</v>
      </c>
      <c r="AX112">
        <v>4.0388888888888888</v>
      </c>
      <c r="AY112">
        <v>46052</v>
      </c>
      <c r="AZ112" t="s">
        <v>3103</v>
      </c>
    </row>
    <row r="113" spans="1:52" x14ac:dyDescent="0.45">
      <c r="A113">
        <v>110</v>
      </c>
      <c r="B113" s="3">
        <v>46056</v>
      </c>
      <c r="C113" t="s">
        <v>2243</v>
      </c>
      <c r="D113">
        <v>15.94</v>
      </c>
      <c r="E113">
        <v>4.4277777777777771</v>
      </c>
      <c r="F113" s="3">
        <v>44620</v>
      </c>
      <c r="G113">
        <v>16</v>
      </c>
      <c r="H113">
        <v>4.4444444444444446</v>
      </c>
      <c r="I113">
        <v>46056</v>
      </c>
      <c r="J113" t="s">
        <v>2366</v>
      </c>
      <c r="K113">
        <v>15.98</v>
      </c>
      <c r="L113">
        <v>4.4388888888888891</v>
      </c>
      <c r="M113" s="3">
        <v>44618</v>
      </c>
      <c r="N113">
        <v>16.25</v>
      </c>
      <c r="O113">
        <v>4.5138888888888884</v>
      </c>
      <c r="P113">
        <v>46056</v>
      </c>
      <c r="Q113" t="s">
        <v>2489</v>
      </c>
      <c r="R113">
        <v>15.96</v>
      </c>
      <c r="S113">
        <v>4.4333333333333336</v>
      </c>
      <c r="T113" s="3">
        <v>44617</v>
      </c>
      <c r="U113">
        <v>16.66</v>
      </c>
      <c r="V113">
        <v>4.6277777777777773</v>
      </c>
      <c r="W113">
        <v>46056</v>
      </c>
      <c r="X113" t="s">
        <v>2612</v>
      </c>
      <c r="Y113">
        <v>16.12</v>
      </c>
      <c r="Z113">
        <v>4.4777777777777779</v>
      </c>
      <c r="AA113" s="3">
        <v>44598</v>
      </c>
      <c r="AB113">
        <v>16.489999999999998</v>
      </c>
      <c r="AC113">
        <v>4.5805555555555548</v>
      </c>
      <c r="AD113">
        <v>46056</v>
      </c>
      <c r="AE113" t="s">
        <v>2735</v>
      </c>
      <c r="AF113">
        <v>15.91</v>
      </c>
      <c r="AG113">
        <v>4.4194444444444443</v>
      </c>
      <c r="AH113" s="3">
        <v>44663</v>
      </c>
      <c r="AI113">
        <v>16.37</v>
      </c>
      <c r="AJ113">
        <v>4.5472222222222225</v>
      </c>
      <c r="AK113">
        <v>46056</v>
      </c>
      <c r="AL113" t="s">
        <v>2858</v>
      </c>
      <c r="AM113">
        <v>17.149999999999999</v>
      </c>
      <c r="AN113">
        <v>4.7638888888888884</v>
      </c>
      <c r="AO113" s="3">
        <v>44614</v>
      </c>
      <c r="AP113">
        <v>17.34</v>
      </c>
      <c r="AQ113">
        <v>4.8166666666666664</v>
      </c>
      <c r="AR113">
        <v>46056</v>
      </c>
      <c r="AS113" t="s">
        <v>2981</v>
      </c>
      <c r="AT113">
        <v>16.82</v>
      </c>
      <c r="AU113">
        <v>4.6722222222222225</v>
      </c>
      <c r="AV113" s="3">
        <v>44863</v>
      </c>
      <c r="AW113">
        <v>17.12</v>
      </c>
      <c r="AX113">
        <v>4.7555555555555555</v>
      </c>
      <c r="AY113">
        <v>46056</v>
      </c>
      <c r="AZ113" t="s">
        <v>3104</v>
      </c>
    </row>
    <row r="114" spans="1:52" x14ac:dyDescent="0.45">
      <c r="A114">
        <v>111</v>
      </c>
      <c r="B114" s="3">
        <v>46060</v>
      </c>
      <c r="C114" t="s">
        <v>2244</v>
      </c>
      <c r="D114">
        <v>5.04</v>
      </c>
      <c r="E114">
        <v>1.4</v>
      </c>
      <c r="F114" s="3">
        <v>44917</v>
      </c>
      <c r="G114">
        <v>5.67</v>
      </c>
      <c r="H114">
        <v>1.575</v>
      </c>
      <c r="I114">
        <v>46060</v>
      </c>
      <c r="J114" t="s">
        <v>2367</v>
      </c>
      <c r="K114">
        <v>8.6</v>
      </c>
      <c r="L114">
        <v>2.3888888888888888</v>
      </c>
      <c r="M114" s="3">
        <v>44597</v>
      </c>
      <c r="N114">
        <v>9.15</v>
      </c>
      <c r="O114">
        <v>2.5416666666666665</v>
      </c>
      <c r="P114">
        <v>46060</v>
      </c>
      <c r="Q114" t="s">
        <v>2490</v>
      </c>
      <c r="R114">
        <v>5.31</v>
      </c>
      <c r="S114">
        <v>1.4749999999999999</v>
      </c>
      <c r="T114" s="3">
        <v>44594</v>
      </c>
      <c r="U114">
        <v>5.76</v>
      </c>
      <c r="V114">
        <v>1.5999999999999999</v>
      </c>
      <c r="W114">
        <v>46060</v>
      </c>
      <c r="X114" t="s">
        <v>2613</v>
      </c>
      <c r="Y114">
        <v>7.34</v>
      </c>
      <c r="Z114">
        <v>2.0388888888888888</v>
      </c>
      <c r="AA114" s="3">
        <v>44599</v>
      </c>
      <c r="AB114">
        <v>8.1199999999999992</v>
      </c>
      <c r="AC114">
        <v>2.2555555555555551</v>
      </c>
      <c r="AD114">
        <v>46060</v>
      </c>
      <c r="AE114" t="s">
        <v>2736</v>
      </c>
      <c r="AF114">
        <v>9.4</v>
      </c>
      <c r="AG114">
        <v>2.6111111111111112</v>
      </c>
      <c r="AH114" s="3">
        <v>44919</v>
      </c>
      <c r="AI114">
        <v>9.68</v>
      </c>
      <c r="AJ114">
        <v>2.6888888888888887</v>
      </c>
      <c r="AK114">
        <v>46060</v>
      </c>
      <c r="AL114" t="s">
        <v>2859</v>
      </c>
      <c r="AM114">
        <v>8.56</v>
      </c>
      <c r="AN114">
        <v>2.3777777777777778</v>
      </c>
      <c r="AO114" s="3">
        <v>44599</v>
      </c>
      <c r="AP114">
        <v>8.68</v>
      </c>
      <c r="AQ114">
        <v>2.411111111111111</v>
      </c>
      <c r="AR114">
        <v>46060</v>
      </c>
      <c r="AS114" t="s">
        <v>2982</v>
      </c>
      <c r="AT114">
        <v>14.76</v>
      </c>
      <c r="AU114">
        <v>4.0999999999999996</v>
      </c>
      <c r="AV114" s="3">
        <v>44610</v>
      </c>
      <c r="AW114">
        <v>15.28</v>
      </c>
      <c r="AX114">
        <v>4.2444444444444445</v>
      </c>
      <c r="AY114">
        <v>46060</v>
      </c>
      <c r="AZ114" t="s">
        <v>3105</v>
      </c>
    </row>
    <row r="115" spans="1:52" x14ac:dyDescent="0.45">
      <c r="A115">
        <v>112</v>
      </c>
      <c r="B115" s="3">
        <v>46065</v>
      </c>
      <c r="C115" t="s">
        <v>2245</v>
      </c>
      <c r="D115">
        <v>16.690000000000001</v>
      </c>
      <c r="E115">
        <v>4.6361111111111111</v>
      </c>
      <c r="F115" s="3">
        <v>44613</v>
      </c>
      <c r="G115">
        <v>16.739999999999998</v>
      </c>
      <c r="H115">
        <v>4.6499999999999995</v>
      </c>
      <c r="I115">
        <v>46065</v>
      </c>
      <c r="J115" t="s">
        <v>2368</v>
      </c>
      <c r="K115">
        <v>16.77</v>
      </c>
      <c r="L115">
        <v>4.6583333333333332</v>
      </c>
      <c r="M115" s="3">
        <v>44613</v>
      </c>
      <c r="N115">
        <v>17.649999999999999</v>
      </c>
      <c r="O115">
        <v>4.9027777777777777</v>
      </c>
      <c r="P115">
        <v>46065</v>
      </c>
      <c r="Q115" t="s">
        <v>2491</v>
      </c>
      <c r="R115">
        <v>14.44</v>
      </c>
      <c r="S115">
        <v>4.0111111111111111</v>
      </c>
      <c r="T115" s="3">
        <v>44620</v>
      </c>
      <c r="U115">
        <v>14.82</v>
      </c>
      <c r="V115">
        <v>4.1166666666666663</v>
      </c>
      <c r="W115">
        <v>46065</v>
      </c>
      <c r="X115" t="s">
        <v>2614</v>
      </c>
      <c r="Y115">
        <v>16.809999999999999</v>
      </c>
      <c r="Z115">
        <v>4.6694444444444443</v>
      </c>
      <c r="AA115" s="3">
        <v>44614</v>
      </c>
      <c r="AB115">
        <v>17.61</v>
      </c>
      <c r="AC115">
        <v>4.8916666666666666</v>
      </c>
      <c r="AD115">
        <v>46065</v>
      </c>
      <c r="AE115" t="s">
        <v>2737</v>
      </c>
      <c r="AF115">
        <v>16.61</v>
      </c>
      <c r="AG115">
        <v>4.6138888888888889</v>
      </c>
      <c r="AH115" s="3">
        <v>44607</v>
      </c>
      <c r="AI115">
        <v>16.62</v>
      </c>
      <c r="AJ115">
        <v>4.6166666666666671</v>
      </c>
      <c r="AK115">
        <v>46065</v>
      </c>
      <c r="AL115" t="s">
        <v>2860</v>
      </c>
      <c r="AM115">
        <v>17.25</v>
      </c>
      <c r="AN115">
        <v>4.791666666666667</v>
      </c>
      <c r="AO115" s="3">
        <v>44614</v>
      </c>
      <c r="AP115">
        <v>17.34</v>
      </c>
      <c r="AQ115">
        <v>4.8166666666666664</v>
      </c>
      <c r="AR115">
        <v>46065</v>
      </c>
      <c r="AS115" t="s">
        <v>2983</v>
      </c>
      <c r="AT115">
        <v>17.71</v>
      </c>
      <c r="AU115">
        <v>4.9194444444444443</v>
      </c>
      <c r="AV115" s="3">
        <v>44609</v>
      </c>
      <c r="AW115">
        <v>17.95</v>
      </c>
      <c r="AX115">
        <v>4.9861111111111107</v>
      </c>
      <c r="AY115">
        <v>46065</v>
      </c>
      <c r="AZ115" t="s">
        <v>3106</v>
      </c>
    </row>
    <row r="116" spans="1:52" x14ac:dyDescent="0.45">
      <c r="A116">
        <v>113</v>
      </c>
      <c r="B116" s="3">
        <v>46066</v>
      </c>
      <c r="C116" t="s">
        <v>2246</v>
      </c>
      <c r="D116">
        <v>15.38</v>
      </c>
      <c r="E116">
        <v>4.2722222222222221</v>
      </c>
      <c r="F116" s="3">
        <v>44606</v>
      </c>
      <c r="G116">
        <v>15.46</v>
      </c>
      <c r="H116">
        <v>4.2944444444444443</v>
      </c>
      <c r="I116">
        <v>46066</v>
      </c>
      <c r="J116" t="s">
        <v>2369</v>
      </c>
      <c r="K116">
        <v>16.12</v>
      </c>
      <c r="L116">
        <v>4.4777777777777779</v>
      </c>
      <c r="M116" s="3">
        <v>44618</v>
      </c>
      <c r="N116">
        <v>16.25</v>
      </c>
      <c r="O116">
        <v>4.5138888888888884</v>
      </c>
      <c r="P116">
        <v>46066</v>
      </c>
      <c r="Q116" t="s">
        <v>2492</v>
      </c>
      <c r="R116">
        <v>16.02</v>
      </c>
      <c r="S116">
        <v>4.45</v>
      </c>
      <c r="T116" s="3">
        <v>44617</v>
      </c>
      <c r="U116">
        <v>16.66</v>
      </c>
      <c r="V116">
        <v>4.6277777777777773</v>
      </c>
      <c r="W116">
        <v>46066</v>
      </c>
      <c r="X116" t="s">
        <v>2615</v>
      </c>
      <c r="Y116">
        <v>17.05</v>
      </c>
      <c r="Z116">
        <v>4.7361111111111116</v>
      </c>
      <c r="AA116" s="3">
        <v>44614</v>
      </c>
      <c r="AB116">
        <v>17.61</v>
      </c>
      <c r="AC116">
        <v>4.8916666666666666</v>
      </c>
      <c r="AD116">
        <v>46066</v>
      </c>
      <c r="AE116" t="s">
        <v>2738</v>
      </c>
      <c r="AF116">
        <v>16.72</v>
      </c>
      <c r="AG116">
        <v>4.6444444444444439</v>
      </c>
      <c r="AH116" s="3">
        <v>44609</v>
      </c>
      <c r="AI116">
        <v>17.309999999999999</v>
      </c>
      <c r="AJ116">
        <v>4.8083333333333327</v>
      </c>
      <c r="AK116">
        <v>46066</v>
      </c>
      <c r="AL116" t="s">
        <v>2861</v>
      </c>
      <c r="AM116">
        <v>17.72</v>
      </c>
      <c r="AN116">
        <v>4.9222222222222216</v>
      </c>
      <c r="AO116" s="3">
        <v>44620</v>
      </c>
      <c r="AP116">
        <v>19.61</v>
      </c>
      <c r="AQ116">
        <v>5.447222222222222</v>
      </c>
      <c r="AR116">
        <v>46066</v>
      </c>
      <c r="AS116" t="s">
        <v>2984</v>
      </c>
      <c r="AT116">
        <v>17.940000000000001</v>
      </c>
      <c r="AU116">
        <v>4.9833333333333334</v>
      </c>
      <c r="AV116" s="3">
        <v>44609</v>
      </c>
      <c r="AW116">
        <v>17.95</v>
      </c>
      <c r="AX116">
        <v>4.9861111111111107</v>
      </c>
      <c r="AY116">
        <v>46066</v>
      </c>
      <c r="AZ116" t="s">
        <v>3107</v>
      </c>
    </row>
    <row r="117" spans="1:52" x14ac:dyDescent="0.45">
      <c r="A117">
        <v>114</v>
      </c>
      <c r="B117" s="3">
        <v>46068</v>
      </c>
      <c r="C117" t="s">
        <v>2247</v>
      </c>
      <c r="D117">
        <v>10.79</v>
      </c>
      <c r="E117">
        <v>2.9972222222222218</v>
      </c>
      <c r="F117" s="3">
        <v>44608</v>
      </c>
      <c r="G117">
        <v>11.42</v>
      </c>
      <c r="H117">
        <v>3.1722222222222221</v>
      </c>
      <c r="I117">
        <v>46068</v>
      </c>
      <c r="J117" t="s">
        <v>2370</v>
      </c>
      <c r="K117">
        <v>12.84</v>
      </c>
      <c r="L117">
        <v>3.5666666666666664</v>
      </c>
      <c r="M117" s="3">
        <v>44606</v>
      </c>
      <c r="N117">
        <v>14.68</v>
      </c>
      <c r="O117">
        <v>4.0777777777777775</v>
      </c>
      <c r="P117">
        <v>46068</v>
      </c>
      <c r="Q117" t="s">
        <v>2493</v>
      </c>
      <c r="R117">
        <v>12.46</v>
      </c>
      <c r="S117">
        <v>3.4611111111111112</v>
      </c>
      <c r="T117" s="3">
        <v>44603</v>
      </c>
      <c r="U117">
        <v>13.73</v>
      </c>
      <c r="V117">
        <v>3.8138888888888891</v>
      </c>
      <c r="W117">
        <v>46068</v>
      </c>
      <c r="X117" t="s">
        <v>2616</v>
      </c>
      <c r="Y117">
        <v>13.12</v>
      </c>
      <c r="Z117">
        <v>3.6444444444444439</v>
      </c>
      <c r="AA117" s="3">
        <v>44596</v>
      </c>
      <c r="AB117">
        <v>14.69</v>
      </c>
      <c r="AC117">
        <v>4.0805555555555557</v>
      </c>
      <c r="AD117">
        <v>46068</v>
      </c>
      <c r="AE117" t="s">
        <v>2739</v>
      </c>
      <c r="AF117">
        <v>11.68</v>
      </c>
      <c r="AG117">
        <v>3.2444444444444445</v>
      </c>
      <c r="AH117" s="3">
        <v>44601</v>
      </c>
      <c r="AI117">
        <v>13.76</v>
      </c>
      <c r="AJ117">
        <v>3.822222222222222</v>
      </c>
      <c r="AK117">
        <v>46068</v>
      </c>
      <c r="AL117" t="s">
        <v>2862</v>
      </c>
      <c r="AM117">
        <v>13.98</v>
      </c>
      <c r="AN117">
        <v>3.8833333333333333</v>
      </c>
      <c r="AO117" s="3">
        <v>44596</v>
      </c>
      <c r="AP117">
        <v>16.03</v>
      </c>
      <c r="AQ117">
        <v>4.4527777777777784</v>
      </c>
      <c r="AR117">
        <v>46068</v>
      </c>
      <c r="AS117" t="s">
        <v>2985</v>
      </c>
      <c r="AT117">
        <v>15.72</v>
      </c>
      <c r="AU117">
        <v>4.3666666666666671</v>
      </c>
      <c r="AV117" s="3">
        <v>44613</v>
      </c>
      <c r="AW117">
        <v>16.22</v>
      </c>
      <c r="AX117">
        <v>4.5055555555555555</v>
      </c>
      <c r="AY117">
        <v>46068</v>
      </c>
      <c r="AZ117" t="s">
        <v>3108</v>
      </c>
    </row>
    <row r="118" spans="1:52" x14ac:dyDescent="0.45">
      <c r="A118">
        <v>115</v>
      </c>
      <c r="B118" s="3">
        <v>46070</v>
      </c>
      <c r="C118" t="s">
        <v>2248</v>
      </c>
      <c r="D118">
        <v>17.73</v>
      </c>
      <c r="E118">
        <v>4.9249999999999998</v>
      </c>
      <c r="F118" s="3">
        <v>44617</v>
      </c>
      <c r="G118">
        <v>19.54</v>
      </c>
      <c r="H118">
        <v>5.4277777777777771</v>
      </c>
      <c r="I118">
        <v>46070</v>
      </c>
      <c r="J118" t="s">
        <v>2371</v>
      </c>
      <c r="K118">
        <v>18.18</v>
      </c>
      <c r="L118">
        <v>5.05</v>
      </c>
      <c r="M118" s="3">
        <v>44617</v>
      </c>
      <c r="N118">
        <v>19.440000000000001</v>
      </c>
      <c r="O118">
        <v>5.4</v>
      </c>
      <c r="P118">
        <v>46070</v>
      </c>
      <c r="Q118" t="s">
        <v>2494</v>
      </c>
      <c r="R118">
        <v>17.8</v>
      </c>
      <c r="S118">
        <v>4.9444444444444446</v>
      </c>
      <c r="T118" s="3">
        <v>44616</v>
      </c>
      <c r="U118">
        <v>19.45</v>
      </c>
      <c r="V118">
        <v>5.4027777777777777</v>
      </c>
      <c r="W118">
        <v>46070</v>
      </c>
      <c r="X118" t="s">
        <v>2617</v>
      </c>
      <c r="Y118">
        <v>17.87</v>
      </c>
      <c r="Z118">
        <v>4.9638888888888895</v>
      </c>
      <c r="AA118" s="3">
        <v>44618</v>
      </c>
      <c r="AB118">
        <v>18.96</v>
      </c>
      <c r="AC118">
        <v>5.2666666666666666</v>
      </c>
      <c r="AD118">
        <v>46070</v>
      </c>
      <c r="AE118" t="s">
        <v>2740</v>
      </c>
      <c r="AF118">
        <v>18.16</v>
      </c>
      <c r="AG118">
        <v>5.0444444444444443</v>
      </c>
      <c r="AH118" s="3">
        <v>44619</v>
      </c>
      <c r="AI118">
        <v>18.95</v>
      </c>
      <c r="AJ118">
        <v>5.2638888888888884</v>
      </c>
      <c r="AK118">
        <v>46070</v>
      </c>
      <c r="AL118" t="s">
        <v>2863</v>
      </c>
      <c r="AM118">
        <v>18.329999999999998</v>
      </c>
      <c r="AN118">
        <v>5.0916666666666659</v>
      </c>
      <c r="AO118" s="3">
        <v>44620</v>
      </c>
      <c r="AP118">
        <v>19.61</v>
      </c>
      <c r="AQ118">
        <v>5.447222222222222</v>
      </c>
      <c r="AR118">
        <v>46070</v>
      </c>
      <c r="AS118" t="s">
        <v>2986</v>
      </c>
      <c r="AT118">
        <v>13.43</v>
      </c>
      <c r="AU118">
        <v>3.7305555555555552</v>
      </c>
      <c r="AV118" s="3">
        <v>44610</v>
      </c>
      <c r="AW118">
        <v>15.28</v>
      </c>
      <c r="AX118">
        <v>4.2444444444444445</v>
      </c>
      <c r="AY118">
        <v>46070</v>
      </c>
      <c r="AZ118" t="s">
        <v>3109</v>
      </c>
    </row>
    <row r="119" spans="1:52" x14ac:dyDescent="0.45">
      <c r="A119">
        <v>116</v>
      </c>
      <c r="B119" s="3">
        <v>46071</v>
      </c>
      <c r="C119" t="s">
        <v>2249</v>
      </c>
      <c r="D119">
        <v>17.579999999999998</v>
      </c>
      <c r="E119">
        <v>4.8833333333333329</v>
      </c>
      <c r="F119" s="3">
        <v>44617</v>
      </c>
      <c r="G119">
        <v>19.54</v>
      </c>
      <c r="H119">
        <v>5.4277777777777771</v>
      </c>
      <c r="I119">
        <v>46071</v>
      </c>
      <c r="J119" t="s">
        <v>2372</v>
      </c>
      <c r="K119">
        <v>18.47</v>
      </c>
      <c r="L119">
        <v>5.1305555555555555</v>
      </c>
      <c r="M119" s="3">
        <v>44617</v>
      </c>
      <c r="N119">
        <v>19.440000000000001</v>
      </c>
      <c r="O119">
        <v>5.4</v>
      </c>
      <c r="P119">
        <v>46071</v>
      </c>
      <c r="Q119" t="s">
        <v>2495</v>
      </c>
      <c r="R119">
        <v>17.940000000000001</v>
      </c>
      <c r="S119">
        <v>4.9833333333333334</v>
      </c>
      <c r="T119" s="3">
        <v>44616</v>
      </c>
      <c r="U119">
        <v>19.45</v>
      </c>
      <c r="V119">
        <v>5.4027777777777777</v>
      </c>
      <c r="W119">
        <v>46071</v>
      </c>
      <c r="X119" t="s">
        <v>2618</v>
      </c>
      <c r="Y119">
        <v>18.38</v>
      </c>
      <c r="Z119">
        <v>5.1055555555555552</v>
      </c>
      <c r="AA119" s="3">
        <v>44618</v>
      </c>
      <c r="AB119">
        <v>18.96</v>
      </c>
      <c r="AC119">
        <v>5.2666666666666666</v>
      </c>
      <c r="AD119">
        <v>46071</v>
      </c>
      <c r="AE119" t="s">
        <v>2741</v>
      </c>
      <c r="AF119">
        <v>18.77</v>
      </c>
      <c r="AG119">
        <v>5.2138888888888886</v>
      </c>
      <c r="AH119" s="3">
        <v>44619</v>
      </c>
      <c r="AI119">
        <v>18.95</v>
      </c>
      <c r="AJ119">
        <v>5.2638888888888884</v>
      </c>
      <c r="AK119">
        <v>46071</v>
      </c>
      <c r="AL119" t="s">
        <v>2864</v>
      </c>
      <c r="AM119">
        <v>18.95</v>
      </c>
      <c r="AN119">
        <v>5.2638888888888884</v>
      </c>
      <c r="AO119" s="3">
        <v>44620</v>
      </c>
      <c r="AP119">
        <v>19.61</v>
      </c>
      <c r="AQ119">
        <v>5.447222222222222</v>
      </c>
      <c r="AR119">
        <v>46071</v>
      </c>
      <c r="AS119" t="s">
        <v>2987</v>
      </c>
      <c r="AT119">
        <v>19.239999999999998</v>
      </c>
      <c r="AU119">
        <v>5.3444444444444441</v>
      </c>
      <c r="AV119" s="3">
        <v>44616</v>
      </c>
      <c r="AW119">
        <v>19.93</v>
      </c>
      <c r="AX119">
        <v>5.5361111111111105</v>
      </c>
      <c r="AY119">
        <v>46071</v>
      </c>
      <c r="AZ119" t="s">
        <v>3110</v>
      </c>
    </row>
    <row r="120" spans="1:52" x14ac:dyDescent="0.45">
      <c r="A120">
        <v>117</v>
      </c>
      <c r="B120" s="3">
        <v>46072</v>
      </c>
      <c r="C120" t="s">
        <v>2250</v>
      </c>
      <c r="D120">
        <v>14.5</v>
      </c>
      <c r="E120">
        <v>4.0277777777777777</v>
      </c>
      <c r="F120" s="3">
        <v>44609</v>
      </c>
      <c r="G120">
        <v>14.56</v>
      </c>
      <c r="H120">
        <v>4.0444444444444443</v>
      </c>
      <c r="I120">
        <v>46072</v>
      </c>
      <c r="J120" t="s">
        <v>2373</v>
      </c>
      <c r="K120">
        <v>10.36</v>
      </c>
      <c r="L120">
        <v>2.8777777777777778</v>
      </c>
      <c r="M120" s="3">
        <v>44606</v>
      </c>
      <c r="N120">
        <v>14.68</v>
      </c>
      <c r="O120">
        <v>4.0777777777777775</v>
      </c>
      <c r="P120">
        <v>46072</v>
      </c>
      <c r="Q120" t="s">
        <v>2496</v>
      </c>
      <c r="R120">
        <v>17.3</v>
      </c>
      <c r="S120">
        <v>4.8055555555555554</v>
      </c>
      <c r="T120" s="3">
        <v>44616</v>
      </c>
      <c r="U120">
        <v>19.45</v>
      </c>
      <c r="V120">
        <v>5.4027777777777777</v>
      </c>
      <c r="W120">
        <v>46072</v>
      </c>
      <c r="X120" t="s">
        <v>2619</v>
      </c>
      <c r="Y120">
        <v>17.62</v>
      </c>
      <c r="Z120">
        <v>4.8944444444444448</v>
      </c>
      <c r="AA120" s="3">
        <v>44613</v>
      </c>
      <c r="AB120">
        <v>17.670000000000002</v>
      </c>
      <c r="AC120">
        <v>4.9083333333333341</v>
      </c>
      <c r="AD120">
        <v>46072</v>
      </c>
      <c r="AE120" t="s">
        <v>2742</v>
      </c>
      <c r="AF120">
        <v>14.88</v>
      </c>
      <c r="AG120">
        <v>4.1333333333333337</v>
      </c>
      <c r="AH120" s="3">
        <v>44612</v>
      </c>
      <c r="AI120">
        <v>15.63</v>
      </c>
      <c r="AJ120">
        <v>4.3416666666666668</v>
      </c>
      <c r="AK120">
        <v>46072</v>
      </c>
      <c r="AL120" t="s">
        <v>2865</v>
      </c>
      <c r="AM120">
        <v>19.5</v>
      </c>
      <c r="AN120">
        <v>5.416666666666667</v>
      </c>
      <c r="AO120" s="3">
        <v>44620</v>
      </c>
      <c r="AP120">
        <v>19.61</v>
      </c>
      <c r="AQ120">
        <v>5.447222222222222</v>
      </c>
      <c r="AR120">
        <v>46072</v>
      </c>
      <c r="AS120" t="s">
        <v>2988</v>
      </c>
      <c r="AT120">
        <v>18.14</v>
      </c>
      <c r="AU120">
        <v>5.0388888888888888</v>
      </c>
      <c r="AV120" s="3">
        <v>44608</v>
      </c>
      <c r="AW120">
        <v>18.41</v>
      </c>
      <c r="AX120">
        <v>5.1138888888888889</v>
      </c>
      <c r="AY120">
        <v>46072</v>
      </c>
      <c r="AZ120" t="s">
        <v>3111</v>
      </c>
    </row>
    <row r="121" spans="1:52" x14ac:dyDescent="0.45">
      <c r="A121">
        <v>118</v>
      </c>
      <c r="B121" s="3">
        <v>46073</v>
      </c>
      <c r="C121" t="s">
        <v>2251</v>
      </c>
      <c r="D121">
        <v>15.83</v>
      </c>
      <c r="E121">
        <v>4.3972222222222221</v>
      </c>
      <c r="F121" s="3">
        <v>44601</v>
      </c>
      <c r="G121">
        <v>15.87</v>
      </c>
      <c r="H121">
        <v>4.4083333333333332</v>
      </c>
      <c r="I121">
        <v>46073</v>
      </c>
      <c r="J121" t="s">
        <v>2374</v>
      </c>
      <c r="K121">
        <v>16.27</v>
      </c>
      <c r="L121">
        <v>4.5194444444444439</v>
      </c>
      <c r="M121" s="3">
        <v>44601</v>
      </c>
      <c r="N121">
        <v>16.38</v>
      </c>
      <c r="O121">
        <v>4.55</v>
      </c>
      <c r="P121">
        <v>46073</v>
      </c>
      <c r="Q121" t="s">
        <v>2497</v>
      </c>
      <c r="R121">
        <v>17.36</v>
      </c>
      <c r="S121">
        <v>4.822222222222222</v>
      </c>
      <c r="T121" s="3">
        <v>44616</v>
      </c>
      <c r="U121">
        <v>19.45</v>
      </c>
      <c r="V121">
        <v>5.4027777777777777</v>
      </c>
      <c r="W121">
        <v>46073</v>
      </c>
      <c r="X121" t="s">
        <v>2620</v>
      </c>
      <c r="Y121">
        <v>16.75</v>
      </c>
      <c r="Z121">
        <v>4.6527777777777777</v>
      </c>
      <c r="AA121" s="3">
        <v>44609</v>
      </c>
      <c r="AB121">
        <v>16.79</v>
      </c>
      <c r="AC121">
        <v>4.6638888888888888</v>
      </c>
      <c r="AD121">
        <v>46073</v>
      </c>
      <c r="AE121" t="s">
        <v>2743</v>
      </c>
      <c r="AF121">
        <v>14.69</v>
      </c>
      <c r="AG121">
        <v>4.0805555555555557</v>
      </c>
      <c r="AH121" s="3">
        <v>44596</v>
      </c>
      <c r="AI121">
        <v>14.69</v>
      </c>
      <c r="AJ121">
        <v>4.0805555555555557</v>
      </c>
      <c r="AK121">
        <v>46073</v>
      </c>
      <c r="AL121" t="s">
        <v>2866</v>
      </c>
      <c r="AM121">
        <v>15.92</v>
      </c>
      <c r="AN121">
        <v>4.4222222222222225</v>
      </c>
      <c r="AO121" s="3">
        <v>44596</v>
      </c>
      <c r="AP121">
        <v>16.03</v>
      </c>
      <c r="AQ121">
        <v>4.4527777777777784</v>
      </c>
      <c r="AR121">
        <v>46073</v>
      </c>
      <c r="AS121" t="s">
        <v>2989</v>
      </c>
      <c r="AT121">
        <v>12.88</v>
      </c>
      <c r="AU121">
        <v>3.5777777777777779</v>
      </c>
      <c r="AV121" s="3">
        <v>44593</v>
      </c>
      <c r="AW121">
        <v>12.98</v>
      </c>
      <c r="AX121">
        <v>3.6055555555555556</v>
      </c>
      <c r="AY121">
        <v>46073</v>
      </c>
      <c r="AZ121" t="s">
        <v>3112</v>
      </c>
    </row>
    <row r="122" spans="1:52" x14ac:dyDescent="0.45">
      <c r="A122">
        <v>119</v>
      </c>
      <c r="B122" s="3">
        <v>46074</v>
      </c>
      <c r="C122" t="s">
        <v>2252</v>
      </c>
      <c r="D122">
        <v>17.86</v>
      </c>
      <c r="E122">
        <v>4.9611111111111112</v>
      </c>
      <c r="F122" s="3">
        <v>44617</v>
      </c>
      <c r="G122">
        <v>19.54</v>
      </c>
      <c r="H122">
        <v>5.4277777777777771</v>
      </c>
      <c r="I122">
        <v>46074</v>
      </c>
      <c r="J122" t="s">
        <v>2375</v>
      </c>
      <c r="K122">
        <v>18.23</v>
      </c>
      <c r="L122">
        <v>5.0638888888888891</v>
      </c>
      <c r="M122" s="3">
        <v>44617</v>
      </c>
      <c r="N122">
        <v>19.440000000000001</v>
      </c>
      <c r="O122">
        <v>5.4</v>
      </c>
      <c r="P122">
        <v>46074</v>
      </c>
      <c r="Q122" t="s">
        <v>2498</v>
      </c>
      <c r="R122">
        <v>18.73</v>
      </c>
      <c r="S122">
        <v>5.2027777777777775</v>
      </c>
      <c r="T122" s="3">
        <v>44616</v>
      </c>
      <c r="U122">
        <v>19.45</v>
      </c>
      <c r="V122">
        <v>5.4027777777777777</v>
      </c>
      <c r="W122">
        <v>46074</v>
      </c>
      <c r="X122" t="s">
        <v>2621</v>
      </c>
      <c r="Y122">
        <v>18.86</v>
      </c>
      <c r="Z122">
        <v>5.2388888888888889</v>
      </c>
      <c r="AA122" s="3">
        <v>44618</v>
      </c>
      <c r="AB122">
        <v>18.96</v>
      </c>
      <c r="AC122">
        <v>5.2666666666666666</v>
      </c>
      <c r="AD122">
        <v>46074</v>
      </c>
      <c r="AE122" t="s">
        <v>2744</v>
      </c>
      <c r="AF122">
        <v>18.53</v>
      </c>
      <c r="AG122">
        <v>5.1472222222222221</v>
      </c>
      <c r="AH122" s="3">
        <v>44619</v>
      </c>
      <c r="AI122">
        <v>18.95</v>
      </c>
      <c r="AJ122">
        <v>5.2638888888888884</v>
      </c>
      <c r="AK122">
        <v>46074</v>
      </c>
      <c r="AL122" t="s">
        <v>2867</v>
      </c>
      <c r="AM122">
        <v>19.29</v>
      </c>
      <c r="AN122">
        <v>5.3583333333333334</v>
      </c>
      <c r="AO122" s="3">
        <v>44620</v>
      </c>
      <c r="AP122">
        <v>19.61</v>
      </c>
      <c r="AQ122">
        <v>5.447222222222222</v>
      </c>
      <c r="AR122">
        <v>46074</v>
      </c>
      <c r="AS122" t="s">
        <v>2990</v>
      </c>
      <c r="AT122">
        <v>19.18</v>
      </c>
      <c r="AU122">
        <v>5.3277777777777775</v>
      </c>
      <c r="AV122" s="3">
        <v>44616</v>
      </c>
      <c r="AW122">
        <v>19.93</v>
      </c>
      <c r="AX122">
        <v>5.5361111111111105</v>
      </c>
      <c r="AY122">
        <v>46074</v>
      </c>
      <c r="AZ122" t="s">
        <v>3113</v>
      </c>
    </row>
    <row r="123" spans="1:52" x14ac:dyDescent="0.45">
      <c r="A123">
        <v>120</v>
      </c>
      <c r="B123" s="3">
        <v>46075</v>
      </c>
      <c r="C123" t="s">
        <v>2253</v>
      </c>
      <c r="D123">
        <v>14.93</v>
      </c>
      <c r="E123">
        <v>4.1472222222222221</v>
      </c>
      <c r="F123" s="3">
        <v>44606</v>
      </c>
      <c r="G123">
        <v>15.46</v>
      </c>
      <c r="H123">
        <v>4.2944444444444443</v>
      </c>
      <c r="I123">
        <v>46075</v>
      </c>
      <c r="J123" t="s">
        <v>2376</v>
      </c>
      <c r="K123">
        <v>11.07</v>
      </c>
      <c r="L123">
        <v>3.0750000000000002</v>
      </c>
      <c r="M123" s="3">
        <v>44606</v>
      </c>
      <c r="N123">
        <v>14.68</v>
      </c>
      <c r="O123">
        <v>4.0777777777777775</v>
      </c>
      <c r="P123">
        <v>46075</v>
      </c>
      <c r="Q123" t="s">
        <v>2499</v>
      </c>
      <c r="R123">
        <v>8.82</v>
      </c>
      <c r="S123">
        <v>2.4500000000000002</v>
      </c>
      <c r="T123" s="3">
        <v>44599</v>
      </c>
      <c r="U123">
        <v>9.1199999999999992</v>
      </c>
      <c r="V123">
        <v>2.5333333333333332</v>
      </c>
      <c r="W123">
        <v>46075</v>
      </c>
      <c r="X123" t="s">
        <v>2622</v>
      </c>
      <c r="Y123">
        <v>12.34</v>
      </c>
      <c r="Z123">
        <v>3.4277777777777776</v>
      </c>
      <c r="AA123" s="3">
        <v>44901</v>
      </c>
      <c r="AB123">
        <v>12.58</v>
      </c>
      <c r="AC123">
        <v>3.4944444444444445</v>
      </c>
      <c r="AD123">
        <v>46075</v>
      </c>
      <c r="AE123" t="s">
        <v>2745</v>
      </c>
      <c r="AF123">
        <v>14.8</v>
      </c>
      <c r="AG123">
        <v>4.1111111111111116</v>
      </c>
      <c r="AH123" s="3">
        <v>44612</v>
      </c>
      <c r="AI123">
        <v>15.63</v>
      </c>
      <c r="AJ123">
        <v>4.3416666666666668</v>
      </c>
      <c r="AK123">
        <v>46075</v>
      </c>
      <c r="AL123" t="s">
        <v>2868</v>
      </c>
      <c r="AM123">
        <v>10.39</v>
      </c>
      <c r="AN123">
        <v>2.8861111111111111</v>
      </c>
      <c r="AO123" s="3">
        <v>44598</v>
      </c>
      <c r="AP123">
        <v>11.39</v>
      </c>
      <c r="AQ123">
        <v>3.1638888888888888</v>
      </c>
      <c r="AR123">
        <v>46075</v>
      </c>
      <c r="AS123" t="s">
        <v>2991</v>
      </c>
      <c r="AT123">
        <v>13.02</v>
      </c>
      <c r="AU123">
        <v>3.6166666666666663</v>
      </c>
      <c r="AV123" s="3">
        <v>44610</v>
      </c>
      <c r="AW123">
        <v>15.28</v>
      </c>
      <c r="AX123">
        <v>4.2444444444444445</v>
      </c>
      <c r="AY123">
        <v>46075</v>
      </c>
      <c r="AZ123" t="s">
        <v>3114</v>
      </c>
    </row>
    <row r="124" spans="1:52" x14ac:dyDescent="0.45">
      <c r="A124">
        <v>121</v>
      </c>
      <c r="B124" s="3">
        <v>46076</v>
      </c>
      <c r="C124" t="s">
        <v>2254</v>
      </c>
      <c r="D124">
        <v>18.100000000000001</v>
      </c>
      <c r="E124">
        <v>5.0277777777777777</v>
      </c>
      <c r="F124" s="3">
        <v>44617</v>
      </c>
      <c r="G124">
        <v>19.54</v>
      </c>
      <c r="H124">
        <v>5.4277777777777771</v>
      </c>
      <c r="I124">
        <v>46076</v>
      </c>
      <c r="J124" t="s">
        <v>2377</v>
      </c>
      <c r="K124">
        <v>18.260000000000002</v>
      </c>
      <c r="L124">
        <v>5.0722222222222229</v>
      </c>
      <c r="M124" s="3">
        <v>44617</v>
      </c>
      <c r="N124">
        <v>19.440000000000001</v>
      </c>
      <c r="O124">
        <v>5.4</v>
      </c>
      <c r="P124">
        <v>46076</v>
      </c>
      <c r="Q124" t="s">
        <v>2500</v>
      </c>
      <c r="R124">
        <v>18.39</v>
      </c>
      <c r="S124">
        <v>5.1083333333333334</v>
      </c>
      <c r="T124" s="3">
        <v>44616</v>
      </c>
      <c r="U124">
        <v>19.45</v>
      </c>
      <c r="V124">
        <v>5.4027777777777777</v>
      </c>
      <c r="W124">
        <v>46076</v>
      </c>
      <c r="X124" t="s">
        <v>2623</v>
      </c>
      <c r="Y124">
        <v>18.350000000000001</v>
      </c>
      <c r="Z124">
        <v>5.0972222222222223</v>
      </c>
      <c r="AA124" s="3">
        <v>44618</v>
      </c>
      <c r="AB124">
        <v>18.96</v>
      </c>
      <c r="AC124">
        <v>5.2666666666666666</v>
      </c>
      <c r="AD124">
        <v>46076</v>
      </c>
      <c r="AE124" t="s">
        <v>2746</v>
      </c>
      <c r="AF124">
        <v>18.260000000000002</v>
      </c>
      <c r="AG124">
        <v>5.0722222222222229</v>
      </c>
      <c r="AH124" s="3">
        <v>44619</v>
      </c>
      <c r="AI124">
        <v>18.95</v>
      </c>
      <c r="AJ124">
        <v>5.2638888888888884</v>
      </c>
      <c r="AK124">
        <v>46076</v>
      </c>
      <c r="AL124" t="s">
        <v>2869</v>
      </c>
      <c r="AM124">
        <v>19.309999999999999</v>
      </c>
      <c r="AN124">
        <v>5.363888888888888</v>
      </c>
      <c r="AO124" s="3">
        <v>44620</v>
      </c>
      <c r="AP124">
        <v>19.61</v>
      </c>
      <c r="AQ124">
        <v>5.447222222222222</v>
      </c>
      <c r="AR124">
        <v>46076</v>
      </c>
      <c r="AS124" t="s">
        <v>2992</v>
      </c>
      <c r="AT124">
        <v>18.55</v>
      </c>
      <c r="AU124">
        <v>5.1527777777777777</v>
      </c>
      <c r="AV124" s="3">
        <v>44614</v>
      </c>
      <c r="AW124">
        <v>18.850000000000001</v>
      </c>
      <c r="AX124">
        <v>5.2361111111111116</v>
      </c>
      <c r="AY124">
        <v>46076</v>
      </c>
      <c r="AZ124" t="s">
        <v>3115</v>
      </c>
    </row>
    <row r="125" spans="1:52" x14ac:dyDescent="0.45">
      <c r="A125">
        <v>122</v>
      </c>
      <c r="B125" s="3">
        <v>46079</v>
      </c>
      <c r="C125" t="s">
        <v>2255</v>
      </c>
      <c r="D125">
        <v>16.989999999999998</v>
      </c>
      <c r="E125">
        <v>4.7194444444444441</v>
      </c>
      <c r="F125" s="3">
        <v>44617</v>
      </c>
      <c r="G125">
        <v>19.54</v>
      </c>
      <c r="H125">
        <v>5.4277777777777771</v>
      </c>
      <c r="I125">
        <v>46079</v>
      </c>
      <c r="J125" t="s">
        <v>2378</v>
      </c>
      <c r="K125">
        <v>18.05</v>
      </c>
      <c r="L125">
        <v>5.0138888888888893</v>
      </c>
      <c r="M125" s="3">
        <v>44617</v>
      </c>
      <c r="N125">
        <v>19.440000000000001</v>
      </c>
      <c r="O125">
        <v>5.4</v>
      </c>
      <c r="P125">
        <v>46079</v>
      </c>
      <c r="Q125" t="s">
        <v>2501</v>
      </c>
      <c r="R125">
        <v>14.72</v>
      </c>
      <c r="S125">
        <v>4.0888888888888886</v>
      </c>
      <c r="T125" s="3">
        <v>44620</v>
      </c>
      <c r="U125">
        <v>14.82</v>
      </c>
      <c r="V125">
        <v>4.1166666666666663</v>
      </c>
      <c r="W125">
        <v>46079</v>
      </c>
      <c r="X125" t="s">
        <v>2624</v>
      </c>
      <c r="Y125">
        <v>17.89</v>
      </c>
      <c r="Z125">
        <v>4.9694444444444441</v>
      </c>
      <c r="AA125" s="3">
        <v>44618</v>
      </c>
      <c r="AB125">
        <v>18.96</v>
      </c>
      <c r="AC125">
        <v>5.2666666666666666</v>
      </c>
      <c r="AD125">
        <v>46079</v>
      </c>
      <c r="AE125" t="s">
        <v>2747</v>
      </c>
      <c r="AF125">
        <v>7.72</v>
      </c>
      <c r="AG125">
        <v>2.1444444444444444</v>
      </c>
      <c r="AH125" s="3">
        <v>44602</v>
      </c>
      <c r="AI125">
        <v>8.0299999999999994</v>
      </c>
      <c r="AJ125">
        <v>2.2305555555555552</v>
      </c>
      <c r="AK125">
        <v>46079</v>
      </c>
      <c r="AL125" t="s">
        <v>2870</v>
      </c>
      <c r="AM125">
        <v>12.89</v>
      </c>
      <c r="AN125">
        <v>3.5805555555555557</v>
      </c>
      <c r="AO125" s="3">
        <v>44610</v>
      </c>
      <c r="AP125">
        <v>13.8</v>
      </c>
      <c r="AQ125">
        <v>3.8333333333333335</v>
      </c>
      <c r="AR125">
        <v>46079</v>
      </c>
      <c r="AS125" t="s">
        <v>2993</v>
      </c>
      <c r="AT125">
        <v>3.89</v>
      </c>
      <c r="AU125">
        <v>1.0805555555555555</v>
      </c>
      <c r="AV125" s="3">
        <v>44615</v>
      </c>
      <c r="AW125">
        <v>6.25</v>
      </c>
      <c r="AX125">
        <v>1.7361111111111112</v>
      </c>
      <c r="AY125">
        <v>46079</v>
      </c>
      <c r="AZ125" t="s">
        <v>3116</v>
      </c>
    </row>
    <row r="126" spans="1:52" x14ac:dyDescent="0.45">
      <c r="A126">
        <v>123</v>
      </c>
      <c r="B126" s="3">
        <v>46081</v>
      </c>
      <c r="C126" t="s">
        <v>2256</v>
      </c>
      <c r="D126">
        <v>15.45</v>
      </c>
      <c r="E126">
        <v>4.2916666666666661</v>
      </c>
      <c r="F126" s="3">
        <v>44606</v>
      </c>
      <c r="G126">
        <v>15.46</v>
      </c>
      <c r="H126">
        <v>4.2944444444444443</v>
      </c>
      <c r="I126">
        <v>46081</v>
      </c>
      <c r="J126" t="s">
        <v>2379</v>
      </c>
      <c r="K126">
        <v>16.7</v>
      </c>
      <c r="L126">
        <v>4.6388888888888884</v>
      </c>
      <c r="M126" s="3">
        <v>44613</v>
      </c>
      <c r="N126">
        <v>17.649999999999999</v>
      </c>
      <c r="O126">
        <v>4.9027777777777777</v>
      </c>
      <c r="P126">
        <v>46081</v>
      </c>
      <c r="Q126" t="s">
        <v>2502</v>
      </c>
      <c r="R126">
        <v>18.87</v>
      </c>
      <c r="S126">
        <v>5.2416666666666671</v>
      </c>
      <c r="T126" s="3">
        <v>44616</v>
      </c>
      <c r="U126">
        <v>19.45</v>
      </c>
      <c r="V126">
        <v>5.4027777777777777</v>
      </c>
      <c r="W126">
        <v>46081</v>
      </c>
      <c r="X126" t="s">
        <v>2625</v>
      </c>
      <c r="Y126">
        <v>19.440000000000001</v>
      </c>
      <c r="Z126">
        <v>5.4</v>
      </c>
      <c r="AA126" s="3">
        <v>44617</v>
      </c>
      <c r="AB126">
        <v>19.559999999999999</v>
      </c>
      <c r="AC126">
        <v>5.4333333333333327</v>
      </c>
      <c r="AD126">
        <v>46081</v>
      </c>
      <c r="AE126" t="s">
        <v>2748</v>
      </c>
      <c r="AF126">
        <v>17.559999999999999</v>
      </c>
      <c r="AG126">
        <v>4.8777777777777773</v>
      </c>
      <c r="AH126" s="3">
        <v>44613</v>
      </c>
      <c r="AI126">
        <v>17.920000000000002</v>
      </c>
      <c r="AJ126">
        <v>4.9777777777777779</v>
      </c>
      <c r="AK126">
        <v>46081</v>
      </c>
      <c r="AL126" t="s">
        <v>2871</v>
      </c>
      <c r="AM126">
        <v>18.899999999999999</v>
      </c>
      <c r="AN126">
        <v>5.2499999999999991</v>
      </c>
      <c r="AO126" s="3">
        <v>44620</v>
      </c>
      <c r="AP126">
        <v>19.61</v>
      </c>
      <c r="AQ126">
        <v>5.447222222222222</v>
      </c>
      <c r="AR126">
        <v>46081</v>
      </c>
      <c r="AS126" t="s">
        <v>2994</v>
      </c>
      <c r="AT126">
        <v>14.93</v>
      </c>
      <c r="AU126">
        <v>4.1472222222222221</v>
      </c>
      <c r="AV126" s="3">
        <v>44610</v>
      </c>
      <c r="AW126">
        <v>15.28</v>
      </c>
      <c r="AX126">
        <v>4.2444444444444445</v>
      </c>
      <c r="AY126">
        <v>46081</v>
      </c>
      <c r="AZ126" t="s">
        <v>3117</v>
      </c>
    </row>
    <row r="127" spans="1:52" x14ac:dyDescent="0.45">
      <c r="A127">
        <v>124</v>
      </c>
    </row>
    <row r="128" spans="1:52" x14ac:dyDescent="0.45">
      <c r="A128">
        <v>125</v>
      </c>
    </row>
    <row r="129" spans="1:64" x14ac:dyDescent="0.45">
      <c r="A129">
        <v>126</v>
      </c>
    </row>
    <row r="130" spans="1:64" x14ac:dyDescent="0.45">
      <c r="A130">
        <v>127</v>
      </c>
    </row>
    <row r="131" spans="1:64" x14ac:dyDescent="0.45">
      <c r="A131">
        <v>128</v>
      </c>
    </row>
    <row r="132" spans="1:64" x14ac:dyDescent="0.45">
      <c r="A132">
        <v>129</v>
      </c>
    </row>
    <row r="133" spans="1:64" x14ac:dyDescent="0.45">
      <c r="A133">
        <v>130</v>
      </c>
    </row>
    <row r="134" spans="1:64" x14ac:dyDescent="0.45">
      <c r="A134">
        <v>131</v>
      </c>
    </row>
    <row r="135" spans="1:64" x14ac:dyDescent="0.45">
      <c r="A135">
        <v>132</v>
      </c>
    </row>
    <row r="136" spans="1:64" x14ac:dyDescent="0.45">
      <c r="A136">
        <v>133</v>
      </c>
    </row>
    <row r="137" spans="1:64" x14ac:dyDescent="0.45">
      <c r="A137">
        <v>134</v>
      </c>
    </row>
    <row r="138" spans="1:64" x14ac:dyDescent="0.45">
      <c r="A138">
        <v>135</v>
      </c>
    </row>
    <row r="139" spans="1:64" x14ac:dyDescent="0.45">
      <c r="A139">
        <v>136</v>
      </c>
    </row>
    <row r="140" spans="1:64" x14ac:dyDescent="0.45">
      <c r="A140">
        <v>137</v>
      </c>
      <c r="BF140">
        <v>45349</v>
      </c>
      <c r="BG140" t="s">
        <v>2102</v>
      </c>
      <c r="BH140">
        <v>9.17</v>
      </c>
      <c r="BI140">
        <v>2.5472222222222221</v>
      </c>
      <c r="BJ140" s="3">
        <v>44599</v>
      </c>
      <c r="BK140">
        <v>9.25</v>
      </c>
      <c r="BL140">
        <v>2.5694444444444442</v>
      </c>
    </row>
    <row r="141" spans="1:64" x14ac:dyDescent="0.45">
      <c r="A141">
        <v>138</v>
      </c>
      <c r="BF141">
        <v>45350</v>
      </c>
      <c r="BG141" t="s">
        <v>2103</v>
      </c>
      <c r="BH141">
        <v>14.71</v>
      </c>
      <c r="BI141">
        <v>4.0861111111111112</v>
      </c>
      <c r="BJ141" s="3">
        <v>44604</v>
      </c>
      <c r="BK141">
        <v>14.87</v>
      </c>
      <c r="BL141">
        <v>4.1305555555555555</v>
      </c>
    </row>
    <row r="142" spans="1:64" x14ac:dyDescent="0.45">
      <c r="A142">
        <v>139</v>
      </c>
    </row>
    <row r="143" spans="1:64" x14ac:dyDescent="0.45">
      <c r="A143">
        <v>140</v>
      </c>
    </row>
    <row r="144" spans="1:64" x14ac:dyDescent="0.45">
      <c r="A144">
        <v>141</v>
      </c>
    </row>
    <row r="145" spans="1:1" x14ac:dyDescent="0.45">
      <c r="A145">
        <v>142</v>
      </c>
    </row>
    <row r="146" spans="1:1" x14ac:dyDescent="0.45">
      <c r="A146">
        <v>143</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九電_012</vt:lpstr>
      <vt:lpstr>Sheet5</vt:lpstr>
      <vt:lpstr>抑制申請管理表</vt:lpstr>
      <vt:lpstr>パスワード生成</vt:lpstr>
      <vt:lpstr>気象データ入力</vt:lpstr>
      <vt:lpstr>第12回気象データ</vt:lpstr>
      <vt:lpstr>九電_012!Print_Area</vt:lpstr>
      <vt:lpstr>抑制申請管理表!Print_Area</vt:lpstr>
      <vt:lpstr>九電_012!Print_Titles</vt:lpstr>
      <vt:lpstr>抑制申請管理表!Print_Titles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昌弘</dc:creator>
  <cp:lastModifiedBy>豊田 聡</cp:lastModifiedBy>
  <cp:lastPrinted>2026-06-24T04:27:00Z</cp:lastPrinted>
  <dcterms:created xsi:type="dcterms:W3CDTF">2020-03-18T01:53:44Z</dcterms:created>
  <dcterms:modified xsi:type="dcterms:W3CDTF">2026-06-26T00:23:22Z</dcterms:modified>
</cp:coreProperties>
</file>