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erver10\（営業秘密）CS帳票＆点検\★出力制御\★出力制御（九州）\20240329ホームページアップデータ\PASS解除※west1407\"/>
    </mc:Choice>
  </mc:AlternateContent>
  <xr:revisionPtr revIDLastSave="0" documentId="8_{464E13FC-4093-4702-8703-FFF51697919E}" xr6:coauthVersionLast="47" xr6:coauthVersionMax="47" xr10:uidLastSave="{00000000-0000-0000-0000-000000000000}"/>
  <workbookProtection workbookAlgorithmName="SHA-512" workbookHashValue="H2db/crqkfQZls7YdkTRH5dVgkIW1Q/b+XLrdDdF+4JMD94FLMrdXFvqBGx8EJTzuRcSUpMqKHUf4m2erm9gKg==" workbookSaltValue="x9flepKBaV4pfAK8gSDGmQ==" workbookSpinCount="100000" lockStructure="1"/>
  <bookViews>
    <workbookView xWindow="28680" yWindow="-120" windowWidth="27870" windowHeight="16440" xr2:uid="{00000000-000D-0000-FFFF-FFFF00000000}"/>
  </bookViews>
  <sheets>
    <sheet name="九電_010" sheetId="1" r:id="rId1"/>
    <sheet name="書き方サンプル用" sheetId="9" state="hidden" r:id="rId2"/>
    <sheet name="Sheet5" sheetId="5" state="hidden" r:id="rId3"/>
    <sheet name="パスワード生成" sheetId="2" state="hidden" r:id="rId4"/>
    <sheet name="Sheet2" sheetId="8" state="hidden" r:id="rId5"/>
  </sheets>
  <definedNames>
    <definedName name="_xlnm._FilterDatabase" localSheetId="2" hidden="1">Sheet5!$A$2:$U$359</definedName>
    <definedName name="_xlnm._FilterDatabase" localSheetId="0" hidden="1">九電_010!$B$11:$X$149</definedName>
    <definedName name="_xlnm._FilterDatabase" localSheetId="1" hidden="1">書き方サンプル用!$B$11:$X$149</definedName>
    <definedName name="_xlnm.Print_Area" localSheetId="0">九電_010!$B$1:$X$171</definedName>
    <definedName name="_xlnm.Print_Area" localSheetId="1">書き方サンプル用!$B$1:$Z$171</definedName>
    <definedName name="_xlnm.Print_Titles" localSheetId="0">九電_010!$1:$12</definedName>
    <definedName name="_xlnm.Print_Titles" localSheetId="1">書き方サンプル用!$1:$12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9" l="1"/>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T138" i="9" s="1"/>
  <c r="Q139" i="9"/>
  <c r="Q140" i="9"/>
  <c r="Q141" i="9"/>
  <c r="Q142" i="9"/>
  <c r="Q143" i="9"/>
  <c r="Q144" i="9"/>
  <c r="Q145" i="9"/>
  <c r="Q146" i="9"/>
  <c r="Q147" i="9"/>
  <c r="Q148" i="9"/>
  <c r="Q13" i="9"/>
  <c r="T13" i="9" s="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3" i="1"/>
  <c r="T150"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Y46" i="9"/>
  <c r="C46" i="9"/>
  <c r="Y45" i="9"/>
  <c r="C45" i="9"/>
  <c r="Y44" i="9"/>
  <c r="C44" i="9"/>
  <c r="Y43" i="9"/>
  <c r="C43" i="9"/>
  <c r="Y42" i="9"/>
  <c r="C42" i="9"/>
  <c r="Y41" i="9"/>
  <c r="C41" i="9"/>
  <c r="Y40" i="9"/>
  <c r="C40" i="9"/>
  <c r="Y39" i="9"/>
  <c r="C39" i="9"/>
  <c r="Y38" i="9"/>
  <c r="C38" i="9"/>
  <c r="Y37" i="9"/>
  <c r="C37" i="9"/>
  <c r="Y36" i="9"/>
  <c r="C36" i="9"/>
  <c r="Y35" i="9"/>
  <c r="C35" i="9"/>
  <c r="Y34" i="9"/>
  <c r="C34" i="9"/>
  <c r="Y33" i="9"/>
  <c r="C33" i="9"/>
  <c r="Y32" i="9"/>
  <c r="C32" i="9"/>
  <c r="Y31" i="9"/>
  <c r="C31" i="9"/>
  <c r="Y30" i="9"/>
  <c r="C30" i="9"/>
  <c r="Y29" i="9"/>
  <c r="C29" i="9"/>
  <c r="Y28" i="9"/>
  <c r="C28" i="9"/>
  <c r="Y27" i="9"/>
  <c r="C27" i="9"/>
  <c r="Y26" i="9"/>
  <c r="C26" i="9"/>
  <c r="Y25" i="9"/>
  <c r="C25" i="9"/>
  <c r="Y24" i="9"/>
  <c r="C24" i="9"/>
  <c r="Y23" i="9"/>
  <c r="C23" i="9"/>
  <c r="Y22" i="9"/>
  <c r="C22" i="9"/>
  <c r="Y21" i="9"/>
  <c r="C21" i="9"/>
  <c r="Y20" i="9"/>
  <c r="C20" i="9"/>
  <c r="Y19" i="9"/>
  <c r="C19" i="9"/>
  <c r="Y18" i="9"/>
  <c r="C18" i="9"/>
  <c r="Y17" i="9"/>
  <c r="C17" i="9"/>
  <c r="C16" i="9"/>
  <c r="C15" i="9"/>
  <c r="C14" i="9"/>
  <c r="C13" i="9"/>
  <c r="Q11" i="9"/>
  <c r="AC6" i="9"/>
  <c r="Q11"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2" i="1"/>
  <c r="T150" i="1"/>
  <c r="P149" i="1" l="1"/>
  <c r="P149" i="9"/>
  <c r="I299" i="2"/>
  <c r="I300" i="2"/>
  <c r="I298" i="2"/>
  <c r="L348" i="5"/>
  <c r="L349" i="5"/>
  <c r="K348" i="5"/>
  <c r="K349" i="5"/>
  <c r="C87" i="1"/>
  <c r="C86" i="1"/>
  <c r="C85" i="1"/>
  <c r="C84" i="1"/>
  <c r="C83"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N347" i="5" l="1"/>
  <c r="L347" i="5"/>
  <c r="K347" i="5"/>
  <c r="O348" i="5" l="1"/>
  <c r="A348" i="5"/>
  <c r="O347" i="5"/>
  <c r="A347" i="5"/>
  <c r="O346" i="5"/>
  <c r="N346" i="5"/>
  <c r="L346" i="5"/>
  <c r="K346" i="5"/>
  <c r="A346" i="5"/>
  <c r="O345" i="5"/>
  <c r="N345" i="5"/>
  <c r="L345" i="5"/>
  <c r="K345" i="5"/>
  <c r="A345" i="5"/>
  <c r="O344" i="5"/>
  <c r="N344" i="5"/>
  <c r="L344" i="5"/>
  <c r="K344" i="5"/>
  <c r="A344" i="5"/>
  <c r="O343" i="5"/>
  <c r="N343" i="5"/>
  <c r="L343" i="5"/>
  <c r="K343" i="5"/>
  <c r="A343" i="5"/>
  <c r="O342" i="5"/>
  <c r="N342" i="5"/>
  <c r="L342" i="5"/>
  <c r="K342" i="5"/>
  <c r="A342" i="5"/>
  <c r="O341" i="5"/>
  <c r="N341" i="5"/>
  <c r="L341" i="5"/>
  <c r="K341" i="5"/>
  <c r="A341" i="5"/>
  <c r="O340" i="5"/>
  <c r="N340" i="5"/>
  <c r="L340" i="5"/>
  <c r="K340" i="5"/>
  <c r="A340" i="5"/>
  <c r="O339" i="5"/>
  <c r="N339" i="5"/>
  <c r="L339" i="5"/>
  <c r="K339" i="5"/>
  <c r="A339" i="5"/>
  <c r="O338" i="5"/>
  <c r="N338" i="5"/>
  <c r="L338" i="5"/>
  <c r="K338" i="5"/>
  <c r="A338" i="5"/>
  <c r="O337" i="5"/>
  <c r="N337" i="5"/>
  <c r="L337" i="5"/>
  <c r="K337" i="5"/>
  <c r="A337" i="5"/>
  <c r="O336" i="5"/>
  <c r="N336" i="5"/>
  <c r="L336" i="5"/>
  <c r="K336" i="5"/>
  <c r="A336" i="5"/>
  <c r="O335" i="5"/>
  <c r="N335" i="5"/>
  <c r="L335" i="5"/>
  <c r="K335" i="5"/>
  <c r="A335" i="5"/>
  <c r="O334" i="5"/>
  <c r="N334" i="5"/>
  <c r="L334" i="5"/>
  <c r="K334" i="5"/>
  <c r="A334" i="5"/>
  <c r="O333" i="5"/>
  <c r="N333" i="5"/>
  <c r="L333" i="5"/>
  <c r="K333" i="5"/>
  <c r="A333" i="5"/>
  <c r="O332" i="5"/>
  <c r="N332" i="5"/>
  <c r="L332" i="5"/>
  <c r="K332" i="5"/>
  <c r="A332" i="5"/>
  <c r="O350" i="5"/>
  <c r="A350" i="5"/>
  <c r="O349" i="5"/>
  <c r="A349"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51" i="5"/>
  <c r="O352" i="5"/>
  <c r="O353" i="5"/>
  <c r="O354" i="5"/>
  <c r="O355" i="5"/>
  <c r="O356" i="5"/>
  <c r="O357" i="5"/>
  <c r="O358" i="5"/>
  <c r="O359" i="5"/>
  <c r="O3" i="5"/>
  <c r="N3" i="5"/>
  <c r="N331" i="5" l="1"/>
  <c r="L331" i="5"/>
  <c r="K331" i="5"/>
  <c r="N330" i="5"/>
  <c r="L330" i="5"/>
  <c r="K330" i="5"/>
  <c r="N329" i="5"/>
  <c r="L329" i="5"/>
  <c r="K329" i="5"/>
  <c r="N328" i="5"/>
  <c r="L328" i="5"/>
  <c r="K328" i="5"/>
  <c r="N327" i="5"/>
  <c r="L327" i="5"/>
  <c r="K327" i="5"/>
  <c r="N326" i="5"/>
  <c r="L326" i="5"/>
  <c r="K326" i="5"/>
  <c r="N325" i="5"/>
  <c r="L325" i="5"/>
  <c r="K325" i="5"/>
  <c r="N324" i="5"/>
  <c r="L324" i="5"/>
  <c r="K324" i="5"/>
  <c r="N323" i="5"/>
  <c r="L323" i="5"/>
  <c r="K323" i="5"/>
  <c r="N322" i="5"/>
  <c r="L322" i="5"/>
  <c r="K322" i="5"/>
  <c r="N321" i="5"/>
  <c r="L321" i="5"/>
  <c r="K321" i="5"/>
  <c r="N320" i="5" l="1"/>
  <c r="L320" i="5"/>
  <c r="K320" i="5"/>
  <c r="N319" i="5"/>
  <c r="L319" i="5"/>
  <c r="K319" i="5"/>
  <c r="N318" i="5"/>
  <c r="L318" i="5"/>
  <c r="K318" i="5"/>
  <c r="N317" i="5"/>
  <c r="L317" i="5"/>
  <c r="K317" i="5"/>
  <c r="N316" i="5"/>
  <c r="L316" i="5"/>
  <c r="K316" i="5"/>
  <c r="N315" i="5"/>
  <c r="L315" i="5"/>
  <c r="K315" i="5"/>
  <c r="N314" i="5"/>
  <c r="L314" i="5"/>
  <c r="K314" i="5"/>
  <c r="N313" i="5"/>
  <c r="L313" i="5"/>
  <c r="K313" i="5"/>
  <c r="N312" i="5"/>
  <c r="L312" i="5"/>
  <c r="K312" i="5"/>
  <c r="N311" i="5"/>
  <c r="L311" i="5"/>
  <c r="K311" i="5"/>
  <c r="N310" i="5"/>
  <c r="L310" i="5"/>
  <c r="K310" i="5"/>
  <c r="N309" i="5"/>
  <c r="L309" i="5"/>
  <c r="K309" i="5"/>
  <c r="N308" i="5"/>
  <c r="L308" i="5"/>
  <c r="K308" i="5"/>
  <c r="N307" i="5"/>
  <c r="L307" i="5"/>
  <c r="K307" i="5"/>
  <c r="N306" i="5"/>
  <c r="L306" i="5"/>
  <c r="K306" i="5"/>
  <c r="N305" i="5"/>
  <c r="L305" i="5"/>
  <c r="K305" i="5"/>
  <c r="N304" i="5"/>
  <c r="L304" i="5"/>
  <c r="K304" i="5"/>
  <c r="N303" i="5"/>
  <c r="L303" i="5"/>
  <c r="K303" i="5"/>
  <c r="N302" i="5"/>
  <c r="L302" i="5"/>
  <c r="K302" i="5"/>
  <c r="N301" i="5"/>
  <c r="L301" i="5"/>
  <c r="K301" i="5"/>
  <c r="N300" i="5"/>
  <c r="L300" i="5"/>
  <c r="K300" i="5"/>
  <c r="N299" i="5"/>
  <c r="L299" i="5"/>
  <c r="K299" i="5"/>
  <c r="N298" i="5"/>
  <c r="L298" i="5"/>
  <c r="K298" i="5"/>
  <c r="N297" i="5"/>
  <c r="L297" i="5"/>
  <c r="K297" i="5"/>
  <c r="N296" i="5"/>
  <c r="L296" i="5"/>
  <c r="K296" i="5"/>
  <c r="N295" i="5"/>
  <c r="L295" i="5"/>
  <c r="K295" i="5"/>
  <c r="N294" i="5"/>
  <c r="L294" i="5"/>
  <c r="K294" i="5"/>
  <c r="N293" i="5"/>
  <c r="L293" i="5"/>
  <c r="K293" i="5"/>
  <c r="N292" i="5"/>
  <c r="L292" i="5"/>
  <c r="K292" i="5"/>
  <c r="N291" i="5"/>
  <c r="L291" i="5"/>
  <c r="K291" i="5"/>
  <c r="N290" i="5"/>
  <c r="L290" i="5"/>
  <c r="K290" i="5"/>
  <c r="N289" i="5"/>
  <c r="L289" i="5"/>
  <c r="K289" i="5"/>
  <c r="N288" i="5"/>
  <c r="L288" i="5"/>
  <c r="K288" i="5"/>
  <c r="N287" i="5"/>
  <c r="L287" i="5"/>
  <c r="K287" i="5"/>
  <c r="N286" i="5"/>
  <c r="L286" i="5"/>
  <c r="K286" i="5"/>
  <c r="N285" i="5"/>
  <c r="L285" i="5"/>
  <c r="K285" i="5"/>
  <c r="N284" i="5"/>
  <c r="L284" i="5"/>
  <c r="K284" i="5"/>
  <c r="N283" i="5"/>
  <c r="L283" i="5"/>
  <c r="K283" i="5"/>
  <c r="N282" i="5"/>
  <c r="L282" i="5"/>
  <c r="K282" i="5"/>
  <c r="N281" i="5"/>
  <c r="L281" i="5"/>
  <c r="K281" i="5"/>
  <c r="N280" i="5"/>
  <c r="L280" i="5"/>
  <c r="K280" i="5"/>
  <c r="N279" i="5"/>
  <c r="L279" i="5"/>
  <c r="K279" i="5"/>
  <c r="N278" i="5"/>
  <c r="L278" i="5"/>
  <c r="K278" i="5"/>
  <c r="N277" i="5"/>
  <c r="L277" i="5"/>
  <c r="K277" i="5"/>
  <c r="N276" i="5"/>
  <c r="L276" i="5"/>
  <c r="K276" i="5"/>
  <c r="N275" i="5"/>
  <c r="L275" i="5"/>
  <c r="K275" i="5"/>
  <c r="N274" i="5"/>
  <c r="L274" i="5"/>
  <c r="K274" i="5"/>
  <c r="N273" i="5"/>
  <c r="L273" i="5"/>
  <c r="K273" i="5"/>
  <c r="N272" i="5"/>
  <c r="L272" i="5"/>
  <c r="K272" i="5"/>
  <c r="N271" i="5"/>
  <c r="L271" i="5"/>
  <c r="K271" i="5"/>
  <c r="N270" i="5"/>
  <c r="L270" i="5"/>
  <c r="K270" i="5"/>
  <c r="N269" i="5"/>
  <c r="L269" i="5"/>
  <c r="K269" i="5"/>
  <c r="N268" i="5"/>
  <c r="L268" i="5"/>
  <c r="K268" i="5"/>
  <c r="N267" i="5"/>
  <c r="L267" i="5"/>
  <c r="K267" i="5"/>
  <c r="N266" i="5"/>
  <c r="L266" i="5"/>
  <c r="K266" i="5"/>
  <c r="N265" i="5"/>
  <c r="L265" i="5"/>
  <c r="K265" i="5"/>
  <c r="N264" i="5"/>
  <c r="L264" i="5"/>
  <c r="K264" i="5"/>
  <c r="N263" i="5"/>
  <c r="L263" i="5"/>
  <c r="K263" i="5"/>
  <c r="N262" i="5"/>
  <c r="L262" i="5"/>
  <c r="K262" i="5"/>
  <c r="N261" i="5"/>
  <c r="L261" i="5"/>
  <c r="K261" i="5"/>
  <c r="N260" i="5"/>
  <c r="L260" i="5"/>
  <c r="K260" i="5"/>
  <c r="N259" i="5"/>
  <c r="L259" i="5"/>
  <c r="K259" i="5"/>
  <c r="N258" i="5"/>
  <c r="L258" i="5"/>
  <c r="K258" i="5"/>
  <c r="N257" i="5"/>
  <c r="L257" i="5"/>
  <c r="K257" i="5"/>
  <c r="N256" i="5"/>
  <c r="L256" i="5"/>
  <c r="K256" i="5"/>
  <c r="N255" i="5"/>
  <c r="L255" i="5"/>
  <c r="K255" i="5"/>
  <c r="N254" i="5"/>
  <c r="L254" i="5"/>
  <c r="K254" i="5"/>
  <c r="N253" i="5"/>
  <c r="L253" i="5"/>
  <c r="K253" i="5"/>
  <c r="N252" i="5"/>
  <c r="L252" i="5"/>
  <c r="K252" i="5"/>
  <c r="N251" i="5"/>
  <c r="L251" i="5"/>
  <c r="K251" i="5"/>
  <c r="N250" i="5"/>
  <c r="L250" i="5"/>
  <c r="K250" i="5"/>
  <c r="N249" i="5"/>
  <c r="L249" i="5"/>
  <c r="K249" i="5"/>
  <c r="N248" i="5"/>
  <c r="L248" i="5"/>
  <c r="K248" i="5"/>
  <c r="N247" i="5"/>
  <c r="L247" i="5"/>
  <c r="K247" i="5"/>
  <c r="N246" i="5"/>
  <c r="L246" i="5"/>
  <c r="K246" i="5"/>
  <c r="I1" i="2" l="1"/>
  <c r="A351" i="5" l="1"/>
  <c r="A352" i="5"/>
  <c r="A353" i="5"/>
  <c r="A354" i="5"/>
  <c r="A355" i="5"/>
  <c r="A356" i="5"/>
  <c r="A357" i="5"/>
  <c r="A358" i="5"/>
  <c r="A359" i="5"/>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3" i="5" l="1"/>
  <c r="A301" i="5" l="1"/>
  <c r="A302" i="5"/>
  <c r="A303" i="5"/>
  <c r="A304" i="5"/>
  <c r="A305" i="5"/>
  <c r="A306" i="5"/>
  <c r="A307" i="5"/>
  <c r="A308" i="5"/>
  <c r="A309" i="5"/>
  <c r="A310" i="5"/>
  <c r="A311" i="5"/>
  <c r="A313" i="5"/>
  <c r="A314" i="5"/>
  <c r="A315" i="5"/>
  <c r="A316" i="5"/>
  <c r="A317" i="5"/>
  <c r="A318" i="5"/>
  <c r="A319" i="5"/>
  <c r="A320" i="5"/>
  <c r="A321" i="5"/>
  <c r="A322" i="5"/>
  <c r="A323" i="5"/>
  <c r="A324" i="5"/>
  <c r="A325" i="5"/>
  <c r="A326" i="5"/>
  <c r="A327" i="5"/>
  <c r="A328" i="5"/>
  <c r="A329" i="5"/>
  <c r="A330" i="5"/>
  <c r="A331"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K3" i="5"/>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6" i="1" l="1"/>
  <c r="A4" i="5"/>
  <c r="A5" i="5"/>
  <c r="A6" i="5"/>
  <c r="A7" i="5"/>
  <c r="AC7" i="9" s="1"/>
  <c r="A8" i="5"/>
  <c r="A9" i="5"/>
  <c r="A10" i="5"/>
  <c r="A11" i="5"/>
  <c r="A12" i="5"/>
  <c r="A3" i="5"/>
  <c r="AI6" i="9" l="1"/>
  <c r="AM6" i="9"/>
  <c r="AH6" i="9"/>
  <c r="AD6" i="9"/>
  <c r="AE6" i="9"/>
  <c r="AL6" i="9"/>
  <c r="AF6" i="9"/>
  <c r="AJ6" i="9"/>
  <c r="AA1" i="9"/>
  <c r="AG6" i="9"/>
  <c r="AK6" i="9"/>
  <c r="AN6" i="9"/>
  <c r="AC7" i="1"/>
  <c r="A23" i="9" l="1"/>
  <c r="A40" i="9"/>
  <c r="A33" i="9"/>
  <c r="A28" i="9"/>
  <c r="A42" i="9"/>
  <c r="A16" i="9"/>
  <c r="A35" i="9"/>
  <c r="A13" i="9"/>
  <c r="A36" i="9"/>
  <c r="A29" i="9"/>
  <c r="A34" i="9"/>
  <c r="AF145" i="9"/>
  <c r="AE122" i="9"/>
  <c r="J122" i="9" s="1"/>
  <c r="AD99" i="9"/>
  <c r="F99" i="9" s="1"/>
  <c r="AF81" i="9"/>
  <c r="M81" i="9" s="1"/>
  <c r="AE58" i="9"/>
  <c r="J58" i="9" s="1"/>
  <c r="AD130" i="9"/>
  <c r="F130" i="9" s="1"/>
  <c r="AF112" i="9"/>
  <c r="M112" i="9" s="1"/>
  <c r="AE89" i="9"/>
  <c r="J89" i="9" s="1"/>
  <c r="AD66" i="9"/>
  <c r="F66" i="9" s="1"/>
  <c r="AF143" i="9"/>
  <c r="AE120" i="9"/>
  <c r="J120" i="9" s="1"/>
  <c r="AD97" i="9"/>
  <c r="F97" i="9" s="1"/>
  <c r="AF79" i="9"/>
  <c r="M79" i="9" s="1"/>
  <c r="AE56" i="9"/>
  <c r="J56" i="9" s="1"/>
  <c r="AD128" i="9"/>
  <c r="F128" i="9" s="1"/>
  <c r="AF110" i="9"/>
  <c r="M110" i="9" s="1"/>
  <c r="AE87" i="9"/>
  <c r="J87" i="9" s="1"/>
  <c r="AD64" i="9"/>
  <c r="F64" i="9" s="1"/>
  <c r="AF141" i="9"/>
  <c r="AE118" i="9"/>
  <c r="J118" i="9" s="1"/>
  <c r="AD95" i="9"/>
  <c r="F95" i="9" s="1"/>
  <c r="AF77" i="9"/>
  <c r="M77" i="9" s="1"/>
  <c r="AE54" i="9"/>
  <c r="J54" i="9" s="1"/>
  <c r="AF132" i="9"/>
  <c r="M132" i="9" s="1"/>
  <c r="AE109" i="9"/>
  <c r="J109" i="9" s="1"/>
  <c r="AD86" i="9"/>
  <c r="F86" i="9" s="1"/>
  <c r="AF68" i="9"/>
  <c r="M68" i="9" s="1"/>
  <c r="AF147" i="9"/>
  <c r="AE124" i="9"/>
  <c r="J124" i="9" s="1"/>
  <c r="AD101" i="9"/>
  <c r="F101" i="9" s="1"/>
  <c r="AF83" i="9"/>
  <c r="M83" i="9" s="1"/>
  <c r="AE60" i="9"/>
  <c r="J60" i="9" s="1"/>
  <c r="AD49" i="9"/>
  <c r="F49" i="9" s="1"/>
  <c r="AD31" i="9"/>
  <c r="AE123" i="9"/>
  <c r="J123" i="9" s="1"/>
  <c r="AE41" i="9"/>
  <c r="J41" i="9" s="1"/>
  <c r="AD20" i="9"/>
  <c r="AE46" i="9"/>
  <c r="J46" i="9" s="1"/>
  <c r="AD25" i="9"/>
  <c r="AE75" i="9"/>
  <c r="J75" i="9" s="1"/>
  <c r="AE27" i="9"/>
  <c r="AD108" i="9"/>
  <c r="F108" i="9" s="1"/>
  <c r="AD35" i="9"/>
  <c r="AF13" i="9"/>
  <c r="AE45" i="9"/>
  <c r="J45" i="9" s="1"/>
  <c r="AD24" i="9"/>
  <c r="AF74" i="9"/>
  <c r="M74" i="9" s="1"/>
  <c r="AD37" i="9"/>
  <c r="AF15" i="9"/>
  <c r="AE49" i="9"/>
  <c r="J49" i="9" s="1"/>
  <c r="AF28" i="9"/>
  <c r="AE138" i="9"/>
  <c r="AD146" i="9"/>
  <c r="AD82" i="9"/>
  <c r="F82" i="9" s="1"/>
  <c r="AE136" i="9"/>
  <c r="J136" i="9" s="1"/>
  <c r="AF95" i="9"/>
  <c r="M95" i="9" s="1"/>
  <c r="AD144" i="9"/>
  <c r="AE103" i="9"/>
  <c r="J103" i="9" s="1"/>
  <c r="AF62" i="9"/>
  <c r="M62" i="9" s="1"/>
  <c r="AD111" i="9"/>
  <c r="F111" i="9" s="1"/>
  <c r="AE70" i="9"/>
  <c r="J70" i="9" s="1"/>
  <c r="AD139" i="9"/>
  <c r="AF121" i="9"/>
  <c r="M121" i="9" s="1"/>
  <c r="AE98" i="9"/>
  <c r="J98" i="9" s="1"/>
  <c r="AD75" i="9"/>
  <c r="F75" i="9" s="1"/>
  <c r="AF57" i="9"/>
  <c r="M57" i="9" s="1"/>
  <c r="AE129" i="9"/>
  <c r="J129" i="9" s="1"/>
  <c r="AD106" i="9"/>
  <c r="F106" i="9" s="1"/>
  <c r="AF88" i="9"/>
  <c r="M88" i="9" s="1"/>
  <c r="AE65" i="9"/>
  <c r="J65" i="9" s="1"/>
  <c r="AD137" i="9"/>
  <c r="F137" i="9" s="1"/>
  <c r="AF119" i="9"/>
  <c r="M119" i="9" s="1"/>
  <c r="AE96" i="9"/>
  <c r="J96" i="9" s="1"/>
  <c r="AD73" i="9"/>
  <c r="F73" i="9" s="1"/>
  <c r="AF55" i="9"/>
  <c r="M55" i="9" s="1"/>
  <c r="AE127" i="9"/>
  <c r="J127" i="9" s="1"/>
  <c r="AD104" i="9"/>
  <c r="F104" i="9" s="1"/>
  <c r="AF86" i="9"/>
  <c r="M86" i="9" s="1"/>
  <c r="AE63" i="9"/>
  <c r="J63" i="9" s="1"/>
  <c r="AD135" i="9"/>
  <c r="F135" i="9" s="1"/>
  <c r="AF117" i="9"/>
  <c r="M117" i="9" s="1"/>
  <c r="AE94" i="9"/>
  <c r="J94" i="9" s="1"/>
  <c r="AD71" i="9"/>
  <c r="F71" i="9" s="1"/>
  <c r="AF53" i="9"/>
  <c r="M53" i="9" s="1"/>
  <c r="AD126" i="9"/>
  <c r="F126" i="9" s="1"/>
  <c r="AF108" i="9"/>
  <c r="M108" i="9" s="1"/>
  <c r="AE85" i="9"/>
  <c r="J85" i="9" s="1"/>
  <c r="AD62" i="9"/>
  <c r="F62" i="9" s="1"/>
  <c r="AD141" i="9"/>
  <c r="AF123" i="9"/>
  <c r="M123" i="9" s="1"/>
  <c r="AE100" i="9"/>
  <c r="J100" i="9" s="1"/>
  <c r="AD77" i="9"/>
  <c r="F77" i="9" s="1"/>
  <c r="AF59" i="9"/>
  <c r="M59" i="9" s="1"/>
  <c r="AE48" i="9"/>
  <c r="J48" i="9" s="1"/>
  <c r="AE28" i="9"/>
  <c r="AF98" i="9"/>
  <c r="M98" i="9" s="1"/>
  <c r="AF38" i="9"/>
  <c r="AE17" i="9"/>
  <c r="AF43" i="9"/>
  <c r="M43" i="9" s="1"/>
  <c r="AE22" i="9"/>
  <c r="AD46" i="9"/>
  <c r="F46" i="9" s="1"/>
  <c r="AF24" i="9"/>
  <c r="AE83" i="9"/>
  <c r="J83" i="9" s="1"/>
  <c r="AE32" i="9"/>
  <c r="AF130" i="9"/>
  <c r="M130" i="9" s="1"/>
  <c r="AF42" i="9"/>
  <c r="M42" i="9" s="1"/>
  <c r="AE21" i="9"/>
  <c r="AD60" i="9"/>
  <c r="F60" i="9" s="1"/>
  <c r="AE34" i="9"/>
  <c r="AD13" i="9"/>
  <c r="AF48" i="9"/>
  <c r="M48" i="9" s="1"/>
  <c r="AD26" i="9"/>
  <c r="AD115" i="9"/>
  <c r="F115" i="9" s="1"/>
  <c r="AF97" i="9"/>
  <c r="M97" i="9" s="1"/>
  <c r="AE74" i="9"/>
  <c r="J74" i="9" s="1"/>
  <c r="AF128" i="9"/>
  <c r="M128" i="9" s="1"/>
  <c r="AE105" i="9"/>
  <c r="J105" i="9" s="1"/>
  <c r="AF64" i="9"/>
  <c r="M64" i="9" s="1"/>
  <c r="AD113" i="9"/>
  <c r="F113" i="9" s="1"/>
  <c r="AE72" i="9"/>
  <c r="J72" i="9" s="1"/>
  <c r="AF126" i="9"/>
  <c r="M126" i="9" s="1"/>
  <c r="AD80" i="9"/>
  <c r="F80" i="9" s="1"/>
  <c r="AE134" i="9"/>
  <c r="J134" i="9" s="1"/>
  <c r="AF93" i="9"/>
  <c r="M93" i="9" s="1"/>
  <c r="AF148" i="9"/>
  <c r="AD131" i="9"/>
  <c r="F131" i="9" s="1"/>
  <c r="AF113" i="9"/>
  <c r="M113" i="9" s="1"/>
  <c r="AE90" i="9"/>
  <c r="J90" i="9" s="1"/>
  <c r="AD67" i="9"/>
  <c r="F67" i="9" s="1"/>
  <c r="AF144" i="9"/>
  <c r="AE121" i="9"/>
  <c r="J121" i="9" s="1"/>
  <c r="AD98" i="9"/>
  <c r="F98" i="9" s="1"/>
  <c r="AF80" i="9"/>
  <c r="M80" i="9" s="1"/>
  <c r="AE57" i="9"/>
  <c r="J57" i="9" s="1"/>
  <c r="AD129" i="9"/>
  <c r="F129" i="9" s="1"/>
  <c r="AF111" i="9"/>
  <c r="M111" i="9" s="1"/>
  <c r="AE88" i="9"/>
  <c r="J88" i="9" s="1"/>
  <c r="AD65" i="9"/>
  <c r="F65" i="9" s="1"/>
  <c r="AF142" i="9"/>
  <c r="AE119" i="9"/>
  <c r="J119" i="9" s="1"/>
  <c r="AD96" i="9"/>
  <c r="F96" i="9" s="1"/>
  <c r="AF78" i="9"/>
  <c r="M78" i="9" s="1"/>
  <c r="AE55" i="9"/>
  <c r="J55" i="9" s="1"/>
  <c r="AD127" i="9"/>
  <c r="F127" i="9" s="1"/>
  <c r="AF109" i="9"/>
  <c r="M109" i="9" s="1"/>
  <c r="AE86" i="9"/>
  <c r="J86" i="9" s="1"/>
  <c r="AD63" i="9"/>
  <c r="F63" i="9" s="1"/>
  <c r="AE141" i="9"/>
  <c r="AD118" i="9"/>
  <c r="F118" i="9" s="1"/>
  <c r="AF100" i="9"/>
  <c r="M100" i="9" s="1"/>
  <c r="AE77" i="9"/>
  <c r="J77" i="9" s="1"/>
  <c r="AD54" i="9"/>
  <c r="F54" i="9" s="1"/>
  <c r="AD133" i="9"/>
  <c r="F133" i="9" s="1"/>
  <c r="AF115" i="9"/>
  <c r="M115" i="9" s="1"/>
  <c r="AE92" i="9"/>
  <c r="J92" i="9" s="1"/>
  <c r="AD69" i="9"/>
  <c r="F69" i="9" s="1"/>
  <c r="AD140" i="9"/>
  <c r="AF41" i="9"/>
  <c r="M41" i="9" s="1"/>
  <c r="AE20" i="9"/>
  <c r="AD48" i="9"/>
  <c r="F48" i="9" s="1"/>
  <c r="AF30" i="9"/>
  <c r="AF106" i="9"/>
  <c r="M106" i="9" s="1"/>
  <c r="AF35" i="9"/>
  <c r="AE14" i="9"/>
  <c r="AD38" i="9"/>
  <c r="AF16" i="9"/>
  <c r="AF45" i="9"/>
  <c r="M45" i="9" s="1"/>
  <c r="AE24" i="9"/>
  <c r="AF66" i="9"/>
  <c r="M66" i="9" s="1"/>
  <c r="AF34" i="9"/>
  <c r="AE13" i="9"/>
  <c r="AF49" i="9"/>
  <c r="M49" i="9" s="1"/>
  <c r="AE26" i="9"/>
  <c r="AE107" i="9"/>
  <c r="J107" i="9" s="1"/>
  <c r="AE39" i="9"/>
  <c r="AD18" i="9"/>
  <c r="AD147" i="9"/>
  <c r="AF65" i="9"/>
  <c r="M65" i="9" s="1"/>
  <c r="AF96" i="9"/>
  <c r="M96" i="9" s="1"/>
  <c r="AD145" i="9"/>
  <c r="AE104" i="9"/>
  <c r="J104" i="9" s="1"/>
  <c r="AF63" i="9"/>
  <c r="M63" i="9" s="1"/>
  <c r="AE135" i="9"/>
  <c r="J135" i="9" s="1"/>
  <c r="AF94" i="9"/>
  <c r="M94" i="9" s="1"/>
  <c r="AD143" i="9"/>
  <c r="AE102" i="9"/>
  <c r="J102" i="9" s="1"/>
  <c r="AE130" i="9"/>
  <c r="J130" i="9" s="1"/>
  <c r="AD107" i="9"/>
  <c r="F107" i="9" s="1"/>
  <c r="AF89" i="9"/>
  <c r="M89" i="9" s="1"/>
  <c r="AE66" i="9"/>
  <c r="J66" i="9" s="1"/>
  <c r="AD138" i="9"/>
  <c r="AF120" i="9"/>
  <c r="M120" i="9" s="1"/>
  <c r="AE97" i="9"/>
  <c r="J97" i="9" s="1"/>
  <c r="AD74" i="9"/>
  <c r="F74" i="9" s="1"/>
  <c r="AF56" i="9"/>
  <c r="M56" i="9" s="1"/>
  <c r="AE128" i="9"/>
  <c r="J128" i="9" s="1"/>
  <c r="AD105" i="9"/>
  <c r="F105" i="9" s="1"/>
  <c r="AF87" i="9"/>
  <c r="M87" i="9" s="1"/>
  <c r="AE64" i="9"/>
  <c r="J64" i="9" s="1"/>
  <c r="AD136" i="9"/>
  <c r="F136" i="9" s="1"/>
  <c r="AF118" i="9"/>
  <c r="M118" i="9" s="1"/>
  <c r="AE95" i="9"/>
  <c r="J95" i="9" s="1"/>
  <c r="AD72" i="9"/>
  <c r="F72" i="9" s="1"/>
  <c r="AF54" i="9"/>
  <c r="M54" i="9" s="1"/>
  <c r="AE126" i="9"/>
  <c r="J126" i="9" s="1"/>
  <c r="AD103" i="9"/>
  <c r="F103" i="9" s="1"/>
  <c r="AF85" i="9"/>
  <c r="M85" i="9" s="1"/>
  <c r="AE62" i="9"/>
  <c r="J62" i="9" s="1"/>
  <c r="AF140" i="9"/>
  <c r="AE117" i="9"/>
  <c r="J117" i="9" s="1"/>
  <c r="AD94" i="9"/>
  <c r="F94" i="9" s="1"/>
  <c r="AF76" i="9"/>
  <c r="M76" i="9" s="1"/>
  <c r="AE53" i="9"/>
  <c r="J53" i="9" s="1"/>
  <c r="AE132" i="9"/>
  <c r="J132" i="9" s="1"/>
  <c r="AD109" i="9"/>
  <c r="F109" i="9" s="1"/>
  <c r="AF91" i="9"/>
  <c r="M91" i="9" s="1"/>
  <c r="AE68" i="9"/>
  <c r="J68" i="9" s="1"/>
  <c r="AE115" i="9"/>
  <c r="J115" i="9" s="1"/>
  <c r="AD39" i="9"/>
  <c r="AF17" i="9"/>
  <c r="AE47" i="9"/>
  <c r="J47" i="9" s="1"/>
  <c r="AD28" i="9"/>
  <c r="AD92" i="9"/>
  <c r="F92" i="9" s="1"/>
  <c r="AD33" i="9"/>
  <c r="AE139" i="9"/>
  <c r="AE35" i="9"/>
  <c r="AD14" i="9"/>
  <c r="AD43" i="9"/>
  <c r="F43" i="9" s="1"/>
  <c r="AF21" i="9"/>
  <c r="AD52" i="9"/>
  <c r="F52" i="9" s="1"/>
  <c r="AD32" i="9"/>
  <c r="AF138" i="9"/>
  <c r="AD45" i="9"/>
  <c r="F45" i="9" s="1"/>
  <c r="AF23" i="9"/>
  <c r="AF82" i="9"/>
  <c r="M82" i="9" s="1"/>
  <c r="AF36" i="9"/>
  <c r="AE15" i="9"/>
  <c r="AF129" i="9"/>
  <c r="M129" i="9" s="1"/>
  <c r="AE106" i="9"/>
  <c r="J106" i="9" s="1"/>
  <c r="AD83" i="9"/>
  <c r="F83" i="9" s="1"/>
  <c r="AE137" i="9"/>
  <c r="J137" i="9" s="1"/>
  <c r="AD114" i="9"/>
  <c r="F114" i="9" s="1"/>
  <c r="AE73" i="9"/>
  <c r="J73" i="9" s="1"/>
  <c r="AF127" i="9"/>
  <c r="M127" i="9" s="1"/>
  <c r="AD81" i="9"/>
  <c r="F81" i="9" s="1"/>
  <c r="AD112" i="9"/>
  <c r="F112" i="9" s="1"/>
  <c r="AE71" i="9"/>
  <c r="J71" i="9" s="1"/>
  <c r="AF125" i="9"/>
  <c r="M125" i="9" s="1"/>
  <c r="AD79" i="9"/>
  <c r="F79" i="9" s="1"/>
  <c r="AD123" i="9"/>
  <c r="F123" i="9" s="1"/>
  <c r="AF136" i="9"/>
  <c r="M136" i="9" s="1"/>
  <c r="AE144" i="9"/>
  <c r="AD57" i="9"/>
  <c r="F57" i="9" s="1"/>
  <c r="AF70" i="9"/>
  <c r="M70" i="9" s="1"/>
  <c r="AE78" i="9"/>
  <c r="J78" i="9" s="1"/>
  <c r="AF124" i="9"/>
  <c r="M124" i="9" s="1"/>
  <c r="AD78" i="9"/>
  <c r="F78" i="9" s="1"/>
  <c r="AF139" i="9"/>
  <c r="AD93" i="9"/>
  <c r="F93" i="9" s="1"/>
  <c r="AE52" i="9"/>
  <c r="J52" i="9" s="1"/>
  <c r="AD23" i="9"/>
  <c r="AE33" i="9"/>
  <c r="AE38" i="9"/>
  <c r="AF40" i="9"/>
  <c r="M40" i="9" s="1"/>
  <c r="AF51" i="9"/>
  <c r="M51" i="9" s="1"/>
  <c r="AE91" i="9"/>
  <c r="J91" i="9" s="1"/>
  <c r="AD16" i="9"/>
  <c r="AD29" i="9"/>
  <c r="AD42" i="9"/>
  <c r="F42" i="9" s="1"/>
  <c r="AF105" i="9"/>
  <c r="M105" i="9" s="1"/>
  <c r="AD121" i="9"/>
  <c r="F121" i="9" s="1"/>
  <c r="AF134" i="9"/>
  <c r="M134" i="9" s="1"/>
  <c r="AF61" i="9"/>
  <c r="M61" i="9" s="1"/>
  <c r="AE69" i="9"/>
  <c r="J69" i="9" s="1"/>
  <c r="AE84" i="9"/>
  <c r="J84" i="9" s="1"/>
  <c r="AD148" i="9"/>
  <c r="AF27" i="9"/>
  <c r="AF37" i="9"/>
  <c r="AF50" i="9"/>
  <c r="M50" i="9" s="1"/>
  <c r="AE18" i="9"/>
  <c r="AD91" i="9"/>
  <c r="F91" i="9" s="1"/>
  <c r="AF133" i="9"/>
  <c r="M133" i="9" s="1"/>
  <c r="AD102" i="9"/>
  <c r="F102" i="9" s="1"/>
  <c r="AD117" i="9"/>
  <c r="F117" i="9" s="1"/>
  <c r="AF47" i="9"/>
  <c r="M47" i="9" s="1"/>
  <c r="AF14" i="9"/>
  <c r="AD22" i="9"/>
  <c r="AD40" i="9"/>
  <c r="AD51" i="9"/>
  <c r="F51" i="9" s="1"/>
  <c r="AE23" i="9"/>
  <c r="AE114" i="9"/>
  <c r="J114" i="9" s="1"/>
  <c r="AD122" i="9"/>
  <c r="F122" i="9" s="1"/>
  <c r="AF135" i="9"/>
  <c r="M135" i="9" s="1"/>
  <c r="AE143" i="9"/>
  <c r="AD56" i="9"/>
  <c r="F56" i="9" s="1"/>
  <c r="AF69" i="9"/>
  <c r="M69" i="9" s="1"/>
  <c r="AF116" i="9"/>
  <c r="M116" i="9" s="1"/>
  <c r="AD70" i="9"/>
  <c r="F70" i="9" s="1"/>
  <c r="AF131" i="9"/>
  <c r="M131" i="9" s="1"/>
  <c r="AD85" i="9"/>
  <c r="F85" i="9" s="1"/>
  <c r="AF90" i="9"/>
  <c r="M90" i="9" s="1"/>
  <c r="AD15" i="9"/>
  <c r="AE25" i="9"/>
  <c r="AE30" i="9"/>
  <c r="AF32" i="9"/>
  <c r="AE40" i="9"/>
  <c r="J40" i="9" s="1"/>
  <c r="AE51" i="9"/>
  <c r="J51" i="9" s="1"/>
  <c r="AD124" i="9"/>
  <c r="F124" i="9" s="1"/>
  <c r="AD21" i="9"/>
  <c r="AD34" i="9"/>
  <c r="AE113" i="9"/>
  <c r="J113" i="9" s="1"/>
  <c r="AE142" i="9"/>
  <c r="AD110" i="9"/>
  <c r="F110" i="9" s="1"/>
  <c r="AD125" i="9"/>
  <c r="F125" i="9" s="1"/>
  <c r="AD76" i="9"/>
  <c r="F76" i="9" s="1"/>
  <c r="AF22" i="9"/>
  <c r="AD30" i="9"/>
  <c r="AE99" i="9"/>
  <c r="J99" i="9" s="1"/>
  <c r="AE31" i="9"/>
  <c r="AF104" i="9"/>
  <c r="M104" i="9" s="1"/>
  <c r="AE112" i="9"/>
  <c r="J112" i="9" s="1"/>
  <c r="AD120" i="9"/>
  <c r="F120" i="9" s="1"/>
  <c r="AD55" i="9"/>
  <c r="F55" i="9" s="1"/>
  <c r="AE61" i="9"/>
  <c r="J61" i="9" s="1"/>
  <c r="AE76" i="9"/>
  <c r="J76" i="9" s="1"/>
  <c r="AD84" i="9"/>
  <c r="F84" i="9" s="1"/>
  <c r="AF19" i="9"/>
  <c r="AF29" i="9"/>
  <c r="AF146" i="9"/>
  <c r="AE82" i="9"/>
  <c r="J82" i="9" s="1"/>
  <c r="AD90" i="9"/>
  <c r="F90" i="9" s="1"/>
  <c r="AF103" i="9"/>
  <c r="M103" i="9" s="1"/>
  <c r="AE111" i="9"/>
  <c r="J111" i="9" s="1"/>
  <c r="AD119" i="9"/>
  <c r="F119" i="9" s="1"/>
  <c r="AD142" i="9"/>
  <c r="AE101" i="9"/>
  <c r="J101" i="9" s="1"/>
  <c r="AF60" i="9"/>
  <c r="M60" i="9" s="1"/>
  <c r="AE116" i="9"/>
  <c r="J116" i="9" s="1"/>
  <c r="AF75" i="9"/>
  <c r="M75" i="9" s="1"/>
  <c r="AE44" i="9"/>
  <c r="J44" i="9" s="1"/>
  <c r="AE59" i="9"/>
  <c r="J59" i="9" s="1"/>
  <c r="AE131" i="9"/>
  <c r="J131" i="9" s="1"/>
  <c r="AD17" i="9"/>
  <c r="AE19" i="9"/>
  <c r="AD27" i="9"/>
  <c r="AE37" i="9"/>
  <c r="AE50" i="9"/>
  <c r="J50" i="9" s="1"/>
  <c r="AD132" i="9"/>
  <c r="F132" i="9" s="1"/>
  <c r="AF20" i="9"/>
  <c r="AE146" i="9"/>
  <c r="AF72" i="9"/>
  <c r="M72" i="9" s="1"/>
  <c r="AE80" i="9"/>
  <c r="J80" i="9" s="1"/>
  <c r="AF101" i="9"/>
  <c r="M101" i="9" s="1"/>
  <c r="AE133" i="9"/>
  <c r="J133" i="9" s="1"/>
  <c r="AE148" i="9"/>
  <c r="AF33" i="9"/>
  <c r="AD47" i="9"/>
  <c r="F47" i="9" s="1"/>
  <c r="AF122" i="9"/>
  <c r="M122" i="9" s="1"/>
  <c r="AF26" i="9"/>
  <c r="AE145" i="9"/>
  <c r="AF71" i="9"/>
  <c r="M71" i="9" s="1"/>
  <c r="AD87" i="9"/>
  <c r="F87" i="9" s="1"/>
  <c r="AF84" i="9"/>
  <c r="M84" i="9" s="1"/>
  <c r="AF99" i="9"/>
  <c r="M99" i="9" s="1"/>
  <c r="AF25" i="9"/>
  <c r="AD41" i="9"/>
  <c r="AF58" i="9"/>
  <c r="M58" i="9" s="1"/>
  <c r="AF18" i="9"/>
  <c r="AF44" i="9"/>
  <c r="M44" i="9" s="1"/>
  <c r="AF73" i="9"/>
  <c r="M73" i="9" s="1"/>
  <c r="AE81" i="9"/>
  <c r="J81" i="9" s="1"/>
  <c r="AD89" i="9"/>
  <c r="F89" i="9" s="1"/>
  <c r="AF102" i="9"/>
  <c r="M102" i="9" s="1"/>
  <c r="AE110" i="9"/>
  <c r="J110" i="9" s="1"/>
  <c r="AD134" i="9"/>
  <c r="F134" i="9" s="1"/>
  <c r="AE93" i="9"/>
  <c r="J93" i="9" s="1"/>
  <c r="AF52" i="9"/>
  <c r="M52" i="9" s="1"/>
  <c r="AE108" i="9"/>
  <c r="J108" i="9" s="1"/>
  <c r="AF67" i="9"/>
  <c r="M67" i="9" s="1"/>
  <c r="AE36" i="9"/>
  <c r="AF46" i="9"/>
  <c r="M46" i="9" s="1"/>
  <c r="AE67" i="9"/>
  <c r="J67" i="9" s="1"/>
  <c r="AF114" i="9"/>
  <c r="M114" i="9" s="1"/>
  <c r="AE147" i="9"/>
  <c r="AD19" i="9"/>
  <c r="AE29" i="9"/>
  <c r="AE42" i="9"/>
  <c r="J42" i="9" s="1"/>
  <c r="AD68" i="9"/>
  <c r="F68" i="9" s="1"/>
  <c r="AD59" i="9"/>
  <c r="F59" i="9" s="1"/>
  <c r="AD88" i="9"/>
  <c r="F88" i="9" s="1"/>
  <c r="AF92" i="9"/>
  <c r="M92" i="9" s="1"/>
  <c r="AF107" i="9"/>
  <c r="M107" i="9" s="1"/>
  <c r="AD61" i="9"/>
  <c r="F61" i="9" s="1"/>
  <c r="AD44" i="9"/>
  <c r="F44" i="9" s="1"/>
  <c r="AD100" i="9"/>
  <c r="F100" i="9" s="1"/>
  <c r="AE16" i="9"/>
  <c r="AF39" i="9"/>
  <c r="M39" i="9" s="1"/>
  <c r="AD50" i="9"/>
  <c r="F50" i="9" s="1"/>
  <c r="AF137" i="9"/>
  <c r="M137" i="9" s="1"/>
  <c r="AD58" i="9"/>
  <c r="F58" i="9" s="1"/>
  <c r="AE79" i="9"/>
  <c r="J79" i="9" s="1"/>
  <c r="AE125" i="9"/>
  <c r="J125" i="9" s="1"/>
  <c r="AE140" i="9"/>
  <c r="AD53" i="9"/>
  <c r="F53" i="9" s="1"/>
  <c r="AD36" i="9"/>
  <c r="AE43" i="9"/>
  <c r="J43" i="9" s="1"/>
  <c r="AD116" i="9"/>
  <c r="F116" i="9" s="1"/>
  <c r="AF31" i="9"/>
  <c r="A26" i="9"/>
  <c r="A21" i="9"/>
  <c r="A32" i="9"/>
  <c r="A24" i="9"/>
  <c r="A43" i="9"/>
  <c r="A27" i="9"/>
  <c r="A22" i="9"/>
  <c r="A14" i="9"/>
  <c r="A44" i="9"/>
  <c r="T132" i="9"/>
  <c r="T68" i="9"/>
  <c r="T99" i="9"/>
  <c r="T130" i="9"/>
  <c r="T66" i="9"/>
  <c r="T97" i="9"/>
  <c r="T128" i="9"/>
  <c r="T64" i="9"/>
  <c r="T95" i="9"/>
  <c r="T126" i="9"/>
  <c r="T62" i="9"/>
  <c r="T53" i="9"/>
  <c r="T47" i="9"/>
  <c r="T33" i="9"/>
  <c r="T22" i="9"/>
  <c r="T93" i="9"/>
  <c r="T124" i="9"/>
  <c r="T60" i="9"/>
  <c r="T91" i="9"/>
  <c r="T122" i="9"/>
  <c r="T58" i="9"/>
  <c r="T89" i="9"/>
  <c r="T120" i="9"/>
  <c r="T56" i="9"/>
  <c r="T87" i="9"/>
  <c r="T118" i="9"/>
  <c r="T54" i="9"/>
  <c r="T109" i="9"/>
  <c r="T48" i="9"/>
  <c r="T44" i="9"/>
  <c r="T25" i="9"/>
  <c r="T14" i="9"/>
  <c r="T51" i="9"/>
  <c r="T100" i="9"/>
  <c r="T131" i="9"/>
  <c r="T67" i="9"/>
  <c r="T98" i="9"/>
  <c r="T129" i="9"/>
  <c r="T65" i="9"/>
  <c r="T96" i="9"/>
  <c r="T127" i="9"/>
  <c r="T63" i="9"/>
  <c r="T94" i="9"/>
  <c r="T45" i="9"/>
  <c r="T34" i="9"/>
  <c r="T23" i="9"/>
  <c r="T20" i="9"/>
  <c r="T77" i="9"/>
  <c r="T43" i="9"/>
  <c r="T24" i="9"/>
  <c r="T92" i="9"/>
  <c r="T123" i="9"/>
  <c r="T59" i="9"/>
  <c r="T90" i="9"/>
  <c r="T121" i="9"/>
  <c r="T57" i="9"/>
  <c r="T88" i="9"/>
  <c r="T119" i="9"/>
  <c r="T55" i="9"/>
  <c r="T86" i="9"/>
  <c r="T37" i="9"/>
  <c r="T26" i="9"/>
  <c r="T15" i="9"/>
  <c r="T133" i="9"/>
  <c r="T46" i="9"/>
  <c r="T35" i="9"/>
  <c r="T16" i="9"/>
  <c r="T108" i="9"/>
  <c r="T75" i="9"/>
  <c r="T137" i="9"/>
  <c r="T104" i="9"/>
  <c r="T71" i="9"/>
  <c r="T50" i="9"/>
  <c r="T31" i="9"/>
  <c r="T141" i="9"/>
  <c r="T32" i="9"/>
  <c r="T29" i="9"/>
  <c r="T38" i="9"/>
  <c r="T76" i="9"/>
  <c r="T105" i="9"/>
  <c r="T134" i="9"/>
  <c r="T61" i="9"/>
  <c r="T147" i="9"/>
  <c r="T143" i="9"/>
  <c r="T49" i="9"/>
  <c r="T85" i="9"/>
  <c r="T84" i="9"/>
  <c r="T146" i="9"/>
  <c r="T113" i="9"/>
  <c r="T80" i="9"/>
  <c r="T142" i="9"/>
  <c r="T125" i="9"/>
  <c r="T72" i="9"/>
  <c r="T21" i="9"/>
  <c r="T30" i="9"/>
  <c r="T114" i="9"/>
  <c r="T81" i="9"/>
  <c r="T110" i="9"/>
  <c r="T36" i="9"/>
  <c r="T139" i="9"/>
  <c r="T106" i="9"/>
  <c r="T73" i="9"/>
  <c r="T135" i="9"/>
  <c r="T102" i="9"/>
  <c r="T42" i="9"/>
  <c r="T28" i="9"/>
  <c r="T52" i="9"/>
  <c r="T78" i="9"/>
  <c r="T69" i="9"/>
  <c r="T27" i="9"/>
  <c r="T140" i="9"/>
  <c r="T74" i="9"/>
  <c r="T103" i="9"/>
  <c r="T117" i="9"/>
  <c r="T19" i="9"/>
  <c r="T83" i="9"/>
  <c r="T112" i="9"/>
  <c r="T101" i="9"/>
  <c r="T40" i="9"/>
  <c r="T148" i="9"/>
  <c r="T115" i="9"/>
  <c r="T82" i="9"/>
  <c r="T144" i="9"/>
  <c r="T111" i="9"/>
  <c r="T18" i="9"/>
  <c r="T107" i="9"/>
  <c r="T136" i="9"/>
  <c r="T70" i="9"/>
  <c r="T41" i="9"/>
  <c r="T116" i="9"/>
  <c r="T145" i="9"/>
  <c r="T79" i="9"/>
  <c r="T39" i="9"/>
  <c r="T17" i="9"/>
  <c r="A20" i="9"/>
  <c r="A39" i="9"/>
  <c r="A41" i="9"/>
  <c r="A46" i="9"/>
  <c r="A45" i="9"/>
  <c r="A18" i="9"/>
  <c r="A37" i="9"/>
  <c r="A17" i="9"/>
  <c r="A25" i="9"/>
  <c r="A19" i="9"/>
  <c r="A15" i="9"/>
  <c r="A30" i="9"/>
  <c r="A38" i="9"/>
  <c r="A31" i="9"/>
  <c r="AA1" i="1"/>
  <c r="AN6" i="1"/>
  <c r="AM6" i="1"/>
  <c r="AE6" i="1"/>
  <c r="K5" i="1" s="1"/>
  <c r="AL6" i="1"/>
  <c r="M8" i="1" s="1"/>
  <c r="AI6" i="1"/>
  <c r="G8" i="1" s="1"/>
  <c r="AJ6" i="1"/>
  <c r="AG6" i="1"/>
  <c r="Q6" i="1" s="1"/>
  <c r="AH6" i="1"/>
  <c r="AK6" i="1"/>
  <c r="T8" i="1" s="1"/>
  <c r="AF6" i="1"/>
  <c r="G6" i="1" s="1"/>
  <c r="AD6" i="1"/>
  <c r="K4" i="1" s="1"/>
  <c r="AF149" i="9" l="1"/>
  <c r="T149" i="9"/>
  <c r="T151" i="9" s="1"/>
  <c r="T148" i="1"/>
  <c r="T139" i="1"/>
  <c r="T131" i="1"/>
  <c r="T123" i="1"/>
  <c r="T115" i="1"/>
  <c r="T107" i="1"/>
  <c r="T99" i="1"/>
  <c r="T90" i="1"/>
  <c r="T82" i="1"/>
  <c r="T74" i="1"/>
  <c r="T66" i="1"/>
  <c r="T58" i="1"/>
  <c r="T50" i="1"/>
  <c r="T42" i="1"/>
  <c r="T32" i="1"/>
  <c r="T24" i="1"/>
  <c r="T16" i="1"/>
  <c r="T109" i="1"/>
  <c r="T76" i="1"/>
  <c r="T26" i="1"/>
  <c r="T100" i="1"/>
  <c r="T59" i="1"/>
  <c r="T17" i="1"/>
  <c r="T146" i="1"/>
  <c r="T138" i="1"/>
  <c r="T130" i="1"/>
  <c r="T122" i="1"/>
  <c r="T114" i="1"/>
  <c r="T106" i="1"/>
  <c r="T98" i="1"/>
  <c r="T89" i="1"/>
  <c r="T81" i="1"/>
  <c r="T73" i="1"/>
  <c r="T65" i="1"/>
  <c r="T57" i="1"/>
  <c r="T49" i="1"/>
  <c r="T41" i="1"/>
  <c r="T31" i="1"/>
  <c r="T23" i="1"/>
  <c r="T15" i="1"/>
  <c r="T125" i="1"/>
  <c r="T52" i="1"/>
  <c r="T116" i="1"/>
  <c r="T67" i="1"/>
  <c r="T25" i="1"/>
  <c r="T145" i="1"/>
  <c r="T137" i="1"/>
  <c r="T129" i="1"/>
  <c r="T121" i="1"/>
  <c r="T113" i="1"/>
  <c r="T105" i="1"/>
  <c r="T96" i="1"/>
  <c r="T88" i="1"/>
  <c r="T80" i="1"/>
  <c r="T72" i="1"/>
  <c r="T64" i="1"/>
  <c r="T56" i="1"/>
  <c r="T48" i="1"/>
  <c r="T40" i="1"/>
  <c r="T30" i="1"/>
  <c r="T22" i="1"/>
  <c r="T14" i="1"/>
  <c r="T117" i="1"/>
  <c r="T60" i="1"/>
  <c r="T140" i="1"/>
  <c r="T75" i="1"/>
  <c r="T144" i="1"/>
  <c r="T136" i="1"/>
  <c r="T128" i="1"/>
  <c r="T120" i="1"/>
  <c r="T112" i="1"/>
  <c r="T104" i="1"/>
  <c r="T95" i="1"/>
  <c r="T87" i="1"/>
  <c r="T79" i="1"/>
  <c r="T71" i="1"/>
  <c r="T63" i="1"/>
  <c r="T55" i="1"/>
  <c r="T47" i="1"/>
  <c r="T39" i="1"/>
  <c r="T29" i="1"/>
  <c r="T21" i="1"/>
  <c r="T13" i="1"/>
  <c r="T101" i="1"/>
  <c r="T68" i="1"/>
  <c r="T18" i="1"/>
  <c r="T108" i="1"/>
  <c r="T51" i="1"/>
  <c r="T143" i="1"/>
  <c r="T135" i="1"/>
  <c r="T127" i="1"/>
  <c r="T119" i="1"/>
  <c r="T111" i="1"/>
  <c r="T103" i="1"/>
  <c r="T94" i="1"/>
  <c r="T86" i="1"/>
  <c r="T78" i="1"/>
  <c r="T70" i="1"/>
  <c r="T62" i="1"/>
  <c r="T54" i="1"/>
  <c r="T46" i="1"/>
  <c r="T38" i="1"/>
  <c r="T28" i="1"/>
  <c r="T20" i="1"/>
  <c r="T141" i="1"/>
  <c r="T84" i="1"/>
  <c r="T34" i="1"/>
  <c r="T132" i="1"/>
  <c r="T83" i="1"/>
  <c r="T43" i="1"/>
  <c r="T142" i="1"/>
  <c r="T134" i="1"/>
  <c r="T126" i="1"/>
  <c r="T118" i="1"/>
  <c r="T110" i="1"/>
  <c r="T102" i="1"/>
  <c r="T93" i="1"/>
  <c r="T85" i="1"/>
  <c r="T77" i="1"/>
  <c r="T69" i="1"/>
  <c r="T61" i="1"/>
  <c r="T53" i="1"/>
  <c r="T45" i="1"/>
  <c r="T35" i="1"/>
  <c r="T27" i="1"/>
  <c r="T19" i="1"/>
  <c r="T133" i="1"/>
  <c r="T92" i="1"/>
  <c r="T44" i="1"/>
  <c r="T124" i="1"/>
  <c r="T91" i="1"/>
  <c r="T33" i="1"/>
  <c r="T97" i="1"/>
  <c r="T147" i="1"/>
  <c r="T37" i="1"/>
  <c r="T36" i="1"/>
  <c r="AF146" i="1"/>
  <c r="M146" i="1" s="1"/>
  <c r="AF135" i="1"/>
  <c r="M135" i="1" s="1"/>
  <c r="AF119" i="1"/>
  <c r="M119" i="1" s="1"/>
  <c r="AF103" i="1"/>
  <c r="M103" i="1" s="1"/>
  <c r="AF87" i="1"/>
  <c r="M87" i="1" s="1"/>
  <c r="AF71" i="1"/>
  <c r="M71" i="1" s="1"/>
  <c r="AF57" i="1"/>
  <c r="M57" i="1" s="1"/>
  <c r="AF48" i="1"/>
  <c r="M48" i="1" s="1"/>
  <c r="AF40" i="1"/>
  <c r="M40" i="1" s="1"/>
  <c r="AF32" i="1"/>
  <c r="M32" i="1" s="1"/>
  <c r="AF24" i="1"/>
  <c r="M24" i="1" s="1"/>
  <c r="AF16" i="1"/>
  <c r="M16" i="1" s="1"/>
  <c r="AE144" i="1"/>
  <c r="J144" i="1" s="1"/>
  <c r="AE136" i="1"/>
  <c r="J136" i="1" s="1"/>
  <c r="AE128" i="1"/>
  <c r="J128" i="1" s="1"/>
  <c r="AF133" i="1"/>
  <c r="M133" i="1" s="1"/>
  <c r="AF117" i="1"/>
  <c r="M117" i="1" s="1"/>
  <c r="AF101" i="1"/>
  <c r="M101" i="1" s="1"/>
  <c r="AF85" i="1"/>
  <c r="M85" i="1" s="1"/>
  <c r="AF69" i="1"/>
  <c r="M69" i="1" s="1"/>
  <c r="AF56" i="1"/>
  <c r="M56" i="1" s="1"/>
  <c r="AF47" i="1"/>
  <c r="M47" i="1" s="1"/>
  <c r="AF39" i="1"/>
  <c r="M39" i="1" s="1"/>
  <c r="AF31" i="1"/>
  <c r="M31" i="1" s="1"/>
  <c r="AF23" i="1"/>
  <c r="M23" i="1" s="1"/>
  <c r="AF15" i="1"/>
  <c r="M15" i="1" s="1"/>
  <c r="AE143" i="1"/>
  <c r="J143" i="1" s="1"/>
  <c r="AE135" i="1"/>
  <c r="J135" i="1" s="1"/>
  <c r="AE127" i="1"/>
  <c r="J127" i="1" s="1"/>
  <c r="AE119" i="1"/>
  <c r="J119" i="1" s="1"/>
  <c r="AE111" i="1"/>
  <c r="J111" i="1" s="1"/>
  <c r="AE103" i="1"/>
  <c r="J103" i="1" s="1"/>
  <c r="AE95" i="1"/>
  <c r="J95" i="1" s="1"/>
  <c r="AE87" i="1"/>
  <c r="J87" i="1" s="1"/>
  <c r="AE79" i="1"/>
  <c r="J79" i="1" s="1"/>
  <c r="AE71" i="1"/>
  <c r="J71" i="1" s="1"/>
  <c r="AE63" i="1"/>
  <c r="J63" i="1" s="1"/>
  <c r="AE55" i="1"/>
  <c r="J55" i="1" s="1"/>
  <c r="AE47" i="1"/>
  <c r="J47" i="1" s="1"/>
  <c r="AE39" i="1"/>
  <c r="J39" i="1" s="1"/>
  <c r="AE31" i="1"/>
  <c r="J31" i="1" s="1"/>
  <c r="AE23" i="1"/>
  <c r="J23" i="1" s="1"/>
  <c r="AE15" i="1"/>
  <c r="J15" i="1" s="1"/>
  <c r="AD142" i="1"/>
  <c r="F142" i="1" s="1"/>
  <c r="AD134" i="1"/>
  <c r="F134" i="1" s="1"/>
  <c r="AD126" i="1"/>
  <c r="F126" i="1" s="1"/>
  <c r="AD118" i="1"/>
  <c r="F118" i="1" s="1"/>
  <c r="AD110" i="1"/>
  <c r="F110" i="1" s="1"/>
  <c r="AD102" i="1"/>
  <c r="F102" i="1" s="1"/>
  <c r="AD94" i="1"/>
  <c r="F94" i="1" s="1"/>
  <c r="AD86" i="1"/>
  <c r="F86" i="1" s="1"/>
  <c r="AD78" i="1"/>
  <c r="F78" i="1" s="1"/>
  <c r="AD70" i="1"/>
  <c r="F70" i="1" s="1"/>
  <c r="AD62" i="1"/>
  <c r="F62" i="1" s="1"/>
  <c r="AD54" i="1"/>
  <c r="F54" i="1" s="1"/>
  <c r="AD46" i="1"/>
  <c r="F46" i="1" s="1"/>
  <c r="AD38" i="1"/>
  <c r="F38" i="1" s="1"/>
  <c r="AD30" i="1"/>
  <c r="F30" i="1" s="1"/>
  <c r="AD22" i="1"/>
  <c r="F22" i="1" s="1"/>
  <c r="AD14" i="1"/>
  <c r="F14" i="1" s="1"/>
  <c r="AF116" i="1"/>
  <c r="M116" i="1" s="1"/>
  <c r="AF100" i="1"/>
  <c r="M100" i="1" s="1"/>
  <c r="AF84" i="1"/>
  <c r="M84" i="1" s="1"/>
  <c r="AF68" i="1"/>
  <c r="M68" i="1" s="1"/>
  <c r="AF55" i="1"/>
  <c r="M55" i="1" s="1"/>
  <c r="AF46" i="1"/>
  <c r="M46" i="1" s="1"/>
  <c r="AF38" i="1"/>
  <c r="M38" i="1" s="1"/>
  <c r="AF30" i="1"/>
  <c r="M30" i="1" s="1"/>
  <c r="AF22" i="1"/>
  <c r="M22" i="1" s="1"/>
  <c r="AF14" i="1"/>
  <c r="M14" i="1" s="1"/>
  <c r="AE142" i="1"/>
  <c r="J142" i="1" s="1"/>
  <c r="AE134" i="1"/>
  <c r="J134" i="1" s="1"/>
  <c r="AE126" i="1"/>
  <c r="J126" i="1" s="1"/>
  <c r="AE118" i="1"/>
  <c r="J118" i="1" s="1"/>
  <c r="AE110" i="1"/>
  <c r="J110" i="1" s="1"/>
  <c r="AE102" i="1"/>
  <c r="J102" i="1" s="1"/>
  <c r="AE94" i="1"/>
  <c r="J94" i="1" s="1"/>
  <c r="AE86" i="1"/>
  <c r="J86" i="1" s="1"/>
  <c r="AE78" i="1"/>
  <c r="J78" i="1" s="1"/>
  <c r="AE70" i="1"/>
  <c r="J70" i="1" s="1"/>
  <c r="AE62" i="1"/>
  <c r="J62" i="1" s="1"/>
  <c r="AE54" i="1"/>
  <c r="J54" i="1" s="1"/>
  <c r="AE46" i="1"/>
  <c r="J46" i="1" s="1"/>
  <c r="AE38" i="1"/>
  <c r="J38" i="1" s="1"/>
  <c r="AE30" i="1"/>
  <c r="J30" i="1" s="1"/>
  <c r="AE22" i="1"/>
  <c r="J22" i="1" s="1"/>
  <c r="AE14" i="1"/>
  <c r="J14" i="1" s="1"/>
  <c r="AD141" i="1"/>
  <c r="F141" i="1" s="1"/>
  <c r="AD133" i="1"/>
  <c r="F133" i="1" s="1"/>
  <c r="AD125" i="1"/>
  <c r="F125" i="1" s="1"/>
  <c r="AD117" i="1"/>
  <c r="F117" i="1" s="1"/>
  <c r="AD109" i="1"/>
  <c r="F109" i="1" s="1"/>
  <c r="AD101" i="1"/>
  <c r="F101" i="1" s="1"/>
  <c r="AD93" i="1"/>
  <c r="F93" i="1" s="1"/>
  <c r="AD85" i="1"/>
  <c r="F85" i="1" s="1"/>
  <c r="AD77" i="1"/>
  <c r="F77" i="1" s="1"/>
  <c r="AD69" i="1"/>
  <c r="F69" i="1" s="1"/>
  <c r="AD61" i="1"/>
  <c r="F61" i="1" s="1"/>
  <c r="AD53" i="1"/>
  <c r="F53" i="1" s="1"/>
  <c r="AD45" i="1"/>
  <c r="F45" i="1" s="1"/>
  <c r="AD146" i="1"/>
  <c r="F146" i="1" s="1"/>
  <c r="AF148" i="1"/>
  <c r="M148" i="1" s="1"/>
  <c r="AF132" i="1"/>
  <c r="M132" i="1" s="1"/>
  <c r="AF143" i="1"/>
  <c r="M143" i="1" s="1"/>
  <c r="AF127" i="1"/>
  <c r="M127" i="1" s="1"/>
  <c r="AF111" i="1"/>
  <c r="M111" i="1" s="1"/>
  <c r="AF95" i="1"/>
  <c r="M95" i="1" s="1"/>
  <c r="AF79" i="1"/>
  <c r="M79" i="1" s="1"/>
  <c r="AF63" i="1"/>
  <c r="M63" i="1" s="1"/>
  <c r="AF52" i="1"/>
  <c r="M52" i="1" s="1"/>
  <c r="AF44" i="1"/>
  <c r="M44" i="1" s="1"/>
  <c r="AF36" i="1"/>
  <c r="M36" i="1" s="1"/>
  <c r="AF28" i="1"/>
  <c r="M28" i="1" s="1"/>
  <c r="AF20" i="1"/>
  <c r="M20" i="1" s="1"/>
  <c r="AE148" i="1"/>
  <c r="J148" i="1" s="1"/>
  <c r="AE140" i="1"/>
  <c r="J140" i="1" s="1"/>
  <c r="AE132" i="1"/>
  <c r="J132" i="1" s="1"/>
  <c r="AE124" i="1"/>
  <c r="J124" i="1" s="1"/>
  <c r="AE116" i="1"/>
  <c r="J116" i="1" s="1"/>
  <c r="AE108" i="1"/>
  <c r="J108" i="1" s="1"/>
  <c r="AE100" i="1"/>
  <c r="J100" i="1" s="1"/>
  <c r="AE92" i="1"/>
  <c r="J92" i="1" s="1"/>
  <c r="AE84" i="1"/>
  <c r="J84" i="1" s="1"/>
  <c r="AE76" i="1"/>
  <c r="J76" i="1" s="1"/>
  <c r="AE68" i="1"/>
  <c r="J68" i="1" s="1"/>
  <c r="AE60" i="1"/>
  <c r="J60" i="1" s="1"/>
  <c r="AE52" i="1"/>
  <c r="J52" i="1" s="1"/>
  <c r="AE44" i="1"/>
  <c r="J44" i="1" s="1"/>
  <c r="AE36" i="1"/>
  <c r="J36" i="1" s="1"/>
  <c r="AE28" i="1"/>
  <c r="J28" i="1" s="1"/>
  <c r="AE20" i="1"/>
  <c r="J20" i="1" s="1"/>
  <c r="AD148" i="1"/>
  <c r="F148" i="1" s="1"/>
  <c r="AD139" i="1"/>
  <c r="F139" i="1" s="1"/>
  <c r="AD131" i="1"/>
  <c r="F131" i="1" s="1"/>
  <c r="AD123" i="1"/>
  <c r="F123" i="1" s="1"/>
  <c r="AD115" i="1"/>
  <c r="F115" i="1" s="1"/>
  <c r="AD107" i="1"/>
  <c r="F107" i="1" s="1"/>
  <c r="AD99" i="1"/>
  <c r="F99" i="1" s="1"/>
  <c r="AD91" i="1"/>
  <c r="F91" i="1" s="1"/>
  <c r="AD83" i="1"/>
  <c r="F83" i="1" s="1"/>
  <c r="AD75" i="1"/>
  <c r="F75" i="1" s="1"/>
  <c r="AD67" i="1"/>
  <c r="F67" i="1" s="1"/>
  <c r="AD59" i="1"/>
  <c r="F59" i="1" s="1"/>
  <c r="AD51" i="1"/>
  <c r="F51" i="1" s="1"/>
  <c r="AD43" i="1"/>
  <c r="F43" i="1" s="1"/>
  <c r="AD35" i="1"/>
  <c r="F35" i="1" s="1"/>
  <c r="AD27" i="1"/>
  <c r="F27" i="1" s="1"/>
  <c r="AD19" i="1"/>
  <c r="F19" i="1" s="1"/>
  <c r="AF93" i="1"/>
  <c r="M93" i="1" s="1"/>
  <c r="AF61" i="1"/>
  <c r="M61" i="1" s="1"/>
  <c r="AF51" i="1"/>
  <c r="M51" i="1" s="1"/>
  <c r="AF35" i="1"/>
  <c r="M35" i="1" s="1"/>
  <c r="AF27" i="1"/>
  <c r="M27" i="1" s="1"/>
  <c r="AE147" i="1"/>
  <c r="J147" i="1" s="1"/>
  <c r="AE131" i="1"/>
  <c r="J131" i="1" s="1"/>
  <c r="AE115" i="1"/>
  <c r="J115" i="1" s="1"/>
  <c r="AE99" i="1"/>
  <c r="J99" i="1" s="1"/>
  <c r="AE91" i="1"/>
  <c r="J91" i="1" s="1"/>
  <c r="AE83" i="1"/>
  <c r="J83" i="1" s="1"/>
  <c r="AE75" i="1"/>
  <c r="J75" i="1" s="1"/>
  <c r="AE67" i="1"/>
  <c r="J67" i="1" s="1"/>
  <c r="AE59" i="1"/>
  <c r="J59" i="1" s="1"/>
  <c r="AE51" i="1"/>
  <c r="J51" i="1" s="1"/>
  <c r="AE43" i="1"/>
  <c r="J43" i="1" s="1"/>
  <c r="AE35" i="1"/>
  <c r="J35" i="1" s="1"/>
  <c r="AE27" i="1"/>
  <c r="J27" i="1" s="1"/>
  <c r="AE19" i="1"/>
  <c r="J19" i="1" s="1"/>
  <c r="AD147" i="1"/>
  <c r="F147" i="1" s="1"/>
  <c r="AD138" i="1"/>
  <c r="F138" i="1" s="1"/>
  <c r="AD130" i="1"/>
  <c r="F130" i="1" s="1"/>
  <c r="AD122" i="1"/>
  <c r="F122" i="1" s="1"/>
  <c r="AD114" i="1"/>
  <c r="F114" i="1" s="1"/>
  <c r="AD106" i="1"/>
  <c r="F106" i="1" s="1"/>
  <c r="AD98" i="1"/>
  <c r="F98" i="1" s="1"/>
  <c r="AD90" i="1"/>
  <c r="F90" i="1" s="1"/>
  <c r="AD82" i="1"/>
  <c r="F82" i="1" s="1"/>
  <c r="AD74" i="1"/>
  <c r="F74" i="1" s="1"/>
  <c r="AD66" i="1"/>
  <c r="F66" i="1" s="1"/>
  <c r="AD58" i="1"/>
  <c r="F58" i="1" s="1"/>
  <c r="AD50" i="1"/>
  <c r="F50" i="1" s="1"/>
  <c r="AD42" i="1"/>
  <c r="F42" i="1" s="1"/>
  <c r="AD34" i="1"/>
  <c r="F34" i="1" s="1"/>
  <c r="AD26" i="1"/>
  <c r="F26" i="1" s="1"/>
  <c r="AD18" i="1"/>
  <c r="F18" i="1" s="1"/>
  <c r="AF141" i="1"/>
  <c r="M141" i="1" s="1"/>
  <c r="AF125" i="1"/>
  <c r="M125" i="1" s="1"/>
  <c r="AF109" i="1"/>
  <c r="M109" i="1" s="1"/>
  <c r="AF77" i="1"/>
  <c r="M77" i="1" s="1"/>
  <c r="AF43" i="1"/>
  <c r="M43" i="1" s="1"/>
  <c r="AF19" i="1"/>
  <c r="M19" i="1" s="1"/>
  <c r="AE139" i="1"/>
  <c r="J139" i="1" s="1"/>
  <c r="AE123" i="1"/>
  <c r="J123" i="1" s="1"/>
  <c r="AE107" i="1"/>
  <c r="J107" i="1" s="1"/>
  <c r="AF108" i="1"/>
  <c r="M108" i="1" s="1"/>
  <c r="AF67" i="1"/>
  <c r="M67" i="1" s="1"/>
  <c r="AF41" i="1"/>
  <c r="M41" i="1" s="1"/>
  <c r="AF18" i="1"/>
  <c r="M18" i="1" s="1"/>
  <c r="AE133" i="1"/>
  <c r="J133" i="1" s="1"/>
  <c r="AE114" i="1"/>
  <c r="J114" i="1" s="1"/>
  <c r="AE98" i="1"/>
  <c r="J98" i="1" s="1"/>
  <c r="AE82" i="1"/>
  <c r="J82" i="1" s="1"/>
  <c r="AE34" i="1"/>
  <c r="J34" i="1" s="1"/>
  <c r="AD105" i="1"/>
  <c r="F105" i="1" s="1"/>
  <c r="AF147" i="1"/>
  <c r="M147" i="1" s="1"/>
  <c r="AF107" i="1"/>
  <c r="M107" i="1" s="1"/>
  <c r="AF60" i="1"/>
  <c r="M60" i="1" s="1"/>
  <c r="AF37" i="1"/>
  <c r="M37" i="1" s="1"/>
  <c r="AF17" i="1"/>
  <c r="M17" i="1" s="1"/>
  <c r="AE130" i="1"/>
  <c r="J130" i="1" s="1"/>
  <c r="AE113" i="1"/>
  <c r="J113" i="1" s="1"/>
  <c r="AE97" i="1"/>
  <c r="J97" i="1" s="1"/>
  <c r="AE81" i="1"/>
  <c r="J81" i="1" s="1"/>
  <c r="AE65" i="1"/>
  <c r="J65" i="1" s="1"/>
  <c r="AE49" i="1"/>
  <c r="J49" i="1" s="1"/>
  <c r="AE33" i="1"/>
  <c r="J33" i="1" s="1"/>
  <c r="AE17" i="1"/>
  <c r="J17" i="1" s="1"/>
  <c r="AD136" i="1"/>
  <c r="F136" i="1" s="1"/>
  <c r="AD120" i="1"/>
  <c r="F120" i="1" s="1"/>
  <c r="AD104" i="1"/>
  <c r="F104" i="1" s="1"/>
  <c r="AD88" i="1"/>
  <c r="F88" i="1" s="1"/>
  <c r="AD72" i="1"/>
  <c r="F72" i="1" s="1"/>
  <c r="AD56" i="1"/>
  <c r="F56" i="1" s="1"/>
  <c r="AD40" i="1"/>
  <c r="F40" i="1" s="1"/>
  <c r="AD28" i="1"/>
  <c r="F28" i="1" s="1"/>
  <c r="AD15" i="1"/>
  <c r="F15" i="1" s="1"/>
  <c r="AF140" i="1"/>
  <c r="M140" i="1" s="1"/>
  <c r="AF99" i="1"/>
  <c r="M99" i="1" s="1"/>
  <c r="AF59" i="1"/>
  <c r="M59" i="1" s="1"/>
  <c r="AF34" i="1"/>
  <c r="M34" i="1" s="1"/>
  <c r="AF13" i="1"/>
  <c r="AE129" i="1"/>
  <c r="J129" i="1" s="1"/>
  <c r="AE112" i="1"/>
  <c r="J112" i="1" s="1"/>
  <c r="AE96" i="1"/>
  <c r="J96" i="1" s="1"/>
  <c r="AE80" i="1"/>
  <c r="J80" i="1" s="1"/>
  <c r="AE64" i="1"/>
  <c r="J64" i="1" s="1"/>
  <c r="AE48" i="1"/>
  <c r="J48" i="1" s="1"/>
  <c r="AE32" i="1"/>
  <c r="J32" i="1" s="1"/>
  <c r="AE16" i="1"/>
  <c r="J16" i="1" s="1"/>
  <c r="AD135" i="1"/>
  <c r="F135" i="1" s="1"/>
  <c r="AD119" i="1"/>
  <c r="F119" i="1" s="1"/>
  <c r="AD103" i="1"/>
  <c r="F103" i="1" s="1"/>
  <c r="AD87" i="1"/>
  <c r="F87" i="1" s="1"/>
  <c r="AD71" i="1"/>
  <c r="F71" i="1" s="1"/>
  <c r="AD55" i="1"/>
  <c r="F55" i="1" s="1"/>
  <c r="AD39" i="1"/>
  <c r="F39" i="1" s="1"/>
  <c r="AD25" i="1"/>
  <c r="F25" i="1" s="1"/>
  <c r="AD13" i="1"/>
  <c r="F13" i="1" s="1"/>
  <c r="AF139" i="1"/>
  <c r="M139" i="1" s="1"/>
  <c r="AF92" i="1"/>
  <c r="M92" i="1" s="1"/>
  <c r="AF53" i="1"/>
  <c r="M53" i="1" s="1"/>
  <c r="AF33" i="1"/>
  <c r="M33" i="1" s="1"/>
  <c r="AE146" i="1"/>
  <c r="J146" i="1" s="1"/>
  <c r="AE125" i="1"/>
  <c r="J125" i="1" s="1"/>
  <c r="AE109" i="1"/>
  <c r="J109" i="1" s="1"/>
  <c r="AE93" i="1"/>
  <c r="J93" i="1" s="1"/>
  <c r="AE77" i="1"/>
  <c r="J77" i="1" s="1"/>
  <c r="AE61" i="1"/>
  <c r="J61" i="1" s="1"/>
  <c r="AE45" i="1"/>
  <c r="J45" i="1" s="1"/>
  <c r="AE29" i="1"/>
  <c r="J29" i="1" s="1"/>
  <c r="AE13" i="1"/>
  <c r="J13" i="1" s="1"/>
  <c r="AD132" i="1"/>
  <c r="F132" i="1" s="1"/>
  <c r="AD116" i="1"/>
  <c r="F116" i="1" s="1"/>
  <c r="AD100" i="1"/>
  <c r="F100" i="1" s="1"/>
  <c r="AD84" i="1"/>
  <c r="F84" i="1" s="1"/>
  <c r="AD68" i="1"/>
  <c r="F68" i="1" s="1"/>
  <c r="AD52" i="1"/>
  <c r="F52" i="1" s="1"/>
  <c r="AD37" i="1"/>
  <c r="F37" i="1" s="1"/>
  <c r="AF131" i="1"/>
  <c r="M131" i="1" s="1"/>
  <c r="AF91" i="1"/>
  <c r="M91" i="1" s="1"/>
  <c r="AF50" i="1"/>
  <c r="M50" i="1" s="1"/>
  <c r="AF29" i="1"/>
  <c r="M29" i="1" s="1"/>
  <c r="AE145" i="1"/>
  <c r="J145" i="1" s="1"/>
  <c r="AE122" i="1"/>
  <c r="J122" i="1" s="1"/>
  <c r="AE106" i="1"/>
  <c r="J106" i="1" s="1"/>
  <c r="AE90" i="1"/>
  <c r="J90" i="1" s="1"/>
  <c r="AE74" i="1"/>
  <c r="J74" i="1" s="1"/>
  <c r="AE58" i="1"/>
  <c r="J58" i="1" s="1"/>
  <c r="AE42" i="1"/>
  <c r="J42" i="1" s="1"/>
  <c r="AE26" i="1"/>
  <c r="J26" i="1" s="1"/>
  <c r="AD145" i="1"/>
  <c r="F145" i="1" s="1"/>
  <c r="AD129" i="1"/>
  <c r="F129" i="1" s="1"/>
  <c r="AD113" i="1"/>
  <c r="F113" i="1" s="1"/>
  <c r="AD97" i="1"/>
  <c r="F97" i="1" s="1"/>
  <c r="AD81" i="1"/>
  <c r="F81" i="1" s="1"/>
  <c r="AD65" i="1"/>
  <c r="F65" i="1" s="1"/>
  <c r="AD49" i="1"/>
  <c r="F49" i="1" s="1"/>
  <c r="AD36" i="1"/>
  <c r="F36" i="1" s="1"/>
  <c r="AD23" i="1"/>
  <c r="F23" i="1" s="1"/>
  <c r="AD48" i="1"/>
  <c r="F48" i="1" s="1"/>
  <c r="AD21" i="1"/>
  <c r="F21" i="1" s="1"/>
  <c r="AF123" i="1"/>
  <c r="M123" i="1" s="1"/>
  <c r="AF76" i="1"/>
  <c r="M76" i="1" s="1"/>
  <c r="AF25" i="1"/>
  <c r="M25" i="1" s="1"/>
  <c r="AE138" i="1"/>
  <c r="J138" i="1" s="1"/>
  <c r="AE104" i="1"/>
  <c r="J104" i="1" s="1"/>
  <c r="AE72" i="1"/>
  <c r="J72" i="1" s="1"/>
  <c r="AE40" i="1"/>
  <c r="J40" i="1" s="1"/>
  <c r="AD143" i="1"/>
  <c r="F143" i="1" s="1"/>
  <c r="AD111" i="1"/>
  <c r="F111" i="1" s="1"/>
  <c r="AD79" i="1"/>
  <c r="F79" i="1" s="1"/>
  <c r="AD47" i="1"/>
  <c r="F47" i="1" s="1"/>
  <c r="AD20" i="1"/>
  <c r="F20" i="1" s="1"/>
  <c r="AF75" i="1"/>
  <c r="M75" i="1" s="1"/>
  <c r="AF42" i="1"/>
  <c r="M42" i="1" s="1"/>
  <c r="AE137" i="1"/>
  <c r="J137" i="1" s="1"/>
  <c r="AE101" i="1"/>
  <c r="J101" i="1" s="1"/>
  <c r="AE69" i="1"/>
  <c r="J69" i="1" s="1"/>
  <c r="AE37" i="1"/>
  <c r="J37" i="1" s="1"/>
  <c r="AD140" i="1"/>
  <c r="F140" i="1" s="1"/>
  <c r="AD108" i="1"/>
  <c r="F108" i="1" s="1"/>
  <c r="AD76" i="1"/>
  <c r="F76" i="1" s="1"/>
  <c r="AD44" i="1"/>
  <c r="F44" i="1" s="1"/>
  <c r="AD17" i="1"/>
  <c r="F17" i="1" s="1"/>
  <c r="AE66" i="1"/>
  <c r="J66" i="1" s="1"/>
  <c r="AD137" i="1"/>
  <c r="F137" i="1" s="1"/>
  <c r="AD89" i="1"/>
  <c r="F89" i="1" s="1"/>
  <c r="AD57" i="1"/>
  <c r="F57" i="1" s="1"/>
  <c r="AD29" i="1"/>
  <c r="F29" i="1" s="1"/>
  <c r="AD24" i="1"/>
  <c r="F24" i="1" s="1"/>
  <c r="AF124" i="1"/>
  <c r="M124" i="1" s="1"/>
  <c r="AF83" i="1"/>
  <c r="M83" i="1" s="1"/>
  <c r="AF49" i="1"/>
  <c r="M49" i="1" s="1"/>
  <c r="AF26" i="1"/>
  <c r="M26" i="1" s="1"/>
  <c r="AE141" i="1"/>
  <c r="J141" i="1" s="1"/>
  <c r="AE121" i="1"/>
  <c r="J121" i="1" s="1"/>
  <c r="AE105" i="1"/>
  <c r="J105" i="1" s="1"/>
  <c r="AE89" i="1"/>
  <c r="J89" i="1" s="1"/>
  <c r="AE73" i="1"/>
  <c r="J73" i="1" s="1"/>
  <c r="AE57" i="1"/>
  <c r="J57" i="1" s="1"/>
  <c r="AE41" i="1"/>
  <c r="J41" i="1" s="1"/>
  <c r="AE25" i="1"/>
  <c r="J25" i="1" s="1"/>
  <c r="AD144" i="1"/>
  <c r="F144" i="1" s="1"/>
  <c r="AD128" i="1"/>
  <c r="F128" i="1" s="1"/>
  <c r="AD112" i="1"/>
  <c r="F112" i="1" s="1"/>
  <c r="AD96" i="1"/>
  <c r="F96" i="1" s="1"/>
  <c r="AD80" i="1"/>
  <c r="F80" i="1" s="1"/>
  <c r="AD64" i="1"/>
  <c r="F64" i="1" s="1"/>
  <c r="AD33" i="1"/>
  <c r="F33" i="1" s="1"/>
  <c r="AF45" i="1"/>
  <c r="M45" i="1" s="1"/>
  <c r="AE120" i="1"/>
  <c r="J120" i="1" s="1"/>
  <c r="AE88" i="1"/>
  <c r="J88" i="1" s="1"/>
  <c r="AE56" i="1"/>
  <c r="J56" i="1" s="1"/>
  <c r="AE24" i="1"/>
  <c r="J24" i="1" s="1"/>
  <c r="AD127" i="1"/>
  <c r="F127" i="1" s="1"/>
  <c r="AD95" i="1"/>
  <c r="F95" i="1" s="1"/>
  <c r="AD63" i="1"/>
  <c r="F63" i="1" s="1"/>
  <c r="AD32" i="1"/>
  <c r="F32" i="1" s="1"/>
  <c r="AF115" i="1"/>
  <c r="M115" i="1" s="1"/>
  <c r="AF21" i="1"/>
  <c r="M21" i="1" s="1"/>
  <c r="AE117" i="1"/>
  <c r="J117" i="1" s="1"/>
  <c r="AE85" i="1"/>
  <c r="J85" i="1" s="1"/>
  <c r="AE53" i="1"/>
  <c r="J53" i="1" s="1"/>
  <c r="AE21" i="1"/>
  <c r="J21" i="1" s="1"/>
  <c r="AD124" i="1"/>
  <c r="F124" i="1" s="1"/>
  <c r="AD92" i="1"/>
  <c r="F92" i="1" s="1"/>
  <c r="AD60" i="1"/>
  <c r="F60" i="1" s="1"/>
  <c r="AD31" i="1"/>
  <c r="F31" i="1" s="1"/>
  <c r="AE50" i="1"/>
  <c r="J50" i="1" s="1"/>
  <c r="AE18" i="1"/>
  <c r="J18" i="1" s="1"/>
  <c r="AD121" i="1"/>
  <c r="F121" i="1" s="1"/>
  <c r="AD73" i="1"/>
  <c r="F73" i="1" s="1"/>
  <c r="AD41" i="1"/>
  <c r="F41" i="1" s="1"/>
  <c r="AD16" i="1"/>
  <c r="F16" i="1" s="1"/>
  <c r="AF54" i="1"/>
  <c r="M54" i="1" s="1"/>
  <c r="AF118" i="1"/>
  <c r="M118" i="1" s="1"/>
  <c r="AF96" i="1"/>
  <c r="M96" i="1" s="1"/>
  <c r="AF73" i="1"/>
  <c r="M73" i="1" s="1"/>
  <c r="AF137" i="1"/>
  <c r="M137" i="1" s="1"/>
  <c r="AF106" i="1"/>
  <c r="M106" i="1" s="1"/>
  <c r="AF70" i="1"/>
  <c r="M70" i="1" s="1"/>
  <c r="AF134" i="1"/>
  <c r="M134" i="1" s="1"/>
  <c r="AF112" i="1"/>
  <c r="M112" i="1" s="1"/>
  <c r="AF89" i="1"/>
  <c r="M89" i="1" s="1"/>
  <c r="AF58" i="1"/>
  <c r="M58" i="1" s="1"/>
  <c r="AF122" i="1"/>
  <c r="M122" i="1" s="1"/>
  <c r="AF78" i="1"/>
  <c r="M78" i="1" s="1"/>
  <c r="AF142" i="1"/>
  <c r="M142" i="1" s="1"/>
  <c r="AF120" i="1"/>
  <c r="M120" i="1" s="1"/>
  <c r="AF97" i="1"/>
  <c r="M97" i="1" s="1"/>
  <c r="AF66" i="1"/>
  <c r="M66" i="1" s="1"/>
  <c r="AF130" i="1"/>
  <c r="M130" i="1" s="1"/>
  <c r="AF62" i="1"/>
  <c r="M62" i="1" s="1"/>
  <c r="AF126" i="1"/>
  <c r="M126" i="1" s="1"/>
  <c r="AF104" i="1"/>
  <c r="M104" i="1" s="1"/>
  <c r="AF81" i="1"/>
  <c r="M81" i="1" s="1"/>
  <c r="AF145" i="1"/>
  <c r="M145" i="1" s="1"/>
  <c r="AF114" i="1"/>
  <c r="M114" i="1" s="1"/>
  <c r="AF86" i="1"/>
  <c r="M86" i="1" s="1"/>
  <c r="AF64" i="1"/>
  <c r="M64" i="1" s="1"/>
  <c r="AF128" i="1"/>
  <c r="M128" i="1" s="1"/>
  <c r="AF105" i="1"/>
  <c r="M105" i="1" s="1"/>
  <c r="AF74" i="1"/>
  <c r="M74" i="1" s="1"/>
  <c r="AF138" i="1"/>
  <c r="M138" i="1" s="1"/>
  <c r="AF110" i="1"/>
  <c r="M110" i="1" s="1"/>
  <c r="AF88" i="1"/>
  <c r="M88" i="1" s="1"/>
  <c r="AF65" i="1"/>
  <c r="M65" i="1" s="1"/>
  <c r="AF129" i="1"/>
  <c r="M129" i="1" s="1"/>
  <c r="AF98" i="1"/>
  <c r="M98" i="1" s="1"/>
  <c r="AF94" i="1"/>
  <c r="M94" i="1" s="1"/>
  <c r="AF72" i="1"/>
  <c r="M72" i="1" s="1"/>
  <c r="AF136" i="1"/>
  <c r="M136" i="1" s="1"/>
  <c r="AF113" i="1"/>
  <c r="M113" i="1" s="1"/>
  <c r="AF82" i="1"/>
  <c r="M82" i="1" s="1"/>
  <c r="AF102" i="1"/>
  <c r="M102" i="1" s="1"/>
  <c r="AF80" i="1"/>
  <c r="M80" i="1" s="1"/>
  <c r="AF144" i="1"/>
  <c r="M144" i="1" s="1"/>
  <c r="AF121" i="1"/>
  <c r="M121" i="1" s="1"/>
  <c r="AF90" i="1"/>
  <c r="M90" i="1" s="1"/>
  <c r="A35" i="1"/>
  <c r="A27" i="1"/>
  <c r="A36" i="1"/>
  <c r="A39" i="1"/>
  <c r="A38" i="1"/>
  <c r="A37" i="1"/>
  <c r="A32" i="1"/>
  <c r="A40" i="1"/>
  <c r="A33" i="1"/>
  <c r="A41" i="1"/>
  <c r="A34" i="1"/>
  <c r="A26" i="1"/>
  <c r="A29" i="1"/>
  <c r="A30" i="1"/>
  <c r="A28" i="1"/>
  <c r="A31" i="1"/>
  <c r="A24" i="1"/>
  <c r="A25" i="1"/>
  <c r="A22" i="1"/>
  <c r="A23" i="1"/>
  <c r="A44" i="1"/>
  <c r="A45" i="1"/>
  <c r="A46" i="1"/>
  <c r="A42" i="1"/>
  <c r="A43" i="1"/>
  <c r="A18" i="1"/>
  <c r="A21" i="1"/>
  <c r="A20" i="1"/>
  <c r="A19" i="1"/>
  <c r="A17" i="1"/>
  <c r="A14" i="1"/>
  <c r="A15" i="1"/>
  <c r="A16" i="1"/>
  <c r="A13" i="1"/>
  <c r="M13" i="1" l="1"/>
  <c r="AF149" i="1"/>
  <c r="Y27" i="1"/>
  <c r="Y38" i="1" l="1"/>
  <c r="Y39" i="1"/>
  <c r="Y41" i="1"/>
  <c r="Y37" i="1"/>
  <c r="Y35" i="1"/>
  <c r="Y40" i="1"/>
  <c r="Y36" i="1"/>
  <c r="Y33" i="1"/>
  <c r="Y34" i="1"/>
  <c r="Y22" i="1"/>
  <c r="Y29" i="1"/>
  <c r="Y25" i="1"/>
  <c r="Y31" i="1"/>
  <c r="Y24" i="1"/>
  <c r="Y32" i="1"/>
  <c r="Y26" i="1"/>
  <c r="Y28" i="1"/>
  <c r="Y23" i="1"/>
  <c r="Y30" i="1"/>
  <c r="Y43" i="1"/>
  <c r="Y19" i="1"/>
  <c r="Y46" i="1"/>
  <c r="Y17" i="1"/>
  <c r="Y16" i="1"/>
  <c r="Y45" i="1"/>
  <c r="Y15" i="1"/>
  <c r="Y13" i="1"/>
  <c r="Y14" i="1"/>
  <c r="Y18"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J300" i="2" l="1"/>
  <c r="K300" i="2" s="1"/>
  <c r="J299" i="2"/>
  <c r="K299" i="2" s="1"/>
  <c r="Y20" i="1"/>
  <c r="Y21" i="1"/>
  <c r="Y44" i="1"/>
  <c r="Y42" i="1"/>
  <c r="J235" i="2"/>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T149" i="1" l="1"/>
  <c r="T1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tc={3CADB6E8-1AD6-47B2-9CA2-4C5773309C28}</author>
    <author>tc={3619D419-C038-4394-8CC8-546A04C721E4}</author>
    <author>tc={AD61EA03-5EA2-45DE-855C-F3EA21D01B89}</author>
    <author>tc={28E7D39B-02F9-43C9-91FE-6F447D1D1769}</author>
  </authors>
  <commentList>
    <comment ref="D5" authorId="0" shapeId="0" xr:uid="{3CADB6E8-1AD6-47B2-9CA2-4C5773309C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WES買戻し済み⇒次回対象（第9回）から外す</t>
      </text>
    </comment>
    <comment ref="D6" authorId="1" shapeId="0" xr:uid="{3619D419-C038-4394-8CC8-546A04C721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WES買戻し済み⇒次回対象（第9回）から外す</t>
      </text>
    </comment>
    <comment ref="D311" authorId="2" shapeId="0" xr:uid="{AD61EA03-5EA2-45DE-855C-F3EA21D01B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2021年9月30日保証解約済み⇒次回対象（第9回）から外す</t>
      </text>
    </comment>
    <comment ref="D312" authorId="3" shapeId="0" xr:uid="{28E7D39B-02F9-43C9-91FE-6F447D1D17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2024/02/28椎野次長より保守解約合意書締結中との連絡有。出力抑制保証対象外・DM対象外</t>
      </text>
    </comment>
  </commentList>
</comments>
</file>

<file path=xl/sharedStrings.xml><?xml version="1.0" encoding="utf-8"?>
<sst xmlns="http://schemas.openxmlformats.org/spreadsheetml/2006/main" count="4166" uniqueCount="2102">
  <si>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</si>
  <si>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</si>
  <si>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</si>
  <si>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</si>
  <si>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</si>
  <si>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</si>
  <si>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</si>
  <si>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</si>
  <si>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</si>
  <si>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</si>
  <si>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</si>
  <si>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</si>
  <si>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</si>
  <si>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</si>
  <si>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</si>
  <si>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</si>
  <si>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</si>
  <si>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</si>
  <si>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</si>
  <si>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</si>
  <si>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</si>
  <si>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</si>
  <si>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</si>
  <si>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</si>
  <si>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</si>
  <si>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</si>
  <si>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</si>
  <si>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</si>
  <si>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</si>
  <si>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</si>
  <si>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</si>
  <si>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</si>
  <si>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</si>
  <si>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</si>
  <si>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</si>
  <si>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金融機関</t>
    <rPh sb="0" eb="4">
      <t>キンユウキカン</t>
    </rPh>
    <phoneticPr fontId="4"/>
  </si>
  <si>
    <t>銀行</t>
  </si>
  <si>
    <t>信用金庫</t>
  </si>
  <si>
    <t>支店</t>
    <rPh sb="0" eb="2">
      <t>シテン</t>
    </rPh>
    <phoneticPr fontId="4"/>
  </si>
  <si>
    <t>店番</t>
    <phoneticPr fontId="4"/>
  </si>
  <si>
    <t>ゆうちょ銀行</t>
  </si>
  <si>
    <t>受付</t>
    <rPh sb="0" eb="2">
      <t>ウケツケ</t>
    </rPh>
    <phoneticPr fontId="4"/>
  </si>
  <si>
    <t>承認</t>
    <rPh sb="0" eb="2">
      <t>ショウニン</t>
    </rPh>
    <phoneticPr fontId="4"/>
  </si>
  <si>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</si>
  <si>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</si>
  <si>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</si>
  <si>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</si>
  <si>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</si>
  <si>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</si>
  <si>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</si>
  <si>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</si>
  <si>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</si>
  <si>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</si>
  <si>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</si>
  <si>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</si>
  <si>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</si>
  <si>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</si>
  <si>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</si>
  <si>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</si>
  <si>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</si>
  <si>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</si>
  <si>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</si>
  <si>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</si>
  <si>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</si>
  <si>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</si>
  <si>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</si>
  <si>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</si>
  <si>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</si>
  <si>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</si>
  <si>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</si>
  <si>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</si>
  <si>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</si>
  <si>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</si>
  <si>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</si>
  <si>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</si>
  <si>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</si>
  <si>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</si>
  <si>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</si>
  <si>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</si>
  <si>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</si>
  <si>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</si>
  <si>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</si>
  <si>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</si>
  <si>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</si>
  <si>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</si>
  <si>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</si>
  <si>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</si>
  <si>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</si>
  <si>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</si>
  <si>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</si>
  <si>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</si>
  <si>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</si>
  <si>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</si>
  <si>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</si>
  <si>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</si>
  <si>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</si>
  <si>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</si>
  <si>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</si>
  <si>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</si>
  <si>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低</t>
    <rPh sb="0" eb="1">
      <t>テイ</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</si>
  <si>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</si>
  <si>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</si>
  <si>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</si>
  <si>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</si>
  <si>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</si>
  <si>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</si>
  <si>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</si>
  <si>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</si>
  <si>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</si>
  <si>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</si>
  <si>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</si>
  <si>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</si>
  <si>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</si>
  <si>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</si>
  <si>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</si>
  <si>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</si>
  <si>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</si>
  <si>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</si>
  <si>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</si>
  <si>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</si>
  <si>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</si>
  <si>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</si>
  <si>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</si>
  <si>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FmNWBk</t>
  </si>
  <si>
    <t>PASSダブリ</t>
    <phoneticPr fontId="4"/>
  </si>
  <si>
    <t>保証開始日</t>
    <rPh sb="0" eb="2">
      <t>ホショウ</t>
    </rPh>
    <rPh sb="2" eb="5">
      <t>カイシビ</t>
    </rPh>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</si>
  <si>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</si>
  <si>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</si>
  <si>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</si>
  <si>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</si>
  <si>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</si>
  <si>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</si>
  <si>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</si>
  <si>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</si>
  <si>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</si>
  <si>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</si>
  <si>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002015ｻ612AU</t>
  </si>
  <si>
    <t>YGCuUn</t>
  </si>
  <si>
    <t>柴田　俊久</t>
  </si>
  <si>
    <t>10～50KW</t>
  </si>
  <si>
    <t>熊本</t>
    <rPh sb="0" eb="2">
      <t>クマモト</t>
    </rPh>
    <phoneticPr fontId="2"/>
  </si>
  <si>
    <t>指定ルール</t>
    <rPh sb="0" eb="2">
      <t>シテイ</t>
    </rPh>
    <phoneticPr fontId="2"/>
  </si>
  <si>
    <t xml:space="preserve"> 32</t>
  </si>
  <si>
    <t>002015ｻ609Aｱ</t>
  </si>
  <si>
    <t>D5AiF9</t>
  </si>
  <si>
    <t>木髙　淳子</t>
    <rPh sb="1" eb="2">
      <t>タカ</t>
    </rPh>
    <phoneticPr fontId="2"/>
  </si>
  <si>
    <t>大分</t>
    <rPh sb="0" eb="2">
      <t>オオイタ</t>
    </rPh>
    <phoneticPr fontId="2"/>
  </si>
  <si>
    <t>002014J60407</t>
  </si>
  <si>
    <t>株式会社コンゴーエネルギー</t>
  </si>
  <si>
    <t xml:space="preserve"> 36</t>
  </si>
  <si>
    <t>002014J60807</t>
  </si>
  <si>
    <t>島　和彦</t>
  </si>
  <si>
    <t>002015ｻ706BB</t>
  </si>
  <si>
    <t>o3XkBv</t>
  </si>
  <si>
    <t>瀬崎　圭司</t>
  </si>
  <si>
    <t xml:space="preserve"> 27</t>
  </si>
  <si>
    <t>002015ｻ612AV</t>
  </si>
  <si>
    <t>4tFjaN</t>
  </si>
  <si>
    <t>松本　武史</t>
  </si>
  <si>
    <t>002015ｻ609Aｳ</t>
  </si>
  <si>
    <t>1BgP5N</t>
  </si>
  <si>
    <t>松村　美奈子</t>
  </si>
  <si>
    <t>002015ｻ709CA</t>
  </si>
  <si>
    <t>SBRJtK</t>
  </si>
  <si>
    <t>前濱　隆幸</t>
  </si>
  <si>
    <t>002015U00044</t>
  </si>
  <si>
    <t>Y8q92R</t>
  </si>
  <si>
    <t>合同会社ブロッサム</t>
  </si>
  <si>
    <t>002015U00045</t>
  </si>
  <si>
    <t>p3yT2K</t>
  </si>
  <si>
    <t>002015U00046</t>
  </si>
  <si>
    <t>tpikNX</t>
  </si>
  <si>
    <t>株式会社荒井鉄筋工業所</t>
  </si>
  <si>
    <t>002015U00047</t>
  </si>
  <si>
    <t>KZ5xFM</t>
  </si>
  <si>
    <t>有限会社永井庭園</t>
  </si>
  <si>
    <t>002015U00048</t>
  </si>
  <si>
    <t>9SM2EK</t>
  </si>
  <si>
    <t>高山　康浩</t>
  </si>
  <si>
    <t>002015U00049</t>
  </si>
  <si>
    <t>KMV5Kj</t>
  </si>
  <si>
    <t>Ｋ．クローバー株式会社</t>
  </si>
  <si>
    <t>002015U00050</t>
  </si>
  <si>
    <t>WnYq8P</t>
  </si>
  <si>
    <t>山口　正雄</t>
  </si>
  <si>
    <t>002015U00051</t>
  </si>
  <si>
    <t>c4xULq</t>
  </si>
  <si>
    <t>松井　けい子</t>
  </si>
  <si>
    <t>002015U00052</t>
  </si>
  <si>
    <t>PYocLC</t>
  </si>
  <si>
    <t>002015U00053</t>
  </si>
  <si>
    <t>m5FenL</t>
  </si>
  <si>
    <t>小池　隆考</t>
  </si>
  <si>
    <t>002015U00054</t>
  </si>
  <si>
    <t>5s3xXM</t>
  </si>
  <si>
    <t>002015U00055</t>
  </si>
  <si>
    <t>kfu6X3</t>
  </si>
  <si>
    <t>002015U00056</t>
  </si>
  <si>
    <t>KuMKEM</t>
  </si>
  <si>
    <t>002015U00058</t>
  </si>
  <si>
    <t>PRgLxw</t>
  </si>
  <si>
    <t>株式会社京英</t>
  </si>
  <si>
    <t>002015U00059</t>
  </si>
  <si>
    <t>c36Nxz</t>
  </si>
  <si>
    <t>002015U00060</t>
  </si>
  <si>
    <t>3yaRTc</t>
  </si>
  <si>
    <t>野中　周二</t>
  </si>
  <si>
    <t>002015U00061</t>
  </si>
  <si>
    <t>tYjLGa</t>
  </si>
  <si>
    <t>002015U00062</t>
  </si>
  <si>
    <t>HbZzM2</t>
  </si>
  <si>
    <t>泊　雄一郎</t>
  </si>
  <si>
    <t>002015U00063</t>
  </si>
  <si>
    <t>2QoFY9</t>
  </si>
  <si>
    <t>002015ｻ710CB</t>
  </si>
  <si>
    <t>2j8gLQ</t>
  </si>
  <si>
    <t>有限会社福伸</t>
  </si>
  <si>
    <t>002015ｻ710CC</t>
  </si>
  <si>
    <t>d26kBK</t>
  </si>
  <si>
    <t>002015ｻ710CD</t>
  </si>
  <si>
    <t>AiEH27</t>
  </si>
  <si>
    <t>002015ｻ710CA</t>
  </si>
  <si>
    <t>wEZj6e</t>
  </si>
  <si>
    <t>002015ｻ710CE</t>
  </si>
  <si>
    <t>KNF5Kp</t>
  </si>
  <si>
    <t>北九ドレージ株式会社</t>
  </si>
  <si>
    <t>002015ｻ710CJ</t>
  </si>
  <si>
    <t>deHpWX</t>
  </si>
  <si>
    <t>株式会社栄信建設</t>
  </si>
  <si>
    <t>002015ｻ710CH</t>
  </si>
  <si>
    <t>2gUysv</t>
  </si>
  <si>
    <t>臨海商事有限会社</t>
  </si>
  <si>
    <t>002015U00057</t>
  </si>
  <si>
    <t>75od5h</t>
  </si>
  <si>
    <t>有限会社福の里</t>
  </si>
  <si>
    <t>002015ｻ711CH</t>
  </si>
  <si>
    <t>uuKM5Q</t>
  </si>
  <si>
    <t>株式会社ベル・カルム</t>
  </si>
  <si>
    <t>福岡</t>
    <rPh sb="0" eb="2">
      <t>フクオカ</t>
    </rPh>
    <phoneticPr fontId="2"/>
  </si>
  <si>
    <t>002015ｻ712CA</t>
  </si>
  <si>
    <t>NSLsbp</t>
  </si>
  <si>
    <t>有限会社旙山建工</t>
  </si>
  <si>
    <t>002015ｻ710CF</t>
  </si>
  <si>
    <t>kQYJDf</t>
  </si>
  <si>
    <t>株式会社クロマ</t>
  </si>
  <si>
    <t>宮崎</t>
    <rPh sb="0" eb="2">
      <t>ミヤザキ</t>
    </rPh>
    <phoneticPr fontId="2"/>
  </si>
  <si>
    <t>002016ｻ801CB</t>
  </si>
  <si>
    <t>RJSJCA</t>
  </si>
  <si>
    <t>合同会社甲斐企画</t>
  </si>
  <si>
    <t>002015ｻ711CJ</t>
  </si>
  <si>
    <t>j3K4rB</t>
  </si>
  <si>
    <t>002016ｻ710CK</t>
  </si>
  <si>
    <t>7qJAAP</t>
  </si>
  <si>
    <t>002015ｻ711CM</t>
  </si>
  <si>
    <t>XyNzsx</t>
  </si>
  <si>
    <t>有限会社花六</t>
  </si>
  <si>
    <t>002016ｻ711CN</t>
  </si>
  <si>
    <t>PLV6zh</t>
  </si>
  <si>
    <t>木村　政明</t>
  </si>
  <si>
    <t>002015ｻ712CB</t>
  </si>
  <si>
    <t>GFMtLE</t>
  </si>
  <si>
    <t>中竹　哲也</t>
  </si>
  <si>
    <t>002015ｻ712CD</t>
  </si>
  <si>
    <t>GwPkZD</t>
  </si>
  <si>
    <t>有限会社ナカムラ</t>
  </si>
  <si>
    <t>002015ｻ712CC</t>
  </si>
  <si>
    <t>FuDYdJ</t>
  </si>
  <si>
    <t>株式会社サンモト</t>
  </si>
  <si>
    <t>002015ｻ711CB</t>
  </si>
  <si>
    <t>LHvqE7</t>
  </si>
  <si>
    <t>小野　嘉之</t>
  </si>
  <si>
    <t>002016ｻ801CC</t>
  </si>
  <si>
    <t>B5xbwb</t>
  </si>
  <si>
    <t>株式会社日研稲吉</t>
  </si>
  <si>
    <t>002016ｻ801CD</t>
  </si>
  <si>
    <t>KY76M3</t>
  </si>
  <si>
    <t>株式会社東亜工業所</t>
  </si>
  <si>
    <t>002016ｻ711CP</t>
  </si>
  <si>
    <t>1AG9L5</t>
  </si>
  <si>
    <t>002016ｻ801CE</t>
  </si>
  <si>
    <t>9NLFfJ</t>
  </si>
  <si>
    <t>株式会社西興運輸</t>
  </si>
  <si>
    <t>002016ｻ801CA</t>
  </si>
  <si>
    <t>jR6E1h</t>
  </si>
  <si>
    <t>合同会社ステイゴ－ルド</t>
  </si>
  <si>
    <t>002016ｻ801CI</t>
  </si>
  <si>
    <t>FQzRkY</t>
  </si>
  <si>
    <t>002016ｻ801CJ</t>
  </si>
  <si>
    <t>oUdudz</t>
  </si>
  <si>
    <t>002016ｻ711CO</t>
  </si>
  <si>
    <t>4NN7CJ</t>
  </si>
  <si>
    <t>002016ｻ803BA</t>
  </si>
  <si>
    <t>mfgejM</t>
  </si>
  <si>
    <t>株式会社ブリスクエスト</t>
  </si>
  <si>
    <t>佐賀</t>
    <rPh sb="0" eb="2">
      <t>サガ</t>
    </rPh>
    <phoneticPr fontId="2"/>
  </si>
  <si>
    <t>002016ｻ803BD</t>
  </si>
  <si>
    <t>cyDBud</t>
  </si>
  <si>
    <t>大田　恒平</t>
  </si>
  <si>
    <t>002016ｻ803BE</t>
  </si>
  <si>
    <t>5EFwBh</t>
  </si>
  <si>
    <t>ａｘｉｓ合同会社</t>
  </si>
  <si>
    <t>002016ｻ803CA</t>
  </si>
  <si>
    <t>iANFtB</t>
  </si>
  <si>
    <t>有限会社プラント・エム</t>
  </si>
  <si>
    <t>002016ｻ803CB</t>
  </si>
  <si>
    <t>nmhDGU</t>
  </si>
  <si>
    <t>ＡＲＣＢＬＩＳＳ合同会社</t>
  </si>
  <si>
    <t>002016ｻ803CC</t>
  </si>
  <si>
    <t>1uPf2n</t>
  </si>
  <si>
    <t>002016ｻ803CE</t>
  </si>
  <si>
    <t>5xLHPp</t>
  </si>
  <si>
    <t>蒲原　慎一</t>
  </si>
  <si>
    <t>002016ｻ804CF</t>
  </si>
  <si>
    <t>tYuzQ3</t>
  </si>
  <si>
    <t>山下　晃弘</t>
  </si>
  <si>
    <t>長崎</t>
    <rPh sb="0" eb="2">
      <t>ナガサキ</t>
    </rPh>
    <phoneticPr fontId="2"/>
  </si>
  <si>
    <t xml:space="preserve"> 24</t>
  </si>
  <si>
    <t>002016ｻ804CB</t>
  </si>
  <si>
    <t>oVeNqW</t>
  </si>
  <si>
    <t>株式会社谷口組</t>
  </si>
  <si>
    <t>002015ｻ711CD</t>
  </si>
  <si>
    <t>8KYFHF</t>
  </si>
  <si>
    <t>002015ｻ711CC</t>
  </si>
  <si>
    <t>1kh4N7</t>
  </si>
  <si>
    <t>すえまつ興産株式会社</t>
  </si>
  <si>
    <t>002016ｻ806CA</t>
  </si>
  <si>
    <t>LWvkhE</t>
  </si>
  <si>
    <t>梶原産業株式会社</t>
  </si>
  <si>
    <t>002015ｻ710CG</t>
  </si>
  <si>
    <t>58GFof</t>
  </si>
  <si>
    <t>002016ｻ801CG</t>
  </si>
  <si>
    <t>JyELgK</t>
  </si>
  <si>
    <t>株式会社シン・空間研究所</t>
  </si>
  <si>
    <t>002016ｻ805BA</t>
  </si>
  <si>
    <t>Tg2ch9</t>
  </si>
  <si>
    <t>太新工業株式会社</t>
  </si>
  <si>
    <t>002016ｻ806CB</t>
  </si>
  <si>
    <t>KQRDfG</t>
  </si>
  <si>
    <t>有限会社旭計装</t>
  </si>
  <si>
    <t>002016ｻ806CD</t>
  </si>
  <si>
    <t>F57jxd</t>
  </si>
  <si>
    <t>株式会社ＳＣカンパニー</t>
  </si>
  <si>
    <t>002016ｻ804CE</t>
  </si>
  <si>
    <t>eST8kw</t>
  </si>
  <si>
    <t>北洋海産株式会社</t>
  </si>
  <si>
    <t>002016ｻ806BA</t>
  </si>
  <si>
    <t>3hA1MH</t>
  </si>
  <si>
    <t>株式会社ツメマル・コンストラクション</t>
  </si>
  <si>
    <t>002016ｻ807CB</t>
  </si>
  <si>
    <t>YQJVxG</t>
  </si>
  <si>
    <t>宗像観光株式会社</t>
  </si>
  <si>
    <t>002016ｻ807BH</t>
  </si>
  <si>
    <t>7Am7pH</t>
  </si>
  <si>
    <t>株式会社あうる</t>
  </si>
  <si>
    <t>002016ｻ806BF</t>
  </si>
  <si>
    <t>vekAGX</t>
  </si>
  <si>
    <t>株式会社アッセン</t>
  </si>
  <si>
    <t>002016ｻ807CG</t>
  </si>
  <si>
    <t>JjmQYk</t>
  </si>
  <si>
    <t>有限会社にしき建設</t>
  </si>
  <si>
    <t>002016ｻ804CH</t>
  </si>
  <si>
    <t>AXQEYj</t>
  </si>
  <si>
    <t>002016ｻ809CA</t>
  </si>
  <si>
    <t>rJE7qD</t>
  </si>
  <si>
    <t>有限会社宮野段ボール</t>
  </si>
  <si>
    <t>002016ｻ808CB</t>
  </si>
  <si>
    <t>TJLDsF</t>
  </si>
  <si>
    <t>谷　紀代子</t>
  </si>
  <si>
    <t>002016ｻ810CA</t>
  </si>
  <si>
    <t>oZq1af</t>
  </si>
  <si>
    <t>林田　あゆみ</t>
  </si>
  <si>
    <t>002016ｻ808CA</t>
  </si>
  <si>
    <t>3pSMKK</t>
  </si>
  <si>
    <t>須藤　亘</t>
  </si>
  <si>
    <t>002016ｻ810CG</t>
  </si>
  <si>
    <t>LgtLBN</t>
  </si>
  <si>
    <t>福岡　美恵</t>
  </si>
  <si>
    <t>002016ｻ810CD</t>
  </si>
  <si>
    <t>3QB2PK</t>
  </si>
  <si>
    <t>福岡　剛</t>
  </si>
  <si>
    <t>002016ｻ810CF</t>
  </si>
  <si>
    <t>v4jK2e</t>
  </si>
  <si>
    <t>002016ｻ810CL</t>
  </si>
  <si>
    <t>QnZFKo</t>
  </si>
  <si>
    <t>有限会社ハウスメード企画</t>
  </si>
  <si>
    <t>002016ｻ811CG</t>
  </si>
  <si>
    <t>2f4YFN</t>
  </si>
  <si>
    <t>村井　孝</t>
  </si>
  <si>
    <t>002016ｻ810CC</t>
  </si>
  <si>
    <t>BHNEgY</t>
  </si>
  <si>
    <t>株式会社ニッショウテクノス</t>
  </si>
  <si>
    <t>002016ｻ811CI</t>
  </si>
  <si>
    <t>hsmASc</t>
  </si>
  <si>
    <t>002016ｻ810CP</t>
  </si>
  <si>
    <t>2kVHdM</t>
  </si>
  <si>
    <t>株式会社佑宏ハウス</t>
  </si>
  <si>
    <t>002016ｻ812CG</t>
  </si>
  <si>
    <t>txeLae</t>
  </si>
  <si>
    <t>福原　惠子</t>
  </si>
  <si>
    <t>002016ｻ808CD</t>
  </si>
  <si>
    <t>ciT27F</t>
  </si>
  <si>
    <t>水岡　俊介</t>
  </si>
  <si>
    <t>002016ｻ808CE</t>
  </si>
  <si>
    <t>9CsSSX</t>
  </si>
  <si>
    <t>002016ｻ810CO</t>
  </si>
  <si>
    <t>JSGM7e</t>
  </si>
  <si>
    <t>002016ｻ809CE</t>
  </si>
  <si>
    <t>5zdzW5</t>
  </si>
  <si>
    <t>合同会社サニーフィールド</t>
    <rPh sb="0" eb="2">
      <t>ゴウドウ</t>
    </rPh>
    <rPh sb="2" eb="4">
      <t>ガイシャ</t>
    </rPh>
    <phoneticPr fontId="2"/>
  </si>
  <si>
    <t>002016ｻ811CC</t>
  </si>
  <si>
    <t>eAXLNZ</t>
  </si>
  <si>
    <t>正岡　孝司</t>
  </si>
  <si>
    <t>002016ｻ812CH</t>
  </si>
  <si>
    <t>RTJo7f</t>
  </si>
  <si>
    <t>株式会社プライム福岡</t>
  </si>
  <si>
    <t>002016ｻ806CE</t>
  </si>
  <si>
    <t>y3aFfa</t>
  </si>
  <si>
    <t>パースペクティブ・アール・イー合同会社</t>
    <rPh sb="15" eb="17">
      <t>ゴウドウ</t>
    </rPh>
    <rPh sb="17" eb="19">
      <t>ガイシャ</t>
    </rPh>
    <phoneticPr fontId="2"/>
  </si>
  <si>
    <t>002016ｻ811CP</t>
  </si>
  <si>
    <t>mhRAJn</t>
  </si>
  <si>
    <t>株式会社陽和</t>
  </si>
  <si>
    <t>002016ｻ811CO</t>
  </si>
  <si>
    <t>2g8VKJ</t>
  </si>
  <si>
    <t>株式会社新輝建設</t>
  </si>
  <si>
    <t>002016ｻ812CL</t>
  </si>
  <si>
    <t>J72nxo</t>
  </si>
  <si>
    <t>株式会社へのへのもへじ</t>
  </si>
  <si>
    <t>002016ｻ812CB</t>
  </si>
  <si>
    <t>FCNhCa</t>
  </si>
  <si>
    <t>株式会社上塩精工</t>
  </si>
  <si>
    <t>002016ｻ806BG</t>
  </si>
  <si>
    <t>SV9E12</t>
  </si>
  <si>
    <t>永末　公正</t>
  </si>
  <si>
    <t>002016ｻ806BH</t>
  </si>
  <si>
    <t>WCMkxD</t>
  </si>
  <si>
    <t>002016ｻ806BI</t>
  </si>
  <si>
    <t>JEWSAv</t>
  </si>
  <si>
    <t>株式会社永末組</t>
  </si>
  <si>
    <t>002016ｻ811CN</t>
  </si>
  <si>
    <t>JcTqSc</t>
  </si>
  <si>
    <t>株式会社森若商会</t>
  </si>
  <si>
    <t>002016ｻ810CS</t>
  </si>
  <si>
    <t>QZdfDJ</t>
  </si>
  <si>
    <t>有限会社内本開発</t>
  </si>
  <si>
    <t>002017ｻ901CR</t>
  </si>
  <si>
    <t>ko1E9k</t>
  </si>
  <si>
    <t>株式会社明善住宅</t>
  </si>
  <si>
    <t>002017ｻ901CS</t>
  </si>
  <si>
    <t>RJZT6C</t>
  </si>
  <si>
    <t>002016ｻ812CC</t>
  </si>
  <si>
    <t>6BXGfs</t>
  </si>
  <si>
    <t>合同会社ケイエスカンパニー</t>
    <rPh sb="0" eb="4">
      <t>ゴウドウガイシャ</t>
    </rPh>
    <phoneticPr fontId="2"/>
  </si>
  <si>
    <t>002016ｻ812CK</t>
  </si>
  <si>
    <t>hUV2t7</t>
  </si>
  <si>
    <t>002017ｻ901CG</t>
  </si>
  <si>
    <t>MK1k9p</t>
  </si>
  <si>
    <t>飯塚ゴム工業株式会社</t>
  </si>
  <si>
    <t>002017ｻ811CW</t>
  </si>
  <si>
    <t>PMbL2N</t>
  </si>
  <si>
    <t>坂野　純一</t>
  </si>
  <si>
    <t>002017ｻ901CK</t>
  </si>
  <si>
    <t>AJVJL1</t>
  </si>
  <si>
    <t>合同会社ＳｉＭ　Ｗｏｒｋｓ</t>
    <rPh sb="0" eb="4">
      <t>ゴウドウガイシャ</t>
    </rPh>
    <phoneticPr fontId="2"/>
  </si>
  <si>
    <t>002016ｻ811CD</t>
  </si>
  <si>
    <t>sxJ4ZL</t>
  </si>
  <si>
    <t>株式会社松江</t>
  </si>
  <si>
    <t>002016ｻ812CE</t>
  </si>
  <si>
    <t>97NZJV</t>
  </si>
  <si>
    <t>上嘉穂食糧販売株式会社</t>
  </si>
  <si>
    <t>002016ｻ809CC</t>
  </si>
  <si>
    <t>71jwNN</t>
  </si>
  <si>
    <t>野中　律子</t>
  </si>
  <si>
    <t>002017ｻ901CQ</t>
  </si>
  <si>
    <t>eGQAiM</t>
  </si>
  <si>
    <t>三村建設株式会社</t>
  </si>
  <si>
    <t>002016ｻ807BK</t>
  </si>
  <si>
    <t>MaZMMB</t>
  </si>
  <si>
    <t>株式会社ジーエスシー</t>
  </si>
  <si>
    <t>002016ｻ810CQ</t>
  </si>
  <si>
    <t>6BDEUE</t>
  </si>
  <si>
    <t>株式会社新居商店</t>
  </si>
  <si>
    <t>002017ｻ901CL</t>
  </si>
  <si>
    <t>GLrMfN</t>
  </si>
  <si>
    <t>002017ｻ811CX</t>
  </si>
  <si>
    <t>2wwBPJ</t>
  </si>
  <si>
    <t>Ｉｒｒｅｐｌａｃｅａｂｌｅ合同会社</t>
  </si>
  <si>
    <t>002016ｻ812CF</t>
  </si>
  <si>
    <t>5Fb5tC</t>
  </si>
  <si>
    <t>パースペクティブ・アジリティ合同会社</t>
  </si>
  <si>
    <t>002016ｻ810CB</t>
  </si>
  <si>
    <t>6GwZ6J</t>
  </si>
  <si>
    <t>中尾　拓矢</t>
  </si>
  <si>
    <t>002016ｻ807BI</t>
  </si>
  <si>
    <t>sPeTUU</t>
  </si>
  <si>
    <t>002017ｻ905CO</t>
  </si>
  <si>
    <t>FBYBHf</t>
  </si>
  <si>
    <t>002016ｻ808CF</t>
  </si>
  <si>
    <t>wyXZJd</t>
  </si>
  <si>
    <t>中尾　泰治</t>
  </si>
  <si>
    <t>002017ｻ812CQ</t>
  </si>
  <si>
    <t>AMtUji</t>
  </si>
  <si>
    <t>002017ｻ902CB</t>
  </si>
  <si>
    <t>5HfpwX</t>
  </si>
  <si>
    <t>株式会社タカナワ</t>
  </si>
  <si>
    <t xml:space="preserve"> 21</t>
  </si>
  <si>
    <t>002017ｻ904CH</t>
  </si>
  <si>
    <t>bus56K</t>
  </si>
  <si>
    <t>横山　富美子</t>
  </si>
  <si>
    <t>002017ｻ904CJ</t>
  </si>
  <si>
    <t>kmr9Me</t>
  </si>
  <si>
    <t>大谷鉄工株式会社</t>
  </si>
  <si>
    <t>002017ｻ904CI</t>
  </si>
  <si>
    <t>qBLPrt</t>
  </si>
  <si>
    <t>株式会社聡月ハウス</t>
  </si>
  <si>
    <t>002017ｻ905BB</t>
  </si>
  <si>
    <t>TgrNye</t>
  </si>
  <si>
    <t>古賀　千恵子</t>
  </si>
  <si>
    <t>002017ｻ907CC</t>
  </si>
  <si>
    <t>KwHLNT</t>
  </si>
  <si>
    <t>株式会社エヌ・ティ・エム</t>
  </si>
  <si>
    <t>002017ｻ906BD</t>
  </si>
  <si>
    <t>dK1KfK</t>
  </si>
  <si>
    <t>株式会社毎日介護タクシー</t>
  </si>
  <si>
    <t>002017ｻ907CB</t>
  </si>
  <si>
    <t>5RhNiT</t>
  </si>
  <si>
    <t>株式会社よしむら自動車ガラス</t>
  </si>
  <si>
    <t>002017ｻ906BB</t>
  </si>
  <si>
    <t>aYGbzv</t>
  </si>
  <si>
    <t>江渕設備株式会社</t>
  </si>
  <si>
    <t>002016ｻ812CN</t>
  </si>
  <si>
    <t>z7a8JY</t>
  </si>
  <si>
    <t>舟越　俊茂</t>
  </si>
  <si>
    <t>002016ｻ812CO</t>
  </si>
  <si>
    <t>kKABo1</t>
  </si>
  <si>
    <t>002017ｻ906BA</t>
  </si>
  <si>
    <t>y5bC9T</t>
  </si>
  <si>
    <t>株式会社サンライズ</t>
  </si>
  <si>
    <t>002016ｻ810CH</t>
  </si>
  <si>
    <t>jC13ww</t>
  </si>
  <si>
    <t>有限会社冨貴茶園</t>
  </si>
  <si>
    <t>002017ｻ910BB</t>
  </si>
  <si>
    <t>FEBV5D</t>
  </si>
  <si>
    <t>株式会社古野食品</t>
  </si>
  <si>
    <t>002017ｻ909BH</t>
  </si>
  <si>
    <t>AcjLAe</t>
  </si>
  <si>
    <t>有限会社九州国土開発</t>
  </si>
  <si>
    <t>002017ｻ904CC</t>
  </si>
  <si>
    <t>Hg2CvN</t>
  </si>
  <si>
    <t>002017ｻ912BG</t>
  </si>
  <si>
    <t>K1pWX5</t>
  </si>
  <si>
    <t>合同会社クラッセ</t>
  </si>
  <si>
    <t>002017ｻ912BI</t>
  </si>
  <si>
    <t>NiV5me</t>
  </si>
  <si>
    <t>002017ｻ912BH</t>
  </si>
  <si>
    <t>ABWdLS</t>
  </si>
  <si>
    <t>002017ｻ912BJ</t>
  </si>
  <si>
    <t>Qsomwu</t>
  </si>
  <si>
    <t>002017ｻ909CB</t>
  </si>
  <si>
    <t>CgfdKV</t>
  </si>
  <si>
    <t>タカ食品工業株式会社</t>
  </si>
  <si>
    <t>002017ｻ911BF</t>
  </si>
  <si>
    <t>3CdXqS</t>
  </si>
  <si>
    <t>株式会社竹嶋繊維</t>
  </si>
  <si>
    <t>002017ｻ908CE</t>
  </si>
  <si>
    <t>357YNk</t>
  </si>
  <si>
    <t>（福）援助会　聖ヨゼフの園</t>
  </si>
  <si>
    <t>002017ｻ902CC</t>
  </si>
  <si>
    <t>C3L5ZM</t>
  </si>
  <si>
    <t>小路石油株式会社</t>
  </si>
  <si>
    <t>002017ｻ911BC</t>
  </si>
  <si>
    <t>168Q7f</t>
  </si>
  <si>
    <t>協業組合朝倉浄水</t>
  </si>
  <si>
    <t>002017ｻ911BD</t>
  </si>
  <si>
    <t>EbqQxU</t>
  </si>
  <si>
    <t>002017ｻ911BG</t>
  </si>
  <si>
    <t>KFmt1F</t>
  </si>
  <si>
    <t>株式会社アイアンワークスナカムラ</t>
  </si>
  <si>
    <t>002017ｻ908CB</t>
  </si>
  <si>
    <t>1GNaGu</t>
  </si>
  <si>
    <t>丸健ロジスティクス株式会社</t>
  </si>
  <si>
    <t>鹿児島</t>
    <rPh sb="0" eb="3">
      <t>カゴシマ</t>
    </rPh>
    <phoneticPr fontId="2"/>
  </si>
  <si>
    <t>002016ｻ807CA</t>
  </si>
  <si>
    <t>HbGNDY</t>
  </si>
  <si>
    <t>株式会社ベル・カルム</t>
    <rPh sb="0" eb="4">
      <t>カブシキガイシャ</t>
    </rPh>
    <phoneticPr fontId="2"/>
  </si>
  <si>
    <t>002017ｻ912BE</t>
  </si>
  <si>
    <t>fRAkji</t>
  </si>
  <si>
    <t>株式会社しんこう</t>
  </si>
  <si>
    <t>002017ｻ912BA</t>
  </si>
  <si>
    <t>279P8M</t>
  </si>
  <si>
    <t>株式会社ワークス</t>
  </si>
  <si>
    <t>002018ｻ001BA</t>
  </si>
  <si>
    <t>WQtYGF</t>
  </si>
  <si>
    <t>九州池上金型株式会社</t>
  </si>
  <si>
    <t>002017ｻ909BC</t>
  </si>
  <si>
    <t>t6Gke6</t>
  </si>
  <si>
    <t>杉園　泰明</t>
  </si>
  <si>
    <t>002017ｻ909BD</t>
  </si>
  <si>
    <t>4fBGXC</t>
  </si>
  <si>
    <t>002017ｻ911BL</t>
  </si>
  <si>
    <t>ybZHWK</t>
  </si>
  <si>
    <t>002017ｻ911BM</t>
  </si>
  <si>
    <t>1mC34M</t>
  </si>
  <si>
    <t>002017ｻ909BE</t>
  </si>
  <si>
    <t>pf3EL5</t>
  </si>
  <si>
    <t>002017ｻ907BF</t>
  </si>
  <si>
    <t>igZMHa</t>
  </si>
  <si>
    <t>002017ｻ907CD</t>
  </si>
  <si>
    <t>JPswbQ</t>
  </si>
  <si>
    <t>江内谷　康春</t>
  </si>
  <si>
    <t>002017ｻ912BK</t>
  </si>
  <si>
    <t>bEkZvL</t>
  </si>
  <si>
    <t>ケイシン工業株式会社</t>
  </si>
  <si>
    <t>002017ｻ912BN</t>
  </si>
  <si>
    <t>rLT4i9</t>
  </si>
  <si>
    <t>三栄機工株式会社</t>
  </si>
  <si>
    <t>002017ｻ910BC</t>
  </si>
  <si>
    <t>yc6bSM</t>
  </si>
  <si>
    <t>嶋田　俊雄</t>
  </si>
  <si>
    <t>002017ｻ912BF</t>
  </si>
  <si>
    <t>CPP6JS</t>
  </si>
  <si>
    <t>有限会社早田不動産</t>
  </si>
  <si>
    <t>002018ｻ002BL</t>
  </si>
  <si>
    <t>JDzohf</t>
  </si>
  <si>
    <t>古賀　繁子</t>
  </si>
  <si>
    <t>002018ｻ911BN</t>
  </si>
  <si>
    <t>UeaKpp</t>
  </si>
  <si>
    <t>（一社）ＡＪＵＮＯ</t>
  </si>
  <si>
    <t>002017ｻ912BD</t>
  </si>
  <si>
    <t>QsfWLe</t>
  </si>
  <si>
    <t>武藤　敏幸</t>
  </si>
  <si>
    <t>002018ｻ911BO</t>
  </si>
  <si>
    <t>dc79hK</t>
  </si>
  <si>
    <t>一般社団法人ＡＪＵＮＯ</t>
    <rPh sb="0" eb="6">
      <t>イッパンシャダンホウジン</t>
    </rPh>
    <phoneticPr fontId="2"/>
  </si>
  <si>
    <t>002017ｻ908BA</t>
  </si>
  <si>
    <t>pjpJvd</t>
  </si>
  <si>
    <t>髙田　誠</t>
    <rPh sb="0" eb="1">
      <t>タカ</t>
    </rPh>
    <phoneticPr fontId="2"/>
  </si>
  <si>
    <t>002017ｻ909BG</t>
  </si>
  <si>
    <t>oT2LFt</t>
  </si>
  <si>
    <t>002018ｻ002BD</t>
  </si>
  <si>
    <t>EMXuRL</t>
  </si>
  <si>
    <t>株式会社ダイシン工建</t>
  </si>
  <si>
    <t>002018ｻ004BC</t>
  </si>
  <si>
    <t>B9GbJs</t>
  </si>
  <si>
    <t>株式会社占部組</t>
  </si>
  <si>
    <t>002017ｻ909BA</t>
  </si>
  <si>
    <t>JbdGMH</t>
  </si>
  <si>
    <t>植山土建株式会社</t>
  </si>
  <si>
    <t>002017ｻ910BD</t>
  </si>
  <si>
    <t>W89CxU</t>
  </si>
  <si>
    <t>宮本　直美</t>
  </si>
  <si>
    <t>002017ｻ911BA</t>
  </si>
  <si>
    <t>LiGS3c</t>
  </si>
  <si>
    <t>有限会社三進建設</t>
  </si>
  <si>
    <t>002017ｻ910BA</t>
  </si>
  <si>
    <t>2ncj7L</t>
  </si>
  <si>
    <t>嶋田　岳人</t>
  </si>
  <si>
    <t>002017ｻ912BB</t>
  </si>
  <si>
    <t>nyL2UN</t>
  </si>
  <si>
    <t>伊藤　寧</t>
  </si>
  <si>
    <t>002018ｻ003BA</t>
  </si>
  <si>
    <t>HCrSW1</t>
  </si>
  <si>
    <t>川内　正金</t>
  </si>
  <si>
    <t>002018ｻ006BC</t>
  </si>
  <si>
    <t>MSC26D</t>
  </si>
  <si>
    <t>松吉　初夫</t>
  </si>
  <si>
    <t>002018ｻ002BF</t>
  </si>
  <si>
    <t>cNhHNK</t>
  </si>
  <si>
    <t>大成運輸株式会社</t>
  </si>
  <si>
    <t xml:space="preserve"> 18</t>
  </si>
  <si>
    <t>002018ｻ002BN</t>
  </si>
  <si>
    <t>9K76KU</t>
  </si>
  <si>
    <t>貝原　雄二</t>
  </si>
  <si>
    <t>002018ｻ002BO</t>
  </si>
  <si>
    <t>KPkaDJ</t>
  </si>
  <si>
    <t>002018ｻ003BS</t>
  </si>
  <si>
    <t>Qdt2gx</t>
  </si>
  <si>
    <t>合同会社Ｂｅａｒｓ　ｆａｍｉｌｙ</t>
  </si>
  <si>
    <t>002018ｻ003BT</t>
  </si>
  <si>
    <t>1WqQFJ</t>
  </si>
  <si>
    <t>002018ｻ003BU</t>
  </si>
  <si>
    <t>toJogV</t>
  </si>
  <si>
    <t>002018ｻ004BE</t>
  </si>
  <si>
    <t>1nXwFT</t>
  </si>
  <si>
    <t>田村運輸株式会社</t>
  </si>
  <si>
    <t>002017ｻ911BH</t>
  </si>
  <si>
    <t>hxiNLP</t>
  </si>
  <si>
    <t>株式会社日興製作所</t>
  </si>
  <si>
    <t>002018ｻ003BR</t>
  </si>
  <si>
    <t>T49DGS</t>
  </si>
  <si>
    <t>有限会社第一環境整備事業所</t>
  </si>
  <si>
    <t>002018ｻ004BB</t>
  </si>
  <si>
    <t>JHDNM6</t>
  </si>
  <si>
    <t>太田　亮也</t>
  </si>
  <si>
    <t>002018ｻ003BF</t>
  </si>
  <si>
    <t>1Jnscp</t>
  </si>
  <si>
    <t>株式会社博多不動産</t>
  </si>
  <si>
    <t>002018ｻ003BG</t>
  </si>
  <si>
    <t>ZHD5JZ</t>
  </si>
  <si>
    <t>002018ｻ005BA</t>
  </si>
  <si>
    <t>NC7wJ6</t>
  </si>
  <si>
    <t>北九炊飯株式会社</t>
  </si>
  <si>
    <t>002017ｻ905CC</t>
  </si>
  <si>
    <t>E6XiRF</t>
  </si>
  <si>
    <t>ハ田野　三月</t>
  </si>
  <si>
    <t>002018ｻ003BI</t>
  </si>
  <si>
    <t>1DGQRD</t>
  </si>
  <si>
    <t>002018ｻ003BJ</t>
  </si>
  <si>
    <t>9eKYCu</t>
  </si>
  <si>
    <t>002018ｻ003BK</t>
  </si>
  <si>
    <t>GCUE3q</t>
  </si>
  <si>
    <t>002018ｻ006BA</t>
  </si>
  <si>
    <t>96e87V</t>
  </si>
  <si>
    <t>有限会社ヨシモリ</t>
    <rPh sb="0" eb="4">
      <t>ユウゲンガイシャ</t>
    </rPh>
    <phoneticPr fontId="2"/>
  </si>
  <si>
    <t>002018ｻ009BG</t>
  </si>
  <si>
    <t>bNLDFw</t>
  </si>
  <si>
    <t>株式会社Ｎプランニング</t>
  </si>
  <si>
    <t>002018ｻ009BH</t>
  </si>
  <si>
    <t>cSuLSH</t>
  </si>
  <si>
    <t>002018ｻ009BK</t>
  </si>
  <si>
    <t>vDKhiL</t>
  </si>
  <si>
    <t>株式会社朝日商事</t>
  </si>
  <si>
    <t>002018ｻ011BE</t>
  </si>
  <si>
    <t>E1c82k</t>
  </si>
  <si>
    <t>中島　勇一</t>
  </si>
  <si>
    <t>002018ｻ011BF</t>
  </si>
  <si>
    <t>xNaUi2</t>
  </si>
  <si>
    <t>002018ｻ011BH</t>
  </si>
  <si>
    <t>f6P2sL</t>
  </si>
  <si>
    <t>ウィル合同会社</t>
  </si>
  <si>
    <t>002018ｻ011BI</t>
  </si>
  <si>
    <t>Ff5MpR</t>
  </si>
  <si>
    <t>002018ｻ011BJ</t>
  </si>
  <si>
    <t>6Z35tu</t>
  </si>
  <si>
    <t>002018ｻ011BK</t>
  </si>
  <si>
    <t>RNY772</t>
  </si>
  <si>
    <t>002018ｻ012BC</t>
  </si>
  <si>
    <t>m4M8qF</t>
  </si>
  <si>
    <t>いづみやコーヒーロースターズ株式会社</t>
  </si>
  <si>
    <t>002018ｻ006BB</t>
  </si>
  <si>
    <t>gxJBNh</t>
  </si>
  <si>
    <t>山﨑　拓</t>
    <rPh sb="1" eb="2">
      <t>サキ</t>
    </rPh>
    <phoneticPr fontId="2"/>
  </si>
  <si>
    <t>002018ｻ007BD</t>
  </si>
  <si>
    <t>ivbC3v</t>
  </si>
  <si>
    <t>鋳山　大佳史</t>
  </si>
  <si>
    <t>002018ｻ007BF</t>
  </si>
  <si>
    <t>85L7bA</t>
  </si>
  <si>
    <t>002018ｻ007BH</t>
  </si>
  <si>
    <t>JMG7DD</t>
  </si>
  <si>
    <t>堀本　貢</t>
  </si>
  <si>
    <t>002018ｻ008BC</t>
  </si>
  <si>
    <t>b1LCiW</t>
  </si>
  <si>
    <t>エレクトロ通商株式会社</t>
  </si>
  <si>
    <t>002018ｻ008BE</t>
  </si>
  <si>
    <t>SNerJN</t>
  </si>
  <si>
    <t>株式会社Ｍ＆Ｋ　Ｇｒｏｕｐ</t>
  </si>
  <si>
    <t>002018ｻ009BE</t>
  </si>
  <si>
    <t>MWJij7</t>
  </si>
  <si>
    <t>大谷　邦治</t>
  </si>
  <si>
    <t>002018ｻ009BF</t>
  </si>
  <si>
    <t>FVeU6A</t>
  </si>
  <si>
    <t>002018ｻ010BH</t>
  </si>
  <si>
    <t>GGRGSF</t>
  </si>
  <si>
    <t>有限会社菊前</t>
  </si>
  <si>
    <t>002018ｻ010BI</t>
  </si>
  <si>
    <t>7XDp1N</t>
  </si>
  <si>
    <t>002018ｻ012BD</t>
  </si>
  <si>
    <t>SbgbGn</t>
  </si>
  <si>
    <t>藤松　一也</t>
  </si>
  <si>
    <t>002018ｻ007BC</t>
  </si>
  <si>
    <t>NNErK5</t>
  </si>
  <si>
    <t>002018ｻ007BE</t>
  </si>
  <si>
    <t>38uQNK</t>
  </si>
  <si>
    <t>ＹＴグロース合同会社</t>
    <rPh sb="6" eb="10">
      <t>ゴウドウガイシャ</t>
    </rPh>
    <phoneticPr fontId="2"/>
  </si>
  <si>
    <t>002018ｻ008BH</t>
  </si>
  <si>
    <t>C3ySNy</t>
  </si>
  <si>
    <t>松永　博文</t>
  </si>
  <si>
    <t>002018ｻ011BA</t>
  </si>
  <si>
    <t>Y58Cqq</t>
  </si>
  <si>
    <t>いちごインベストメント株式会社</t>
  </si>
  <si>
    <t>002019ｻ003BY</t>
  </si>
  <si>
    <t>8WJKLX</t>
  </si>
  <si>
    <t>株式会社バンプオン</t>
  </si>
  <si>
    <t>002019ｻ003BZ</t>
  </si>
  <si>
    <t>8ptTdV</t>
  </si>
  <si>
    <t>002018ｻ008BA</t>
  </si>
  <si>
    <t>AzME7N</t>
  </si>
  <si>
    <t>株式会社ＫＲ　ＢＲＯＳ．</t>
  </si>
  <si>
    <t>002018ｻ009BJ</t>
  </si>
  <si>
    <t>RaMg2c</t>
  </si>
  <si>
    <t>002018ｻ010BC</t>
  </si>
  <si>
    <t>MkNX8S</t>
  </si>
  <si>
    <t>田中　正一</t>
  </si>
  <si>
    <t>002018ｻ012BB</t>
  </si>
  <si>
    <t>Y1oMCD</t>
  </si>
  <si>
    <t>ユアーズ工芸株式会社</t>
  </si>
  <si>
    <t>002018ｻ012BE</t>
  </si>
  <si>
    <t>qoEFLL</t>
  </si>
  <si>
    <t>有限会社共成工業</t>
  </si>
  <si>
    <t>002017ｻ901CN</t>
  </si>
  <si>
    <t>x7x5m9</t>
  </si>
  <si>
    <t>合同会社Ｉ　ＷＩＬＬ</t>
  </si>
  <si>
    <t>002017ｻ902CD</t>
  </si>
  <si>
    <t>yALMJF</t>
  </si>
  <si>
    <t>合同会社カーサコネクト</t>
    <rPh sb="0" eb="4">
      <t>ゴウドウガイシャ</t>
    </rPh>
    <phoneticPr fontId="2"/>
  </si>
  <si>
    <t>002018ｵ010AS</t>
  </si>
  <si>
    <t>FAN2PN</t>
  </si>
  <si>
    <t>株式会社アンスコ</t>
  </si>
  <si>
    <t>002018ｻ009BB</t>
  </si>
  <si>
    <t>Nag3Kw</t>
  </si>
  <si>
    <t>株式会社エヌアールイー</t>
  </si>
  <si>
    <t>002019ｻ009BL</t>
  </si>
  <si>
    <t>TAALuL</t>
  </si>
  <si>
    <t>002019ｻ011BO</t>
  </si>
  <si>
    <t>DP2H2g</t>
  </si>
  <si>
    <t>鶴　恵美子</t>
  </si>
  <si>
    <t>002019ｻ102BA</t>
  </si>
  <si>
    <t>wGBKW1</t>
  </si>
  <si>
    <t>片江　美枝子</t>
  </si>
  <si>
    <t xml:space="preserve"> 14</t>
  </si>
  <si>
    <t>002019ｻ103BC</t>
  </si>
  <si>
    <t>gLaMKK</t>
  </si>
  <si>
    <t>ヤマグチ電機株式会社</t>
  </si>
  <si>
    <t>002017ｻ911BI</t>
  </si>
  <si>
    <t>fJgoCk</t>
  </si>
  <si>
    <t>002017ｻ912BC</t>
  </si>
  <si>
    <t>qv15NS</t>
  </si>
  <si>
    <t>002018ｻ011BC</t>
  </si>
  <si>
    <t>qJ5KNK</t>
  </si>
  <si>
    <t>合同会社つたや</t>
  </si>
  <si>
    <t>002017ｻ911BB</t>
  </si>
  <si>
    <t>HP3VvP</t>
  </si>
  <si>
    <t>中尾　雄太</t>
  </si>
  <si>
    <t>002017ｻ911BE</t>
  </si>
  <si>
    <t>s4VubV</t>
  </si>
  <si>
    <t>中尾　由季美</t>
  </si>
  <si>
    <t>002018ｻ011BD</t>
  </si>
  <si>
    <t>KCxNSK</t>
  </si>
  <si>
    <t>002019ｻ103BA</t>
  </si>
  <si>
    <t>sab8ZK</t>
  </si>
  <si>
    <t>納戸　勝浩</t>
  </si>
  <si>
    <t>002019ｻ104BC</t>
  </si>
  <si>
    <t>e9QmYX</t>
  </si>
  <si>
    <t>米倉　義勝</t>
  </si>
  <si>
    <t>002019ｻ105BB</t>
  </si>
  <si>
    <t>SNrtne</t>
  </si>
  <si>
    <t>有限会社リトルデン</t>
  </si>
  <si>
    <t>002019ｻ105BC</t>
  </si>
  <si>
    <t>fZm23L</t>
  </si>
  <si>
    <t>002019ｻ104BB</t>
  </si>
  <si>
    <t>vbH56m</t>
  </si>
  <si>
    <t>株式会社ＯＬＤ　ＨＯＲＳＥ</t>
  </si>
  <si>
    <t>002019ｻ105BF</t>
  </si>
  <si>
    <t>FMaAAe</t>
  </si>
  <si>
    <t>米倉　和男</t>
  </si>
  <si>
    <t>002018ｻ012BI</t>
  </si>
  <si>
    <t>AKqYd5</t>
  </si>
  <si>
    <t>森　周藏</t>
  </si>
  <si>
    <t>002019N106BD</t>
  </si>
  <si>
    <t>3ykLXU</t>
  </si>
  <si>
    <t>株式会社賞美堂本店</t>
  </si>
  <si>
    <t>002019N107BI</t>
  </si>
  <si>
    <t>cpxpsy</t>
  </si>
  <si>
    <t>福丸建設株式会社</t>
  </si>
  <si>
    <t>002019N108BH</t>
  </si>
  <si>
    <t>PLKpQp</t>
  </si>
  <si>
    <t>株式会社丸山商店</t>
  </si>
  <si>
    <t>002019N107BF</t>
  </si>
  <si>
    <t>oMH3bb</t>
  </si>
  <si>
    <t>富永スチール工業株式会社</t>
  </si>
  <si>
    <t>002019N109BD</t>
  </si>
  <si>
    <t>ccovNV</t>
  </si>
  <si>
    <t>株式会社ＮＡＣ</t>
  </si>
  <si>
    <t>002019N109BP</t>
  </si>
  <si>
    <t>bAK233</t>
  </si>
  <si>
    <t>株式会社ユニオンワークス</t>
  </si>
  <si>
    <t>002019N110BE</t>
  </si>
  <si>
    <t>XM4hK3</t>
  </si>
  <si>
    <t>岩切　とみ子</t>
  </si>
  <si>
    <t>002019N112BA</t>
  </si>
  <si>
    <t>5bc5jx</t>
  </si>
  <si>
    <t>實松　英樹</t>
  </si>
  <si>
    <t>2018ES0037</t>
  </si>
  <si>
    <t>gMgPev</t>
  </si>
  <si>
    <t>平井海運有限会社</t>
  </si>
  <si>
    <t>2018ES0036</t>
  </si>
  <si>
    <t>DmUh8c</t>
  </si>
  <si>
    <t>2018ES0035</t>
  </si>
  <si>
    <t>zjWg18</t>
  </si>
  <si>
    <t>有限会社幸宝海運</t>
  </si>
  <si>
    <t>2018ES0033</t>
  </si>
  <si>
    <t>nGEyvN</t>
  </si>
  <si>
    <t>アジア合同会社</t>
  </si>
  <si>
    <t>2018ES0032</t>
  </si>
  <si>
    <t>ENUSXw</t>
  </si>
  <si>
    <t>株式会社SGTコンサルティング</t>
    <rPh sb="0" eb="4">
      <t>カブシキガイシャ</t>
    </rPh>
    <phoneticPr fontId="2"/>
  </si>
  <si>
    <t>2018ES0034</t>
  </si>
  <si>
    <t>VYB7CP</t>
  </si>
  <si>
    <t>佐賀　守</t>
  </si>
  <si>
    <t>2018ES0031</t>
  </si>
  <si>
    <t>gKeYFK</t>
  </si>
  <si>
    <t>徳島急送株式会社</t>
  </si>
  <si>
    <t>2018ES0030</t>
  </si>
  <si>
    <t>F5vFP3</t>
  </si>
  <si>
    <t>濵口海運有限会社</t>
  </si>
  <si>
    <t>2018ES0029</t>
  </si>
  <si>
    <t>FtvuoC</t>
  </si>
  <si>
    <t>香川船渠株式会社</t>
  </si>
  <si>
    <t>2019ES0040</t>
  </si>
  <si>
    <t>7J9uNr</t>
  </si>
  <si>
    <t>株式会社マスエージェント</t>
  </si>
  <si>
    <t>鹿児島</t>
  </si>
  <si>
    <t>2019ES0046</t>
  </si>
  <si>
    <t>vhUfG6</t>
  </si>
  <si>
    <t>有限会社お元気ですかショップ山下</t>
    <rPh sb="5" eb="7">
      <t>ゲンキ</t>
    </rPh>
    <rPh sb="14" eb="16">
      <t>ヤマシタ</t>
    </rPh>
    <phoneticPr fontId="2"/>
  </si>
  <si>
    <t>2019ES0049</t>
  </si>
  <si>
    <t>T2rjEN</t>
  </si>
  <si>
    <t>有限会社天野精機</t>
    <rPh sb="4" eb="8">
      <t>アマノセイキ</t>
    </rPh>
    <phoneticPr fontId="2"/>
  </si>
  <si>
    <t>2019ES0048</t>
  </si>
  <si>
    <t>4fFa59</t>
  </si>
  <si>
    <t>有限会社山下運送</t>
    <rPh sb="4" eb="8">
      <t>ヤマシタウンソウ</t>
    </rPh>
    <phoneticPr fontId="2"/>
  </si>
  <si>
    <t>2019ES0047</t>
  </si>
  <si>
    <t>W7QN8B</t>
  </si>
  <si>
    <t>有限会社寶泉堂</t>
  </si>
  <si>
    <t>2019ES0050</t>
  </si>
  <si>
    <t>jqkS2W</t>
  </si>
  <si>
    <t>岡　清香</t>
    <rPh sb="0" eb="1">
      <t>オカ</t>
    </rPh>
    <rPh sb="2" eb="4">
      <t>キヨカ</t>
    </rPh>
    <phoneticPr fontId="2"/>
  </si>
  <si>
    <t>2019ES0053</t>
  </si>
  <si>
    <t>HyGhQB</t>
  </si>
  <si>
    <t>伊勢　孝之</t>
    <rPh sb="0" eb="2">
      <t>イセ</t>
    </rPh>
    <rPh sb="3" eb="5">
      <t>タカユキ</t>
    </rPh>
    <phoneticPr fontId="2"/>
  </si>
  <si>
    <t>2019ES0054</t>
  </si>
  <si>
    <t>6WQ6zc</t>
  </si>
  <si>
    <t>有限会社ファイブセキュリティシステム</t>
  </si>
  <si>
    <t>2019ES0052</t>
  </si>
  <si>
    <t>FtfiJp</t>
  </si>
  <si>
    <t>2019ES0051</t>
  </si>
  <si>
    <t>1s4Mpg</t>
  </si>
  <si>
    <t>有限会社山下運送</t>
    <rPh sb="4" eb="6">
      <t>ヤマシタ</t>
    </rPh>
    <rPh sb="6" eb="8">
      <t>ウンソウ</t>
    </rPh>
    <phoneticPr fontId="2"/>
  </si>
  <si>
    <t>2019ES0066</t>
  </si>
  <si>
    <t>6cNNiD</t>
  </si>
  <si>
    <t>2019ES0067</t>
  </si>
  <si>
    <t>8e9NcF</t>
  </si>
  <si>
    <t>有限会社幸宝海運</t>
    <rPh sb="4" eb="5">
      <t>サチ</t>
    </rPh>
    <rPh sb="5" eb="6">
      <t>タカラ</t>
    </rPh>
    <rPh sb="6" eb="8">
      <t>カイウン</t>
    </rPh>
    <phoneticPr fontId="1"/>
  </si>
  <si>
    <t>2019ES0068</t>
  </si>
  <si>
    <t>9YJJTF</t>
  </si>
  <si>
    <t>株式会社ソニック</t>
    <rPh sb="0" eb="4">
      <t>カブシキカイシャ</t>
    </rPh>
    <phoneticPr fontId="2"/>
  </si>
  <si>
    <t>2019ES0069</t>
  </si>
  <si>
    <t>EuFHfM</t>
  </si>
  <si>
    <t>株式会社マスエージェント</t>
    <rPh sb="0" eb="4">
      <t>カブシキカイシャ</t>
    </rPh>
    <phoneticPr fontId="2"/>
  </si>
  <si>
    <t>2019ES0070</t>
  </si>
  <si>
    <t>ZHW1Jx</t>
  </si>
  <si>
    <t>合同会社SASUKET</t>
  </si>
  <si>
    <t>2019ES0071</t>
  </si>
  <si>
    <t>18MRz8</t>
  </si>
  <si>
    <t>有限会社天野精機</t>
    <rPh sb="4" eb="8">
      <t>アマノセイキ</t>
    </rPh>
    <phoneticPr fontId="1"/>
  </si>
  <si>
    <t>佐賀</t>
    <rPh sb="0" eb="2">
      <t>サガ</t>
    </rPh>
    <phoneticPr fontId="3"/>
  </si>
  <si>
    <t>指定ルール</t>
    <rPh sb="0" eb="2">
      <t>シテイ</t>
    </rPh>
    <phoneticPr fontId="3"/>
  </si>
  <si>
    <t>長崎</t>
    <rPh sb="0" eb="2">
      <t>ナガサキ</t>
    </rPh>
    <phoneticPr fontId="3"/>
  </si>
  <si>
    <t>002019N107BA</t>
  </si>
  <si>
    <t>GeN4tc</t>
  </si>
  <si>
    <t>（同）九安不動産リース</t>
  </si>
  <si>
    <t>002019N108BB</t>
  </si>
  <si>
    <t>53Mt7C</t>
  </si>
  <si>
    <t>西依　裕子</t>
  </si>
  <si>
    <t>002019N108BG</t>
  </si>
  <si>
    <t>GBBSUk</t>
  </si>
  <si>
    <t>㈲クリーンライフ福島</t>
  </si>
  <si>
    <t>002019N107BB</t>
  </si>
  <si>
    <t>1imvL4</t>
  </si>
  <si>
    <t>梁井　雅伸</t>
  </si>
  <si>
    <t>002019N106BC</t>
  </si>
  <si>
    <t>NftTEF</t>
  </si>
  <si>
    <t>㈱ＪＴＳ</t>
  </si>
  <si>
    <t>002020N101BA</t>
  </si>
  <si>
    <t>3r1PGL</t>
  </si>
  <si>
    <t>いちごインベストメント㈱</t>
  </si>
  <si>
    <t>002019N109B1</t>
  </si>
  <si>
    <t>DNvbfJ</t>
  </si>
  <si>
    <t>津田　俊彦</t>
  </si>
  <si>
    <t>002019N106BB</t>
  </si>
  <si>
    <t>M43KES</t>
  </si>
  <si>
    <t>森　誠二郎</t>
  </si>
  <si>
    <t>002019N109B4</t>
  </si>
  <si>
    <t>hgH43W</t>
  </si>
  <si>
    <t>㈱みやざき</t>
  </si>
  <si>
    <t>002019N109B5</t>
  </si>
  <si>
    <t>bDKsK6</t>
  </si>
  <si>
    <t>002019N111BJ</t>
  </si>
  <si>
    <t>JJQP9Y</t>
  </si>
  <si>
    <t>金屋　恭次</t>
  </si>
  <si>
    <t>002019N108BE</t>
  </si>
  <si>
    <t>rKwyDu</t>
  </si>
  <si>
    <t>山崎　清徳</t>
  </si>
  <si>
    <t>大分</t>
    <rPh sb="0" eb="2">
      <t>オオイタ</t>
    </rPh>
    <phoneticPr fontId="3"/>
  </si>
  <si>
    <t>002019N108BI</t>
  </si>
  <si>
    <t>JNcA3i</t>
  </si>
  <si>
    <t>㈱コガ食品</t>
  </si>
  <si>
    <t>002020U00087</t>
  </si>
  <si>
    <t>AjNNLV</t>
  </si>
  <si>
    <t>㈱弘洋</t>
  </si>
  <si>
    <t>熊本</t>
    <rPh sb="0" eb="2">
      <t>クマモト</t>
    </rPh>
    <phoneticPr fontId="3"/>
  </si>
  <si>
    <t>002020U00088</t>
  </si>
  <si>
    <t>EEMHwJ</t>
  </si>
  <si>
    <t>002020U00079</t>
  </si>
  <si>
    <t>布川産業㈱</t>
  </si>
  <si>
    <t>合同会社ＳＡＴＯＳＨＩ</t>
  </si>
  <si>
    <t>宮崎</t>
    <rPh sb="0" eb="2">
      <t>ミヤザキ</t>
    </rPh>
    <phoneticPr fontId="3"/>
  </si>
  <si>
    <t>002020U00085</t>
  </si>
  <si>
    <t>K11jxx</t>
  </si>
  <si>
    <t>㈱アール・ケアクルーズ</t>
  </si>
  <si>
    <t>鹿児島</t>
    <rPh sb="0" eb="3">
      <t>カゴシマ</t>
    </rPh>
    <phoneticPr fontId="3"/>
  </si>
  <si>
    <t>002020U00091</t>
  </si>
  <si>
    <t>i5kK16</t>
  </si>
  <si>
    <t>㈱ＩＮＧ</t>
  </si>
  <si>
    <t>2020ES0076</t>
  </si>
  <si>
    <t>iaxLFH</t>
  </si>
  <si>
    <t>K&amp;H合同会社</t>
    <rPh sb="3" eb="5">
      <t>ゴウドウ</t>
    </rPh>
    <rPh sb="5" eb="7">
      <t>ガイシャ</t>
    </rPh>
    <phoneticPr fontId="1"/>
  </si>
  <si>
    <t>2020ES0079</t>
  </si>
  <si>
    <t>LZAC3D</t>
  </si>
  <si>
    <t>㈱エトワルミエ</t>
  </si>
  <si>
    <t>㈱中里製網所</t>
  </si>
  <si>
    <t>原口　正智</t>
  </si>
  <si>
    <t>002020N201BP</t>
  </si>
  <si>
    <t>PLELhZ</t>
  </si>
  <si>
    <t>002020N901BA</t>
  </si>
  <si>
    <t>DdHLRw</t>
  </si>
  <si>
    <t>002020N901BB</t>
  </si>
  <si>
    <t>LGHuzu</t>
  </si>
  <si>
    <t>002020U00093</t>
  </si>
  <si>
    <t>gXLu9J</t>
  </si>
  <si>
    <t>スリーアールインベストメント株式会社</t>
  </si>
  <si>
    <t>002021MS0423</t>
  </si>
  <si>
    <t>C1QN3M</t>
  </si>
  <si>
    <t>イーリス合同会社</t>
  </si>
  <si>
    <t>2020ES0080</t>
  </si>
  <si>
    <t>CHr9Lf</t>
  </si>
  <si>
    <t>株式会社花由</t>
    <rPh sb="0" eb="2">
      <t>カブシキ</t>
    </rPh>
    <rPh sb="2" eb="4">
      <t>ガイシャ</t>
    </rPh>
    <rPh sb="4" eb="5">
      <t>ハナ</t>
    </rPh>
    <rPh sb="5" eb="6">
      <t>ヨシ</t>
    </rPh>
    <phoneticPr fontId="1"/>
  </si>
  <si>
    <t>2020ES0081</t>
  </si>
  <si>
    <t>2021ES0087</t>
  </si>
  <si>
    <t>有限会社こんど履物店</t>
    <rPh sb="0" eb="4">
      <t>ユウゲンガイシャ</t>
    </rPh>
    <rPh sb="7" eb="9">
      <t>ハキモノ</t>
    </rPh>
    <rPh sb="9" eb="10">
      <t>テン</t>
    </rPh>
    <phoneticPr fontId="1"/>
  </si>
  <si>
    <t>2021ES0088</t>
  </si>
  <si>
    <t>2021ES0089</t>
  </si>
  <si>
    <t>子安　賢治郎</t>
    <rPh sb="0" eb="2">
      <t>コヤス</t>
    </rPh>
    <rPh sb="3" eb="5">
      <t>ケンジ</t>
    </rPh>
    <rPh sb="5" eb="6">
      <t>ロウ</t>
    </rPh>
    <phoneticPr fontId="1"/>
  </si>
  <si>
    <t>ＳＵＮ合同会社</t>
    <rPh sb="3" eb="5">
      <t>ゴウドウ</t>
    </rPh>
    <rPh sb="5" eb="7">
      <t>ガイシャ</t>
    </rPh>
    <phoneticPr fontId="1"/>
  </si>
  <si>
    <t>2021ES0086</t>
  </si>
  <si>
    <t>合同会社サニー・セッション</t>
  </si>
  <si>
    <t>002020N112BQ</t>
  </si>
  <si>
    <t>HT3wzT</t>
  </si>
  <si>
    <t>qkE48F</t>
  </si>
  <si>
    <t>f6dN5h</t>
  </si>
  <si>
    <t>Tc4pnV</t>
  </si>
  <si>
    <t>B1WLwA</t>
  </si>
  <si>
    <t>TGYGDu</t>
  </si>
  <si>
    <t>Hnh4NU</t>
  </si>
  <si>
    <t>002012U00069</t>
  </si>
  <si>
    <t>2020ES0082</t>
  </si>
  <si>
    <t>M47yJM</t>
  </si>
  <si>
    <t>K&amp;Hグリーン合同会社</t>
    <rPh sb="7" eb="9">
      <t>ゴウドウ</t>
    </rPh>
    <rPh sb="9" eb="11">
      <t>ガイシャ</t>
    </rPh>
    <phoneticPr fontId="1"/>
  </si>
  <si>
    <t>002020N201BO</t>
  </si>
  <si>
    <t>002022SW0035</t>
  </si>
  <si>
    <t>2021ES0091</t>
  </si>
  <si>
    <t>2021ES0092</t>
  </si>
  <si>
    <t>2021ES0090</t>
  </si>
  <si>
    <t>2021ES0094</t>
  </si>
  <si>
    <t>㈱ＢＯＳＳ　ＪＡＰＡＮ</t>
  </si>
  <si>
    <t>㈲バースト</t>
  </si>
  <si>
    <t>㈱ＮＪ企画</t>
  </si>
  <si>
    <t>株式会社花由</t>
    <rPh sb="0" eb="4">
      <t>カブシキガイシャ</t>
    </rPh>
    <rPh sb="4" eb="5">
      <t>ハナ</t>
    </rPh>
    <rPh sb="5" eb="6">
      <t>ユウ</t>
    </rPh>
    <phoneticPr fontId="1"/>
  </si>
  <si>
    <t>X2aBWY</t>
  </si>
  <si>
    <t>dKU5wu</t>
  </si>
  <si>
    <t>yjzJDA</t>
  </si>
  <si>
    <t>Q4PdFH</t>
  </si>
  <si>
    <t>AUBQnM</t>
  </si>
  <si>
    <t>LLMSRb</t>
  </si>
  <si>
    <t>福岡</t>
    <rPh sb="0" eb="2">
      <t>フクオカ</t>
    </rPh>
    <phoneticPr fontId="3"/>
  </si>
  <si>
    <t>002019N112BF</t>
  </si>
  <si>
    <t>002019N112BG</t>
  </si>
  <si>
    <t>002019N112BH</t>
  </si>
  <si>
    <t>002019N112BI</t>
  </si>
  <si>
    <t>002019N112BJ</t>
  </si>
  <si>
    <t>002019N112BK</t>
  </si>
  <si>
    <t>002019N112BL</t>
  </si>
  <si>
    <t>002019N112BM</t>
  </si>
  <si>
    <t>002012SW0037</t>
  </si>
  <si>
    <t>002012SE0016</t>
  </si>
  <si>
    <t>㈱シミズ</t>
  </si>
  <si>
    <t>工番ダブり</t>
    <rPh sb="0" eb="2">
      <t>コウバン</t>
    </rPh>
    <phoneticPr fontId="3"/>
  </si>
  <si>
    <t>GH9kDk</t>
  </si>
  <si>
    <t>E5SCaH</t>
  </si>
  <si>
    <t>Ra8h8C</t>
  </si>
  <si>
    <t>NAJA6X</t>
  </si>
  <si>
    <t>J7bXtF</t>
  </si>
  <si>
    <t>HoZ9hy</t>
  </si>
  <si>
    <t>pM2bj2</t>
  </si>
  <si>
    <t>1N26Tb</t>
  </si>
  <si>
    <t>tPFEiu</t>
  </si>
  <si>
    <t>ZHUjwQ</t>
  </si>
  <si>
    <t>002021N201BQ</t>
  </si>
  <si>
    <t>FHqN4p</t>
  </si>
  <si>
    <t>南里　哲也</t>
  </si>
  <si>
    <t>【報告書郵送先】〒100-0005　東京都千代田区丸の内1-6-5　丸の内北口ビルディング20階</t>
    <rPh sb="1" eb="4">
      <t>ホウコクショ</t>
    </rPh>
    <rPh sb="4" eb="6">
      <t>ユウソウ</t>
    </rPh>
    <rPh sb="6" eb="7">
      <t>サキ</t>
    </rPh>
    <rPh sb="21" eb="25">
      <t>チヨダク</t>
    </rPh>
    <rPh sb="25" eb="26">
      <t>マル</t>
    </rPh>
    <rPh sb="27" eb="28">
      <t>ウチ</t>
    </rPh>
    <rPh sb="34" eb="35">
      <t>マル</t>
    </rPh>
    <rPh sb="36" eb="37">
      <t>ウチ</t>
    </rPh>
    <rPh sb="37" eb="39">
      <t>キタグチ</t>
    </rPh>
    <rPh sb="47" eb="48">
      <t>カイ</t>
    </rPh>
    <phoneticPr fontId="4"/>
  </si>
  <si>
    <t>年月日</t>
  </si>
  <si>
    <t>㈲ミズノ</t>
  </si>
  <si>
    <t>002014ｻ609AW</t>
  </si>
  <si>
    <t>K54pyv</t>
  </si>
  <si>
    <t>002014ｻ609AX</t>
    <phoneticPr fontId="3"/>
  </si>
  <si>
    <t>ZYBRte</t>
    <phoneticPr fontId="3"/>
  </si>
  <si>
    <t>預金種目</t>
    <rPh sb="0" eb="2">
      <t>ヨキン</t>
    </rPh>
    <rPh sb="2" eb="4">
      <t>シュモク</t>
    </rPh>
    <phoneticPr fontId="4"/>
  </si>
  <si>
    <t>口座番号</t>
    <phoneticPr fontId="4"/>
  </si>
  <si>
    <t>普通口座</t>
    <rPh sb="2" eb="4">
      <t>コウザ</t>
    </rPh>
    <phoneticPr fontId="4"/>
  </si>
  <si>
    <t>通帳記号</t>
    <phoneticPr fontId="4"/>
  </si>
  <si>
    <t>通帳番号</t>
    <phoneticPr fontId="4"/>
  </si>
  <si>
    <t>ﾌﾘｶﾞﾅ</t>
    <phoneticPr fontId="4"/>
  </si>
  <si>
    <t>口座名義人</t>
    <phoneticPr fontId="4"/>
  </si>
  <si>
    <t>2024年6月末日必着</t>
    <rPh sb="4" eb="5">
      <t>ネン</t>
    </rPh>
    <rPh sb="6" eb="7">
      <t>ガツ</t>
    </rPh>
    <rPh sb="7" eb="8">
      <t>マツ</t>
    </rPh>
    <rPh sb="8" eb="9">
      <t>ヒ</t>
    </rPh>
    <rPh sb="9" eb="11">
      <t>ヒッチャク</t>
    </rPh>
    <phoneticPr fontId="4"/>
  </si>
  <si>
    <t>代理抑制合計金額</t>
    <phoneticPr fontId="4"/>
  </si>
  <si>
    <t>請求総合計金額</t>
    <rPh sb="0" eb="2">
      <t>セイキュウ</t>
    </rPh>
    <rPh sb="2" eb="3">
      <t>ソウ</t>
    </rPh>
    <rPh sb="3" eb="5">
      <t>ゴウケイ</t>
    </rPh>
    <rPh sb="5" eb="7">
      <t>キンガク</t>
    </rPh>
    <phoneticPr fontId="4"/>
  </si>
  <si>
    <t>　購入電力料金のお知らせ”代理制御調整金”</t>
    <rPh sb="1" eb="3">
      <t>コウニュウ</t>
    </rPh>
    <rPh sb="3" eb="5">
      <t>デンリョク</t>
    </rPh>
    <rPh sb="5" eb="7">
      <t>リョウキン</t>
    </rPh>
    <rPh sb="9" eb="10">
      <t>シ</t>
    </rPh>
    <rPh sb="13" eb="15">
      <t>ダイリ</t>
    </rPh>
    <rPh sb="15" eb="17">
      <t>セイギョ</t>
    </rPh>
    <rPh sb="17" eb="19">
      <t>チョウセイ</t>
    </rPh>
    <rPh sb="19" eb="20">
      <t>キン</t>
    </rPh>
    <phoneticPr fontId="4"/>
  </si>
  <si>
    <t>ｳｴｽﾄﾎｰﾙﾃﾞｨﾝｸﾞｽ使用欄</t>
    <rPh sb="14" eb="16">
      <t>シヨウ</t>
    </rPh>
    <rPh sb="16" eb="17">
      <t>ラン</t>
    </rPh>
    <phoneticPr fontId="4"/>
  </si>
  <si>
    <t>2023年5月分</t>
    <rPh sb="4" eb="5">
      <t>ネン</t>
    </rPh>
    <rPh sb="6" eb="7">
      <t>ガツ</t>
    </rPh>
    <rPh sb="7" eb="8">
      <t>フン</t>
    </rPh>
    <phoneticPr fontId="4"/>
  </si>
  <si>
    <t>2024年1月分</t>
    <rPh sb="4" eb="5">
      <t>ネン</t>
    </rPh>
    <rPh sb="6" eb="7">
      <t>ガツ</t>
    </rPh>
    <rPh sb="7" eb="8">
      <t>フン</t>
    </rPh>
    <phoneticPr fontId="4"/>
  </si>
  <si>
    <t>2023年9月分</t>
    <rPh sb="4" eb="5">
      <t>ネン</t>
    </rPh>
    <rPh sb="6" eb="7">
      <t>ガツ</t>
    </rPh>
    <rPh sb="7" eb="8">
      <t>フン</t>
    </rPh>
    <phoneticPr fontId="4"/>
  </si>
  <si>
    <t>2023年6月分</t>
    <rPh sb="4" eb="5">
      <t>ネン</t>
    </rPh>
    <rPh sb="6" eb="7">
      <t>ガツ</t>
    </rPh>
    <rPh sb="7" eb="8">
      <t>フン</t>
    </rPh>
    <phoneticPr fontId="4"/>
  </si>
  <si>
    <t>2023年7月分</t>
    <rPh sb="4" eb="5">
      <t>ネン</t>
    </rPh>
    <rPh sb="6" eb="7">
      <t>ガツ</t>
    </rPh>
    <rPh sb="7" eb="8">
      <t>フン</t>
    </rPh>
    <phoneticPr fontId="4"/>
  </si>
  <si>
    <t>2023年8月分</t>
    <rPh sb="4" eb="5">
      <t>ネン</t>
    </rPh>
    <rPh sb="6" eb="7">
      <t>ガツ</t>
    </rPh>
    <rPh sb="7" eb="8">
      <t>フン</t>
    </rPh>
    <phoneticPr fontId="4"/>
  </si>
  <si>
    <t>2023年10月分</t>
    <rPh sb="4" eb="5">
      <t>ネン</t>
    </rPh>
    <rPh sb="7" eb="8">
      <t>ガツ</t>
    </rPh>
    <rPh sb="8" eb="9">
      <t>フン</t>
    </rPh>
    <phoneticPr fontId="4"/>
  </si>
  <si>
    <t>2023年11月分</t>
    <rPh sb="4" eb="5">
      <t>ネン</t>
    </rPh>
    <rPh sb="7" eb="8">
      <t>ガツ</t>
    </rPh>
    <rPh sb="8" eb="9">
      <t>フン</t>
    </rPh>
    <phoneticPr fontId="4"/>
  </si>
  <si>
    <t>2023年12月分</t>
    <rPh sb="4" eb="5">
      <t>ネン</t>
    </rPh>
    <rPh sb="7" eb="8">
      <t>ガツ</t>
    </rPh>
    <rPh sb="8" eb="9">
      <t>フン</t>
    </rPh>
    <phoneticPr fontId="4"/>
  </si>
  <si>
    <t>2024年2月分</t>
    <rPh sb="4" eb="5">
      <t>ネン</t>
    </rPh>
    <rPh sb="6" eb="7">
      <t>ガツ</t>
    </rPh>
    <rPh sb="7" eb="8">
      <t>フン</t>
    </rPh>
    <phoneticPr fontId="4"/>
  </si>
  <si>
    <t>2024年3月分</t>
    <rPh sb="4" eb="5">
      <t>ネン</t>
    </rPh>
    <rPh sb="6" eb="7">
      <t>ガツ</t>
    </rPh>
    <rPh sb="7" eb="8">
      <t>フン</t>
    </rPh>
    <phoneticPr fontId="4"/>
  </si>
  <si>
    <t>2024年4月分</t>
    <rPh sb="4" eb="5">
      <t>ネン</t>
    </rPh>
    <rPh sb="6" eb="7">
      <t>ガツ</t>
    </rPh>
    <rPh sb="7" eb="8">
      <t>フン</t>
    </rPh>
    <phoneticPr fontId="4"/>
  </si>
  <si>
    <t>　※代理抑制された２ヶ月後検針分に反映される為、下記期間にてご入力下さい</t>
    <rPh sb="22" eb="23">
      <t>タメ</t>
    </rPh>
    <rPh sb="24" eb="26">
      <t>カキ</t>
    </rPh>
    <rPh sb="26" eb="28">
      <t>キカン</t>
    </rPh>
    <rPh sb="31" eb="33">
      <t>ニュウリョク</t>
    </rPh>
    <rPh sb="33" eb="34">
      <t>クダ</t>
    </rPh>
    <phoneticPr fontId="4"/>
  </si>
  <si>
    <t xml:space="preserve">出 力 抑 制 報 告 書 </t>
    <phoneticPr fontId="4"/>
  </si>
  <si>
    <t>様
名義</t>
    <phoneticPr fontId="4"/>
  </si>
  <si>
    <t>2023年3月1日～2024年2月29日</t>
    <rPh sb="4" eb="5">
      <t>ネン</t>
    </rPh>
    <rPh sb="6" eb="7">
      <t>ガツ</t>
    </rPh>
    <rPh sb="8" eb="9">
      <t>ヒ</t>
    </rPh>
    <rPh sb="14" eb="15">
      <t>ネン</t>
    </rPh>
    <rPh sb="16" eb="17">
      <t>ガツ</t>
    </rPh>
    <rPh sb="19" eb="20">
      <t>ヒ</t>
    </rPh>
    <phoneticPr fontId="4"/>
  </si>
  <si>
    <t>002020U00081</t>
    <phoneticPr fontId="3"/>
  </si>
  <si>
    <t>YNyM5A</t>
    <phoneticPr fontId="3"/>
  </si>
  <si>
    <t>2018ES0030</t>
    <phoneticPr fontId="4"/>
  </si>
  <si>
    <t>F5vFP3</t>
    <phoneticPr fontId="4"/>
  </si>
  <si>
    <t>抑制日</t>
    <rPh sb="0" eb="3">
      <t>ヨクセイビ</t>
    </rPh>
    <phoneticPr fontId="17"/>
  </si>
  <si>
    <t>比較
対象日</t>
    <rPh sb="0" eb="2">
      <t>ヒカク</t>
    </rPh>
    <rPh sb="3" eb="5">
      <t>タイショウ</t>
    </rPh>
    <rPh sb="5" eb="6">
      <t>ビ</t>
    </rPh>
    <phoneticPr fontId="17"/>
  </si>
  <si>
    <t>№</t>
  </si>
  <si>
    <t>合計全天
日射量
(MJ/㎡)</t>
  </si>
  <si>
    <t>合計全天
日射量
(kW/㎡)</t>
  </si>
  <si>
    <t>福岡市44987</t>
  </si>
  <si>
    <t>福岡市44988</t>
  </si>
  <si>
    <t>福岡市44989</t>
  </si>
  <si>
    <t>福岡市44990</t>
  </si>
  <si>
    <t>福岡市44991</t>
  </si>
  <si>
    <t>福岡市44992</t>
  </si>
  <si>
    <t>福岡市44993</t>
  </si>
  <si>
    <t>福岡市44995</t>
  </si>
  <si>
    <t>福岡市44996</t>
  </si>
  <si>
    <t>福岡市44997</t>
  </si>
  <si>
    <t>福岡市44998</t>
  </si>
  <si>
    <t>福岡市44999</t>
  </si>
  <si>
    <t>福岡市45000</t>
  </si>
  <si>
    <t>福岡市45001</t>
  </si>
  <si>
    <t>福岡市45003</t>
  </si>
  <si>
    <t>福岡市45004</t>
  </si>
  <si>
    <t>福岡市45005</t>
  </si>
  <si>
    <t>福岡市45007</t>
  </si>
  <si>
    <t>福岡市45010</t>
  </si>
  <si>
    <t>福岡市45012</t>
  </si>
  <si>
    <t>福岡市45013</t>
  </si>
  <si>
    <t>福岡市45014</t>
  </si>
  <si>
    <t>福岡市45016</t>
  </si>
  <si>
    <t>福岡市45017</t>
  </si>
  <si>
    <t>福岡市45018</t>
  </si>
  <si>
    <t>福岡市45019</t>
  </si>
  <si>
    <t>福岡市45020</t>
  </si>
  <si>
    <t>福岡市45024</t>
  </si>
  <si>
    <t>福岡市45025</t>
  </si>
  <si>
    <t>福岡市45026</t>
  </si>
  <si>
    <t>福岡市45027</t>
  </si>
  <si>
    <t>福岡市45028</t>
  </si>
  <si>
    <t>福岡市45029</t>
  </si>
  <si>
    <t>福岡市45032</t>
  </si>
  <si>
    <t>福岡市45033</t>
  </si>
  <si>
    <t>福岡市45034</t>
  </si>
  <si>
    <t>福岡市45036</t>
  </si>
  <si>
    <t>福岡市45038</t>
  </si>
  <si>
    <t>福岡市45039</t>
  </si>
  <si>
    <t>福岡市45042</t>
  </si>
  <si>
    <t>福岡市45043</t>
  </si>
  <si>
    <t>福岡市45044</t>
  </si>
  <si>
    <t>福岡市45046</t>
  </si>
  <si>
    <t>福岡市45047</t>
  </si>
  <si>
    <t>福岡市45048</t>
  </si>
  <si>
    <t>福岡市45049</t>
  </si>
  <si>
    <t>福岡市45050</t>
  </si>
  <si>
    <t>福岡市45051</t>
  </si>
  <si>
    <t>福岡市45054</t>
  </si>
  <si>
    <t>福岡市45055</t>
  </si>
  <si>
    <t>福岡市45056</t>
  </si>
  <si>
    <t>福岡市45057</t>
  </si>
  <si>
    <t>福岡市45058</t>
  </si>
  <si>
    <t>福岡市45060</t>
  </si>
  <si>
    <t>福岡市45061</t>
  </si>
  <si>
    <t>福岡市45062</t>
  </si>
  <si>
    <t>福岡市45063</t>
  </si>
  <si>
    <t>福岡市45066</t>
  </si>
  <si>
    <t>福岡市45067</t>
  </si>
  <si>
    <t>福岡市45068</t>
  </si>
  <si>
    <t>福岡市45069</t>
  </si>
  <si>
    <t>福岡市45070</t>
  </si>
  <si>
    <t>福岡市45071</t>
  </si>
  <si>
    <t>福岡市45072</t>
  </si>
  <si>
    <t>福岡市45073</t>
  </si>
  <si>
    <t>福岡市45074</t>
  </si>
  <si>
    <t>福岡市45080</t>
  </si>
  <si>
    <t>福岡市45081</t>
  </si>
  <si>
    <t>福岡市45084</t>
  </si>
  <si>
    <t>福岡市45086</t>
  </si>
  <si>
    <t>福岡市45088</t>
  </si>
  <si>
    <t>福岡市45092</t>
  </si>
  <si>
    <t>福岡市45093</t>
  </si>
  <si>
    <t>福岡市45094</t>
  </si>
  <si>
    <t>福岡市45096</t>
  </si>
  <si>
    <t>福岡市45151</t>
  </si>
  <si>
    <t>福岡市45172</t>
  </si>
  <si>
    <t>福岡市45178</t>
  </si>
  <si>
    <t>福岡市45179</t>
  </si>
  <si>
    <t>福岡市45192</t>
  </si>
  <si>
    <t>福岡市45193</t>
  </si>
  <si>
    <t>福岡市45199</t>
  </si>
  <si>
    <t>福岡市45200</t>
  </si>
  <si>
    <t>福岡市45201</t>
  </si>
  <si>
    <t>福岡市45205</t>
  </si>
  <si>
    <t>福岡市45206</t>
  </si>
  <si>
    <t>福岡市45209</t>
  </si>
  <si>
    <t>福岡市45210</t>
  </si>
  <si>
    <t>福岡市45211</t>
  </si>
  <si>
    <t>福岡市45212</t>
  </si>
  <si>
    <t>福岡市45214</t>
  </si>
  <si>
    <t>福岡市45215</t>
  </si>
  <si>
    <t>福岡市45216</t>
  </si>
  <si>
    <t>福岡市45217</t>
  </si>
  <si>
    <t>福岡市45218</t>
  </si>
  <si>
    <t>福岡市45220</t>
  </si>
  <si>
    <t>福岡市45221</t>
  </si>
  <si>
    <t>福岡市45222</t>
  </si>
  <si>
    <t>福岡市45223</t>
  </si>
  <si>
    <t>福岡市45224</t>
  </si>
  <si>
    <t>福岡市45225</t>
  </si>
  <si>
    <t>福岡市45226</t>
  </si>
  <si>
    <t>福岡市45227</t>
  </si>
  <si>
    <t>福岡市45228</t>
  </si>
  <si>
    <t>福岡市45229</t>
  </si>
  <si>
    <t>福岡市45230</t>
  </si>
  <si>
    <t>福岡市45231</t>
  </si>
  <si>
    <t>福岡市45232</t>
  </si>
  <si>
    <t>福岡市45233</t>
  </si>
  <si>
    <t>福岡市45234</t>
  </si>
  <si>
    <t>福岡市45235</t>
  </si>
  <si>
    <t>福岡市45237</t>
  </si>
  <si>
    <t>福岡市45238</t>
  </si>
  <si>
    <t>福岡市45241</t>
  </si>
  <si>
    <t>福岡市45249</t>
  </si>
  <si>
    <t>福岡市45250</t>
  </si>
  <si>
    <t>福岡市45251</t>
  </si>
  <si>
    <t>福岡市45252</t>
  </si>
  <si>
    <t>福岡市45253</t>
  </si>
  <si>
    <t>福岡市45255</t>
  </si>
  <si>
    <t>福岡市45256</t>
  </si>
  <si>
    <t>福岡市45262</t>
  </si>
  <si>
    <t>福岡市45270</t>
  </si>
  <si>
    <t>福岡市45273</t>
  </si>
  <si>
    <t>福岡市45292</t>
  </si>
  <si>
    <t>福岡市45293</t>
  </si>
  <si>
    <t>福岡市45304</t>
  </si>
  <si>
    <t>福岡市45305</t>
  </si>
  <si>
    <t>福岡市45332</t>
  </si>
  <si>
    <t>福岡市45333</t>
  </si>
  <si>
    <t>福岡市45334</t>
  </si>
  <si>
    <t>福岡市45335</t>
  </si>
  <si>
    <t>福岡市45339</t>
  </si>
  <si>
    <t>福岡市45340</t>
  </si>
  <si>
    <t>福岡市45347</t>
  </si>
  <si>
    <t>福岡市45350</t>
  </si>
  <si>
    <t>佐賀市44987</t>
  </si>
  <si>
    <t>佐賀市44988</t>
  </si>
  <si>
    <t>佐賀市44989</t>
  </si>
  <si>
    <t>佐賀市44990</t>
  </si>
  <si>
    <t>佐賀市44991</t>
  </si>
  <si>
    <t>佐賀市44992</t>
  </si>
  <si>
    <t>佐賀市44993</t>
  </si>
  <si>
    <t>佐賀市44995</t>
  </si>
  <si>
    <t>佐賀市44996</t>
  </si>
  <si>
    <t>佐賀市44997</t>
  </si>
  <si>
    <t>佐賀市44998</t>
  </si>
  <si>
    <t>佐賀市44999</t>
  </si>
  <si>
    <t>佐賀市45000</t>
  </si>
  <si>
    <t>佐賀市45001</t>
  </si>
  <si>
    <t>佐賀市45003</t>
  </si>
  <si>
    <t>佐賀市45004</t>
  </si>
  <si>
    <t>佐賀市45005</t>
  </si>
  <si>
    <t>佐賀市45007</t>
  </si>
  <si>
    <t>佐賀市45010</t>
  </si>
  <si>
    <t>佐賀市45012</t>
  </si>
  <si>
    <t>佐賀市45013</t>
  </si>
  <si>
    <t>佐賀市45014</t>
  </si>
  <si>
    <t>佐賀市45016</t>
  </si>
  <si>
    <t>佐賀市45017</t>
  </si>
  <si>
    <t>佐賀市45018</t>
  </si>
  <si>
    <t>佐賀市45019</t>
  </si>
  <si>
    <t>佐賀市45020</t>
  </si>
  <si>
    <t>佐賀市45024</t>
  </si>
  <si>
    <t>佐賀市45025</t>
  </si>
  <si>
    <t>佐賀市45026</t>
  </si>
  <si>
    <t>佐賀市45027</t>
  </si>
  <si>
    <t>佐賀市45028</t>
  </si>
  <si>
    <t>佐賀市45029</t>
  </si>
  <si>
    <t>佐賀市45032</t>
  </si>
  <si>
    <t>佐賀市45033</t>
  </si>
  <si>
    <t>佐賀市45034</t>
  </si>
  <si>
    <t>佐賀市45036</t>
  </si>
  <si>
    <t>佐賀市45038</t>
  </si>
  <si>
    <t>佐賀市45039</t>
  </si>
  <si>
    <t>佐賀市45042</t>
  </si>
  <si>
    <t>佐賀市45043</t>
  </si>
  <si>
    <t>佐賀市45044</t>
  </si>
  <si>
    <t>佐賀市45046</t>
  </si>
  <si>
    <t>佐賀市45047</t>
  </si>
  <si>
    <t>佐賀市45048</t>
  </si>
  <si>
    <t>佐賀市45049</t>
  </si>
  <si>
    <t>佐賀市45050</t>
  </si>
  <si>
    <t>佐賀市45051</t>
  </si>
  <si>
    <t>佐賀市45054</t>
  </si>
  <si>
    <t>佐賀市45055</t>
  </si>
  <si>
    <t>佐賀市45056</t>
  </si>
  <si>
    <t>佐賀市45057</t>
  </si>
  <si>
    <t>佐賀市45058</t>
  </si>
  <si>
    <t>佐賀市45060</t>
  </si>
  <si>
    <t>佐賀市45061</t>
  </si>
  <si>
    <t>佐賀市45062</t>
  </si>
  <si>
    <t>佐賀市45063</t>
  </si>
  <si>
    <t>佐賀市45066</t>
  </si>
  <si>
    <t>佐賀市45067</t>
  </si>
  <si>
    <t>佐賀市45068</t>
  </si>
  <si>
    <t>佐賀市45069</t>
  </si>
  <si>
    <t>佐賀市45070</t>
  </si>
  <si>
    <t>佐賀市45071</t>
  </si>
  <si>
    <t>佐賀市45072</t>
  </si>
  <si>
    <t>佐賀市45073</t>
  </si>
  <si>
    <t>佐賀市45074</t>
  </si>
  <si>
    <t>佐賀市45080</t>
  </si>
  <si>
    <t>佐賀市45081</t>
  </si>
  <si>
    <t>佐賀市45084</t>
  </si>
  <si>
    <t>佐賀市45086</t>
  </si>
  <si>
    <t>佐賀市45088</t>
  </si>
  <si>
    <t>佐賀市45092</t>
  </si>
  <si>
    <t>佐賀市45093</t>
  </si>
  <si>
    <t>佐賀市45094</t>
  </si>
  <si>
    <t>佐賀市45096</t>
  </si>
  <si>
    <t>佐賀市45151</t>
  </si>
  <si>
    <t>佐賀市45172</t>
  </si>
  <si>
    <t>佐賀市45178</t>
  </si>
  <si>
    <t>佐賀市45179</t>
  </si>
  <si>
    <t>佐賀市45192</t>
  </si>
  <si>
    <t>佐賀市45193</t>
  </si>
  <si>
    <t>佐賀市45199</t>
  </si>
  <si>
    <t>佐賀市45200</t>
  </si>
  <si>
    <t>佐賀市45201</t>
  </si>
  <si>
    <t>佐賀市45205</t>
  </si>
  <si>
    <t>佐賀市45206</t>
  </si>
  <si>
    <t>佐賀市45209</t>
  </si>
  <si>
    <t>佐賀市45210</t>
  </si>
  <si>
    <t>佐賀市45211</t>
  </si>
  <si>
    <t>佐賀市45212</t>
  </si>
  <si>
    <t>佐賀市45214</t>
  </si>
  <si>
    <t>佐賀市45215</t>
  </si>
  <si>
    <t>佐賀市45216</t>
  </si>
  <si>
    <t>佐賀市45217</t>
  </si>
  <si>
    <t>佐賀市45218</t>
  </si>
  <si>
    <t>佐賀市45220</t>
  </si>
  <si>
    <t>佐賀市45221</t>
  </si>
  <si>
    <t>佐賀市45222</t>
  </si>
  <si>
    <t>佐賀市45223</t>
  </si>
  <si>
    <t>佐賀市45224</t>
  </si>
  <si>
    <t>佐賀市45225</t>
  </si>
  <si>
    <t>佐賀市45226</t>
  </si>
  <si>
    <t>佐賀市45227</t>
  </si>
  <si>
    <t>佐賀市45228</t>
  </si>
  <si>
    <t>佐賀市45229</t>
  </si>
  <si>
    <t>佐賀市45230</t>
  </si>
  <si>
    <t>佐賀市45231</t>
  </si>
  <si>
    <t>佐賀市45232</t>
  </si>
  <si>
    <t>佐賀市45233</t>
  </si>
  <si>
    <t>佐賀市45234</t>
  </si>
  <si>
    <t>佐賀市45235</t>
  </si>
  <si>
    <t>佐賀市45237</t>
  </si>
  <si>
    <t>佐賀市45238</t>
  </si>
  <si>
    <t>佐賀市45241</t>
  </si>
  <si>
    <t>佐賀市45249</t>
  </si>
  <si>
    <t>佐賀市45250</t>
  </si>
  <si>
    <t>佐賀市45251</t>
  </si>
  <si>
    <t>佐賀市45252</t>
  </si>
  <si>
    <t>佐賀市45253</t>
  </si>
  <si>
    <t>佐賀市45255</t>
  </si>
  <si>
    <t>佐賀市45256</t>
  </si>
  <si>
    <t>佐賀市45262</t>
  </si>
  <si>
    <t>佐賀市45270</t>
  </si>
  <si>
    <t>佐賀市45273</t>
  </si>
  <si>
    <t>佐賀市45292</t>
  </si>
  <si>
    <t>佐賀市45293</t>
  </si>
  <si>
    <t>佐賀市45304</t>
  </si>
  <si>
    <t>佐賀市45305</t>
  </si>
  <si>
    <t>佐賀市45332</t>
  </si>
  <si>
    <t>佐賀市45333</t>
  </si>
  <si>
    <t>佐賀市45334</t>
  </si>
  <si>
    <t>佐賀市45335</t>
  </si>
  <si>
    <t>佐賀市45339</t>
  </si>
  <si>
    <t>佐賀市45340</t>
  </si>
  <si>
    <t>佐賀市45347</t>
  </si>
  <si>
    <t>佐賀市45350</t>
  </si>
  <si>
    <t>長崎市44987</t>
  </si>
  <si>
    <t>長崎市44988</t>
  </si>
  <si>
    <t>長崎市44989</t>
  </si>
  <si>
    <t>長崎市44990</t>
  </si>
  <si>
    <t>長崎市44991</t>
  </si>
  <si>
    <t>長崎市44992</t>
  </si>
  <si>
    <t>長崎市44993</t>
  </si>
  <si>
    <t>長崎市44995</t>
  </si>
  <si>
    <t>長崎市44996</t>
  </si>
  <si>
    <t>長崎市44997</t>
  </si>
  <si>
    <t>長崎市44998</t>
  </si>
  <si>
    <t>長崎市44999</t>
  </si>
  <si>
    <t>長崎市45000</t>
  </si>
  <si>
    <t>長崎市45001</t>
  </si>
  <si>
    <t>長崎市45003</t>
  </si>
  <si>
    <t>長崎市45004</t>
  </si>
  <si>
    <t>長崎市45005</t>
  </si>
  <si>
    <t>長崎市45007</t>
  </si>
  <si>
    <t>長崎市45010</t>
  </si>
  <si>
    <t>長崎市45012</t>
  </si>
  <si>
    <t>長崎市45013</t>
  </si>
  <si>
    <t>長崎市45014</t>
  </si>
  <si>
    <t>長崎市45016</t>
  </si>
  <si>
    <t>長崎市45017</t>
  </si>
  <si>
    <t>長崎市45018</t>
  </si>
  <si>
    <t>長崎市45019</t>
  </si>
  <si>
    <t>長崎市45020</t>
  </si>
  <si>
    <t>長崎市45024</t>
  </si>
  <si>
    <t>長崎市45025</t>
  </si>
  <si>
    <t>長崎市45026</t>
  </si>
  <si>
    <t>長崎市45027</t>
  </si>
  <si>
    <t>長崎市45028</t>
  </si>
  <si>
    <t>長崎市45029</t>
  </si>
  <si>
    <t>長崎市45032</t>
  </si>
  <si>
    <t>長崎市45033</t>
  </si>
  <si>
    <t>長崎市45034</t>
  </si>
  <si>
    <t>長崎市45036</t>
  </si>
  <si>
    <t>長崎市45038</t>
  </si>
  <si>
    <t>長崎市45039</t>
  </si>
  <si>
    <t>長崎市45042</t>
  </si>
  <si>
    <t>長崎市45043</t>
  </si>
  <si>
    <t>長崎市45044</t>
  </si>
  <si>
    <t>長崎市45046</t>
  </si>
  <si>
    <t>長崎市45047</t>
  </si>
  <si>
    <t>長崎市45048</t>
  </si>
  <si>
    <t>長崎市45049</t>
  </si>
  <si>
    <t>長崎市45050</t>
  </si>
  <si>
    <t>長崎市45051</t>
  </si>
  <si>
    <t>長崎市45054</t>
  </si>
  <si>
    <t>長崎市45055</t>
  </si>
  <si>
    <t>長崎市45056</t>
  </si>
  <si>
    <t>長崎市45057</t>
  </si>
  <si>
    <t>長崎市45058</t>
  </si>
  <si>
    <t>長崎市45060</t>
  </si>
  <si>
    <t>長崎市45061</t>
  </si>
  <si>
    <t>長崎市45062</t>
  </si>
  <si>
    <t>長崎市45063</t>
  </si>
  <si>
    <t>長崎市45066</t>
  </si>
  <si>
    <t>長崎市45067</t>
  </si>
  <si>
    <t>長崎市45068</t>
  </si>
  <si>
    <t>長崎市45069</t>
  </si>
  <si>
    <t>長崎市45070</t>
  </si>
  <si>
    <t>長崎市45071</t>
  </si>
  <si>
    <t>長崎市45072</t>
  </si>
  <si>
    <t>長崎市45073</t>
  </si>
  <si>
    <t>長崎市45074</t>
  </si>
  <si>
    <t>長崎市45080</t>
  </si>
  <si>
    <t>長崎市45081</t>
  </si>
  <si>
    <t>長崎市45084</t>
  </si>
  <si>
    <t>長崎市45086</t>
  </si>
  <si>
    <t>長崎市45088</t>
  </si>
  <si>
    <t>長崎市45092</t>
  </si>
  <si>
    <t>長崎市45093</t>
  </si>
  <si>
    <t>長崎市45094</t>
  </si>
  <si>
    <t>長崎市45096</t>
  </si>
  <si>
    <t>長崎市45151</t>
  </si>
  <si>
    <t>長崎市45172</t>
  </si>
  <si>
    <t>長崎市45178</t>
  </si>
  <si>
    <t>長崎市45179</t>
  </si>
  <si>
    <t>長崎市45192</t>
  </si>
  <si>
    <t>長崎市45193</t>
  </si>
  <si>
    <t>長崎市45199</t>
  </si>
  <si>
    <t>長崎市45200</t>
  </si>
  <si>
    <t>長崎市45201</t>
  </si>
  <si>
    <t>長崎市45205</t>
  </si>
  <si>
    <t>長崎市45206</t>
  </si>
  <si>
    <t>長崎市45209</t>
  </si>
  <si>
    <t>長崎市45210</t>
  </si>
  <si>
    <t>長崎市45211</t>
  </si>
  <si>
    <t>長崎市45212</t>
  </si>
  <si>
    <t>長崎市45214</t>
  </si>
  <si>
    <t>長崎市45215</t>
  </si>
  <si>
    <t>長崎市45216</t>
  </si>
  <si>
    <t>長崎市45217</t>
  </si>
  <si>
    <t>長崎市45218</t>
  </si>
  <si>
    <t>長崎市45220</t>
  </si>
  <si>
    <t>長崎市45221</t>
  </si>
  <si>
    <t>長崎市45222</t>
  </si>
  <si>
    <t>長崎市45223</t>
  </si>
  <si>
    <t>長崎市45224</t>
  </si>
  <si>
    <t>長崎市45225</t>
  </si>
  <si>
    <t>長崎市45226</t>
  </si>
  <si>
    <t>長崎市45227</t>
  </si>
  <si>
    <t>長崎市45228</t>
  </si>
  <si>
    <t>長崎市45229</t>
  </si>
  <si>
    <t>長崎市45230</t>
  </si>
  <si>
    <t>長崎市45231</t>
  </si>
  <si>
    <t>長崎市45232</t>
  </si>
  <si>
    <t>長崎市45233</t>
  </si>
  <si>
    <t>長崎市45234</t>
  </si>
  <si>
    <t>長崎市45235</t>
  </si>
  <si>
    <t>長崎市45237</t>
  </si>
  <si>
    <t>長崎市45238</t>
  </si>
  <si>
    <t>長崎市45241</t>
  </si>
  <si>
    <t>長崎市45249</t>
  </si>
  <si>
    <t>長崎市45250</t>
  </si>
  <si>
    <t>長崎市45251</t>
  </si>
  <si>
    <t>長崎市45252</t>
  </si>
  <si>
    <t>長崎市45253</t>
  </si>
  <si>
    <t>長崎市45255</t>
  </si>
  <si>
    <t>長崎市45256</t>
  </si>
  <si>
    <t>長崎市45262</t>
  </si>
  <si>
    <t>長崎市45270</t>
  </si>
  <si>
    <t>長崎市45273</t>
  </si>
  <si>
    <t>長崎市45292</t>
  </si>
  <si>
    <t>長崎市45293</t>
  </si>
  <si>
    <t>長崎市45304</t>
  </si>
  <si>
    <t>長崎市45305</t>
  </si>
  <si>
    <t>長崎市45332</t>
  </si>
  <si>
    <t>長崎市45333</t>
  </si>
  <si>
    <t>長崎市45334</t>
  </si>
  <si>
    <t>長崎市45335</t>
  </si>
  <si>
    <t>長崎市45339</t>
  </si>
  <si>
    <t>長崎市45340</t>
  </si>
  <si>
    <t>長崎市45347</t>
  </si>
  <si>
    <t>長崎市45350</t>
  </si>
  <si>
    <t>熊本市44987</t>
  </si>
  <si>
    <t>熊本市44988</t>
  </si>
  <si>
    <t>熊本市44989</t>
  </si>
  <si>
    <t>熊本市44990</t>
  </si>
  <si>
    <t>熊本市44991</t>
  </si>
  <si>
    <t>熊本市44992</t>
  </si>
  <si>
    <t>熊本市44993</t>
  </si>
  <si>
    <t>熊本市44995</t>
  </si>
  <si>
    <t>熊本市44996</t>
  </si>
  <si>
    <t>熊本市44997</t>
  </si>
  <si>
    <t>熊本市44998</t>
  </si>
  <si>
    <t>熊本市44999</t>
  </si>
  <si>
    <t>熊本市45000</t>
  </si>
  <si>
    <t>熊本市45001</t>
  </si>
  <si>
    <t>熊本市45003</t>
  </si>
  <si>
    <t>熊本市45004</t>
  </si>
  <si>
    <t>熊本市45005</t>
  </si>
  <si>
    <t>熊本市45007</t>
  </si>
  <si>
    <t>熊本市45010</t>
  </si>
  <si>
    <t>熊本市45012</t>
  </si>
  <si>
    <t>熊本市45013</t>
  </si>
  <si>
    <t>熊本市45014</t>
  </si>
  <si>
    <t>熊本市45016</t>
  </si>
  <si>
    <t>熊本市45017</t>
  </si>
  <si>
    <t>熊本市45018</t>
  </si>
  <si>
    <t>熊本市45019</t>
  </si>
  <si>
    <t>熊本市45020</t>
  </si>
  <si>
    <t>熊本市45024</t>
  </si>
  <si>
    <t>熊本市45025</t>
  </si>
  <si>
    <t>熊本市45026</t>
  </si>
  <si>
    <t>熊本市45027</t>
  </si>
  <si>
    <t>熊本市45028</t>
  </si>
  <si>
    <t>熊本市45029</t>
  </si>
  <si>
    <t>熊本市45032</t>
  </si>
  <si>
    <t>熊本市45033</t>
  </si>
  <si>
    <t>熊本市45034</t>
  </si>
  <si>
    <t>熊本市45036</t>
  </si>
  <si>
    <t>熊本市45038</t>
  </si>
  <si>
    <t>熊本市45039</t>
  </si>
  <si>
    <t>熊本市45042</t>
  </si>
  <si>
    <t>熊本市45043</t>
  </si>
  <si>
    <t>熊本市45044</t>
  </si>
  <si>
    <t>熊本市45046</t>
  </si>
  <si>
    <t>熊本市45047</t>
  </si>
  <si>
    <t>熊本市45048</t>
  </si>
  <si>
    <t>熊本市45049</t>
  </si>
  <si>
    <t>熊本市45050</t>
  </si>
  <si>
    <t>熊本市45051</t>
  </si>
  <si>
    <t>熊本市45054</t>
  </si>
  <si>
    <t>熊本市45055</t>
  </si>
  <si>
    <t>熊本市45056</t>
  </si>
  <si>
    <t>熊本市45057</t>
  </si>
  <si>
    <t>熊本市45058</t>
  </si>
  <si>
    <t>熊本市45060</t>
  </si>
  <si>
    <t>熊本市45061</t>
  </si>
  <si>
    <t>熊本市45062</t>
  </si>
  <si>
    <t>熊本市45063</t>
  </si>
  <si>
    <t>熊本市45066</t>
  </si>
  <si>
    <t>熊本市45067</t>
  </si>
  <si>
    <t>熊本市45068</t>
  </si>
  <si>
    <t>熊本市45069</t>
  </si>
  <si>
    <t>熊本市45070</t>
  </si>
  <si>
    <t>熊本市45071</t>
  </si>
  <si>
    <t>熊本市45072</t>
  </si>
  <si>
    <t>熊本市45073</t>
  </si>
  <si>
    <t>熊本市45074</t>
  </si>
  <si>
    <t>熊本市45080</t>
  </si>
  <si>
    <t>熊本市45081</t>
  </si>
  <si>
    <t>熊本市45084</t>
  </si>
  <si>
    <t>熊本市45086</t>
  </si>
  <si>
    <t>熊本市45088</t>
  </si>
  <si>
    <t>熊本市45092</t>
  </si>
  <si>
    <t>熊本市45093</t>
  </si>
  <si>
    <t>熊本市45094</t>
  </si>
  <si>
    <t>熊本市45096</t>
  </si>
  <si>
    <t>熊本市45151</t>
  </si>
  <si>
    <t>熊本市45172</t>
  </si>
  <si>
    <t>熊本市45178</t>
  </si>
  <si>
    <t>熊本市45179</t>
  </si>
  <si>
    <t>熊本市45192</t>
  </si>
  <si>
    <t>熊本市45193</t>
  </si>
  <si>
    <t>熊本市45199</t>
  </si>
  <si>
    <t>熊本市45200</t>
  </si>
  <si>
    <t>熊本市45201</t>
  </si>
  <si>
    <t>熊本市45205</t>
  </si>
  <si>
    <t>熊本市45206</t>
  </si>
  <si>
    <t>熊本市45209</t>
  </si>
  <si>
    <t>熊本市45210</t>
  </si>
  <si>
    <t>熊本市45211</t>
  </si>
  <si>
    <t>熊本市45212</t>
  </si>
  <si>
    <t>熊本市45214</t>
  </si>
  <si>
    <t>熊本市45215</t>
  </si>
  <si>
    <t>熊本市45216</t>
  </si>
  <si>
    <t>熊本市45217</t>
  </si>
  <si>
    <t>熊本市45218</t>
  </si>
  <si>
    <t>熊本市45220</t>
  </si>
  <si>
    <t>熊本市45221</t>
  </si>
  <si>
    <t>熊本市45222</t>
  </si>
  <si>
    <t>熊本市45223</t>
  </si>
  <si>
    <t>熊本市45224</t>
  </si>
  <si>
    <t>熊本市45225</t>
  </si>
  <si>
    <t>熊本市45226</t>
  </si>
  <si>
    <t>熊本市45227</t>
  </si>
  <si>
    <t>熊本市45228</t>
  </si>
  <si>
    <t>熊本市45229</t>
  </si>
  <si>
    <t>熊本市45230</t>
  </si>
  <si>
    <t>熊本市45231</t>
  </si>
  <si>
    <t>熊本市45232</t>
  </si>
  <si>
    <t>熊本市45233</t>
  </si>
  <si>
    <t>熊本市45234</t>
  </si>
  <si>
    <t>熊本市45235</t>
  </si>
  <si>
    <t>熊本市45237</t>
  </si>
  <si>
    <t>熊本市45238</t>
  </si>
  <si>
    <t>熊本市45241</t>
  </si>
  <si>
    <t>熊本市45249</t>
  </si>
  <si>
    <t>熊本市45250</t>
  </si>
  <si>
    <t>熊本市45251</t>
  </si>
  <si>
    <t>熊本市45252</t>
  </si>
  <si>
    <t>熊本市45253</t>
  </si>
  <si>
    <t>熊本市45255</t>
  </si>
  <si>
    <t>熊本市45256</t>
  </si>
  <si>
    <t>熊本市45262</t>
  </si>
  <si>
    <t>熊本市45270</t>
  </si>
  <si>
    <t>熊本市45273</t>
  </si>
  <si>
    <t>熊本市45292</t>
  </si>
  <si>
    <t>熊本市45293</t>
  </si>
  <si>
    <t>熊本市45304</t>
  </si>
  <si>
    <t>熊本市45305</t>
  </si>
  <si>
    <t>熊本市45332</t>
  </si>
  <si>
    <t>熊本市45333</t>
  </si>
  <si>
    <t>熊本市45334</t>
  </si>
  <si>
    <t>熊本市45335</t>
  </si>
  <si>
    <t>熊本市45339</t>
  </si>
  <si>
    <t>熊本市45340</t>
  </si>
  <si>
    <t>熊本市45347</t>
  </si>
  <si>
    <t>熊本市45350</t>
  </si>
  <si>
    <t>大分市44987</t>
  </si>
  <si>
    <t>大分市44988</t>
  </si>
  <si>
    <t>大分市44989</t>
  </si>
  <si>
    <t>大分市44990</t>
  </si>
  <si>
    <t>大分市44991</t>
  </si>
  <si>
    <t>大分市44992</t>
  </si>
  <si>
    <t>大分市44993</t>
  </si>
  <si>
    <t>大分市44995</t>
  </si>
  <si>
    <t>大分市44996</t>
  </si>
  <si>
    <t>大分市44997</t>
  </si>
  <si>
    <t>大分市44998</t>
  </si>
  <si>
    <t>大分市44999</t>
  </si>
  <si>
    <t>大分市45000</t>
  </si>
  <si>
    <t>大分市45001</t>
  </si>
  <si>
    <t>大分市45003</t>
  </si>
  <si>
    <t>大分市45004</t>
  </si>
  <si>
    <t>大分市45005</t>
  </si>
  <si>
    <t>大分市45007</t>
  </si>
  <si>
    <t>大分市45010</t>
  </si>
  <si>
    <t>大分市45012</t>
  </si>
  <si>
    <t>大分市45013</t>
  </si>
  <si>
    <t>大分市45014</t>
  </si>
  <si>
    <t>大分市45016</t>
  </si>
  <si>
    <t>大分市45017</t>
  </si>
  <si>
    <t>大分市45018</t>
  </si>
  <si>
    <t>大分市45019</t>
  </si>
  <si>
    <t>大分市45020</t>
  </si>
  <si>
    <t>大分市45024</t>
  </si>
  <si>
    <t>大分市45025</t>
  </si>
  <si>
    <t>大分市45026</t>
  </si>
  <si>
    <t>大分市45027</t>
  </si>
  <si>
    <t>大分市45028</t>
  </si>
  <si>
    <t>大分市45029</t>
  </si>
  <si>
    <t>大分市45032</t>
  </si>
  <si>
    <t>大分市45033</t>
  </si>
  <si>
    <t>大分市45034</t>
  </si>
  <si>
    <t>大分市45036</t>
  </si>
  <si>
    <t>大分市45038</t>
  </si>
  <si>
    <t>大分市45039</t>
  </si>
  <si>
    <t>大分市45042</t>
  </si>
  <si>
    <t>大分市45043</t>
  </si>
  <si>
    <t>大分市45044</t>
  </si>
  <si>
    <t>大分市45046</t>
  </si>
  <si>
    <t>大分市45047</t>
  </si>
  <si>
    <t>大分市45048</t>
  </si>
  <si>
    <t>大分市45049</t>
  </si>
  <si>
    <t>大分市45050</t>
  </si>
  <si>
    <t>大分市45051</t>
  </si>
  <si>
    <t>大分市45054</t>
  </si>
  <si>
    <t>大分市45055</t>
  </si>
  <si>
    <t>大分市45056</t>
  </si>
  <si>
    <t>大分市45057</t>
  </si>
  <si>
    <t>大分市45058</t>
  </si>
  <si>
    <t>大分市45060</t>
  </si>
  <si>
    <t>大分市45061</t>
  </si>
  <si>
    <t>大分市45062</t>
  </si>
  <si>
    <t>大分市45063</t>
  </si>
  <si>
    <t>大分市45066</t>
  </si>
  <si>
    <t>大分市45067</t>
  </si>
  <si>
    <t>大分市45068</t>
  </si>
  <si>
    <t>大分市45069</t>
  </si>
  <si>
    <t>大分市45070</t>
  </si>
  <si>
    <t>大分市45071</t>
  </si>
  <si>
    <t>大分市45072</t>
  </si>
  <si>
    <t>大分市45073</t>
  </si>
  <si>
    <t>大分市45074</t>
  </si>
  <si>
    <t>大分市45080</t>
  </si>
  <si>
    <t>大分市45081</t>
  </si>
  <si>
    <t>大分市45084</t>
  </si>
  <si>
    <t>大分市45086</t>
  </si>
  <si>
    <t>大分市45088</t>
  </si>
  <si>
    <t>大分市45092</t>
  </si>
  <si>
    <t>大分市45093</t>
  </si>
  <si>
    <t>大分市45094</t>
  </si>
  <si>
    <t>大分市45096</t>
  </si>
  <si>
    <t>大分市45151</t>
  </si>
  <si>
    <t>大分市45172</t>
  </si>
  <si>
    <t>大分市45178</t>
  </si>
  <si>
    <t>大分市45179</t>
  </si>
  <si>
    <t>大分市45192</t>
  </si>
  <si>
    <t>大分市45193</t>
  </si>
  <si>
    <t>大分市45199</t>
  </si>
  <si>
    <t>大分市45200</t>
  </si>
  <si>
    <t>大分市45201</t>
  </si>
  <si>
    <t>大分市45205</t>
  </si>
  <si>
    <t>大分市45206</t>
  </si>
  <si>
    <t>大分市45209</t>
  </si>
  <si>
    <t>大分市45210</t>
  </si>
  <si>
    <t>大分市45211</t>
  </si>
  <si>
    <t>大分市45212</t>
  </si>
  <si>
    <t>大分市45214</t>
  </si>
  <si>
    <t>大分市45215</t>
  </si>
  <si>
    <t>大分市45216</t>
  </si>
  <si>
    <t>大分市45217</t>
  </si>
  <si>
    <t>大分市45218</t>
  </si>
  <si>
    <t>大分市45220</t>
  </si>
  <si>
    <t>大分市45221</t>
  </si>
  <si>
    <t>大分市45222</t>
  </si>
  <si>
    <t>大分市45223</t>
  </si>
  <si>
    <t>大分市45224</t>
  </si>
  <si>
    <t>大分市45225</t>
  </si>
  <si>
    <t>大分市45226</t>
  </si>
  <si>
    <t>大分市45227</t>
  </si>
  <si>
    <t>大分市45228</t>
  </si>
  <si>
    <t>大分市45229</t>
  </si>
  <si>
    <t>大分市45230</t>
  </si>
  <si>
    <t>大分市45231</t>
  </si>
  <si>
    <t>大分市45232</t>
  </si>
  <si>
    <t>大分市45233</t>
  </si>
  <si>
    <t>大分市45234</t>
  </si>
  <si>
    <t>大分市45235</t>
  </si>
  <si>
    <t>大分市45237</t>
  </si>
  <si>
    <t>大分市45238</t>
  </si>
  <si>
    <t>大分市45241</t>
  </si>
  <si>
    <t>大分市45249</t>
  </si>
  <si>
    <t>大分市45250</t>
  </si>
  <si>
    <t>大分市45251</t>
  </si>
  <si>
    <t>大分市45252</t>
  </si>
  <si>
    <t>大分市45253</t>
  </si>
  <si>
    <t>大分市45255</t>
  </si>
  <si>
    <t>大分市45256</t>
  </si>
  <si>
    <t>大分市45262</t>
  </si>
  <si>
    <t>大分市45270</t>
  </si>
  <si>
    <t>大分市45273</t>
  </si>
  <si>
    <t>大分市45292</t>
  </si>
  <si>
    <t>大分市45293</t>
  </si>
  <si>
    <t>大分市45304</t>
  </si>
  <si>
    <t>大分市45305</t>
  </si>
  <si>
    <t>大分市45332</t>
  </si>
  <si>
    <t>大分市45333</t>
  </si>
  <si>
    <t>大分市45334</t>
  </si>
  <si>
    <t>大分市45335</t>
  </si>
  <si>
    <t>大分市45339</t>
  </si>
  <si>
    <t>大分市45340</t>
  </si>
  <si>
    <t>大分市45347</t>
  </si>
  <si>
    <t>大分市45350</t>
  </si>
  <si>
    <t>鹿児島市44987</t>
  </si>
  <si>
    <t>鹿児島市44988</t>
  </si>
  <si>
    <t>鹿児島市44989</t>
  </si>
  <si>
    <t>鹿児島市44990</t>
  </si>
  <si>
    <t>鹿児島市44991</t>
  </si>
  <si>
    <t>鹿児島市44992</t>
  </si>
  <si>
    <t>鹿児島市44993</t>
  </si>
  <si>
    <t>鹿児島市44995</t>
  </si>
  <si>
    <t>鹿児島市44996</t>
  </si>
  <si>
    <t>鹿児島市44997</t>
  </si>
  <si>
    <t>鹿児島市44998</t>
  </si>
  <si>
    <t>鹿児島市44999</t>
  </si>
  <si>
    <t>鹿児島市45000</t>
  </si>
  <si>
    <t>鹿児島市45001</t>
  </si>
  <si>
    <t>鹿児島市45003</t>
  </si>
  <si>
    <t>鹿児島市45004</t>
  </si>
  <si>
    <t>鹿児島市45005</t>
  </si>
  <si>
    <t>鹿児島市45007</t>
  </si>
  <si>
    <t>鹿児島市45010</t>
  </si>
  <si>
    <t>鹿児島市45012</t>
  </si>
  <si>
    <t>鹿児島市45013</t>
  </si>
  <si>
    <t>鹿児島市45014</t>
  </si>
  <si>
    <t>鹿児島市45016</t>
  </si>
  <si>
    <t>鹿児島市45017</t>
  </si>
  <si>
    <t>鹿児島市45018</t>
  </si>
  <si>
    <t>鹿児島市45019</t>
  </si>
  <si>
    <t>鹿児島市45020</t>
  </si>
  <si>
    <t>鹿児島市45024</t>
  </si>
  <si>
    <t>鹿児島市45025</t>
  </si>
  <si>
    <t>鹿児島市45026</t>
  </si>
  <si>
    <t>鹿児島市45027</t>
  </si>
  <si>
    <t>鹿児島市45028</t>
  </si>
  <si>
    <t>鹿児島市45029</t>
  </si>
  <si>
    <t>鹿児島市45032</t>
  </si>
  <si>
    <t>鹿児島市45033</t>
  </si>
  <si>
    <t>鹿児島市45034</t>
  </si>
  <si>
    <t>鹿児島市45036</t>
  </si>
  <si>
    <t>鹿児島市45038</t>
  </si>
  <si>
    <t>鹿児島市45039</t>
  </si>
  <si>
    <t>鹿児島市45042</t>
  </si>
  <si>
    <t>鹿児島市45043</t>
  </si>
  <si>
    <t>鹿児島市45044</t>
  </si>
  <si>
    <t>鹿児島市45046</t>
  </si>
  <si>
    <t>鹿児島市45047</t>
  </si>
  <si>
    <t>鹿児島市45048</t>
  </si>
  <si>
    <t>鹿児島市45049</t>
  </si>
  <si>
    <t>鹿児島市45050</t>
  </si>
  <si>
    <t>鹿児島市45051</t>
  </si>
  <si>
    <t>鹿児島市45054</t>
  </si>
  <si>
    <t>鹿児島市45055</t>
  </si>
  <si>
    <t>鹿児島市45056</t>
  </si>
  <si>
    <t>鹿児島市45057</t>
  </si>
  <si>
    <t>鹿児島市45058</t>
  </si>
  <si>
    <t>鹿児島市45060</t>
  </si>
  <si>
    <t>鹿児島市45061</t>
  </si>
  <si>
    <t>鹿児島市45062</t>
  </si>
  <si>
    <t>鹿児島市45063</t>
  </si>
  <si>
    <t>鹿児島市45066</t>
  </si>
  <si>
    <t>鹿児島市45067</t>
  </si>
  <si>
    <t>鹿児島市45068</t>
  </si>
  <si>
    <t>鹿児島市45069</t>
  </si>
  <si>
    <t>鹿児島市45070</t>
  </si>
  <si>
    <t>鹿児島市45071</t>
  </si>
  <si>
    <t>鹿児島市45072</t>
  </si>
  <si>
    <t>鹿児島市45073</t>
  </si>
  <si>
    <t>鹿児島市45074</t>
  </si>
  <si>
    <t>鹿児島市45080</t>
  </si>
  <si>
    <t>鹿児島市45081</t>
  </si>
  <si>
    <t>鹿児島市45084</t>
  </si>
  <si>
    <t>鹿児島市45086</t>
  </si>
  <si>
    <t>鹿児島市45088</t>
  </si>
  <si>
    <t>鹿児島市45092</t>
  </si>
  <si>
    <t>鹿児島市45093</t>
  </si>
  <si>
    <t>鹿児島市45094</t>
  </si>
  <si>
    <t>鹿児島市45096</t>
  </si>
  <si>
    <t>鹿児島市45151</t>
  </si>
  <si>
    <t>鹿児島市45172</t>
  </si>
  <si>
    <t>鹿児島市45178</t>
  </si>
  <si>
    <t>鹿児島市45179</t>
  </si>
  <si>
    <t>鹿児島市45192</t>
  </si>
  <si>
    <t>鹿児島市45193</t>
  </si>
  <si>
    <t>鹿児島市45199</t>
  </si>
  <si>
    <t>鹿児島市45200</t>
  </si>
  <si>
    <t>鹿児島市45201</t>
  </si>
  <si>
    <t>鹿児島市45205</t>
  </si>
  <si>
    <t>鹿児島市45206</t>
  </si>
  <si>
    <t>鹿児島市45209</t>
  </si>
  <si>
    <t>鹿児島市45210</t>
  </si>
  <si>
    <t>鹿児島市45211</t>
  </si>
  <si>
    <t>鹿児島市45212</t>
  </si>
  <si>
    <t>鹿児島市45214</t>
  </si>
  <si>
    <t>鹿児島市45215</t>
  </si>
  <si>
    <t>鹿児島市45216</t>
  </si>
  <si>
    <t>鹿児島市45217</t>
  </si>
  <si>
    <t>鹿児島市45218</t>
  </si>
  <si>
    <t>鹿児島市45220</t>
  </si>
  <si>
    <t>鹿児島市45221</t>
  </si>
  <si>
    <t>鹿児島市45222</t>
  </si>
  <si>
    <t>鹿児島市45223</t>
  </si>
  <si>
    <t>鹿児島市45224</t>
  </si>
  <si>
    <t>鹿児島市45225</t>
  </si>
  <si>
    <t>鹿児島市45226</t>
  </si>
  <si>
    <t>鹿児島市45227</t>
  </si>
  <si>
    <t>鹿児島市45228</t>
  </si>
  <si>
    <t>鹿児島市45229</t>
  </si>
  <si>
    <t>鹿児島市45230</t>
  </si>
  <si>
    <t>鹿児島市45231</t>
  </si>
  <si>
    <t>鹿児島市45232</t>
  </si>
  <si>
    <t>鹿児島市45233</t>
  </si>
  <si>
    <t>鹿児島市45234</t>
  </si>
  <si>
    <t>鹿児島市45235</t>
  </si>
  <si>
    <t>鹿児島市45237</t>
  </si>
  <si>
    <t>鹿児島市45238</t>
  </si>
  <si>
    <t>鹿児島市45241</t>
  </si>
  <si>
    <t>鹿児島市45249</t>
  </si>
  <si>
    <t>鹿児島市45250</t>
  </si>
  <si>
    <t>鹿児島市45251</t>
  </si>
  <si>
    <t>鹿児島市45252</t>
  </si>
  <si>
    <t>鹿児島市45253</t>
  </si>
  <si>
    <t>鹿児島市45255</t>
  </si>
  <si>
    <t>鹿児島市45256</t>
  </si>
  <si>
    <t>鹿児島市45262</t>
  </si>
  <si>
    <t>鹿児島市45270</t>
  </si>
  <si>
    <t>鹿児島市45273</t>
  </si>
  <si>
    <t>鹿児島市45292</t>
  </si>
  <si>
    <t>鹿児島市45293</t>
  </si>
  <si>
    <t>鹿児島市45304</t>
  </si>
  <si>
    <t>鹿児島市45305</t>
  </si>
  <si>
    <t>鹿児島市45332</t>
  </si>
  <si>
    <t>鹿児島市45333</t>
  </si>
  <si>
    <t>鹿児島市45334</t>
  </si>
  <si>
    <t>鹿児島市45335</t>
  </si>
  <si>
    <t>鹿児島市45339</t>
  </si>
  <si>
    <t>鹿児島市45340</t>
  </si>
  <si>
    <t>鹿児島市45347</t>
  </si>
  <si>
    <t>鹿児島市45350</t>
  </si>
  <si>
    <t>宮崎市44987</t>
  </si>
  <si>
    <t>宮崎市44988</t>
  </si>
  <si>
    <t>宮崎市44989</t>
  </si>
  <si>
    <t>宮崎市44990</t>
  </si>
  <si>
    <t>宮崎市44991</t>
  </si>
  <si>
    <t>宮崎市44992</t>
  </si>
  <si>
    <t>宮崎市44993</t>
  </si>
  <si>
    <t>宮崎市44995</t>
  </si>
  <si>
    <t>宮崎市44996</t>
  </si>
  <si>
    <t>宮崎市44997</t>
  </si>
  <si>
    <t>宮崎市44998</t>
  </si>
  <si>
    <t>宮崎市44999</t>
  </si>
  <si>
    <t>宮崎市45000</t>
  </si>
  <si>
    <t>宮崎市45001</t>
  </si>
  <si>
    <t>宮崎市45003</t>
  </si>
  <si>
    <t>宮崎市45004</t>
  </si>
  <si>
    <t>宮崎市45005</t>
  </si>
  <si>
    <t>宮崎市45007</t>
  </si>
  <si>
    <t>宮崎市45010</t>
  </si>
  <si>
    <t>宮崎市45012</t>
  </si>
  <si>
    <t>宮崎市45013</t>
  </si>
  <si>
    <t>宮崎市45014</t>
  </si>
  <si>
    <t>宮崎市45016</t>
  </si>
  <si>
    <t>宮崎市45017</t>
  </si>
  <si>
    <t>宮崎市45018</t>
  </si>
  <si>
    <t>宮崎市45019</t>
  </si>
  <si>
    <t>宮崎市45020</t>
  </si>
  <si>
    <t>宮崎市45024</t>
  </si>
  <si>
    <t>宮崎市45025</t>
  </si>
  <si>
    <t>宮崎市45026</t>
  </si>
  <si>
    <t>宮崎市45027</t>
  </si>
  <si>
    <t>宮崎市45028</t>
  </si>
  <si>
    <t>宮崎市45029</t>
  </si>
  <si>
    <t>宮崎市45032</t>
  </si>
  <si>
    <t>宮崎市45033</t>
  </si>
  <si>
    <t>宮崎市45034</t>
  </si>
  <si>
    <t>宮崎市45036</t>
  </si>
  <si>
    <t>宮崎市45038</t>
  </si>
  <si>
    <t>宮崎市45039</t>
  </si>
  <si>
    <t>宮崎市45042</t>
  </si>
  <si>
    <t>宮崎市45043</t>
  </si>
  <si>
    <t>宮崎市45044</t>
  </si>
  <si>
    <t>宮崎市45046</t>
  </si>
  <si>
    <t>宮崎市45047</t>
  </si>
  <si>
    <t>宮崎市45048</t>
  </si>
  <si>
    <t>宮崎市45049</t>
  </si>
  <si>
    <t>宮崎市45050</t>
  </si>
  <si>
    <t>宮崎市45051</t>
  </si>
  <si>
    <t>宮崎市45054</t>
  </si>
  <si>
    <t>宮崎市45055</t>
  </si>
  <si>
    <t>宮崎市45056</t>
  </si>
  <si>
    <t>宮崎市45057</t>
  </si>
  <si>
    <t>宮崎市45058</t>
  </si>
  <si>
    <t>宮崎市45060</t>
  </si>
  <si>
    <t>宮崎市45061</t>
  </si>
  <si>
    <t>宮崎市45062</t>
  </si>
  <si>
    <t>宮崎市45063</t>
  </si>
  <si>
    <t>宮崎市45066</t>
  </si>
  <si>
    <t>宮崎市45067</t>
  </si>
  <si>
    <t>宮崎市45068</t>
  </si>
  <si>
    <t>宮崎市45069</t>
  </si>
  <si>
    <t>宮崎市45070</t>
  </si>
  <si>
    <t>宮崎市45071</t>
  </si>
  <si>
    <t>宮崎市45072</t>
  </si>
  <si>
    <t>宮崎市45073</t>
  </si>
  <si>
    <t>宮崎市45074</t>
  </si>
  <si>
    <t>宮崎市45080</t>
  </si>
  <si>
    <t>宮崎市45081</t>
  </si>
  <si>
    <t>宮崎市45084</t>
  </si>
  <si>
    <t>宮崎市45086</t>
  </si>
  <si>
    <t>宮崎市45088</t>
  </si>
  <si>
    <t>宮崎市45092</t>
  </si>
  <si>
    <t>宮崎市45093</t>
  </si>
  <si>
    <t>宮崎市45094</t>
  </si>
  <si>
    <t>宮崎市45096</t>
  </si>
  <si>
    <t>宮崎市45151</t>
  </si>
  <si>
    <t>宮崎市45172</t>
  </si>
  <si>
    <t>宮崎市45178</t>
  </si>
  <si>
    <t>宮崎市45179</t>
  </si>
  <si>
    <t>宮崎市45192</t>
  </si>
  <si>
    <t>宮崎市45193</t>
  </si>
  <si>
    <t>宮崎市45199</t>
  </si>
  <si>
    <t>宮崎市45200</t>
  </si>
  <si>
    <t>宮崎市45201</t>
  </si>
  <si>
    <t>宮崎市45205</t>
  </si>
  <si>
    <t>宮崎市45206</t>
  </si>
  <si>
    <t>宮崎市45209</t>
  </si>
  <si>
    <t>宮崎市45210</t>
  </si>
  <si>
    <t>宮崎市45211</t>
  </si>
  <si>
    <t>宮崎市45212</t>
  </si>
  <si>
    <t>宮崎市45214</t>
  </si>
  <si>
    <t>宮崎市45215</t>
  </si>
  <si>
    <t>宮崎市45216</t>
  </si>
  <si>
    <t>宮崎市45217</t>
  </si>
  <si>
    <t>宮崎市45218</t>
  </si>
  <si>
    <t>宮崎市45220</t>
  </si>
  <si>
    <t>宮崎市45221</t>
  </si>
  <si>
    <t>宮崎市45222</t>
  </si>
  <si>
    <t>宮崎市45223</t>
  </si>
  <si>
    <t>宮崎市45224</t>
  </si>
  <si>
    <t>宮崎市45225</t>
  </si>
  <si>
    <t>宮崎市45226</t>
  </si>
  <si>
    <t>宮崎市45227</t>
  </si>
  <si>
    <t>宮崎市45228</t>
  </si>
  <si>
    <t>宮崎市45229</t>
  </si>
  <si>
    <t>宮崎市45230</t>
  </si>
  <si>
    <t>宮崎市45231</t>
  </si>
  <si>
    <t>宮崎市45232</t>
  </si>
  <si>
    <t>宮崎市45233</t>
  </si>
  <si>
    <t>宮崎市45234</t>
  </si>
  <si>
    <t>宮崎市45235</t>
  </si>
  <si>
    <t>宮崎市45237</t>
  </si>
  <si>
    <t>宮崎市45238</t>
  </si>
  <si>
    <t>宮崎市45241</t>
  </si>
  <si>
    <t>宮崎市45249</t>
  </si>
  <si>
    <t>宮崎市45250</t>
  </si>
  <si>
    <t>宮崎市45251</t>
  </si>
  <si>
    <t>宮崎市45252</t>
  </si>
  <si>
    <t>宮崎市45253</t>
  </si>
  <si>
    <t>宮崎市45255</t>
  </si>
  <si>
    <t>宮崎市45256</t>
  </si>
  <si>
    <t>宮崎市45262</t>
  </si>
  <si>
    <t>宮崎市45270</t>
  </si>
  <si>
    <t>宮崎市45273</t>
  </si>
  <si>
    <t>宮崎市45292</t>
  </si>
  <si>
    <t>宮崎市45293</t>
  </si>
  <si>
    <t>宮崎市45304</t>
  </si>
  <si>
    <t>宮崎市45305</t>
  </si>
  <si>
    <t>宮崎市45332</t>
  </si>
  <si>
    <t>宮崎市45333</t>
  </si>
  <si>
    <t>宮崎市45334</t>
  </si>
  <si>
    <t>宮崎市45335</t>
  </si>
  <si>
    <t>宮崎市45339</t>
  </si>
  <si>
    <t>宮崎市45340</t>
  </si>
  <si>
    <t>宮崎市45347</t>
  </si>
  <si>
    <t>宮崎市45350</t>
  </si>
  <si>
    <t>・太枠部分に系統連系日以降の出力抑制指示日の発電量をご入力下さい。
・下記枠内へ「購入電力料金のお知らせ」の”代理制御調整金”をご入力下さい。
・報告書のご提出時には「出力制御指示日」「比較対象日」の全日分の発電量
　が確認出来る資料、電力会社が発行の購入電力料金明細書を同封して下さい。
　※発電事業者様自らが作成された発電実績の転記一覧表等は該当致しません。
　　監視画面やモニター等の画面を写した写真や印刷物を同封して下さい。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カキ</t>
    </rPh>
    <rPh sb="37" eb="39">
      <t>ワクナイ</t>
    </rPh>
    <rPh sb="41" eb="43">
      <t>コウニュウ</t>
    </rPh>
    <rPh sb="43" eb="45">
      <t>デンリョク</t>
    </rPh>
    <rPh sb="45" eb="47">
      <t>リョウキン</t>
    </rPh>
    <rPh sb="49" eb="50">
      <t>シ</t>
    </rPh>
    <rPh sb="55" eb="57">
      <t>ダイリ</t>
    </rPh>
    <rPh sb="57" eb="59">
      <t>セイギョ</t>
    </rPh>
    <rPh sb="59" eb="61">
      <t>チョウセイ</t>
    </rPh>
    <rPh sb="61" eb="62">
      <t>キン</t>
    </rPh>
    <rPh sb="65" eb="67">
      <t>ニュウリョク</t>
    </rPh>
    <rPh sb="67" eb="68">
      <t>クダ</t>
    </rPh>
    <rPh sb="73" eb="75">
      <t>ホウコク</t>
    </rPh>
    <rPh sb="75" eb="76">
      <t>ショ</t>
    </rPh>
    <rPh sb="78" eb="80">
      <t>テイシュツ</t>
    </rPh>
    <rPh sb="80" eb="81">
      <t>ジ</t>
    </rPh>
    <rPh sb="84" eb="86">
      <t>シュツリョク</t>
    </rPh>
    <rPh sb="86" eb="88">
      <t>セイギョ</t>
    </rPh>
    <rPh sb="88" eb="90">
      <t>シジ</t>
    </rPh>
    <rPh sb="90" eb="91">
      <t>ヒ</t>
    </rPh>
    <rPh sb="93" eb="95">
      <t>ヒカク</t>
    </rPh>
    <rPh sb="95" eb="97">
      <t>タイショウ</t>
    </rPh>
    <rPh sb="97" eb="98">
      <t>ビ</t>
    </rPh>
    <rPh sb="105" eb="106">
      <t>デン</t>
    </rPh>
    <rPh sb="106" eb="107">
      <t>リョウ</t>
    </rPh>
    <rPh sb="111" eb="113">
      <t>カクニン</t>
    </rPh>
    <rPh sb="113" eb="115">
      <t>デキ</t>
    </rPh>
    <rPh sb="116" eb="118">
      <t>シリョウ</t>
    </rPh>
    <rPh sb="119" eb="123">
      <t>デンリョクガイシャ</t>
    </rPh>
    <rPh sb="137" eb="139">
      <t>ドウフウ</t>
    </rPh>
    <rPh sb="141" eb="142">
      <t>クダ</t>
    </rPh>
    <rPh sb="148" eb="150">
      <t>ハツデン</t>
    </rPh>
    <rPh sb="150" eb="153">
      <t>ジギョウシャ</t>
    </rPh>
    <rPh sb="153" eb="154">
      <t>サマ</t>
    </rPh>
    <rPh sb="154" eb="155">
      <t>ミズカ</t>
    </rPh>
    <rPh sb="157" eb="159">
      <t>サクセイ</t>
    </rPh>
    <rPh sb="162" eb="164">
      <t>ハツデン</t>
    </rPh>
    <rPh sb="164" eb="166">
      <t>ジッセキ</t>
    </rPh>
    <rPh sb="167" eb="169">
      <t>テンキ</t>
    </rPh>
    <rPh sb="169" eb="172">
      <t>イチランヒョウ</t>
    </rPh>
    <rPh sb="172" eb="173">
      <t>ナド</t>
    </rPh>
    <rPh sb="174" eb="176">
      <t>ガイトウ</t>
    </rPh>
    <rPh sb="176" eb="177">
      <t>イタ</t>
    </rPh>
    <rPh sb="184" eb="186">
      <t>カンシ</t>
    </rPh>
    <rPh sb="186" eb="188">
      <t>ガメン</t>
    </rPh>
    <rPh sb="194" eb="195">
      <t>ナド</t>
    </rPh>
    <rPh sb="196" eb="198">
      <t>ガメン</t>
    </rPh>
    <rPh sb="199" eb="200">
      <t>ウツ</t>
    </rPh>
    <rPh sb="202" eb="204">
      <t>シャシン</t>
    </rPh>
    <rPh sb="205" eb="208">
      <t>インサツブツ</t>
    </rPh>
    <rPh sb="209" eb="211">
      <t>ドウフウ</t>
    </rPh>
    <rPh sb="213" eb="214">
      <t>クダ</t>
    </rPh>
    <phoneticPr fontId="4"/>
  </si>
  <si>
    <t>002015ｻ609Aｲ</t>
    <phoneticPr fontId="3"/>
  </si>
  <si>
    <t>CHx5hJ</t>
    <phoneticPr fontId="3"/>
  </si>
  <si>
    <t>●●XXXXABCDEF</t>
    <phoneticPr fontId="4"/>
  </si>
  <si>
    <t>ウエスト　太郎</t>
    <rPh sb="5" eb="7">
      <t>タロウ</t>
    </rPh>
    <phoneticPr fontId="4"/>
  </si>
  <si>
    <t>2019年　4月　1日</t>
    <rPh sb="4" eb="5">
      <t>ネン</t>
    </rPh>
    <rPh sb="7" eb="8">
      <t>ガツ</t>
    </rPh>
    <rPh sb="10" eb="11">
      <t>ニチ</t>
    </rPh>
    <phoneticPr fontId="4"/>
  </si>
  <si>
    <t>福岡市</t>
    <rPh sb="0" eb="3">
      <t>フクオカシ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</si>
</sst>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0_);[Red]\(0.00\)"/>
    <numFmt numFmtId="178" formatCode="0.00_ "/>
    <numFmt numFmtId="179" formatCode="0.00&quot;kWh&quot;"/>
    <numFmt numFmtId="180" formatCode="0.000"/>
    <numFmt numFmtId="181" formatCode="#,##0.000"/>
    <numFmt numFmtId="182" formatCode="#,##0.000_ ;[Red]\-#,##0.000\ "/>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1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11"/>
      <color theme="6"/>
      <name val="游ゴシック"/>
      <family val="3"/>
      <charset val="128"/>
      <scheme val="minor"/>
    </font>
    <font>
      <sz val="11"/>
      <color theme="6" tint="-0.249977111117893"/>
      <name val="游ゴシック"/>
      <family val="3"/>
      <charset val="128"/>
      <scheme val="minor"/>
    </font>
    <font>
      <sz val="10"/>
      <color theme="6" tint="-0.249977111117893"/>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bottom style="dashDot">
        <color auto="1"/>
      </bottom>
      <diagonal/>
    </border>
    <border>
      <left/>
      <right/>
      <top style="dashDotDot">
        <color auto="1"/>
      </top>
      <bottom/>
      <diagonal/>
    </border>
    <border>
      <left/>
      <right/>
      <top/>
      <bottom style="dashDotDot">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14" fontId="0" fillId="0" borderId="0" xfId="0" applyNumberFormat="1">
      <alignment vertical="center"/>
    </xf>
    <xf numFmtId="0" fontId="0" fillId="2" borderId="0" xfId="0" applyFill="1">
      <alignment vertical="center"/>
    </xf>
    <xf numFmtId="0" fontId="8" fillId="0" borderId="0" xfId="0" applyFont="1">
      <alignment vertical="center"/>
    </xf>
    <xf numFmtId="14" fontId="3" fillId="0" borderId="0" xfId="0" applyNumberFormat="1" applyFont="1">
      <alignment vertical="center"/>
    </xf>
    <xf numFmtId="0" fontId="9" fillId="0" borderId="0" xfId="0" applyFont="1">
      <alignment vertical="center"/>
    </xf>
    <xf numFmtId="49" fontId="0" fillId="0" borderId="0" xfId="0" applyNumberForma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right" vertical="center"/>
    </xf>
    <xf numFmtId="2" fontId="3" fillId="0" borderId="0" xfId="0" applyNumberFormat="1" applyFont="1">
      <alignment vertical="center"/>
    </xf>
    <xf numFmtId="2" fontId="0" fillId="0" borderId="0" xfId="0" applyNumberFormat="1">
      <alignment vertical="center"/>
    </xf>
    <xf numFmtId="0" fontId="8" fillId="2" borderId="0" xfId="0" applyFont="1" applyFill="1">
      <alignment vertical="center"/>
    </xf>
    <xf numFmtId="14" fontId="9" fillId="0" borderId="0" xfId="0" applyNumberFormat="1" applyFont="1">
      <alignment vertical="center"/>
    </xf>
    <xf numFmtId="0" fontId="3" fillId="0" borderId="0" xfId="0" applyFont="1" applyAlignment="1">
      <alignment horizontal="center" vertical="center"/>
    </xf>
    <xf numFmtId="180" fontId="16" fillId="0" borderId="0" xfId="1" applyNumberFormat="1" applyFont="1" applyProtection="1">
      <alignment vertical="center"/>
    </xf>
    <xf numFmtId="0" fontId="8" fillId="2" borderId="4" xfId="0" applyFont="1" applyFill="1" applyBorder="1">
      <alignment vertical="center"/>
    </xf>
    <xf numFmtId="0" fontId="0" fillId="0" borderId="4" xfId="0" applyBorder="1">
      <alignment vertical="center"/>
    </xf>
    <xf numFmtId="14" fontId="0" fillId="0" borderId="4" xfId="0" applyNumberFormat="1" applyBorder="1">
      <alignment vertical="center"/>
    </xf>
    <xf numFmtId="0" fontId="3" fillId="0" borderId="4" xfId="0" applyFont="1" applyBorder="1">
      <alignment vertical="center"/>
    </xf>
    <xf numFmtId="14" fontId="9" fillId="0" borderId="4" xfId="0" applyNumberFormat="1" applyFont="1" applyBorder="1">
      <alignment vertical="center"/>
    </xf>
    <xf numFmtId="0" fontId="9" fillId="0" borderId="4" xfId="0" applyFont="1" applyBorder="1">
      <alignment vertical="center"/>
    </xf>
    <xf numFmtId="0" fontId="0" fillId="0" borderId="0" xfId="0" applyAlignment="1">
      <alignment horizontal="right" vertical="center"/>
    </xf>
    <xf numFmtId="0" fontId="3" fillId="0" borderId="0" xfId="0" quotePrefix="1" applyFont="1">
      <alignment vertical="center"/>
    </xf>
    <xf numFmtId="0" fontId="0" fillId="0" borderId="4" xfId="0" applyBorder="1" applyAlignment="1">
      <alignment horizontal="right" vertical="center"/>
    </xf>
    <xf numFmtId="0" fontId="8" fillId="2" borderId="29" xfId="0" applyFont="1" applyFill="1" applyBorder="1">
      <alignment vertical="center"/>
    </xf>
    <xf numFmtId="0" fontId="0" fillId="0" borderId="29" xfId="0" applyBorder="1">
      <alignment vertical="center"/>
    </xf>
    <xf numFmtId="14" fontId="0" fillId="0" borderId="29" xfId="0" applyNumberFormat="1" applyBorder="1">
      <alignment vertical="center"/>
    </xf>
    <xf numFmtId="0" fontId="0" fillId="0" borderId="29" xfId="0" applyBorder="1" applyAlignment="1">
      <alignment horizontal="right" vertical="center"/>
    </xf>
    <xf numFmtId="0" fontId="3" fillId="0" borderId="29" xfId="0" applyFont="1" applyBorder="1">
      <alignment vertical="center"/>
    </xf>
    <xf numFmtId="14" fontId="9" fillId="0" borderId="29" xfId="0" applyNumberFormat="1" applyFont="1" applyBorder="1">
      <alignment vertical="center"/>
    </xf>
    <xf numFmtId="0" fontId="9" fillId="0" borderId="29" xfId="0" applyFont="1" applyBorder="1">
      <alignment vertical="center"/>
    </xf>
    <xf numFmtId="0" fontId="8" fillId="2" borderId="30" xfId="0" applyFont="1" applyFill="1" applyBorder="1">
      <alignment vertical="center"/>
    </xf>
    <xf numFmtId="0" fontId="0" fillId="0" borderId="30" xfId="0" applyBorder="1">
      <alignment vertical="center"/>
    </xf>
    <xf numFmtId="14" fontId="0" fillId="0" borderId="30" xfId="0" applyNumberFormat="1" applyBorder="1">
      <alignment vertical="center"/>
    </xf>
    <xf numFmtId="0" fontId="0" fillId="0" borderId="30" xfId="0" applyBorder="1" applyAlignment="1">
      <alignment horizontal="right" vertical="center"/>
    </xf>
    <xf numFmtId="0" fontId="3" fillId="0" borderId="30" xfId="0" applyFont="1" applyBorder="1">
      <alignment vertical="center"/>
    </xf>
    <xf numFmtId="14" fontId="9" fillId="0" borderId="30" xfId="0" applyNumberFormat="1" applyFont="1" applyBorder="1">
      <alignment vertical="center"/>
    </xf>
    <xf numFmtId="0" fontId="9" fillId="0" borderId="30" xfId="0" applyFont="1" applyBorder="1">
      <alignment vertical="center"/>
    </xf>
    <xf numFmtId="0" fontId="0" fillId="0" borderId="1" xfId="0" applyBorder="1">
      <alignment vertical="center"/>
    </xf>
    <xf numFmtId="40" fontId="25" fillId="0" borderId="0" xfId="1" applyNumberFormat="1" applyFont="1" applyProtection="1">
      <alignment vertical="center"/>
    </xf>
    <xf numFmtId="0" fontId="25" fillId="0" borderId="0" xfId="1" applyNumberFormat="1" applyFont="1" applyProtection="1">
      <alignment vertical="center"/>
    </xf>
    <xf numFmtId="2" fontId="25" fillId="0" borderId="0" xfId="1" applyNumberFormat="1" applyFont="1" applyProtection="1">
      <alignment vertical="center"/>
    </xf>
    <xf numFmtId="0" fontId="16" fillId="0" borderId="0" xfId="0" applyFont="1">
      <alignment vertical="center"/>
    </xf>
    <xf numFmtId="0" fontId="6" fillId="0" borderId="0" xfId="0" applyFont="1">
      <alignment vertical="center"/>
    </xf>
    <xf numFmtId="0" fontId="25" fillId="0" borderId="0" xfId="0" applyFont="1">
      <alignment vertical="center"/>
    </xf>
    <xf numFmtId="0" fontId="20" fillId="0" borderId="0" xfId="0" applyFont="1">
      <alignment vertical="center"/>
    </xf>
    <xf numFmtId="0" fontId="15" fillId="0" borderId="1" xfId="0" applyFont="1" applyBorder="1" applyAlignment="1">
      <alignment horizontal="center" vertical="center"/>
    </xf>
    <xf numFmtId="0" fontId="18" fillId="0" borderId="0" xfId="0" applyFont="1">
      <alignment vertical="center"/>
    </xf>
    <xf numFmtId="14" fontId="16" fillId="0" borderId="0" xfId="0" applyNumberFormat="1" applyFont="1">
      <alignment vertical="center"/>
    </xf>
    <xf numFmtId="0" fontId="3" fillId="0" borderId="0" xfId="0" applyFont="1" applyAlignment="1">
      <alignment horizontal="right"/>
    </xf>
    <xf numFmtId="0" fontId="17" fillId="0" borderId="0" xfId="0" applyFont="1">
      <alignment vertical="center"/>
    </xf>
    <xf numFmtId="0" fontId="9" fillId="0" borderId="5" xfId="0" applyFont="1" applyBorder="1">
      <alignment vertical="center"/>
    </xf>
    <xf numFmtId="0" fontId="9" fillId="0" borderId="14" xfId="0" applyFont="1" applyBorder="1" applyAlignment="1">
      <alignment horizontal="left" vertical="center"/>
    </xf>
    <xf numFmtId="14" fontId="25" fillId="0" borderId="0" xfId="0" applyNumberFormat="1" applyFont="1">
      <alignment vertical="center"/>
    </xf>
    <xf numFmtId="0" fontId="19" fillId="0" borderId="18" xfId="0" applyFont="1" applyBorder="1" applyAlignment="1">
      <alignment horizontal="left" vertical="center"/>
    </xf>
    <xf numFmtId="0" fontId="19" fillId="0" borderId="0" xfId="0" applyFont="1" applyAlignment="1">
      <alignment horizontal="left"/>
    </xf>
    <xf numFmtId="0" fontId="19" fillId="3" borderId="40" xfId="0" applyFont="1" applyFill="1" applyBorder="1" applyAlignment="1">
      <alignment horizontal="left"/>
    </xf>
    <xf numFmtId="0" fontId="23" fillId="0" borderId="0" xfId="0" applyFont="1" applyAlignment="1"/>
    <xf numFmtId="0" fontId="22" fillId="0" borderId="41" xfId="0" applyFont="1" applyBorder="1">
      <alignment vertical="center"/>
    </xf>
    <xf numFmtId="0" fontId="22" fillId="0" borderId="42"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43" xfId="0" applyFont="1" applyBorder="1">
      <alignment vertical="center"/>
    </xf>
    <xf numFmtId="0" fontId="22" fillId="0" borderId="13" xfId="0" applyFont="1" applyBorder="1">
      <alignment vertical="center"/>
    </xf>
    <xf numFmtId="0" fontId="22" fillId="0" borderId="5"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0" borderId="14"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9" xfId="0" applyFont="1" applyBorder="1">
      <alignment vertical="center"/>
    </xf>
    <xf numFmtId="0" fontId="22" fillId="0" borderId="50" xfId="0" applyFont="1" applyBorder="1">
      <alignment vertical="center"/>
    </xf>
    <xf numFmtId="0" fontId="22" fillId="0" borderId="46" xfId="0" applyFont="1" applyBorder="1">
      <alignment vertical="center"/>
    </xf>
    <xf numFmtId="0" fontId="13" fillId="0" borderId="6" xfId="0" applyFont="1" applyBorder="1" applyAlignment="1">
      <alignment horizontal="justify" vertical="center" wrapText="1"/>
    </xf>
    <xf numFmtId="0" fontId="10" fillId="0" borderId="22" xfId="0" applyFont="1" applyBorder="1" applyAlignment="1">
      <alignment horizontal="center" vertical="center" wrapText="1"/>
    </xf>
    <xf numFmtId="0" fontId="13" fillId="0" borderId="39" xfId="0" applyFont="1" applyBorder="1" applyAlignment="1">
      <alignment wrapText="1"/>
    </xf>
    <xf numFmtId="0" fontId="13" fillId="0" borderId="22" xfId="0" applyFont="1" applyBorder="1" applyAlignment="1">
      <alignment wrapText="1"/>
    </xf>
    <xf numFmtId="0" fontId="3" fillId="0" borderId="28" xfId="0" applyFont="1" applyBorder="1">
      <alignment vertical="center"/>
    </xf>
    <xf numFmtId="0" fontId="3" fillId="0" borderId="1" xfId="0" applyFont="1" applyBorder="1" applyProtection="1">
      <alignment vertical="center"/>
      <protection locked="0"/>
    </xf>
    <xf numFmtId="0" fontId="15" fillId="0" borderId="0" xfId="0" applyFont="1" applyAlignment="1">
      <alignment horizontal="center" vertical="center"/>
    </xf>
    <xf numFmtId="0" fontId="3" fillId="0" borderId="0" xfId="0" applyFont="1" applyProtection="1">
      <alignment vertical="center"/>
      <protection locked="0"/>
    </xf>
    <xf numFmtId="14" fontId="9" fillId="0" borderId="2" xfId="0" applyNumberFormat="1" applyFont="1" applyBorder="1" applyAlignment="1">
      <alignment horizontal="center" vertical="center" shrinkToFit="1"/>
    </xf>
    <xf numFmtId="14" fontId="9" fillId="0" borderId="5" xfId="0" applyNumberFormat="1" applyFont="1" applyBorder="1" applyAlignment="1">
      <alignment horizontal="center" vertical="center" shrinkToFit="1"/>
    </xf>
    <xf numFmtId="14" fontId="9" fillId="0" borderId="3" xfId="0" applyNumberFormat="1" applyFont="1" applyBorder="1" applyAlignment="1">
      <alignment horizontal="center" vertical="center" shrinkToFit="1"/>
    </xf>
    <xf numFmtId="178" fontId="9" fillId="0" borderId="1" xfId="0" applyNumberFormat="1" applyFont="1" applyBorder="1" applyAlignment="1">
      <alignment horizontal="center" vertical="center"/>
    </xf>
    <xf numFmtId="178" fontId="9" fillId="0" borderId="2" xfId="0" applyNumberFormat="1" applyFont="1" applyBorder="1" applyAlignment="1">
      <alignment horizontal="center" vertical="center"/>
    </xf>
    <xf numFmtId="181" fontId="9" fillId="0" borderId="11" xfId="1" applyNumberFormat="1" applyFont="1" applyBorder="1" applyAlignment="1" applyProtection="1">
      <alignment horizontal="center" vertical="center" shrinkToFit="1"/>
      <protection locked="0"/>
    </xf>
    <xf numFmtId="181" fontId="9" fillId="0" borderId="12" xfId="1" applyNumberFormat="1" applyFont="1" applyBorder="1" applyAlignment="1" applyProtection="1">
      <alignment horizontal="center" vertical="center" shrinkToFit="1"/>
      <protection locked="0"/>
    </xf>
    <xf numFmtId="14"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xf>
    <xf numFmtId="182" fontId="9" fillId="0" borderId="13"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38" fontId="9" fillId="0" borderId="13" xfId="1" applyFont="1" applyBorder="1" applyAlignment="1" applyProtection="1">
      <alignment horizontal="center" vertical="center"/>
    </xf>
    <xf numFmtId="38" fontId="9" fillId="0" borderId="5" xfId="1" applyFont="1" applyBorder="1" applyAlignment="1" applyProtection="1">
      <alignment horizontal="center" vertical="center"/>
    </xf>
    <xf numFmtId="38" fontId="19" fillId="3" borderId="40" xfId="1" applyFont="1" applyFill="1" applyBorder="1" applyAlignment="1" applyProtection="1">
      <alignment horizontal="center" vertical="center"/>
    </xf>
    <xf numFmtId="38" fontId="22" fillId="0" borderId="42" xfId="0" applyNumberFormat="1" applyFont="1" applyBorder="1" applyAlignment="1" applyProtection="1">
      <alignment horizontal="center" vertical="center"/>
      <protection locked="0"/>
    </xf>
    <xf numFmtId="181" fontId="9" fillId="0" borderId="51" xfId="1" applyNumberFormat="1" applyFont="1" applyBorder="1" applyAlignment="1" applyProtection="1">
      <alignment horizontal="center" vertical="center" shrinkToFit="1"/>
      <protection locked="0"/>
    </xf>
    <xf numFmtId="181" fontId="9" fillId="0" borderId="52" xfId="1" applyNumberFormat="1" applyFont="1" applyBorder="1" applyAlignment="1" applyProtection="1">
      <alignment horizontal="center" vertical="center" shrinkToFit="1"/>
      <protection locked="0"/>
    </xf>
    <xf numFmtId="0" fontId="24" fillId="0" borderId="0" xfId="0" applyFont="1" applyAlignment="1">
      <alignment horizontal="left" vertical="center" wrapText="1"/>
    </xf>
    <xf numFmtId="40" fontId="19" fillId="0" borderId="24" xfId="0" applyNumberFormat="1" applyFont="1" applyBorder="1" applyAlignment="1">
      <alignment horizontal="center" vertical="top" wrapText="1"/>
    </xf>
    <xf numFmtId="0" fontId="19" fillId="0" borderId="5" xfId="0" applyFont="1" applyBorder="1" applyAlignment="1">
      <alignment horizontal="center" vertical="top" wrapText="1"/>
    </xf>
    <xf numFmtId="0" fontId="19" fillId="0" borderId="3" xfId="0" applyFont="1" applyBorder="1" applyAlignment="1">
      <alignment horizontal="center" vertical="top" wrapText="1"/>
    </xf>
    <xf numFmtId="0" fontId="14" fillId="2" borderId="0" xfId="0" applyFont="1" applyFill="1">
      <alignment vertical="center"/>
    </xf>
    <xf numFmtId="0" fontId="21" fillId="0" borderId="19"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38" fontId="19" fillId="0" borderId="16" xfId="1" applyFont="1" applyFill="1" applyBorder="1" applyAlignment="1" applyProtection="1">
      <alignment horizontal="center" vertical="center"/>
    </xf>
    <xf numFmtId="38" fontId="19" fillId="0" borderId="17" xfId="1"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10" fillId="0" borderId="6" xfId="0" applyFont="1" applyBorder="1" applyAlignment="1">
      <alignment horizontal="center"/>
    </xf>
    <xf numFmtId="0" fontId="10" fillId="0" borderId="7" xfId="0" applyFont="1" applyBorder="1" applyAlignment="1">
      <alignment horizontal="center"/>
    </xf>
    <xf numFmtId="177" fontId="26" fillId="0" borderId="11" xfId="0" applyNumberFormat="1" applyFont="1" applyBorder="1" applyAlignment="1">
      <alignment horizontal="center" vertical="center"/>
    </xf>
    <xf numFmtId="177" fontId="26" fillId="0" borderId="12" xfId="0" applyNumberFormat="1" applyFont="1" applyBorder="1" applyAlignment="1">
      <alignment horizontal="center" vertical="center"/>
    </xf>
    <xf numFmtId="40" fontId="26" fillId="0" borderId="3" xfId="1" applyNumberFormat="1" applyFont="1" applyBorder="1" applyAlignment="1" applyProtection="1">
      <alignment horizontal="center" vertical="center"/>
    </xf>
    <xf numFmtId="40" fontId="26" fillId="0" borderId="2" xfId="1" applyNumberFormat="1" applyFont="1" applyBorder="1" applyAlignment="1" applyProtection="1">
      <alignment horizontal="center" vertical="center"/>
    </xf>
    <xf numFmtId="38" fontId="26" fillId="0" borderId="5" xfId="1" applyFont="1" applyBorder="1" applyAlignment="1" applyProtection="1">
      <alignment horizontal="center" vertical="center"/>
    </xf>
    <xf numFmtId="0" fontId="27" fillId="0" borderId="11" xfId="0" applyFont="1" applyBorder="1" applyAlignment="1">
      <alignment horizontal="center" vertical="center" wrapTex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6" fillId="0" borderId="0" xfId="0" applyFont="1" applyAlignment="1">
      <alignment horizontal="center" vertical="center" shrinkToFit="1"/>
    </xf>
    <xf numFmtId="14"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14" fontId="26" fillId="0" borderId="3" xfId="0" applyNumberFormat="1" applyFont="1" applyBorder="1" applyAlignment="1">
      <alignment horizontal="center" vertical="center"/>
    </xf>
    <xf numFmtId="0" fontId="26" fillId="0" borderId="3" xfId="0" applyFont="1" applyBorder="1" applyAlignment="1">
      <alignment horizontal="center" vertical="center"/>
    </xf>
    <xf numFmtId="2" fontId="26" fillId="0" borderId="1" xfId="0" applyNumberFormat="1" applyFont="1" applyBorder="1" applyAlignment="1">
      <alignment horizontal="center" vertical="center"/>
    </xf>
    <xf numFmtId="2" fontId="26" fillId="0" borderId="2" xfId="0" applyNumberFormat="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176" fontId="3" fillId="0" borderId="1" xfId="0" applyNumberFormat="1" applyFont="1" applyBorder="1" applyAlignment="1">
      <alignment horizontal="distributed" vertical="center"/>
    </xf>
    <xf numFmtId="2" fontId="3" fillId="0" borderId="1" xfId="0" applyNumberFormat="1" applyFont="1" applyBorder="1" applyAlignment="1">
      <alignment horizontal="center"/>
    </xf>
    <xf numFmtId="2" fontId="3" fillId="0" borderId="2" xfId="0" applyNumberFormat="1"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21" fillId="0" borderId="36"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10" fillId="0" borderId="4" xfId="0" applyFont="1" applyBorder="1" applyAlignment="1">
      <alignment horizontal="center" vertical="center"/>
    </xf>
    <xf numFmtId="0" fontId="11" fillId="0" borderId="2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9"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20" xfId="0" applyFont="1" applyBorder="1" applyAlignment="1">
      <alignment horizontal="center" vertical="center" textRotation="255" shrinkToFit="1"/>
    </xf>
    <xf numFmtId="0" fontId="10" fillId="0" borderId="21" xfId="0" applyFont="1" applyBorder="1" applyAlignment="1">
      <alignment horizontal="center" vertical="center" textRotation="255" shrinkToFit="1"/>
    </xf>
    <xf numFmtId="0" fontId="10" fillId="0" borderId="24"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21" fillId="0" borderId="15"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10" fillId="0" borderId="22" xfId="0" applyFont="1" applyBorder="1" applyAlignment="1">
      <alignment horizontal="distributed" vertical="center" wrapText="1"/>
    </xf>
    <xf numFmtId="0" fontId="10" fillId="0" borderId="23" xfId="0" applyFont="1" applyBorder="1" applyAlignment="1">
      <alignment horizontal="distributed"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2" xfId="0" applyFont="1" applyBorder="1" applyAlignment="1">
      <alignment horizontal="center" vertical="center" wrapText="1"/>
    </xf>
    <xf numFmtId="0" fontId="21" fillId="0" borderId="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 fillId="0" borderId="0" xfId="0" applyFont="1" applyAlignment="1">
      <alignment horizontal="center" vertical="center"/>
    </xf>
    <xf numFmtId="178" fontId="9" fillId="0" borderId="14" xfId="0" applyNumberFormat="1" applyFont="1" applyBorder="1" applyAlignment="1">
      <alignment horizontal="center" vertical="center"/>
    </xf>
    <xf numFmtId="181" fontId="9" fillId="0" borderId="13" xfId="1" applyNumberFormat="1" applyFont="1" applyBorder="1" applyAlignment="1" applyProtection="1">
      <alignment horizontal="center" vertical="center" shrinkToFit="1"/>
      <protection locked="0"/>
    </xf>
    <xf numFmtId="181" fontId="9" fillId="0" borderId="14" xfId="1" applyNumberFormat="1" applyFont="1" applyBorder="1" applyAlignment="1" applyProtection="1">
      <alignment horizontal="center" vertical="center" shrinkToFit="1"/>
      <protection locked="0"/>
    </xf>
    <xf numFmtId="14" fontId="9" fillId="0" borderId="13" xfId="0" applyNumberFormat="1" applyFont="1" applyBorder="1" applyAlignment="1">
      <alignment horizontal="center" vertical="center"/>
    </xf>
    <xf numFmtId="14" fontId="9" fillId="0" borderId="5" xfId="0" applyNumberFormat="1"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10" fillId="0" borderId="2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3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38" fontId="22" fillId="0" borderId="5" xfId="0" applyNumberFormat="1" applyFont="1" applyBorder="1" applyAlignment="1" applyProtection="1">
      <alignment horizontal="center" vertical="center"/>
      <protection locked="0"/>
    </xf>
    <xf numFmtId="38" fontId="22" fillId="0" borderId="45" xfId="0" applyNumberFormat="1" applyFont="1" applyBorder="1" applyAlignment="1" applyProtection="1">
      <alignment horizontal="center" vertical="center"/>
      <protection locked="0"/>
    </xf>
    <xf numFmtId="38" fontId="19" fillId="0" borderId="0" xfId="1" applyFont="1" applyFill="1" applyBorder="1" applyAlignment="1" applyProtection="1">
      <alignment horizontal="center" vertical="center"/>
    </xf>
    <xf numFmtId="179" fontId="22" fillId="0" borderId="0" xfId="0" applyNumberFormat="1" applyFont="1" applyAlignment="1">
      <alignment horizontal="center"/>
    </xf>
    <xf numFmtId="179" fontId="12" fillId="0" borderId="0" xfId="0" applyNumberFormat="1" applyFont="1" applyAlignment="1">
      <alignment horizontal="center"/>
    </xf>
    <xf numFmtId="0" fontId="17" fillId="0" borderId="20" xfId="0" applyFont="1" applyBorder="1" applyAlignment="1">
      <alignment horizontal="left" vertical="center"/>
    </xf>
    <xf numFmtId="0" fontId="17" fillId="0" borderId="0" xfId="0" applyFont="1" applyAlignment="1">
      <alignment horizontal="left" vertical="center"/>
    </xf>
  </cellXfs>
  <cellStyles count="2">
    <cellStyle name="桁区切り" xfId="1" builtinId="6"/>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25</xdr:col>
      <xdr:colOff>179918</xdr:colOff>
      <xdr:row>6</xdr:row>
      <xdr:rowOff>116416</xdr:rowOff>
    </xdr:from>
    <xdr:to>
      <xdr:col>33</xdr:col>
      <xdr:colOff>275167</xdr:colOff>
      <xdr:row>10</xdr:row>
      <xdr:rowOff>42333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9335" y="2360083"/>
          <a:ext cx="7662332" cy="899583"/>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阿部 昌弘" id="{37BC3E22-8537-4D55-A5C8-A27978477A4A}" userId="S::masahiro.abe@west-gr.co.jp::26ed82e1-401d-4b3a-be3c-504140080374" providerId="AD"/>
  <person displayName="豊田 聡" id="{A838E184-4810-4A2E-B615-5370926BA2B6}" userId="S::satoshi.toyoda@west-gr.co.jp::ac31e43e-0efa-4b2f-9664-33ac12485e4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3-05-17T05:12:10.62" personId="{37BC3E22-8537-4D55-A5C8-A27978477A4A}" id="{3CADB6E8-1AD6-47B2-9CA2-4C5773309C28}">
    <text>WES買戻し済み⇒次回対象（第9回）から外す</text>
  </threadedComment>
  <threadedComment ref="D6" dT="2023-05-17T05:12:15.00" personId="{37BC3E22-8537-4D55-A5C8-A27978477A4A}" id="{3619D419-C038-4394-8CC8-546A04C721E4}">
    <text>WES買戻し済み⇒次回対象（第9回）から外す</text>
  </threadedComment>
  <threadedComment ref="D311" dT="2023-05-17T05:13:52.75" personId="{37BC3E22-8537-4D55-A5C8-A27978477A4A}" id="{AD61EA03-5EA2-45DE-855C-F3EA21D01B89}">
    <text>2021年9月30日保証解約済み⇒次回対象（第9回）から外す</text>
  </threadedComment>
  <threadedComment ref="D312" dT="2024-02-29T00:21:48.05" personId="{A838E184-4810-4A2E-B615-5370926BA2B6}" id="{28E7D39B-02F9-43C9-91FE-6F447D1D1769}">
    <text>2024/02/28椎野次長より保守解約合意書締結中との連絡有。出力抑制保証対象外・DM対象外</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171"/>
  <sheetViews>
    <sheetView tabSelected="1" view="pageBreakPreview" zoomScale="115" zoomScaleNormal="100" zoomScaleSheetLayoutView="115" workbookViewId="0">
      <selection activeCell="O15" sqref="O15:P15"/>
    </sheetView>
  </sheetViews>
  <sheetFormatPr defaultColWidth="8.59765625" defaultRowHeight="18" x14ac:dyDescent="0.45"/>
  <cols>
    <col min="1" max="1" width="3.69921875" style="45" customWidth="1"/>
    <col min="2" max="26" width="4.19921875" style="1" customWidth="1"/>
    <col min="27" max="27" width="7.5" style="1" customWidth="1"/>
    <col min="28" max="32" width="10.796875" style="1" customWidth="1"/>
    <col min="33" max="33" width="10.796875" style="48" customWidth="1"/>
    <col min="34" max="34" width="10.796875" style="1" customWidth="1"/>
    <col min="35" max="35" width="7.19921875" style="1" bestFit="1" customWidth="1"/>
    <col min="36" max="36" width="11.09765625" style="1" bestFit="1" customWidth="1"/>
    <col min="37" max="37" width="6.09765625" style="1" bestFit="1" customWidth="1"/>
    <col min="38" max="38" width="9.09765625" style="1" bestFit="1" customWidth="1"/>
    <col min="39" max="39" width="8.5" style="1" customWidth="1"/>
    <col min="40" max="46" width="10.3984375" style="1" customWidth="1"/>
    <col min="47" max="47" width="12.8984375" style="1" customWidth="1"/>
    <col min="48" max="62" width="4.19921875" style="1" customWidth="1"/>
    <col min="63" max="63" width="3.8984375" style="1" customWidth="1"/>
    <col min="64" max="16384" width="8.59765625" style="1"/>
  </cols>
  <sheetData>
    <row r="1" spans="1:56" ht="33" customHeight="1" x14ac:dyDescent="0.45">
      <c r="B1" s="190" t="s">
        <v>1131</v>
      </c>
      <c r="C1" s="190"/>
      <c r="D1" s="190"/>
      <c r="E1" s="190"/>
      <c r="F1" s="190"/>
      <c r="G1" s="190"/>
      <c r="H1" s="190"/>
      <c r="I1" s="190"/>
      <c r="J1" s="190"/>
      <c r="K1" s="190"/>
      <c r="L1" s="190"/>
      <c r="M1" s="190"/>
      <c r="N1" s="190"/>
      <c r="O1" s="190"/>
      <c r="P1" s="190"/>
      <c r="Q1" s="190"/>
      <c r="R1" s="190"/>
      <c r="S1" s="190"/>
      <c r="T1" s="190"/>
      <c r="U1" s="190"/>
      <c r="V1" s="190"/>
      <c r="W1" s="190"/>
      <c r="X1" s="190"/>
      <c r="Y1" s="190"/>
      <c r="Z1" s="46"/>
      <c r="AA1" s="105" t="str">
        <f>+IF(AC7=0,"加入番号またはPASSが正しく入力されていません。","")</f>
        <v/>
      </c>
      <c r="AB1" s="105"/>
      <c r="AC1" s="105"/>
      <c r="AD1" s="105"/>
      <c r="AE1" s="105"/>
      <c r="AF1" s="47" t="s">
        <v>1136</v>
      </c>
      <c r="AG1" s="47" t="s">
        <v>1137</v>
      </c>
    </row>
    <row r="2" spans="1:56" ht="18" customHeight="1" x14ac:dyDescent="0.45">
      <c r="B2" s="190"/>
      <c r="C2" s="190"/>
      <c r="D2" s="190"/>
      <c r="E2" s="190"/>
      <c r="F2" s="190"/>
      <c r="G2" s="190"/>
      <c r="H2" s="190"/>
      <c r="I2" s="190"/>
      <c r="J2" s="190"/>
      <c r="K2" s="190"/>
      <c r="L2" s="190"/>
      <c r="M2" s="190"/>
      <c r="N2" s="190"/>
      <c r="O2" s="190"/>
      <c r="P2" s="190"/>
      <c r="Q2" s="190"/>
      <c r="R2" s="190"/>
      <c r="S2" s="190"/>
      <c r="T2" s="190"/>
      <c r="U2" s="190"/>
      <c r="V2" s="190"/>
      <c r="W2" s="190"/>
      <c r="X2" s="190"/>
      <c r="Y2" s="190"/>
    </row>
    <row r="3" spans="1:56" ht="19.8" x14ac:dyDescent="0.45">
      <c r="C3" s="1" t="s">
        <v>0</v>
      </c>
      <c r="AB3" s="49" t="s">
        <v>98</v>
      </c>
      <c r="AC3" s="81"/>
      <c r="AD3" s="212" t="s">
        <v>109</v>
      </c>
      <c r="AE3" s="213"/>
      <c r="AF3" s="213"/>
      <c r="AH3" s="45"/>
      <c r="AI3" s="45"/>
      <c r="AJ3" s="45"/>
      <c r="AK3" s="45"/>
      <c r="AL3" s="50"/>
      <c r="AM3" s="50"/>
      <c r="AN3" s="45"/>
      <c r="AO3" s="45"/>
    </row>
    <row r="4" spans="1:56" ht="19.5" customHeight="1" x14ac:dyDescent="0.45">
      <c r="C4" s="111" t="s">
        <v>1</v>
      </c>
      <c r="D4" s="111"/>
      <c r="E4" s="111"/>
      <c r="F4" s="111"/>
      <c r="G4" s="111" t="s">
        <v>2</v>
      </c>
      <c r="H4" s="111"/>
      <c r="I4" s="111"/>
      <c r="J4" s="111"/>
      <c r="K4" s="136" t="str">
        <f>+IF(AC7=0,"",AD6)</f>
        <v/>
      </c>
      <c r="L4" s="136"/>
      <c r="M4" s="136"/>
      <c r="N4" s="136"/>
      <c r="O4" s="136"/>
      <c r="P4" s="136"/>
      <c r="Q4" s="136"/>
      <c r="R4" s="136"/>
      <c r="S4" s="136"/>
      <c r="T4" s="136"/>
      <c r="U4" s="136"/>
      <c r="V4" s="136"/>
      <c r="AB4" s="49" t="s">
        <v>107</v>
      </c>
      <c r="AC4" s="81"/>
      <c r="AD4" s="212"/>
      <c r="AE4" s="213"/>
      <c r="AF4" s="213"/>
      <c r="AH4" s="45"/>
      <c r="AI4" s="45"/>
      <c r="AJ4" s="45"/>
      <c r="AK4" s="45"/>
      <c r="AL4" s="50"/>
      <c r="AM4" s="50"/>
      <c r="AN4" s="45"/>
      <c r="AO4" s="45"/>
    </row>
    <row r="5" spans="1:56" ht="27" customHeight="1" x14ac:dyDescent="0.45">
      <c r="C5" s="111"/>
      <c r="D5" s="111"/>
      <c r="E5" s="111"/>
      <c r="F5" s="111"/>
      <c r="G5" s="111" t="s">
        <v>127</v>
      </c>
      <c r="H5" s="111"/>
      <c r="I5" s="111"/>
      <c r="J5" s="111"/>
      <c r="K5" s="136" t="str">
        <f>+IF(AC7=0,"",AE6)</f>
        <v/>
      </c>
      <c r="L5" s="136"/>
      <c r="M5" s="136"/>
      <c r="N5" s="136"/>
      <c r="O5" s="136"/>
      <c r="P5" s="136"/>
      <c r="Q5" s="136"/>
      <c r="R5" s="136"/>
      <c r="S5" s="136"/>
      <c r="T5" s="137"/>
      <c r="U5" s="138" t="s">
        <v>3</v>
      </c>
      <c r="V5" s="111"/>
      <c r="Y5" s="45"/>
      <c r="Z5" s="45"/>
      <c r="AA5" s="45"/>
      <c r="AB5" s="45"/>
      <c r="AC5" s="45"/>
      <c r="AD5" s="45" t="s">
        <v>114</v>
      </c>
      <c r="AE5" s="45" t="s">
        <v>116</v>
      </c>
      <c r="AF5" s="45" t="s">
        <v>117</v>
      </c>
      <c r="AG5" s="47" t="s">
        <v>118</v>
      </c>
      <c r="AH5" s="45" t="s">
        <v>119</v>
      </c>
      <c r="AI5" s="45" t="s">
        <v>120</v>
      </c>
      <c r="AJ5" s="45" t="s">
        <v>121</v>
      </c>
      <c r="AK5" s="45" t="s">
        <v>122</v>
      </c>
      <c r="AL5" s="45" t="s">
        <v>6</v>
      </c>
      <c r="AM5" s="45" t="s">
        <v>102</v>
      </c>
      <c r="AN5" s="45" t="s">
        <v>125</v>
      </c>
      <c r="AO5" s="7"/>
    </row>
    <row r="6" spans="1:56" ht="19.5" customHeight="1" x14ac:dyDescent="0.45">
      <c r="C6" s="111" t="s">
        <v>128</v>
      </c>
      <c r="D6" s="111"/>
      <c r="E6" s="111"/>
      <c r="F6" s="111"/>
      <c r="G6" s="146" t="str">
        <f>+IF(AC7=0,"",AF6)</f>
        <v/>
      </c>
      <c r="H6" s="146"/>
      <c r="I6" s="146"/>
      <c r="J6" s="146"/>
      <c r="K6" s="146"/>
      <c r="L6" s="146"/>
      <c r="M6" s="111" t="s">
        <v>4</v>
      </c>
      <c r="N6" s="111"/>
      <c r="O6" s="111"/>
      <c r="P6" s="111"/>
      <c r="Q6" s="147" t="str">
        <f>+IF(AC7=0,"",AG6)</f>
        <v/>
      </c>
      <c r="R6" s="147"/>
      <c r="S6" s="147"/>
      <c r="T6" s="148"/>
      <c r="U6" s="149" t="s">
        <v>129</v>
      </c>
      <c r="V6" s="150"/>
      <c r="Y6" s="45"/>
      <c r="Z6" s="45"/>
      <c r="AA6" s="45"/>
      <c r="AB6" s="45"/>
      <c r="AC6" s="45" t="str">
        <f>+IF(OR(AC3=0,AC4=0),"",AC3&amp;AC4)</f>
        <v/>
      </c>
      <c r="AD6" s="45" t="str">
        <f>IF(OR(AC3=0,AC4=0,AC7=0),"",VLOOKUP(AC6,Sheet5!A:L,2,0))</f>
        <v/>
      </c>
      <c r="AE6" s="45" t="str">
        <f>IF(OR(AC3=0,AC4=0,AC7=0),"",VLOOKUP(AC6,Sheet5!A:L,4,0))</f>
        <v/>
      </c>
      <c r="AF6" s="51" t="str">
        <f>IF(OR(AC3=0,AC4=0,AC7=0),"",VLOOKUP(AC6,Sheet5!A:L,5,0))</f>
        <v/>
      </c>
      <c r="AG6" s="47" t="str">
        <f>IF(OR(AC3=0,AC4=0,AC7=0),"",VLOOKUP(AC6,Sheet5!A:L,6,0))</f>
        <v/>
      </c>
      <c r="AH6" s="45" t="str">
        <f>IF(OR(AC3=0,AC4=0,AC7=0),"",VLOOKUP(AC6,Sheet5!A:L,7,0))</f>
        <v/>
      </c>
      <c r="AI6" s="45" t="str">
        <f>IF(OR(AC3=0,AC4=0,AC7=0),"",VLOOKUP(AC6,Sheet5!A:L,8,0))</f>
        <v/>
      </c>
      <c r="AJ6" s="45" t="str">
        <f>IF(OR(AC3=0,AC4=0,AC7=0),"",VLOOKUP(AC6,Sheet5!A:L,9,0))</f>
        <v/>
      </c>
      <c r="AK6" s="45" t="str">
        <f>IF(OR(AC3=0,AC4=0,AC7=0),"",VLOOKUP(AC6,Sheet5!A:L,10,0))</f>
        <v/>
      </c>
      <c r="AL6" s="45" t="str">
        <f>IF(OR(AC3=0,AC4=0,AC7=0),"",VLOOKUP(AC6,Sheet5!A:L,11,0))</f>
        <v/>
      </c>
      <c r="AM6" s="45" t="str">
        <f>IF(OR(AC3=0,AC4=0,AC7=0),"",VLOOKUP(AC6,Sheet5!A:L,12,0))</f>
        <v/>
      </c>
      <c r="AN6" s="51" t="str">
        <f>IF(OR(AC3=0,AC4=0,AC7=0),"",VLOOKUP(AC6,Sheet5!A:M,13,0))</f>
        <v/>
      </c>
      <c r="AO6" s="7"/>
    </row>
    <row r="7" spans="1:56" ht="10.050000000000001" customHeight="1" x14ac:dyDescent="0.45">
      <c r="C7" s="16"/>
      <c r="D7" s="16"/>
      <c r="E7" s="16"/>
      <c r="F7" s="11"/>
      <c r="G7" s="11"/>
      <c r="H7" s="11"/>
      <c r="I7" s="11"/>
      <c r="J7" s="11"/>
      <c r="K7" s="16"/>
      <c r="L7" s="16"/>
      <c r="M7" s="16"/>
      <c r="N7" s="52"/>
      <c r="O7" s="52"/>
      <c r="P7" s="52"/>
      <c r="Q7" s="52"/>
      <c r="R7" s="52"/>
      <c r="S7" s="52"/>
      <c r="T7" s="52"/>
      <c r="U7" s="52"/>
      <c r="Y7" s="45"/>
      <c r="Z7" s="45"/>
      <c r="AA7" s="45"/>
      <c r="AB7" s="45"/>
      <c r="AC7" s="45">
        <f>+COUNTIF(Sheet5!A:A,九電_010!AC6)</f>
        <v>1048228</v>
      </c>
      <c r="AD7" s="45"/>
      <c r="AE7" s="45"/>
      <c r="AF7" s="45"/>
      <c r="AH7" s="45"/>
      <c r="AI7" s="45"/>
      <c r="AJ7" s="45"/>
      <c r="AK7" s="45"/>
      <c r="AL7" s="45"/>
      <c r="AM7" s="45"/>
      <c r="AN7" s="45"/>
      <c r="AO7" s="45"/>
    </row>
    <row r="8" spans="1:56" ht="18.600000000000001" thickBot="1" x14ac:dyDescent="0.5">
      <c r="C8" s="144" t="s">
        <v>7</v>
      </c>
      <c r="D8" s="144"/>
      <c r="E8" s="144"/>
      <c r="F8" s="144"/>
      <c r="G8" s="144" t="str">
        <f>+IF(AC7=0,"",AI6)</f>
        <v/>
      </c>
      <c r="H8" s="144"/>
      <c r="I8" s="144" t="s">
        <v>8</v>
      </c>
      <c r="J8" s="144"/>
      <c r="K8" s="144"/>
      <c r="L8" s="144"/>
      <c r="M8" s="145" t="str">
        <f>+IF(AC7=0,"",AL6)</f>
        <v/>
      </c>
      <c r="N8" s="145"/>
      <c r="O8" s="145"/>
      <c r="P8" s="144" t="s">
        <v>9</v>
      </c>
      <c r="Q8" s="144"/>
      <c r="R8" s="144"/>
      <c r="S8" s="144"/>
      <c r="T8" s="144" t="str">
        <f>+IF(AC7=0,"",AK6)</f>
        <v/>
      </c>
      <c r="U8" s="144"/>
      <c r="V8" s="1" t="s">
        <v>10</v>
      </c>
      <c r="Y8" s="45"/>
      <c r="Z8" s="45"/>
      <c r="AA8" s="45"/>
      <c r="AB8" s="45"/>
      <c r="AC8" s="45"/>
      <c r="AD8" s="45"/>
      <c r="AE8" s="45"/>
      <c r="AF8" s="45"/>
      <c r="AH8" s="45"/>
      <c r="AI8" s="45"/>
      <c r="AJ8" s="45"/>
      <c r="AK8" s="45"/>
      <c r="AL8" s="45"/>
      <c r="AM8" s="45"/>
      <c r="AN8" s="45"/>
      <c r="AO8" s="45"/>
    </row>
    <row r="9" spans="1:56" ht="19.5" customHeight="1" thickBot="1" x14ac:dyDescent="0.45">
      <c r="C9" s="115" t="s">
        <v>130</v>
      </c>
      <c r="D9" s="115"/>
      <c r="E9" s="115"/>
      <c r="F9" s="115"/>
      <c r="G9" s="116"/>
      <c r="H9" s="117" t="s">
        <v>131</v>
      </c>
      <c r="I9" s="118"/>
      <c r="J9" s="115" t="s">
        <v>132</v>
      </c>
      <c r="K9" s="115"/>
      <c r="L9" s="115"/>
      <c r="M9" s="115"/>
      <c r="N9" s="116"/>
      <c r="O9" s="117" t="s">
        <v>13</v>
      </c>
      <c r="P9" s="118"/>
      <c r="Q9" s="139" t="s">
        <v>14</v>
      </c>
      <c r="R9" s="111"/>
      <c r="S9" s="112"/>
      <c r="T9" s="140" t="s">
        <v>15</v>
      </c>
      <c r="U9" s="141"/>
      <c r="V9" s="141"/>
      <c r="W9" s="141"/>
      <c r="X9" s="114"/>
      <c r="Y9" s="45"/>
      <c r="Z9" s="45"/>
      <c r="AA9" s="45"/>
      <c r="AB9" s="45"/>
      <c r="AC9" s="45"/>
      <c r="AD9" s="45"/>
      <c r="AE9" s="45"/>
      <c r="AF9" s="45"/>
      <c r="AH9" s="45"/>
      <c r="AI9" s="45"/>
      <c r="AJ9" s="45"/>
      <c r="AK9" s="45"/>
      <c r="AL9" s="45"/>
      <c r="AM9" s="45"/>
      <c r="AN9" s="45"/>
      <c r="AO9" s="53"/>
    </row>
    <row r="10" spans="1:56" x14ac:dyDescent="0.45">
      <c r="C10" s="111" t="s">
        <v>17</v>
      </c>
      <c r="D10" s="111"/>
      <c r="E10" s="111"/>
      <c r="F10" s="111" t="s">
        <v>133</v>
      </c>
      <c r="G10" s="112"/>
      <c r="H10" s="113" t="s">
        <v>18</v>
      </c>
      <c r="I10" s="114"/>
      <c r="J10" s="138" t="s">
        <v>17</v>
      </c>
      <c r="K10" s="111"/>
      <c r="L10" s="111"/>
      <c r="M10" s="111" t="s">
        <v>133</v>
      </c>
      <c r="N10" s="112"/>
      <c r="O10" s="113" t="s">
        <v>18</v>
      </c>
      <c r="P10" s="114"/>
      <c r="Q10" s="138"/>
      <c r="R10" s="111"/>
      <c r="S10" s="112"/>
      <c r="T10" s="142"/>
      <c r="U10" s="111"/>
      <c r="V10" s="111"/>
      <c r="W10" s="111"/>
      <c r="X10" s="143"/>
      <c r="Y10" s="45"/>
      <c r="Z10" s="45"/>
      <c r="AA10" s="45"/>
      <c r="AB10" s="45"/>
      <c r="AC10" s="45"/>
      <c r="AD10" s="45"/>
      <c r="AE10" s="45"/>
      <c r="AF10" s="45"/>
      <c r="AH10" s="45"/>
      <c r="AI10" s="45"/>
      <c r="AJ10" s="45"/>
      <c r="AK10" s="45"/>
      <c r="AL10" s="45"/>
      <c r="AM10" s="45"/>
      <c r="AN10" s="45"/>
      <c r="AO10" s="53"/>
    </row>
    <row r="11" spans="1:56" ht="13.05" customHeight="1" x14ac:dyDescent="0.45">
      <c r="B11" s="128" t="s">
        <v>21</v>
      </c>
      <c r="C11" s="129">
        <v>43386</v>
      </c>
      <c r="D11" s="130"/>
      <c r="E11" s="130"/>
      <c r="F11" s="130">
        <v>18.190000000000001</v>
      </c>
      <c r="G11" s="131"/>
      <c r="H11" s="119">
        <v>105.38</v>
      </c>
      <c r="I11" s="120"/>
      <c r="J11" s="132">
        <v>43394</v>
      </c>
      <c r="K11" s="130"/>
      <c r="L11" s="130"/>
      <c r="M11" s="134">
        <v>18.3</v>
      </c>
      <c r="N11" s="135"/>
      <c r="O11" s="119">
        <v>239.25</v>
      </c>
      <c r="P11" s="120"/>
      <c r="Q11" s="121">
        <f>O11-H11</f>
        <v>133.87</v>
      </c>
      <c r="R11" s="122"/>
      <c r="S11" s="123" t="s">
        <v>134</v>
      </c>
      <c r="T11" s="124" t="s">
        <v>23</v>
      </c>
      <c r="U11" s="125"/>
      <c r="V11" s="125"/>
      <c r="W11" s="125"/>
      <c r="X11" s="126"/>
      <c r="Y11" s="45"/>
      <c r="Z11" s="45"/>
      <c r="AA11" s="45"/>
      <c r="AB11" s="45"/>
      <c r="AC11" s="45"/>
      <c r="AD11" s="45"/>
      <c r="AE11" s="45"/>
      <c r="AF11" s="45"/>
      <c r="AH11" s="45"/>
      <c r="AI11" s="45"/>
      <c r="AJ11" s="45"/>
      <c r="AK11" s="45"/>
      <c r="AL11" s="45"/>
      <c r="AM11" s="45"/>
      <c r="AN11" s="45"/>
      <c r="AO11" s="53"/>
    </row>
    <row r="12" spans="1:56" ht="13.05" customHeight="1" x14ac:dyDescent="0.45">
      <c r="B12" s="128"/>
      <c r="C12" s="130"/>
      <c r="D12" s="130"/>
      <c r="E12" s="130"/>
      <c r="F12" s="130"/>
      <c r="G12" s="131"/>
      <c r="H12" s="119"/>
      <c r="I12" s="120"/>
      <c r="J12" s="133"/>
      <c r="K12" s="130"/>
      <c r="L12" s="130"/>
      <c r="M12" s="134"/>
      <c r="N12" s="135"/>
      <c r="O12" s="119"/>
      <c r="P12" s="120"/>
      <c r="Q12" s="121"/>
      <c r="R12" s="122"/>
      <c r="S12" s="123"/>
      <c r="T12" s="127"/>
      <c r="U12" s="125"/>
      <c r="V12" s="125"/>
      <c r="W12" s="125"/>
      <c r="X12" s="126"/>
      <c r="Y12" s="45"/>
      <c r="Z12" s="53"/>
      <c r="AA12" s="53"/>
      <c r="AB12" s="47" t="s">
        <v>1100</v>
      </c>
      <c r="AC12" s="47"/>
      <c r="AD12" s="47"/>
      <c r="AE12" s="47"/>
      <c r="AF12" s="47"/>
      <c r="AH12" s="53"/>
      <c r="AI12" s="53"/>
      <c r="AJ12" s="53"/>
      <c r="AK12" s="53"/>
      <c r="AL12" s="53"/>
      <c r="AM12" s="53"/>
      <c r="AN12" s="53"/>
      <c r="AO12" s="45"/>
      <c r="AP12" s="45"/>
      <c r="AQ12" s="45"/>
      <c r="AR12" s="45"/>
      <c r="AS12" s="45"/>
      <c r="AT12" s="45"/>
      <c r="AU12" s="45"/>
      <c r="AV12" s="45"/>
      <c r="AW12" s="45"/>
      <c r="AX12" s="45"/>
      <c r="AY12" s="45"/>
      <c r="AZ12" s="45"/>
      <c r="BA12" s="45"/>
      <c r="BB12" s="45"/>
      <c r="BC12" s="45"/>
      <c r="BD12" s="45"/>
    </row>
    <row r="13" spans="1:56" s="7" customFormat="1" ht="19.95" customHeight="1" x14ac:dyDescent="0.45">
      <c r="A13" s="45" t="str">
        <f>IF($AC$7=0,B13,
IF($AJ$6="旧ルール",$G$8&amp;"(旧)"&amp;$AM$6&amp;B13,$G$8&amp;$AM$6&amp;B13))</f>
        <v>1</v>
      </c>
      <c r="B13" s="7">
        <v>1</v>
      </c>
      <c r="C13" s="84">
        <f>AC13</f>
        <v>44987</v>
      </c>
      <c r="D13" s="85"/>
      <c r="E13" s="86"/>
      <c r="F13" s="87" t="e">
        <f>AD13</f>
        <v>#N/A</v>
      </c>
      <c r="G13" s="88"/>
      <c r="H13" s="89"/>
      <c r="I13" s="90"/>
      <c r="J13" s="91" t="e">
        <f>AE13</f>
        <v>#N/A</v>
      </c>
      <c r="K13" s="92"/>
      <c r="L13" s="92"/>
      <c r="M13" s="87" t="e">
        <f>AF13</f>
        <v>#N/A</v>
      </c>
      <c r="N13" s="88"/>
      <c r="O13" s="89"/>
      <c r="P13" s="90"/>
      <c r="Q13" s="93">
        <f>H13-O13</f>
        <v>0</v>
      </c>
      <c r="R13" s="94"/>
      <c r="S13" s="54" t="s">
        <v>22</v>
      </c>
      <c r="T13" s="95" t="str">
        <f>IF(OR(H13="",$T$8="",O13=""),"",IF(Q13&gt;0.01,"",IF($T$8*Q13*1.1*-1&gt;100000,100000,ROUNDDOWN($T$8*Q13*1.1*-1,-1))))</f>
        <v/>
      </c>
      <c r="U13" s="96"/>
      <c r="V13" s="96"/>
      <c r="W13" s="96"/>
      <c r="X13" s="55" t="s">
        <v>28</v>
      </c>
      <c r="Y13" s="45" t="str">
        <f t="shared" ref="Y13:Y46" si="0">+IF(OR(H13=0,O13=0),"",
IF(AE13&gt;0.01,"←比較対象日の実際の発電量の"&amp;AE13*100&amp;"％で計算しています。",""))</f>
        <v/>
      </c>
      <c r="Z13" s="53"/>
      <c r="AA13" s="53"/>
      <c r="AB13" s="47">
        <v>1</v>
      </c>
      <c r="AC13" s="56">
        <v>44987</v>
      </c>
      <c r="AD13" s="42" t="e">
        <f>_xlfn.XLOOKUP($M$8&amp;$AC13,Sheet2!$C:$C,Sheet2!$E:$E)</f>
        <v>#N/A</v>
      </c>
      <c r="AE13" s="43" t="e">
        <f>_xlfn.XLOOKUP($M$8&amp;$AC13,Sheet2!$C:$C,Sheet2!$F:$F)</f>
        <v>#N/A</v>
      </c>
      <c r="AF13" s="44" t="e">
        <f>_xlfn.XLOOKUP($M$8&amp;$AC13,Sheet2!$C:$C,Sheet2!$H:$H)</f>
        <v>#N/A</v>
      </c>
      <c r="AG13" s="48"/>
      <c r="AH13" s="48"/>
      <c r="AI13" s="53"/>
      <c r="AJ13" s="53"/>
      <c r="AK13" s="53"/>
      <c r="AL13" s="53"/>
      <c r="AM13" s="53"/>
      <c r="AN13" s="53"/>
      <c r="AO13" s="45"/>
      <c r="AP13" s="45"/>
      <c r="AQ13" s="45"/>
      <c r="AR13" s="45"/>
      <c r="AS13" s="45"/>
      <c r="AT13" s="45"/>
      <c r="AU13" s="45"/>
      <c r="AV13" s="45"/>
      <c r="AW13" s="45"/>
      <c r="AX13" s="45"/>
      <c r="AY13" s="45"/>
      <c r="AZ13" s="45"/>
      <c r="BA13" s="45"/>
      <c r="BB13" s="45"/>
      <c r="BC13" s="45"/>
      <c r="BD13" s="45"/>
    </row>
    <row r="14" spans="1:56" s="7" customFormat="1" ht="19.95" customHeight="1" x14ac:dyDescent="0.45">
      <c r="A14" s="45" t="str">
        <f t="shared" ref="A14:A16" si="1">IF($AC$7=0,B14,
IF($AJ$6="旧ルール",$G$8&amp;"(旧)"&amp;$AM$6&amp;B14,$G$8&amp;$AM$6&amp;B14))</f>
        <v>2</v>
      </c>
      <c r="B14" s="7">
        <v>2</v>
      </c>
      <c r="C14" s="84">
        <f t="shared" ref="C14:C77" si="2">AC14</f>
        <v>44988</v>
      </c>
      <c r="D14" s="85"/>
      <c r="E14" s="86"/>
      <c r="F14" s="87" t="e">
        <f t="shared" ref="F14:F77" si="3">AD14</f>
        <v>#N/A</v>
      </c>
      <c r="G14" s="88"/>
      <c r="H14" s="89"/>
      <c r="I14" s="90"/>
      <c r="J14" s="91" t="e">
        <f t="shared" ref="J14:J77" si="4">AE14</f>
        <v>#N/A</v>
      </c>
      <c r="K14" s="92"/>
      <c r="L14" s="92"/>
      <c r="M14" s="87" t="e">
        <f t="shared" ref="M14:M77" si="5">AF14</f>
        <v>#N/A</v>
      </c>
      <c r="N14" s="88"/>
      <c r="O14" s="89"/>
      <c r="P14" s="90"/>
      <c r="Q14" s="93">
        <f t="shared" ref="Q14:Q77" si="6">H14-O14</f>
        <v>0</v>
      </c>
      <c r="R14" s="94"/>
      <c r="S14" s="54" t="s">
        <v>22</v>
      </c>
      <c r="T14" s="95" t="str">
        <f t="shared" ref="T14:T77" si="7">IF(OR(H14="",$T$8="",O14=""),"",IF(Q14&gt;0.01,"",IF($T$8*Q14*1.1*-1&gt;100000,100000,ROUNDDOWN($T$8*Q14*1.1*-1,-1))))</f>
        <v/>
      </c>
      <c r="U14" s="96"/>
      <c r="V14" s="96"/>
      <c r="W14" s="96"/>
      <c r="X14" s="55" t="s">
        <v>28</v>
      </c>
      <c r="Y14" s="45" t="str">
        <f t="shared" si="0"/>
        <v/>
      </c>
      <c r="Z14" s="53"/>
      <c r="AA14" s="53"/>
      <c r="AB14" s="47">
        <v>2</v>
      </c>
      <c r="AC14" s="56">
        <v>44988</v>
      </c>
      <c r="AD14" s="42" t="e">
        <f>_xlfn.XLOOKUP($M$8&amp;$AC14,Sheet2!$C:$C,Sheet2!$E:$E)</f>
        <v>#N/A</v>
      </c>
      <c r="AE14" s="43" t="e">
        <f>_xlfn.XLOOKUP($M$8&amp;$AC14,Sheet2!$C:$C,Sheet2!$F:$F)</f>
        <v>#N/A</v>
      </c>
      <c r="AF14" s="44" t="e">
        <f>_xlfn.XLOOKUP($M$8&amp;$AC14,Sheet2!$C:$C,Sheet2!$H:$H)</f>
        <v>#N/A</v>
      </c>
      <c r="AG14" s="48"/>
      <c r="AH14" s="48"/>
      <c r="AI14" s="53"/>
      <c r="AJ14" s="53"/>
      <c r="AK14" s="53"/>
      <c r="AL14" s="53"/>
      <c r="AM14" s="53"/>
      <c r="AN14" s="53"/>
      <c r="AO14" s="45"/>
      <c r="AP14" s="45"/>
      <c r="AQ14" s="45"/>
      <c r="AR14" s="45"/>
      <c r="AS14" s="45"/>
      <c r="AT14" s="45"/>
      <c r="AU14" s="45"/>
      <c r="AV14" s="45"/>
      <c r="AW14" s="45"/>
      <c r="AX14" s="45"/>
      <c r="AY14" s="45"/>
      <c r="AZ14" s="45"/>
      <c r="BA14" s="45"/>
      <c r="BB14" s="45"/>
      <c r="BC14" s="45"/>
      <c r="BD14" s="45"/>
    </row>
    <row r="15" spans="1:56" s="7" customFormat="1" ht="19.95" customHeight="1" x14ac:dyDescent="0.45">
      <c r="A15" s="45" t="str">
        <f t="shared" si="1"/>
        <v>3</v>
      </c>
      <c r="B15" s="7">
        <v>3</v>
      </c>
      <c r="C15" s="84">
        <f t="shared" si="2"/>
        <v>44989</v>
      </c>
      <c r="D15" s="85"/>
      <c r="E15" s="86"/>
      <c r="F15" s="87" t="e">
        <f t="shared" si="3"/>
        <v>#N/A</v>
      </c>
      <c r="G15" s="88"/>
      <c r="H15" s="89"/>
      <c r="I15" s="90"/>
      <c r="J15" s="91" t="e">
        <f t="shared" si="4"/>
        <v>#N/A</v>
      </c>
      <c r="K15" s="92"/>
      <c r="L15" s="92"/>
      <c r="M15" s="87" t="e">
        <f t="shared" si="5"/>
        <v>#N/A</v>
      </c>
      <c r="N15" s="88"/>
      <c r="O15" s="89"/>
      <c r="P15" s="90"/>
      <c r="Q15" s="93">
        <f t="shared" si="6"/>
        <v>0</v>
      </c>
      <c r="R15" s="94"/>
      <c r="S15" s="54" t="s">
        <v>134</v>
      </c>
      <c r="T15" s="95" t="str">
        <f t="shared" si="7"/>
        <v/>
      </c>
      <c r="U15" s="96"/>
      <c r="V15" s="96"/>
      <c r="W15" s="96"/>
      <c r="X15" s="55" t="s">
        <v>28</v>
      </c>
      <c r="Y15" s="45" t="str">
        <f t="shared" si="0"/>
        <v/>
      </c>
      <c r="Z15" s="53"/>
      <c r="AA15" s="53"/>
      <c r="AB15" s="47">
        <v>3</v>
      </c>
      <c r="AC15" s="56">
        <v>44989</v>
      </c>
      <c r="AD15" s="42" t="e">
        <f>_xlfn.XLOOKUP($M$8&amp;$AC15,Sheet2!$C:$C,Sheet2!$E:$E)</f>
        <v>#N/A</v>
      </c>
      <c r="AE15" s="43" t="e">
        <f>_xlfn.XLOOKUP($M$8&amp;$AC15,Sheet2!$C:$C,Sheet2!$F:$F)</f>
        <v>#N/A</v>
      </c>
      <c r="AF15" s="44" t="e">
        <f>_xlfn.XLOOKUP($M$8&amp;$AC15,Sheet2!$C:$C,Sheet2!$H:$H)</f>
        <v>#N/A</v>
      </c>
      <c r="AG15" s="48"/>
      <c r="AH15" s="48"/>
      <c r="AI15" s="53"/>
      <c r="AJ15" s="53"/>
      <c r="AK15" s="53"/>
      <c r="AL15" s="53"/>
      <c r="AM15" s="53"/>
      <c r="AN15" s="53"/>
      <c r="AO15" s="45"/>
      <c r="AP15" s="45"/>
      <c r="AQ15" s="45"/>
      <c r="AR15" s="45"/>
      <c r="AS15" s="45"/>
      <c r="AT15" s="45"/>
      <c r="AU15" s="45"/>
      <c r="AV15" s="45"/>
      <c r="AW15" s="45"/>
      <c r="AX15" s="45"/>
      <c r="AY15" s="45"/>
      <c r="AZ15" s="45"/>
      <c r="BA15" s="45"/>
      <c r="BB15" s="45"/>
      <c r="BC15" s="45"/>
      <c r="BD15" s="45"/>
    </row>
    <row r="16" spans="1:56" s="7" customFormat="1" ht="19.95" customHeight="1" x14ac:dyDescent="0.45">
      <c r="A16" s="45" t="str">
        <f t="shared" si="1"/>
        <v>4</v>
      </c>
      <c r="B16" s="7">
        <v>4</v>
      </c>
      <c r="C16" s="84">
        <f t="shared" si="2"/>
        <v>44990</v>
      </c>
      <c r="D16" s="85"/>
      <c r="E16" s="86"/>
      <c r="F16" s="87" t="e">
        <f t="shared" si="3"/>
        <v>#N/A</v>
      </c>
      <c r="G16" s="88"/>
      <c r="H16" s="89"/>
      <c r="I16" s="90"/>
      <c r="J16" s="91" t="e">
        <f t="shared" si="4"/>
        <v>#N/A</v>
      </c>
      <c r="K16" s="92"/>
      <c r="L16" s="92"/>
      <c r="M16" s="87" t="e">
        <f t="shared" si="5"/>
        <v>#N/A</v>
      </c>
      <c r="N16" s="88"/>
      <c r="O16" s="89"/>
      <c r="P16" s="90"/>
      <c r="Q16" s="93">
        <f t="shared" si="6"/>
        <v>0</v>
      </c>
      <c r="R16" s="94"/>
      <c r="S16" s="54" t="s">
        <v>135</v>
      </c>
      <c r="T16" s="95" t="str">
        <f t="shared" si="7"/>
        <v/>
      </c>
      <c r="U16" s="96"/>
      <c r="V16" s="96"/>
      <c r="W16" s="96"/>
      <c r="X16" s="55" t="s">
        <v>28</v>
      </c>
      <c r="Y16" s="45" t="str">
        <f t="shared" si="0"/>
        <v/>
      </c>
      <c r="Z16" s="53"/>
      <c r="AA16" s="53"/>
      <c r="AB16" s="47">
        <v>4</v>
      </c>
      <c r="AC16" s="56">
        <v>44990</v>
      </c>
      <c r="AD16" s="42" t="e">
        <f>_xlfn.XLOOKUP($M$8&amp;$AC16,Sheet2!$C:$C,Sheet2!$E:$E)</f>
        <v>#N/A</v>
      </c>
      <c r="AE16" s="43" t="e">
        <f>_xlfn.XLOOKUP($M$8&amp;$AC16,Sheet2!$C:$C,Sheet2!$F:$F)</f>
        <v>#N/A</v>
      </c>
      <c r="AF16" s="44" t="e">
        <f>_xlfn.XLOOKUP($M$8&amp;$AC16,Sheet2!$C:$C,Sheet2!$H:$H)</f>
        <v>#N/A</v>
      </c>
      <c r="AG16" s="48"/>
      <c r="AH16" s="48"/>
      <c r="AI16" s="53"/>
      <c r="AJ16" s="53"/>
      <c r="AK16" s="53"/>
      <c r="AL16" s="53"/>
      <c r="AM16" s="53"/>
      <c r="AN16" s="53"/>
      <c r="AO16" s="45"/>
      <c r="AP16" s="45"/>
      <c r="AQ16" s="45"/>
      <c r="AR16" s="45"/>
      <c r="AS16" s="45"/>
      <c r="AT16" s="45"/>
      <c r="AU16" s="45"/>
      <c r="AV16" s="45"/>
      <c r="AW16" s="45"/>
      <c r="AX16" s="45"/>
      <c r="AY16" s="45"/>
      <c r="AZ16" s="45"/>
      <c r="BA16" s="45"/>
      <c r="BB16" s="45"/>
      <c r="BC16" s="45"/>
      <c r="BD16" s="45"/>
    </row>
    <row r="17" spans="1:56" s="7" customFormat="1" ht="19.95" customHeight="1" x14ac:dyDescent="0.45">
      <c r="A17" s="45" t="str">
        <f t="shared" ref="A17:A46" si="8">IF($AC$7=0,B17,
IF($AJ$6="旧ルール",$G$8&amp;"(旧)"&amp;$AM$6&amp;B17,$G$8&amp;$AM$6&amp;B17))</f>
        <v>5</v>
      </c>
      <c r="B17" s="7">
        <v>5</v>
      </c>
      <c r="C17" s="84">
        <f t="shared" si="2"/>
        <v>44991</v>
      </c>
      <c r="D17" s="85"/>
      <c r="E17" s="86"/>
      <c r="F17" s="87" t="e">
        <f t="shared" si="3"/>
        <v>#N/A</v>
      </c>
      <c r="G17" s="88"/>
      <c r="H17" s="89"/>
      <c r="I17" s="90"/>
      <c r="J17" s="91" t="e">
        <f t="shared" si="4"/>
        <v>#N/A</v>
      </c>
      <c r="K17" s="92"/>
      <c r="L17" s="92"/>
      <c r="M17" s="87" t="e">
        <f t="shared" si="5"/>
        <v>#N/A</v>
      </c>
      <c r="N17" s="88"/>
      <c r="O17" s="89"/>
      <c r="P17" s="90"/>
      <c r="Q17" s="93">
        <f t="shared" si="6"/>
        <v>0</v>
      </c>
      <c r="R17" s="94"/>
      <c r="S17" s="54" t="s">
        <v>135</v>
      </c>
      <c r="T17" s="95" t="str">
        <f t="shared" si="7"/>
        <v/>
      </c>
      <c r="U17" s="96"/>
      <c r="V17" s="96"/>
      <c r="W17" s="96"/>
      <c r="X17" s="55" t="s">
        <v>28</v>
      </c>
      <c r="Y17" s="45" t="str">
        <f t="shared" si="0"/>
        <v/>
      </c>
      <c r="Z17" s="53"/>
      <c r="AA17" s="53"/>
      <c r="AB17" s="47">
        <v>5</v>
      </c>
      <c r="AC17" s="56">
        <v>44991</v>
      </c>
      <c r="AD17" s="42" t="e">
        <f>_xlfn.XLOOKUP($M$8&amp;$AC17,Sheet2!$C:$C,Sheet2!$E:$E)</f>
        <v>#N/A</v>
      </c>
      <c r="AE17" s="43" t="e">
        <f>_xlfn.XLOOKUP($M$8&amp;$AC17,Sheet2!$C:$C,Sheet2!$F:$F)</f>
        <v>#N/A</v>
      </c>
      <c r="AF17" s="44" t="e">
        <f>_xlfn.XLOOKUP($M$8&amp;$AC17,Sheet2!$C:$C,Sheet2!$H:$H)</f>
        <v>#N/A</v>
      </c>
      <c r="AG17" s="48"/>
      <c r="AH17" s="48"/>
      <c r="AI17" s="53"/>
      <c r="AJ17" s="53"/>
      <c r="AK17" s="53"/>
      <c r="AL17" s="53"/>
      <c r="AM17" s="53"/>
      <c r="AN17" s="53"/>
      <c r="AO17" s="45"/>
      <c r="AP17" s="45"/>
      <c r="AQ17" s="45"/>
      <c r="AR17" s="45"/>
      <c r="AS17" s="45"/>
      <c r="AT17" s="45"/>
      <c r="AU17" s="45"/>
      <c r="AV17" s="45"/>
      <c r="AW17" s="45"/>
      <c r="AX17" s="45"/>
      <c r="AY17" s="45"/>
      <c r="AZ17" s="45"/>
      <c r="BA17" s="45"/>
      <c r="BB17" s="45"/>
      <c r="BC17" s="45"/>
      <c r="BD17" s="45"/>
    </row>
    <row r="18" spans="1:56" s="7" customFormat="1" ht="19.95" customHeight="1" x14ac:dyDescent="0.45">
      <c r="A18" s="45" t="str">
        <f t="shared" si="8"/>
        <v>6</v>
      </c>
      <c r="B18" s="7">
        <v>6</v>
      </c>
      <c r="C18" s="84">
        <f t="shared" si="2"/>
        <v>44992</v>
      </c>
      <c r="D18" s="85"/>
      <c r="E18" s="86"/>
      <c r="F18" s="87" t="e">
        <f t="shared" si="3"/>
        <v>#N/A</v>
      </c>
      <c r="G18" s="88"/>
      <c r="H18" s="89"/>
      <c r="I18" s="90"/>
      <c r="J18" s="91" t="e">
        <f t="shared" si="4"/>
        <v>#N/A</v>
      </c>
      <c r="K18" s="92"/>
      <c r="L18" s="92"/>
      <c r="M18" s="87" t="e">
        <f t="shared" si="5"/>
        <v>#N/A</v>
      </c>
      <c r="N18" s="88"/>
      <c r="O18" s="89"/>
      <c r="P18" s="90"/>
      <c r="Q18" s="93">
        <f t="shared" si="6"/>
        <v>0</v>
      </c>
      <c r="R18" s="94"/>
      <c r="S18" s="54" t="s">
        <v>135</v>
      </c>
      <c r="T18" s="95" t="str">
        <f t="shared" si="7"/>
        <v/>
      </c>
      <c r="U18" s="96"/>
      <c r="V18" s="96"/>
      <c r="W18" s="96"/>
      <c r="X18" s="55" t="s">
        <v>28</v>
      </c>
      <c r="Y18" s="45" t="str">
        <f t="shared" si="0"/>
        <v/>
      </c>
      <c r="Z18" s="53"/>
      <c r="AA18" s="53"/>
      <c r="AB18" s="47">
        <v>6</v>
      </c>
      <c r="AC18" s="56">
        <v>44992</v>
      </c>
      <c r="AD18" s="42" t="e">
        <f>_xlfn.XLOOKUP($M$8&amp;$AC18,Sheet2!$C:$C,Sheet2!$E:$E)</f>
        <v>#N/A</v>
      </c>
      <c r="AE18" s="43" t="e">
        <f>_xlfn.XLOOKUP($M$8&amp;$AC18,Sheet2!$C:$C,Sheet2!$F:$F)</f>
        <v>#N/A</v>
      </c>
      <c r="AF18" s="44" t="e">
        <f>_xlfn.XLOOKUP($M$8&amp;$AC18,Sheet2!$C:$C,Sheet2!$H:$H)</f>
        <v>#N/A</v>
      </c>
      <c r="AG18" s="48"/>
      <c r="AH18" s="48"/>
      <c r="AI18" s="53"/>
      <c r="AJ18" s="53"/>
      <c r="AK18" s="53"/>
      <c r="AL18" s="53"/>
      <c r="AM18" s="53"/>
      <c r="AN18" s="53"/>
      <c r="AO18" s="45"/>
      <c r="AP18" s="45"/>
      <c r="AQ18" s="45"/>
      <c r="AR18" s="45"/>
      <c r="AS18" s="45"/>
      <c r="AT18" s="45"/>
      <c r="AU18" s="45"/>
      <c r="AV18" s="45"/>
      <c r="AW18" s="45"/>
      <c r="AX18" s="45"/>
      <c r="AY18" s="45"/>
      <c r="AZ18" s="45"/>
      <c r="BA18" s="45"/>
      <c r="BB18" s="45"/>
      <c r="BC18" s="45"/>
      <c r="BD18" s="45"/>
    </row>
    <row r="19" spans="1:56" s="7" customFormat="1" ht="19.95" customHeight="1" x14ac:dyDescent="0.45">
      <c r="A19" s="45" t="str">
        <f t="shared" si="8"/>
        <v>7</v>
      </c>
      <c r="B19" s="7">
        <v>7</v>
      </c>
      <c r="C19" s="84">
        <f t="shared" si="2"/>
        <v>44993</v>
      </c>
      <c r="D19" s="85"/>
      <c r="E19" s="86"/>
      <c r="F19" s="87" t="e">
        <f t="shared" si="3"/>
        <v>#N/A</v>
      </c>
      <c r="G19" s="88"/>
      <c r="H19" s="89"/>
      <c r="I19" s="90"/>
      <c r="J19" s="91" t="e">
        <f t="shared" si="4"/>
        <v>#N/A</v>
      </c>
      <c r="K19" s="92"/>
      <c r="L19" s="92"/>
      <c r="M19" s="87" t="e">
        <f t="shared" si="5"/>
        <v>#N/A</v>
      </c>
      <c r="N19" s="88"/>
      <c r="O19" s="89"/>
      <c r="P19" s="90"/>
      <c r="Q19" s="93">
        <f t="shared" si="6"/>
        <v>0</v>
      </c>
      <c r="R19" s="94"/>
      <c r="S19" s="54" t="s">
        <v>22</v>
      </c>
      <c r="T19" s="95" t="str">
        <f t="shared" si="7"/>
        <v/>
      </c>
      <c r="U19" s="96"/>
      <c r="V19" s="96"/>
      <c r="W19" s="96"/>
      <c r="X19" s="55" t="s">
        <v>28</v>
      </c>
      <c r="Y19" s="45" t="str">
        <f t="shared" si="0"/>
        <v/>
      </c>
      <c r="Z19" s="53"/>
      <c r="AA19" s="53"/>
      <c r="AB19" s="47">
        <v>7</v>
      </c>
      <c r="AC19" s="56">
        <v>44993</v>
      </c>
      <c r="AD19" s="42" t="e">
        <f>_xlfn.XLOOKUP($M$8&amp;$AC19,Sheet2!$C:$C,Sheet2!$E:$E)</f>
        <v>#N/A</v>
      </c>
      <c r="AE19" s="43" t="e">
        <f>_xlfn.XLOOKUP($M$8&amp;$AC19,Sheet2!$C:$C,Sheet2!$F:$F)</f>
        <v>#N/A</v>
      </c>
      <c r="AF19" s="44" t="e">
        <f>_xlfn.XLOOKUP($M$8&amp;$AC19,Sheet2!$C:$C,Sheet2!$H:$H)</f>
        <v>#N/A</v>
      </c>
      <c r="AG19" s="48"/>
      <c r="AH19" s="48"/>
      <c r="AI19" s="53"/>
      <c r="AJ19" s="53"/>
      <c r="AK19" s="53"/>
      <c r="AL19" s="53"/>
      <c r="AM19" s="53"/>
      <c r="AN19" s="53"/>
      <c r="AO19" s="45"/>
      <c r="AP19" s="45"/>
      <c r="AQ19" s="45"/>
      <c r="AR19" s="45"/>
      <c r="AS19" s="45"/>
      <c r="AT19" s="45"/>
      <c r="AU19" s="45"/>
      <c r="AV19" s="45"/>
      <c r="AW19" s="45"/>
      <c r="AX19" s="45"/>
      <c r="AY19" s="45"/>
      <c r="AZ19" s="45"/>
      <c r="BA19" s="45"/>
      <c r="BB19" s="45"/>
      <c r="BC19" s="45"/>
      <c r="BD19" s="45"/>
    </row>
    <row r="20" spans="1:56" s="7" customFormat="1" ht="19.95" customHeight="1" x14ac:dyDescent="0.45">
      <c r="A20" s="45" t="str">
        <f t="shared" si="8"/>
        <v>8</v>
      </c>
      <c r="B20" s="7">
        <v>8</v>
      </c>
      <c r="C20" s="84">
        <f t="shared" si="2"/>
        <v>44995</v>
      </c>
      <c r="D20" s="85"/>
      <c r="E20" s="86"/>
      <c r="F20" s="87" t="e">
        <f t="shared" si="3"/>
        <v>#N/A</v>
      </c>
      <c r="G20" s="88"/>
      <c r="H20" s="89"/>
      <c r="I20" s="90"/>
      <c r="J20" s="91" t="e">
        <f t="shared" si="4"/>
        <v>#N/A</v>
      </c>
      <c r="K20" s="92"/>
      <c r="L20" s="92"/>
      <c r="M20" s="87" t="e">
        <f t="shared" si="5"/>
        <v>#N/A</v>
      </c>
      <c r="N20" s="88"/>
      <c r="O20" s="89"/>
      <c r="P20" s="90"/>
      <c r="Q20" s="93">
        <f t="shared" si="6"/>
        <v>0</v>
      </c>
      <c r="R20" s="94"/>
      <c r="S20" s="54" t="s">
        <v>135</v>
      </c>
      <c r="T20" s="95" t="str">
        <f t="shared" si="7"/>
        <v/>
      </c>
      <c r="U20" s="96"/>
      <c r="V20" s="96"/>
      <c r="W20" s="96"/>
      <c r="X20" s="55" t="s">
        <v>28</v>
      </c>
      <c r="Y20" s="45" t="str">
        <f t="shared" si="0"/>
        <v/>
      </c>
      <c r="Z20" s="53"/>
      <c r="AA20" s="53"/>
      <c r="AB20" s="47">
        <v>8</v>
      </c>
      <c r="AC20" s="56">
        <v>44995</v>
      </c>
      <c r="AD20" s="42" t="e">
        <f>_xlfn.XLOOKUP($M$8&amp;$AC20,Sheet2!$C:$C,Sheet2!$E:$E)</f>
        <v>#N/A</v>
      </c>
      <c r="AE20" s="43" t="e">
        <f>_xlfn.XLOOKUP($M$8&amp;$AC20,Sheet2!$C:$C,Sheet2!$F:$F)</f>
        <v>#N/A</v>
      </c>
      <c r="AF20" s="44" t="e">
        <f>_xlfn.XLOOKUP($M$8&amp;$AC20,Sheet2!$C:$C,Sheet2!$H:$H)</f>
        <v>#N/A</v>
      </c>
      <c r="AG20" s="48"/>
      <c r="AH20" s="48"/>
      <c r="AI20" s="53"/>
      <c r="AJ20" s="53"/>
      <c r="AK20" s="53"/>
      <c r="AL20" s="53"/>
      <c r="AM20" s="53"/>
      <c r="AN20" s="53"/>
      <c r="AO20" s="45"/>
      <c r="AP20" s="45"/>
      <c r="AQ20" s="45"/>
      <c r="AR20" s="45"/>
      <c r="AS20" s="45"/>
      <c r="AT20" s="45"/>
      <c r="AU20" s="45"/>
      <c r="AV20" s="45"/>
      <c r="AW20" s="45"/>
      <c r="AX20" s="45"/>
      <c r="AY20" s="45"/>
      <c r="AZ20" s="45"/>
      <c r="BA20" s="45"/>
      <c r="BB20" s="45"/>
      <c r="BC20" s="45"/>
      <c r="BD20" s="45"/>
    </row>
    <row r="21" spans="1:56" s="7" customFormat="1" ht="19.95" customHeight="1" x14ac:dyDescent="0.45">
      <c r="A21" s="45" t="str">
        <f t="shared" si="8"/>
        <v>9</v>
      </c>
      <c r="B21" s="7">
        <v>9</v>
      </c>
      <c r="C21" s="84">
        <f t="shared" si="2"/>
        <v>44996</v>
      </c>
      <c r="D21" s="85"/>
      <c r="E21" s="86"/>
      <c r="F21" s="87" t="e">
        <f t="shared" si="3"/>
        <v>#N/A</v>
      </c>
      <c r="G21" s="88"/>
      <c r="H21" s="89"/>
      <c r="I21" s="90"/>
      <c r="J21" s="91" t="e">
        <f t="shared" si="4"/>
        <v>#N/A</v>
      </c>
      <c r="K21" s="92"/>
      <c r="L21" s="92"/>
      <c r="M21" s="87" t="e">
        <f t="shared" si="5"/>
        <v>#N/A</v>
      </c>
      <c r="N21" s="88"/>
      <c r="O21" s="89"/>
      <c r="P21" s="90"/>
      <c r="Q21" s="93">
        <f t="shared" si="6"/>
        <v>0</v>
      </c>
      <c r="R21" s="94"/>
      <c r="S21" s="54" t="s">
        <v>135</v>
      </c>
      <c r="T21" s="95" t="str">
        <f t="shared" si="7"/>
        <v/>
      </c>
      <c r="U21" s="96"/>
      <c r="V21" s="96"/>
      <c r="W21" s="96"/>
      <c r="X21" s="55" t="s">
        <v>28</v>
      </c>
      <c r="Y21" s="45" t="str">
        <f t="shared" si="0"/>
        <v/>
      </c>
      <c r="Z21" s="53"/>
      <c r="AA21" s="53"/>
      <c r="AB21" s="47">
        <v>9</v>
      </c>
      <c r="AC21" s="56">
        <v>44996</v>
      </c>
      <c r="AD21" s="42" t="e">
        <f>_xlfn.XLOOKUP($M$8&amp;$AC21,Sheet2!$C:$C,Sheet2!$E:$E)</f>
        <v>#N/A</v>
      </c>
      <c r="AE21" s="43" t="e">
        <f>_xlfn.XLOOKUP($M$8&amp;$AC21,Sheet2!$C:$C,Sheet2!$F:$F)</f>
        <v>#N/A</v>
      </c>
      <c r="AF21" s="44" t="e">
        <f>_xlfn.XLOOKUP($M$8&amp;$AC21,Sheet2!$C:$C,Sheet2!$H:$H)</f>
        <v>#N/A</v>
      </c>
      <c r="AG21" s="48"/>
      <c r="AH21" s="48"/>
      <c r="AI21" s="53"/>
      <c r="AJ21" s="53"/>
      <c r="AK21" s="53"/>
      <c r="AL21" s="53"/>
      <c r="AM21" s="53"/>
      <c r="AN21" s="53"/>
      <c r="AO21" s="45"/>
      <c r="AP21" s="45"/>
      <c r="AQ21" s="45"/>
      <c r="AR21" s="45"/>
      <c r="AS21" s="45"/>
      <c r="AT21" s="45"/>
      <c r="AU21" s="45"/>
      <c r="AV21" s="45"/>
      <c r="AW21" s="45"/>
      <c r="AX21" s="45"/>
      <c r="AY21" s="45"/>
      <c r="AZ21" s="45"/>
      <c r="BA21" s="45"/>
      <c r="BB21" s="45"/>
      <c r="BC21" s="45"/>
      <c r="BD21" s="45"/>
    </row>
    <row r="22" spans="1:56" s="7" customFormat="1" ht="19.95" customHeight="1" x14ac:dyDescent="0.45">
      <c r="A22" s="45" t="str">
        <f t="shared" ref="A22:A41" si="9">IF($AC$7=0,B22,
IF($AJ$6="旧ルール",$G$8&amp;"(旧)"&amp;$AM$6&amp;B22,$G$8&amp;$AM$6&amp;B22))</f>
        <v>10</v>
      </c>
      <c r="B22" s="7">
        <v>10</v>
      </c>
      <c r="C22" s="84">
        <f t="shared" si="2"/>
        <v>44997</v>
      </c>
      <c r="D22" s="85"/>
      <c r="E22" s="86"/>
      <c r="F22" s="87" t="e">
        <f t="shared" si="3"/>
        <v>#N/A</v>
      </c>
      <c r="G22" s="88"/>
      <c r="H22" s="89"/>
      <c r="I22" s="90"/>
      <c r="J22" s="91" t="e">
        <f t="shared" si="4"/>
        <v>#N/A</v>
      </c>
      <c r="K22" s="92"/>
      <c r="L22" s="92"/>
      <c r="M22" s="87" t="e">
        <f t="shared" si="5"/>
        <v>#N/A</v>
      </c>
      <c r="N22" s="88"/>
      <c r="O22" s="89"/>
      <c r="P22" s="90"/>
      <c r="Q22" s="93">
        <f t="shared" si="6"/>
        <v>0</v>
      </c>
      <c r="R22" s="94"/>
      <c r="S22" s="54" t="s">
        <v>22</v>
      </c>
      <c r="T22" s="95" t="str">
        <f t="shared" si="7"/>
        <v/>
      </c>
      <c r="U22" s="96"/>
      <c r="V22" s="96"/>
      <c r="W22" s="96"/>
      <c r="X22" s="55" t="s">
        <v>28</v>
      </c>
      <c r="Y22" s="45" t="str">
        <f t="shared" ref="Y22:Y41" si="10">+IF(OR(H22=0,O22=0),"",
IF(AE22&gt;0.01,"←比較対象日の実際の発電量の"&amp;AE22*100&amp;"％で計算しています。",""))</f>
        <v/>
      </c>
      <c r="Z22" s="53"/>
      <c r="AA22" s="53"/>
      <c r="AB22" s="47">
        <v>10</v>
      </c>
      <c r="AC22" s="56">
        <v>44997</v>
      </c>
      <c r="AD22" s="42" t="e">
        <f>_xlfn.XLOOKUP($M$8&amp;$AC22,Sheet2!$C:$C,Sheet2!$E:$E)</f>
        <v>#N/A</v>
      </c>
      <c r="AE22" s="43" t="e">
        <f>_xlfn.XLOOKUP($M$8&amp;$AC22,Sheet2!$C:$C,Sheet2!$F:$F)</f>
        <v>#N/A</v>
      </c>
      <c r="AF22" s="44" t="e">
        <f>_xlfn.XLOOKUP($M$8&amp;$AC22,Sheet2!$C:$C,Sheet2!$H:$H)</f>
        <v>#N/A</v>
      </c>
      <c r="AG22" s="48"/>
      <c r="AH22" s="48"/>
      <c r="AI22" s="53"/>
      <c r="AJ22" s="53"/>
      <c r="AK22" s="53"/>
      <c r="AL22" s="53"/>
      <c r="AM22" s="53"/>
      <c r="AN22" s="53"/>
      <c r="AO22" s="45"/>
      <c r="AP22" s="45"/>
      <c r="AQ22" s="45"/>
      <c r="AR22" s="45"/>
      <c r="AS22" s="45"/>
      <c r="AT22" s="45"/>
      <c r="AU22" s="45"/>
      <c r="AV22" s="45"/>
      <c r="AW22" s="45"/>
      <c r="AX22" s="45"/>
      <c r="AY22" s="45"/>
      <c r="AZ22" s="45"/>
      <c r="BA22" s="45"/>
      <c r="BB22" s="45"/>
      <c r="BC22" s="45"/>
      <c r="BD22" s="45"/>
    </row>
    <row r="23" spans="1:56" s="7" customFormat="1" ht="19.95" customHeight="1" x14ac:dyDescent="0.45">
      <c r="A23" s="45" t="str">
        <f t="shared" si="9"/>
        <v>11</v>
      </c>
      <c r="B23" s="7">
        <v>11</v>
      </c>
      <c r="C23" s="84">
        <f t="shared" si="2"/>
        <v>44998</v>
      </c>
      <c r="D23" s="85"/>
      <c r="E23" s="86"/>
      <c r="F23" s="87" t="e">
        <f t="shared" si="3"/>
        <v>#N/A</v>
      </c>
      <c r="G23" s="88"/>
      <c r="H23" s="89"/>
      <c r="I23" s="90"/>
      <c r="J23" s="91" t="e">
        <f t="shared" si="4"/>
        <v>#N/A</v>
      </c>
      <c r="K23" s="92"/>
      <c r="L23" s="92"/>
      <c r="M23" s="87" t="e">
        <f t="shared" si="5"/>
        <v>#N/A</v>
      </c>
      <c r="N23" s="88"/>
      <c r="O23" s="89"/>
      <c r="P23" s="90"/>
      <c r="Q23" s="93">
        <f t="shared" si="6"/>
        <v>0</v>
      </c>
      <c r="R23" s="94"/>
      <c r="S23" s="54" t="s">
        <v>22</v>
      </c>
      <c r="T23" s="95" t="str">
        <f t="shared" si="7"/>
        <v/>
      </c>
      <c r="U23" s="96"/>
      <c r="V23" s="96"/>
      <c r="W23" s="96"/>
      <c r="X23" s="55" t="s">
        <v>28</v>
      </c>
      <c r="Y23" s="45" t="str">
        <f t="shared" si="10"/>
        <v/>
      </c>
      <c r="Z23" s="53"/>
      <c r="AA23" s="53"/>
      <c r="AB23" s="47">
        <v>11</v>
      </c>
      <c r="AC23" s="56">
        <v>44998</v>
      </c>
      <c r="AD23" s="42" t="e">
        <f>_xlfn.XLOOKUP($M$8&amp;$AC23,Sheet2!$C:$C,Sheet2!$E:$E)</f>
        <v>#N/A</v>
      </c>
      <c r="AE23" s="43" t="e">
        <f>_xlfn.XLOOKUP($M$8&amp;$AC23,Sheet2!$C:$C,Sheet2!$F:$F)</f>
        <v>#N/A</v>
      </c>
      <c r="AF23" s="44" t="e">
        <f>_xlfn.XLOOKUP($M$8&amp;$AC23,Sheet2!$C:$C,Sheet2!$H:$H)</f>
        <v>#N/A</v>
      </c>
      <c r="AG23" s="48"/>
      <c r="AH23" s="48"/>
      <c r="AI23" s="53"/>
      <c r="AJ23" s="53"/>
      <c r="AK23" s="53"/>
      <c r="AL23" s="53"/>
      <c r="AM23" s="53"/>
      <c r="AN23" s="53"/>
      <c r="AO23" s="45"/>
      <c r="AP23" s="45"/>
      <c r="AQ23" s="45"/>
      <c r="AR23" s="45"/>
      <c r="AS23" s="45"/>
      <c r="AT23" s="45"/>
      <c r="AU23" s="45"/>
      <c r="AV23" s="45"/>
      <c r="AW23" s="45"/>
      <c r="AX23" s="45"/>
      <c r="AY23" s="45"/>
      <c r="AZ23" s="45"/>
      <c r="BA23" s="45"/>
      <c r="BB23" s="45"/>
      <c r="BC23" s="45"/>
      <c r="BD23" s="45"/>
    </row>
    <row r="24" spans="1:56" s="7" customFormat="1" ht="19.95" customHeight="1" x14ac:dyDescent="0.45">
      <c r="A24" s="45" t="str">
        <f t="shared" si="9"/>
        <v>12</v>
      </c>
      <c r="B24" s="7">
        <v>12</v>
      </c>
      <c r="C24" s="84">
        <f t="shared" si="2"/>
        <v>44999</v>
      </c>
      <c r="D24" s="85"/>
      <c r="E24" s="86"/>
      <c r="F24" s="87" t="e">
        <f t="shared" si="3"/>
        <v>#N/A</v>
      </c>
      <c r="G24" s="88"/>
      <c r="H24" s="89"/>
      <c r="I24" s="90"/>
      <c r="J24" s="91" t="e">
        <f t="shared" si="4"/>
        <v>#N/A</v>
      </c>
      <c r="K24" s="92"/>
      <c r="L24" s="92"/>
      <c r="M24" s="87" t="e">
        <f t="shared" si="5"/>
        <v>#N/A</v>
      </c>
      <c r="N24" s="88"/>
      <c r="O24" s="89"/>
      <c r="P24" s="90"/>
      <c r="Q24" s="93">
        <f t="shared" si="6"/>
        <v>0</v>
      </c>
      <c r="R24" s="94"/>
      <c r="S24" s="54" t="s">
        <v>22</v>
      </c>
      <c r="T24" s="95" t="str">
        <f t="shared" si="7"/>
        <v/>
      </c>
      <c r="U24" s="96"/>
      <c r="V24" s="96"/>
      <c r="W24" s="96"/>
      <c r="X24" s="55" t="s">
        <v>28</v>
      </c>
      <c r="Y24" s="45" t="str">
        <f t="shared" si="10"/>
        <v/>
      </c>
      <c r="Z24" s="53"/>
      <c r="AA24" s="53"/>
      <c r="AB24" s="47">
        <v>12</v>
      </c>
      <c r="AC24" s="56">
        <v>44999</v>
      </c>
      <c r="AD24" s="42" t="e">
        <f>_xlfn.XLOOKUP($M$8&amp;$AC24,Sheet2!$C:$C,Sheet2!$E:$E)</f>
        <v>#N/A</v>
      </c>
      <c r="AE24" s="43" t="e">
        <f>_xlfn.XLOOKUP($M$8&amp;$AC24,Sheet2!$C:$C,Sheet2!$F:$F)</f>
        <v>#N/A</v>
      </c>
      <c r="AF24" s="44" t="e">
        <f>_xlfn.XLOOKUP($M$8&amp;$AC24,Sheet2!$C:$C,Sheet2!$H:$H)</f>
        <v>#N/A</v>
      </c>
      <c r="AG24" s="48"/>
      <c r="AH24" s="48"/>
      <c r="AI24" s="53"/>
      <c r="AJ24" s="53"/>
      <c r="AK24" s="53"/>
      <c r="AL24" s="53"/>
      <c r="AM24" s="53"/>
      <c r="AN24" s="53"/>
      <c r="AO24" s="45"/>
      <c r="AP24" s="45"/>
      <c r="AQ24" s="45"/>
      <c r="AR24" s="45"/>
      <c r="AS24" s="45"/>
      <c r="AT24" s="45"/>
      <c r="AU24" s="45"/>
      <c r="AV24" s="45"/>
      <c r="AW24" s="45"/>
      <c r="AX24" s="45"/>
      <c r="AY24" s="45"/>
      <c r="AZ24" s="45"/>
      <c r="BA24" s="45"/>
      <c r="BB24" s="45"/>
      <c r="BC24" s="45"/>
      <c r="BD24" s="45"/>
    </row>
    <row r="25" spans="1:56" s="7" customFormat="1" ht="19.95" customHeight="1" x14ac:dyDescent="0.45">
      <c r="A25" s="45" t="str">
        <f t="shared" si="9"/>
        <v>13</v>
      </c>
      <c r="B25" s="7">
        <v>13</v>
      </c>
      <c r="C25" s="84">
        <f t="shared" si="2"/>
        <v>45000</v>
      </c>
      <c r="D25" s="85"/>
      <c r="E25" s="86"/>
      <c r="F25" s="87" t="e">
        <f t="shared" si="3"/>
        <v>#N/A</v>
      </c>
      <c r="G25" s="88"/>
      <c r="H25" s="89"/>
      <c r="I25" s="90"/>
      <c r="J25" s="91" t="e">
        <f t="shared" si="4"/>
        <v>#N/A</v>
      </c>
      <c r="K25" s="92"/>
      <c r="L25" s="92"/>
      <c r="M25" s="87" t="e">
        <f t="shared" si="5"/>
        <v>#N/A</v>
      </c>
      <c r="N25" s="88"/>
      <c r="O25" s="89"/>
      <c r="P25" s="90"/>
      <c r="Q25" s="93">
        <f t="shared" si="6"/>
        <v>0</v>
      </c>
      <c r="R25" s="94"/>
      <c r="S25" s="54" t="s">
        <v>22</v>
      </c>
      <c r="T25" s="95" t="str">
        <f t="shared" si="7"/>
        <v/>
      </c>
      <c r="U25" s="96"/>
      <c r="V25" s="96"/>
      <c r="W25" s="96"/>
      <c r="X25" s="55" t="s">
        <v>28</v>
      </c>
      <c r="Y25" s="45" t="str">
        <f t="shared" si="10"/>
        <v/>
      </c>
      <c r="Z25" s="53"/>
      <c r="AA25" s="53"/>
      <c r="AB25" s="47">
        <v>13</v>
      </c>
      <c r="AC25" s="56">
        <v>45000</v>
      </c>
      <c r="AD25" s="42" t="e">
        <f>_xlfn.XLOOKUP($M$8&amp;$AC25,Sheet2!$C:$C,Sheet2!$E:$E)</f>
        <v>#N/A</v>
      </c>
      <c r="AE25" s="43" t="e">
        <f>_xlfn.XLOOKUP($M$8&amp;$AC25,Sheet2!$C:$C,Sheet2!$F:$F)</f>
        <v>#N/A</v>
      </c>
      <c r="AF25" s="44" t="e">
        <f>_xlfn.XLOOKUP($M$8&amp;$AC25,Sheet2!$C:$C,Sheet2!$H:$H)</f>
        <v>#N/A</v>
      </c>
      <c r="AG25" s="48"/>
      <c r="AH25" s="48"/>
      <c r="AI25" s="53"/>
      <c r="AJ25" s="53"/>
      <c r="AK25" s="53"/>
      <c r="AL25" s="53"/>
      <c r="AM25" s="53"/>
      <c r="AN25" s="53"/>
      <c r="AO25" s="45"/>
      <c r="AP25" s="45"/>
      <c r="AQ25" s="45"/>
      <c r="AR25" s="45"/>
      <c r="AS25" s="45"/>
      <c r="AT25" s="45"/>
      <c r="AU25" s="45"/>
      <c r="AV25" s="45"/>
      <c r="AW25" s="45"/>
      <c r="AX25" s="45"/>
      <c r="AY25" s="45"/>
      <c r="AZ25" s="45"/>
      <c r="BA25" s="45"/>
      <c r="BB25" s="45"/>
      <c r="BC25" s="45"/>
      <c r="BD25" s="45"/>
    </row>
    <row r="26" spans="1:56" s="7" customFormat="1" ht="19.95" customHeight="1" x14ac:dyDescent="0.45">
      <c r="A26" s="45" t="str">
        <f t="shared" si="9"/>
        <v>14</v>
      </c>
      <c r="B26" s="7">
        <v>14</v>
      </c>
      <c r="C26" s="84">
        <f t="shared" si="2"/>
        <v>45001</v>
      </c>
      <c r="D26" s="85"/>
      <c r="E26" s="86"/>
      <c r="F26" s="87" t="e">
        <f t="shared" si="3"/>
        <v>#N/A</v>
      </c>
      <c r="G26" s="88"/>
      <c r="H26" s="89"/>
      <c r="I26" s="90"/>
      <c r="J26" s="91" t="e">
        <f t="shared" si="4"/>
        <v>#N/A</v>
      </c>
      <c r="K26" s="92"/>
      <c r="L26" s="92"/>
      <c r="M26" s="87" t="e">
        <f t="shared" si="5"/>
        <v>#N/A</v>
      </c>
      <c r="N26" s="88"/>
      <c r="O26" s="89"/>
      <c r="P26" s="90"/>
      <c r="Q26" s="93">
        <f t="shared" si="6"/>
        <v>0</v>
      </c>
      <c r="R26" s="94"/>
      <c r="S26" s="54" t="s">
        <v>22</v>
      </c>
      <c r="T26" s="95" t="str">
        <f t="shared" si="7"/>
        <v/>
      </c>
      <c r="U26" s="96"/>
      <c r="V26" s="96"/>
      <c r="W26" s="96"/>
      <c r="X26" s="55" t="s">
        <v>28</v>
      </c>
      <c r="Y26" s="45" t="str">
        <f t="shared" si="10"/>
        <v/>
      </c>
      <c r="Z26" s="53"/>
      <c r="AA26" s="53"/>
      <c r="AB26" s="47">
        <v>14</v>
      </c>
      <c r="AC26" s="56">
        <v>45001</v>
      </c>
      <c r="AD26" s="42" t="e">
        <f>_xlfn.XLOOKUP($M$8&amp;$AC26,Sheet2!$C:$C,Sheet2!$E:$E)</f>
        <v>#N/A</v>
      </c>
      <c r="AE26" s="43" t="e">
        <f>_xlfn.XLOOKUP($M$8&amp;$AC26,Sheet2!$C:$C,Sheet2!$F:$F)</f>
        <v>#N/A</v>
      </c>
      <c r="AF26" s="44" t="e">
        <f>_xlfn.XLOOKUP($M$8&amp;$AC26,Sheet2!$C:$C,Sheet2!$H:$H)</f>
        <v>#N/A</v>
      </c>
      <c r="AG26" s="48"/>
      <c r="AH26" s="48"/>
      <c r="AI26" s="53"/>
      <c r="AJ26" s="53"/>
      <c r="AK26" s="53"/>
      <c r="AL26" s="53"/>
      <c r="AM26" s="53"/>
      <c r="AN26" s="53"/>
      <c r="AO26" s="45"/>
      <c r="AP26" s="45"/>
      <c r="AQ26" s="45"/>
      <c r="AR26" s="45"/>
      <c r="AS26" s="45"/>
      <c r="AT26" s="45"/>
      <c r="AU26" s="45"/>
      <c r="AV26" s="45"/>
      <c r="AW26" s="45"/>
      <c r="AX26" s="45"/>
      <c r="AY26" s="45"/>
      <c r="AZ26" s="45"/>
      <c r="BA26" s="45"/>
      <c r="BB26" s="45"/>
      <c r="BC26" s="45"/>
      <c r="BD26" s="45"/>
    </row>
    <row r="27" spans="1:56" s="7" customFormat="1" ht="19.95" customHeight="1" x14ac:dyDescent="0.45">
      <c r="A27" s="45" t="str">
        <f t="shared" si="9"/>
        <v>15</v>
      </c>
      <c r="B27" s="7">
        <v>15</v>
      </c>
      <c r="C27" s="84">
        <f t="shared" si="2"/>
        <v>45003</v>
      </c>
      <c r="D27" s="85"/>
      <c r="E27" s="86"/>
      <c r="F27" s="87" t="e">
        <f t="shared" si="3"/>
        <v>#N/A</v>
      </c>
      <c r="G27" s="88"/>
      <c r="H27" s="89"/>
      <c r="I27" s="90"/>
      <c r="J27" s="91" t="e">
        <f t="shared" si="4"/>
        <v>#N/A</v>
      </c>
      <c r="K27" s="92"/>
      <c r="L27" s="92"/>
      <c r="M27" s="87" t="e">
        <f t="shared" si="5"/>
        <v>#N/A</v>
      </c>
      <c r="N27" s="88"/>
      <c r="O27" s="89"/>
      <c r="P27" s="90"/>
      <c r="Q27" s="93">
        <f t="shared" si="6"/>
        <v>0</v>
      </c>
      <c r="R27" s="94"/>
      <c r="S27" s="54" t="s">
        <v>22</v>
      </c>
      <c r="T27" s="95" t="str">
        <f t="shared" si="7"/>
        <v/>
      </c>
      <c r="U27" s="96"/>
      <c r="V27" s="96"/>
      <c r="W27" s="96"/>
      <c r="X27" s="55" t="s">
        <v>28</v>
      </c>
      <c r="Y27" s="45" t="str">
        <f t="shared" si="10"/>
        <v/>
      </c>
      <c r="Z27" s="53"/>
      <c r="AA27" s="53"/>
      <c r="AB27" s="47">
        <v>15</v>
      </c>
      <c r="AC27" s="56">
        <v>45003</v>
      </c>
      <c r="AD27" s="42" t="e">
        <f>_xlfn.XLOOKUP($M$8&amp;$AC27,Sheet2!$C:$C,Sheet2!$E:$E)</f>
        <v>#N/A</v>
      </c>
      <c r="AE27" s="43" t="e">
        <f>_xlfn.XLOOKUP($M$8&amp;$AC27,Sheet2!$C:$C,Sheet2!$F:$F)</f>
        <v>#N/A</v>
      </c>
      <c r="AF27" s="44" t="e">
        <f>_xlfn.XLOOKUP($M$8&amp;$AC27,Sheet2!$C:$C,Sheet2!$H:$H)</f>
        <v>#N/A</v>
      </c>
      <c r="AG27" s="48"/>
      <c r="AH27" s="48"/>
      <c r="AI27" s="53"/>
      <c r="AJ27" s="53"/>
      <c r="AK27" s="53"/>
      <c r="AL27" s="53"/>
      <c r="AM27" s="53"/>
      <c r="AN27" s="53"/>
      <c r="AO27" s="45"/>
      <c r="AP27" s="45"/>
      <c r="AQ27" s="45"/>
      <c r="AR27" s="45"/>
      <c r="AS27" s="45"/>
      <c r="AT27" s="45"/>
      <c r="AU27" s="45"/>
      <c r="AV27" s="45"/>
      <c r="AW27" s="45"/>
      <c r="AX27" s="45"/>
      <c r="AY27" s="45"/>
      <c r="AZ27" s="45"/>
      <c r="BA27" s="45"/>
      <c r="BB27" s="45"/>
      <c r="BC27" s="45"/>
      <c r="BD27" s="45"/>
    </row>
    <row r="28" spans="1:56" s="7" customFormat="1" ht="19.95" customHeight="1" x14ac:dyDescent="0.45">
      <c r="A28" s="45" t="str">
        <f t="shared" si="9"/>
        <v>16</v>
      </c>
      <c r="B28" s="7">
        <v>16</v>
      </c>
      <c r="C28" s="84">
        <f t="shared" si="2"/>
        <v>45004</v>
      </c>
      <c r="D28" s="85"/>
      <c r="E28" s="86"/>
      <c r="F28" s="87" t="e">
        <f t="shared" si="3"/>
        <v>#N/A</v>
      </c>
      <c r="G28" s="88"/>
      <c r="H28" s="89"/>
      <c r="I28" s="90"/>
      <c r="J28" s="91" t="e">
        <f t="shared" si="4"/>
        <v>#N/A</v>
      </c>
      <c r="K28" s="92"/>
      <c r="L28" s="92"/>
      <c r="M28" s="87" t="e">
        <f t="shared" si="5"/>
        <v>#N/A</v>
      </c>
      <c r="N28" s="88"/>
      <c r="O28" s="89"/>
      <c r="P28" s="90"/>
      <c r="Q28" s="93">
        <f t="shared" si="6"/>
        <v>0</v>
      </c>
      <c r="R28" s="94"/>
      <c r="S28" s="54" t="s">
        <v>22</v>
      </c>
      <c r="T28" s="95" t="str">
        <f t="shared" si="7"/>
        <v/>
      </c>
      <c r="U28" s="96"/>
      <c r="V28" s="96"/>
      <c r="W28" s="96"/>
      <c r="X28" s="55" t="s">
        <v>28</v>
      </c>
      <c r="Y28" s="45" t="str">
        <f t="shared" si="10"/>
        <v/>
      </c>
      <c r="Z28" s="53"/>
      <c r="AA28" s="53"/>
      <c r="AB28" s="47">
        <v>16</v>
      </c>
      <c r="AC28" s="56">
        <v>45004</v>
      </c>
      <c r="AD28" s="42" t="e">
        <f>_xlfn.XLOOKUP($M$8&amp;$AC28,Sheet2!$C:$C,Sheet2!$E:$E)</f>
        <v>#N/A</v>
      </c>
      <c r="AE28" s="43" t="e">
        <f>_xlfn.XLOOKUP($M$8&amp;$AC28,Sheet2!$C:$C,Sheet2!$F:$F)</f>
        <v>#N/A</v>
      </c>
      <c r="AF28" s="44" t="e">
        <f>_xlfn.XLOOKUP($M$8&amp;$AC28,Sheet2!$C:$C,Sheet2!$H:$H)</f>
        <v>#N/A</v>
      </c>
      <c r="AG28" s="48"/>
      <c r="AH28" s="48"/>
      <c r="AI28" s="53"/>
      <c r="AJ28" s="53"/>
      <c r="AK28" s="53"/>
      <c r="AL28" s="53"/>
      <c r="AM28" s="53"/>
      <c r="AN28" s="53"/>
      <c r="AO28" s="45"/>
      <c r="AP28" s="45"/>
      <c r="AQ28" s="45"/>
      <c r="AR28" s="45"/>
      <c r="AS28" s="45"/>
      <c r="AT28" s="45"/>
      <c r="AU28" s="45"/>
      <c r="AV28" s="45"/>
      <c r="AW28" s="45"/>
      <c r="AX28" s="45"/>
      <c r="AY28" s="45"/>
      <c r="AZ28" s="45"/>
      <c r="BA28" s="45"/>
      <c r="BB28" s="45"/>
      <c r="BC28" s="45"/>
      <c r="BD28" s="45"/>
    </row>
    <row r="29" spans="1:56" s="7" customFormat="1" ht="19.95" customHeight="1" x14ac:dyDescent="0.45">
      <c r="A29" s="45" t="str">
        <f t="shared" si="9"/>
        <v>17</v>
      </c>
      <c r="B29" s="7">
        <v>17</v>
      </c>
      <c r="C29" s="84">
        <f t="shared" si="2"/>
        <v>45005</v>
      </c>
      <c r="D29" s="85"/>
      <c r="E29" s="86"/>
      <c r="F29" s="87" t="e">
        <f t="shared" si="3"/>
        <v>#N/A</v>
      </c>
      <c r="G29" s="88"/>
      <c r="H29" s="89"/>
      <c r="I29" s="90"/>
      <c r="J29" s="91" t="e">
        <f t="shared" si="4"/>
        <v>#N/A</v>
      </c>
      <c r="K29" s="92"/>
      <c r="L29" s="92"/>
      <c r="M29" s="87" t="e">
        <f t="shared" si="5"/>
        <v>#N/A</v>
      </c>
      <c r="N29" s="88"/>
      <c r="O29" s="89"/>
      <c r="P29" s="90"/>
      <c r="Q29" s="93">
        <f t="shared" si="6"/>
        <v>0</v>
      </c>
      <c r="R29" s="94"/>
      <c r="S29" s="54" t="s">
        <v>22</v>
      </c>
      <c r="T29" s="95" t="str">
        <f t="shared" si="7"/>
        <v/>
      </c>
      <c r="U29" s="96"/>
      <c r="V29" s="96"/>
      <c r="W29" s="96"/>
      <c r="X29" s="55" t="s">
        <v>28</v>
      </c>
      <c r="Y29" s="45" t="str">
        <f t="shared" si="10"/>
        <v/>
      </c>
      <c r="Z29" s="53"/>
      <c r="AA29" s="53"/>
      <c r="AB29" s="47">
        <v>17</v>
      </c>
      <c r="AC29" s="56">
        <v>45005</v>
      </c>
      <c r="AD29" s="42" t="e">
        <f>_xlfn.XLOOKUP($M$8&amp;$AC29,Sheet2!$C:$C,Sheet2!$E:$E)</f>
        <v>#N/A</v>
      </c>
      <c r="AE29" s="43" t="e">
        <f>_xlfn.XLOOKUP($M$8&amp;$AC29,Sheet2!$C:$C,Sheet2!$F:$F)</f>
        <v>#N/A</v>
      </c>
      <c r="AF29" s="44" t="e">
        <f>_xlfn.XLOOKUP($M$8&amp;$AC29,Sheet2!$C:$C,Sheet2!$H:$H)</f>
        <v>#N/A</v>
      </c>
      <c r="AG29" s="48"/>
      <c r="AH29" s="48"/>
      <c r="AI29" s="53"/>
      <c r="AJ29" s="53"/>
      <c r="AK29" s="53"/>
      <c r="AL29" s="53"/>
      <c r="AM29" s="53"/>
      <c r="AN29" s="53"/>
      <c r="AO29" s="45"/>
      <c r="AP29" s="45"/>
      <c r="AQ29" s="45"/>
      <c r="AR29" s="45"/>
      <c r="AS29" s="45"/>
      <c r="AT29" s="45"/>
      <c r="AU29" s="45"/>
      <c r="AV29" s="45"/>
      <c r="AW29" s="45"/>
      <c r="AX29" s="45"/>
      <c r="AY29" s="45"/>
      <c r="AZ29" s="45"/>
      <c r="BA29" s="45"/>
      <c r="BB29" s="45"/>
      <c r="BC29" s="45"/>
      <c r="BD29" s="45"/>
    </row>
    <row r="30" spans="1:56" s="7" customFormat="1" ht="19.95" customHeight="1" x14ac:dyDescent="0.45">
      <c r="A30" s="45" t="str">
        <f t="shared" si="9"/>
        <v>18</v>
      </c>
      <c r="B30" s="7">
        <v>18</v>
      </c>
      <c r="C30" s="84">
        <f t="shared" si="2"/>
        <v>45007</v>
      </c>
      <c r="D30" s="85"/>
      <c r="E30" s="86"/>
      <c r="F30" s="87" t="e">
        <f t="shared" si="3"/>
        <v>#N/A</v>
      </c>
      <c r="G30" s="88"/>
      <c r="H30" s="89"/>
      <c r="I30" s="90"/>
      <c r="J30" s="91" t="e">
        <f t="shared" si="4"/>
        <v>#N/A</v>
      </c>
      <c r="K30" s="92"/>
      <c r="L30" s="92"/>
      <c r="M30" s="87" t="e">
        <f t="shared" si="5"/>
        <v>#N/A</v>
      </c>
      <c r="N30" s="88"/>
      <c r="O30" s="89"/>
      <c r="P30" s="90"/>
      <c r="Q30" s="93">
        <f t="shared" si="6"/>
        <v>0</v>
      </c>
      <c r="R30" s="94"/>
      <c r="S30" s="54" t="s">
        <v>22</v>
      </c>
      <c r="T30" s="95" t="str">
        <f t="shared" si="7"/>
        <v/>
      </c>
      <c r="U30" s="96"/>
      <c r="V30" s="96"/>
      <c r="W30" s="96"/>
      <c r="X30" s="55" t="s">
        <v>28</v>
      </c>
      <c r="Y30" s="45" t="str">
        <f t="shared" si="10"/>
        <v/>
      </c>
      <c r="Z30" s="53"/>
      <c r="AA30" s="53"/>
      <c r="AB30" s="47">
        <v>18</v>
      </c>
      <c r="AC30" s="56">
        <v>45007</v>
      </c>
      <c r="AD30" s="42" t="e">
        <f>_xlfn.XLOOKUP($M$8&amp;$AC30,Sheet2!$C:$C,Sheet2!$E:$E)</f>
        <v>#N/A</v>
      </c>
      <c r="AE30" s="43" t="e">
        <f>_xlfn.XLOOKUP($M$8&amp;$AC30,Sheet2!$C:$C,Sheet2!$F:$F)</f>
        <v>#N/A</v>
      </c>
      <c r="AF30" s="44" t="e">
        <f>_xlfn.XLOOKUP($M$8&amp;$AC30,Sheet2!$C:$C,Sheet2!$H:$H)</f>
        <v>#N/A</v>
      </c>
      <c r="AG30" s="48"/>
      <c r="AH30" s="48"/>
      <c r="AI30" s="53"/>
      <c r="AJ30" s="53"/>
      <c r="AK30" s="53"/>
      <c r="AL30" s="53"/>
      <c r="AM30" s="53"/>
      <c r="AN30" s="53"/>
      <c r="AO30" s="45"/>
      <c r="AP30" s="45"/>
      <c r="AQ30" s="45"/>
      <c r="AR30" s="45"/>
      <c r="AS30" s="45"/>
      <c r="AT30" s="45"/>
      <c r="AU30" s="45"/>
      <c r="AV30" s="45"/>
      <c r="AW30" s="45"/>
      <c r="AX30" s="45"/>
      <c r="AY30" s="45"/>
      <c r="AZ30" s="45"/>
      <c r="BA30" s="45"/>
      <c r="BB30" s="45"/>
      <c r="BC30" s="45"/>
      <c r="BD30" s="45"/>
    </row>
    <row r="31" spans="1:56" s="7" customFormat="1" ht="19.95" customHeight="1" x14ac:dyDescent="0.45">
      <c r="A31" s="45" t="str">
        <f t="shared" si="9"/>
        <v>19</v>
      </c>
      <c r="B31" s="7">
        <v>19</v>
      </c>
      <c r="C31" s="84">
        <f t="shared" si="2"/>
        <v>45010</v>
      </c>
      <c r="D31" s="85"/>
      <c r="E31" s="86"/>
      <c r="F31" s="87" t="e">
        <f t="shared" si="3"/>
        <v>#N/A</v>
      </c>
      <c r="G31" s="88"/>
      <c r="H31" s="89"/>
      <c r="I31" s="90"/>
      <c r="J31" s="91" t="e">
        <f t="shared" si="4"/>
        <v>#N/A</v>
      </c>
      <c r="K31" s="92"/>
      <c r="L31" s="92"/>
      <c r="M31" s="87" t="e">
        <f t="shared" si="5"/>
        <v>#N/A</v>
      </c>
      <c r="N31" s="88"/>
      <c r="O31" s="89"/>
      <c r="P31" s="90"/>
      <c r="Q31" s="93">
        <f t="shared" si="6"/>
        <v>0</v>
      </c>
      <c r="R31" s="94"/>
      <c r="S31" s="54" t="s">
        <v>22</v>
      </c>
      <c r="T31" s="95" t="str">
        <f t="shared" si="7"/>
        <v/>
      </c>
      <c r="U31" s="96"/>
      <c r="V31" s="96"/>
      <c r="W31" s="96"/>
      <c r="X31" s="55" t="s">
        <v>28</v>
      </c>
      <c r="Y31" s="45" t="str">
        <f t="shared" si="10"/>
        <v/>
      </c>
      <c r="Z31" s="53"/>
      <c r="AA31" s="53"/>
      <c r="AB31" s="47">
        <v>19</v>
      </c>
      <c r="AC31" s="56">
        <v>45010</v>
      </c>
      <c r="AD31" s="42" t="e">
        <f>_xlfn.XLOOKUP($M$8&amp;$AC31,Sheet2!$C:$C,Sheet2!$E:$E)</f>
        <v>#N/A</v>
      </c>
      <c r="AE31" s="43" t="e">
        <f>_xlfn.XLOOKUP($M$8&amp;$AC31,Sheet2!$C:$C,Sheet2!$F:$F)</f>
        <v>#N/A</v>
      </c>
      <c r="AF31" s="44" t="e">
        <f>_xlfn.XLOOKUP($M$8&amp;$AC31,Sheet2!$C:$C,Sheet2!$H:$H)</f>
        <v>#N/A</v>
      </c>
      <c r="AG31" s="48"/>
      <c r="AH31" s="48"/>
      <c r="AI31" s="53"/>
      <c r="AJ31" s="53"/>
      <c r="AK31" s="53"/>
      <c r="AL31" s="53"/>
      <c r="AM31" s="53"/>
      <c r="AN31" s="53"/>
      <c r="AO31" s="45"/>
      <c r="AP31" s="45"/>
      <c r="AQ31" s="45"/>
      <c r="AR31" s="45"/>
      <c r="AS31" s="45"/>
      <c r="AT31" s="45"/>
      <c r="AU31" s="45"/>
      <c r="AV31" s="45"/>
      <c r="AW31" s="45"/>
      <c r="AX31" s="45"/>
      <c r="AY31" s="45"/>
      <c r="AZ31" s="45"/>
      <c r="BA31" s="45"/>
      <c r="BB31" s="45"/>
      <c r="BC31" s="45"/>
      <c r="BD31" s="45"/>
    </row>
    <row r="32" spans="1:56" s="7" customFormat="1" ht="19.95" customHeight="1" x14ac:dyDescent="0.45">
      <c r="A32" s="45" t="str">
        <f t="shared" si="9"/>
        <v>20</v>
      </c>
      <c r="B32" s="7">
        <v>20</v>
      </c>
      <c r="C32" s="84">
        <f t="shared" si="2"/>
        <v>45012</v>
      </c>
      <c r="D32" s="85"/>
      <c r="E32" s="86"/>
      <c r="F32" s="87" t="e">
        <f t="shared" si="3"/>
        <v>#N/A</v>
      </c>
      <c r="G32" s="88"/>
      <c r="H32" s="89"/>
      <c r="I32" s="90"/>
      <c r="J32" s="91" t="e">
        <f t="shared" si="4"/>
        <v>#N/A</v>
      </c>
      <c r="K32" s="92"/>
      <c r="L32" s="92"/>
      <c r="M32" s="87" t="e">
        <f t="shared" si="5"/>
        <v>#N/A</v>
      </c>
      <c r="N32" s="88"/>
      <c r="O32" s="89"/>
      <c r="P32" s="90"/>
      <c r="Q32" s="93">
        <f t="shared" si="6"/>
        <v>0</v>
      </c>
      <c r="R32" s="94"/>
      <c r="S32" s="54" t="s">
        <v>22</v>
      </c>
      <c r="T32" s="95" t="str">
        <f t="shared" si="7"/>
        <v/>
      </c>
      <c r="U32" s="96"/>
      <c r="V32" s="96"/>
      <c r="W32" s="96"/>
      <c r="X32" s="55" t="s">
        <v>28</v>
      </c>
      <c r="Y32" s="45" t="str">
        <f t="shared" si="10"/>
        <v/>
      </c>
      <c r="Z32" s="53"/>
      <c r="AA32" s="53"/>
      <c r="AB32" s="47">
        <v>20</v>
      </c>
      <c r="AC32" s="56">
        <v>45012</v>
      </c>
      <c r="AD32" s="42" t="e">
        <f>_xlfn.XLOOKUP($M$8&amp;$AC32,Sheet2!$C:$C,Sheet2!$E:$E)</f>
        <v>#N/A</v>
      </c>
      <c r="AE32" s="43" t="e">
        <f>_xlfn.XLOOKUP($M$8&amp;$AC32,Sheet2!$C:$C,Sheet2!$F:$F)</f>
        <v>#N/A</v>
      </c>
      <c r="AF32" s="44" t="e">
        <f>_xlfn.XLOOKUP($M$8&amp;$AC32,Sheet2!$C:$C,Sheet2!$H:$H)</f>
        <v>#N/A</v>
      </c>
      <c r="AG32" s="48"/>
      <c r="AH32" s="48"/>
      <c r="AI32" s="53"/>
      <c r="AJ32" s="53"/>
      <c r="AK32" s="53"/>
      <c r="AL32" s="53"/>
      <c r="AM32" s="53"/>
      <c r="AN32" s="53"/>
      <c r="AO32" s="45"/>
      <c r="AP32" s="45"/>
      <c r="AQ32" s="45"/>
      <c r="AR32" s="45"/>
      <c r="AS32" s="45"/>
      <c r="AT32" s="45"/>
      <c r="AU32" s="45"/>
      <c r="AV32" s="45"/>
      <c r="AW32" s="45"/>
      <c r="AX32" s="45"/>
      <c r="AY32" s="45"/>
      <c r="AZ32" s="45"/>
      <c r="BA32" s="45"/>
      <c r="BB32" s="45"/>
      <c r="BC32" s="45"/>
      <c r="BD32" s="45"/>
    </row>
    <row r="33" spans="1:56" s="7" customFormat="1" ht="19.95" customHeight="1" x14ac:dyDescent="0.45">
      <c r="A33" s="45" t="str">
        <f t="shared" si="9"/>
        <v>21</v>
      </c>
      <c r="B33" s="7">
        <v>21</v>
      </c>
      <c r="C33" s="84">
        <f t="shared" si="2"/>
        <v>45013</v>
      </c>
      <c r="D33" s="85"/>
      <c r="E33" s="86"/>
      <c r="F33" s="87" t="e">
        <f t="shared" si="3"/>
        <v>#N/A</v>
      </c>
      <c r="G33" s="88"/>
      <c r="H33" s="89"/>
      <c r="I33" s="90"/>
      <c r="J33" s="91" t="e">
        <f t="shared" si="4"/>
        <v>#N/A</v>
      </c>
      <c r="K33" s="92"/>
      <c r="L33" s="92"/>
      <c r="M33" s="87" t="e">
        <f t="shared" si="5"/>
        <v>#N/A</v>
      </c>
      <c r="N33" s="88"/>
      <c r="O33" s="89"/>
      <c r="P33" s="90"/>
      <c r="Q33" s="93">
        <f t="shared" si="6"/>
        <v>0</v>
      </c>
      <c r="R33" s="94"/>
      <c r="S33" s="54" t="s">
        <v>22</v>
      </c>
      <c r="T33" s="95" t="str">
        <f t="shared" si="7"/>
        <v/>
      </c>
      <c r="U33" s="96"/>
      <c r="V33" s="96"/>
      <c r="W33" s="96"/>
      <c r="X33" s="55" t="s">
        <v>28</v>
      </c>
      <c r="Y33" s="45" t="str">
        <f t="shared" si="10"/>
        <v/>
      </c>
      <c r="Z33" s="53"/>
      <c r="AA33" s="53"/>
      <c r="AB33" s="47">
        <v>21</v>
      </c>
      <c r="AC33" s="56">
        <v>45013</v>
      </c>
      <c r="AD33" s="42" t="e">
        <f>_xlfn.XLOOKUP($M$8&amp;$AC33,Sheet2!$C:$C,Sheet2!$E:$E)</f>
        <v>#N/A</v>
      </c>
      <c r="AE33" s="43" t="e">
        <f>_xlfn.XLOOKUP($M$8&amp;$AC33,Sheet2!$C:$C,Sheet2!$F:$F)</f>
        <v>#N/A</v>
      </c>
      <c r="AF33" s="44" t="e">
        <f>_xlfn.XLOOKUP($M$8&amp;$AC33,Sheet2!$C:$C,Sheet2!$H:$H)</f>
        <v>#N/A</v>
      </c>
      <c r="AG33" s="48"/>
      <c r="AH33" s="48"/>
      <c r="AI33" s="53"/>
      <c r="AJ33" s="53"/>
      <c r="AK33" s="53"/>
      <c r="AL33" s="53"/>
      <c r="AM33" s="53"/>
      <c r="AN33" s="53"/>
      <c r="AO33" s="45"/>
      <c r="AP33" s="45"/>
      <c r="AQ33" s="45"/>
      <c r="AR33" s="45"/>
      <c r="AS33" s="45"/>
      <c r="AT33" s="45"/>
      <c r="AU33" s="45"/>
      <c r="AV33" s="45"/>
      <c r="AW33" s="45"/>
      <c r="AX33" s="45"/>
      <c r="AY33" s="45"/>
      <c r="AZ33" s="45"/>
      <c r="BA33" s="45"/>
      <c r="BB33" s="45"/>
      <c r="BC33" s="45"/>
      <c r="BD33" s="45"/>
    </row>
    <row r="34" spans="1:56" s="7" customFormat="1" ht="19.95" customHeight="1" x14ac:dyDescent="0.45">
      <c r="A34" s="45" t="str">
        <f t="shared" si="9"/>
        <v>22</v>
      </c>
      <c r="B34" s="7">
        <v>22</v>
      </c>
      <c r="C34" s="84">
        <f t="shared" si="2"/>
        <v>45014</v>
      </c>
      <c r="D34" s="85"/>
      <c r="E34" s="86"/>
      <c r="F34" s="87" t="e">
        <f t="shared" si="3"/>
        <v>#N/A</v>
      </c>
      <c r="G34" s="88"/>
      <c r="H34" s="89"/>
      <c r="I34" s="90"/>
      <c r="J34" s="91" t="e">
        <f t="shared" si="4"/>
        <v>#N/A</v>
      </c>
      <c r="K34" s="92"/>
      <c r="L34" s="92"/>
      <c r="M34" s="87" t="e">
        <f t="shared" si="5"/>
        <v>#N/A</v>
      </c>
      <c r="N34" s="88"/>
      <c r="O34" s="89"/>
      <c r="P34" s="90"/>
      <c r="Q34" s="93">
        <f t="shared" si="6"/>
        <v>0</v>
      </c>
      <c r="R34" s="94"/>
      <c r="S34" s="54" t="s">
        <v>22</v>
      </c>
      <c r="T34" s="95" t="str">
        <f t="shared" si="7"/>
        <v/>
      </c>
      <c r="U34" s="96"/>
      <c r="V34" s="96"/>
      <c r="W34" s="96"/>
      <c r="X34" s="55" t="s">
        <v>28</v>
      </c>
      <c r="Y34" s="45" t="str">
        <f t="shared" si="10"/>
        <v/>
      </c>
      <c r="Z34" s="53"/>
      <c r="AA34" s="53"/>
      <c r="AB34" s="47">
        <v>22</v>
      </c>
      <c r="AC34" s="56">
        <v>45014</v>
      </c>
      <c r="AD34" s="42" t="e">
        <f>_xlfn.XLOOKUP($M$8&amp;$AC34,Sheet2!$C:$C,Sheet2!$E:$E)</f>
        <v>#N/A</v>
      </c>
      <c r="AE34" s="43" t="e">
        <f>_xlfn.XLOOKUP($M$8&amp;$AC34,Sheet2!$C:$C,Sheet2!$F:$F)</f>
        <v>#N/A</v>
      </c>
      <c r="AF34" s="44" t="e">
        <f>_xlfn.XLOOKUP($M$8&amp;$AC34,Sheet2!$C:$C,Sheet2!$H:$H)</f>
        <v>#N/A</v>
      </c>
      <c r="AG34" s="48"/>
      <c r="AH34" s="48"/>
      <c r="AI34" s="53"/>
      <c r="AJ34" s="53"/>
      <c r="AK34" s="53"/>
      <c r="AL34" s="53"/>
      <c r="AM34" s="53"/>
      <c r="AN34" s="53"/>
      <c r="AO34" s="45"/>
      <c r="AP34" s="45"/>
      <c r="AQ34" s="45"/>
      <c r="AR34" s="45"/>
      <c r="AS34" s="45"/>
      <c r="AT34" s="45"/>
      <c r="AU34" s="45"/>
      <c r="AV34" s="45"/>
      <c r="AW34" s="45"/>
      <c r="AX34" s="45"/>
      <c r="AY34" s="45"/>
      <c r="AZ34" s="45"/>
      <c r="BA34" s="45"/>
      <c r="BB34" s="45"/>
      <c r="BC34" s="45"/>
      <c r="BD34" s="45"/>
    </row>
    <row r="35" spans="1:56" s="7" customFormat="1" ht="19.95" customHeight="1" x14ac:dyDescent="0.45">
      <c r="A35" s="45" t="str">
        <f t="shared" ref="A35:A39" si="11">IF($AC$7=0,B35,
IF($AJ$6="旧ルール",$G$8&amp;"(旧)"&amp;$AM$6&amp;B35,$G$8&amp;$AM$6&amp;B35))</f>
        <v>23</v>
      </c>
      <c r="B35" s="7">
        <v>23</v>
      </c>
      <c r="C35" s="84">
        <f t="shared" si="2"/>
        <v>45016</v>
      </c>
      <c r="D35" s="85"/>
      <c r="E35" s="86"/>
      <c r="F35" s="87" t="e">
        <f t="shared" si="3"/>
        <v>#N/A</v>
      </c>
      <c r="G35" s="88"/>
      <c r="H35" s="89"/>
      <c r="I35" s="90"/>
      <c r="J35" s="91" t="e">
        <f t="shared" si="4"/>
        <v>#N/A</v>
      </c>
      <c r="K35" s="92"/>
      <c r="L35" s="92"/>
      <c r="M35" s="87" t="e">
        <f t="shared" si="5"/>
        <v>#N/A</v>
      </c>
      <c r="N35" s="88"/>
      <c r="O35" s="89"/>
      <c r="P35" s="90"/>
      <c r="Q35" s="93">
        <f t="shared" si="6"/>
        <v>0</v>
      </c>
      <c r="R35" s="94"/>
      <c r="S35" s="54" t="s">
        <v>22</v>
      </c>
      <c r="T35" s="95" t="str">
        <f t="shared" si="7"/>
        <v/>
      </c>
      <c r="U35" s="96"/>
      <c r="V35" s="96"/>
      <c r="W35" s="96"/>
      <c r="X35" s="55" t="s">
        <v>28</v>
      </c>
      <c r="Y35" s="45" t="str">
        <f t="shared" ref="Y35:Y39" si="12">+IF(OR(H35=0,O35=0),"",
IF(AE35&gt;0.01,"←比較対象日の実際の発電量の"&amp;AE35*100&amp;"％で計算しています。",""))</f>
        <v/>
      </c>
      <c r="Z35" s="53"/>
      <c r="AA35" s="53"/>
      <c r="AB35" s="47">
        <v>23</v>
      </c>
      <c r="AC35" s="56">
        <v>45016</v>
      </c>
      <c r="AD35" s="42" t="e">
        <f>_xlfn.XLOOKUP($M$8&amp;$AC35,Sheet2!$C:$C,Sheet2!$E:$E)</f>
        <v>#N/A</v>
      </c>
      <c r="AE35" s="43" t="e">
        <f>_xlfn.XLOOKUP($M$8&amp;$AC35,Sheet2!$C:$C,Sheet2!$F:$F)</f>
        <v>#N/A</v>
      </c>
      <c r="AF35" s="44" t="e">
        <f>_xlfn.XLOOKUP($M$8&amp;$AC35,Sheet2!$C:$C,Sheet2!$H:$H)</f>
        <v>#N/A</v>
      </c>
      <c r="AG35" s="48"/>
      <c r="AH35" s="48"/>
      <c r="AI35" s="53"/>
      <c r="AJ35" s="53"/>
      <c r="AK35" s="53"/>
      <c r="AL35" s="53"/>
      <c r="AM35" s="53"/>
      <c r="AN35" s="53"/>
      <c r="AO35" s="45"/>
      <c r="AP35" s="45"/>
      <c r="AQ35" s="45"/>
      <c r="AR35" s="45"/>
      <c r="AS35" s="45"/>
      <c r="AT35" s="45"/>
      <c r="AU35" s="45"/>
      <c r="AV35" s="45"/>
      <c r="AW35" s="45"/>
      <c r="AX35" s="45"/>
      <c r="AY35" s="45"/>
      <c r="AZ35" s="45"/>
      <c r="BA35" s="45"/>
      <c r="BB35" s="45"/>
      <c r="BC35" s="45"/>
      <c r="BD35" s="45"/>
    </row>
    <row r="36" spans="1:56" s="7" customFormat="1" ht="19.95" customHeight="1" x14ac:dyDescent="0.45">
      <c r="A36" s="45" t="str">
        <f t="shared" si="11"/>
        <v>24</v>
      </c>
      <c r="B36" s="7">
        <v>24</v>
      </c>
      <c r="C36" s="84">
        <f t="shared" si="2"/>
        <v>45017</v>
      </c>
      <c r="D36" s="85"/>
      <c r="E36" s="86"/>
      <c r="F36" s="87" t="e">
        <f t="shared" si="3"/>
        <v>#N/A</v>
      </c>
      <c r="G36" s="88"/>
      <c r="H36" s="89"/>
      <c r="I36" s="90"/>
      <c r="J36" s="91" t="e">
        <f t="shared" si="4"/>
        <v>#N/A</v>
      </c>
      <c r="K36" s="92"/>
      <c r="L36" s="92"/>
      <c r="M36" s="87" t="e">
        <f t="shared" si="5"/>
        <v>#N/A</v>
      </c>
      <c r="N36" s="88"/>
      <c r="O36" s="89"/>
      <c r="P36" s="90"/>
      <c r="Q36" s="93">
        <f t="shared" si="6"/>
        <v>0</v>
      </c>
      <c r="R36" s="94"/>
      <c r="S36" s="54" t="s">
        <v>22</v>
      </c>
      <c r="T36" s="95" t="str">
        <f t="shared" si="7"/>
        <v/>
      </c>
      <c r="U36" s="96"/>
      <c r="V36" s="96"/>
      <c r="W36" s="96"/>
      <c r="X36" s="55" t="s">
        <v>28</v>
      </c>
      <c r="Y36" s="45" t="str">
        <f t="shared" si="12"/>
        <v/>
      </c>
      <c r="Z36" s="53"/>
      <c r="AA36" s="53"/>
      <c r="AB36" s="47">
        <v>24</v>
      </c>
      <c r="AC36" s="56">
        <v>45017</v>
      </c>
      <c r="AD36" s="42" t="e">
        <f>_xlfn.XLOOKUP($M$8&amp;$AC36,Sheet2!$C:$C,Sheet2!$E:$E)</f>
        <v>#N/A</v>
      </c>
      <c r="AE36" s="43" t="e">
        <f>_xlfn.XLOOKUP($M$8&amp;$AC36,Sheet2!$C:$C,Sheet2!$F:$F)</f>
        <v>#N/A</v>
      </c>
      <c r="AF36" s="44" t="e">
        <f>_xlfn.XLOOKUP($M$8&amp;$AC36,Sheet2!$C:$C,Sheet2!$H:$H)</f>
        <v>#N/A</v>
      </c>
      <c r="AG36" s="48"/>
      <c r="AH36" s="48"/>
      <c r="AI36" s="53"/>
      <c r="AJ36" s="53"/>
      <c r="AK36" s="53"/>
      <c r="AL36" s="53"/>
      <c r="AM36" s="53"/>
      <c r="AN36" s="53"/>
      <c r="AO36" s="45"/>
      <c r="AP36" s="45"/>
      <c r="AQ36" s="45"/>
      <c r="AR36" s="45"/>
      <c r="AS36" s="45"/>
      <c r="AT36" s="45"/>
      <c r="AU36" s="45"/>
      <c r="AV36" s="45"/>
      <c r="AW36" s="45"/>
      <c r="AX36" s="45"/>
      <c r="AY36" s="45"/>
      <c r="AZ36" s="45"/>
      <c r="BA36" s="45"/>
      <c r="BB36" s="45"/>
      <c r="BC36" s="45"/>
      <c r="BD36" s="45"/>
    </row>
    <row r="37" spans="1:56" s="7" customFormat="1" ht="19.95" customHeight="1" x14ac:dyDescent="0.45">
      <c r="A37" s="45" t="str">
        <f t="shared" si="11"/>
        <v>25</v>
      </c>
      <c r="B37" s="7">
        <v>25</v>
      </c>
      <c r="C37" s="84">
        <f t="shared" si="2"/>
        <v>45018</v>
      </c>
      <c r="D37" s="85"/>
      <c r="E37" s="86"/>
      <c r="F37" s="87" t="e">
        <f t="shared" si="3"/>
        <v>#N/A</v>
      </c>
      <c r="G37" s="88"/>
      <c r="H37" s="89"/>
      <c r="I37" s="90"/>
      <c r="J37" s="91" t="e">
        <f t="shared" si="4"/>
        <v>#N/A</v>
      </c>
      <c r="K37" s="92"/>
      <c r="L37" s="92"/>
      <c r="M37" s="87" t="e">
        <f t="shared" si="5"/>
        <v>#N/A</v>
      </c>
      <c r="N37" s="88"/>
      <c r="O37" s="89"/>
      <c r="P37" s="90"/>
      <c r="Q37" s="93">
        <f t="shared" si="6"/>
        <v>0</v>
      </c>
      <c r="R37" s="94"/>
      <c r="S37" s="54" t="s">
        <v>22</v>
      </c>
      <c r="T37" s="95" t="str">
        <f t="shared" si="7"/>
        <v/>
      </c>
      <c r="U37" s="96"/>
      <c r="V37" s="96"/>
      <c r="W37" s="96"/>
      <c r="X37" s="55" t="s">
        <v>28</v>
      </c>
      <c r="Y37" s="45" t="str">
        <f t="shared" si="12"/>
        <v/>
      </c>
      <c r="Z37" s="53"/>
      <c r="AA37" s="53"/>
      <c r="AB37" s="47">
        <v>25</v>
      </c>
      <c r="AC37" s="56">
        <v>45018</v>
      </c>
      <c r="AD37" s="42" t="e">
        <f>_xlfn.XLOOKUP($M$8&amp;$AC37,Sheet2!$C:$C,Sheet2!$E:$E)</f>
        <v>#N/A</v>
      </c>
      <c r="AE37" s="43" t="e">
        <f>_xlfn.XLOOKUP($M$8&amp;$AC37,Sheet2!$C:$C,Sheet2!$F:$F)</f>
        <v>#N/A</v>
      </c>
      <c r="AF37" s="44" t="e">
        <f>_xlfn.XLOOKUP($M$8&amp;$AC37,Sheet2!$C:$C,Sheet2!$H:$H)</f>
        <v>#N/A</v>
      </c>
      <c r="AG37" s="48"/>
      <c r="AH37" s="48"/>
      <c r="AI37" s="53"/>
      <c r="AJ37" s="53"/>
      <c r="AK37" s="53"/>
      <c r="AL37" s="53"/>
      <c r="AM37" s="53"/>
      <c r="AN37" s="53"/>
      <c r="AO37" s="45"/>
      <c r="AP37" s="45"/>
      <c r="AQ37" s="45"/>
      <c r="AR37" s="45"/>
      <c r="AS37" s="45"/>
      <c r="AT37" s="45"/>
      <c r="AU37" s="45"/>
      <c r="AV37" s="45"/>
      <c r="AW37" s="45"/>
      <c r="AX37" s="45"/>
      <c r="AY37" s="45"/>
      <c r="AZ37" s="45"/>
      <c r="BA37" s="45"/>
      <c r="BB37" s="45"/>
      <c r="BC37" s="45"/>
      <c r="BD37" s="45"/>
    </row>
    <row r="38" spans="1:56" s="7" customFormat="1" ht="19.95" customHeight="1" x14ac:dyDescent="0.45">
      <c r="A38" s="45" t="str">
        <f t="shared" si="11"/>
        <v>26</v>
      </c>
      <c r="B38" s="7">
        <v>26</v>
      </c>
      <c r="C38" s="84">
        <f t="shared" si="2"/>
        <v>45019</v>
      </c>
      <c r="D38" s="85"/>
      <c r="E38" s="86"/>
      <c r="F38" s="87" t="e">
        <f t="shared" si="3"/>
        <v>#N/A</v>
      </c>
      <c r="G38" s="88"/>
      <c r="H38" s="89"/>
      <c r="I38" s="90"/>
      <c r="J38" s="91" t="e">
        <f t="shared" si="4"/>
        <v>#N/A</v>
      </c>
      <c r="K38" s="92"/>
      <c r="L38" s="92"/>
      <c r="M38" s="87" t="e">
        <f t="shared" si="5"/>
        <v>#N/A</v>
      </c>
      <c r="N38" s="88"/>
      <c r="O38" s="89"/>
      <c r="P38" s="90"/>
      <c r="Q38" s="93">
        <f t="shared" si="6"/>
        <v>0</v>
      </c>
      <c r="R38" s="94"/>
      <c r="S38" s="54" t="s">
        <v>22</v>
      </c>
      <c r="T38" s="95" t="str">
        <f t="shared" si="7"/>
        <v/>
      </c>
      <c r="U38" s="96"/>
      <c r="V38" s="96"/>
      <c r="W38" s="96"/>
      <c r="X38" s="55" t="s">
        <v>28</v>
      </c>
      <c r="Y38" s="45" t="str">
        <f t="shared" si="12"/>
        <v/>
      </c>
      <c r="Z38" s="53"/>
      <c r="AA38" s="53"/>
      <c r="AB38" s="47">
        <v>26</v>
      </c>
      <c r="AC38" s="56">
        <v>45019</v>
      </c>
      <c r="AD38" s="42" t="e">
        <f>_xlfn.XLOOKUP($M$8&amp;$AC38,Sheet2!$C:$C,Sheet2!$E:$E)</f>
        <v>#N/A</v>
      </c>
      <c r="AE38" s="43" t="e">
        <f>_xlfn.XLOOKUP($M$8&amp;$AC38,Sheet2!$C:$C,Sheet2!$F:$F)</f>
        <v>#N/A</v>
      </c>
      <c r="AF38" s="44" t="e">
        <f>_xlfn.XLOOKUP($M$8&amp;$AC38,Sheet2!$C:$C,Sheet2!$H:$H)</f>
        <v>#N/A</v>
      </c>
      <c r="AG38" s="48"/>
      <c r="AH38" s="48"/>
      <c r="AI38" s="53"/>
      <c r="AJ38" s="53"/>
      <c r="AK38" s="53"/>
      <c r="AL38" s="53"/>
      <c r="AM38" s="53"/>
      <c r="AN38" s="53"/>
      <c r="AO38" s="45"/>
      <c r="AP38" s="45"/>
      <c r="AQ38" s="45"/>
      <c r="AR38" s="45"/>
      <c r="AS38" s="45"/>
      <c r="AT38" s="45"/>
      <c r="AU38" s="45"/>
      <c r="AV38" s="45"/>
      <c r="AW38" s="45"/>
      <c r="AX38" s="45"/>
      <c r="AY38" s="45"/>
      <c r="AZ38" s="45"/>
      <c r="BA38" s="45"/>
      <c r="BB38" s="45"/>
      <c r="BC38" s="45"/>
      <c r="BD38" s="45"/>
    </row>
    <row r="39" spans="1:56" s="7" customFormat="1" ht="19.95" customHeight="1" x14ac:dyDescent="0.45">
      <c r="A39" s="45" t="str">
        <f t="shared" si="11"/>
        <v>27</v>
      </c>
      <c r="B39" s="7">
        <v>27</v>
      </c>
      <c r="C39" s="84">
        <f t="shared" si="2"/>
        <v>45020</v>
      </c>
      <c r="D39" s="85"/>
      <c r="E39" s="86"/>
      <c r="F39" s="87" t="e">
        <f t="shared" si="3"/>
        <v>#N/A</v>
      </c>
      <c r="G39" s="88"/>
      <c r="H39" s="89"/>
      <c r="I39" s="90"/>
      <c r="J39" s="91" t="e">
        <f t="shared" si="4"/>
        <v>#N/A</v>
      </c>
      <c r="K39" s="92"/>
      <c r="L39" s="92"/>
      <c r="M39" s="87" t="e">
        <f t="shared" si="5"/>
        <v>#N/A</v>
      </c>
      <c r="N39" s="88"/>
      <c r="O39" s="89"/>
      <c r="P39" s="90"/>
      <c r="Q39" s="93">
        <f t="shared" si="6"/>
        <v>0</v>
      </c>
      <c r="R39" s="94"/>
      <c r="S39" s="54" t="s">
        <v>22</v>
      </c>
      <c r="T39" s="95" t="str">
        <f t="shared" si="7"/>
        <v/>
      </c>
      <c r="U39" s="96"/>
      <c r="V39" s="96"/>
      <c r="W39" s="96"/>
      <c r="X39" s="55" t="s">
        <v>28</v>
      </c>
      <c r="Y39" s="45" t="str">
        <f t="shared" si="12"/>
        <v/>
      </c>
      <c r="Z39" s="53"/>
      <c r="AA39" s="53"/>
      <c r="AB39" s="47">
        <v>27</v>
      </c>
      <c r="AC39" s="56">
        <v>45020</v>
      </c>
      <c r="AD39" s="42" t="e">
        <f>_xlfn.XLOOKUP($M$8&amp;$AC39,Sheet2!$C:$C,Sheet2!$E:$E)</f>
        <v>#N/A</v>
      </c>
      <c r="AE39" s="43" t="e">
        <f>_xlfn.XLOOKUP($M$8&amp;$AC39,Sheet2!$C:$C,Sheet2!$F:$F)</f>
        <v>#N/A</v>
      </c>
      <c r="AF39" s="44" t="e">
        <f>_xlfn.XLOOKUP($M$8&amp;$AC39,Sheet2!$C:$C,Sheet2!$H:$H)</f>
        <v>#N/A</v>
      </c>
      <c r="AG39" s="48"/>
      <c r="AH39" s="48"/>
      <c r="AI39" s="53"/>
      <c r="AJ39" s="53"/>
      <c r="AK39" s="53"/>
      <c r="AL39" s="53"/>
      <c r="AM39" s="53"/>
      <c r="AN39" s="53"/>
      <c r="AO39" s="45"/>
      <c r="AP39" s="45"/>
      <c r="AQ39" s="45"/>
      <c r="AR39" s="45"/>
      <c r="AS39" s="45"/>
      <c r="AT39" s="45"/>
      <c r="AU39" s="45"/>
      <c r="AV39" s="45"/>
      <c r="AW39" s="45"/>
      <c r="AX39" s="45"/>
      <c r="AY39" s="45"/>
      <c r="AZ39" s="45"/>
      <c r="BA39" s="45"/>
      <c r="BB39" s="45"/>
      <c r="BC39" s="45"/>
      <c r="BD39" s="45"/>
    </row>
    <row r="40" spans="1:56" s="7" customFormat="1" ht="19.95" customHeight="1" x14ac:dyDescent="0.45">
      <c r="A40" s="45" t="str">
        <f t="shared" si="9"/>
        <v>28</v>
      </c>
      <c r="B40" s="7">
        <v>28</v>
      </c>
      <c r="C40" s="84">
        <f t="shared" si="2"/>
        <v>45024</v>
      </c>
      <c r="D40" s="85"/>
      <c r="E40" s="86"/>
      <c r="F40" s="87" t="e">
        <f t="shared" si="3"/>
        <v>#N/A</v>
      </c>
      <c r="G40" s="88"/>
      <c r="H40" s="89"/>
      <c r="I40" s="90"/>
      <c r="J40" s="91" t="e">
        <f t="shared" si="4"/>
        <v>#N/A</v>
      </c>
      <c r="K40" s="92"/>
      <c r="L40" s="92"/>
      <c r="M40" s="87" t="e">
        <f t="shared" si="5"/>
        <v>#N/A</v>
      </c>
      <c r="N40" s="88"/>
      <c r="O40" s="89"/>
      <c r="P40" s="90"/>
      <c r="Q40" s="93">
        <f t="shared" si="6"/>
        <v>0</v>
      </c>
      <c r="R40" s="94"/>
      <c r="S40" s="54" t="s">
        <v>22</v>
      </c>
      <c r="T40" s="95" t="str">
        <f t="shared" si="7"/>
        <v/>
      </c>
      <c r="U40" s="96"/>
      <c r="V40" s="96"/>
      <c r="W40" s="96"/>
      <c r="X40" s="55" t="s">
        <v>28</v>
      </c>
      <c r="Y40" s="45" t="str">
        <f t="shared" si="10"/>
        <v/>
      </c>
      <c r="Z40" s="53"/>
      <c r="AA40" s="53"/>
      <c r="AB40" s="47">
        <v>28</v>
      </c>
      <c r="AC40" s="56">
        <v>45024</v>
      </c>
      <c r="AD40" s="42" t="e">
        <f>_xlfn.XLOOKUP($M$8&amp;$AC40,Sheet2!$C:$C,Sheet2!$E:$E)</f>
        <v>#N/A</v>
      </c>
      <c r="AE40" s="43" t="e">
        <f>_xlfn.XLOOKUP($M$8&amp;$AC40,Sheet2!$C:$C,Sheet2!$F:$F)</f>
        <v>#N/A</v>
      </c>
      <c r="AF40" s="44" t="e">
        <f>_xlfn.XLOOKUP($M$8&amp;$AC40,Sheet2!$C:$C,Sheet2!$H:$H)</f>
        <v>#N/A</v>
      </c>
      <c r="AG40" s="48"/>
      <c r="AH40" s="48"/>
      <c r="AI40" s="53"/>
      <c r="AJ40" s="53"/>
      <c r="AK40" s="53"/>
      <c r="AL40" s="53"/>
      <c r="AM40" s="53"/>
      <c r="AN40" s="53"/>
      <c r="AO40" s="45"/>
      <c r="AP40" s="45"/>
      <c r="AQ40" s="45"/>
      <c r="AR40" s="45"/>
      <c r="AS40" s="45"/>
      <c r="AT40" s="45"/>
      <c r="AU40" s="45"/>
      <c r="AV40" s="45"/>
      <c r="AW40" s="45"/>
      <c r="AX40" s="45"/>
      <c r="AY40" s="45"/>
      <c r="AZ40" s="45"/>
      <c r="BA40" s="45"/>
      <c r="BB40" s="45"/>
      <c r="BC40" s="45"/>
      <c r="BD40" s="45"/>
    </row>
    <row r="41" spans="1:56" s="7" customFormat="1" ht="19.95" customHeight="1" x14ac:dyDescent="0.45">
      <c r="A41" s="45" t="str">
        <f t="shared" si="9"/>
        <v>29</v>
      </c>
      <c r="B41" s="7">
        <v>29</v>
      </c>
      <c r="C41" s="84">
        <f t="shared" si="2"/>
        <v>45025</v>
      </c>
      <c r="D41" s="85"/>
      <c r="E41" s="86"/>
      <c r="F41" s="87" t="e">
        <f t="shared" si="3"/>
        <v>#N/A</v>
      </c>
      <c r="G41" s="88"/>
      <c r="H41" s="89"/>
      <c r="I41" s="90"/>
      <c r="J41" s="91" t="e">
        <f t="shared" si="4"/>
        <v>#N/A</v>
      </c>
      <c r="K41" s="92"/>
      <c r="L41" s="92"/>
      <c r="M41" s="87" t="e">
        <f t="shared" si="5"/>
        <v>#N/A</v>
      </c>
      <c r="N41" s="88"/>
      <c r="O41" s="89"/>
      <c r="P41" s="90"/>
      <c r="Q41" s="93">
        <f t="shared" si="6"/>
        <v>0</v>
      </c>
      <c r="R41" s="94"/>
      <c r="S41" s="54" t="s">
        <v>22</v>
      </c>
      <c r="T41" s="95" t="str">
        <f t="shared" si="7"/>
        <v/>
      </c>
      <c r="U41" s="96"/>
      <c r="V41" s="96"/>
      <c r="W41" s="96"/>
      <c r="X41" s="55" t="s">
        <v>28</v>
      </c>
      <c r="Y41" s="45" t="str">
        <f t="shared" si="10"/>
        <v/>
      </c>
      <c r="Z41" s="53"/>
      <c r="AA41" s="53"/>
      <c r="AB41" s="47">
        <v>29</v>
      </c>
      <c r="AC41" s="56">
        <v>45025</v>
      </c>
      <c r="AD41" s="42" t="e">
        <f>_xlfn.XLOOKUP($M$8&amp;$AC41,Sheet2!$C:$C,Sheet2!$E:$E)</f>
        <v>#N/A</v>
      </c>
      <c r="AE41" s="43" t="e">
        <f>_xlfn.XLOOKUP($M$8&amp;$AC41,Sheet2!$C:$C,Sheet2!$F:$F)</f>
        <v>#N/A</v>
      </c>
      <c r="AF41" s="44" t="e">
        <f>_xlfn.XLOOKUP($M$8&amp;$AC41,Sheet2!$C:$C,Sheet2!$H:$H)</f>
        <v>#N/A</v>
      </c>
      <c r="AG41" s="48"/>
      <c r="AH41" s="48"/>
      <c r="AI41" s="53"/>
      <c r="AJ41" s="53"/>
      <c r="AK41" s="53"/>
      <c r="AL41" s="53"/>
      <c r="AM41" s="53"/>
      <c r="AN41" s="53"/>
      <c r="AO41" s="45"/>
      <c r="AP41" s="45"/>
      <c r="AQ41" s="45"/>
      <c r="AR41" s="45"/>
      <c r="AS41" s="45"/>
      <c r="AT41" s="45"/>
      <c r="AU41" s="45"/>
      <c r="AV41" s="45"/>
      <c r="AW41" s="45"/>
      <c r="AX41" s="45"/>
      <c r="AY41" s="45"/>
      <c r="AZ41" s="45"/>
      <c r="BA41" s="45"/>
      <c r="BB41" s="45"/>
      <c r="BC41" s="45"/>
      <c r="BD41" s="45"/>
    </row>
    <row r="42" spans="1:56" s="7" customFormat="1" ht="19.95" customHeight="1" x14ac:dyDescent="0.45">
      <c r="A42" s="45" t="str">
        <f t="shared" si="8"/>
        <v>30</v>
      </c>
      <c r="B42" s="7">
        <v>30</v>
      </c>
      <c r="C42" s="84">
        <f t="shared" si="2"/>
        <v>45026</v>
      </c>
      <c r="D42" s="85"/>
      <c r="E42" s="86"/>
      <c r="F42" s="87" t="e">
        <f t="shared" si="3"/>
        <v>#N/A</v>
      </c>
      <c r="G42" s="88"/>
      <c r="H42" s="89"/>
      <c r="I42" s="90"/>
      <c r="J42" s="91" t="e">
        <f t="shared" si="4"/>
        <v>#N/A</v>
      </c>
      <c r="K42" s="92"/>
      <c r="L42" s="92"/>
      <c r="M42" s="87" t="e">
        <f t="shared" si="5"/>
        <v>#N/A</v>
      </c>
      <c r="N42" s="88"/>
      <c r="O42" s="89"/>
      <c r="P42" s="90"/>
      <c r="Q42" s="93">
        <f t="shared" si="6"/>
        <v>0</v>
      </c>
      <c r="R42" s="94"/>
      <c r="S42" s="54" t="s">
        <v>22</v>
      </c>
      <c r="T42" s="95" t="str">
        <f t="shared" si="7"/>
        <v/>
      </c>
      <c r="U42" s="96"/>
      <c r="V42" s="96"/>
      <c r="W42" s="96"/>
      <c r="X42" s="55" t="s">
        <v>28</v>
      </c>
      <c r="Y42" s="45" t="str">
        <f t="shared" si="0"/>
        <v/>
      </c>
      <c r="Z42" s="53"/>
      <c r="AA42" s="53"/>
      <c r="AB42" s="47">
        <v>30</v>
      </c>
      <c r="AC42" s="56">
        <v>45026</v>
      </c>
      <c r="AD42" s="42" t="e">
        <f>_xlfn.XLOOKUP($M$8&amp;$AC42,Sheet2!$C:$C,Sheet2!$E:$E)</f>
        <v>#N/A</v>
      </c>
      <c r="AE42" s="43" t="e">
        <f>_xlfn.XLOOKUP($M$8&amp;$AC42,Sheet2!$C:$C,Sheet2!$F:$F)</f>
        <v>#N/A</v>
      </c>
      <c r="AF42" s="44" t="e">
        <f>_xlfn.XLOOKUP($M$8&amp;$AC42,Sheet2!$C:$C,Sheet2!$H:$H)</f>
        <v>#N/A</v>
      </c>
      <c r="AG42" s="48"/>
      <c r="AH42" s="48"/>
      <c r="AI42" s="53"/>
      <c r="AJ42" s="53"/>
      <c r="AK42" s="53"/>
      <c r="AL42" s="53"/>
      <c r="AM42" s="53"/>
      <c r="AN42" s="53"/>
      <c r="AO42" s="45"/>
      <c r="AP42" s="45"/>
      <c r="AQ42" s="45"/>
      <c r="AR42" s="45"/>
      <c r="AS42" s="45"/>
      <c r="AT42" s="45"/>
      <c r="AU42" s="45"/>
      <c r="AV42" s="45"/>
      <c r="AW42" s="45"/>
      <c r="AX42" s="45"/>
      <c r="AY42" s="45"/>
      <c r="AZ42" s="45"/>
      <c r="BA42" s="45"/>
      <c r="BB42" s="45"/>
      <c r="BC42" s="45"/>
      <c r="BD42" s="45"/>
    </row>
    <row r="43" spans="1:56" s="7" customFormat="1" ht="19.95" customHeight="1" x14ac:dyDescent="0.45">
      <c r="A43" s="45" t="str">
        <f t="shared" si="8"/>
        <v>31</v>
      </c>
      <c r="B43" s="7">
        <v>31</v>
      </c>
      <c r="C43" s="84">
        <f t="shared" si="2"/>
        <v>45027</v>
      </c>
      <c r="D43" s="85"/>
      <c r="E43" s="86"/>
      <c r="F43" s="87" t="e">
        <f t="shared" si="3"/>
        <v>#N/A</v>
      </c>
      <c r="G43" s="88"/>
      <c r="H43" s="89"/>
      <c r="I43" s="90"/>
      <c r="J43" s="91" t="e">
        <f t="shared" si="4"/>
        <v>#N/A</v>
      </c>
      <c r="K43" s="92"/>
      <c r="L43" s="92"/>
      <c r="M43" s="87" t="e">
        <f t="shared" si="5"/>
        <v>#N/A</v>
      </c>
      <c r="N43" s="88"/>
      <c r="O43" s="89"/>
      <c r="P43" s="90"/>
      <c r="Q43" s="93">
        <f t="shared" si="6"/>
        <v>0</v>
      </c>
      <c r="R43" s="94"/>
      <c r="S43" s="54" t="s">
        <v>22</v>
      </c>
      <c r="T43" s="95" t="str">
        <f t="shared" si="7"/>
        <v/>
      </c>
      <c r="U43" s="96"/>
      <c r="V43" s="96"/>
      <c r="W43" s="96"/>
      <c r="X43" s="55" t="s">
        <v>28</v>
      </c>
      <c r="Y43" s="45" t="str">
        <f t="shared" si="0"/>
        <v/>
      </c>
      <c r="Z43" s="53"/>
      <c r="AA43" s="53"/>
      <c r="AB43" s="47">
        <v>31</v>
      </c>
      <c r="AC43" s="56">
        <v>45027</v>
      </c>
      <c r="AD43" s="42" t="e">
        <f>_xlfn.XLOOKUP($M$8&amp;$AC43,Sheet2!$C:$C,Sheet2!$E:$E)</f>
        <v>#N/A</v>
      </c>
      <c r="AE43" s="43" t="e">
        <f>_xlfn.XLOOKUP($M$8&amp;$AC43,Sheet2!$C:$C,Sheet2!$F:$F)</f>
        <v>#N/A</v>
      </c>
      <c r="AF43" s="44" t="e">
        <f>_xlfn.XLOOKUP($M$8&amp;$AC43,Sheet2!$C:$C,Sheet2!$H:$H)</f>
        <v>#N/A</v>
      </c>
      <c r="AG43" s="48"/>
      <c r="AH43" s="48"/>
      <c r="AI43" s="53"/>
      <c r="AJ43" s="53"/>
      <c r="AK43" s="53"/>
      <c r="AL43" s="53"/>
      <c r="AM43" s="53"/>
      <c r="AN43" s="53"/>
      <c r="AO43" s="45"/>
      <c r="AP43" s="45"/>
      <c r="AQ43" s="45"/>
      <c r="AR43" s="45"/>
      <c r="AS43" s="45"/>
      <c r="AT43" s="45"/>
      <c r="AU43" s="45"/>
      <c r="AV43" s="45"/>
      <c r="AW43" s="45"/>
      <c r="AX43" s="45"/>
      <c r="AY43" s="45"/>
      <c r="AZ43" s="45"/>
      <c r="BA43" s="45"/>
      <c r="BB43" s="45"/>
      <c r="BC43" s="45"/>
      <c r="BD43" s="45"/>
    </row>
    <row r="44" spans="1:56" s="7" customFormat="1" ht="19.95" customHeight="1" x14ac:dyDescent="0.45">
      <c r="A44" s="45" t="str">
        <f t="shared" si="8"/>
        <v>32</v>
      </c>
      <c r="B44" s="7">
        <v>32</v>
      </c>
      <c r="C44" s="84">
        <f t="shared" si="2"/>
        <v>45028</v>
      </c>
      <c r="D44" s="85"/>
      <c r="E44" s="86"/>
      <c r="F44" s="87" t="e">
        <f t="shared" si="3"/>
        <v>#N/A</v>
      </c>
      <c r="G44" s="88"/>
      <c r="H44" s="89"/>
      <c r="I44" s="90"/>
      <c r="J44" s="91" t="e">
        <f t="shared" si="4"/>
        <v>#N/A</v>
      </c>
      <c r="K44" s="92"/>
      <c r="L44" s="92"/>
      <c r="M44" s="87" t="e">
        <f t="shared" si="5"/>
        <v>#N/A</v>
      </c>
      <c r="N44" s="88"/>
      <c r="O44" s="89"/>
      <c r="P44" s="90"/>
      <c r="Q44" s="93">
        <f t="shared" si="6"/>
        <v>0</v>
      </c>
      <c r="R44" s="94"/>
      <c r="S44" s="54" t="s">
        <v>22</v>
      </c>
      <c r="T44" s="95" t="str">
        <f t="shared" si="7"/>
        <v/>
      </c>
      <c r="U44" s="96"/>
      <c r="V44" s="96"/>
      <c r="W44" s="96"/>
      <c r="X44" s="55" t="s">
        <v>28</v>
      </c>
      <c r="Y44" s="45" t="str">
        <f t="shared" si="0"/>
        <v/>
      </c>
      <c r="Z44" s="53"/>
      <c r="AA44" s="53"/>
      <c r="AB44" s="47">
        <v>32</v>
      </c>
      <c r="AC44" s="56">
        <v>45028</v>
      </c>
      <c r="AD44" s="42" t="e">
        <f>_xlfn.XLOOKUP($M$8&amp;$AC44,Sheet2!$C:$C,Sheet2!$E:$E)</f>
        <v>#N/A</v>
      </c>
      <c r="AE44" s="43" t="e">
        <f>_xlfn.XLOOKUP($M$8&amp;$AC44,Sheet2!$C:$C,Sheet2!$F:$F)</f>
        <v>#N/A</v>
      </c>
      <c r="AF44" s="44" t="e">
        <f>_xlfn.XLOOKUP($M$8&amp;$AC44,Sheet2!$C:$C,Sheet2!$H:$H)</f>
        <v>#N/A</v>
      </c>
      <c r="AG44" s="48"/>
      <c r="AH44" s="48"/>
      <c r="AI44" s="53"/>
      <c r="AJ44" s="53"/>
      <c r="AK44" s="53"/>
      <c r="AL44" s="53"/>
      <c r="AM44" s="53"/>
      <c r="AN44" s="53"/>
      <c r="AO44" s="45"/>
      <c r="AP44" s="45"/>
      <c r="AQ44" s="45"/>
      <c r="AR44" s="45"/>
      <c r="AS44" s="45"/>
      <c r="AT44" s="45"/>
      <c r="AU44" s="45"/>
      <c r="AV44" s="45"/>
      <c r="AW44" s="45"/>
      <c r="AX44" s="45"/>
      <c r="AY44" s="45"/>
      <c r="AZ44" s="45"/>
      <c r="BA44" s="45"/>
      <c r="BB44" s="45"/>
      <c r="BC44" s="45"/>
      <c r="BD44" s="45"/>
    </row>
    <row r="45" spans="1:56" s="7" customFormat="1" ht="19.95" customHeight="1" x14ac:dyDescent="0.45">
      <c r="A45" s="45" t="str">
        <f t="shared" si="8"/>
        <v>33</v>
      </c>
      <c r="B45" s="7">
        <v>33</v>
      </c>
      <c r="C45" s="84">
        <f t="shared" si="2"/>
        <v>45029</v>
      </c>
      <c r="D45" s="85"/>
      <c r="E45" s="86"/>
      <c r="F45" s="87" t="e">
        <f t="shared" si="3"/>
        <v>#N/A</v>
      </c>
      <c r="G45" s="88"/>
      <c r="H45" s="89"/>
      <c r="I45" s="90"/>
      <c r="J45" s="91" t="e">
        <f t="shared" si="4"/>
        <v>#N/A</v>
      </c>
      <c r="K45" s="92"/>
      <c r="L45" s="92"/>
      <c r="M45" s="87" t="e">
        <f t="shared" si="5"/>
        <v>#N/A</v>
      </c>
      <c r="N45" s="88"/>
      <c r="O45" s="89"/>
      <c r="P45" s="90"/>
      <c r="Q45" s="93">
        <f t="shared" si="6"/>
        <v>0</v>
      </c>
      <c r="R45" s="94"/>
      <c r="S45" s="54" t="s">
        <v>22</v>
      </c>
      <c r="T45" s="95" t="str">
        <f t="shared" si="7"/>
        <v/>
      </c>
      <c r="U45" s="96"/>
      <c r="V45" s="96"/>
      <c r="W45" s="96"/>
      <c r="X45" s="55" t="s">
        <v>28</v>
      </c>
      <c r="Y45" s="45" t="str">
        <f t="shared" si="0"/>
        <v/>
      </c>
      <c r="Z45" s="53"/>
      <c r="AA45" s="53"/>
      <c r="AB45" s="47">
        <v>33</v>
      </c>
      <c r="AC45" s="56">
        <v>45029</v>
      </c>
      <c r="AD45" s="42" t="e">
        <f>_xlfn.XLOOKUP($M$8&amp;$AC45,Sheet2!$C:$C,Sheet2!$E:$E)</f>
        <v>#N/A</v>
      </c>
      <c r="AE45" s="43" t="e">
        <f>_xlfn.XLOOKUP($M$8&amp;$AC45,Sheet2!$C:$C,Sheet2!$F:$F)</f>
        <v>#N/A</v>
      </c>
      <c r="AF45" s="44" t="e">
        <f>_xlfn.XLOOKUP($M$8&amp;$AC45,Sheet2!$C:$C,Sheet2!$H:$H)</f>
        <v>#N/A</v>
      </c>
      <c r="AG45" s="48"/>
      <c r="AH45" s="48"/>
      <c r="AI45" s="53"/>
      <c r="AJ45" s="53"/>
      <c r="AK45" s="53"/>
      <c r="AL45" s="53"/>
      <c r="AM45" s="53"/>
      <c r="AN45" s="53"/>
      <c r="AO45" s="45"/>
      <c r="AP45" s="45"/>
      <c r="AQ45" s="45"/>
      <c r="AR45" s="45"/>
      <c r="AS45" s="45"/>
      <c r="AT45" s="45"/>
      <c r="AU45" s="45"/>
      <c r="AV45" s="45"/>
      <c r="AW45" s="45"/>
      <c r="AX45" s="45"/>
      <c r="AY45" s="45"/>
      <c r="AZ45" s="45"/>
      <c r="BA45" s="45"/>
      <c r="BB45" s="45"/>
      <c r="BC45" s="45"/>
      <c r="BD45" s="45"/>
    </row>
    <row r="46" spans="1:56" s="7" customFormat="1" ht="19.95" customHeight="1" x14ac:dyDescent="0.45">
      <c r="A46" s="45" t="str">
        <f t="shared" si="8"/>
        <v>34</v>
      </c>
      <c r="B46" s="7">
        <v>34</v>
      </c>
      <c r="C46" s="84">
        <f t="shared" si="2"/>
        <v>45032</v>
      </c>
      <c r="D46" s="85"/>
      <c r="E46" s="86"/>
      <c r="F46" s="87" t="e">
        <f t="shared" si="3"/>
        <v>#N/A</v>
      </c>
      <c r="G46" s="88"/>
      <c r="H46" s="89"/>
      <c r="I46" s="90"/>
      <c r="J46" s="91" t="e">
        <f t="shared" si="4"/>
        <v>#N/A</v>
      </c>
      <c r="K46" s="92"/>
      <c r="L46" s="92"/>
      <c r="M46" s="87" t="e">
        <f t="shared" si="5"/>
        <v>#N/A</v>
      </c>
      <c r="N46" s="88"/>
      <c r="O46" s="89"/>
      <c r="P46" s="90"/>
      <c r="Q46" s="93">
        <f t="shared" si="6"/>
        <v>0</v>
      </c>
      <c r="R46" s="94"/>
      <c r="S46" s="54" t="s">
        <v>22</v>
      </c>
      <c r="T46" s="95" t="str">
        <f t="shared" si="7"/>
        <v/>
      </c>
      <c r="U46" s="96"/>
      <c r="V46" s="96"/>
      <c r="W46" s="96"/>
      <c r="X46" s="55" t="s">
        <v>28</v>
      </c>
      <c r="Y46" s="45" t="str">
        <f t="shared" si="0"/>
        <v/>
      </c>
      <c r="Z46" s="53"/>
      <c r="AA46" s="53"/>
      <c r="AB46" s="47">
        <v>34</v>
      </c>
      <c r="AC46" s="56">
        <v>45032</v>
      </c>
      <c r="AD46" s="42" t="e">
        <f>_xlfn.XLOOKUP($M$8&amp;$AC46,Sheet2!$C:$C,Sheet2!$E:$E)</f>
        <v>#N/A</v>
      </c>
      <c r="AE46" s="43" t="e">
        <f>_xlfn.XLOOKUP($M$8&amp;$AC46,Sheet2!$C:$C,Sheet2!$F:$F)</f>
        <v>#N/A</v>
      </c>
      <c r="AF46" s="44" t="e">
        <f>_xlfn.XLOOKUP($M$8&amp;$AC46,Sheet2!$C:$C,Sheet2!$H:$H)</f>
        <v>#N/A</v>
      </c>
      <c r="AG46" s="48"/>
      <c r="AH46" s="48"/>
      <c r="AI46" s="53"/>
      <c r="AJ46" s="53"/>
      <c r="AK46" s="53"/>
      <c r="AL46" s="53"/>
      <c r="AM46" s="53"/>
      <c r="AN46" s="53"/>
      <c r="AO46" s="45"/>
      <c r="AP46" s="45"/>
      <c r="AQ46" s="45"/>
      <c r="AR46" s="45"/>
      <c r="AS46" s="45"/>
      <c r="AT46" s="45"/>
      <c r="AU46" s="45"/>
      <c r="AV46" s="45"/>
      <c r="AW46" s="45"/>
      <c r="AX46" s="45"/>
      <c r="AY46" s="45"/>
      <c r="AZ46" s="45"/>
      <c r="BA46" s="45"/>
      <c r="BB46" s="45"/>
      <c r="BC46" s="45"/>
      <c r="BD46" s="45"/>
    </row>
    <row r="47" spans="1:56" s="7" customFormat="1" ht="19.95" customHeight="1" x14ac:dyDescent="0.45">
      <c r="A47" s="45"/>
      <c r="B47" s="7">
        <v>35</v>
      </c>
      <c r="C47" s="84">
        <f t="shared" si="2"/>
        <v>45033</v>
      </c>
      <c r="D47" s="85"/>
      <c r="E47" s="86"/>
      <c r="F47" s="87" t="e">
        <f t="shared" si="3"/>
        <v>#N/A</v>
      </c>
      <c r="G47" s="88"/>
      <c r="H47" s="89"/>
      <c r="I47" s="90"/>
      <c r="J47" s="91" t="e">
        <f t="shared" si="4"/>
        <v>#N/A</v>
      </c>
      <c r="K47" s="92"/>
      <c r="L47" s="92"/>
      <c r="M47" s="87" t="e">
        <f t="shared" si="5"/>
        <v>#N/A</v>
      </c>
      <c r="N47" s="88"/>
      <c r="O47" s="89"/>
      <c r="P47" s="90"/>
      <c r="Q47" s="93">
        <f t="shared" si="6"/>
        <v>0</v>
      </c>
      <c r="R47" s="94"/>
      <c r="S47" s="54" t="s">
        <v>22</v>
      </c>
      <c r="T47" s="95" t="str">
        <f t="shared" si="7"/>
        <v/>
      </c>
      <c r="U47" s="96"/>
      <c r="V47" s="96"/>
      <c r="W47" s="96"/>
      <c r="X47" s="55" t="s">
        <v>28</v>
      </c>
      <c r="Y47" s="45"/>
      <c r="Z47" s="53"/>
      <c r="AA47" s="53"/>
      <c r="AB47" s="47">
        <v>35</v>
      </c>
      <c r="AC47" s="56">
        <v>45033</v>
      </c>
      <c r="AD47" s="42" t="e">
        <f>_xlfn.XLOOKUP($M$8&amp;$AC47,Sheet2!$C:$C,Sheet2!$E:$E)</f>
        <v>#N/A</v>
      </c>
      <c r="AE47" s="43" t="e">
        <f>_xlfn.XLOOKUP($M$8&amp;$AC47,Sheet2!$C:$C,Sheet2!$F:$F)</f>
        <v>#N/A</v>
      </c>
      <c r="AF47" s="44" t="e">
        <f>_xlfn.XLOOKUP($M$8&amp;$AC47,Sheet2!$C:$C,Sheet2!$H:$H)</f>
        <v>#N/A</v>
      </c>
      <c r="AG47" s="48"/>
      <c r="AH47" s="48"/>
      <c r="AI47" s="53"/>
      <c r="AJ47" s="53"/>
      <c r="AK47" s="53"/>
      <c r="AL47" s="53"/>
      <c r="AM47" s="53"/>
      <c r="AN47" s="53"/>
      <c r="AO47" s="45"/>
      <c r="AP47" s="45"/>
      <c r="AQ47" s="45"/>
      <c r="AR47" s="45"/>
      <c r="AS47" s="45"/>
      <c r="AT47" s="45"/>
      <c r="AU47" s="45"/>
      <c r="AV47" s="45"/>
      <c r="AW47" s="45"/>
      <c r="AX47" s="45"/>
      <c r="AY47" s="45"/>
      <c r="AZ47" s="45"/>
      <c r="BA47" s="45"/>
      <c r="BB47" s="45"/>
      <c r="BC47" s="45"/>
      <c r="BD47" s="45"/>
    </row>
    <row r="48" spans="1:56" s="7" customFormat="1" ht="19.95" customHeight="1" x14ac:dyDescent="0.45">
      <c r="A48" s="45"/>
      <c r="B48" s="7">
        <v>36</v>
      </c>
      <c r="C48" s="84">
        <f t="shared" si="2"/>
        <v>45034</v>
      </c>
      <c r="D48" s="85"/>
      <c r="E48" s="86"/>
      <c r="F48" s="87" t="e">
        <f t="shared" si="3"/>
        <v>#N/A</v>
      </c>
      <c r="G48" s="88"/>
      <c r="H48" s="89"/>
      <c r="I48" s="90"/>
      <c r="J48" s="91" t="e">
        <f t="shared" si="4"/>
        <v>#N/A</v>
      </c>
      <c r="K48" s="92"/>
      <c r="L48" s="92"/>
      <c r="M48" s="87" t="e">
        <f t="shared" si="5"/>
        <v>#N/A</v>
      </c>
      <c r="N48" s="88"/>
      <c r="O48" s="89"/>
      <c r="P48" s="90"/>
      <c r="Q48" s="93">
        <f t="shared" si="6"/>
        <v>0</v>
      </c>
      <c r="R48" s="94"/>
      <c r="S48" s="54" t="s">
        <v>22</v>
      </c>
      <c r="T48" s="95" t="str">
        <f t="shared" si="7"/>
        <v/>
      </c>
      <c r="U48" s="96"/>
      <c r="V48" s="96"/>
      <c r="W48" s="96"/>
      <c r="X48" s="55" t="s">
        <v>28</v>
      </c>
      <c r="Y48" s="45"/>
      <c r="Z48" s="53"/>
      <c r="AA48" s="53"/>
      <c r="AB48" s="47">
        <v>36</v>
      </c>
      <c r="AC48" s="56">
        <v>45034</v>
      </c>
      <c r="AD48" s="42" t="e">
        <f>_xlfn.XLOOKUP($M$8&amp;$AC48,Sheet2!$C:$C,Sheet2!$E:$E)</f>
        <v>#N/A</v>
      </c>
      <c r="AE48" s="43" t="e">
        <f>_xlfn.XLOOKUP($M$8&amp;$AC48,Sheet2!$C:$C,Sheet2!$F:$F)</f>
        <v>#N/A</v>
      </c>
      <c r="AF48" s="44" t="e">
        <f>_xlfn.XLOOKUP($M$8&amp;$AC48,Sheet2!$C:$C,Sheet2!$H:$H)</f>
        <v>#N/A</v>
      </c>
      <c r="AG48" s="48"/>
      <c r="AH48" s="48"/>
      <c r="AI48" s="53"/>
      <c r="AJ48" s="53"/>
      <c r="AK48" s="53"/>
      <c r="AL48" s="53"/>
      <c r="AM48" s="53"/>
      <c r="AN48" s="53"/>
      <c r="AO48" s="45"/>
      <c r="AP48" s="45"/>
      <c r="AQ48" s="45"/>
      <c r="AR48" s="45"/>
      <c r="AS48" s="45"/>
      <c r="AT48" s="45"/>
      <c r="AU48" s="45"/>
      <c r="AV48" s="45"/>
      <c r="AW48" s="45"/>
      <c r="AX48" s="45"/>
      <c r="AY48" s="45"/>
      <c r="AZ48" s="45"/>
      <c r="BA48" s="45"/>
      <c r="BB48" s="45"/>
      <c r="BC48" s="45"/>
      <c r="BD48" s="45"/>
    </row>
    <row r="49" spans="1:56" s="7" customFormat="1" ht="19.95" customHeight="1" x14ac:dyDescent="0.45">
      <c r="A49" s="45"/>
      <c r="B49" s="7">
        <v>37</v>
      </c>
      <c r="C49" s="84">
        <f t="shared" si="2"/>
        <v>45036</v>
      </c>
      <c r="D49" s="85"/>
      <c r="E49" s="86"/>
      <c r="F49" s="87" t="e">
        <f t="shared" si="3"/>
        <v>#N/A</v>
      </c>
      <c r="G49" s="88"/>
      <c r="H49" s="89"/>
      <c r="I49" s="90"/>
      <c r="J49" s="91" t="e">
        <f t="shared" si="4"/>
        <v>#N/A</v>
      </c>
      <c r="K49" s="92"/>
      <c r="L49" s="92"/>
      <c r="M49" s="87" t="e">
        <f t="shared" si="5"/>
        <v>#N/A</v>
      </c>
      <c r="N49" s="88"/>
      <c r="O49" s="89"/>
      <c r="P49" s="90"/>
      <c r="Q49" s="93">
        <f t="shared" si="6"/>
        <v>0</v>
      </c>
      <c r="R49" s="94"/>
      <c r="S49" s="54" t="s">
        <v>22</v>
      </c>
      <c r="T49" s="95" t="str">
        <f t="shared" si="7"/>
        <v/>
      </c>
      <c r="U49" s="96"/>
      <c r="V49" s="96"/>
      <c r="W49" s="96"/>
      <c r="X49" s="55" t="s">
        <v>28</v>
      </c>
      <c r="Y49" s="45"/>
      <c r="Z49" s="53"/>
      <c r="AA49" s="53"/>
      <c r="AB49" s="47">
        <v>37</v>
      </c>
      <c r="AC49" s="56">
        <v>45036</v>
      </c>
      <c r="AD49" s="42" t="e">
        <f>_xlfn.XLOOKUP($M$8&amp;$AC49,Sheet2!$C:$C,Sheet2!$E:$E)</f>
        <v>#N/A</v>
      </c>
      <c r="AE49" s="43" t="e">
        <f>_xlfn.XLOOKUP($M$8&amp;$AC49,Sheet2!$C:$C,Sheet2!$F:$F)</f>
        <v>#N/A</v>
      </c>
      <c r="AF49" s="44" t="e">
        <f>_xlfn.XLOOKUP($M$8&amp;$AC49,Sheet2!$C:$C,Sheet2!$H:$H)</f>
        <v>#N/A</v>
      </c>
      <c r="AG49" s="48"/>
      <c r="AH49" s="48"/>
      <c r="AI49" s="53"/>
      <c r="AJ49" s="53"/>
      <c r="AK49" s="53"/>
      <c r="AL49" s="53"/>
      <c r="AM49" s="53"/>
      <c r="AN49" s="53"/>
      <c r="AO49" s="45"/>
      <c r="AP49" s="45"/>
      <c r="AQ49" s="45"/>
      <c r="AR49" s="45"/>
      <c r="AS49" s="45"/>
      <c r="AT49" s="45"/>
      <c r="AU49" s="45"/>
      <c r="AV49" s="45"/>
      <c r="AW49" s="45"/>
      <c r="AX49" s="45"/>
      <c r="AY49" s="45"/>
      <c r="AZ49" s="45"/>
      <c r="BA49" s="45"/>
      <c r="BB49" s="45"/>
      <c r="BC49" s="45"/>
      <c r="BD49" s="45"/>
    </row>
    <row r="50" spans="1:56" s="7" customFormat="1" ht="19.95" customHeight="1" x14ac:dyDescent="0.45">
      <c r="A50" s="45"/>
      <c r="B50" s="7">
        <v>38</v>
      </c>
      <c r="C50" s="84">
        <f t="shared" si="2"/>
        <v>45038</v>
      </c>
      <c r="D50" s="85"/>
      <c r="E50" s="86"/>
      <c r="F50" s="87" t="e">
        <f t="shared" si="3"/>
        <v>#N/A</v>
      </c>
      <c r="G50" s="88"/>
      <c r="H50" s="89"/>
      <c r="I50" s="90"/>
      <c r="J50" s="91" t="e">
        <f t="shared" si="4"/>
        <v>#N/A</v>
      </c>
      <c r="K50" s="92"/>
      <c r="L50" s="92"/>
      <c r="M50" s="87" t="e">
        <f t="shared" si="5"/>
        <v>#N/A</v>
      </c>
      <c r="N50" s="88"/>
      <c r="O50" s="89"/>
      <c r="P50" s="90"/>
      <c r="Q50" s="93">
        <f t="shared" si="6"/>
        <v>0</v>
      </c>
      <c r="R50" s="94"/>
      <c r="S50" s="54" t="s">
        <v>22</v>
      </c>
      <c r="T50" s="95" t="str">
        <f t="shared" si="7"/>
        <v/>
      </c>
      <c r="U50" s="96"/>
      <c r="V50" s="96"/>
      <c r="W50" s="96"/>
      <c r="X50" s="55" t="s">
        <v>28</v>
      </c>
      <c r="Y50" s="45"/>
      <c r="Z50" s="53"/>
      <c r="AA50" s="53"/>
      <c r="AB50" s="47">
        <v>38</v>
      </c>
      <c r="AC50" s="56">
        <v>45038</v>
      </c>
      <c r="AD50" s="42" t="e">
        <f>_xlfn.XLOOKUP($M$8&amp;$AC50,Sheet2!$C:$C,Sheet2!$E:$E)</f>
        <v>#N/A</v>
      </c>
      <c r="AE50" s="43" t="e">
        <f>_xlfn.XLOOKUP($M$8&amp;$AC50,Sheet2!$C:$C,Sheet2!$F:$F)</f>
        <v>#N/A</v>
      </c>
      <c r="AF50" s="44" t="e">
        <f>_xlfn.XLOOKUP($M$8&amp;$AC50,Sheet2!$C:$C,Sheet2!$H:$H)</f>
        <v>#N/A</v>
      </c>
      <c r="AG50" s="48"/>
      <c r="AH50" s="48"/>
      <c r="AI50" s="53"/>
      <c r="AJ50" s="53"/>
      <c r="AK50" s="53"/>
      <c r="AL50" s="53"/>
      <c r="AM50" s="53"/>
      <c r="AN50" s="53"/>
      <c r="AO50" s="45"/>
      <c r="AP50" s="45"/>
      <c r="AQ50" s="45"/>
      <c r="AR50" s="45"/>
      <c r="AS50" s="45"/>
      <c r="AT50" s="45"/>
      <c r="AU50" s="45"/>
      <c r="AV50" s="45"/>
      <c r="AW50" s="45"/>
      <c r="AX50" s="45"/>
      <c r="AY50" s="45"/>
      <c r="AZ50" s="45"/>
      <c r="BA50" s="45"/>
      <c r="BB50" s="45"/>
      <c r="BC50" s="45"/>
      <c r="BD50" s="45"/>
    </row>
    <row r="51" spans="1:56" s="7" customFormat="1" ht="19.95" customHeight="1" x14ac:dyDescent="0.45">
      <c r="A51" s="45"/>
      <c r="B51" s="7">
        <v>39</v>
      </c>
      <c r="C51" s="84">
        <f t="shared" si="2"/>
        <v>45039</v>
      </c>
      <c r="D51" s="85"/>
      <c r="E51" s="86"/>
      <c r="F51" s="87" t="e">
        <f t="shared" si="3"/>
        <v>#N/A</v>
      </c>
      <c r="G51" s="88"/>
      <c r="H51" s="89"/>
      <c r="I51" s="90"/>
      <c r="J51" s="91" t="e">
        <f t="shared" si="4"/>
        <v>#N/A</v>
      </c>
      <c r="K51" s="92"/>
      <c r="L51" s="92"/>
      <c r="M51" s="87" t="e">
        <f t="shared" si="5"/>
        <v>#N/A</v>
      </c>
      <c r="N51" s="88"/>
      <c r="O51" s="89"/>
      <c r="P51" s="90"/>
      <c r="Q51" s="93">
        <f t="shared" si="6"/>
        <v>0</v>
      </c>
      <c r="R51" s="94"/>
      <c r="S51" s="54" t="s">
        <v>22</v>
      </c>
      <c r="T51" s="95" t="str">
        <f t="shared" si="7"/>
        <v/>
      </c>
      <c r="U51" s="96"/>
      <c r="V51" s="96"/>
      <c r="W51" s="96"/>
      <c r="X51" s="55" t="s">
        <v>28</v>
      </c>
      <c r="Y51" s="45"/>
      <c r="Z51" s="53"/>
      <c r="AA51" s="53"/>
      <c r="AB51" s="47">
        <v>39</v>
      </c>
      <c r="AC51" s="56">
        <v>45039</v>
      </c>
      <c r="AD51" s="42" t="e">
        <f>_xlfn.XLOOKUP($M$8&amp;$AC51,Sheet2!$C:$C,Sheet2!$E:$E)</f>
        <v>#N/A</v>
      </c>
      <c r="AE51" s="43" t="e">
        <f>_xlfn.XLOOKUP($M$8&amp;$AC51,Sheet2!$C:$C,Sheet2!$F:$F)</f>
        <v>#N/A</v>
      </c>
      <c r="AF51" s="44" t="e">
        <f>_xlfn.XLOOKUP($M$8&amp;$AC51,Sheet2!$C:$C,Sheet2!$H:$H)</f>
        <v>#N/A</v>
      </c>
      <c r="AG51" s="48"/>
      <c r="AH51" s="48"/>
      <c r="AI51" s="53"/>
      <c r="AJ51" s="53"/>
      <c r="AK51" s="53"/>
      <c r="AL51" s="53"/>
      <c r="AM51" s="53"/>
      <c r="AN51" s="53"/>
      <c r="AO51" s="45"/>
      <c r="AP51" s="45"/>
      <c r="AQ51" s="45"/>
      <c r="AR51" s="45"/>
      <c r="AS51" s="45"/>
      <c r="AT51" s="45"/>
      <c r="AU51" s="45"/>
      <c r="AV51" s="45"/>
      <c r="AW51" s="45"/>
      <c r="AX51" s="45"/>
      <c r="AY51" s="45"/>
      <c r="AZ51" s="45"/>
      <c r="BA51" s="45"/>
      <c r="BB51" s="45"/>
      <c r="BC51" s="45"/>
      <c r="BD51" s="45"/>
    </row>
    <row r="52" spans="1:56" s="7" customFormat="1" ht="19.95" customHeight="1" x14ac:dyDescent="0.45">
      <c r="A52" s="45"/>
      <c r="B52" s="7">
        <v>40</v>
      </c>
      <c r="C52" s="84">
        <f t="shared" si="2"/>
        <v>45042</v>
      </c>
      <c r="D52" s="85"/>
      <c r="E52" s="86"/>
      <c r="F52" s="87" t="e">
        <f t="shared" si="3"/>
        <v>#N/A</v>
      </c>
      <c r="G52" s="88"/>
      <c r="H52" s="89"/>
      <c r="I52" s="90"/>
      <c r="J52" s="91" t="e">
        <f t="shared" si="4"/>
        <v>#N/A</v>
      </c>
      <c r="K52" s="92"/>
      <c r="L52" s="92"/>
      <c r="M52" s="87" t="e">
        <f t="shared" si="5"/>
        <v>#N/A</v>
      </c>
      <c r="N52" s="88"/>
      <c r="O52" s="89"/>
      <c r="P52" s="90"/>
      <c r="Q52" s="93">
        <f t="shared" si="6"/>
        <v>0</v>
      </c>
      <c r="R52" s="94"/>
      <c r="S52" s="54" t="s">
        <v>22</v>
      </c>
      <c r="T52" s="95" t="str">
        <f t="shared" si="7"/>
        <v/>
      </c>
      <c r="U52" s="96"/>
      <c r="V52" s="96"/>
      <c r="W52" s="96"/>
      <c r="X52" s="55" t="s">
        <v>28</v>
      </c>
      <c r="Y52" s="45"/>
      <c r="Z52" s="53"/>
      <c r="AA52" s="53"/>
      <c r="AB52" s="47">
        <v>40</v>
      </c>
      <c r="AC52" s="56">
        <v>45042</v>
      </c>
      <c r="AD52" s="42" t="e">
        <f>_xlfn.XLOOKUP($M$8&amp;$AC52,Sheet2!$C:$C,Sheet2!$E:$E)</f>
        <v>#N/A</v>
      </c>
      <c r="AE52" s="43" t="e">
        <f>_xlfn.XLOOKUP($M$8&amp;$AC52,Sheet2!$C:$C,Sheet2!$F:$F)</f>
        <v>#N/A</v>
      </c>
      <c r="AF52" s="44" t="e">
        <f>_xlfn.XLOOKUP($M$8&amp;$AC52,Sheet2!$C:$C,Sheet2!$H:$H)</f>
        <v>#N/A</v>
      </c>
      <c r="AG52" s="48"/>
      <c r="AH52" s="48"/>
      <c r="AI52" s="53"/>
      <c r="AJ52" s="53"/>
      <c r="AK52" s="53"/>
      <c r="AL52" s="53"/>
      <c r="AM52" s="53"/>
      <c r="AN52" s="53"/>
      <c r="AO52" s="45"/>
      <c r="AP52" s="45"/>
      <c r="AQ52" s="45"/>
      <c r="AR52" s="45"/>
      <c r="AS52" s="45"/>
      <c r="AT52" s="45"/>
      <c r="AU52" s="45"/>
      <c r="AV52" s="45"/>
      <c r="AW52" s="45"/>
      <c r="AX52" s="45"/>
      <c r="AY52" s="45"/>
      <c r="AZ52" s="45"/>
      <c r="BA52" s="45"/>
      <c r="BB52" s="45"/>
      <c r="BC52" s="45"/>
      <c r="BD52" s="45"/>
    </row>
    <row r="53" spans="1:56" s="7" customFormat="1" ht="19.95" customHeight="1" x14ac:dyDescent="0.45">
      <c r="A53" s="45"/>
      <c r="B53" s="7">
        <v>41</v>
      </c>
      <c r="C53" s="84">
        <f t="shared" si="2"/>
        <v>45043</v>
      </c>
      <c r="D53" s="85"/>
      <c r="E53" s="86"/>
      <c r="F53" s="87" t="e">
        <f t="shared" si="3"/>
        <v>#N/A</v>
      </c>
      <c r="G53" s="88"/>
      <c r="H53" s="89"/>
      <c r="I53" s="90"/>
      <c r="J53" s="91" t="e">
        <f t="shared" si="4"/>
        <v>#N/A</v>
      </c>
      <c r="K53" s="92"/>
      <c r="L53" s="92"/>
      <c r="M53" s="87" t="e">
        <f t="shared" si="5"/>
        <v>#N/A</v>
      </c>
      <c r="N53" s="88"/>
      <c r="O53" s="89"/>
      <c r="P53" s="90"/>
      <c r="Q53" s="93">
        <f t="shared" si="6"/>
        <v>0</v>
      </c>
      <c r="R53" s="94"/>
      <c r="S53" s="54" t="s">
        <v>22</v>
      </c>
      <c r="T53" s="95" t="str">
        <f t="shared" si="7"/>
        <v/>
      </c>
      <c r="U53" s="96"/>
      <c r="V53" s="96"/>
      <c r="W53" s="96"/>
      <c r="X53" s="55" t="s">
        <v>28</v>
      </c>
      <c r="Y53" s="45"/>
      <c r="Z53" s="53"/>
      <c r="AA53" s="53"/>
      <c r="AB53" s="47">
        <v>41</v>
      </c>
      <c r="AC53" s="56">
        <v>45043</v>
      </c>
      <c r="AD53" s="42" t="e">
        <f>_xlfn.XLOOKUP($M$8&amp;$AC53,Sheet2!$C:$C,Sheet2!$E:$E)</f>
        <v>#N/A</v>
      </c>
      <c r="AE53" s="43" t="e">
        <f>_xlfn.XLOOKUP($M$8&amp;$AC53,Sheet2!$C:$C,Sheet2!$F:$F)</f>
        <v>#N/A</v>
      </c>
      <c r="AF53" s="44" t="e">
        <f>_xlfn.XLOOKUP($M$8&amp;$AC53,Sheet2!$C:$C,Sheet2!$H:$H)</f>
        <v>#N/A</v>
      </c>
      <c r="AG53" s="48"/>
      <c r="AH53" s="48"/>
      <c r="AI53" s="53"/>
      <c r="AJ53" s="53"/>
      <c r="AK53" s="53"/>
      <c r="AL53" s="53"/>
      <c r="AM53" s="53"/>
      <c r="AN53" s="53"/>
      <c r="AO53" s="45"/>
      <c r="AP53" s="45"/>
      <c r="AQ53" s="45"/>
      <c r="AR53" s="45"/>
      <c r="AS53" s="45"/>
      <c r="AT53" s="45"/>
      <c r="AU53" s="45"/>
      <c r="AV53" s="45"/>
      <c r="AW53" s="45"/>
      <c r="AX53" s="45"/>
      <c r="AY53" s="45"/>
      <c r="AZ53" s="45"/>
      <c r="BA53" s="45"/>
      <c r="BB53" s="45"/>
      <c r="BC53" s="45"/>
      <c r="BD53" s="45"/>
    </row>
    <row r="54" spans="1:56" s="7" customFormat="1" ht="19.95" customHeight="1" x14ac:dyDescent="0.45">
      <c r="A54" s="45"/>
      <c r="B54" s="7">
        <v>42</v>
      </c>
      <c r="C54" s="84">
        <f t="shared" si="2"/>
        <v>45044</v>
      </c>
      <c r="D54" s="85"/>
      <c r="E54" s="86"/>
      <c r="F54" s="87" t="e">
        <f t="shared" si="3"/>
        <v>#N/A</v>
      </c>
      <c r="G54" s="88"/>
      <c r="H54" s="89"/>
      <c r="I54" s="90"/>
      <c r="J54" s="91" t="e">
        <f t="shared" si="4"/>
        <v>#N/A</v>
      </c>
      <c r="K54" s="92"/>
      <c r="L54" s="92"/>
      <c r="M54" s="87" t="e">
        <f t="shared" si="5"/>
        <v>#N/A</v>
      </c>
      <c r="N54" s="88"/>
      <c r="O54" s="89"/>
      <c r="P54" s="90"/>
      <c r="Q54" s="93">
        <f t="shared" si="6"/>
        <v>0</v>
      </c>
      <c r="R54" s="94"/>
      <c r="S54" s="54" t="s">
        <v>22</v>
      </c>
      <c r="T54" s="95" t="str">
        <f t="shared" si="7"/>
        <v/>
      </c>
      <c r="U54" s="96"/>
      <c r="V54" s="96"/>
      <c r="W54" s="96"/>
      <c r="X54" s="55" t="s">
        <v>28</v>
      </c>
      <c r="Y54" s="45"/>
      <c r="Z54" s="53"/>
      <c r="AA54" s="53"/>
      <c r="AB54" s="47">
        <v>42</v>
      </c>
      <c r="AC54" s="56">
        <v>45044</v>
      </c>
      <c r="AD54" s="42" t="e">
        <f>_xlfn.XLOOKUP($M$8&amp;$AC54,Sheet2!$C:$C,Sheet2!$E:$E)</f>
        <v>#N/A</v>
      </c>
      <c r="AE54" s="43" t="e">
        <f>_xlfn.XLOOKUP($M$8&amp;$AC54,Sheet2!$C:$C,Sheet2!$F:$F)</f>
        <v>#N/A</v>
      </c>
      <c r="AF54" s="44" t="e">
        <f>_xlfn.XLOOKUP($M$8&amp;$AC54,Sheet2!$C:$C,Sheet2!$H:$H)</f>
        <v>#N/A</v>
      </c>
      <c r="AG54" s="48"/>
      <c r="AH54" s="48"/>
      <c r="AI54" s="53"/>
      <c r="AJ54" s="53"/>
      <c r="AK54" s="53"/>
      <c r="AL54" s="53"/>
      <c r="AM54" s="53"/>
      <c r="AN54" s="53"/>
      <c r="AO54" s="45"/>
      <c r="AP54" s="45"/>
      <c r="AQ54" s="45"/>
      <c r="AR54" s="45"/>
      <c r="AS54" s="45"/>
      <c r="AT54" s="45"/>
      <c r="AU54" s="45"/>
      <c r="AV54" s="45"/>
      <c r="AW54" s="45"/>
      <c r="AX54" s="45"/>
      <c r="AY54" s="45"/>
      <c r="AZ54" s="45"/>
      <c r="BA54" s="45"/>
      <c r="BB54" s="45"/>
      <c r="BC54" s="45"/>
      <c r="BD54" s="45"/>
    </row>
    <row r="55" spans="1:56" s="7" customFormat="1" ht="19.95" customHeight="1" x14ac:dyDescent="0.45">
      <c r="A55" s="45"/>
      <c r="B55" s="7">
        <v>43</v>
      </c>
      <c r="C55" s="84">
        <f t="shared" si="2"/>
        <v>45046</v>
      </c>
      <c r="D55" s="85"/>
      <c r="E55" s="86"/>
      <c r="F55" s="87" t="e">
        <f t="shared" si="3"/>
        <v>#N/A</v>
      </c>
      <c r="G55" s="88"/>
      <c r="H55" s="89"/>
      <c r="I55" s="90"/>
      <c r="J55" s="91" t="e">
        <f t="shared" si="4"/>
        <v>#N/A</v>
      </c>
      <c r="K55" s="92"/>
      <c r="L55" s="92"/>
      <c r="M55" s="87" t="e">
        <f t="shared" si="5"/>
        <v>#N/A</v>
      </c>
      <c r="N55" s="88"/>
      <c r="O55" s="89"/>
      <c r="P55" s="90"/>
      <c r="Q55" s="93">
        <f t="shared" si="6"/>
        <v>0</v>
      </c>
      <c r="R55" s="94"/>
      <c r="S55" s="54" t="s">
        <v>22</v>
      </c>
      <c r="T55" s="95" t="str">
        <f t="shared" si="7"/>
        <v/>
      </c>
      <c r="U55" s="96"/>
      <c r="V55" s="96"/>
      <c r="W55" s="96"/>
      <c r="X55" s="55" t="s">
        <v>28</v>
      </c>
      <c r="Y55" s="45"/>
      <c r="Z55" s="53"/>
      <c r="AA55" s="53"/>
      <c r="AB55" s="47">
        <v>43</v>
      </c>
      <c r="AC55" s="56">
        <v>45046</v>
      </c>
      <c r="AD55" s="42" t="e">
        <f>_xlfn.XLOOKUP($M$8&amp;$AC55,Sheet2!$C:$C,Sheet2!$E:$E)</f>
        <v>#N/A</v>
      </c>
      <c r="AE55" s="43" t="e">
        <f>_xlfn.XLOOKUP($M$8&amp;$AC55,Sheet2!$C:$C,Sheet2!$F:$F)</f>
        <v>#N/A</v>
      </c>
      <c r="AF55" s="44" t="e">
        <f>_xlfn.XLOOKUP($M$8&amp;$AC55,Sheet2!$C:$C,Sheet2!$H:$H)</f>
        <v>#N/A</v>
      </c>
      <c r="AG55" s="48"/>
      <c r="AH55" s="48"/>
      <c r="AI55" s="53"/>
      <c r="AJ55" s="53"/>
      <c r="AK55" s="53"/>
      <c r="AL55" s="53"/>
      <c r="AM55" s="53"/>
      <c r="AN55" s="53"/>
      <c r="AO55" s="45"/>
      <c r="AP55" s="45"/>
      <c r="AQ55" s="45"/>
      <c r="AR55" s="45"/>
      <c r="AS55" s="45"/>
      <c r="AT55" s="45"/>
      <c r="AU55" s="45"/>
      <c r="AV55" s="45"/>
      <c r="AW55" s="45"/>
      <c r="AX55" s="45"/>
      <c r="AY55" s="45"/>
      <c r="AZ55" s="45"/>
      <c r="BA55" s="45"/>
      <c r="BB55" s="45"/>
      <c r="BC55" s="45"/>
      <c r="BD55" s="45"/>
    </row>
    <row r="56" spans="1:56" s="7" customFormat="1" ht="19.95" customHeight="1" x14ac:dyDescent="0.45">
      <c r="A56" s="45"/>
      <c r="B56" s="7">
        <v>44</v>
      </c>
      <c r="C56" s="84">
        <f t="shared" si="2"/>
        <v>45047</v>
      </c>
      <c r="D56" s="85"/>
      <c r="E56" s="86"/>
      <c r="F56" s="87" t="e">
        <f t="shared" si="3"/>
        <v>#N/A</v>
      </c>
      <c r="G56" s="88"/>
      <c r="H56" s="89"/>
      <c r="I56" s="90"/>
      <c r="J56" s="91" t="e">
        <f t="shared" si="4"/>
        <v>#N/A</v>
      </c>
      <c r="K56" s="92"/>
      <c r="L56" s="92"/>
      <c r="M56" s="87" t="e">
        <f t="shared" si="5"/>
        <v>#N/A</v>
      </c>
      <c r="N56" s="88"/>
      <c r="O56" s="89"/>
      <c r="P56" s="90"/>
      <c r="Q56" s="93">
        <f t="shared" si="6"/>
        <v>0</v>
      </c>
      <c r="R56" s="94"/>
      <c r="S56" s="54" t="s">
        <v>22</v>
      </c>
      <c r="T56" s="95" t="str">
        <f t="shared" si="7"/>
        <v/>
      </c>
      <c r="U56" s="96"/>
      <c r="V56" s="96"/>
      <c r="W56" s="96"/>
      <c r="X56" s="55" t="s">
        <v>28</v>
      </c>
      <c r="Y56" s="45"/>
      <c r="Z56" s="53"/>
      <c r="AA56" s="53"/>
      <c r="AB56" s="47">
        <v>44</v>
      </c>
      <c r="AC56" s="56">
        <v>45047</v>
      </c>
      <c r="AD56" s="42" t="e">
        <f>_xlfn.XLOOKUP($M$8&amp;$AC56,Sheet2!$C:$C,Sheet2!$E:$E)</f>
        <v>#N/A</v>
      </c>
      <c r="AE56" s="43" t="e">
        <f>_xlfn.XLOOKUP($M$8&amp;$AC56,Sheet2!$C:$C,Sheet2!$F:$F)</f>
        <v>#N/A</v>
      </c>
      <c r="AF56" s="44" t="e">
        <f>_xlfn.XLOOKUP($M$8&amp;$AC56,Sheet2!$C:$C,Sheet2!$H:$H)</f>
        <v>#N/A</v>
      </c>
      <c r="AG56" s="48"/>
      <c r="AH56" s="48"/>
      <c r="AI56" s="53"/>
      <c r="AJ56" s="53"/>
      <c r="AK56" s="53"/>
      <c r="AL56" s="53"/>
      <c r="AM56" s="53"/>
      <c r="AN56" s="53"/>
      <c r="AO56" s="45"/>
      <c r="AP56" s="45"/>
      <c r="AQ56" s="45"/>
      <c r="AR56" s="45"/>
      <c r="AS56" s="45"/>
      <c r="AT56" s="45"/>
      <c r="AU56" s="45"/>
      <c r="AV56" s="45"/>
      <c r="AW56" s="45"/>
      <c r="AX56" s="45"/>
      <c r="AY56" s="45"/>
      <c r="AZ56" s="45"/>
      <c r="BA56" s="45"/>
      <c r="BB56" s="45"/>
      <c r="BC56" s="45"/>
      <c r="BD56" s="45"/>
    </row>
    <row r="57" spans="1:56" s="7" customFormat="1" ht="19.95" customHeight="1" x14ac:dyDescent="0.45">
      <c r="A57" s="45"/>
      <c r="B57" s="7">
        <v>45</v>
      </c>
      <c r="C57" s="84">
        <f t="shared" si="2"/>
        <v>45048</v>
      </c>
      <c r="D57" s="85"/>
      <c r="E57" s="86"/>
      <c r="F57" s="87" t="e">
        <f t="shared" si="3"/>
        <v>#N/A</v>
      </c>
      <c r="G57" s="88"/>
      <c r="H57" s="89"/>
      <c r="I57" s="90"/>
      <c r="J57" s="91" t="e">
        <f t="shared" si="4"/>
        <v>#N/A</v>
      </c>
      <c r="K57" s="92"/>
      <c r="L57" s="92"/>
      <c r="M57" s="87" t="e">
        <f t="shared" si="5"/>
        <v>#N/A</v>
      </c>
      <c r="N57" s="88"/>
      <c r="O57" s="89"/>
      <c r="P57" s="90"/>
      <c r="Q57" s="93">
        <f t="shared" si="6"/>
        <v>0</v>
      </c>
      <c r="R57" s="94"/>
      <c r="S57" s="54" t="s">
        <v>22</v>
      </c>
      <c r="T57" s="95" t="str">
        <f t="shared" si="7"/>
        <v/>
      </c>
      <c r="U57" s="96"/>
      <c r="V57" s="96"/>
      <c r="W57" s="96"/>
      <c r="X57" s="55" t="s">
        <v>28</v>
      </c>
      <c r="Y57" s="45"/>
      <c r="Z57" s="53"/>
      <c r="AA57" s="53"/>
      <c r="AB57" s="47">
        <v>45</v>
      </c>
      <c r="AC57" s="56">
        <v>45048</v>
      </c>
      <c r="AD57" s="42" t="e">
        <f>_xlfn.XLOOKUP($M$8&amp;$AC57,Sheet2!$C:$C,Sheet2!$E:$E)</f>
        <v>#N/A</v>
      </c>
      <c r="AE57" s="43" t="e">
        <f>_xlfn.XLOOKUP($M$8&amp;$AC57,Sheet2!$C:$C,Sheet2!$F:$F)</f>
        <v>#N/A</v>
      </c>
      <c r="AF57" s="44" t="e">
        <f>_xlfn.XLOOKUP($M$8&amp;$AC57,Sheet2!$C:$C,Sheet2!$H:$H)</f>
        <v>#N/A</v>
      </c>
      <c r="AG57" s="48"/>
      <c r="AH57" s="48"/>
      <c r="AI57" s="53"/>
      <c r="AJ57" s="53"/>
      <c r="AK57" s="53"/>
      <c r="AL57" s="53"/>
      <c r="AM57" s="53"/>
      <c r="AN57" s="53"/>
      <c r="AO57" s="45"/>
      <c r="AP57" s="45"/>
      <c r="AQ57" s="45"/>
      <c r="AR57" s="45"/>
      <c r="AS57" s="45"/>
      <c r="AT57" s="45"/>
      <c r="AU57" s="45"/>
      <c r="AV57" s="45"/>
      <c r="AW57" s="45"/>
      <c r="AX57" s="45"/>
      <c r="AY57" s="45"/>
      <c r="AZ57" s="45"/>
      <c r="BA57" s="45"/>
      <c r="BB57" s="45"/>
      <c r="BC57" s="45"/>
      <c r="BD57" s="45"/>
    </row>
    <row r="58" spans="1:56" s="7" customFormat="1" ht="19.95" customHeight="1" x14ac:dyDescent="0.45">
      <c r="A58" s="45"/>
      <c r="B58" s="7">
        <v>46</v>
      </c>
      <c r="C58" s="84">
        <f t="shared" si="2"/>
        <v>45049</v>
      </c>
      <c r="D58" s="85"/>
      <c r="E58" s="86"/>
      <c r="F58" s="87" t="e">
        <f t="shared" si="3"/>
        <v>#N/A</v>
      </c>
      <c r="G58" s="88"/>
      <c r="H58" s="89"/>
      <c r="I58" s="90"/>
      <c r="J58" s="91" t="e">
        <f t="shared" si="4"/>
        <v>#N/A</v>
      </c>
      <c r="K58" s="92"/>
      <c r="L58" s="92"/>
      <c r="M58" s="87" t="e">
        <f t="shared" si="5"/>
        <v>#N/A</v>
      </c>
      <c r="N58" s="88"/>
      <c r="O58" s="89"/>
      <c r="P58" s="90"/>
      <c r="Q58" s="93">
        <f t="shared" si="6"/>
        <v>0</v>
      </c>
      <c r="R58" s="94"/>
      <c r="S58" s="54" t="s">
        <v>22</v>
      </c>
      <c r="T58" s="95" t="str">
        <f t="shared" si="7"/>
        <v/>
      </c>
      <c r="U58" s="96"/>
      <c r="V58" s="96"/>
      <c r="W58" s="96"/>
      <c r="X58" s="55" t="s">
        <v>28</v>
      </c>
      <c r="Y58" s="45"/>
      <c r="Z58" s="53"/>
      <c r="AA58" s="53"/>
      <c r="AB58" s="47">
        <v>46</v>
      </c>
      <c r="AC58" s="56">
        <v>45049</v>
      </c>
      <c r="AD58" s="42" t="e">
        <f>_xlfn.XLOOKUP($M$8&amp;$AC58,Sheet2!$C:$C,Sheet2!$E:$E)</f>
        <v>#N/A</v>
      </c>
      <c r="AE58" s="43" t="e">
        <f>_xlfn.XLOOKUP($M$8&amp;$AC58,Sheet2!$C:$C,Sheet2!$F:$F)</f>
        <v>#N/A</v>
      </c>
      <c r="AF58" s="44" t="e">
        <f>_xlfn.XLOOKUP($M$8&amp;$AC58,Sheet2!$C:$C,Sheet2!$H:$H)</f>
        <v>#N/A</v>
      </c>
      <c r="AG58" s="48"/>
      <c r="AH58" s="48"/>
      <c r="AI58" s="53"/>
      <c r="AJ58" s="53"/>
      <c r="AK58" s="53"/>
      <c r="AL58" s="53"/>
      <c r="AM58" s="53"/>
      <c r="AN58" s="53"/>
      <c r="AO58" s="45"/>
      <c r="AP58" s="45"/>
      <c r="AQ58" s="45"/>
      <c r="AR58" s="45"/>
      <c r="AS58" s="45"/>
      <c r="AT58" s="45"/>
      <c r="AU58" s="45"/>
      <c r="AV58" s="45"/>
      <c r="AW58" s="45"/>
      <c r="AX58" s="45"/>
      <c r="AY58" s="45"/>
      <c r="AZ58" s="45"/>
      <c r="BA58" s="45"/>
      <c r="BB58" s="45"/>
      <c r="BC58" s="45"/>
      <c r="BD58" s="45"/>
    </row>
    <row r="59" spans="1:56" s="7" customFormat="1" ht="19.95" customHeight="1" x14ac:dyDescent="0.45">
      <c r="A59" s="45"/>
      <c r="B59" s="7">
        <v>47</v>
      </c>
      <c r="C59" s="84">
        <f t="shared" si="2"/>
        <v>45050</v>
      </c>
      <c r="D59" s="85"/>
      <c r="E59" s="86"/>
      <c r="F59" s="87" t="e">
        <f t="shared" si="3"/>
        <v>#N/A</v>
      </c>
      <c r="G59" s="88"/>
      <c r="H59" s="89"/>
      <c r="I59" s="90"/>
      <c r="J59" s="91" t="e">
        <f t="shared" si="4"/>
        <v>#N/A</v>
      </c>
      <c r="K59" s="92"/>
      <c r="L59" s="92"/>
      <c r="M59" s="87" t="e">
        <f t="shared" si="5"/>
        <v>#N/A</v>
      </c>
      <c r="N59" s="88"/>
      <c r="O59" s="89"/>
      <c r="P59" s="90"/>
      <c r="Q59" s="93">
        <f t="shared" si="6"/>
        <v>0</v>
      </c>
      <c r="R59" s="94"/>
      <c r="S59" s="54" t="s">
        <v>22</v>
      </c>
      <c r="T59" s="95" t="str">
        <f t="shared" si="7"/>
        <v/>
      </c>
      <c r="U59" s="96"/>
      <c r="V59" s="96"/>
      <c r="W59" s="96"/>
      <c r="X59" s="55" t="s">
        <v>28</v>
      </c>
      <c r="Y59" s="45"/>
      <c r="Z59" s="53"/>
      <c r="AA59" s="53"/>
      <c r="AB59" s="47">
        <v>47</v>
      </c>
      <c r="AC59" s="56">
        <v>45050</v>
      </c>
      <c r="AD59" s="42" t="e">
        <f>_xlfn.XLOOKUP($M$8&amp;$AC59,Sheet2!$C:$C,Sheet2!$E:$E)</f>
        <v>#N/A</v>
      </c>
      <c r="AE59" s="43" t="e">
        <f>_xlfn.XLOOKUP($M$8&amp;$AC59,Sheet2!$C:$C,Sheet2!$F:$F)</f>
        <v>#N/A</v>
      </c>
      <c r="AF59" s="44" t="e">
        <f>_xlfn.XLOOKUP($M$8&amp;$AC59,Sheet2!$C:$C,Sheet2!$H:$H)</f>
        <v>#N/A</v>
      </c>
      <c r="AG59" s="48"/>
      <c r="AH59" s="48"/>
      <c r="AI59" s="53"/>
      <c r="AJ59" s="53"/>
      <c r="AK59" s="53"/>
      <c r="AL59" s="53"/>
      <c r="AM59" s="53"/>
      <c r="AN59" s="53"/>
      <c r="AO59" s="45"/>
      <c r="AP59" s="45"/>
      <c r="AQ59" s="45"/>
      <c r="AR59" s="45"/>
      <c r="AS59" s="45"/>
      <c r="AT59" s="45"/>
      <c r="AU59" s="45"/>
      <c r="AV59" s="45"/>
      <c r="AW59" s="45"/>
      <c r="AX59" s="45"/>
      <c r="AY59" s="45"/>
      <c r="AZ59" s="45"/>
      <c r="BA59" s="45"/>
      <c r="BB59" s="45"/>
      <c r="BC59" s="45"/>
      <c r="BD59" s="45"/>
    </row>
    <row r="60" spans="1:56" s="7" customFormat="1" ht="19.95" customHeight="1" x14ac:dyDescent="0.45">
      <c r="A60" s="45"/>
      <c r="B60" s="7">
        <v>48</v>
      </c>
      <c r="C60" s="84">
        <f t="shared" si="2"/>
        <v>45051</v>
      </c>
      <c r="D60" s="85"/>
      <c r="E60" s="86"/>
      <c r="F60" s="87" t="e">
        <f t="shared" si="3"/>
        <v>#N/A</v>
      </c>
      <c r="G60" s="88"/>
      <c r="H60" s="89"/>
      <c r="I60" s="90"/>
      <c r="J60" s="91" t="e">
        <f t="shared" si="4"/>
        <v>#N/A</v>
      </c>
      <c r="K60" s="92"/>
      <c r="L60" s="92"/>
      <c r="M60" s="87" t="e">
        <f t="shared" si="5"/>
        <v>#N/A</v>
      </c>
      <c r="N60" s="88"/>
      <c r="O60" s="89"/>
      <c r="P60" s="90"/>
      <c r="Q60" s="93">
        <f t="shared" si="6"/>
        <v>0</v>
      </c>
      <c r="R60" s="94"/>
      <c r="S60" s="54" t="s">
        <v>22</v>
      </c>
      <c r="T60" s="95" t="str">
        <f t="shared" si="7"/>
        <v/>
      </c>
      <c r="U60" s="96"/>
      <c r="V60" s="96"/>
      <c r="W60" s="96"/>
      <c r="X60" s="55" t="s">
        <v>28</v>
      </c>
      <c r="Y60" s="45"/>
      <c r="Z60" s="53"/>
      <c r="AA60" s="53"/>
      <c r="AB60" s="47">
        <v>48</v>
      </c>
      <c r="AC60" s="56">
        <v>45051</v>
      </c>
      <c r="AD60" s="42" t="e">
        <f>_xlfn.XLOOKUP($M$8&amp;$AC60,Sheet2!$C:$C,Sheet2!$E:$E)</f>
        <v>#N/A</v>
      </c>
      <c r="AE60" s="43" t="e">
        <f>_xlfn.XLOOKUP($M$8&amp;$AC60,Sheet2!$C:$C,Sheet2!$F:$F)</f>
        <v>#N/A</v>
      </c>
      <c r="AF60" s="44" t="e">
        <f>_xlfn.XLOOKUP($M$8&amp;$AC60,Sheet2!$C:$C,Sheet2!$H:$H)</f>
        <v>#N/A</v>
      </c>
      <c r="AG60" s="48"/>
      <c r="AH60" s="48"/>
      <c r="AI60" s="53"/>
      <c r="AJ60" s="53"/>
      <c r="AK60" s="53"/>
      <c r="AL60" s="53"/>
      <c r="AM60" s="53"/>
      <c r="AN60" s="53"/>
      <c r="AO60" s="45"/>
      <c r="AP60" s="45"/>
      <c r="AQ60" s="45"/>
      <c r="AR60" s="45"/>
      <c r="AS60" s="45"/>
      <c r="AT60" s="45"/>
      <c r="AU60" s="45"/>
      <c r="AV60" s="45"/>
      <c r="AW60" s="45"/>
      <c r="AX60" s="45"/>
      <c r="AY60" s="45"/>
      <c r="AZ60" s="45"/>
      <c r="BA60" s="45"/>
      <c r="BB60" s="45"/>
      <c r="BC60" s="45"/>
      <c r="BD60" s="45"/>
    </row>
    <row r="61" spans="1:56" s="7" customFormat="1" ht="19.95" customHeight="1" x14ac:dyDescent="0.45">
      <c r="A61" s="45"/>
      <c r="B61" s="7">
        <v>49</v>
      </c>
      <c r="C61" s="84">
        <f t="shared" si="2"/>
        <v>45054</v>
      </c>
      <c r="D61" s="85"/>
      <c r="E61" s="86"/>
      <c r="F61" s="87" t="e">
        <f t="shared" si="3"/>
        <v>#N/A</v>
      </c>
      <c r="G61" s="88"/>
      <c r="H61" s="89"/>
      <c r="I61" s="90"/>
      <c r="J61" s="91" t="e">
        <f t="shared" si="4"/>
        <v>#N/A</v>
      </c>
      <c r="K61" s="92"/>
      <c r="L61" s="92"/>
      <c r="M61" s="87" t="e">
        <f t="shared" si="5"/>
        <v>#N/A</v>
      </c>
      <c r="N61" s="88"/>
      <c r="O61" s="89"/>
      <c r="P61" s="90"/>
      <c r="Q61" s="93">
        <f t="shared" si="6"/>
        <v>0</v>
      </c>
      <c r="R61" s="94"/>
      <c r="S61" s="54" t="s">
        <v>22</v>
      </c>
      <c r="T61" s="95" t="str">
        <f t="shared" si="7"/>
        <v/>
      </c>
      <c r="U61" s="96"/>
      <c r="V61" s="96"/>
      <c r="W61" s="96"/>
      <c r="X61" s="55" t="s">
        <v>28</v>
      </c>
      <c r="Y61" s="45"/>
      <c r="Z61" s="53"/>
      <c r="AA61" s="53"/>
      <c r="AB61" s="47">
        <v>49</v>
      </c>
      <c r="AC61" s="56">
        <v>45054</v>
      </c>
      <c r="AD61" s="42" t="e">
        <f>_xlfn.XLOOKUP($M$8&amp;$AC61,Sheet2!$C:$C,Sheet2!$E:$E)</f>
        <v>#N/A</v>
      </c>
      <c r="AE61" s="43" t="e">
        <f>_xlfn.XLOOKUP($M$8&amp;$AC61,Sheet2!$C:$C,Sheet2!$F:$F)</f>
        <v>#N/A</v>
      </c>
      <c r="AF61" s="44" t="e">
        <f>_xlfn.XLOOKUP($M$8&amp;$AC61,Sheet2!$C:$C,Sheet2!$H:$H)</f>
        <v>#N/A</v>
      </c>
      <c r="AG61" s="48"/>
      <c r="AH61" s="48"/>
      <c r="AI61" s="53"/>
      <c r="AJ61" s="53"/>
      <c r="AK61" s="53"/>
      <c r="AL61" s="53"/>
      <c r="AM61" s="53"/>
      <c r="AN61" s="53"/>
      <c r="AO61" s="45"/>
      <c r="AP61" s="45"/>
      <c r="AQ61" s="45"/>
      <c r="AR61" s="45"/>
      <c r="AS61" s="45"/>
      <c r="AT61" s="45"/>
      <c r="AU61" s="45"/>
      <c r="AV61" s="45"/>
      <c r="AW61" s="45"/>
      <c r="AX61" s="45"/>
      <c r="AY61" s="45"/>
      <c r="AZ61" s="45"/>
      <c r="BA61" s="45"/>
      <c r="BB61" s="45"/>
      <c r="BC61" s="45"/>
      <c r="BD61" s="45"/>
    </row>
    <row r="62" spans="1:56" s="7" customFormat="1" ht="19.95" customHeight="1" x14ac:dyDescent="0.45">
      <c r="A62" s="45"/>
      <c r="B62" s="7">
        <v>50</v>
      </c>
      <c r="C62" s="84">
        <f t="shared" si="2"/>
        <v>45055</v>
      </c>
      <c r="D62" s="85"/>
      <c r="E62" s="86"/>
      <c r="F62" s="87" t="e">
        <f t="shared" si="3"/>
        <v>#N/A</v>
      </c>
      <c r="G62" s="88"/>
      <c r="H62" s="89"/>
      <c r="I62" s="90"/>
      <c r="J62" s="91" t="e">
        <f t="shared" si="4"/>
        <v>#N/A</v>
      </c>
      <c r="K62" s="92"/>
      <c r="L62" s="92"/>
      <c r="M62" s="87" t="e">
        <f t="shared" si="5"/>
        <v>#N/A</v>
      </c>
      <c r="N62" s="88"/>
      <c r="O62" s="89"/>
      <c r="P62" s="90"/>
      <c r="Q62" s="93">
        <f t="shared" si="6"/>
        <v>0</v>
      </c>
      <c r="R62" s="94"/>
      <c r="S62" s="54" t="s">
        <v>22</v>
      </c>
      <c r="T62" s="95" t="str">
        <f t="shared" si="7"/>
        <v/>
      </c>
      <c r="U62" s="96"/>
      <c r="V62" s="96"/>
      <c r="W62" s="96"/>
      <c r="X62" s="55" t="s">
        <v>28</v>
      </c>
      <c r="Y62" s="45"/>
      <c r="Z62" s="53"/>
      <c r="AA62" s="53"/>
      <c r="AB62" s="47">
        <v>50</v>
      </c>
      <c r="AC62" s="56">
        <v>45055</v>
      </c>
      <c r="AD62" s="42" t="e">
        <f>_xlfn.XLOOKUP($M$8&amp;$AC62,Sheet2!$C:$C,Sheet2!$E:$E)</f>
        <v>#N/A</v>
      </c>
      <c r="AE62" s="43" t="e">
        <f>_xlfn.XLOOKUP($M$8&amp;$AC62,Sheet2!$C:$C,Sheet2!$F:$F)</f>
        <v>#N/A</v>
      </c>
      <c r="AF62" s="44" t="e">
        <f>_xlfn.XLOOKUP($M$8&amp;$AC62,Sheet2!$C:$C,Sheet2!$H:$H)</f>
        <v>#N/A</v>
      </c>
      <c r="AG62" s="48"/>
      <c r="AH62" s="48"/>
      <c r="AI62" s="53"/>
      <c r="AJ62" s="53"/>
      <c r="AK62" s="53"/>
      <c r="AL62" s="53"/>
      <c r="AM62" s="53"/>
      <c r="AN62" s="53"/>
      <c r="AO62" s="45"/>
      <c r="AP62" s="45"/>
      <c r="AQ62" s="45"/>
      <c r="AR62" s="45"/>
      <c r="AS62" s="45"/>
      <c r="AT62" s="45"/>
      <c r="AU62" s="45"/>
      <c r="AV62" s="45"/>
      <c r="AW62" s="45"/>
      <c r="AX62" s="45"/>
      <c r="AY62" s="45"/>
      <c r="AZ62" s="45"/>
      <c r="BA62" s="45"/>
      <c r="BB62" s="45"/>
      <c r="BC62" s="45"/>
      <c r="BD62" s="45"/>
    </row>
    <row r="63" spans="1:56" s="7" customFormat="1" ht="19.95" customHeight="1" x14ac:dyDescent="0.45">
      <c r="A63" s="45"/>
      <c r="B63" s="7">
        <v>51</v>
      </c>
      <c r="C63" s="84">
        <f t="shared" si="2"/>
        <v>45056</v>
      </c>
      <c r="D63" s="85"/>
      <c r="E63" s="86"/>
      <c r="F63" s="87" t="e">
        <f t="shared" si="3"/>
        <v>#N/A</v>
      </c>
      <c r="G63" s="88"/>
      <c r="H63" s="89"/>
      <c r="I63" s="90"/>
      <c r="J63" s="91" t="e">
        <f t="shared" si="4"/>
        <v>#N/A</v>
      </c>
      <c r="K63" s="92"/>
      <c r="L63" s="92"/>
      <c r="M63" s="87" t="e">
        <f t="shared" si="5"/>
        <v>#N/A</v>
      </c>
      <c r="N63" s="88"/>
      <c r="O63" s="89"/>
      <c r="P63" s="90"/>
      <c r="Q63" s="93">
        <f t="shared" si="6"/>
        <v>0</v>
      </c>
      <c r="R63" s="94"/>
      <c r="S63" s="54" t="s">
        <v>22</v>
      </c>
      <c r="T63" s="95" t="str">
        <f t="shared" si="7"/>
        <v/>
      </c>
      <c r="U63" s="96"/>
      <c r="V63" s="96"/>
      <c r="W63" s="96"/>
      <c r="X63" s="55" t="s">
        <v>28</v>
      </c>
      <c r="Y63" s="45"/>
      <c r="Z63" s="53"/>
      <c r="AA63" s="53"/>
      <c r="AB63" s="47">
        <v>51</v>
      </c>
      <c r="AC63" s="56">
        <v>45056</v>
      </c>
      <c r="AD63" s="42" t="e">
        <f>_xlfn.XLOOKUP($M$8&amp;$AC63,Sheet2!$C:$C,Sheet2!$E:$E)</f>
        <v>#N/A</v>
      </c>
      <c r="AE63" s="43" t="e">
        <f>_xlfn.XLOOKUP($M$8&amp;$AC63,Sheet2!$C:$C,Sheet2!$F:$F)</f>
        <v>#N/A</v>
      </c>
      <c r="AF63" s="44" t="e">
        <f>_xlfn.XLOOKUP($M$8&amp;$AC63,Sheet2!$C:$C,Sheet2!$H:$H)</f>
        <v>#N/A</v>
      </c>
      <c r="AG63" s="48"/>
      <c r="AH63" s="48"/>
      <c r="AI63" s="53"/>
      <c r="AJ63" s="53"/>
      <c r="AK63" s="53"/>
      <c r="AL63" s="53"/>
      <c r="AM63" s="53"/>
      <c r="AN63" s="53"/>
      <c r="AO63" s="45"/>
      <c r="AP63" s="45"/>
      <c r="AQ63" s="45"/>
      <c r="AR63" s="45"/>
      <c r="AS63" s="45"/>
      <c r="AT63" s="45"/>
      <c r="AU63" s="45"/>
      <c r="AV63" s="45"/>
      <c r="AW63" s="45"/>
      <c r="AX63" s="45"/>
      <c r="AY63" s="45"/>
      <c r="AZ63" s="45"/>
      <c r="BA63" s="45"/>
      <c r="BB63" s="45"/>
      <c r="BC63" s="45"/>
      <c r="BD63" s="45"/>
    </row>
    <row r="64" spans="1:56" s="7" customFormat="1" ht="19.95" customHeight="1" x14ac:dyDescent="0.45">
      <c r="A64" s="45"/>
      <c r="B64" s="7">
        <v>52</v>
      </c>
      <c r="C64" s="84">
        <f t="shared" si="2"/>
        <v>45057</v>
      </c>
      <c r="D64" s="85"/>
      <c r="E64" s="86"/>
      <c r="F64" s="87" t="e">
        <f t="shared" si="3"/>
        <v>#N/A</v>
      </c>
      <c r="G64" s="88"/>
      <c r="H64" s="89"/>
      <c r="I64" s="90"/>
      <c r="J64" s="91" t="e">
        <f t="shared" si="4"/>
        <v>#N/A</v>
      </c>
      <c r="K64" s="92"/>
      <c r="L64" s="92"/>
      <c r="M64" s="87" t="e">
        <f t="shared" si="5"/>
        <v>#N/A</v>
      </c>
      <c r="N64" s="88"/>
      <c r="O64" s="89"/>
      <c r="P64" s="90"/>
      <c r="Q64" s="93">
        <f t="shared" si="6"/>
        <v>0</v>
      </c>
      <c r="R64" s="94"/>
      <c r="S64" s="54" t="s">
        <v>22</v>
      </c>
      <c r="T64" s="95" t="str">
        <f t="shared" si="7"/>
        <v/>
      </c>
      <c r="U64" s="96"/>
      <c r="V64" s="96"/>
      <c r="W64" s="96"/>
      <c r="X64" s="55" t="s">
        <v>28</v>
      </c>
      <c r="Y64" s="45"/>
      <c r="Z64" s="53"/>
      <c r="AA64" s="53"/>
      <c r="AB64" s="47">
        <v>52</v>
      </c>
      <c r="AC64" s="56">
        <v>45057</v>
      </c>
      <c r="AD64" s="42" t="e">
        <f>_xlfn.XLOOKUP($M$8&amp;$AC64,Sheet2!$C:$C,Sheet2!$E:$E)</f>
        <v>#N/A</v>
      </c>
      <c r="AE64" s="43" t="e">
        <f>_xlfn.XLOOKUP($M$8&amp;$AC64,Sheet2!$C:$C,Sheet2!$F:$F)</f>
        <v>#N/A</v>
      </c>
      <c r="AF64" s="44" t="e">
        <f>_xlfn.XLOOKUP($M$8&amp;$AC64,Sheet2!$C:$C,Sheet2!$H:$H)</f>
        <v>#N/A</v>
      </c>
      <c r="AG64" s="48"/>
      <c r="AH64" s="48"/>
      <c r="AI64" s="53"/>
      <c r="AJ64" s="53"/>
      <c r="AK64" s="53"/>
      <c r="AL64" s="53"/>
      <c r="AM64" s="53"/>
      <c r="AN64" s="53"/>
      <c r="AO64" s="45"/>
      <c r="AP64" s="45"/>
      <c r="AQ64" s="45"/>
      <c r="AR64" s="45"/>
      <c r="AS64" s="45"/>
      <c r="AT64" s="45"/>
      <c r="AU64" s="45"/>
      <c r="AV64" s="45"/>
      <c r="AW64" s="45"/>
      <c r="AX64" s="45"/>
      <c r="AY64" s="45"/>
      <c r="AZ64" s="45"/>
      <c r="BA64" s="45"/>
      <c r="BB64" s="45"/>
      <c r="BC64" s="45"/>
      <c r="BD64" s="45"/>
    </row>
    <row r="65" spans="1:56" s="7" customFormat="1" ht="19.95" customHeight="1" x14ac:dyDescent="0.45">
      <c r="A65" s="45"/>
      <c r="B65" s="7">
        <v>53</v>
      </c>
      <c r="C65" s="84">
        <f t="shared" si="2"/>
        <v>45058</v>
      </c>
      <c r="D65" s="85"/>
      <c r="E65" s="86"/>
      <c r="F65" s="87" t="e">
        <f t="shared" si="3"/>
        <v>#N/A</v>
      </c>
      <c r="G65" s="88"/>
      <c r="H65" s="89"/>
      <c r="I65" s="90"/>
      <c r="J65" s="91" t="e">
        <f t="shared" si="4"/>
        <v>#N/A</v>
      </c>
      <c r="K65" s="92"/>
      <c r="L65" s="92"/>
      <c r="M65" s="87" t="e">
        <f t="shared" si="5"/>
        <v>#N/A</v>
      </c>
      <c r="N65" s="88"/>
      <c r="O65" s="89"/>
      <c r="P65" s="90"/>
      <c r="Q65" s="93">
        <f t="shared" si="6"/>
        <v>0</v>
      </c>
      <c r="R65" s="94"/>
      <c r="S65" s="54" t="s">
        <v>22</v>
      </c>
      <c r="T65" s="95" t="str">
        <f t="shared" si="7"/>
        <v/>
      </c>
      <c r="U65" s="96"/>
      <c r="V65" s="96"/>
      <c r="W65" s="96"/>
      <c r="X65" s="55" t="s">
        <v>28</v>
      </c>
      <c r="Y65" s="45"/>
      <c r="Z65" s="53"/>
      <c r="AA65" s="53"/>
      <c r="AB65" s="47">
        <v>53</v>
      </c>
      <c r="AC65" s="56">
        <v>45058</v>
      </c>
      <c r="AD65" s="42" t="e">
        <f>_xlfn.XLOOKUP($M$8&amp;$AC65,Sheet2!$C:$C,Sheet2!$E:$E)</f>
        <v>#N/A</v>
      </c>
      <c r="AE65" s="43" t="e">
        <f>_xlfn.XLOOKUP($M$8&amp;$AC65,Sheet2!$C:$C,Sheet2!$F:$F)</f>
        <v>#N/A</v>
      </c>
      <c r="AF65" s="44" t="e">
        <f>_xlfn.XLOOKUP($M$8&amp;$AC65,Sheet2!$C:$C,Sheet2!$H:$H)</f>
        <v>#N/A</v>
      </c>
      <c r="AG65" s="48"/>
      <c r="AH65" s="48"/>
      <c r="AI65" s="53"/>
      <c r="AJ65" s="53"/>
      <c r="AK65" s="53"/>
      <c r="AL65" s="53"/>
      <c r="AM65" s="53"/>
      <c r="AN65" s="53"/>
      <c r="AO65" s="45"/>
      <c r="AP65" s="45"/>
      <c r="AQ65" s="45"/>
      <c r="AR65" s="45"/>
      <c r="AS65" s="45"/>
      <c r="AT65" s="45"/>
      <c r="AU65" s="45"/>
      <c r="AV65" s="45"/>
      <c r="AW65" s="45"/>
      <c r="AX65" s="45"/>
      <c r="AY65" s="45"/>
      <c r="AZ65" s="45"/>
      <c r="BA65" s="45"/>
      <c r="BB65" s="45"/>
      <c r="BC65" s="45"/>
      <c r="BD65" s="45"/>
    </row>
    <row r="66" spans="1:56" s="7" customFormat="1" ht="19.95" customHeight="1" x14ac:dyDescent="0.45">
      <c r="A66" s="45"/>
      <c r="B66" s="7">
        <v>54</v>
      </c>
      <c r="C66" s="84">
        <f t="shared" si="2"/>
        <v>45060</v>
      </c>
      <c r="D66" s="85"/>
      <c r="E66" s="86"/>
      <c r="F66" s="87" t="e">
        <f t="shared" si="3"/>
        <v>#N/A</v>
      </c>
      <c r="G66" s="88"/>
      <c r="H66" s="89"/>
      <c r="I66" s="90"/>
      <c r="J66" s="91" t="e">
        <f t="shared" si="4"/>
        <v>#N/A</v>
      </c>
      <c r="K66" s="92"/>
      <c r="L66" s="92"/>
      <c r="M66" s="87" t="e">
        <f t="shared" si="5"/>
        <v>#N/A</v>
      </c>
      <c r="N66" s="88"/>
      <c r="O66" s="89"/>
      <c r="P66" s="90"/>
      <c r="Q66" s="93">
        <f t="shared" si="6"/>
        <v>0</v>
      </c>
      <c r="R66" s="94"/>
      <c r="S66" s="54" t="s">
        <v>22</v>
      </c>
      <c r="T66" s="95" t="str">
        <f t="shared" si="7"/>
        <v/>
      </c>
      <c r="U66" s="96"/>
      <c r="V66" s="96"/>
      <c r="W66" s="96"/>
      <c r="X66" s="55" t="s">
        <v>28</v>
      </c>
      <c r="Y66" s="45"/>
      <c r="Z66" s="53"/>
      <c r="AA66" s="53"/>
      <c r="AB66" s="47">
        <v>54</v>
      </c>
      <c r="AC66" s="56">
        <v>45060</v>
      </c>
      <c r="AD66" s="42" t="e">
        <f>_xlfn.XLOOKUP($M$8&amp;$AC66,Sheet2!$C:$C,Sheet2!$E:$E)</f>
        <v>#N/A</v>
      </c>
      <c r="AE66" s="43" t="e">
        <f>_xlfn.XLOOKUP($M$8&amp;$AC66,Sheet2!$C:$C,Sheet2!$F:$F)</f>
        <v>#N/A</v>
      </c>
      <c r="AF66" s="44" t="e">
        <f>_xlfn.XLOOKUP($M$8&amp;$AC66,Sheet2!$C:$C,Sheet2!$H:$H)</f>
        <v>#N/A</v>
      </c>
      <c r="AG66" s="48"/>
      <c r="AH66" s="48"/>
      <c r="AI66" s="53"/>
      <c r="AJ66" s="53"/>
      <c r="AK66" s="53"/>
      <c r="AL66" s="53"/>
      <c r="AM66" s="53"/>
      <c r="AN66" s="53"/>
      <c r="AO66" s="45"/>
      <c r="AP66" s="45"/>
      <c r="AQ66" s="45"/>
      <c r="AR66" s="45"/>
      <c r="AS66" s="45"/>
      <c r="AT66" s="45"/>
      <c r="AU66" s="45"/>
      <c r="AV66" s="45"/>
      <c r="AW66" s="45"/>
      <c r="AX66" s="45"/>
      <c r="AY66" s="45"/>
      <c r="AZ66" s="45"/>
      <c r="BA66" s="45"/>
      <c r="BB66" s="45"/>
      <c r="BC66" s="45"/>
      <c r="BD66" s="45"/>
    </row>
    <row r="67" spans="1:56" s="7" customFormat="1" ht="19.95" customHeight="1" x14ac:dyDescent="0.45">
      <c r="A67" s="45"/>
      <c r="B67" s="7">
        <v>55</v>
      </c>
      <c r="C67" s="84">
        <f t="shared" si="2"/>
        <v>45061</v>
      </c>
      <c r="D67" s="85"/>
      <c r="E67" s="86"/>
      <c r="F67" s="87" t="e">
        <f t="shared" si="3"/>
        <v>#N/A</v>
      </c>
      <c r="G67" s="88"/>
      <c r="H67" s="89"/>
      <c r="I67" s="90"/>
      <c r="J67" s="91" t="e">
        <f t="shared" si="4"/>
        <v>#N/A</v>
      </c>
      <c r="K67" s="92"/>
      <c r="L67" s="92"/>
      <c r="M67" s="87" t="e">
        <f t="shared" si="5"/>
        <v>#N/A</v>
      </c>
      <c r="N67" s="88"/>
      <c r="O67" s="89"/>
      <c r="P67" s="90"/>
      <c r="Q67" s="93">
        <f t="shared" si="6"/>
        <v>0</v>
      </c>
      <c r="R67" s="94"/>
      <c r="S67" s="54" t="s">
        <v>22</v>
      </c>
      <c r="T67" s="95" t="str">
        <f t="shared" si="7"/>
        <v/>
      </c>
      <c r="U67" s="96"/>
      <c r="V67" s="96"/>
      <c r="W67" s="96"/>
      <c r="X67" s="55" t="s">
        <v>28</v>
      </c>
      <c r="Y67" s="45"/>
      <c r="Z67" s="53"/>
      <c r="AA67" s="53"/>
      <c r="AB67" s="47">
        <v>55</v>
      </c>
      <c r="AC67" s="56">
        <v>45061</v>
      </c>
      <c r="AD67" s="42" t="e">
        <f>_xlfn.XLOOKUP($M$8&amp;$AC67,Sheet2!$C:$C,Sheet2!$E:$E)</f>
        <v>#N/A</v>
      </c>
      <c r="AE67" s="43" t="e">
        <f>_xlfn.XLOOKUP($M$8&amp;$AC67,Sheet2!$C:$C,Sheet2!$F:$F)</f>
        <v>#N/A</v>
      </c>
      <c r="AF67" s="44" t="e">
        <f>_xlfn.XLOOKUP($M$8&amp;$AC67,Sheet2!$C:$C,Sheet2!$H:$H)</f>
        <v>#N/A</v>
      </c>
      <c r="AG67" s="48"/>
      <c r="AH67" s="48"/>
      <c r="AI67" s="53"/>
      <c r="AJ67" s="53"/>
      <c r="AK67" s="53"/>
      <c r="AL67" s="53"/>
      <c r="AM67" s="53"/>
      <c r="AN67" s="53"/>
      <c r="AO67" s="45"/>
      <c r="AP67" s="45"/>
      <c r="AQ67" s="45"/>
      <c r="AR67" s="45"/>
      <c r="AS67" s="45"/>
      <c r="AT67" s="45"/>
      <c r="AU67" s="45"/>
      <c r="AV67" s="45"/>
      <c r="AW67" s="45"/>
      <c r="AX67" s="45"/>
      <c r="AY67" s="45"/>
      <c r="AZ67" s="45"/>
      <c r="BA67" s="45"/>
      <c r="BB67" s="45"/>
      <c r="BC67" s="45"/>
      <c r="BD67" s="45"/>
    </row>
    <row r="68" spans="1:56" s="7" customFormat="1" ht="19.95" customHeight="1" x14ac:dyDescent="0.45">
      <c r="A68" s="45"/>
      <c r="B68" s="7">
        <v>56</v>
      </c>
      <c r="C68" s="84">
        <f t="shared" si="2"/>
        <v>45062</v>
      </c>
      <c r="D68" s="85"/>
      <c r="E68" s="86"/>
      <c r="F68" s="87" t="e">
        <f t="shared" si="3"/>
        <v>#N/A</v>
      </c>
      <c r="G68" s="88"/>
      <c r="H68" s="89"/>
      <c r="I68" s="90"/>
      <c r="J68" s="91" t="e">
        <f t="shared" si="4"/>
        <v>#N/A</v>
      </c>
      <c r="K68" s="92"/>
      <c r="L68" s="92"/>
      <c r="M68" s="87" t="e">
        <f t="shared" si="5"/>
        <v>#N/A</v>
      </c>
      <c r="N68" s="88"/>
      <c r="O68" s="89"/>
      <c r="P68" s="90"/>
      <c r="Q68" s="93">
        <f t="shared" si="6"/>
        <v>0</v>
      </c>
      <c r="R68" s="94"/>
      <c r="S68" s="54" t="s">
        <v>22</v>
      </c>
      <c r="T68" s="95" t="str">
        <f t="shared" si="7"/>
        <v/>
      </c>
      <c r="U68" s="96"/>
      <c r="V68" s="96"/>
      <c r="W68" s="96"/>
      <c r="X68" s="55" t="s">
        <v>28</v>
      </c>
      <c r="Y68" s="45"/>
      <c r="Z68" s="53"/>
      <c r="AA68" s="53"/>
      <c r="AB68" s="47">
        <v>56</v>
      </c>
      <c r="AC68" s="56">
        <v>45062</v>
      </c>
      <c r="AD68" s="42" t="e">
        <f>_xlfn.XLOOKUP($M$8&amp;$AC68,Sheet2!$C:$C,Sheet2!$E:$E)</f>
        <v>#N/A</v>
      </c>
      <c r="AE68" s="43" t="e">
        <f>_xlfn.XLOOKUP($M$8&amp;$AC68,Sheet2!$C:$C,Sheet2!$F:$F)</f>
        <v>#N/A</v>
      </c>
      <c r="AF68" s="44" t="e">
        <f>_xlfn.XLOOKUP($M$8&amp;$AC68,Sheet2!$C:$C,Sheet2!$H:$H)</f>
        <v>#N/A</v>
      </c>
      <c r="AG68" s="48"/>
      <c r="AH68" s="48"/>
      <c r="AI68" s="53"/>
      <c r="AJ68" s="53"/>
      <c r="AK68" s="53"/>
      <c r="AL68" s="53"/>
      <c r="AM68" s="53"/>
      <c r="AN68" s="53"/>
      <c r="AO68" s="45"/>
      <c r="AP68" s="45"/>
      <c r="AQ68" s="45"/>
      <c r="AR68" s="45"/>
      <c r="AS68" s="45"/>
      <c r="AT68" s="45"/>
      <c r="AU68" s="45"/>
      <c r="AV68" s="45"/>
      <c r="AW68" s="45"/>
      <c r="AX68" s="45"/>
      <c r="AY68" s="45"/>
      <c r="AZ68" s="45"/>
      <c r="BA68" s="45"/>
      <c r="BB68" s="45"/>
      <c r="BC68" s="45"/>
      <c r="BD68" s="45"/>
    </row>
    <row r="69" spans="1:56" s="7" customFormat="1" ht="19.95" customHeight="1" x14ac:dyDescent="0.45">
      <c r="A69" s="45"/>
      <c r="B69" s="7">
        <v>57</v>
      </c>
      <c r="C69" s="84">
        <f t="shared" si="2"/>
        <v>45063</v>
      </c>
      <c r="D69" s="85"/>
      <c r="E69" s="86"/>
      <c r="F69" s="87" t="e">
        <f t="shared" si="3"/>
        <v>#N/A</v>
      </c>
      <c r="G69" s="88"/>
      <c r="H69" s="89"/>
      <c r="I69" s="90"/>
      <c r="J69" s="91" t="e">
        <f t="shared" si="4"/>
        <v>#N/A</v>
      </c>
      <c r="K69" s="92"/>
      <c r="L69" s="92"/>
      <c r="M69" s="87" t="e">
        <f t="shared" si="5"/>
        <v>#N/A</v>
      </c>
      <c r="N69" s="88"/>
      <c r="O69" s="89"/>
      <c r="P69" s="90"/>
      <c r="Q69" s="93">
        <f t="shared" si="6"/>
        <v>0</v>
      </c>
      <c r="R69" s="94"/>
      <c r="S69" s="54" t="s">
        <v>22</v>
      </c>
      <c r="T69" s="95" t="str">
        <f t="shared" si="7"/>
        <v/>
      </c>
      <c r="U69" s="96"/>
      <c r="V69" s="96"/>
      <c r="W69" s="96"/>
      <c r="X69" s="55" t="s">
        <v>28</v>
      </c>
      <c r="Y69" s="45"/>
      <c r="Z69" s="53"/>
      <c r="AA69" s="53"/>
      <c r="AB69" s="47">
        <v>57</v>
      </c>
      <c r="AC69" s="56">
        <v>45063</v>
      </c>
      <c r="AD69" s="42" t="e">
        <f>_xlfn.XLOOKUP($M$8&amp;$AC69,Sheet2!$C:$C,Sheet2!$E:$E)</f>
        <v>#N/A</v>
      </c>
      <c r="AE69" s="43" t="e">
        <f>_xlfn.XLOOKUP($M$8&amp;$AC69,Sheet2!$C:$C,Sheet2!$F:$F)</f>
        <v>#N/A</v>
      </c>
      <c r="AF69" s="44" t="e">
        <f>_xlfn.XLOOKUP($M$8&amp;$AC69,Sheet2!$C:$C,Sheet2!$H:$H)</f>
        <v>#N/A</v>
      </c>
      <c r="AG69" s="48"/>
      <c r="AH69" s="48"/>
      <c r="AI69" s="53"/>
      <c r="AJ69" s="53"/>
      <c r="AK69" s="53"/>
      <c r="AL69" s="53"/>
      <c r="AM69" s="53"/>
      <c r="AN69" s="53"/>
      <c r="AO69" s="45"/>
      <c r="AP69" s="45"/>
      <c r="AQ69" s="45"/>
      <c r="AR69" s="45"/>
      <c r="AS69" s="45"/>
      <c r="AT69" s="45"/>
      <c r="AU69" s="45"/>
      <c r="AV69" s="45"/>
      <c r="AW69" s="45"/>
      <c r="AX69" s="45"/>
      <c r="AY69" s="45"/>
      <c r="AZ69" s="45"/>
      <c r="BA69" s="45"/>
      <c r="BB69" s="45"/>
      <c r="BC69" s="45"/>
      <c r="BD69" s="45"/>
    </row>
    <row r="70" spans="1:56" s="7" customFormat="1" ht="19.95" customHeight="1" x14ac:dyDescent="0.45">
      <c r="A70" s="45"/>
      <c r="B70" s="7">
        <v>58</v>
      </c>
      <c r="C70" s="84">
        <f t="shared" si="2"/>
        <v>45066</v>
      </c>
      <c r="D70" s="85"/>
      <c r="E70" s="86"/>
      <c r="F70" s="87" t="e">
        <f t="shared" si="3"/>
        <v>#N/A</v>
      </c>
      <c r="G70" s="88"/>
      <c r="H70" s="89"/>
      <c r="I70" s="90"/>
      <c r="J70" s="91" t="e">
        <f t="shared" si="4"/>
        <v>#N/A</v>
      </c>
      <c r="K70" s="92"/>
      <c r="L70" s="92"/>
      <c r="M70" s="87" t="e">
        <f t="shared" si="5"/>
        <v>#N/A</v>
      </c>
      <c r="N70" s="88"/>
      <c r="O70" s="89"/>
      <c r="P70" s="90"/>
      <c r="Q70" s="93">
        <f t="shared" si="6"/>
        <v>0</v>
      </c>
      <c r="R70" s="94"/>
      <c r="S70" s="54" t="s">
        <v>22</v>
      </c>
      <c r="T70" s="95" t="str">
        <f t="shared" si="7"/>
        <v/>
      </c>
      <c r="U70" s="96"/>
      <c r="V70" s="96"/>
      <c r="W70" s="96"/>
      <c r="X70" s="55" t="s">
        <v>28</v>
      </c>
      <c r="Y70" s="45"/>
      <c r="Z70" s="53"/>
      <c r="AA70" s="53"/>
      <c r="AB70" s="47">
        <v>58</v>
      </c>
      <c r="AC70" s="56">
        <v>45066</v>
      </c>
      <c r="AD70" s="42" t="e">
        <f>_xlfn.XLOOKUP($M$8&amp;$AC70,Sheet2!$C:$C,Sheet2!$E:$E)</f>
        <v>#N/A</v>
      </c>
      <c r="AE70" s="43" t="e">
        <f>_xlfn.XLOOKUP($M$8&amp;$AC70,Sheet2!$C:$C,Sheet2!$F:$F)</f>
        <v>#N/A</v>
      </c>
      <c r="AF70" s="44" t="e">
        <f>_xlfn.XLOOKUP($M$8&amp;$AC70,Sheet2!$C:$C,Sheet2!$H:$H)</f>
        <v>#N/A</v>
      </c>
      <c r="AG70" s="48"/>
      <c r="AH70" s="48"/>
      <c r="AI70" s="53"/>
      <c r="AJ70" s="53"/>
      <c r="AK70" s="53"/>
      <c r="AL70" s="53"/>
      <c r="AM70" s="53"/>
      <c r="AN70" s="53"/>
      <c r="AO70" s="45"/>
      <c r="AP70" s="45"/>
      <c r="AQ70" s="45"/>
      <c r="AR70" s="45"/>
      <c r="AS70" s="45"/>
      <c r="AT70" s="45"/>
      <c r="AU70" s="45"/>
      <c r="AV70" s="45"/>
      <c r="AW70" s="45"/>
      <c r="AX70" s="45"/>
      <c r="AY70" s="45"/>
      <c r="AZ70" s="45"/>
      <c r="BA70" s="45"/>
      <c r="BB70" s="45"/>
      <c r="BC70" s="45"/>
      <c r="BD70" s="45"/>
    </row>
    <row r="71" spans="1:56" s="7" customFormat="1" ht="19.95" customHeight="1" x14ac:dyDescent="0.45">
      <c r="A71" s="45"/>
      <c r="B71" s="7">
        <v>59</v>
      </c>
      <c r="C71" s="84">
        <f t="shared" si="2"/>
        <v>45067</v>
      </c>
      <c r="D71" s="85"/>
      <c r="E71" s="86"/>
      <c r="F71" s="87" t="e">
        <f t="shared" si="3"/>
        <v>#N/A</v>
      </c>
      <c r="G71" s="88"/>
      <c r="H71" s="89"/>
      <c r="I71" s="90"/>
      <c r="J71" s="91" t="e">
        <f t="shared" si="4"/>
        <v>#N/A</v>
      </c>
      <c r="K71" s="92"/>
      <c r="L71" s="92"/>
      <c r="M71" s="87" t="e">
        <f t="shared" si="5"/>
        <v>#N/A</v>
      </c>
      <c r="N71" s="88"/>
      <c r="O71" s="89"/>
      <c r="P71" s="90"/>
      <c r="Q71" s="93">
        <f t="shared" si="6"/>
        <v>0</v>
      </c>
      <c r="R71" s="94"/>
      <c r="S71" s="54" t="s">
        <v>22</v>
      </c>
      <c r="T71" s="95" t="str">
        <f t="shared" si="7"/>
        <v/>
      </c>
      <c r="U71" s="96"/>
      <c r="V71" s="96"/>
      <c r="W71" s="96"/>
      <c r="X71" s="55" t="s">
        <v>28</v>
      </c>
      <c r="Y71" s="45"/>
      <c r="Z71" s="53"/>
      <c r="AA71" s="53"/>
      <c r="AB71" s="47">
        <v>59</v>
      </c>
      <c r="AC71" s="56">
        <v>45067</v>
      </c>
      <c r="AD71" s="42" t="e">
        <f>_xlfn.XLOOKUP($M$8&amp;$AC71,Sheet2!$C:$C,Sheet2!$E:$E)</f>
        <v>#N/A</v>
      </c>
      <c r="AE71" s="43" t="e">
        <f>_xlfn.XLOOKUP($M$8&amp;$AC71,Sheet2!$C:$C,Sheet2!$F:$F)</f>
        <v>#N/A</v>
      </c>
      <c r="AF71" s="44" t="e">
        <f>_xlfn.XLOOKUP($M$8&amp;$AC71,Sheet2!$C:$C,Sheet2!$H:$H)</f>
        <v>#N/A</v>
      </c>
      <c r="AG71" s="48"/>
      <c r="AH71" s="48"/>
      <c r="AI71" s="53"/>
      <c r="AJ71" s="53"/>
      <c r="AK71" s="53"/>
      <c r="AL71" s="53"/>
      <c r="AM71" s="53"/>
      <c r="AN71" s="53"/>
      <c r="AO71" s="45"/>
      <c r="AP71" s="45"/>
      <c r="AQ71" s="45"/>
      <c r="AR71" s="45"/>
      <c r="AS71" s="45"/>
      <c r="AT71" s="45"/>
      <c r="AU71" s="45"/>
      <c r="AV71" s="45"/>
      <c r="AW71" s="45"/>
      <c r="AX71" s="45"/>
      <c r="AY71" s="45"/>
      <c r="AZ71" s="45"/>
      <c r="BA71" s="45"/>
      <c r="BB71" s="45"/>
      <c r="BC71" s="45"/>
      <c r="BD71" s="45"/>
    </row>
    <row r="72" spans="1:56" s="7" customFormat="1" ht="19.95" customHeight="1" x14ac:dyDescent="0.45">
      <c r="A72" s="45"/>
      <c r="B72" s="7">
        <v>60</v>
      </c>
      <c r="C72" s="84">
        <f t="shared" si="2"/>
        <v>45068</v>
      </c>
      <c r="D72" s="85"/>
      <c r="E72" s="86"/>
      <c r="F72" s="87" t="e">
        <f t="shared" si="3"/>
        <v>#N/A</v>
      </c>
      <c r="G72" s="88"/>
      <c r="H72" s="89"/>
      <c r="I72" s="90"/>
      <c r="J72" s="91" t="e">
        <f t="shared" si="4"/>
        <v>#N/A</v>
      </c>
      <c r="K72" s="92"/>
      <c r="L72" s="92"/>
      <c r="M72" s="87" t="e">
        <f t="shared" si="5"/>
        <v>#N/A</v>
      </c>
      <c r="N72" s="88"/>
      <c r="O72" s="89"/>
      <c r="P72" s="90"/>
      <c r="Q72" s="93">
        <f t="shared" si="6"/>
        <v>0</v>
      </c>
      <c r="R72" s="94"/>
      <c r="S72" s="54" t="s">
        <v>22</v>
      </c>
      <c r="T72" s="95" t="str">
        <f t="shared" si="7"/>
        <v/>
      </c>
      <c r="U72" s="96"/>
      <c r="V72" s="96"/>
      <c r="W72" s="96"/>
      <c r="X72" s="55" t="s">
        <v>28</v>
      </c>
      <c r="Y72" s="45"/>
      <c r="Z72" s="53"/>
      <c r="AA72" s="53"/>
      <c r="AB72" s="47">
        <v>60</v>
      </c>
      <c r="AC72" s="56">
        <v>45068</v>
      </c>
      <c r="AD72" s="42" t="e">
        <f>_xlfn.XLOOKUP($M$8&amp;$AC72,Sheet2!$C:$C,Sheet2!$E:$E)</f>
        <v>#N/A</v>
      </c>
      <c r="AE72" s="43" t="e">
        <f>_xlfn.XLOOKUP($M$8&amp;$AC72,Sheet2!$C:$C,Sheet2!$F:$F)</f>
        <v>#N/A</v>
      </c>
      <c r="AF72" s="44" t="e">
        <f>_xlfn.XLOOKUP($M$8&amp;$AC72,Sheet2!$C:$C,Sheet2!$H:$H)</f>
        <v>#N/A</v>
      </c>
      <c r="AG72" s="48"/>
      <c r="AH72" s="48"/>
      <c r="AI72" s="53"/>
      <c r="AJ72" s="53"/>
      <c r="AK72" s="53"/>
      <c r="AL72" s="53"/>
      <c r="AM72" s="53"/>
      <c r="AN72" s="53"/>
      <c r="AO72" s="45"/>
      <c r="AP72" s="45"/>
      <c r="AQ72" s="45"/>
      <c r="AR72" s="45"/>
      <c r="AS72" s="45"/>
      <c r="AT72" s="45"/>
      <c r="AU72" s="45"/>
      <c r="AV72" s="45"/>
      <c r="AW72" s="45"/>
      <c r="AX72" s="45"/>
      <c r="AY72" s="45"/>
      <c r="AZ72" s="45"/>
      <c r="BA72" s="45"/>
      <c r="BB72" s="45"/>
      <c r="BC72" s="45"/>
      <c r="BD72" s="45"/>
    </row>
    <row r="73" spans="1:56" s="7" customFormat="1" ht="19.95" customHeight="1" x14ac:dyDescent="0.45">
      <c r="A73" s="45"/>
      <c r="B73" s="7">
        <v>61</v>
      </c>
      <c r="C73" s="84">
        <f t="shared" si="2"/>
        <v>45069</v>
      </c>
      <c r="D73" s="85"/>
      <c r="E73" s="86"/>
      <c r="F73" s="87" t="e">
        <f t="shared" si="3"/>
        <v>#N/A</v>
      </c>
      <c r="G73" s="88"/>
      <c r="H73" s="89"/>
      <c r="I73" s="90"/>
      <c r="J73" s="91" t="e">
        <f t="shared" si="4"/>
        <v>#N/A</v>
      </c>
      <c r="K73" s="92"/>
      <c r="L73" s="92"/>
      <c r="M73" s="87" t="e">
        <f t="shared" si="5"/>
        <v>#N/A</v>
      </c>
      <c r="N73" s="88"/>
      <c r="O73" s="89"/>
      <c r="P73" s="90"/>
      <c r="Q73" s="93">
        <f t="shared" si="6"/>
        <v>0</v>
      </c>
      <c r="R73" s="94"/>
      <c r="S73" s="54" t="s">
        <v>22</v>
      </c>
      <c r="T73" s="95" t="str">
        <f t="shared" si="7"/>
        <v/>
      </c>
      <c r="U73" s="96"/>
      <c r="V73" s="96"/>
      <c r="W73" s="96"/>
      <c r="X73" s="55" t="s">
        <v>28</v>
      </c>
      <c r="Y73" s="45"/>
      <c r="Z73" s="53"/>
      <c r="AA73" s="53"/>
      <c r="AB73" s="47">
        <v>61</v>
      </c>
      <c r="AC73" s="56">
        <v>45069</v>
      </c>
      <c r="AD73" s="42" t="e">
        <f>_xlfn.XLOOKUP($M$8&amp;$AC73,Sheet2!$C:$C,Sheet2!$E:$E)</f>
        <v>#N/A</v>
      </c>
      <c r="AE73" s="43" t="e">
        <f>_xlfn.XLOOKUP($M$8&amp;$AC73,Sheet2!$C:$C,Sheet2!$F:$F)</f>
        <v>#N/A</v>
      </c>
      <c r="AF73" s="44" t="e">
        <f>_xlfn.XLOOKUP($M$8&amp;$AC73,Sheet2!$C:$C,Sheet2!$H:$H)</f>
        <v>#N/A</v>
      </c>
      <c r="AG73" s="48"/>
      <c r="AH73" s="48"/>
      <c r="AI73" s="53"/>
      <c r="AJ73" s="53"/>
      <c r="AK73" s="53"/>
      <c r="AL73" s="53"/>
      <c r="AM73" s="53"/>
      <c r="AN73" s="53"/>
      <c r="AO73" s="45"/>
      <c r="AP73" s="45"/>
      <c r="AQ73" s="45"/>
      <c r="AR73" s="45"/>
      <c r="AS73" s="45"/>
      <c r="AT73" s="45"/>
      <c r="AU73" s="45"/>
      <c r="AV73" s="45"/>
      <c r="AW73" s="45"/>
      <c r="AX73" s="45"/>
      <c r="AY73" s="45"/>
      <c r="AZ73" s="45"/>
      <c r="BA73" s="45"/>
      <c r="BB73" s="45"/>
      <c r="BC73" s="45"/>
      <c r="BD73" s="45"/>
    </row>
    <row r="74" spans="1:56" s="7" customFormat="1" ht="19.95" customHeight="1" x14ac:dyDescent="0.45">
      <c r="A74" s="45"/>
      <c r="B74" s="7">
        <v>62</v>
      </c>
      <c r="C74" s="84">
        <f t="shared" si="2"/>
        <v>45070</v>
      </c>
      <c r="D74" s="85"/>
      <c r="E74" s="86"/>
      <c r="F74" s="87" t="e">
        <f t="shared" si="3"/>
        <v>#N/A</v>
      </c>
      <c r="G74" s="88"/>
      <c r="H74" s="89"/>
      <c r="I74" s="90"/>
      <c r="J74" s="91" t="e">
        <f t="shared" si="4"/>
        <v>#N/A</v>
      </c>
      <c r="K74" s="92"/>
      <c r="L74" s="92"/>
      <c r="M74" s="87" t="e">
        <f t="shared" si="5"/>
        <v>#N/A</v>
      </c>
      <c r="N74" s="88"/>
      <c r="O74" s="89"/>
      <c r="P74" s="90"/>
      <c r="Q74" s="93">
        <f t="shared" si="6"/>
        <v>0</v>
      </c>
      <c r="R74" s="94"/>
      <c r="S74" s="54" t="s">
        <v>22</v>
      </c>
      <c r="T74" s="95" t="str">
        <f t="shared" si="7"/>
        <v/>
      </c>
      <c r="U74" s="96"/>
      <c r="V74" s="96"/>
      <c r="W74" s="96"/>
      <c r="X74" s="55" t="s">
        <v>28</v>
      </c>
      <c r="Y74" s="45"/>
      <c r="Z74" s="53"/>
      <c r="AA74" s="53"/>
      <c r="AB74" s="47">
        <v>62</v>
      </c>
      <c r="AC74" s="56">
        <v>45070</v>
      </c>
      <c r="AD74" s="42" t="e">
        <f>_xlfn.XLOOKUP($M$8&amp;$AC74,Sheet2!$C:$C,Sheet2!$E:$E)</f>
        <v>#N/A</v>
      </c>
      <c r="AE74" s="43" t="e">
        <f>_xlfn.XLOOKUP($M$8&amp;$AC74,Sheet2!$C:$C,Sheet2!$F:$F)</f>
        <v>#N/A</v>
      </c>
      <c r="AF74" s="44" t="e">
        <f>_xlfn.XLOOKUP($M$8&amp;$AC74,Sheet2!$C:$C,Sheet2!$H:$H)</f>
        <v>#N/A</v>
      </c>
      <c r="AG74" s="48"/>
      <c r="AH74" s="48"/>
      <c r="AI74" s="53"/>
      <c r="AJ74" s="53"/>
      <c r="AK74" s="53"/>
      <c r="AL74" s="53"/>
      <c r="AM74" s="53"/>
      <c r="AN74" s="53"/>
      <c r="AO74" s="45"/>
      <c r="AP74" s="45"/>
      <c r="AQ74" s="45"/>
      <c r="AR74" s="45"/>
      <c r="AS74" s="45"/>
      <c r="AT74" s="45"/>
      <c r="AU74" s="45"/>
      <c r="AV74" s="45"/>
      <c r="AW74" s="45"/>
      <c r="AX74" s="45"/>
      <c r="AY74" s="45"/>
      <c r="AZ74" s="45"/>
      <c r="BA74" s="45"/>
      <c r="BB74" s="45"/>
      <c r="BC74" s="45"/>
      <c r="BD74" s="45"/>
    </row>
    <row r="75" spans="1:56" s="7" customFormat="1" ht="19.95" customHeight="1" x14ac:dyDescent="0.45">
      <c r="A75" s="45"/>
      <c r="B75" s="7">
        <v>63</v>
      </c>
      <c r="C75" s="84">
        <f t="shared" si="2"/>
        <v>45071</v>
      </c>
      <c r="D75" s="85"/>
      <c r="E75" s="86"/>
      <c r="F75" s="87" t="e">
        <f t="shared" si="3"/>
        <v>#N/A</v>
      </c>
      <c r="G75" s="88"/>
      <c r="H75" s="89"/>
      <c r="I75" s="90"/>
      <c r="J75" s="91" t="e">
        <f t="shared" si="4"/>
        <v>#N/A</v>
      </c>
      <c r="K75" s="92"/>
      <c r="L75" s="92"/>
      <c r="M75" s="87" t="e">
        <f t="shared" si="5"/>
        <v>#N/A</v>
      </c>
      <c r="N75" s="88"/>
      <c r="O75" s="89"/>
      <c r="P75" s="90"/>
      <c r="Q75" s="93">
        <f t="shared" si="6"/>
        <v>0</v>
      </c>
      <c r="R75" s="94"/>
      <c r="S75" s="54" t="s">
        <v>22</v>
      </c>
      <c r="T75" s="95" t="str">
        <f t="shared" si="7"/>
        <v/>
      </c>
      <c r="U75" s="96"/>
      <c r="V75" s="96"/>
      <c r="W75" s="96"/>
      <c r="X75" s="55" t="s">
        <v>28</v>
      </c>
      <c r="Y75" s="45"/>
      <c r="Z75" s="53"/>
      <c r="AA75" s="53"/>
      <c r="AB75" s="47">
        <v>63</v>
      </c>
      <c r="AC75" s="56">
        <v>45071</v>
      </c>
      <c r="AD75" s="42" t="e">
        <f>_xlfn.XLOOKUP($M$8&amp;$AC75,Sheet2!$C:$C,Sheet2!$E:$E)</f>
        <v>#N/A</v>
      </c>
      <c r="AE75" s="43" t="e">
        <f>_xlfn.XLOOKUP($M$8&amp;$AC75,Sheet2!$C:$C,Sheet2!$F:$F)</f>
        <v>#N/A</v>
      </c>
      <c r="AF75" s="44" t="e">
        <f>_xlfn.XLOOKUP($M$8&amp;$AC75,Sheet2!$C:$C,Sheet2!$H:$H)</f>
        <v>#N/A</v>
      </c>
      <c r="AG75" s="48"/>
      <c r="AH75" s="48"/>
      <c r="AI75" s="53"/>
      <c r="AJ75" s="53"/>
      <c r="AK75" s="53"/>
      <c r="AL75" s="53"/>
      <c r="AM75" s="53"/>
      <c r="AN75" s="53"/>
      <c r="AO75" s="45"/>
      <c r="AP75" s="45"/>
      <c r="AQ75" s="45"/>
      <c r="AR75" s="45"/>
      <c r="AS75" s="45"/>
      <c r="AT75" s="45"/>
      <c r="AU75" s="45"/>
      <c r="AV75" s="45"/>
      <c r="AW75" s="45"/>
      <c r="AX75" s="45"/>
      <c r="AY75" s="45"/>
      <c r="AZ75" s="45"/>
      <c r="BA75" s="45"/>
      <c r="BB75" s="45"/>
      <c r="BC75" s="45"/>
      <c r="BD75" s="45"/>
    </row>
    <row r="76" spans="1:56" s="7" customFormat="1" ht="19.95" customHeight="1" x14ac:dyDescent="0.45">
      <c r="A76" s="45"/>
      <c r="B76" s="7">
        <v>64</v>
      </c>
      <c r="C76" s="84">
        <f t="shared" si="2"/>
        <v>45072</v>
      </c>
      <c r="D76" s="85"/>
      <c r="E76" s="86"/>
      <c r="F76" s="87" t="e">
        <f t="shared" si="3"/>
        <v>#N/A</v>
      </c>
      <c r="G76" s="88"/>
      <c r="H76" s="89"/>
      <c r="I76" s="90"/>
      <c r="J76" s="91" t="e">
        <f t="shared" si="4"/>
        <v>#N/A</v>
      </c>
      <c r="K76" s="92"/>
      <c r="L76" s="92"/>
      <c r="M76" s="87" t="e">
        <f t="shared" si="5"/>
        <v>#N/A</v>
      </c>
      <c r="N76" s="88"/>
      <c r="O76" s="89"/>
      <c r="P76" s="90"/>
      <c r="Q76" s="93">
        <f t="shared" si="6"/>
        <v>0</v>
      </c>
      <c r="R76" s="94"/>
      <c r="S76" s="54" t="s">
        <v>22</v>
      </c>
      <c r="T76" s="95" t="str">
        <f t="shared" si="7"/>
        <v/>
      </c>
      <c r="U76" s="96"/>
      <c r="V76" s="96"/>
      <c r="W76" s="96"/>
      <c r="X76" s="55" t="s">
        <v>28</v>
      </c>
      <c r="Y76" s="45"/>
      <c r="Z76" s="53"/>
      <c r="AA76" s="53"/>
      <c r="AB76" s="47">
        <v>64</v>
      </c>
      <c r="AC76" s="56">
        <v>45072</v>
      </c>
      <c r="AD76" s="42" t="e">
        <f>_xlfn.XLOOKUP($M$8&amp;$AC76,Sheet2!$C:$C,Sheet2!$E:$E)</f>
        <v>#N/A</v>
      </c>
      <c r="AE76" s="43" t="e">
        <f>_xlfn.XLOOKUP($M$8&amp;$AC76,Sheet2!$C:$C,Sheet2!$F:$F)</f>
        <v>#N/A</v>
      </c>
      <c r="AF76" s="44" t="e">
        <f>_xlfn.XLOOKUP($M$8&amp;$AC76,Sheet2!$C:$C,Sheet2!$H:$H)</f>
        <v>#N/A</v>
      </c>
      <c r="AG76" s="48"/>
      <c r="AH76" s="48"/>
      <c r="AI76" s="53"/>
      <c r="AJ76" s="53"/>
      <c r="AK76" s="53"/>
      <c r="AL76" s="53"/>
      <c r="AM76" s="53"/>
      <c r="AN76" s="53"/>
      <c r="AO76" s="45"/>
      <c r="AP76" s="45"/>
      <c r="AQ76" s="45"/>
      <c r="AR76" s="45"/>
      <c r="AS76" s="45"/>
      <c r="AT76" s="45"/>
      <c r="AU76" s="45"/>
      <c r="AV76" s="45"/>
      <c r="AW76" s="45"/>
      <c r="AX76" s="45"/>
      <c r="AY76" s="45"/>
      <c r="AZ76" s="45"/>
      <c r="BA76" s="45"/>
      <c r="BB76" s="45"/>
      <c r="BC76" s="45"/>
      <c r="BD76" s="45"/>
    </row>
    <row r="77" spans="1:56" s="7" customFormat="1" ht="19.95" customHeight="1" x14ac:dyDescent="0.45">
      <c r="A77" s="45"/>
      <c r="B77" s="7">
        <v>65</v>
      </c>
      <c r="C77" s="84">
        <f t="shared" si="2"/>
        <v>45073</v>
      </c>
      <c r="D77" s="85"/>
      <c r="E77" s="86"/>
      <c r="F77" s="87" t="e">
        <f t="shared" si="3"/>
        <v>#N/A</v>
      </c>
      <c r="G77" s="88"/>
      <c r="H77" s="89"/>
      <c r="I77" s="90"/>
      <c r="J77" s="91" t="e">
        <f t="shared" si="4"/>
        <v>#N/A</v>
      </c>
      <c r="K77" s="92"/>
      <c r="L77" s="92"/>
      <c r="M77" s="87" t="e">
        <f t="shared" si="5"/>
        <v>#N/A</v>
      </c>
      <c r="N77" s="88"/>
      <c r="O77" s="89"/>
      <c r="P77" s="90"/>
      <c r="Q77" s="93">
        <f t="shared" si="6"/>
        <v>0</v>
      </c>
      <c r="R77" s="94"/>
      <c r="S77" s="54" t="s">
        <v>22</v>
      </c>
      <c r="T77" s="95" t="str">
        <f t="shared" si="7"/>
        <v/>
      </c>
      <c r="U77" s="96"/>
      <c r="V77" s="96"/>
      <c r="W77" s="96"/>
      <c r="X77" s="55" t="s">
        <v>28</v>
      </c>
      <c r="Y77" s="45"/>
      <c r="Z77" s="53"/>
      <c r="AA77" s="53"/>
      <c r="AB77" s="47">
        <v>65</v>
      </c>
      <c r="AC77" s="56">
        <v>45073</v>
      </c>
      <c r="AD77" s="42" t="e">
        <f>_xlfn.XLOOKUP($M$8&amp;$AC77,Sheet2!$C:$C,Sheet2!$E:$E)</f>
        <v>#N/A</v>
      </c>
      <c r="AE77" s="43" t="e">
        <f>_xlfn.XLOOKUP($M$8&amp;$AC77,Sheet2!$C:$C,Sheet2!$F:$F)</f>
        <v>#N/A</v>
      </c>
      <c r="AF77" s="44" t="e">
        <f>_xlfn.XLOOKUP($M$8&amp;$AC77,Sheet2!$C:$C,Sheet2!$H:$H)</f>
        <v>#N/A</v>
      </c>
      <c r="AG77" s="48"/>
      <c r="AH77" s="48"/>
      <c r="AI77" s="53"/>
      <c r="AJ77" s="53"/>
      <c r="AK77" s="53"/>
      <c r="AL77" s="53"/>
      <c r="AM77" s="53"/>
      <c r="AN77" s="53"/>
      <c r="AO77" s="45"/>
      <c r="AP77" s="45"/>
      <c r="AQ77" s="45"/>
      <c r="AR77" s="45"/>
      <c r="AS77" s="45"/>
      <c r="AT77" s="45"/>
      <c r="AU77" s="45"/>
      <c r="AV77" s="45"/>
      <c r="AW77" s="45"/>
      <c r="AX77" s="45"/>
      <c r="AY77" s="45"/>
      <c r="AZ77" s="45"/>
      <c r="BA77" s="45"/>
      <c r="BB77" s="45"/>
      <c r="BC77" s="45"/>
      <c r="BD77" s="45"/>
    </row>
    <row r="78" spans="1:56" s="7" customFormat="1" ht="19.95" customHeight="1" x14ac:dyDescent="0.45">
      <c r="A78" s="45"/>
      <c r="B78" s="7">
        <v>66</v>
      </c>
      <c r="C78" s="84">
        <f t="shared" ref="C78:C87" si="13">AC78</f>
        <v>45074</v>
      </c>
      <c r="D78" s="85"/>
      <c r="E78" s="86"/>
      <c r="F78" s="87" t="e">
        <f t="shared" ref="F78:F87" si="14">AD78</f>
        <v>#N/A</v>
      </c>
      <c r="G78" s="88"/>
      <c r="H78" s="89"/>
      <c r="I78" s="90"/>
      <c r="J78" s="91" t="e">
        <f t="shared" ref="J78:J87" si="15">AE78</f>
        <v>#N/A</v>
      </c>
      <c r="K78" s="92"/>
      <c r="L78" s="92"/>
      <c r="M78" s="87" t="e">
        <f t="shared" ref="M78:M87" si="16">AF78</f>
        <v>#N/A</v>
      </c>
      <c r="N78" s="88"/>
      <c r="O78" s="89"/>
      <c r="P78" s="90"/>
      <c r="Q78" s="93">
        <f t="shared" ref="Q78:Q141" si="17">H78-O78</f>
        <v>0</v>
      </c>
      <c r="R78" s="94"/>
      <c r="S78" s="54" t="s">
        <v>22</v>
      </c>
      <c r="T78" s="95" t="str">
        <f t="shared" ref="T78:T141" si="18">IF(OR(H78="",$T$8="",O78=""),"",IF(Q78&gt;0.01,"",IF($T$8*Q78*1.1*-1&gt;100000,100000,ROUNDDOWN($T$8*Q78*1.1*-1,-1))))</f>
        <v/>
      </c>
      <c r="U78" s="96"/>
      <c r="V78" s="96"/>
      <c r="W78" s="96"/>
      <c r="X78" s="55" t="s">
        <v>28</v>
      </c>
      <c r="Y78" s="45"/>
      <c r="Z78" s="53"/>
      <c r="AA78" s="53"/>
      <c r="AB78" s="47">
        <v>66</v>
      </c>
      <c r="AC78" s="56">
        <v>45074</v>
      </c>
      <c r="AD78" s="42" t="e">
        <f>_xlfn.XLOOKUP($M$8&amp;$AC78,Sheet2!$C:$C,Sheet2!$E:$E)</f>
        <v>#N/A</v>
      </c>
      <c r="AE78" s="43" t="e">
        <f>_xlfn.XLOOKUP($M$8&amp;$AC78,Sheet2!$C:$C,Sheet2!$F:$F)</f>
        <v>#N/A</v>
      </c>
      <c r="AF78" s="44" t="e">
        <f>_xlfn.XLOOKUP($M$8&amp;$AC78,Sheet2!$C:$C,Sheet2!$H:$H)</f>
        <v>#N/A</v>
      </c>
      <c r="AG78" s="48"/>
      <c r="AH78" s="48"/>
      <c r="AI78" s="53"/>
      <c r="AJ78" s="53"/>
      <c r="AK78" s="53"/>
      <c r="AL78" s="53"/>
      <c r="AM78" s="53"/>
      <c r="AN78" s="53"/>
      <c r="AO78" s="45"/>
      <c r="AP78" s="45"/>
      <c r="AQ78" s="45"/>
      <c r="AR78" s="45"/>
      <c r="AS78" s="45"/>
      <c r="AT78" s="45"/>
      <c r="AU78" s="45"/>
      <c r="AV78" s="45"/>
      <c r="AW78" s="45"/>
      <c r="AX78" s="45"/>
      <c r="AY78" s="45"/>
      <c r="AZ78" s="45"/>
      <c r="BA78" s="45"/>
      <c r="BB78" s="45"/>
      <c r="BC78" s="45"/>
      <c r="BD78" s="45"/>
    </row>
    <row r="79" spans="1:56" s="7" customFormat="1" ht="19.95" customHeight="1" x14ac:dyDescent="0.45">
      <c r="A79" s="45"/>
      <c r="B79" s="7">
        <v>67</v>
      </c>
      <c r="C79" s="84">
        <f t="shared" si="13"/>
        <v>45080</v>
      </c>
      <c r="D79" s="85"/>
      <c r="E79" s="86"/>
      <c r="F79" s="87" t="e">
        <f t="shared" si="14"/>
        <v>#N/A</v>
      </c>
      <c r="G79" s="88"/>
      <c r="H79" s="89"/>
      <c r="I79" s="90"/>
      <c r="J79" s="91" t="e">
        <f t="shared" si="15"/>
        <v>#N/A</v>
      </c>
      <c r="K79" s="92"/>
      <c r="L79" s="92"/>
      <c r="M79" s="87" t="e">
        <f t="shared" si="16"/>
        <v>#N/A</v>
      </c>
      <c r="N79" s="88"/>
      <c r="O79" s="89"/>
      <c r="P79" s="90"/>
      <c r="Q79" s="93">
        <f t="shared" si="17"/>
        <v>0</v>
      </c>
      <c r="R79" s="94"/>
      <c r="S79" s="54" t="s">
        <v>22</v>
      </c>
      <c r="T79" s="95" t="str">
        <f t="shared" si="18"/>
        <v/>
      </c>
      <c r="U79" s="96"/>
      <c r="V79" s="96"/>
      <c r="W79" s="96"/>
      <c r="X79" s="55" t="s">
        <v>28</v>
      </c>
      <c r="Y79" s="45"/>
      <c r="Z79" s="53"/>
      <c r="AA79" s="53"/>
      <c r="AB79" s="47">
        <v>67</v>
      </c>
      <c r="AC79" s="56">
        <v>45080</v>
      </c>
      <c r="AD79" s="42" t="e">
        <f>_xlfn.XLOOKUP($M$8&amp;$AC79,Sheet2!$C:$C,Sheet2!$E:$E)</f>
        <v>#N/A</v>
      </c>
      <c r="AE79" s="43" t="e">
        <f>_xlfn.XLOOKUP($M$8&amp;$AC79,Sheet2!$C:$C,Sheet2!$F:$F)</f>
        <v>#N/A</v>
      </c>
      <c r="AF79" s="44" t="e">
        <f>_xlfn.XLOOKUP($M$8&amp;$AC79,Sheet2!$C:$C,Sheet2!$H:$H)</f>
        <v>#N/A</v>
      </c>
      <c r="AG79" s="48"/>
      <c r="AH79" s="48"/>
      <c r="AI79" s="53"/>
      <c r="AJ79" s="53"/>
      <c r="AK79" s="53"/>
      <c r="AL79" s="53"/>
      <c r="AM79" s="53"/>
      <c r="AN79" s="53"/>
      <c r="AO79" s="45"/>
      <c r="AP79" s="45"/>
      <c r="AQ79" s="45"/>
      <c r="AR79" s="45"/>
      <c r="AS79" s="45"/>
      <c r="AT79" s="45"/>
      <c r="AU79" s="45"/>
      <c r="AV79" s="45"/>
      <c r="AW79" s="45"/>
      <c r="AX79" s="45"/>
      <c r="AY79" s="45"/>
      <c r="AZ79" s="45"/>
      <c r="BA79" s="45"/>
      <c r="BB79" s="45"/>
      <c r="BC79" s="45"/>
      <c r="BD79" s="45"/>
    </row>
    <row r="80" spans="1:56" s="7" customFormat="1" ht="19.95" customHeight="1" x14ac:dyDescent="0.45">
      <c r="A80" s="45"/>
      <c r="B80" s="7">
        <v>68</v>
      </c>
      <c r="C80" s="84">
        <f t="shared" si="13"/>
        <v>45081</v>
      </c>
      <c r="D80" s="85"/>
      <c r="E80" s="86"/>
      <c r="F80" s="87" t="e">
        <f t="shared" si="14"/>
        <v>#N/A</v>
      </c>
      <c r="G80" s="88"/>
      <c r="H80" s="89"/>
      <c r="I80" s="90"/>
      <c r="J80" s="91" t="e">
        <f t="shared" si="15"/>
        <v>#N/A</v>
      </c>
      <c r="K80" s="92"/>
      <c r="L80" s="92"/>
      <c r="M80" s="87" t="e">
        <f t="shared" si="16"/>
        <v>#N/A</v>
      </c>
      <c r="N80" s="88"/>
      <c r="O80" s="89"/>
      <c r="P80" s="90"/>
      <c r="Q80" s="93">
        <f t="shared" si="17"/>
        <v>0</v>
      </c>
      <c r="R80" s="94"/>
      <c r="S80" s="54" t="s">
        <v>22</v>
      </c>
      <c r="T80" s="95" t="str">
        <f t="shared" si="18"/>
        <v/>
      </c>
      <c r="U80" s="96"/>
      <c r="V80" s="96"/>
      <c r="W80" s="96"/>
      <c r="X80" s="55" t="s">
        <v>28</v>
      </c>
      <c r="Y80" s="45"/>
      <c r="Z80" s="53"/>
      <c r="AA80" s="53"/>
      <c r="AB80" s="47">
        <v>68</v>
      </c>
      <c r="AC80" s="56">
        <v>45081</v>
      </c>
      <c r="AD80" s="42" t="e">
        <f>_xlfn.XLOOKUP($M$8&amp;$AC80,Sheet2!$C:$C,Sheet2!$E:$E)</f>
        <v>#N/A</v>
      </c>
      <c r="AE80" s="43" t="e">
        <f>_xlfn.XLOOKUP($M$8&amp;$AC80,Sheet2!$C:$C,Sheet2!$F:$F)</f>
        <v>#N/A</v>
      </c>
      <c r="AF80" s="44" t="e">
        <f>_xlfn.XLOOKUP($M$8&amp;$AC80,Sheet2!$C:$C,Sheet2!$H:$H)</f>
        <v>#N/A</v>
      </c>
      <c r="AG80" s="48"/>
      <c r="AH80" s="48"/>
      <c r="AI80" s="53"/>
      <c r="AJ80" s="53"/>
      <c r="AK80" s="53"/>
      <c r="AL80" s="53"/>
      <c r="AM80" s="53"/>
      <c r="AN80" s="53"/>
      <c r="AO80" s="45"/>
      <c r="AP80" s="45"/>
      <c r="AQ80" s="45"/>
      <c r="AR80" s="45"/>
      <c r="AS80" s="45"/>
      <c r="AT80" s="45"/>
      <c r="AU80" s="45"/>
      <c r="AV80" s="45"/>
      <c r="AW80" s="45"/>
      <c r="AX80" s="45"/>
      <c r="AY80" s="45"/>
      <c r="AZ80" s="45"/>
      <c r="BA80" s="45"/>
      <c r="BB80" s="45"/>
      <c r="BC80" s="45"/>
      <c r="BD80" s="45"/>
    </row>
    <row r="81" spans="1:56" s="7" customFormat="1" ht="19.95" customHeight="1" x14ac:dyDescent="0.45">
      <c r="A81" s="45"/>
      <c r="B81" s="7">
        <v>69</v>
      </c>
      <c r="C81" s="84">
        <f t="shared" si="13"/>
        <v>45084</v>
      </c>
      <c r="D81" s="85"/>
      <c r="E81" s="86"/>
      <c r="F81" s="87" t="e">
        <f t="shared" si="14"/>
        <v>#N/A</v>
      </c>
      <c r="G81" s="88"/>
      <c r="H81" s="89"/>
      <c r="I81" s="90"/>
      <c r="J81" s="91" t="e">
        <f t="shared" si="15"/>
        <v>#N/A</v>
      </c>
      <c r="K81" s="92"/>
      <c r="L81" s="92"/>
      <c r="M81" s="87" t="e">
        <f t="shared" si="16"/>
        <v>#N/A</v>
      </c>
      <c r="N81" s="88"/>
      <c r="O81" s="89"/>
      <c r="P81" s="90"/>
      <c r="Q81" s="93">
        <f t="shared" si="17"/>
        <v>0</v>
      </c>
      <c r="R81" s="94"/>
      <c r="S81" s="54" t="s">
        <v>22</v>
      </c>
      <c r="T81" s="95" t="str">
        <f t="shared" si="18"/>
        <v/>
      </c>
      <c r="U81" s="96"/>
      <c r="V81" s="96"/>
      <c r="W81" s="96"/>
      <c r="X81" s="55" t="s">
        <v>28</v>
      </c>
      <c r="Y81" s="45"/>
      <c r="Z81" s="53"/>
      <c r="AA81" s="53"/>
      <c r="AB81" s="47">
        <v>69</v>
      </c>
      <c r="AC81" s="56">
        <v>45084</v>
      </c>
      <c r="AD81" s="42" t="e">
        <f>_xlfn.XLOOKUP($M$8&amp;$AC81,Sheet2!$C:$C,Sheet2!$E:$E)</f>
        <v>#N/A</v>
      </c>
      <c r="AE81" s="43" t="e">
        <f>_xlfn.XLOOKUP($M$8&amp;$AC81,Sheet2!$C:$C,Sheet2!$F:$F)</f>
        <v>#N/A</v>
      </c>
      <c r="AF81" s="44" t="e">
        <f>_xlfn.XLOOKUP($M$8&amp;$AC81,Sheet2!$C:$C,Sheet2!$H:$H)</f>
        <v>#N/A</v>
      </c>
      <c r="AG81" s="48"/>
      <c r="AH81" s="48"/>
      <c r="AI81" s="53"/>
      <c r="AJ81" s="53"/>
      <c r="AK81" s="53"/>
      <c r="AL81" s="53"/>
      <c r="AM81" s="53"/>
      <c r="AN81" s="53"/>
      <c r="AO81" s="45"/>
      <c r="AP81" s="45"/>
      <c r="AQ81" s="45"/>
      <c r="AR81" s="45"/>
      <c r="AS81" s="45"/>
      <c r="AT81" s="45"/>
      <c r="AU81" s="45"/>
      <c r="AV81" s="45"/>
      <c r="AW81" s="45"/>
      <c r="AX81" s="45"/>
      <c r="AY81" s="45"/>
      <c r="AZ81" s="45"/>
      <c r="BA81" s="45"/>
      <c r="BB81" s="45"/>
      <c r="BC81" s="45"/>
      <c r="BD81" s="45"/>
    </row>
    <row r="82" spans="1:56" s="7" customFormat="1" ht="19.95" customHeight="1" x14ac:dyDescent="0.45">
      <c r="A82" s="45"/>
      <c r="B82" s="7">
        <v>70</v>
      </c>
      <c r="C82" s="84">
        <f>AC82</f>
        <v>45086</v>
      </c>
      <c r="D82" s="85"/>
      <c r="E82" s="86"/>
      <c r="F82" s="87" t="e">
        <f t="shared" si="14"/>
        <v>#N/A</v>
      </c>
      <c r="G82" s="88"/>
      <c r="H82" s="89"/>
      <c r="I82" s="90"/>
      <c r="J82" s="91" t="e">
        <f t="shared" si="15"/>
        <v>#N/A</v>
      </c>
      <c r="K82" s="92"/>
      <c r="L82" s="92"/>
      <c r="M82" s="87" t="e">
        <f t="shared" si="16"/>
        <v>#N/A</v>
      </c>
      <c r="N82" s="88"/>
      <c r="O82" s="89"/>
      <c r="P82" s="90"/>
      <c r="Q82" s="93">
        <f t="shared" si="17"/>
        <v>0</v>
      </c>
      <c r="R82" s="94"/>
      <c r="S82" s="54" t="s">
        <v>22</v>
      </c>
      <c r="T82" s="95" t="str">
        <f t="shared" si="18"/>
        <v/>
      </c>
      <c r="U82" s="96"/>
      <c r="V82" s="96"/>
      <c r="W82" s="96"/>
      <c r="X82" s="55" t="s">
        <v>28</v>
      </c>
      <c r="Y82" s="45"/>
      <c r="Z82" s="53"/>
      <c r="AA82" s="53"/>
      <c r="AB82" s="47">
        <v>70</v>
      </c>
      <c r="AC82" s="56">
        <v>45086</v>
      </c>
      <c r="AD82" s="42" t="e">
        <f>_xlfn.XLOOKUP($M$8&amp;$AC82,Sheet2!$C:$C,Sheet2!$E:$E)</f>
        <v>#N/A</v>
      </c>
      <c r="AE82" s="43" t="e">
        <f>_xlfn.XLOOKUP($M$8&amp;$AC82,Sheet2!$C:$C,Sheet2!$F:$F)</f>
        <v>#N/A</v>
      </c>
      <c r="AF82" s="44" t="e">
        <f>_xlfn.XLOOKUP($M$8&amp;$AC82,Sheet2!$C:$C,Sheet2!$H:$H)</f>
        <v>#N/A</v>
      </c>
      <c r="AG82" s="48"/>
      <c r="AH82" s="48"/>
      <c r="AI82" s="53"/>
      <c r="AJ82" s="53"/>
      <c r="AK82" s="53"/>
      <c r="AL82" s="53"/>
      <c r="AM82" s="53"/>
      <c r="AN82" s="53"/>
      <c r="AO82" s="45"/>
      <c r="AP82" s="45"/>
      <c r="AQ82" s="45"/>
      <c r="AR82" s="45"/>
      <c r="AS82" s="45"/>
      <c r="AT82" s="45"/>
      <c r="AU82" s="45"/>
      <c r="AV82" s="45"/>
      <c r="AW82" s="45"/>
      <c r="AX82" s="45"/>
      <c r="AY82" s="45"/>
      <c r="AZ82" s="45"/>
      <c r="BA82" s="45"/>
      <c r="BB82" s="45"/>
      <c r="BC82" s="45"/>
      <c r="BD82" s="45"/>
    </row>
    <row r="83" spans="1:56" s="7" customFormat="1" ht="19.95" customHeight="1" x14ac:dyDescent="0.45">
      <c r="A83" s="45"/>
      <c r="B83" s="7">
        <v>71</v>
      </c>
      <c r="C83" s="84">
        <f t="shared" si="13"/>
        <v>45088</v>
      </c>
      <c r="D83" s="85"/>
      <c r="E83" s="86"/>
      <c r="F83" s="87" t="e">
        <f t="shared" si="14"/>
        <v>#N/A</v>
      </c>
      <c r="G83" s="88"/>
      <c r="H83" s="89"/>
      <c r="I83" s="90"/>
      <c r="J83" s="91" t="e">
        <f t="shared" si="15"/>
        <v>#N/A</v>
      </c>
      <c r="K83" s="92"/>
      <c r="L83" s="92"/>
      <c r="M83" s="87" t="e">
        <f t="shared" si="16"/>
        <v>#N/A</v>
      </c>
      <c r="N83" s="88"/>
      <c r="O83" s="89"/>
      <c r="P83" s="90"/>
      <c r="Q83" s="93">
        <f t="shared" si="17"/>
        <v>0</v>
      </c>
      <c r="R83" s="94"/>
      <c r="S83" s="54" t="s">
        <v>22</v>
      </c>
      <c r="T83" s="95" t="str">
        <f t="shared" si="18"/>
        <v/>
      </c>
      <c r="U83" s="96"/>
      <c r="V83" s="96"/>
      <c r="W83" s="96"/>
      <c r="X83" s="55" t="s">
        <v>28</v>
      </c>
      <c r="Y83" s="45"/>
      <c r="Z83" s="53"/>
      <c r="AA83" s="53"/>
      <c r="AB83" s="47">
        <v>71</v>
      </c>
      <c r="AC83" s="56">
        <v>45088</v>
      </c>
      <c r="AD83" s="42" t="e">
        <f>_xlfn.XLOOKUP($M$8&amp;$AC83,Sheet2!$C:$C,Sheet2!$E:$E)</f>
        <v>#N/A</v>
      </c>
      <c r="AE83" s="43" t="e">
        <f>_xlfn.XLOOKUP($M$8&amp;$AC83,Sheet2!$C:$C,Sheet2!$F:$F)</f>
        <v>#N/A</v>
      </c>
      <c r="AF83" s="44" t="e">
        <f>_xlfn.XLOOKUP($M$8&amp;$AC83,Sheet2!$C:$C,Sheet2!$H:$H)</f>
        <v>#N/A</v>
      </c>
      <c r="AG83" s="48"/>
      <c r="AH83" s="48"/>
      <c r="AI83" s="53"/>
      <c r="AJ83" s="53"/>
      <c r="AK83" s="53"/>
      <c r="AL83" s="53"/>
      <c r="AM83" s="53"/>
      <c r="AN83" s="53"/>
      <c r="AO83" s="45"/>
      <c r="AP83" s="45"/>
      <c r="AQ83" s="45"/>
      <c r="AR83" s="45"/>
      <c r="AS83" s="45"/>
      <c r="AT83" s="45"/>
      <c r="AU83" s="45"/>
      <c r="AV83" s="45"/>
      <c r="AW83" s="45"/>
      <c r="AX83" s="45"/>
      <c r="AY83" s="45"/>
      <c r="AZ83" s="45"/>
      <c r="BA83" s="45"/>
      <c r="BB83" s="45"/>
      <c r="BC83" s="45"/>
      <c r="BD83" s="45"/>
    </row>
    <row r="84" spans="1:56" s="7" customFormat="1" ht="19.95" customHeight="1" x14ac:dyDescent="0.45">
      <c r="A84" s="45"/>
      <c r="B84" s="7">
        <v>72</v>
      </c>
      <c r="C84" s="84">
        <f t="shared" si="13"/>
        <v>45092</v>
      </c>
      <c r="D84" s="85"/>
      <c r="E84" s="86"/>
      <c r="F84" s="87" t="e">
        <f t="shared" si="14"/>
        <v>#N/A</v>
      </c>
      <c r="G84" s="88"/>
      <c r="H84" s="89"/>
      <c r="I84" s="90"/>
      <c r="J84" s="91" t="e">
        <f t="shared" si="15"/>
        <v>#N/A</v>
      </c>
      <c r="K84" s="92"/>
      <c r="L84" s="92"/>
      <c r="M84" s="87" t="e">
        <f t="shared" si="16"/>
        <v>#N/A</v>
      </c>
      <c r="N84" s="88"/>
      <c r="O84" s="89"/>
      <c r="P84" s="90"/>
      <c r="Q84" s="93">
        <f t="shared" si="17"/>
        <v>0</v>
      </c>
      <c r="R84" s="94"/>
      <c r="S84" s="54" t="s">
        <v>22</v>
      </c>
      <c r="T84" s="95" t="str">
        <f t="shared" si="18"/>
        <v/>
      </c>
      <c r="U84" s="96"/>
      <c r="V84" s="96"/>
      <c r="W84" s="96"/>
      <c r="X84" s="55" t="s">
        <v>28</v>
      </c>
      <c r="Y84" s="45"/>
      <c r="Z84" s="53"/>
      <c r="AA84" s="53"/>
      <c r="AB84" s="47">
        <v>72</v>
      </c>
      <c r="AC84" s="56">
        <v>45092</v>
      </c>
      <c r="AD84" s="42" t="e">
        <f>_xlfn.XLOOKUP($M$8&amp;$AC84,Sheet2!$C:$C,Sheet2!$E:$E)</f>
        <v>#N/A</v>
      </c>
      <c r="AE84" s="43" t="e">
        <f>_xlfn.XLOOKUP($M$8&amp;$AC84,Sheet2!$C:$C,Sheet2!$F:$F)</f>
        <v>#N/A</v>
      </c>
      <c r="AF84" s="44" t="e">
        <f>_xlfn.XLOOKUP($M$8&amp;$AC84,Sheet2!$C:$C,Sheet2!$H:$H)</f>
        <v>#N/A</v>
      </c>
      <c r="AG84" s="48"/>
      <c r="AH84" s="48"/>
      <c r="AI84" s="53"/>
      <c r="AJ84" s="53"/>
      <c r="AK84" s="53"/>
      <c r="AL84" s="53"/>
      <c r="AM84" s="53"/>
      <c r="AN84" s="53"/>
      <c r="AO84" s="45"/>
      <c r="AP84" s="45"/>
      <c r="AQ84" s="45"/>
      <c r="AR84" s="45"/>
      <c r="AS84" s="45"/>
      <c r="AT84" s="45"/>
      <c r="AU84" s="45"/>
      <c r="AV84" s="45"/>
      <c r="AW84" s="45"/>
      <c r="AX84" s="45"/>
      <c r="AY84" s="45"/>
      <c r="AZ84" s="45"/>
      <c r="BA84" s="45"/>
      <c r="BB84" s="45"/>
      <c r="BC84" s="45"/>
      <c r="BD84" s="45"/>
    </row>
    <row r="85" spans="1:56" s="7" customFormat="1" ht="19.95" customHeight="1" x14ac:dyDescent="0.45">
      <c r="A85" s="45"/>
      <c r="B85" s="7">
        <v>73</v>
      </c>
      <c r="C85" s="84">
        <f t="shared" si="13"/>
        <v>45093</v>
      </c>
      <c r="D85" s="85"/>
      <c r="E85" s="86"/>
      <c r="F85" s="87" t="e">
        <f t="shared" si="14"/>
        <v>#N/A</v>
      </c>
      <c r="G85" s="88"/>
      <c r="H85" s="89"/>
      <c r="I85" s="90"/>
      <c r="J85" s="91" t="e">
        <f t="shared" si="15"/>
        <v>#N/A</v>
      </c>
      <c r="K85" s="92"/>
      <c r="L85" s="92"/>
      <c r="M85" s="87" t="e">
        <f t="shared" si="16"/>
        <v>#N/A</v>
      </c>
      <c r="N85" s="88"/>
      <c r="O85" s="89"/>
      <c r="P85" s="90"/>
      <c r="Q85" s="93">
        <f t="shared" si="17"/>
        <v>0</v>
      </c>
      <c r="R85" s="94"/>
      <c r="S85" s="54" t="s">
        <v>22</v>
      </c>
      <c r="T85" s="95" t="str">
        <f t="shared" si="18"/>
        <v/>
      </c>
      <c r="U85" s="96"/>
      <c r="V85" s="96"/>
      <c r="W85" s="96"/>
      <c r="X85" s="55" t="s">
        <v>28</v>
      </c>
      <c r="Y85" s="45"/>
      <c r="Z85" s="53"/>
      <c r="AA85" s="53"/>
      <c r="AB85" s="47">
        <v>73</v>
      </c>
      <c r="AC85" s="56">
        <v>45093</v>
      </c>
      <c r="AD85" s="42" t="e">
        <f>_xlfn.XLOOKUP($M$8&amp;$AC85,Sheet2!$C:$C,Sheet2!$E:$E)</f>
        <v>#N/A</v>
      </c>
      <c r="AE85" s="43" t="e">
        <f>_xlfn.XLOOKUP($M$8&amp;$AC85,Sheet2!$C:$C,Sheet2!$F:$F)</f>
        <v>#N/A</v>
      </c>
      <c r="AF85" s="44" t="e">
        <f>_xlfn.XLOOKUP($M$8&amp;$AC85,Sheet2!$C:$C,Sheet2!$H:$H)</f>
        <v>#N/A</v>
      </c>
      <c r="AG85" s="48"/>
      <c r="AH85" s="48"/>
      <c r="AI85" s="53"/>
      <c r="AJ85" s="53"/>
      <c r="AK85" s="53"/>
      <c r="AL85" s="53"/>
      <c r="AM85" s="53"/>
      <c r="AN85" s="53"/>
      <c r="AO85" s="45"/>
      <c r="AP85" s="45"/>
      <c r="AQ85" s="45"/>
      <c r="AR85" s="45"/>
      <c r="AS85" s="45"/>
      <c r="AT85" s="45"/>
      <c r="AU85" s="45"/>
      <c r="AV85" s="45"/>
      <c r="AW85" s="45"/>
      <c r="AX85" s="45"/>
      <c r="AY85" s="45"/>
      <c r="AZ85" s="45"/>
      <c r="BA85" s="45"/>
      <c r="BB85" s="45"/>
      <c r="BC85" s="45"/>
      <c r="BD85" s="45"/>
    </row>
    <row r="86" spans="1:56" s="7" customFormat="1" ht="19.95" customHeight="1" x14ac:dyDescent="0.45">
      <c r="A86" s="45"/>
      <c r="B86" s="7">
        <v>74</v>
      </c>
      <c r="C86" s="84">
        <f t="shared" si="13"/>
        <v>45094</v>
      </c>
      <c r="D86" s="85"/>
      <c r="E86" s="86"/>
      <c r="F86" s="87" t="e">
        <f t="shared" si="14"/>
        <v>#N/A</v>
      </c>
      <c r="G86" s="88"/>
      <c r="H86" s="89"/>
      <c r="I86" s="90"/>
      <c r="J86" s="91" t="e">
        <f t="shared" si="15"/>
        <v>#N/A</v>
      </c>
      <c r="K86" s="92"/>
      <c r="L86" s="92"/>
      <c r="M86" s="87" t="e">
        <f t="shared" si="16"/>
        <v>#N/A</v>
      </c>
      <c r="N86" s="88"/>
      <c r="O86" s="89"/>
      <c r="P86" s="90"/>
      <c r="Q86" s="93">
        <f t="shared" si="17"/>
        <v>0</v>
      </c>
      <c r="R86" s="94"/>
      <c r="S86" s="54" t="s">
        <v>22</v>
      </c>
      <c r="T86" s="95" t="str">
        <f t="shared" si="18"/>
        <v/>
      </c>
      <c r="U86" s="96"/>
      <c r="V86" s="96"/>
      <c r="W86" s="96"/>
      <c r="X86" s="55" t="s">
        <v>28</v>
      </c>
      <c r="Y86" s="45"/>
      <c r="Z86" s="53"/>
      <c r="AA86" s="53"/>
      <c r="AB86" s="47">
        <v>74</v>
      </c>
      <c r="AC86" s="56">
        <v>45094</v>
      </c>
      <c r="AD86" s="42" t="e">
        <f>_xlfn.XLOOKUP($M$8&amp;$AC86,Sheet2!$C:$C,Sheet2!$E:$E)</f>
        <v>#N/A</v>
      </c>
      <c r="AE86" s="43" t="e">
        <f>_xlfn.XLOOKUP($M$8&amp;$AC86,Sheet2!$C:$C,Sheet2!$F:$F)</f>
        <v>#N/A</v>
      </c>
      <c r="AF86" s="44" t="e">
        <f>_xlfn.XLOOKUP($M$8&amp;$AC86,Sheet2!$C:$C,Sheet2!$H:$H)</f>
        <v>#N/A</v>
      </c>
      <c r="AG86" s="48"/>
      <c r="AH86" s="48"/>
      <c r="AI86" s="53"/>
      <c r="AJ86" s="53"/>
      <c r="AK86" s="53"/>
      <c r="AL86" s="53"/>
      <c r="AM86" s="53"/>
      <c r="AN86" s="53"/>
      <c r="AO86" s="45"/>
      <c r="AP86" s="45"/>
      <c r="AQ86" s="45"/>
      <c r="AR86" s="45"/>
      <c r="AS86" s="45"/>
      <c r="AT86" s="45"/>
      <c r="AU86" s="45"/>
      <c r="AV86" s="45"/>
      <c r="AW86" s="45"/>
      <c r="AX86" s="45"/>
      <c r="AY86" s="45"/>
      <c r="AZ86" s="45"/>
      <c r="BA86" s="45"/>
      <c r="BB86" s="45"/>
      <c r="BC86" s="45"/>
      <c r="BD86" s="45"/>
    </row>
    <row r="87" spans="1:56" s="7" customFormat="1" ht="19.95" customHeight="1" x14ac:dyDescent="0.45">
      <c r="A87" s="45"/>
      <c r="B87" s="7">
        <v>75</v>
      </c>
      <c r="C87" s="84">
        <f t="shared" si="13"/>
        <v>45096</v>
      </c>
      <c r="D87" s="85"/>
      <c r="E87" s="86"/>
      <c r="F87" s="87" t="e">
        <f t="shared" si="14"/>
        <v>#N/A</v>
      </c>
      <c r="G87" s="88"/>
      <c r="H87" s="89"/>
      <c r="I87" s="90"/>
      <c r="J87" s="91" t="e">
        <f t="shared" si="15"/>
        <v>#N/A</v>
      </c>
      <c r="K87" s="92"/>
      <c r="L87" s="92"/>
      <c r="M87" s="87" t="e">
        <f t="shared" si="16"/>
        <v>#N/A</v>
      </c>
      <c r="N87" s="88"/>
      <c r="O87" s="89"/>
      <c r="P87" s="90"/>
      <c r="Q87" s="93">
        <f t="shared" si="17"/>
        <v>0</v>
      </c>
      <c r="R87" s="94"/>
      <c r="S87" s="54" t="s">
        <v>22</v>
      </c>
      <c r="T87" s="95" t="str">
        <f t="shared" si="18"/>
        <v/>
      </c>
      <c r="U87" s="96"/>
      <c r="V87" s="96"/>
      <c r="W87" s="96"/>
      <c r="X87" s="55" t="s">
        <v>28</v>
      </c>
      <c r="Y87" s="45"/>
      <c r="Z87" s="53"/>
      <c r="AA87" s="53"/>
      <c r="AB87" s="47">
        <v>75</v>
      </c>
      <c r="AC87" s="56">
        <v>45096</v>
      </c>
      <c r="AD87" s="42" t="e">
        <f>_xlfn.XLOOKUP($M$8&amp;$AC87,Sheet2!$C:$C,Sheet2!$E:$E)</f>
        <v>#N/A</v>
      </c>
      <c r="AE87" s="43" t="e">
        <f>_xlfn.XLOOKUP($M$8&amp;$AC87,Sheet2!$C:$C,Sheet2!$F:$F)</f>
        <v>#N/A</v>
      </c>
      <c r="AF87" s="44" t="e">
        <f>_xlfn.XLOOKUP($M$8&amp;$AC87,Sheet2!$C:$C,Sheet2!$H:$H)</f>
        <v>#N/A</v>
      </c>
      <c r="AG87" s="48"/>
      <c r="AH87" s="48"/>
      <c r="AI87" s="53"/>
      <c r="AJ87" s="53"/>
      <c r="AK87" s="53"/>
      <c r="AL87" s="53"/>
      <c r="AM87" s="53"/>
      <c r="AN87" s="53"/>
      <c r="AO87" s="45"/>
      <c r="AP87" s="45"/>
      <c r="AQ87" s="45"/>
      <c r="AR87" s="45"/>
      <c r="AS87" s="45"/>
      <c r="AT87" s="45"/>
      <c r="AU87" s="45"/>
      <c r="AV87" s="45"/>
      <c r="AW87" s="45"/>
      <c r="AX87" s="45"/>
      <c r="AY87" s="45"/>
      <c r="AZ87" s="45"/>
      <c r="BA87" s="45"/>
      <c r="BB87" s="45"/>
      <c r="BC87" s="45"/>
      <c r="BD87" s="45"/>
    </row>
    <row r="88" spans="1:56" s="7" customFormat="1" ht="19.95" customHeight="1" x14ac:dyDescent="0.45">
      <c r="A88" s="45"/>
      <c r="B88" s="7">
        <v>76</v>
      </c>
      <c r="C88" s="84">
        <f t="shared" ref="C88:C148" si="19">AC88</f>
        <v>45151</v>
      </c>
      <c r="D88" s="85"/>
      <c r="E88" s="86"/>
      <c r="F88" s="87" t="e">
        <f t="shared" ref="F88:F90" si="20">AD88</f>
        <v>#N/A</v>
      </c>
      <c r="G88" s="88"/>
      <c r="H88" s="89"/>
      <c r="I88" s="90"/>
      <c r="J88" s="91" t="e">
        <f t="shared" ref="J88:J90" si="21">AE88</f>
        <v>#N/A</v>
      </c>
      <c r="K88" s="92"/>
      <c r="L88" s="92"/>
      <c r="M88" s="87" t="e">
        <f t="shared" ref="M88:M90" si="22">AF88</f>
        <v>#N/A</v>
      </c>
      <c r="N88" s="88"/>
      <c r="O88" s="89"/>
      <c r="P88" s="90"/>
      <c r="Q88" s="93">
        <f t="shared" si="17"/>
        <v>0</v>
      </c>
      <c r="R88" s="94"/>
      <c r="S88" s="54" t="s">
        <v>22</v>
      </c>
      <c r="T88" s="95" t="str">
        <f t="shared" si="18"/>
        <v/>
      </c>
      <c r="U88" s="96"/>
      <c r="V88" s="96"/>
      <c r="W88" s="96"/>
      <c r="X88" s="55" t="s">
        <v>28</v>
      </c>
      <c r="Y88" s="45"/>
      <c r="Z88" s="53"/>
      <c r="AA88" s="53"/>
      <c r="AB88" s="47">
        <v>76</v>
      </c>
      <c r="AC88" s="56">
        <v>45151</v>
      </c>
      <c r="AD88" s="42" t="e">
        <f>_xlfn.XLOOKUP($M$8&amp;$AC88,Sheet2!$C:$C,Sheet2!$E:$E)</f>
        <v>#N/A</v>
      </c>
      <c r="AE88" s="43" t="e">
        <f>_xlfn.XLOOKUP($M$8&amp;$AC88,Sheet2!$C:$C,Sheet2!$F:$F)</f>
        <v>#N/A</v>
      </c>
      <c r="AF88" s="44" t="e">
        <f>_xlfn.XLOOKUP($M$8&amp;$AC88,Sheet2!$C:$C,Sheet2!$H:$H)</f>
        <v>#N/A</v>
      </c>
      <c r="AG88" s="48"/>
      <c r="AH88" s="48"/>
      <c r="AI88" s="53"/>
      <c r="AJ88" s="53"/>
      <c r="AK88" s="53"/>
      <c r="AL88" s="53"/>
      <c r="AM88" s="53"/>
      <c r="AN88" s="53"/>
      <c r="AO88" s="45"/>
      <c r="AP88" s="45"/>
      <c r="AQ88" s="45"/>
      <c r="AR88" s="45"/>
      <c r="AS88" s="45"/>
      <c r="AT88" s="45"/>
      <c r="AU88" s="45"/>
      <c r="AV88" s="45"/>
      <c r="AW88" s="45"/>
      <c r="AX88" s="45"/>
      <c r="AY88" s="45"/>
      <c r="AZ88" s="45"/>
      <c r="BA88" s="45"/>
      <c r="BB88" s="45"/>
      <c r="BC88" s="45"/>
      <c r="BD88" s="45"/>
    </row>
    <row r="89" spans="1:56" s="7" customFormat="1" ht="19.95" customHeight="1" x14ac:dyDescent="0.45">
      <c r="A89" s="45"/>
      <c r="B89" s="7">
        <v>77</v>
      </c>
      <c r="C89" s="84">
        <f t="shared" si="19"/>
        <v>45172</v>
      </c>
      <c r="D89" s="85"/>
      <c r="E89" s="86"/>
      <c r="F89" s="88" t="e">
        <f t="shared" si="20"/>
        <v>#N/A</v>
      </c>
      <c r="G89" s="191"/>
      <c r="H89" s="192"/>
      <c r="I89" s="193"/>
      <c r="J89" s="194" t="e">
        <f t="shared" si="21"/>
        <v>#N/A</v>
      </c>
      <c r="K89" s="195"/>
      <c r="L89" s="91"/>
      <c r="M89" s="88" t="e">
        <f t="shared" si="22"/>
        <v>#N/A</v>
      </c>
      <c r="N89" s="191"/>
      <c r="O89" s="89"/>
      <c r="P89" s="90"/>
      <c r="Q89" s="93">
        <f t="shared" si="17"/>
        <v>0</v>
      </c>
      <c r="R89" s="94"/>
      <c r="S89" s="54" t="s">
        <v>22</v>
      </c>
      <c r="T89" s="95" t="str">
        <f t="shared" si="18"/>
        <v/>
      </c>
      <c r="U89" s="96"/>
      <c r="V89" s="96"/>
      <c r="W89" s="96"/>
      <c r="X89" s="55" t="s">
        <v>28</v>
      </c>
      <c r="Y89" s="45"/>
      <c r="Z89" s="53"/>
      <c r="AA89" s="53"/>
      <c r="AB89" s="47">
        <v>77</v>
      </c>
      <c r="AC89" s="56">
        <v>45172</v>
      </c>
      <c r="AD89" s="42" t="e">
        <f>_xlfn.XLOOKUP($M$8&amp;$AC89,Sheet2!$C:$C,Sheet2!$E:$E)</f>
        <v>#N/A</v>
      </c>
      <c r="AE89" s="43" t="e">
        <f>_xlfn.XLOOKUP($M$8&amp;$AC89,Sheet2!$C:$C,Sheet2!$F:$F)</f>
        <v>#N/A</v>
      </c>
      <c r="AF89" s="44" t="e">
        <f>_xlfn.XLOOKUP($M$8&amp;$AC89,Sheet2!$C:$C,Sheet2!$H:$H)</f>
        <v>#N/A</v>
      </c>
      <c r="AG89" s="48"/>
      <c r="AH89" s="48"/>
      <c r="AI89" s="53"/>
      <c r="AJ89" s="53"/>
      <c r="AK89" s="53"/>
      <c r="AL89" s="53"/>
      <c r="AM89" s="53"/>
      <c r="AN89" s="53"/>
      <c r="AO89" s="45"/>
      <c r="AP89" s="45"/>
      <c r="AQ89" s="45"/>
      <c r="AR89" s="45"/>
      <c r="AS89" s="45"/>
      <c r="AT89" s="45"/>
      <c r="AU89" s="45"/>
      <c r="AV89" s="45"/>
      <c r="AW89" s="45"/>
      <c r="AX89" s="45"/>
      <c r="AY89" s="45"/>
      <c r="AZ89" s="45"/>
      <c r="BA89" s="45"/>
      <c r="BB89" s="45"/>
      <c r="BC89" s="45"/>
      <c r="BD89" s="45"/>
    </row>
    <row r="90" spans="1:56" s="7" customFormat="1" ht="19.95" customHeight="1" x14ac:dyDescent="0.45">
      <c r="A90" s="45"/>
      <c r="B90" s="7">
        <v>78</v>
      </c>
      <c r="C90" s="84">
        <f t="shared" si="19"/>
        <v>45178</v>
      </c>
      <c r="D90" s="85"/>
      <c r="E90" s="86"/>
      <c r="F90" s="87" t="e">
        <f t="shared" si="20"/>
        <v>#N/A</v>
      </c>
      <c r="G90" s="88"/>
      <c r="H90" s="89"/>
      <c r="I90" s="90"/>
      <c r="J90" s="91" t="e">
        <f t="shared" si="21"/>
        <v>#N/A</v>
      </c>
      <c r="K90" s="92"/>
      <c r="L90" s="92"/>
      <c r="M90" s="87" t="e">
        <f t="shared" si="22"/>
        <v>#N/A</v>
      </c>
      <c r="N90" s="88"/>
      <c r="O90" s="89"/>
      <c r="P90" s="90"/>
      <c r="Q90" s="93">
        <f t="shared" si="17"/>
        <v>0</v>
      </c>
      <c r="R90" s="94"/>
      <c r="S90" s="54" t="s">
        <v>22</v>
      </c>
      <c r="T90" s="95" t="str">
        <f t="shared" si="18"/>
        <v/>
      </c>
      <c r="U90" s="96"/>
      <c r="V90" s="96"/>
      <c r="W90" s="96"/>
      <c r="X90" s="55" t="s">
        <v>28</v>
      </c>
      <c r="Y90" s="45"/>
      <c r="Z90" s="53"/>
      <c r="AA90" s="53"/>
      <c r="AB90" s="47">
        <v>78</v>
      </c>
      <c r="AC90" s="56">
        <v>45178</v>
      </c>
      <c r="AD90" s="42" t="e">
        <f>_xlfn.XLOOKUP($M$8&amp;$AC90,Sheet2!$C:$C,Sheet2!$E:$E)</f>
        <v>#N/A</v>
      </c>
      <c r="AE90" s="43" t="e">
        <f>_xlfn.XLOOKUP($M$8&amp;$AC90,Sheet2!$C:$C,Sheet2!$F:$F)</f>
        <v>#N/A</v>
      </c>
      <c r="AF90" s="44" t="e">
        <f>_xlfn.XLOOKUP($M$8&amp;$AC90,Sheet2!$C:$C,Sheet2!$H:$H)</f>
        <v>#N/A</v>
      </c>
      <c r="AG90" s="48"/>
      <c r="AH90" s="48"/>
      <c r="AI90" s="53"/>
      <c r="AJ90" s="53"/>
      <c r="AK90" s="53"/>
      <c r="AL90" s="53"/>
      <c r="AM90" s="53"/>
      <c r="AN90" s="53"/>
      <c r="AO90" s="45"/>
      <c r="AP90" s="45"/>
      <c r="AQ90" s="45"/>
      <c r="AR90" s="45"/>
      <c r="AS90" s="45"/>
      <c r="AT90" s="45"/>
      <c r="AU90" s="45"/>
      <c r="AV90" s="45"/>
      <c r="AW90" s="45"/>
      <c r="AX90" s="45"/>
      <c r="AY90" s="45"/>
      <c r="AZ90" s="45"/>
      <c r="BA90" s="45"/>
      <c r="BB90" s="45"/>
      <c r="BC90" s="45"/>
      <c r="BD90" s="45"/>
    </row>
    <row r="91" spans="1:56" s="7" customFormat="1" ht="19.95" customHeight="1" x14ac:dyDescent="0.45">
      <c r="A91" s="45"/>
      <c r="B91" s="7">
        <v>79</v>
      </c>
      <c r="C91" s="84">
        <f t="shared" si="19"/>
        <v>45179</v>
      </c>
      <c r="D91" s="85"/>
      <c r="E91" s="86"/>
      <c r="F91" s="87" t="e">
        <f t="shared" ref="F91:F148" si="23">AD91</f>
        <v>#N/A</v>
      </c>
      <c r="G91" s="88"/>
      <c r="H91" s="89"/>
      <c r="I91" s="90"/>
      <c r="J91" s="91" t="e">
        <f t="shared" ref="J91:J148" si="24">AE91</f>
        <v>#N/A</v>
      </c>
      <c r="K91" s="92"/>
      <c r="L91" s="92"/>
      <c r="M91" s="87" t="e">
        <f t="shared" ref="M91:M148" si="25">AF91</f>
        <v>#N/A</v>
      </c>
      <c r="N91" s="88"/>
      <c r="O91" s="89"/>
      <c r="P91" s="90"/>
      <c r="Q91" s="93">
        <f t="shared" si="17"/>
        <v>0</v>
      </c>
      <c r="R91" s="94"/>
      <c r="S91" s="54" t="s">
        <v>22</v>
      </c>
      <c r="T91" s="95" t="str">
        <f t="shared" si="18"/>
        <v/>
      </c>
      <c r="U91" s="96"/>
      <c r="V91" s="96"/>
      <c r="W91" s="96"/>
      <c r="X91" s="55" t="s">
        <v>28</v>
      </c>
      <c r="Y91" s="45"/>
      <c r="Z91" s="53"/>
      <c r="AA91" s="53"/>
      <c r="AB91" s="47">
        <v>79</v>
      </c>
      <c r="AC91" s="56">
        <v>45179</v>
      </c>
      <c r="AD91" s="42" t="e">
        <f>_xlfn.XLOOKUP($M$8&amp;$AC91,Sheet2!$C:$C,Sheet2!$E:$E)</f>
        <v>#N/A</v>
      </c>
      <c r="AE91" s="43" t="e">
        <f>_xlfn.XLOOKUP($M$8&amp;$AC91,Sheet2!$C:$C,Sheet2!$F:$F)</f>
        <v>#N/A</v>
      </c>
      <c r="AF91" s="44" t="e">
        <f>_xlfn.XLOOKUP($M$8&amp;$AC91,Sheet2!$C:$C,Sheet2!$H:$H)</f>
        <v>#N/A</v>
      </c>
      <c r="AG91" s="48"/>
      <c r="AH91" s="48"/>
      <c r="AI91" s="53"/>
      <c r="AJ91" s="53"/>
      <c r="AK91" s="53"/>
      <c r="AL91" s="53"/>
      <c r="AM91" s="53"/>
      <c r="AN91" s="53"/>
      <c r="AO91" s="45"/>
      <c r="AP91" s="45"/>
      <c r="AQ91" s="45"/>
      <c r="AR91" s="45"/>
      <c r="AS91" s="45"/>
      <c r="AT91" s="45"/>
      <c r="AU91" s="45"/>
      <c r="AV91" s="45"/>
      <c r="AW91" s="45"/>
      <c r="AX91" s="45"/>
      <c r="AY91" s="45"/>
      <c r="AZ91" s="45"/>
      <c r="BA91" s="45"/>
      <c r="BB91" s="45"/>
      <c r="BC91" s="45"/>
      <c r="BD91" s="45"/>
    </row>
    <row r="92" spans="1:56" s="7" customFormat="1" ht="19.95" customHeight="1" x14ac:dyDescent="0.45">
      <c r="A92" s="45"/>
      <c r="B92" s="7">
        <v>80</v>
      </c>
      <c r="C92" s="84">
        <f t="shared" si="19"/>
        <v>45192</v>
      </c>
      <c r="D92" s="85"/>
      <c r="E92" s="86"/>
      <c r="F92" s="87" t="e">
        <f t="shared" si="23"/>
        <v>#N/A</v>
      </c>
      <c r="G92" s="88"/>
      <c r="H92" s="89"/>
      <c r="I92" s="90"/>
      <c r="J92" s="91" t="e">
        <f t="shared" si="24"/>
        <v>#N/A</v>
      </c>
      <c r="K92" s="92"/>
      <c r="L92" s="92"/>
      <c r="M92" s="87" t="e">
        <f t="shared" si="25"/>
        <v>#N/A</v>
      </c>
      <c r="N92" s="88"/>
      <c r="O92" s="89"/>
      <c r="P92" s="90"/>
      <c r="Q92" s="93">
        <f t="shared" si="17"/>
        <v>0</v>
      </c>
      <c r="R92" s="94"/>
      <c r="S92" s="54" t="s">
        <v>22</v>
      </c>
      <c r="T92" s="95" t="str">
        <f t="shared" si="18"/>
        <v/>
      </c>
      <c r="U92" s="96"/>
      <c r="V92" s="96"/>
      <c r="W92" s="96"/>
      <c r="X92" s="55" t="s">
        <v>28</v>
      </c>
      <c r="Y92" s="45"/>
      <c r="Z92" s="53"/>
      <c r="AA92" s="53"/>
      <c r="AB92" s="47">
        <v>80</v>
      </c>
      <c r="AC92" s="56">
        <v>45192</v>
      </c>
      <c r="AD92" s="42" t="e">
        <f>_xlfn.XLOOKUP($M$8&amp;$AC92,Sheet2!$C:$C,Sheet2!$E:$E)</f>
        <v>#N/A</v>
      </c>
      <c r="AE92" s="43" t="e">
        <f>_xlfn.XLOOKUP($M$8&amp;$AC92,Sheet2!$C:$C,Sheet2!$F:$F)</f>
        <v>#N/A</v>
      </c>
      <c r="AF92" s="44" t="e">
        <f>_xlfn.XLOOKUP($M$8&amp;$AC92,Sheet2!$C:$C,Sheet2!$H:$H)</f>
        <v>#N/A</v>
      </c>
      <c r="AG92" s="48"/>
      <c r="AH92" s="48"/>
      <c r="AI92" s="53"/>
      <c r="AJ92" s="53"/>
      <c r="AK92" s="53"/>
      <c r="AL92" s="53"/>
      <c r="AM92" s="53"/>
      <c r="AN92" s="53"/>
      <c r="AO92" s="45"/>
      <c r="AP92" s="45"/>
      <c r="AQ92" s="45"/>
      <c r="AR92" s="45"/>
      <c r="AS92" s="45"/>
      <c r="AT92" s="45"/>
      <c r="AU92" s="45"/>
      <c r="AV92" s="45"/>
      <c r="AW92" s="45"/>
      <c r="AX92" s="45"/>
      <c r="AY92" s="45"/>
      <c r="AZ92" s="45"/>
      <c r="BA92" s="45"/>
      <c r="BB92" s="45"/>
      <c r="BC92" s="45"/>
      <c r="BD92" s="45"/>
    </row>
    <row r="93" spans="1:56" s="7" customFormat="1" ht="19.95" customHeight="1" x14ac:dyDescent="0.45">
      <c r="A93" s="45"/>
      <c r="B93" s="7">
        <v>81</v>
      </c>
      <c r="C93" s="84">
        <f t="shared" si="19"/>
        <v>45193</v>
      </c>
      <c r="D93" s="85"/>
      <c r="E93" s="86"/>
      <c r="F93" s="87" t="e">
        <f t="shared" si="23"/>
        <v>#N/A</v>
      </c>
      <c r="G93" s="88"/>
      <c r="H93" s="89"/>
      <c r="I93" s="90"/>
      <c r="J93" s="91" t="e">
        <f t="shared" si="24"/>
        <v>#N/A</v>
      </c>
      <c r="K93" s="92"/>
      <c r="L93" s="92"/>
      <c r="M93" s="87" t="e">
        <f t="shared" si="25"/>
        <v>#N/A</v>
      </c>
      <c r="N93" s="88"/>
      <c r="O93" s="89"/>
      <c r="P93" s="90"/>
      <c r="Q93" s="93">
        <f t="shared" si="17"/>
        <v>0</v>
      </c>
      <c r="R93" s="94"/>
      <c r="S93" s="54" t="s">
        <v>22</v>
      </c>
      <c r="T93" s="95" t="str">
        <f t="shared" si="18"/>
        <v/>
      </c>
      <c r="U93" s="96"/>
      <c r="V93" s="96"/>
      <c r="W93" s="96"/>
      <c r="X93" s="55" t="s">
        <v>28</v>
      </c>
      <c r="Y93" s="45"/>
      <c r="Z93" s="53"/>
      <c r="AA93" s="53"/>
      <c r="AB93" s="47">
        <v>81</v>
      </c>
      <c r="AC93" s="56">
        <v>45193</v>
      </c>
      <c r="AD93" s="42" t="e">
        <f>_xlfn.XLOOKUP($M$8&amp;$AC93,Sheet2!$C:$C,Sheet2!$E:$E)</f>
        <v>#N/A</v>
      </c>
      <c r="AE93" s="43" t="e">
        <f>_xlfn.XLOOKUP($M$8&amp;$AC93,Sheet2!$C:$C,Sheet2!$F:$F)</f>
        <v>#N/A</v>
      </c>
      <c r="AF93" s="44" t="e">
        <f>_xlfn.XLOOKUP($M$8&amp;$AC93,Sheet2!$C:$C,Sheet2!$H:$H)</f>
        <v>#N/A</v>
      </c>
      <c r="AG93" s="48"/>
      <c r="AH93" s="48"/>
      <c r="AI93" s="53"/>
      <c r="AJ93" s="53"/>
      <c r="AK93" s="53"/>
      <c r="AL93" s="53"/>
      <c r="AM93" s="53"/>
      <c r="AN93" s="53"/>
      <c r="AO93" s="45"/>
      <c r="AP93" s="45"/>
      <c r="AQ93" s="45"/>
      <c r="AR93" s="45"/>
      <c r="AS93" s="45"/>
      <c r="AT93" s="45"/>
      <c r="AU93" s="45"/>
      <c r="AV93" s="45"/>
      <c r="AW93" s="45"/>
      <c r="AX93" s="45"/>
      <c r="AY93" s="45"/>
      <c r="AZ93" s="45"/>
      <c r="BA93" s="45"/>
      <c r="BB93" s="45"/>
      <c r="BC93" s="45"/>
      <c r="BD93" s="45"/>
    </row>
    <row r="94" spans="1:56" s="7" customFormat="1" ht="19.95" customHeight="1" x14ac:dyDescent="0.45">
      <c r="A94" s="45"/>
      <c r="B94" s="7">
        <v>82</v>
      </c>
      <c r="C94" s="84">
        <f t="shared" si="19"/>
        <v>45199</v>
      </c>
      <c r="D94" s="85"/>
      <c r="E94" s="86"/>
      <c r="F94" s="87" t="e">
        <f t="shared" si="23"/>
        <v>#N/A</v>
      </c>
      <c r="G94" s="88"/>
      <c r="H94" s="89"/>
      <c r="I94" s="90"/>
      <c r="J94" s="91" t="e">
        <f t="shared" si="24"/>
        <v>#N/A</v>
      </c>
      <c r="K94" s="92"/>
      <c r="L94" s="92"/>
      <c r="M94" s="87" t="e">
        <f t="shared" si="25"/>
        <v>#N/A</v>
      </c>
      <c r="N94" s="88"/>
      <c r="O94" s="89"/>
      <c r="P94" s="90"/>
      <c r="Q94" s="93">
        <f t="shared" si="17"/>
        <v>0</v>
      </c>
      <c r="R94" s="94"/>
      <c r="S94" s="54" t="s">
        <v>22</v>
      </c>
      <c r="T94" s="95" t="str">
        <f t="shared" si="18"/>
        <v/>
      </c>
      <c r="U94" s="96"/>
      <c r="V94" s="96"/>
      <c r="W94" s="96"/>
      <c r="X94" s="55" t="s">
        <v>28</v>
      </c>
      <c r="Y94" s="45"/>
      <c r="Z94" s="53"/>
      <c r="AA94" s="53"/>
      <c r="AB94" s="47">
        <v>82</v>
      </c>
      <c r="AC94" s="56">
        <v>45199</v>
      </c>
      <c r="AD94" s="42" t="e">
        <f>_xlfn.XLOOKUP($M$8&amp;$AC94,Sheet2!$C:$C,Sheet2!$E:$E)</f>
        <v>#N/A</v>
      </c>
      <c r="AE94" s="43" t="e">
        <f>_xlfn.XLOOKUP($M$8&amp;$AC94,Sheet2!$C:$C,Sheet2!$F:$F)</f>
        <v>#N/A</v>
      </c>
      <c r="AF94" s="44" t="e">
        <f>_xlfn.XLOOKUP($M$8&amp;$AC94,Sheet2!$C:$C,Sheet2!$H:$H)</f>
        <v>#N/A</v>
      </c>
      <c r="AG94" s="48"/>
      <c r="AH94" s="48"/>
      <c r="AI94" s="53"/>
      <c r="AJ94" s="53"/>
      <c r="AK94" s="53"/>
      <c r="AL94" s="53"/>
      <c r="AM94" s="53"/>
      <c r="AN94" s="53"/>
      <c r="AO94" s="45"/>
      <c r="AP94" s="45"/>
      <c r="AQ94" s="45"/>
      <c r="AR94" s="45"/>
      <c r="AS94" s="45"/>
      <c r="AT94" s="45"/>
      <c r="AU94" s="45"/>
      <c r="AV94" s="45"/>
      <c r="AW94" s="45"/>
      <c r="AX94" s="45"/>
      <c r="AY94" s="45"/>
      <c r="AZ94" s="45"/>
      <c r="BA94" s="45"/>
      <c r="BB94" s="45"/>
      <c r="BC94" s="45"/>
      <c r="BD94" s="45"/>
    </row>
    <row r="95" spans="1:56" s="7" customFormat="1" ht="19.95" customHeight="1" x14ac:dyDescent="0.45">
      <c r="A95" s="45"/>
      <c r="B95" s="7">
        <v>83</v>
      </c>
      <c r="C95" s="84">
        <f t="shared" si="19"/>
        <v>45200</v>
      </c>
      <c r="D95" s="85"/>
      <c r="E95" s="86"/>
      <c r="F95" s="87" t="e">
        <f t="shared" si="23"/>
        <v>#N/A</v>
      </c>
      <c r="G95" s="88"/>
      <c r="H95" s="89"/>
      <c r="I95" s="90"/>
      <c r="J95" s="91" t="e">
        <f t="shared" si="24"/>
        <v>#N/A</v>
      </c>
      <c r="K95" s="92"/>
      <c r="L95" s="92"/>
      <c r="M95" s="87" t="e">
        <f t="shared" si="25"/>
        <v>#N/A</v>
      </c>
      <c r="N95" s="88"/>
      <c r="O95" s="89"/>
      <c r="P95" s="90"/>
      <c r="Q95" s="93">
        <f t="shared" si="17"/>
        <v>0</v>
      </c>
      <c r="R95" s="94"/>
      <c r="S95" s="54" t="s">
        <v>22</v>
      </c>
      <c r="T95" s="95" t="str">
        <f t="shared" si="18"/>
        <v/>
      </c>
      <c r="U95" s="96"/>
      <c r="V95" s="96"/>
      <c r="W95" s="96"/>
      <c r="X95" s="55" t="s">
        <v>28</v>
      </c>
      <c r="Y95" s="45"/>
      <c r="Z95" s="53"/>
      <c r="AA95" s="53"/>
      <c r="AB95" s="47">
        <v>83</v>
      </c>
      <c r="AC95" s="56">
        <v>45200</v>
      </c>
      <c r="AD95" s="42" t="e">
        <f>_xlfn.XLOOKUP($M$8&amp;$AC95,Sheet2!$C:$C,Sheet2!$E:$E)</f>
        <v>#N/A</v>
      </c>
      <c r="AE95" s="43" t="e">
        <f>_xlfn.XLOOKUP($M$8&amp;$AC95,Sheet2!$C:$C,Sheet2!$F:$F)</f>
        <v>#N/A</v>
      </c>
      <c r="AF95" s="44" t="e">
        <f>_xlfn.XLOOKUP($M$8&amp;$AC95,Sheet2!$C:$C,Sheet2!$H:$H)</f>
        <v>#N/A</v>
      </c>
      <c r="AG95" s="48"/>
      <c r="AH95" s="48"/>
      <c r="AI95" s="53"/>
      <c r="AJ95" s="53"/>
      <c r="AK95" s="53"/>
      <c r="AL95" s="53"/>
      <c r="AM95" s="53"/>
      <c r="AN95" s="53"/>
      <c r="AO95" s="45"/>
      <c r="AP95" s="45"/>
      <c r="AQ95" s="45"/>
      <c r="AR95" s="45"/>
      <c r="AS95" s="45"/>
      <c r="AT95" s="45"/>
      <c r="AU95" s="45"/>
      <c r="AV95" s="45"/>
      <c r="AW95" s="45"/>
      <c r="AX95" s="45"/>
      <c r="AY95" s="45"/>
      <c r="AZ95" s="45"/>
      <c r="BA95" s="45"/>
      <c r="BB95" s="45"/>
      <c r="BC95" s="45"/>
      <c r="BD95" s="45"/>
    </row>
    <row r="96" spans="1:56" s="7" customFormat="1" ht="19.95" customHeight="1" x14ac:dyDescent="0.45">
      <c r="A96" s="45"/>
      <c r="B96" s="7">
        <v>84</v>
      </c>
      <c r="C96" s="84">
        <f t="shared" si="19"/>
        <v>45201</v>
      </c>
      <c r="D96" s="85"/>
      <c r="E96" s="86"/>
      <c r="F96" s="87" t="e">
        <f t="shared" si="23"/>
        <v>#N/A</v>
      </c>
      <c r="G96" s="88"/>
      <c r="H96" s="89"/>
      <c r="I96" s="90"/>
      <c r="J96" s="91" t="e">
        <f t="shared" si="24"/>
        <v>#N/A</v>
      </c>
      <c r="K96" s="92"/>
      <c r="L96" s="92"/>
      <c r="M96" s="87" t="e">
        <f t="shared" si="25"/>
        <v>#N/A</v>
      </c>
      <c r="N96" s="88"/>
      <c r="O96" s="89"/>
      <c r="P96" s="90"/>
      <c r="Q96" s="93">
        <f t="shared" si="17"/>
        <v>0</v>
      </c>
      <c r="R96" s="94"/>
      <c r="S96" s="54" t="s">
        <v>22</v>
      </c>
      <c r="T96" s="95" t="str">
        <f t="shared" si="18"/>
        <v/>
      </c>
      <c r="U96" s="96"/>
      <c r="V96" s="96"/>
      <c r="W96" s="96"/>
      <c r="X96" s="55" t="s">
        <v>28</v>
      </c>
      <c r="Y96" s="45"/>
      <c r="Z96" s="53"/>
      <c r="AA96" s="53"/>
      <c r="AB96" s="47">
        <v>84</v>
      </c>
      <c r="AC96" s="56">
        <v>45201</v>
      </c>
      <c r="AD96" s="42" t="e">
        <f>_xlfn.XLOOKUP($M$8&amp;$AC96,Sheet2!$C:$C,Sheet2!$E:$E)</f>
        <v>#N/A</v>
      </c>
      <c r="AE96" s="43" t="e">
        <f>_xlfn.XLOOKUP($M$8&amp;$AC96,Sheet2!$C:$C,Sheet2!$F:$F)</f>
        <v>#N/A</v>
      </c>
      <c r="AF96" s="44" t="e">
        <f>_xlfn.XLOOKUP($M$8&amp;$AC96,Sheet2!$C:$C,Sheet2!$H:$H)</f>
        <v>#N/A</v>
      </c>
      <c r="AG96" s="48"/>
      <c r="AH96" s="48"/>
      <c r="AI96" s="53"/>
      <c r="AJ96" s="53"/>
      <c r="AK96" s="53"/>
      <c r="AL96" s="53"/>
      <c r="AM96" s="53"/>
      <c r="AN96" s="53"/>
      <c r="AO96" s="45"/>
      <c r="AP96" s="45"/>
      <c r="AQ96" s="45"/>
      <c r="AR96" s="45"/>
      <c r="AS96" s="45"/>
      <c r="AT96" s="45"/>
      <c r="AU96" s="45"/>
      <c r="AV96" s="45"/>
      <c r="AW96" s="45"/>
      <c r="AX96" s="45"/>
      <c r="AY96" s="45"/>
      <c r="AZ96" s="45"/>
      <c r="BA96" s="45"/>
      <c r="BB96" s="45"/>
      <c r="BC96" s="45"/>
      <c r="BD96" s="45"/>
    </row>
    <row r="97" spans="1:56" s="7" customFormat="1" ht="19.95" customHeight="1" x14ac:dyDescent="0.45">
      <c r="A97" s="45"/>
      <c r="B97" s="7">
        <v>85</v>
      </c>
      <c r="C97" s="84">
        <f t="shared" si="19"/>
        <v>45205</v>
      </c>
      <c r="D97" s="85"/>
      <c r="E97" s="86"/>
      <c r="F97" s="87" t="e">
        <f t="shared" si="23"/>
        <v>#N/A</v>
      </c>
      <c r="G97" s="88"/>
      <c r="H97" s="89"/>
      <c r="I97" s="90"/>
      <c r="J97" s="91" t="e">
        <f t="shared" si="24"/>
        <v>#N/A</v>
      </c>
      <c r="K97" s="92"/>
      <c r="L97" s="92"/>
      <c r="M97" s="87" t="e">
        <f t="shared" si="25"/>
        <v>#N/A</v>
      </c>
      <c r="N97" s="88"/>
      <c r="O97" s="89"/>
      <c r="P97" s="90"/>
      <c r="Q97" s="93">
        <f t="shared" si="17"/>
        <v>0</v>
      </c>
      <c r="R97" s="94"/>
      <c r="S97" s="54" t="s">
        <v>22</v>
      </c>
      <c r="T97" s="95" t="str">
        <f t="shared" si="18"/>
        <v/>
      </c>
      <c r="U97" s="96"/>
      <c r="V97" s="96"/>
      <c r="W97" s="96"/>
      <c r="X97" s="55" t="s">
        <v>28</v>
      </c>
      <c r="Y97" s="45"/>
      <c r="Z97" s="53"/>
      <c r="AA97" s="53"/>
      <c r="AB97" s="47">
        <v>85</v>
      </c>
      <c r="AC97" s="56">
        <v>45205</v>
      </c>
      <c r="AD97" s="42" t="e">
        <f>_xlfn.XLOOKUP($M$8&amp;$AC97,Sheet2!$C:$C,Sheet2!$E:$E)</f>
        <v>#N/A</v>
      </c>
      <c r="AE97" s="43" t="e">
        <f>_xlfn.XLOOKUP($M$8&amp;$AC97,Sheet2!$C:$C,Sheet2!$F:$F)</f>
        <v>#N/A</v>
      </c>
      <c r="AF97" s="44" t="e">
        <f>_xlfn.XLOOKUP($M$8&amp;$AC97,Sheet2!$C:$C,Sheet2!$H:$H)</f>
        <v>#N/A</v>
      </c>
      <c r="AG97" s="48"/>
      <c r="AH97" s="48"/>
      <c r="AI97" s="53"/>
      <c r="AJ97" s="53"/>
      <c r="AK97" s="53"/>
      <c r="AL97" s="53"/>
      <c r="AM97" s="53"/>
      <c r="AN97" s="53"/>
      <c r="AO97" s="45"/>
      <c r="AP97" s="45"/>
      <c r="AQ97" s="45"/>
      <c r="AR97" s="45"/>
      <c r="AS97" s="45"/>
      <c r="AT97" s="45"/>
      <c r="AU97" s="45"/>
      <c r="AV97" s="45"/>
      <c r="AW97" s="45"/>
      <c r="AX97" s="45"/>
      <c r="AY97" s="45"/>
      <c r="AZ97" s="45"/>
      <c r="BA97" s="45"/>
      <c r="BB97" s="45"/>
      <c r="BC97" s="45"/>
      <c r="BD97" s="45"/>
    </row>
    <row r="98" spans="1:56" s="7" customFormat="1" ht="19.95" customHeight="1" x14ac:dyDescent="0.45">
      <c r="A98" s="45"/>
      <c r="B98" s="7">
        <v>86</v>
      </c>
      <c r="C98" s="84">
        <f t="shared" si="19"/>
        <v>45206</v>
      </c>
      <c r="D98" s="85"/>
      <c r="E98" s="86"/>
      <c r="F98" s="87" t="e">
        <f t="shared" si="23"/>
        <v>#N/A</v>
      </c>
      <c r="G98" s="88"/>
      <c r="H98" s="89"/>
      <c r="I98" s="90"/>
      <c r="J98" s="91" t="e">
        <f t="shared" si="24"/>
        <v>#N/A</v>
      </c>
      <c r="K98" s="92"/>
      <c r="L98" s="92"/>
      <c r="M98" s="87" t="e">
        <f t="shared" si="25"/>
        <v>#N/A</v>
      </c>
      <c r="N98" s="88"/>
      <c r="O98" s="89"/>
      <c r="P98" s="90"/>
      <c r="Q98" s="93">
        <f t="shared" si="17"/>
        <v>0</v>
      </c>
      <c r="R98" s="94"/>
      <c r="S98" s="54" t="s">
        <v>22</v>
      </c>
      <c r="T98" s="95" t="str">
        <f t="shared" si="18"/>
        <v/>
      </c>
      <c r="U98" s="96"/>
      <c r="V98" s="96"/>
      <c r="W98" s="96"/>
      <c r="X98" s="55" t="s">
        <v>28</v>
      </c>
      <c r="Y98" s="45"/>
      <c r="Z98" s="53"/>
      <c r="AA98" s="53"/>
      <c r="AB98" s="47">
        <v>86</v>
      </c>
      <c r="AC98" s="56">
        <v>45206</v>
      </c>
      <c r="AD98" s="42" t="e">
        <f>_xlfn.XLOOKUP($M$8&amp;$AC98,Sheet2!$C:$C,Sheet2!$E:$E)</f>
        <v>#N/A</v>
      </c>
      <c r="AE98" s="43" t="e">
        <f>_xlfn.XLOOKUP($M$8&amp;$AC98,Sheet2!$C:$C,Sheet2!$F:$F)</f>
        <v>#N/A</v>
      </c>
      <c r="AF98" s="44" t="e">
        <f>_xlfn.XLOOKUP($M$8&amp;$AC98,Sheet2!$C:$C,Sheet2!$H:$H)</f>
        <v>#N/A</v>
      </c>
      <c r="AG98" s="48"/>
      <c r="AH98" s="48"/>
      <c r="AI98" s="53"/>
      <c r="AJ98" s="53"/>
      <c r="AK98" s="53"/>
      <c r="AL98" s="53"/>
      <c r="AM98" s="53"/>
      <c r="AN98" s="53"/>
      <c r="AO98" s="45"/>
      <c r="AP98" s="45"/>
      <c r="AQ98" s="45"/>
      <c r="AR98" s="45"/>
      <c r="AS98" s="45"/>
      <c r="AT98" s="45"/>
      <c r="AU98" s="45"/>
      <c r="AV98" s="45"/>
      <c r="AW98" s="45"/>
      <c r="AX98" s="45"/>
      <c r="AY98" s="45"/>
      <c r="AZ98" s="45"/>
      <c r="BA98" s="45"/>
      <c r="BB98" s="45"/>
      <c r="BC98" s="45"/>
      <c r="BD98" s="45"/>
    </row>
    <row r="99" spans="1:56" s="7" customFormat="1" ht="19.95" customHeight="1" x14ac:dyDescent="0.45">
      <c r="A99" s="45"/>
      <c r="B99" s="7">
        <v>87</v>
      </c>
      <c r="C99" s="84">
        <f t="shared" si="19"/>
        <v>45209</v>
      </c>
      <c r="D99" s="85"/>
      <c r="E99" s="86"/>
      <c r="F99" s="87" t="e">
        <f t="shared" si="23"/>
        <v>#N/A</v>
      </c>
      <c r="G99" s="88"/>
      <c r="H99" s="89"/>
      <c r="I99" s="90"/>
      <c r="J99" s="91" t="e">
        <f t="shared" si="24"/>
        <v>#N/A</v>
      </c>
      <c r="K99" s="92"/>
      <c r="L99" s="92"/>
      <c r="M99" s="87" t="e">
        <f t="shared" si="25"/>
        <v>#N/A</v>
      </c>
      <c r="N99" s="88"/>
      <c r="O99" s="89"/>
      <c r="P99" s="90"/>
      <c r="Q99" s="93">
        <f t="shared" si="17"/>
        <v>0</v>
      </c>
      <c r="R99" s="94"/>
      <c r="S99" s="54" t="s">
        <v>22</v>
      </c>
      <c r="T99" s="95" t="str">
        <f t="shared" si="18"/>
        <v/>
      </c>
      <c r="U99" s="96"/>
      <c r="V99" s="96"/>
      <c r="W99" s="96"/>
      <c r="X99" s="55" t="s">
        <v>28</v>
      </c>
      <c r="Y99" s="45"/>
      <c r="Z99" s="53"/>
      <c r="AA99" s="53"/>
      <c r="AB99" s="47">
        <v>87</v>
      </c>
      <c r="AC99" s="56">
        <v>45209</v>
      </c>
      <c r="AD99" s="42" t="e">
        <f>_xlfn.XLOOKUP($M$8&amp;$AC99,Sheet2!$C:$C,Sheet2!$E:$E)</f>
        <v>#N/A</v>
      </c>
      <c r="AE99" s="43" t="e">
        <f>_xlfn.XLOOKUP($M$8&amp;$AC99,Sheet2!$C:$C,Sheet2!$F:$F)</f>
        <v>#N/A</v>
      </c>
      <c r="AF99" s="44" t="e">
        <f>_xlfn.XLOOKUP($M$8&amp;$AC99,Sheet2!$C:$C,Sheet2!$H:$H)</f>
        <v>#N/A</v>
      </c>
      <c r="AG99" s="48"/>
      <c r="AH99" s="48"/>
      <c r="AI99" s="53"/>
      <c r="AJ99" s="53"/>
      <c r="AK99" s="53"/>
      <c r="AL99" s="53"/>
      <c r="AM99" s="53"/>
      <c r="AN99" s="53"/>
      <c r="AO99" s="45"/>
      <c r="AP99" s="45"/>
      <c r="AQ99" s="45"/>
      <c r="AR99" s="45"/>
      <c r="AS99" s="45"/>
      <c r="AT99" s="45"/>
      <c r="AU99" s="45"/>
      <c r="AV99" s="45"/>
      <c r="AW99" s="45"/>
      <c r="AX99" s="45"/>
      <c r="AY99" s="45"/>
      <c r="AZ99" s="45"/>
      <c r="BA99" s="45"/>
      <c r="BB99" s="45"/>
      <c r="BC99" s="45"/>
      <c r="BD99" s="45"/>
    </row>
    <row r="100" spans="1:56" s="7" customFormat="1" ht="19.95" customHeight="1" x14ac:dyDescent="0.45">
      <c r="A100" s="45"/>
      <c r="B100" s="7">
        <v>88</v>
      </c>
      <c r="C100" s="84">
        <f t="shared" si="19"/>
        <v>45210</v>
      </c>
      <c r="D100" s="85"/>
      <c r="E100" s="86"/>
      <c r="F100" s="87" t="e">
        <f t="shared" si="23"/>
        <v>#N/A</v>
      </c>
      <c r="G100" s="88"/>
      <c r="H100" s="89"/>
      <c r="I100" s="90"/>
      <c r="J100" s="91" t="e">
        <f t="shared" si="24"/>
        <v>#N/A</v>
      </c>
      <c r="K100" s="92"/>
      <c r="L100" s="92"/>
      <c r="M100" s="87" t="e">
        <f t="shared" si="25"/>
        <v>#N/A</v>
      </c>
      <c r="N100" s="88"/>
      <c r="O100" s="89"/>
      <c r="P100" s="90"/>
      <c r="Q100" s="93">
        <f t="shared" si="17"/>
        <v>0</v>
      </c>
      <c r="R100" s="94"/>
      <c r="S100" s="54" t="s">
        <v>22</v>
      </c>
      <c r="T100" s="95" t="str">
        <f t="shared" si="18"/>
        <v/>
      </c>
      <c r="U100" s="96"/>
      <c r="V100" s="96"/>
      <c r="W100" s="96"/>
      <c r="X100" s="55" t="s">
        <v>28</v>
      </c>
      <c r="Y100" s="45"/>
      <c r="Z100" s="53"/>
      <c r="AA100" s="53"/>
      <c r="AB100" s="47">
        <v>88</v>
      </c>
      <c r="AC100" s="56">
        <v>45210</v>
      </c>
      <c r="AD100" s="42" t="e">
        <f>_xlfn.XLOOKUP($M$8&amp;$AC100,Sheet2!$C:$C,Sheet2!$E:$E)</f>
        <v>#N/A</v>
      </c>
      <c r="AE100" s="43" t="e">
        <f>_xlfn.XLOOKUP($M$8&amp;$AC100,Sheet2!$C:$C,Sheet2!$F:$F)</f>
        <v>#N/A</v>
      </c>
      <c r="AF100" s="44" t="e">
        <f>_xlfn.XLOOKUP($M$8&amp;$AC100,Sheet2!$C:$C,Sheet2!$H:$H)</f>
        <v>#N/A</v>
      </c>
      <c r="AG100" s="48"/>
      <c r="AH100" s="48"/>
      <c r="AI100" s="53"/>
      <c r="AJ100" s="53"/>
      <c r="AK100" s="53"/>
      <c r="AL100" s="53"/>
      <c r="AM100" s="53"/>
      <c r="AN100" s="53"/>
      <c r="AO100" s="45"/>
      <c r="AP100" s="45"/>
      <c r="AQ100" s="45"/>
      <c r="AR100" s="45"/>
      <c r="AS100" s="45"/>
      <c r="AT100" s="45"/>
      <c r="AU100" s="45"/>
      <c r="AV100" s="45"/>
      <c r="AW100" s="45"/>
      <c r="AX100" s="45"/>
      <c r="AY100" s="45"/>
      <c r="AZ100" s="45"/>
      <c r="BA100" s="45"/>
      <c r="BB100" s="45"/>
      <c r="BC100" s="45"/>
      <c r="BD100" s="45"/>
    </row>
    <row r="101" spans="1:56" s="7" customFormat="1" ht="19.95" customHeight="1" x14ac:dyDescent="0.45">
      <c r="A101" s="45"/>
      <c r="B101" s="7">
        <v>89</v>
      </c>
      <c r="C101" s="84">
        <f t="shared" si="19"/>
        <v>45211</v>
      </c>
      <c r="D101" s="85"/>
      <c r="E101" s="86"/>
      <c r="F101" s="87" t="e">
        <f t="shared" si="23"/>
        <v>#N/A</v>
      </c>
      <c r="G101" s="88"/>
      <c r="H101" s="89"/>
      <c r="I101" s="90"/>
      <c r="J101" s="91" t="e">
        <f t="shared" si="24"/>
        <v>#N/A</v>
      </c>
      <c r="K101" s="92"/>
      <c r="L101" s="92"/>
      <c r="M101" s="87" t="e">
        <f t="shared" si="25"/>
        <v>#N/A</v>
      </c>
      <c r="N101" s="88"/>
      <c r="O101" s="89"/>
      <c r="P101" s="90"/>
      <c r="Q101" s="93">
        <f t="shared" si="17"/>
        <v>0</v>
      </c>
      <c r="R101" s="94"/>
      <c r="S101" s="54" t="s">
        <v>22</v>
      </c>
      <c r="T101" s="95" t="str">
        <f t="shared" si="18"/>
        <v/>
      </c>
      <c r="U101" s="96"/>
      <c r="V101" s="96"/>
      <c r="W101" s="96"/>
      <c r="X101" s="55" t="s">
        <v>28</v>
      </c>
      <c r="Y101" s="45"/>
      <c r="Z101" s="53"/>
      <c r="AA101" s="53"/>
      <c r="AB101" s="47">
        <v>89</v>
      </c>
      <c r="AC101" s="56">
        <v>45211</v>
      </c>
      <c r="AD101" s="42" t="e">
        <f>_xlfn.XLOOKUP($M$8&amp;$AC101,Sheet2!$C:$C,Sheet2!$E:$E)</f>
        <v>#N/A</v>
      </c>
      <c r="AE101" s="43" t="e">
        <f>_xlfn.XLOOKUP($M$8&amp;$AC101,Sheet2!$C:$C,Sheet2!$F:$F)</f>
        <v>#N/A</v>
      </c>
      <c r="AF101" s="44" t="e">
        <f>_xlfn.XLOOKUP($M$8&amp;$AC101,Sheet2!$C:$C,Sheet2!$H:$H)</f>
        <v>#N/A</v>
      </c>
      <c r="AG101" s="48"/>
      <c r="AH101" s="48"/>
      <c r="AI101" s="53"/>
      <c r="AJ101" s="53"/>
      <c r="AK101" s="53"/>
      <c r="AL101" s="53"/>
      <c r="AM101" s="53"/>
      <c r="AN101" s="53"/>
      <c r="AO101" s="45"/>
      <c r="AP101" s="45"/>
      <c r="AQ101" s="45"/>
      <c r="AR101" s="45"/>
      <c r="AS101" s="45"/>
      <c r="AT101" s="45"/>
      <c r="AU101" s="45"/>
      <c r="AV101" s="45"/>
      <c r="AW101" s="45"/>
      <c r="AX101" s="45"/>
      <c r="AY101" s="45"/>
      <c r="AZ101" s="45"/>
      <c r="BA101" s="45"/>
      <c r="BB101" s="45"/>
      <c r="BC101" s="45"/>
      <c r="BD101" s="45"/>
    </row>
    <row r="102" spans="1:56" s="7" customFormat="1" ht="19.95" customHeight="1" x14ac:dyDescent="0.45">
      <c r="A102" s="45"/>
      <c r="B102" s="7">
        <v>90</v>
      </c>
      <c r="C102" s="84">
        <f t="shared" si="19"/>
        <v>45212</v>
      </c>
      <c r="D102" s="85"/>
      <c r="E102" s="86"/>
      <c r="F102" s="87" t="e">
        <f t="shared" si="23"/>
        <v>#N/A</v>
      </c>
      <c r="G102" s="88"/>
      <c r="H102" s="89"/>
      <c r="I102" s="90"/>
      <c r="J102" s="91" t="e">
        <f t="shared" si="24"/>
        <v>#N/A</v>
      </c>
      <c r="K102" s="92"/>
      <c r="L102" s="92"/>
      <c r="M102" s="87" t="e">
        <f t="shared" si="25"/>
        <v>#N/A</v>
      </c>
      <c r="N102" s="88"/>
      <c r="O102" s="89"/>
      <c r="P102" s="90"/>
      <c r="Q102" s="93">
        <f t="shared" si="17"/>
        <v>0</v>
      </c>
      <c r="R102" s="94"/>
      <c r="S102" s="54" t="s">
        <v>22</v>
      </c>
      <c r="T102" s="95" t="str">
        <f t="shared" si="18"/>
        <v/>
      </c>
      <c r="U102" s="96"/>
      <c r="V102" s="96"/>
      <c r="W102" s="96"/>
      <c r="X102" s="55" t="s">
        <v>28</v>
      </c>
      <c r="Y102" s="45"/>
      <c r="Z102" s="53"/>
      <c r="AA102" s="53"/>
      <c r="AB102" s="47">
        <v>90</v>
      </c>
      <c r="AC102" s="56">
        <v>45212</v>
      </c>
      <c r="AD102" s="42" t="e">
        <f>_xlfn.XLOOKUP($M$8&amp;$AC102,Sheet2!$C:$C,Sheet2!$E:$E)</f>
        <v>#N/A</v>
      </c>
      <c r="AE102" s="43" t="e">
        <f>_xlfn.XLOOKUP($M$8&amp;$AC102,Sheet2!$C:$C,Sheet2!$F:$F)</f>
        <v>#N/A</v>
      </c>
      <c r="AF102" s="44" t="e">
        <f>_xlfn.XLOOKUP($M$8&amp;$AC102,Sheet2!$C:$C,Sheet2!$H:$H)</f>
        <v>#N/A</v>
      </c>
      <c r="AG102" s="48"/>
      <c r="AH102" s="48"/>
      <c r="AI102" s="53"/>
      <c r="AJ102" s="53"/>
      <c r="AK102" s="53"/>
      <c r="AL102" s="53"/>
      <c r="AM102" s="53"/>
      <c r="AN102" s="53"/>
      <c r="AO102" s="45"/>
      <c r="AP102" s="45"/>
      <c r="AQ102" s="45"/>
      <c r="AR102" s="45"/>
      <c r="AS102" s="45"/>
      <c r="AT102" s="45"/>
      <c r="AU102" s="45"/>
      <c r="AV102" s="45"/>
      <c r="AW102" s="45"/>
      <c r="AX102" s="45"/>
      <c r="AY102" s="45"/>
      <c r="AZ102" s="45"/>
      <c r="BA102" s="45"/>
      <c r="BB102" s="45"/>
      <c r="BC102" s="45"/>
      <c r="BD102" s="45"/>
    </row>
    <row r="103" spans="1:56" s="7" customFormat="1" ht="19.95" customHeight="1" x14ac:dyDescent="0.45">
      <c r="A103" s="45"/>
      <c r="B103" s="7">
        <v>91</v>
      </c>
      <c r="C103" s="84">
        <f t="shared" si="19"/>
        <v>45214</v>
      </c>
      <c r="D103" s="85"/>
      <c r="E103" s="86"/>
      <c r="F103" s="87" t="e">
        <f t="shared" si="23"/>
        <v>#N/A</v>
      </c>
      <c r="G103" s="88"/>
      <c r="H103" s="89"/>
      <c r="I103" s="90"/>
      <c r="J103" s="91" t="e">
        <f t="shared" si="24"/>
        <v>#N/A</v>
      </c>
      <c r="K103" s="92"/>
      <c r="L103" s="92"/>
      <c r="M103" s="87" t="e">
        <f t="shared" si="25"/>
        <v>#N/A</v>
      </c>
      <c r="N103" s="88"/>
      <c r="O103" s="89"/>
      <c r="P103" s="90"/>
      <c r="Q103" s="93">
        <f t="shared" si="17"/>
        <v>0</v>
      </c>
      <c r="R103" s="94"/>
      <c r="S103" s="54" t="s">
        <v>22</v>
      </c>
      <c r="T103" s="95" t="str">
        <f t="shared" si="18"/>
        <v/>
      </c>
      <c r="U103" s="96"/>
      <c r="V103" s="96"/>
      <c r="W103" s="96"/>
      <c r="X103" s="55" t="s">
        <v>28</v>
      </c>
      <c r="Y103" s="45"/>
      <c r="Z103" s="53"/>
      <c r="AA103" s="53"/>
      <c r="AB103" s="47">
        <v>91</v>
      </c>
      <c r="AC103" s="56">
        <v>45214</v>
      </c>
      <c r="AD103" s="42" t="e">
        <f>_xlfn.XLOOKUP($M$8&amp;$AC103,Sheet2!$C:$C,Sheet2!$E:$E)</f>
        <v>#N/A</v>
      </c>
      <c r="AE103" s="43" t="e">
        <f>_xlfn.XLOOKUP($M$8&amp;$AC103,Sheet2!$C:$C,Sheet2!$F:$F)</f>
        <v>#N/A</v>
      </c>
      <c r="AF103" s="44" t="e">
        <f>_xlfn.XLOOKUP($M$8&amp;$AC103,Sheet2!$C:$C,Sheet2!$H:$H)</f>
        <v>#N/A</v>
      </c>
      <c r="AG103" s="48"/>
      <c r="AH103" s="48"/>
      <c r="AI103" s="53"/>
      <c r="AJ103" s="53"/>
      <c r="AK103" s="53"/>
      <c r="AL103" s="53"/>
      <c r="AM103" s="53"/>
      <c r="AN103" s="53"/>
      <c r="AO103" s="45"/>
      <c r="AP103" s="45"/>
      <c r="AQ103" s="45"/>
      <c r="AR103" s="45"/>
      <c r="AS103" s="45"/>
      <c r="AT103" s="45"/>
      <c r="AU103" s="45"/>
      <c r="AV103" s="45"/>
      <c r="AW103" s="45"/>
      <c r="AX103" s="45"/>
      <c r="AY103" s="45"/>
      <c r="AZ103" s="45"/>
      <c r="BA103" s="45"/>
      <c r="BB103" s="45"/>
      <c r="BC103" s="45"/>
      <c r="BD103" s="45"/>
    </row>
    <row r="104" spans="1:56" s="7" customFormat="1" ht="19.95" customHeight="1" x14ac:dyDescent="0.45">
      <c r="A104" s="45"/>
      <c r="B104" s="7">
        <v>92</v>
      </c>
      <c r="C104" s="84">
        <f t="shared" si="19"/>
        <v>45215</v>
      </c>
      <c r="D104" s="85"/>
      <c r="E104" s="86"/>
      <c r="F104" s="87" t="e">
        <f t="shared" si="23"/>
        <v>#N/A</v>
      </c>
      <c r="G104" s="88"/>
      <c r="H104" s="89"/>
      <c r="I104" s="90"/>
      <c r="J104" s="91" t="e">
        <f t="shared" si="24"/>
        <v>#N/A</v>
      </c>
      <c r="K104" s="92"/>
      <c r="L104" s="92"/>
      <c r="M104" s="87" t="e">
        <f t="shared" si="25"/>
        <v>#N/A</v>
      </c>
      <c r="N104" s="88"/>
      <c r="O104" s="89"/>
      <c r="P104" s="90"/>
      <c r="Q104" s="93">
        <f t="shared" si="17"/>
        <v>0</v>
      </c>
      <c r="R104" s="94"/>
      <c r="S104" s="54" t="s">
        <v>22</v>
      </c>
      <c r="T104" s="95" t="str">
        <f t="shared" si="18"/>
        <v/>
      </c>
      <c r="U104" s="96"/>
      <c r="V104" s="96"/>
      <c r="W104" s="96"/>
      <c r="X104" s="55" t="s">
        <v>28</v>
      </c>
      <c r="Y104" s="45"/>
      <c r="Z104" s="53"/>
      <c r="AA104" s="53"/>
      <c r="AB104" s="47">
        <v>92</v>
      </c>
      <c r="AC104" s="56">
        <v>45215</v>
      </c>
      <c r="AD104" s="42" t="e">
        <f>_xlfn.XLOOKUP($M$8&amp;$AC104,Sheet2!$C:$C,Sheet2!$E:$E)</f>
        <v>#N/A</v>
      </c>
      <c r="AE104" s="43" t="e">
        <f>_xlfn.XLOOKUP($M$8&amp;$AC104,Sheet2!$C:$C,Sheet2!$F:$F)</f>
        <v>#N/A</v>
      </c>
      <c r="AF104" s="44" t="e">
        <f>_xlfn.XLOOKUP($M$8&amp;$AC104,Sheet2!$C:$C,Sheet2!$H:$H)</f>
        <v>#N/A</v>
      </c>
      <c r="AG104" s="48"/>
      <c r="AH104" s="48"/>
      <c r="AI104" s="53"/>
      <c r="AJ104" s="53"/>
      <c r="AK104" s="53"/>
      <c r="AL104" s="53"/>
      <c r="AM104" s="53"/>
      <c r="AN104" s="53"/>
      <c r="AO104" s="45"/>
      <c r="AP104" s="45"/>
      <c r="AQ104" s="45"/>
      <c r="AR104" s="45"/>
      <c r="AS104" s="45"/>
      <c r="AT104" s="45"/>
      <c r="AU104" s="45"/>
      <c r="AV104" s="45"/>
      <c r="AW104" s="45"/>
      <c r="AX104" s="45"/>
      <c r="AY104" s="45"/>
      <c r="AZ104" s="45"/>
      <c r="BA104" s="45"/>
      <c r="BB104" s="45"/>
      <c r="BC104" s="45"/>
      <c r="BD104" s="45"/>
    </row>
    <row r="105" spans="1:56" s="7" customFormat="1" ht="19.95" customHeight="1" x14ac:dyDescent="0.45">
      <c r="A105" s="45"/>
      <c r="B105" s="7">
        <v>93</v>
      </c>
      <c r="C105" s="84">
        <f t="shared" si="19"/>
        <v>45216</v>
      </c>
      <c r="D105" s="85"/>
      <c r="E105" s="86"/>
      <c r="F105" s="87" t="e">
        <f t="shared" si="23"/>
        <v>#N/A</v>
      </c>
      <c r="G105" s="88"/>
      <c r="H105" s="89"/>
      <c r="I105" s="90"/>
      <c r="J105" s="91" t="e">
        <f t="shared" si="24"/>
        <v>#N/A</v>
      </c>
      <c r="K105" s="92"/>
      <c r="L105" s="92"/>
      <c r="M105" s="87" t="e">
        <f t="shared" si="25"/>
        <v>#N/A</v>
      </c>
      <c r="N105" s="88"/>
      <c r="O105" s="89"/>
      <c r="P105" s="90"/>
      <c r="Q105" s="93">
        <f t="shared" si="17"/>
        <v>0</v>
      </c>
      <c r="R105" s="94"/>
      <c r="S105" s="54" t="s">
        <v>22</v>
      </c>
      <c r="T105" s="95" t="str">
        <f t="shared" si="18"/>
        <v/>
      </c>
      <c r="U105" s="96"/>
      <c r="V105" s="96"/>
      <c r="W105" s="96"/>
      <c r="X105" s="55" t="s">
        <v>28</v>
      </c>
      <c r="Y105" s="45"/>
      <c r="Z105" s="53"/>
      <c r="AA105" s="53"/>
      <c r="AB105" s="47">
        <v>93</v>
      </c>
      <c r="AC105" s="56">
        <v>45216</v>
      </c>
      <c r="AD105" s="42" t="e">
        <f>_xlfn.XLOOKUP($M$8&amp;$AC105,Sheet2!$C:$C,Sheet2!$E:$E)</f>
        <v>#N/A</v>
      </c>
      <c r="AE105" s="43" t="e">
        <f>_xlfn.XLOOKUP($M$8&amp;$AC105,Sheet2!$C:$C,Sheet2!$F:$F)</f>
        <v>#N/A</v>
      </c>
      <c r="AF105" s="44" t="e">
        <f>_xlfn.XLOOKUP($M$8&amp;$AC105,Sheet2!$C:$C,Sheet2!$H:$H)</f>
        <v>#N/A</v>
      </c>
      <c r="AG105" s="48"/>
      <c r="AH105" s="48"/>
      <c r="AI105" s="53"/>
      <c r="AJ105" s="53"/>
      <c r="AK105" s="53"/>
      <c r="AL105" s="53"/>
      <c r="AM105" s="53"/>
      <c r="AN105" s="53"/>
      <c r="AO105" s="45"/>
      <c r="AP105" s="45"/>
      <c r="AQ105" s="45"/>
      <c r="AR105" s="45"/>
      <c r="AS105" s="45"/>
      <c r="AT105" s="45"/>
      <c r="AU105" s="45"/>
      <c r="AV105" s="45"/>
      <c r="AW105" s="45"/>
      <c r="AX105" s="45"/>
      <c r="AY105" s="45"/>
      <c r="AZ105" s="45"/>
      <c r="BA105" s="45"/>
      <c r="BB105" s="45"/>
      <c r="BC105" s="45"/>
      <c r="BD105" s="45"/>
    </row>
    <row r="106" spans="1:56" s="7" customFormat="1" ht="19.95" customHeight="1" x14ac:dyDescent="0.45">
      <c r="A106" s="45"/>
      <c r="B106" s="7">
        <v>94</v>
      </c>
      <c r="C106" s="84">
        <f t="shared" si="19"/>
        <v>45217</v>
      </c>
      <c r="D106" s="85"/>
      <c r="E106" s="86"/>
      <c r="F106" s="87" t="e">
        <f t="shared" si="23"/>
        <v>#N/A</v>
      </c>
      <c r="G106" s="88"/>
      <c r="H106" s="89"/>
      <c r="I106" s="90"/>
      <c r="J106" s="91" t="e">
        <f t="shared" si="24"/>
        <v>#N/A</v>
      </c>
      <c r="K106" s="92"/>
      <c r="L106" s="92"/>
      <c r="M106" s="87" t="e">
        <f t="shared" si="25"/>
        <v>#N/A</v>
      </c>
      <c r="N106" s="88"/>
      <c r="O106" s="89"/>
      <c r="P106" s="90"/>
      <c r="Q106" s="93">
        <f t="shared" si="17"/>
        <v>0</v>
      </c>
      <c r="R106" s="94"/>
      <c r="S106" s="54" t="s">
        <v>22</v>
      </c>
      <c r="T106" s="95" t="str">
        <f t="shared" si="18"/>
        <v/>
      </c>
      <c r="U106" s="96"/>
      <c r="V106" s="96"/>
      <c r="W106" s="96"/>
      <c r="X106" s="55" t="s">
        <v>28</v>
      </c>
      <c r="Y106" s="45"/>
      <c r="Z106" s="53"/>
      <c r="AA106" s="53"/>
      <c r="AB106" s="47">
        <v>94</v>
      </c>
      <c r="AC106" s="56">
        <v>45217</v>
      </c>
      <c r="AD106" s="42" t="e">
        <f>_xlfn.XLOOKUP($M$8&amp;$AC106,Sheet2!$C:$C,Sheet2!$E:$E)</f>
        <v>#N/A</v>
      </c>
      <c r="AE106" s="43" t="e">
        <f>_xlfn.XLOOKUP($M$8&amp;$AC106,Sheet2!$C:$C,Sheet2!$F:$F)</f>
        <v>#N/A</v>
      </c>
      <c r="AF106" s="44" t="e">
        <f>_xlfn.XLOOKUP($M$8&amp;$AC106,Sheet2!$C:$C,Sheet2!$H:$H)</f>
        <v>#N/A</v>
      </c>
      <c r="AG106" s="48"/>
      <c r="AH106" s="48"/>
      <c r="AI106" s="53"/>
      <c r="AJ106" s="53"/>
      <c r="AK106" s="53"/>
      <c r="AL106" s="53"/>
      <c r="AM106" s="53"/>
      <c r="AN106" s="53"/>
      <c r="AO106" s="45"/>
      <c r="AP106" s="45"/>
      <c r="AQ106" s="45"/>
      <c r="AR106" s="45"/>
      <c r="AS106" s="45"/>
      <c r="AT106" s="45"/>
      <c r="AU106" s="45"/>
      <c r="AV106" s="45"/>
      <c r="AW106" s="45"/>
      <c r="AX106" s="45"/>
      <c r="AY106" s="45"/>
      <c r="AZ106" s="45"/>
      <c r="BA106" s="45"/>
      <c r="BB106" s="45"/>
      <c r="BC106" s="45"/>
      <c r="BD106" s="45"/>
    </row>
    <row r="107" spans="1:56" s="7" customFormat="1" ht="19.95" customHeight="1" x14ac:dyDescent="0.45">
      <c r="A107" s="45"/>
      <c r="B107" s="7">
        <v>95</v>
      </c>
      <c r="C107" s="84">
        <f t="shared" si="19"/>
        <v>45218</v>
      </c>
      <c r="D107" s="85"/>
      <c r="E107" s="86"/>
      <c r="F107" s="87" t="e">
        <f t="shared" si="23"/>
        <v>#N/A</v>
      </c>
      <c r="G107" s="88"/>
      <c r="H107" s="89"/>
      <c r="I107" s="90"/>
      <c r="J107" s="91" t="e">
        <f t="shared" si="24"/>
        <v>#N/A</v>
      </c>
      <c r="K107" s="92"/>
      <c r="L107" s="92"/>
      <c r="M107" s="87" t="e">
        <f t="shared" si="25"/>
        <v>#N/A</v>
      </c>
      <c r="N107" s="88"/>
      <c r="O107" s="89"/>
      <c r="P107" s="90"/>
      <c r="Q107" s="93">
        <f t="shared" si="17"/>
        <v>0</v>
      </c>
      <c r="R107" s="94"/>
      <c r="S107" s="54" t="s">
        <v>22</v>
      </c>
      <c r="T107" s="95" t="str">
        <f t="shared" si="18"/>
        <v/>
      </c>
      <c r="U107" s="96"/>
      <c r="V107" s="96"/>
      <c r="W107" s="96"/>
      <c r="X107" s="55" t="s">
        <v>28</v>
      </c>
      <c r="Y107" s="45"/>
      <c r="Z107" s="53"/>
      <c r="AA107" s="53"/>
      <c r="AB107" s="47">
        <v>95</v>
      </c>
      <c r="AC107" s="56">
        <v>45218</v>
      </c>
      <c r="AD107" s="42" t="e">
        <f>_xlfn.XLOOKUP($M$8&amp;$AC107,Sheet2!$C:$C,Sheet2!$E:$E)</f>
        <v>#N/A</v>
      </c>
      <c r="AE107" s="43" t="e">
        <f>_xlfn.XLOOKUP($M$8&amp;$AC107,Sheet2!$C:$C,Sheet2!$F:$F)</f>
        <v>#N/A</v>
      </c>
      <c r="AF107" s="44" t="e">
        <f>_xlfn.XLOOKUP($M$8&amp;$AC107,Sheet2!$C:$C,Sheet2!$H:$H)</f>
        <v>#N/A</v>
      </c>
      <c r="AG107" s="48"/>
      <c r="AH107" s="48"/>
      <c r="AI107" s="53"/>
      <c r="AJ107" s="53"/>
      <c r="AK107" s="53"/>
      <c r="AL107" s="53"/>
      <c r="AM107" s="53"/>
      <c r="AN107" s="53"/>
      <c r="AO107" s="45"/>
      <c r="AP107" s="45"/>
      <c r="AQ107" s="45"/>
      <c r="AR107" s="45"/>
      <c r="AS107" s="45"/>
      <c r="AT107" s="45"/>
      <c r="AU107" s="45"/>
      <c r="AV107" s="45"/>
      <c r="AW107" s="45"/>
      <c r="AX107" s="45"/>
      <c r="AY107" s="45"/>
      <c r="AZ107" s="45"/>
      <c r="BA107" s="45"/>
      <c r="BB107" s="45"/>
      <c r="BC107" s="45"/>
      <c r="BD107" s="45"/>
    </row>
    <row r="108" spans="1:56" s="7" customFormat="1" ht="19.95" customHeight="1" x14ac:dyDescent="0.45">
      <c r="A108" s="45"/>
      <c r="B108" s="7">
        <v>96</v>
      </c>
      <c r="C108" s="84">
        <f t="shared" si="19"/>
        <v>45220</v>
      </c>
      <c r="D108" s="85"/>
      <c r="E108" s="86"/>
      <c r="F108" s="87" t="e">
        <f t="shared" si="23"/>
        <v>#N/A</v>
      </c>
      <c r="G108" s="88"/>
      <c r="H108" s="89"/>
      <c r="I108" s="90"/>
      <c r="J108" s="91" t="e">
        <f t="shared" si="24"/>
        <v>#N/A</v>
      </c>
      <c r="K108" s="92"/>
      <c r="L108" s="92"/>
      <c r="M108" s="87" t="e">
        <f t="shared" si="25"/>
        <v>#N/A</v>
      </c>
      <c r="N108" s="88"/>
      <c r="O108" s="89"/>
      <c r="P108" s="90"/>
      <c r="Q108" s="93">
        <f t="shared" si="17"/>
        <v>0</v>
      </c>
      <c r="R108" s="94"/>
      <c r="S108" s="54" t="s">
        <v>22</v>
      </c>
      <c r="T108" s="95" t="str">
        <f t="shared" si="18"/>
        <v/>
      </c>
      <c r="U108" s="96"/>
      <c r="V108" s="96"/>
      <c r="W108" s="96"/>
      <c r="X108" s="55" t="s">
        <v>28</v>
      </c>
      <c r="Y108" s="45"/>
      <c r="Z108" s="53"/>
      <c r="AA108" s="53"/>
      <c r="AB108" s="47">
        <v>96</v>
      </c>
      <c r="AC108" s="56">
        <v>45220</v>
      </c>
      <c r="AD108" s="42" t="e">
        <f>_xlfn.XLOOKUP($M$8&amp;$AC108,Sheet2!$C:$C,Sheet2!$E:$E)</f>
        <v>#N/A</v>
      </c>
      <c r="AE108" s="43" t="e">
        <f>_xlfn.XLOOKUP($M$8&amp;$AC108,Sheet2!$C:$C,Sheet2!$F:$F)</f>
        <v>#N/A</v>
      </c>
      <c r="AF108" s="44" t="e">
        <f>_xlfn.XLOOKUP($M$8&amp;$AC108,Sheet2!$C:$C,Sheet2!$H:$H)</f>
        <v>#N/A</v>
      </c>
      <c r="AG108" s="48"/>
      <c r="AH108" s="48"/>
      <c r="AI108" s="53"/>
      <c r="AJ108" s="53"/>
      <c r="AK108" s="53"/>
      <c r="AL108" s="53"/>
      <c r="AM108" s="53"/>
      <c r="AN108" s="53"/>
      <c r="AO108" s="45"/>
      <c r="AP108" s="45"/>
      <c r="AQ108" s="45"/>
      <c r="AR108" s="45"/>
      <c r="AS108" s="45"/>
      <c r="AT108" s="45"/>
      <c r="AU108" s="45"/>
      <c r="AV108" s="45"/>
      <c r="AW108" s="45"/>
      <c r="AX108" s="45"/>
      <c r="AY108" s="45"/>
      <c r="AZ108" s="45"/>
      <c r="BA108" s="45"/>
      <c r="BB108" s="45"/>
      <c r="BC108" s="45"/>
      <c r="BD108" s="45"/>
    </row>
    <row r="109" spans="1:56" s="7" customFormat="1" ht="19.95" customHeight="1" x14ac:dyDescent="0.45">
      <c r="A109" s="45"/>
      <c r="B109" s="7">
        <v>97</v>
      </c>
      <c r="C109" s="84">
        <f t="shared" si="19"/>
        <v>45221</v>
      </c>
      <c r="D109" s="85"/>
      <c r="E109" s="86"/>
      <c r="F109" s="87" t="e">
        <f t="shared" si="23"/>
        <v>#N/A</v>
      </c>
      <c r="G109" s="88"/>
      <c r="H109" s="89"/>
      <c r="I109" s="90"/>
      <c r="J109" s="91" t="e">
        <f t="shared" si="24"/>
        <v>#N/A</v>
      </c>
      <c r="K109" s="92"/>
      <c r="L109" s="92"/>
      <c r="M109" s="87" t="e">
        <f t="shared" si="25"/>
        <v>#N/A</v>
      </c>
      <c r="N109" s="88"/>
      <c r="O109" s="89"/>
      <c r="P109" s="90"/>
      <c r="Q109" s="93">
        <f t="shared" si="17"/>
        <v>0</v>
      </c>
      <c r="R109" s="94"/>
      <c r="S109" s="54" t="s">
        <v>22</v>
      </c>
      <c r="T109" s="95" t="str">
        <f t="shared" si="18"/>
        <v/>
      </c>
      <c r="U109" s="96"/>
      <c r="V109" s="96"/>
      <c r="W109" s="96"/>
      <c r="X109" s="55" t="s">
        <v>28</v>
      </c>
      <c r="Y109" s="45"/>
      <c r="Z109" s="53"/>
      <c r="AA109" s="53"/>
      <c r="AB109" s="47">
        <v>97</v>
      </c>
      <c r="AC109" s="56">
        <v>45221</v>
      </c>
      <c r="AD109" s="42" t="e">
        <f>_xlfn.XLOOKUP($M$8&amp;$AC109,Sheet2!$C:$C,Sheet2!$E:$E)</f>
        <v>#N/A</v>
      </c>
      <c r="AE109" s="43" t="e">
        <f>_xlfn.XLOOKUP($M$8&amp;$AC109,Sheet2!$C:$C,Sheet2!$F:$F)</f>
        <v>#N/A</v>
      </c>
      <c r="AF109" s="44" t="e">
        <f>_xlfn.XLOOKUP($M$8&amp;$AC109,Sheet2!$C:$C,Sheet2!$H:$H)</f>
        <v>#N/A</v>
      </c>
      <c r="AG109" s="48"/>
      <c r="AH109" s="48"/>
      <c r="AI109" s="53"/>
      <c r="AJ109" s="53"/>
      <c r="AK109" s="53"/>
      <c r="AL109" s="53"/>
      <c r="AM109" s="53"/>
      <c r="AN109" s="53"/>
      <c r="AO109" s="45"/>
      <c r="AP109" s="45"/>
      <c r="AQ109" s="45"/>
      <c r="AR109" s="45"/>
      <c r="AS109" s="45"/>
      <c r="AT109" s="45"/>
      <c r="AU109" s="45"/>
      <c r="AV109" s="45"/>
      <c r="AW109" s="45"/>
      <c r="AX109" s="45"/>
      <c r="AY109" s="45"/>
      <c r="AZ109" s="45"/>
      <c r="BA109" s="45"/>
      <c r="BB109" s="45"/>
      <c r="BC109" s="45"/>
      <c r="BD109" s="45"/>
    </row>
    <row r="110" spans="1:56" s="7" customFormat="1" ht="19.95" customHeight="1" x14ac:dyDescent="0.45">
      <c r="A110" s="45"/>
      <c r="B110" s="7">
        <v>98</v>
      </c>
      <c r="C110" s="84">
        <f t="shared" si="19"/>
        <v>45222</v>
      </c>
      <c r="D110" s="85"/>
      <c r="E110" s="86"/>
      <c r="F110" s="87" t="e">
        <f t="shared" si="23"/>
        <v>#N/A</v>
      </c>
      <c r="G110" s="88"/>
      <c r="H110" s="89"/>
      <c r="I110" s="90"/>
      <c r="J110" s="91" t="e">
        <f t="shared" si="24"/>
        <v>#N/A</v>
      </c>
      <c r="K110" s="92"/>
      <c r="L110" s="92"/>
      <c r="M110" s="87" t="e">
        <f t="shared" si="25"/>
        <v>#N/A</v>
      </c>
      <c r="N110" s="88"/>
      <c r="O110" s="89"/>
      <c r="P110" s="90"/>
      <c r="Q110" s="93">
        <f t="shared" si="17"/>
        <v>0</v>
      </c>
      <c r="R110" s="94"/>
      <c r="S110" s="54" t="s">
        <v>22</v>
      </c>
      <c r="T110" s="95" t="str">
        <f t="shared" si="18"/>
        <v/>
      </c>
      <c r="U110" s="96"/>
      <c r="V110" s="96"/>
      <c r="W110" s="96"/>
      <c r="X110" s="55" t="s">
        <v>28</v>
      </c>
      <c r="Y110" s="45"/>
      <c r="Z110" s="53"/>
      <c r="AA110" s="53"/>
      <c r="AB110" s="47">
        <v>98</v>
      </c>
      <c r="AC110" s="56">
        <v>45222</v>
      </c>
      <c r="AD110" s="42" t="e">
        <f>_xlfn.XLOOKUP($M$8&amp;$AC110,Sheet2!$C:$C,Sheet2!$E:$E)</f>
        <v>#N/A</v>
      </c>
      <c r="AE110" s="43" t="e">
        <f>_xlfn.XLOOKUP($M$8&amp;$AC110,Sheet2!$C:$C,Sheet2!$F:$F)</f>
        <v>#N/A</v>
      </c>
      <c r="AF110" s="44" t="e">
        <f>_xlfn.XLOOKUP($M$8&amp;$AC110,Sheet2!$C:$C,Sheet2!$H:$H)</f>
        <v>#N/A</v>
      </c>
      <c r="AG110" s="48"/>
      <c r="AH110" s="48"/>
      <c r="AI110" s="53"/>
      <c r="AJ110" s="53"/>
      <c r="AK110" s="53"/>
      <c r="AL110" s="53"/>
      <c r="AM110" s="53"/>
      <c r="AN110" s="53"/>
      <c r="AO110" s="45"/>
      <c r="AP110" s="45"/>
      <c r="AQ110" s="45"/>
      <c r="AR110" s="45"/>
      <c r="AS110" s="45"/>
      <c r="AT110" s="45"/>
      <c r="AU110" s="45"/>
      <c r="AV110" s="45"/>
      <c r="AW110" s="45"/>
      <c r="AX110" s="45"/>
      <c r="AY110" s="45"/>
      <c r="AZ110" s="45"/>
      <c r="BA110" s="45"/>
      <c r="BB110" s="45"/>
      <c r="BC110" s="45"/>
      <c r="BD110" s="45"/>
    </row>
    <row r="111" spans="1:56" s="7" customFormat="1" ht="19.95" customHeight="1" x14ac:dyDescent="0.45">
      <c r="A111" s="45"/>
      <c r="B111" s="7">
        <v>99</v>
      </c>
      <c r="C111" s="84">
        <f t="shared" si="19"/>
        <v>45223</v>
      </c>
      <c r="D111" s="85"/>
      <c r="E111" s="86"/>
      <c r="F111" s="87" t="e">
        <f t="shared" si="23"/>
        <v>#N/A</v>
      </c>
      <c r="G111" s="88"/>
      <c r="H111" s="89"/>
      <c r="I111" s="90"/>
      <c r="J111" s="91" t="e">
        <f t="shared" si="24"/>
        <v>#N/A</v>
      </c>
      <c r="K111" s="92"/>
      <c r="L111" s="92"/>
      <c r="M111" s="87" t="e">
        <f t="shared" si="25"/>
        <v>#N/A</v>
      </c>
      <c r="N111" s="88"/>
      <c r="O111" s="89"/>
      <c r="P111" s="90"/>
      <c r="Q111" s="93">
        <f t="shared" si="17"/>
        <v>0</v>
      </c>
      <c r="R111" s="94"/>
      <c r="S111" s="54" t="s">
        <v>22</v>
      </c>
      <c r="T111" s="95" t="str">
        <f t="shared" si="18"/>
        <v/>
      </c>
      <c r="U111" s="96"/>
      <c r="V111" s="96"/>
      <c r="W111" s="96"/>
      <c r="X111" s="55" t="s">
        <v>28</v>
      </c>
      <c r="Y111" s="45"/>
      <c r="Z111" s="53"/>
      <c r="AA111" s="53"/>
      <c r="AB111" s="47">
        <v>99</v>
      </c>
      <c r="AC111" s="56">
        <v>45223</v>
      </c>
      <c r="AD111" s="42" t="e">
        <f>_xlfn.XLOOKUP($M$8&amp;$AC111,Sheet2!$C:$C,Sheet2!$E:$E)</f>
        <v>#N/A</v>
      </c>
      <c r="AE111" s="43" t="e">
        <f>_xlfn.XLOOKUP($M$8&amp;$AC111,Sheet2!$C:$C,Sheet2!$F:$F)</f>
        <v>#N/A</v>
      </c>
      <c r="AF111" s="44" t="e">
        <f>_xlfn.XLOOKUP($M$8&amp;$AC111,Sheet2!$C:$C,Sheet2!$H:$H)</f>
        <v>#N/A</v>
      </c>
      <c r="AG111" s="48"/>
      <c r="AH111" s="48"/>
      <c r="AI111" s="53"/>
      <c r="AJ111" s="53"/>
      <c r="AK111" s="53"/>
      <c r="AL111" s="53"/>
      <c r="AM111" s="53"/>
      <c r="AN111" s="53"/>
      <c r="AO111" s="45"/>
      <c r="AP111" s="45"/>
      <c r="AQ111" s="45"/>
      <c r="AR111" s="45"/>
      <c r="AS111" s="45"/>
      <c r="AT111" s="45"/>
      <c r="AU111" s="45"/>
      <c r="AV111" s="45"/>
      <c r="AW111" s="45"/>
      <c r="AX111" s="45"/>
      <c r="AY111" s="45"/>
      <c r="AZ111" s="45"/>
      <c r="BA111" s="45"/>
      <c r="BB111" s="45"/>
      <c r="BC111" s="45"/>
      <c r="BD111" s="45"/>
    </row>
    <row r="112" spans="1:56" s="7" customFormat="1" ht="19.95" customHeight="1" x14ac:dyDescent="0.45">
      <c r="A112" s="45"/>
      <c r="B112" s="7">
        <v>100</v>
      </c>
      <c r="C112" s="84">
        <f t="shared" si="19"/>
        <v>45224</v>
      </c>
      <c r="D112" s="85"/>
      <c r="E112" s="86"/>
      <c r="F112" s="87" t="e">
        <f t="shared" si="23"/>
        <v>#N/A</v>
      </c>
      <c r="G112" s="88"/>
      <c r="H112" s="89"/>
      <c r="I112" s="90"/>
      <c r="J112" s="91" t="e">
        <f t="shared" si="24"/>
        <v>#N/A</v>
      </c>
      <c r="K112" s="92"/>
      <c r="L112" s="92"/>
      <c r="M112" s="87" t="e">
        <f t="shared" si="25"/>
        <v>#N/A</v>
      </c>
      <c r="N112" s="88"/>
      <c r="O112" s="89"/>
      <c r="P112" s="90"/>
      <c r="Q112" s="93">
        <f t="shared" si="17"/>
        <v>0</v>
      </c>
      <c r="R112" s="94"/>
      <c r="S112" s="54" t="s">
        <v>22</v>
      </c>
      <c r="T112" s="95" t="str">
        <f t="shared" si="18"/>
        <v/>
      </c>
      <c r="U112" s="96"/>
      <c r="V112" s="96"/>
      <c r="W112" s="96"/>
      <c r="X112" s="55" t="s">
        <v>28</v>
      </c>
      <c r="Y112" s="45"/>
      <c r="Z112" s="53"/>
      <c r="AA112" s="53"/>
      <c r="AB112" s="47">
        <v>100</v>
      </c>
      <c r="AC112" s="56">
        <v>45224</v>
      </c>
      <c r="AD112" s="42" t="e">
        <f>_xlfn.XLOOKUP($M$8&amp;$AC112,Sheet2!$C:$C,Sheet2!$E:$E)</f>
        <v>#N/A</v>
      </c>
      <c r="AE112" s="43" t="e">
        <f>_xlfn.XLOOKUP($M$8&amp;$AC112,Sheet2!$C:$C,Sheet2!$F:$F)</f>
        <v>#N/A</v>
      </c>
      <c r="AF112" s="44" t="e">
        <f>_xlfn.XLOOKUP($M$8&amp;$AC112,Sheet2!$C:$C,Sheet2!$H:$H)</f>
        <v>#N/A</v>
      </c>
      <c r="AG112" s="48"/>
      <c r="AH112" s="48"/>
      <c r="AI112" s="53"/>
      <c r="AJ112" s="53"/>
      <c r="AK112" s="53"/>
      <c r="AL112" s="53"/>
      <c r="AM112" s="53"/>
      <c r="AN112" s="53"/>
      <c r="AO112" s="45"/>
      <c r="AP112" s="45"/>
      <c r="AQ112" s="45"/>
      <c r="AR112" s="45"/>
      <c r="AS112" s="45"/>
      <c r="AT112" s="45"/>
      <c r="AU112" s="45"/>
      <c r="AV112" s="45"/>
      <c r="AW112" s="45"/>
      <c r="AX112" s="45"/>
      <c r="AY112" s="45"/>
      <c r="AZ112" s="45"/>
      <c r="BA112" s="45"/>
      <c r="BB112" s="45"/>
      <c r="BC112" s="45"/>
      <c r="BD112" s="45"/>
    </row>
    <row r="113" spans="1:56" s="7" customFormat="1" ht="19.95" customHeight="1" x14ac:dyDescent="0.45">
      <c r="A113" s="45"/>
      <c r="B113" s="7">
        <v>101</v>
      </c>
      <c r="C113" s="84">
        <f t="shared" si="19"/>
        <v>45225</v>
      </c>
      <c r="D113" s="85"/>
      <c r="E113" s="86"/>
      <c r="F113" s="87" t="e">
        <f t="shared" si="23"/>
        <v>#N/A</v>
      </c>
      <c r="G113" s="88"/>
      <c r="H113" s="89"/>
      <c r="I113" s="90"/>
      <c r="J113" s="91" t="e">
        <f t="shared" si="24"/>
        <v>#N/A</v>
      </c>
      <c r="K113" s="92"/>
      <c r="L113" s="92"/>
      <c r="M113" s="87" t="e">
        <f t="shared" si="25"/>
        <v>#N/A</v>
      </c>
      <c r="N113" s="88"/>
      <c r="O113" s="89"/>
      <c r="P113" s="90"/>
      <c r="Q113" s="93">
        <f t="shared" si="17"/>
        <v>0</v>
      </c>
      <c r="R113" s="94"/>
      <c r="S113" s="54" t="s">
        <v>22</v>
      </c>
      <c r="T113" s="95" t="str">
        <f t="shared" si="18"/>
        <v/>
      </c>
      <c r="U113" s="96"/>
      <c r="V113" s="96"/>
      <c r="W113" s="96"/>
      <c r="X113" s="55" t="s">
        <v>28</v>
      </c>
      <c r="Y113" s="45"/>
      <c r="Z113" s="53"/>
      <c r="AA113" s="53"/>
      <c r="AB113" s="47">
        <v>101</v>
      </c>
      <c r="AC113" s="56">
        <v>45225</v>
      </c>
      <c r="AD113" s="42" t="e">
        <f>_xlfn.XLOOKUP($M$8&amp;$AC113,Sheet2!$C:$C,Sheet2!$E:$E)</f>
        <v>#N/A</v>
      </c>
      <c r="AE113" s="43" t="e">
        <f>_xlfn.XLOOKUP($M$8&amp;$AC113,Sheet2!$C:$C,Sheet2!$F:$F)</f>
        <v>#N/A</v>
      </c>
      <c r="AF113" s="44" t="e">
        <f>_xlfn.XLOOKUP($M$8&amp;$AC113,Sheet2!$C:$C,Sheet2!$H:$H)</f>
        <v>#N/A</v>
      </c>
      <c r="AG113" s="48"/>
      <c r="AH113" s="48"/>
      <c r="AI113" s="53"/>
      <c r="AJ113" s="53"/>
      <c r="AK113" s="53"/>
      <c r="AL113" s="53"/>
      <c r="AM113" s="53"/>
      <c r="AN113" s="53"/>
      <c r="AO113" s="45"/>
      <c r="AP113" s="45"/>
      <c r="AQ113" s="45"/>
      <c r="AR113" s="45"/>
      <c r="AS113" s="45"/>
      <c r="AT113" s="45"/>
      <c r="AU113" s="45"/>
      <c r="AV113" s="45"/>
      <c r="AW113" s="45"/>
      <c r="AX113" s="45"/>
      <c r="AY113" s="45"/>
      <c r="AZ113" s="45"/>
      <c r="BA113" s="45"/>
      <c r="BB113" s="45"/>
      <c r="BC113" s="45"/>
      <c r="BD113" s="45"/>
    </row>
    <row r="114" spans="1:56" s="7" customFormat="1" ht="19.95" customHeight="1" x14ac:dyDescent="0.45">
      <c r="A114" s="45"/>
      <c r="B114" s="7">
        <v>102</v>
      </c>
      <c r="C114" s="84">
        <f t="shared" si="19"/>
        <v>45226</v>
      </c>
      <c r="D114" s="85"/>
      <c r="E114" s="86"/>
      <c r="F114" s="87" t="e">
        <f t="shared" si="23"/>
        <v>#N/A</v>
      </c>
      <c r="G114" s="88"/>
      <c r="H114" s="89"/>
      <c r="I114" s="90"/>
      <c r="J114" s="91" t="e">
        <f t="shared" si="24"/>
        <v>#N/A</v>
      </c>
      <c r="K114" s="92"/>
      <c r="L114" s="92"/>
      <c r="M114" s="87" t="e">
        <f t="shared" si="25"/>
        <v>#N/A</v>
      </c>
      <c r="N114" s="88"/>
      <c r="O114" s="89"/>
      <c r="P114" s="90"/>
      <c r="Q114" s="93">
        <f t="shared" si="17"/>
        <v>0</v>
      </c>
      <c r="R114" s="94"/>
      <c r="S114" s="54" t="s">
        <v>22</v>
      </c>
      <c r="T114" s="95" t="str">
        <f t="shared" si="18"/>
        <v/>
      </c>
      <c r="U114" s="96"/>
      <c r="V114" s="96"/>
      <c r="W114" s="96"/>
      <c r="X114" s="55" t="s">
        <v>28</v>
      </c>
      <c r="Y114" s="45"/>
      <c r="Z114" s="53"/>
      <c r="AA114" s="53"/>
      <c r="AB114" s="47">
        <v>102</v>
      </c>
      <c r="AC114" s="56">
        <v>45226</v>
      </c>
      <c r="AD114" s="42" t="e">
        <f>_xlfn.XLOOKUP($M$8&amp;$AC114,Sheet2!$C:$C,Sheet2!$E:$E)</f>
        <v>#N/A</v>
      </c>
      <c r="AE114" s="43" t="e">
        <f>_xlfn.XLOOKUP($M$8&amp;$AC114,Sheet2!$C:$C,Sheet2!$F:$F)</f>
        <v>#N/A</v>
      </c>
      <c r="AF114" s="44" t="e">
        <f>_xlfn.XLOOKUP($M$8&amp;$AC114,Sheet2!$C:$C,Sheet2!$H:$H)</f>
        <v>#N/A</v>
      </c>
      <c r="AG114" s="48"/>
      <c r="AH114" s="48"/>
      <c r="AI114" s="53"/>
      <c r="AJ114" s="53"/>
      <c r="AK114" s="53"/>
      <c r="AL114" s="53"/>
      <c r="AM114" s="53"/>
      <c r="AN114" s="53"/>
      <c r="AO114" s="45"/>
      <c r="AP114" s="45"/>
      <c r="AQ114" s="45"/>
      <c r="AR114" s="45"/>
      <c r="AS114" s="45"/>
      <c r="AT114" s="45"/>
      <c r="AU114" s="45"/>
      <c r="AV114" s="45"/>
      <c r="AW114" s="45"/>
      <c r="AX114" s="45"/>
      <c r="AY114" s="45"/>
      <c r="AZ114" s="45"/>
      <c r="BA114" s="45"/>
      <c r="BB114" s="45"/>
      <c r="BC114" s="45"/>
      <c r="BD114" s="45"/>
    </row>
    <row r="115" spans="1:56" s="7" customFormat="1" ht="19.95" customHeight="1" x14ac:dyDescent="0.45">
      <c r="A115" s="45"/>
      <c r="B115" s="7">
        <v>103</v>
      </c>
      <c r="C115" s="84">
        <f t="shared" si="19"/>
        <v>45227</v>
      </c>
      <c r="D115" s="85"/>
      <c r="E115" s="86"/>
      <c r="F115" s="87" t="e">
        <f t="shared" si="23"/>
        <v>#N/A</v>
      </c>
      <c r="G115" s="88"/>
      <c r="H115" s="89"/>
      <c r="I115" s="90"/>
      <c r="J115" s="91" t="e">
        <f t="shared" si="24"/>
        <v>#N/A</v>
      </c>
      <c r="K115" s="92"/>
      <c r="L115" s="92"/>
      <c r="M115" s="87" t="e">
        <f t="shared" si="25"/>
        <v>#N/A</v>
      </c>
      <c r="N115" s="88"/>
      <c r="O115" s="89"/>
      <c r="P115" s="90"/>
      <c r="Q115" s="93">
        <f t="shared" si="17"/>
        <v>0</v>
      </c>
      <c r="R115" s="94"/>
      <c r="S115" s="54" t="s">
        <v>22</v>
      </c>
      <c r="T115" s="95" t="str">
        <f t="shared" si="18"/>
        <v/>
      </c>
      <c r="U115" s="96"/>
      <c r="V115" s="96"/>
      <c r="W115" s="96"/>
      <c r="X115" s="55" t="s">
        <v>28</v>
      </c>
      <c r="Y115" s="45"/>
      <c r="Z115" s="53"/>
      <c r="AA115" s="53"/>
      <c r="AB115" s="47">
        <v>103</v>
      </c>
      <c r="AC115" s="56">
        <v>45227</v>
      </c>
      <c r="AD115" s="42" t="e">
        <f>_xlfn.XLOOKUP($M$8&amp;$AC115,Sheet2!$C:$C,Sheet2!$E:$E)</f>
        <v>#N/A</v>
      </c>
      <c r="AE115" s="43" t="e">
        <f>_xlfn.XLOOKUP($M$8&amp;$AC115,Sheet2!$C:$C,Sheet2!$F:$F)</f>
        <v>#N/A</v>
      </c>
      <c r="AF115" s="44" t="e">
        <f>_xlfn.XLOOKUP($M$8&amp;$AC115,Sheet2!$C:$C,Sheet2!$H:$H)</f>
        <v>#N/A</v>
      </c>
      <c r="AG115" s="48"/>
      <c r="AH115" s="48"/>
      <c r="AI115" s="53"/>
      <c r="AJ115" s="53"/>
      <c r="AK115" s="53"/>
      <c r="AL115" s="53"/>
      <c r="AM115" s="53"/>
      <c r="AN115" s="53"/>
      <c r="AO115" s="45"/>
      <c r="AP115" s="45"/>
      <c r="AQ115" s="45"/>
      <c r="AR115" s="45"/>
      <c r="AS115" s="45"/>
      <c r="AT115" s="45"/>
      <c r="AU115" s="45"/>
      <c r="AV115" s="45"/>
      <c r="AW115" s="45"/>
      <c r="AX115" s="45"/>
      <c r="AY115" s="45"/>
      <c r="AZ115" s="45"/>
      <c r="BA115" s="45"/>
      <c r="BB115" s="45"/>
      <c r="BC115" s="45"/>
      <c r="BD115" s="45"/>
    </row>
    <row r="116" spans="1:56" s="7" customFormat="1" ht="19.95" customHeight="1" x14ac:dyDescent="0.45">
      <c r="A116" s="45"/>
      <c r="B116" s="7">
        <v>104</v>
      </c>
      <c r="C116" s="84">
        <f t="shared" si="19"/>
        <v>45228</v>
      </c>
      <c r="D116" s="85"/>
      <c r="E116" s="86"/>
      <c r="F116" s="87" t="e">
        <f t="shared" si="23"/>
        <v>#N/A</v>
      </c>
      <c r="G116" s="88"/>
      <c r="H116" s="89"/>
      <c r="I116" s="90"/>
      <c r="J116" s="91" t="e">
        <f t="shared" si="24"/>
        <v>#N/A</v>
      </c>
      <c r="K116" s="92"/>
      <c r="L116" s="92"/>
      <c r="M116" s="87" t="e">
        <f t="shared" si="25"/>
        <v>#N/A</v>
      </c>
      <c r="N116" s="88"/>
      <c r="O116" s="89"/>
      <c r="P116" s="90"/>
      <c r="Q116" s="93">
        <f t="shared" si="17"/>
        <v>0</v>
      </c>
      <c r="R116" s="94"/>
      <c r="S116" s="54" t="s">
        <v>22</v>
      </c>
      <c r="T116" s="95" t="str">
        <f t="shared" si="18"/>
        <v/>
      </c>
      <c r="U116" s="96"/>
      <c r="V116" s="96"/>
      <c r="W116" s="96"/>
      <c r="X116" s="55" t="s">
        <v>28</v>
      </c>
      <c r="Y116" s="45"/>
      <c r="Z116" s="53"/>
      <c r="AA116" s="53"/>
      <c r="AB116" s="47">
        <v>104</v>
      </c>
      <c r="AC116" s="56">
        <v>45228</v>
      </c>
      <c r="AD116" s="42" t="e">
        <f>_xlfn.XLOOKUP($M$8&amp;$AC116,Sheet2!$C:$C,Sheet2!$E:$E)</f>
        <v>#N/A</v>
      </c>
      <c r="AE116" s="43" t="e">
        <f>_xlfn.XLOOKUP($M$8&amp;$AC116,Sheet2!$C:$C,Sheet2!$F:$F)</f>
        <v>#N/A</v>
      </c>
      <c r="AF116" s="44" t="e">
        <f>_xlfn.XLOOKUP($M$8&amp;$AC116,Sheet2!$C:$C,Sheet2!$H:$H)</f>
        <v>#N/A</v>
      </c>
      <c r="AG116" s="48"/>
      <c r="AH116" s="48"/>
      <c r="AI116" s="53"/>
      <c r="AJ116" s="53"/>
      <c r="AK116" s="53"/>
      <c r="AL116" s="53"/>
      <c r="AM116" s="53"/>
      <c r="AN116" s="53"/>
      <c r="AO116" s="45"/>
      <c r="AP116" s="45"/>
      <c r="AQ116" s="45"/>
      <c r="AR116" s="45"/>
      <c r="AS116" s="45"/>
      <c r="AT116" s="45"/>
      <c r="AU116" s="45"/>
      <c r="AV116" s="45"/>
      <c r="AW116" s="45"/>
      <c r="AX116" s="45"/>
      <c r="AY116" s="45"/>
      <c r="AZ116" s="45"/>
      <c r="BA116" s="45"/>
      <c r="BB116" s="45"/>
      <c r="BC116" s="45"/>
      <c r="BD116" s="45"/>
    </row>
    <row r="117" spans="1:56" s="7" customFormat="1" ht="19.95" customHeight="1" x14ac:dyDescent="0.45">
      <c r="A117" s="45"/>
      <c r="B117" s="7">
        <v>105</v>
      </c>
      <c r="C117" s="84">
        <f t="shared" si="19"/>
        <v>45229</v>
      </c>
      <c r="D117" s="85"/>
      <c r="E117" s="86"/>
      <c r="F117" s="87" t="e">
        <f t="shared" si="23"/>
        <v>#N/A</v>
      </c>
      <c r="G117" s="88"/>
      <c r="H117" s="89"/>
      <c r="I117" s="90"/>
      <c r="J117" s="91" t="e">
        <f t="shared" si="24"/>
        <v>#N/A</v>
      </c>
      <c r="K117" s="92"/>
      <c r="L117" s="92"/>
      <c r="M117" s="87" t="e">
        <f t="shared" si="25"/>
        <v>#N/A</v>
      </c>
      <c r="N117" s="88"/>
      <c r="O117" s="89"/>
      <c r="P117" s="90"/>
      <c r="Q117" s="93">
        <f t="shared" si="17"/>
        <v>0</v>
      </c>
      <c r="R117" s="94"/>
      <c r="S117" s="54" t="s">
        <v>22</v>
      </c>
      <c r="T117" s="95" t="str">
        <f t="shared" si="18"/>
        <v/>
      </c>
      <c r="U117" s="96"/>
      <c r="V117" s="96"/>
      <c r="W117" s="96"/>
      <c r="X117" s="55" t="s">
        <v>28</v>
      </c>
      <c r="Y117" s="45"/>
      <c r="Z117" s="53"/>
      <c r="AA117" s="53"/>
      <c r="AB117" s="47">
        <v>105</v>
      </c>
      <c r="AC117" s="56">
        <v>45229</v>
      </c>
      <c r="AD117" s="42" t="e">
        <f>_xlfn.XLOOKUP($M$8&amp;$AC117,Sheet2!$C:$C,Sheet2!$E:$E)</f>
        <v>#N/A</v>
      </c>
      <c r="AE117" s="43" t="e">
        <f>_xlfn.XLOOKUP($M$8&amp;$AC117,Sheet2!$C:$C,Sheet2!$F:$F)</f>
        <v>#N/A</v>
      </c>
      <c r="AF117" s="44" t="e">
        <f>_xlfn.XLOOKUP($M$8&amp;$AC117,Sheet2!$C:$C,Sheet2!$H:$H)</f>
        <v>#N/A</v>
      </c>
      <c r="AG117" s="48"/>
      <c r="AH117" s="48"/>
      <c r="AI117" s="53"/>
      <c r="AJ117" s="53"/>
      <c r="AK117" s="53"/>
      <c r="AL117" s="53"/>
      <c r="AM117" s="53"/>
      <c r="AN117" s="53"/>
      <c r="AO117" s="45"/>
      <c r="AP117" s="45"/>
      <c r="AQ117" s="45"/>
      <c r="AR117" s="45"/>
      <c r="AS117" s="45"/>
      <c r="AT117" s="45"/>
      <c r="AU117" s="45"/>
      <c r="AV117" s="45"/>
      <c r="AW117" s="45"/>
      <c r="AX117" s="45"/>
      <c r="AY117" s="45"/>
      <c r="AZ117" s="45"/>
      <c r="BA117" s="45"/>
      <c r="BB117" s="45"/>
      <c r="BC117" s="45"/>
      <c r="BD117" s="45"/>
    </row>
    <row r="118" spans="1:56" s="7" customFormat="1" ht="19.95" customHeight="1" x14ac:dyDescent="0.45">
      <c r="A118" s="45"/>
      <c r="B118" s="7">
        <v>106</v>
      </c>
      <c r="C118" s="84">
        <f t="shared" si="19"/>
        <v>45230</v>
      </c>
      <c r="D118" s="85"/>
      <c r="E118" s="86"/>
      <c r="F118" s="87" t="e">
        <f t="shared" si="23"/>
        <v>#N/A</v>
      </c>
      <c r="G118" s="88"/>
      <c r="H118" s="89"/>
      <c r="I118" s="90"/>
      <c r="J118" s="91" t="e">
        <f t="shared" si="24"/>
        <v>#N/A</v>
      </c>
      <c r="K118" s="92"/>
      <c r="L118" s="92"/>
      <c r="M118" s="87" t="e">
        <f t="shared" si="25"/>
        <v>#N/A</v>
      </c>
      <c r="N118" s="88"/>
      <c r="O118" s="89"/>
      <c r="P118" s="90"/>
      <c r="Q118" s="93">
        <f t="shared" si="17"/>
        <v>0</v>
      </c>
      <c r="R118" s="94"/>
      <c r="S118" s="54" t="s">
        <v>22</v>
      </c>
      <c r="T118" s="95" t="str">
        <f t="shared" si="18"/>
        <v/>
      </c>
      <c r="U118" s="96"/>
      <c r="V118" s="96"/>
      <c r="W118" s="96"/>
      <c r="X118" s="55" t="s">
        <v>28</v>
      </c>
      <c r="Y118" s="45"/>
      <c r="Z118" s="53"/>
      <c r="AA118" s="53"/>
      <c r="AB118" s="47">
        <v>106</v>
      </c>
      <c r="AC118" s="56">
        <v>45230</v>
      </c>
      <c r="AD118" s="42" t="e">
        <f>_xlfn.XLOOKUP($M$8&amp;$AC118,Sheet2!$C:$C,Sheet2!$E:$E)</f>
        <v>#N/A</v>
      </c>
      <c r="AE118" s="43" t="e">
        <f>_xlfn.XLOOKUP($M$8&amp;$AC118,Sheet2!$C:$C,Sheet2!$F:$F)</f>
        <v>#N/A</v>
      </c>
      <c r="AF118" s="44" t="e">
        <f>_xlfn.XLOOKUP($M$8&amp;$AC118,Sheet2!$C:$C,Sheet2!$H:$H)</f>
        <v>#N/A</v>
      </c>
      <c r="AG118" s="48"/>
      <c r="AH118" s="48"/>
      <c r="AI118" s="53"/>
      <c r="AJ118" s="53"/>
      <c r="AK118" s="53"/>
      <c r="AL118" s="53"/>
      <c r="AM118" s="53"/>
      <c r="AN118" s="53"/>
      <c r="AO118" s="45"/>
      <c r="AP118" s="45"/>
      <c r="AQ118" s="45"/>
      <c r="AR118" s="45"/>
      <c r="AS118" s="45"/>
      <c r="AT118" s="45"/>
      <c r="AU118" s="45"/>
      <c r="AV118" s="45"/>
      <c r="AW118" s="45"/>
      <c r="AX118" s="45"/>
      <c r="AY118" s="45"/>
      <c r="AZ118" s="45"/>
      <c r="BA118" s="45"/>
      <c r="BB118" s="45"/>
      <c r="BC118" s="45"/>
      <c r="BD118" s="45"/>
    </row>
    <row r="119" spans="1:56" s="7" customFormat="1" ht="19.95" customHeight="1" x14ac:dyDescent="0.45">
      <c r="A119" s="45"/>
      <c r="B119" s="7">
        <v>107</v>
      </c>
      <c r="C119" s="84">
        <f t="shared" si="19"/>
        <v>45231</v>
      </c>
      <c r="D119" s="85"/>
      <c r="E119" s="86"/>
      <c r="F119" s="87" t="e">
        <f t="shared" si="23"/>
        <v>#N/A</v>
      </c>
      <c r="G119" s="88"/>
      <c r="H119" s="89"/>
      <c r="I119" s="90"/>
      <c r="J119" s="91" t="e">
        <f t="shared" si="24"/>
        <v>#N/A</v>
      </c>
      <c r="K119" s="92"/>
      <c r="L119" s="92"/>
      <c r="M119" s="87" t="e">
        <f t="shared" si="25"/>
        <v>#N/A</v>
      </c>
      <c r="N119" s="88"/>
      <c r="O119" s="89"/>
      <c r="P119" s="90"/>
      <c r="Q119" s="93">
        <f t="shared" si="17"/>
        <v>0</v>
      </c>
      <c r="R119" s="94"/>
      <c r="S119" s="54" t="s">
        <v>22</v>
      </c>
      <c r="T119" s="95" t="str">
        <f t="shared" si="18"/>
        <v/>
      </c>
      <c r="U119" s="96"/>
      <c r="V119" s="96"/>
      <c r="W119" s="96"/>
      <c r="X119" s="55" t="s">
        <v>28</v>
      </c>
      <c r="Y119" s="45"/>
      <c r="Z119" s="53"/>
      <c r="AA119" s="53"/>
      <c r="AB119" s="47">
        <v>107</v>
      </c>
      <c r="AC119" s="56">
        <v>45231</v>
      </c>
      <c r="AD119" s="42" t="e">
        <f>_xlfn.XLOOKUP($M$8&amp;$AC119,Sheet2!$C:$C,Sheet2!$E:$E)</f>
        <v>#N/A</v>
      </c>
      <c r="AE119" s="43" t="e">
        <f>_xlfn.XLOOKUP($M$8&amp;$AC119,Sheet2!$C:$C,Sheet2!$F:$F)</f>
        <v>#N/A</v>
      </c>
      <c r="AF119" s="44" t="e">
        <f>_xlfn.XLOOKUP($M$8&amp;$AC119,Sheet2!$C:$C,Sheet2!$H:$H)</f>
        <v>#N/A</v>
      </c>
      <c r="AG119" s="48"/>
      <c r="AH119" s="48"/>
      <c r="AI119" s="53"/>
      <c r="AJ119" s="53"/>
      <c r="AK119" s="53"/>
      <c r="AL119" s="53"/>
      <c r="AM119" s="53"/>
      <c r="AN119" s="53"/>
      <c r="AO119" s="45"/>
      <c r="AP119" s="45"/>
      <c r="AQ119" s="45"/>
      <c r="AR119" s="45"/>
      <c r="AS119" s="45"/>
      <c r="AT119" s="45"/>
      <c r="AU119" s="45"/>
      <c r="AV119" s="45"/>
      <c r="AW119" s="45"/>
      <c r="AX119" s="45"/>
      <c r="AY119" s="45"/>
      <c r="AZ119" s="45"/>
      <c r="BA119" s="45"/>
      <c r="BB119" s="45"/>
      <c r="BC119" s="45"/>
      <c r="BD119" s="45"/>
    </row>
    <row r="120" spans="1:56" s="7" customFormat="1" ht="19.95" customHeight="1" x14ac:dyDescent="0.45">
      <c r="A120" s="45"/>
      <c r="B120" s="7">
        <v>108</v>
      </c>
      <c r="C120" s="84">
        <f t="shared" si="19"/>
        <v>45232</v>
      </c>
      <c r="D120" s="85"/>
      <c r="E120" s="86"/>
      <c r="F120" s="87" t="e">
        <f t="shared" si="23"/>
        <v>#N/A</v>
      </c>
      <c r="G120" s="88"/>
      <c r="H120" s="89"/>
      <c r="I120" s="90"/>
      <c r="J120" s="91" t="e">
        <f t="shared" si="24"/>
        <v>#N/A</v>
      </c>
      <c r="K120" s="92"/>
      <c r="L120" s="92"/>
      <c r="M120" s="87" t="e">
        <f t="shared" si="25"/>
        <v>#N/A</v>
      </c>
      <c r="N120" s="88"/>
      <c r="O120" s="89"/>
      <c r="P120" s="90"/>
      <c r="Q120" s="93">
        <f t="shared" si="17"/>
        <v>0</v>
      </c>
      <c r="R120" s="94"/>
      <c r="S120" s="54" t="s">
        <v>22</v>
      </c>
      <c r="T120" s="95" t="str">
        <f t="shared" si="18"/>
        <v/>
      </c>
      <c r="U120" s="96"/>
      <c r="V120" s="96"/>
      <c r="W120" s="96"/>
      <c r="X120" s="55" t="s">
        <v>28</v>
      </c>
      <c r="Y120" s="45"/>
      <c r="Z120" s="53"/>
      <c r="AA120" s="53"/>
      <c r="AB120" s="47">
        <v>108</v>
      </c>
      <c r="AC120" s="56">
        <v>45232</v>
      </c>
      <c r="AD120" s="42" t="e">
        <f>_xlfn.XLOOKUP($M$8&amp;$AC120,Sheet2!$C:$C,Sheet2!$E:$E)</f>
        <v>#N/A</v>
      </c>
      <c r="AE120" s="43" t="e">
        <f>_xlfn.XLOOKUP($M$8&amp;$AC120,Sheet2!$C:$C,Sheet2!$F:$F)</f>
        <v>#N/A</v>
      </c>
      <c r="AF120" s="44" t="e">
        <f>_xlfn.XLOOKUP($M$8&amp;$AC120,Sheet2!$C:$C,Sheet2!$H:$H)</f>
        <v>#N/A</v>
      </c>
      <c r="AG120" s="48"/>
      <c r="AH120" s="48"/>
      <c r="AI120" s="53"/>
      <c r="AJ120" s="53"/>
      <c r="AK120" s="53"/>
      <c r="AL120" s="53"/>
      <c r="AM120" s="53"/>
      <c r="AN120" s="53"/>
      <c r="AO120" s="45"/>
      <c r="AP120" s="45"/>
      <c r="AQ120" s="45"/>
      <c r="AR120" s="45"/>
      <c r="AS120" s="45"/>
      <c r="AT120" s="45"/>
      <c r="AU120" s="45"/>
      <c r="AV120" s="45"/>
      <c r="AW120" s="45"/>
      <c r="AX120" s="45"/>
      <c r="AY120" s="45"/>
      <c r="AZ120" s="45"/>
      <c r="BA120" s="45"/>
      <c r="BB120" s="45"/>
      <c r="BC120" s="45"/>
      <c r="BD120" s="45"/>
    </row>
    <row r="121" spans="1:56" s="7" customFormat="1" ht="19.95" customHeight="1" x14ac:dyDescent="0.45">
      <c r="A121" s="45"/>
      <c r="B121" s="7">
        <v>109</v>
      </c>
      <c r="C121" s="84">
        <f t="shared" si="19"/>
        <v>45233</v>
      </c>
      <c r="D121" s="85"/>
      <c r="E121" s="86"/>
      <c r="F121" s="87" t="e">
        <f t="shared" si="23"/>
        <v>#N/A</v>
      </c>
      <c r="G121" s="88"/>
      <c r="H121" s="89"/>
      <c r="I121" s="90"/>
      <c r="J121" s="91" t="e">
        <f t="shared" si="24"/>
        <v>#N/A</v>
      </c>
      <c r="K121" s="92"/>
      <c r="L121" s="92"/>
      <c r="M121" s="87" t="e">
        <f t="shared" si="25"/>
        <v>#N/A</v>
      </c>
      <c r="N121" s="88"/>
      <c r="O121" s="89"/>
      <c r="P121" s="90"/>
      <c r="Q121" s="93">
        <f t="shared" si="17"/>
        <v>0</v>
      </c>
      <c r="R121" s="94"/>
      <c r="S121" s="54" t="s">
        <v>22</v>
      </c>
      <c r="T121" s="95" t="str">
        <f t="shared" si="18"/>
        <v/>
      </c>
      <c r="U121" s="96"/>
      <c r="V121" s="96"/>
      <c r="W121" s="96"/>
      <c r="X121" s="55" t="s">
        <v>28</v>
      </c>
      <c r="Y121" s="45"/>
      <c r="Z121" s="53"/>
      <c r="AA121" s="53"/>
      <c r="AB121" s="47">
        <v>109</v>
      </c>
      <c r="AC121" s="56">
        <v>45233</v>
      </c>
      <c r="AD121" s="42" t="e">
        <f>_xlfn.XLOOKUP($M$8&amp;$AC121,Sheet2!$C:$C,Sheet2!$E:$E)</f>
        <v>#N/A</v>
      </c>
      <c r="AE121" s="43" t="e">
        <f>_xlfn.XLOOKUP($M$8&amp;$AC121,Sheet2!$C:$C,Sheet2!$F:$F)</f>
        <v>#N/A</v>
      </c>
      <c r="AF121" s="44" t="e">
        <f>_xlfn.XLOOKUP($M$8&amp;$AC121,Sheet2!$C:$C,Sheet2!$H:$H)</f>
        <v>#N/A</v>
      </c>
      <c r="AG121" s="48"/>
      <c r="AH121" s="48"/>
      <c r="AI121" s="53"/>
      <c r="AJ121" s="53"/>
      <c r="AK121" s="53"/>
      <c r="AL121" s="53"/>
      <c r="AM121" s="53"/>
      <c r="AN121" s="53"/>
      <c r="AO121" s="45"/>
      <c r="AP121" s="45"/>
      <c r="AQ121" s="45"/>
      <c r="AR121" s="45"/>
      <c r="AS121" s="45"/>
      <c r="AT121" s="45"/>
      <c r="AU121" s="45"/>
      <c r="AV121" s="45"/>
      <c r="AW121" s="45"/>
      <c r="AX121" s="45"/>
      <c r="AY121" s="45"/>
      <c r="AZ121" s="45"/>
      <c r="BA121" s="45"/>
      <c r="BB121" s="45"/>
      <c r="BC121" s="45"/>
      <c r="BD121" s="45"/>
    </row>
    <row r="122" spans="1:56" s="7" customFormat="1" ht="19.95" customHeight="1" x14ac:dyDescent="0.45">
      <c r="A122" s="45"/>
      <c r="B122" s="7">
        <v>110</v>
      </c>
      <c r="C122" s="84">
        <f t="shared" si="19"/>
        <v>45234</v>
      </c>
      <c r="D122" s="85"/>
      <c r="E122" s="86"/>
      <c r="F122" s="87" t="e">
        <f t="shared" si="23"/>
        <v>#N/A</v>
      </c>
      <c r="G122" s="88"/>
      <c r="H122" s="89"/>
      <c r="I122" s="90"/>
      <c r="J122" s="91" t="e">
        <f t="shared" si="24"/>
        <v>#N/A</v>
      </c>
      <c r="K122" s="92"/>
      <c r="L122" s="92"/>
      <c r="M122" s="87" t="e">
        <f t="shared" si="25"/>
        <v>#N/A</v>
      </c>
      <c r="N122" s="88"/>
      <c r="O122" s="89"/>
      <c r="P122" s="90"/>
      <c r="Q122" s="93">
        <f t="shared" si="17"/>
        <v>0</v>
      </c>
      <c r="R122" s="94"/>
      <c r="S122" s="54" t="s">
        <v>22</v>
      </c>
      <c r="T122" s="95" t="str">
        <f t="shared" si="18"/>
        <v/>
      </c>
      <c r="U122" s="96"/>
      <c r="V122" s="96"/>
      <c r="W122" s="96"/>
      <c r="X122" s="55" t="s">
        <v>28</v>
      </c>
      <c r="Y122" s="45"/>
      <c r="Z122" s="53"/>
      <c r="AA122" s="53"/>
      <c r="AB122" s="47">
        <v>110</v>
      </c>
      <c r="AC122" s="56">
        <v>45234</v>
      </c>
      <c r="AD122" s="42" t="e">
        <f>_xlfn.XLOOKUP($M$8&amp;$AC122,Sheet2!$C:$C,Sheet2!$E:$E)</f>
        <v>#N/A</v>
      </c>
      <c r="AE122" s="43" t="e">
        <f>_xlfn.XLOOKUP($M$8&amp;$AC122,Sheet2!$C:$C,Sheet2!$F:$F)</f>
        <v>#N/A</v>
      </c>
      <c r="AF122" s="44" t="e">
        <f>_xlfn.XLOOKUP($M$8&amp;$AC122,Sheet2!$C:$C,Sheet2!$H:$H)</f>
        <v>#N/A</v>
      </c>
      <c r="AG122" s="48"/>
      <c r="AH122" s="48"/>
      <c r="AI122" s="53"/>
      <c r="AJ122" s="53"/>
      <c r="AK122" s="53"/>
      <c r="AL122" s="53"/>
      <c r="AM122" s="53"/>
      <c r="AN122" s="53"/>
      <c r="AO122" s="45"/>
      <c r="AP122" s="45"/>
      <c r="AQ122" s="45"/>
      <c r="AR122" s="45"/>
      <c r="AS122" s="45"/>
      <c r="AT122" s="45"/>
      <c r="AU122" s="45"/>
      <c r="AV122" s="45"/>
      <c r="AW122" s="45"/>
      <c r="AX122" s="45"/>
      <c r="AY122" s="45"/>
      <c r="AZ122" s="45"/>
      <c r="BA122" s="45"/>
      <c r="BB122" s="45"/>
      <c r="BC122" s="45"/>
      <c r="BD122" s="45"/>
    </row>
    <row r="123" spans="1:56" s="7" customFormat="1" ht="19.95" customHeight="1" x14ac:dyDescent="0.45">
      <c r="A123" s="45"/>
      <c r="B123" s="7">
        <v>111</v>
      </c>
      <c r="C123" s="84">
        <f t="shared" si="19"/>
        <v>45235</v>
      </c>
      <c r="D123" s="85"/>
      <c r="E123" s="86"/>
      <c r="F123" s="87" t="e">
        <f t="shared" si="23"/>
        <v>#N/A</v>
      </c>
      <c r="G123" s="88"/>
      <c r="H123" s="89"/>
      <c r="I123" s="90"/>
      <c r="J123" s="91" t="e">
        <f t="shared" si="24"/>
        <v>#N/A</v>
      </c>
      <c r="K123" s="92"/>
      <c r="L123" s="92"/>
      <c r="M123" s="87" t="e">
        <f t="shared" si="25"/>
        <v>#N/A</v>
      </c>
      <c r="N123" s="88"/>
      <c r="O123" s="89"/>
      <c r="P123" s="90"/>
      <c r="Q123" s="93">
        <f t="shared" si="17"/>
        <v>0</v>
      </c>
      <c r="R123" s="94"/>
      <c r="S123" s="54" t="s">
        <v>22</v>
      </c>
      <c r="T123" s="95" t="str">
        <f t="shared" si="18"/>
        <v/>
      </c>
      <c r="U123" s="96"/>
      <c r="V123" s="96"/>
      <c r="W123" s="96"/>
      <c r="X123" s="55" t="s">
        <v>28</v>
      </c>
      <c r="Y123" s="45"/>
      <c r="Z123" s="53"/>
      <c r="AA123" s="53"/>
      <c r="AB123" s="47">
        <v>111</v>
      </c>
      <c r="AC123" s="56">
        <v>45235</v>
      </c>
      <c r="AD123" s="42" t="e">
        <f>_xlfn.XLOOKUP($M$8&amp;$AC123,Sheet2!$C:$C,Sheet2!$E:$E)</f>
        <v>#N/A</v>
      </c>
      <c r="AE123" s="43" t="e">
        <f>_xlfn.XLOOKUP($M$8&amp;$AC123,Sheet2!$C:$C,Sheet2!$F:$F)</f>
        <v>#N/A</v>
      </c>
      <c r="AF123" s="44" t="e">
        <f>_xlfn.XLOOKUP($M$8&amp;$AC123,Sheet2!$C:$C,Sheet2!$H:$H)</f>
        <v>#N/A</v>
      </c>
      <c r="AG123" s="48"/>
      <c r="AH123" s="48"/>
      <c r="AI123" s="53"/>
      <c r="AJ123" s="53"/>
      <c r="AK123" s="53"/>
      <c r="AL123" s="53"/>
      <c r="AM123" s="53"/>
      <c r="AN123" s="53"/>
      <c r="AO123" s="45"/>
      <c r="AP123" s="45"/>
      <c r="AQ123" s="45"/>
      <c r="AR123" s="45"/>
      <c r="AS123" s="45"/>
      <c r="AT123" s="45"/>
      <c r="AU123" s="45"/>
      <c r="AV123" s="45"/>
      <c r="AW123" s="45"/>
      <c r="AX123" s="45"/>
      <c r="AY123" s="45"/>
      <c r="AZ123" s="45"/>
      <c r="BA123" s="45"/>
      <c r="BB123" s="45"/>
      <c r="BC123" s="45"/>
      <c r="BD123" s="45"/>
    </row>
    <row r="124" spans="1:56" s="7" customFormat="1" ht="19.95" customHeight="1" x14ac:dyDescent="0.45">
      <c r="A124" s="45"/>
      <c r="B124" s="7">
        <v>112</v>
      </c>
      <c r="C124" s="84">
        <f t="shared" si="19"/>
        <v>45237</v>
      </c>
      <c r="D124" s="85"/>
      <c r="E124" s="86"/>
      <c r="F124" s="87" t="e">
        <f t="shared" si="23"/>
        <v>#N/A</v>
      </c>
      <c r="G124" s="88"/>
      <c r="H124" s="89"/>
      <c r="I124" s="90"/>
      <c r="J124" s="91" t="e">
        <f t="shared" si="24"/>
        <v>#N/A</v>
      </c>
      <c r="K124" s="92"/>
      <c r="L124" s="92"/>
      <c r="M124" s="87" t="e">
        <f t="shared" si="25"/>
        <v>#N/A</v>
      </c>
      <c r="N124" s="88"/>
      <c r="O124" s="89"/>
      <c r="P124" s="90"/>
      <c r="Q124" s="93">
        <f t="shared" si="17"/>
        <v>0</v>
      </c>
      <c r="R124" s="94"/>
      <c r="S124" s="54" t="s">
        <v>22</v>
      </c>
      <c r="T124" s="95" t="str">
        <f t="shared" si="18"/>
        <v/>
      </c>
      <c r="U124" s="96"/>
      <c r="V124" s="96"/>
      <c r="W124" s="96"/>
      <c r="X124" s="55" t="s">
        <v>28</v>
      </c>
      <c r="Y124" s="45"/>
      <c r="Z124" s="53"/>
      <c r="AA124" s="53"/>
      <c r="AB124" s="47">
        <v>112</v>
      </c>
      <c r="AC124" s="56">
        <v>45237</v>
      </c>
      <c r="AD124" s="42" t="e">
        <f>_xlfn.XLOOKUP($M$8&amp;$AC124,Sheet2!$C:$C,Sheet2!$E:$E)</f>
        <v>#N/A</v>
      </c>
      <c r="AE124" s="43" t="e">
        <f>_xlfn.XLOOKUP($M$8&amp;$AC124,Sheet2!$C:$C,Sheet2!$F:$F)</f>
        <v>#N/A</v>
      </c>
      <c r="AF124" s="44" t="e">
        <f>_xlfn.XLOOKUP($M$8&amp;$AC124,Sheet2!$C:$C,Sheet2!$H:$H)</f>
        <v>#N/A</v>
      </c>
      <c r="AG124" s="48"/>
      <c r="AH124" s="48"/>
      <c r="AI124" s="53"/>
      <c r="AJ124" s="53"/>
      <c r="AK124" s="53"/>
      <c r="AL124" s="53"/>
      <c r="AM124" s="53"/>
      <c r="AN124" s="53"/>
      <c r="AO124" s="45"/>
      <c r="AP124" s="45"/>
      <c r="AQ124" s="45"/>
      <c r="AR124" s="45"/>
      <c r="AS124" s="45"/>
      <c r="AT124" s="45"/>
      <c r="AU124" s="45"/>
      <c r="AV124" s="45"/>
      <c r="AW124" s="45"/>
      <c r="AX124" s="45"/>
      <c r="AY124" s="45"/>
      <c r="AZ124" s="45"/>
      <c r="BA124" s="45"/>
      <c r="BB124" s="45"/>
      <c r="BC124" s="45"/>
      <c r="BD124" s="45"/>
    </row>
    <row r="125" spans="1:56" s="7" customFormat="1" ht="19.95" customHeight="1" x14ac:dyDescent="0.45">
      <c r="A125" s="45"/>
      <c r="B125" s="7">
        <v>113</v>
      </c>
      <c r="C125" s="84">
        <f t="shared" si="19"/>
        <v>45238</v>
      </c>
      <c r="D125" s="85"/>
      <c r="E125" s="86"/>
      <c r="F125" s="87" t="e">
        <f t="shared" si="23"/>
        <v>#N/A</v>
      </c>
      <c r="G125" s="88"/>
      <c r="H125" s="89"/>
      <c r="I125" s="90"/>
      <c r="J125" s="91" t="e">
        <f t="shared" si="24"/>
        <v>#N/A</v>
      </c>
      <c r="K125" s="92"/>
      <c r="L125" s="92"/>
      <c r="M125" s="87" t="e">
        <f t="shared" si="25"/>
        <v>#N/A</v>
      </c>
      <c r="N125" s="88"/>
      <c r="O125" s="89"/>
      <c r="P125" s="90"/>
      <c r="Q125" s="93">
        <f t="shared" si="17"/>
        <v>0</v>
      </c>
      <c r="R125" s="94"/>
      <c r="S125" s="54" t="s">
        <v>22</v>
      </c>
      <c r="T125" s="95" t="str">
        <f t="shared" si="18"/>
        <v/>
      </c>
      <c r="U125" s="96"/>
      <c r="V125" s="96"/>
      <c r="W125" s="96"/>
      <c r="X125" s="55" t="s">
        <v>28</v>
      </c>
      <c r="Y125" s="45"/>
      <c r="Z125" s="53"/>
      <c r="AA125" s="53"/>
      <c r="AB125" s="47">
        <v>113</v>
      </c>
      <c r="AC125" s="56">
        <v>45238</v>
      </c>
      <c r="AD125" s="42" t="e">
        <f>_xlfn.XLOOKUP($M$8&amp;$AC125,Sheet2!$C:$C,Sheet2!$E:$E)</f>
        <v>#N/A</v>
      </c>
      <c r="AE125" s="43" t="e">
        <f>_xlfn.XLOOKUP($M$8&amp;$AC125,Sheet2!$C:$C,Sheet2!$F:$F)</f>
        <v>#N/A</v>
      </c>
      <c r="AF125" s="44" t="e">
        <f>_xlfn.XLOOKUP($M$8&amp;$AC125,Sheet2!$C:$C,Sheet2!$H:$H)</f>
        <v>#N/A</v>
      </c>
      <c r="AG125" s="48"/>
      <c r="AH125" s="48"/>
      <c r="AI125" s="53"/>
      <c r="AJ125" s="53"/>
      <c r="AK125" s="53"/>
      <c r="AL125" s="53"/>
      <c r="AM125" s="53"/>
      <c r="AN125" s="53"/>
      <c r="AO125" s="45"/>
      <c r="AP125" s="45"/>
      <c r="AQ125" s="45"/>
      <c r="AR125" s="45"/>
      <c r="AS125" s="45"/>
      <c r="AT125" s="45"/>
      <c r="AU125" s="45"/>
      <c r="AV125" s="45"/>
      <c r="AW125" s="45"/>
      <c r="AX125" s="45"/>
      <c r="AY125" s="45"/>
      <c r="AZ125" s="45"/>
      <c r="BA125" s="45"/>
      <c r="BB125" s="45"/>
      <c r="BC125" s="45"/>
      <c r="BD125" s="45"/>
    </row>
    <row r="126" spans="1:56" s="7" customFormat="1" ht="19.95" customHeight="1" x14ac:dyDescent="0.45">
      <c r="A126" s="45"/>
      <c r="B126" s="7">
        <v>114</v>
      </c>
      <c r="C126" s="84">
        <f t="shared" si="19"/>
        <v>45241</v>
      </c>
      <c r="D126" s="85"/>
      <c r="E126" s="86"/>
      <c r="F126" s="87" t="e">
        <f t="shared" si="23"/>
        <v>#N/A</v>
      </c>
      <c r="G126" s="88"/>
      <c r="H126" s="89"/>
      <c r="I126" s="90"/>
      <c r="J126" s="91" t="e">
        <f t="shared" si="24"/>
        <v>#N/A</v>
      </c>
      <c r="K126" s="92"/>
      <c r="L126" s="92"/>
      <c r="M126" s="87" t="e">
        <f t="shared" si="25"/>
        <v>#N/A</v>
      </c>
      <c r="N126" s="88"/>
      <c r="O126" s="89"/>
      <c r="P126" s="90"/>
      <c r="Q126" s="93">
        <f t="shared" si="17"/>
        <v>0</v>
      </c>
      <c r="R126" s="94"/>
      <c r="S126" s="54" t="s">
        <v>22</v>
      </c>
      <c r="T126" s="95" t="str">
        <f t="shared" si="18"/>
        <v/>
      </c>
      <c r="U126" s="96"/>
      <c r="V126" s="96"/>
      <c r="W126" s="96"/>
      <c r="X126" s="55" t="s">
        <v>28</v>
      </c>
      <c r="Y126" s="45"/>
      <c r="Z126" s="53"/>
      <c r="AA126" s="53"/>
      <c r="AB126" s="47">
        <v>114</v>
      </c>
      <c r="AC126" s="56">
        <v>45241</v>
      </c>
      <c r="AD126" s="42" t="e">
        <f>_xlfn.XLOOKUP($M$8&amp;$AC126,Sheet2!$C:$C,Sheet2!$E:$E)</f>
        <v>#N/A</v>
      </c>
      <c r="AE126" s="43" t="e">
        <f>_xlfn.XLOOKUP($M$8&amp;$AC126,Sheet2!$C:$C,Sheet2!$F:$F)</f>
        <v>#N/A</v>
      </c>
      <c r="AF126" s="44" t="e">
        <f>_xlfn.XLOOKUP($M$8&amp;$AC126,Sheet2!$C:$C,Sheet2!$H:$H)</f>
        <v>#N/A</v>
      </c>
      <c r="AG126" s="48"/>
      <c r="AH126" s="48"/>
      <c r="AI126" s="53"/>
      <c r="AJ126" s="53"/>
      <c r="AK126" s="53"/>
      <c r="AL126" s="53"/>
      <c r="AM126" s="53"/>
      <c r="AN126" s="53"/>
      <c r="AO126" s="45"/>
      <c r="AP126" s="45"/>
      <c r="AQ126" s="45"/>
      <c r="AR126" s="45"/>
      <c r="AS126" s="45"/>
      <c r="AT126" s="45"/>
      <c r="AU126" s="45"/>
      <c r="AV126" s="45"/>
      <c r="AW126" s="45"/>
      <c r="AX126" s="45"/>
      <c r="AY126" s="45"/>
      <c r="AZ126" s="45"/>
      <c r="BA126" s="45"/>
      <c r="BB126" s="45"/>
      <c r="BC126" s="45"/>
      <c r="BD126" s="45"/>
    </row>
    <row r="127" spans="1:56" s="7" customFormat="1" ht="19.95" customHeight="1" x14ac:dyDescent="0.45">
      <c r="A127" s="45"/>
      <c r="B127" s="7">
        <v>115</v>
      </c>
      <c r="C127" s="84">
        <f t="shared" si="19"/>
        <v>45249</v>
      </c>
      <c r="D127" s="85"/>
      <c r="E127" s="86"/>
      <c r="F127" s="87" t="e">
        <f t="shared" si="23"/>
        <v>#N/A</v>
      </c>
      <c r="G127" s="88"/>
      <c r="H127" s="89"/>
      <c r="I127" s="90"/>
      <c r="J127" s="91" t="e">
        <f t="shared" si="24"/>
        <v>#N/A</v>
      </c>
      <c r="K127" s="92"/>
      <c r="L127" s="92"/>
      <c r="M127" s="87" t="e">
        <f t="shared" si="25"/>
        <v>#N/A</v>
      </c>
      <c r="N127" s="88"/>
      <c r="O127" s="89"/>
      <c r="P127" s="90"/>
      <c r="Q127" s="93">
        <f t="shared" si="17"/>
        <v>0</v>
      </c>
      <c r="R127" s="94"/>
      <c r="S127" s="54" t="s">
        <v>22</v>
      </c>
      <c r="T127" s="95" t="str">
        <f t="shared" si="18"/>
        <v/>
      </c>
      <c r="U127" s="96"/>
      <c r="V127" s="96"/>
      <c r="W127" s="96"/>
      <c r="X127" s="55" t="s">
        <v>28</v>
      </c>
      <c r="Y127" s="45"/>
      <c r="Z127" s="53"/>
      <c r="AA127" s="53"/>
      <c r="AB127" s="47">
        <v>115</v>
      </c>
      <c r="AC127" s="56">
        <v>45249</v>
      </c>
      <c r="AD127" s="42" t="e">
        <f>_xlfn.XLOOKUP($M$8&amp;$AC127,Sheet2!$C:$C,Sheet2!$E:$E)</f>
        <v>#N/A</v>
      </c>
      <c r="AE127" s="43" t="e">
        <f>_xlfn.XLOOKUP($M$8&amp;$AC127,Sheet2!$C:$C,Sheet2!$F:$F)</f>
        <v>#N/A</v>
      </c>
      <c r="AF127" s="44" t="e">
        <f>_xlfn.XLOOKUP($M$8&amp;$AC127,Sheet2!$C:$C,Sheet2!$H:$H)</f>
        <v>#N/A</v>
      </c>
      <c r="AG127" s="48"/>
      <c r="AH127" s="48"/>
      <c r="AI127" s="53"/>
      <c r="AJ127" s="53"/>
      <c r="AK127" s="53"/>
      <c r="AL127" s="53"/>
      <c r="AM127" s="53"/>
      <c r="AN127" s="53"/>
      <c r="AO127" s="45"/>
      <c r="AP127" s="45"/>
      <c r="AQ127" s="45"/>
      <c r="AR127" s="45"/>
      <c r="AS127" s="45"/>
      <c r="AT127" s="45"/>
      <c r="AU127" s="45"/>
      <c r="AV127" s="45"/>
      <c r="AW127" s="45"/>
      <c r="AX127" s="45"/>
      <c r="AY127" s="45"/>
      <c r="AZ127" s="45"/>
      <c r="BA127" s="45"/>
      <c r="BB127" s="45"/>
      <c r="BC127" s="45"/>
      <c r="BD127" s="45"/>
    </row>
    <row r="128" spans="1:56" s="7" customFormat="1" ht="19.95" customHeight="1" x14ac:dyDescent="0.45">
      <c r="A128" s="45"/>
      <c r="B128" s="7">
        <v>116</v>
      </c>
      <c r="C128" s="84">
        <f t="shared" si="19"/>
        <v>45250</v>
      </c>
      <c r="D128" s="85"/>
      <c r="E128" s="86"/>
      <c r="F128" s="87" t="e">
        <f t="shared" si="23"/>
        <v>#N/A</v>
      </c>
      <c r="G128" s="88"/>
      <c r="H128" s="89"/>
      <c r="I128" s="90"/>
      <c r="J128" s="91" t="e">
        <f t="shared" si="24"/>
        <v>#N/A</v>
      </c>
      <c r="K128" s="92"/>
      <c r="L128" s="92"/>
      <c r="M128" s="87" t="e">
        <f t="shared" si="25"/>
        <v>#N/A</v>
      </c>
      <c r="N128" s="88"/>
      <c r="O128" s="89"/>
      <c r="P128" s="90"/>
      <c r="Q128" s="93">
        <f t="shared" si="17"/>
        <v>0</v>
      </c>
      <c r="R128" s="94"/>
      <c r="S128" s="54" t="s">
        <v>22</v>
      </c>
      <c r="T128" s="95" t="str">
        <f t="shared" si="18"/>
        <v/>
      </c>
      <c r="U128" s="96"/>
      <c r="V128" s="96"/>
      <c r="W128" s="96"/>
      <c r="X128" s="55" t="s">
        <v>28</v>
      </c>
      <c r="Y128" s="45"/>
      <c r="Z128" s="53"/>
      <c r="AA128" s="53"/>
      <c r="AB128" s="47">
        <v>116</v>
      </c>
      <c r="AC128" s="56">
        <v>45250</v>
      </c>
      <c r="AD128" s="42" t="e">
        <f>_xlfn.XLOOKUP($M$8&amp;$AC128,Sheet2!$C:$C,Sheet2!$E:$E)</f>
        <v>#N/A</v>
      </c>
      <c r="AE128" s="43" t="e">
        <f>_xlfn.XLOOKUP($M$8&amp;$AC128,Sheet2!$C:$C,Sheet2!$F:$F)</f>
        <v>#N/A</v>
      </c>
      <c r="AF128" s="44" t="e">
        <f>_xlfn.XLOOKUP($M$8&amp;$AC128,Sheet2!$C:$C,Sheet2!$H:$H)</f>
        <v>#N/A</v>
      </c>
      <c r="AG128" s="48"/>
      <c r="AH128" s="48"/>
      <c r="AI128" s="53"/>
      <c r="AJ128" s="53"/>
      <c r="AK128" s="53"/>
      <c r="AL128" s="53"/>
      <c r="AM128" s="53"/>
      <c r="AN128" s="53"/>
      <c r="AO128" s="45"/>
      <c r="AP128" s="45"/>
      <c r="AQ128" s="45"/>
      <c r="AR128" s="45"/>
      <c r="AS128" s="45"/>
      <c r="AT128" s="45"/>
      <c r="AU128" s="45"/>
      <c r="AV128" s="45"/>
      <c r="AW128" s="45"/>
      <c r="AX128" s="45"/>
      <c r="AY128" s="45"/>
      <c r="AZ128" s="45"/>
      <c r="BA128" s="45"/>
      <c r="BB128" s="45"/>
      <c r="BC128" s="45"/>
      <c r="BD128" s="45"/>
    </row>
    <row r="129" spans="1:56" s="7" customFormat="1" ht="19.95" customHeight="1" x14ac:dyDescent="0.45">
      <c r="A129" s="45"/>
      <c r="B129" s="7">
        <v>117</v>
      </c>
      <c r="C129" s="84">
        <f t="shared" si="19"/>
        <v>45251</v>
      </c>
      <c r="D129" s="85"/>
      <c r="E129" s="86"/>
      <c r="F129" s="87" t="e">
        <f t="shared" si="23"/>
        <v>#N/A</v>
      </c>
      <c r="G129" s="88"/>
      <c r="H129" s="89"/>
      <c r="I129" s="90"/>
      <c r="J129" s="91" t="e">
        <f t="shared" si="24"/>
        <v>#N/A</v>
      </c>
      <c r="K129" s="92"/>
      <c r="L129" s="92"/>
      <c r="M129" s="87" t="e">
        <f t="shared" si="25"/>
        <v>#N/A</v>
      </c>
      <c r="N129" s="88"/>
      <c r="O129" s="89"/>
      <c r="P129" s="90"/>
      <c r="Q129" s="93">
        <f t="shared" si="17"/>
        <v>0</v>
      </c>
      <c r="R129" s="94"/>
      <c r="S129" s="54" t="s">
        <v>22</v>
      </c>
      <c r="T129" s="95" t="str">
        <f t="shared" si="18"/>
        <v/>
      </c>
      <c r="U129" s="96"/>
      <c r="V129" s="96"/>
      <c r="W129" s="96"/>
      <c r="X129" s="55" t="s">
        <v>28</v>
      </c>
      <c r="Y129" s="45"/>
      <c r="Z129" s="53"/>
      <c r="AA129" s="53"/>
      <c r="AB129" s="47">
        <v>117</v>
      </c>
      <c r="AC129" s="56">
        <v>45251</v>
      </c>
      <c r="AD129" s="42" t="e">
        <f>_xlfn.XLOOKUP($M$8&amp;$AC129,Sheet2!$C:$C,Sheet2!$E:$E)</f>
        <v>#N/A</v>
      </c>
      <c r="AE129" s="43" t="e">
        <f>_xlfn.XLOOKUP($M$8&amp;$AC129,Sheet2!$C:$C,Sheet2!$F:$F)</f>
        <v>#N/A</v>
      </c>
      <c r="AF129" s="44" t="e">
        <f>_xlfn.XLOOKUP($M$8&amp;$AC129,Sheet2!$C:$C,Sheet2!$H:$H)</f>
        <v>#N/A</v>
      </c>
      <c r="AG129" s="48"/>
      <c r="AH129" s="48"/>
      <c r="AI129" s="53"/>
      <c r="AJ129" s="53"/>
      <c r="AK129" s="53"/>
      <c r="AL129" s="53"/>
      <c r="AM129" s="53"/>
      <c r="AN129" s="53"/>
      <c r="AO129" s="45"/>
      <c r="AP129" s="45"/>
      <c r="AQ129" s="45"/>
      <c r="AR129" s="45"/>
      <c r="AS129" s="45"/>
      <c r="AT129" s="45"/>
      <c r="AU129" s="45"/>
      <c r="AV129" s="45"/>
      <c r="AW129" s="45"/>
      <c r="AX129" s="45"/>
      <c r="AY129" s="45"/>
      <c r="AZ129" s="45"/>
      <c r="BA129" s="45"/>
      <c r="BB129" s="45"/>
      <c r="BC129" s="45"/>
      <c r="BD129" s="45"/>
    </row>
    <row r="130" spans="1:56" s="7" customFormat="1" ht="19.95" customHeight="1" x14ac:dyDescent="0.45">
      <c r="A130" s="45"/>
      <c r="B130" s="7">
        <v>118</v>
      </c>
      <c r="C130" s="84">
        <f t="shared" si="19"/>
        <v>45252</v>
      </c>
      <c r="D130" s="85"/>
      <c r="E130" s="86"/>
      <c r="F130" s="87" t="e">
        <f t="shared" si="23"/>
        <v>#N/A</v>
      </c>
      <c r="G130" s="88"/>
      <c r="H130" s="89"/>
      <c r="I130" s="90"/>
      <c r="J130" s="91" t="e">
        <f t="shared" si="24"/>
        <v>#N/A</v>
      </c>
      <c r="K130" s="92"/>
      <c r="L130" s="92"/>
      <c r="M130" s="87" t="e">
        <f t="shared" si="25"/>
        <v>#N/A</v>
      </c>
      <c r="N130" s="88"/>
      <c r="O130" s="89"/>
      <c r="P130" s="90"/>
      <c r="Q130" s="93">
        <f t="shared" si="17"/>
        <v>0</v>
      </c>
      <c r="R130" s="94"/>
      <c r="S130" s="54" t="s">
        <v>22</v>
      </c>
      <c r="T130" s="95" t="str">
        <f t="shared" si="18"/>
        <v/>
      </c>
      <c r="U130" s="96"/>
      <c r="V130" s="96"/>
      <c r="W130" s="96"/>
      <c r="X130" s="55" t="s">
        <v>28</v>
      </c>
      <c r="Y130" s="45"/>
      <c r="Z130" s="53"/>
      <c r="AA130" s="53"/>
      <c r="AB130" s="47">
        <v>118</v>
      </c>
      <c r="AC130" s="56">
        <v>45252</v>
      </c>
      <c r="AD130" s="42" t="e">
        <f>_xlfn.XLOOKUP($M$8&amp;$AC130,Sheet2!$C:$C,Sheet2!$E:$E)</f>
        <v>#N/A</v>
      </c>
      <c r="AE130" s="43" t="e">
        <f>_xlfn.XLOOKUP($M$8&amp;$AC130,Sheet2!$C:$C,Sheet2!$F:$F)</f>
        <v>#N/A</v>
      </c>
      <c r="AF130" s="44" t="e">
        <f>_xlfn.XLOOKUP($M$8&amp;$AC130,Sheet2!$C:$C,Sheet2!$H:$H)</f>
        <v>#N/A</v>
      </c>
      <c r="AG130" s="48"/>
      <c r="AH130" s="48"/>
      <c r="AI130" s="53"/>
      <c r="AJ130" s="53"/>
      <c r="AK130" s="53"/>
      <c r="AL130" s="53"/>
      <c r="AM130" s="53"/>
      <c r="AN130" s="53"/>
      <c r="AO130" s="45"/>
      <c r="AP130" s="45"/>
      <c r="AQ130" s="45"/>
      <c r="AR130" s="45"/>
      <c r="AS130" s="45"/>
      <c r="AT130" s="45"/>
      <c r="AU130" s="45"/>
      <c r="AV130" s="45"/>
      <c r="AW130" s="45"/>
      <c r="AX130" s="45"/>
      <c r="AY130" s="45"/>
      <c r="AZ130" s="45"/>
      <c r="BA130" s="45"/>
      <c r="BB130" s="45"/>
      <c r="BC130" s="45"/>
      <c r="BD130" s="45"/>
    </row>
    <row r="131" spans="1:56" s="7" customFormat="1" ht="19.95" customHeight="1" x14ac:dyDescent="0.45">
      <c r="A131" s="45"/>
      <c r="B131" s="7">
        <v>119</v>
      </c>
      <c r="C131" s="84">
        <f t="shared" si="19"/>
        <v>45253</v>
      </c>
      <c r="D131" s="85"/>
      <c r="E131" s="86"/>
      <c r="F131" s="87" t="e">
        <f t="shared" si="23"/>
        <v>#N/A</v>
      </c>
      <c r="G131" s="88"/>
      <c r="H131" s="89"/>
      <c r="I131" s="90"/>
      <c r="J131" s="91" t="e">
        <f t="shared" si="24"/>
        <v>#N/A</v>
      </c>
      <c r="K131" s="92"/>
      <c r="L131" s="92"/>
      <c r="M131" s="87" t="e">
        <f t="shared" si="25"/>
        <v>#N/A</v>
      </c>
      <c r="N131" s="88"/>
      <c r="O131" s="89"/>
      <c r="P131" s="90"/>
      <c r="Q131" s="93">
        <f t="shared" si="17"/>
        <v>0</v>
      </c>
      <c r="R131" s="94"/>
      <c r="S131" s="54" t="s">
        <v>22</v>
      </c>
      <c r="T131" s="95" t="str">
        <f t="shared" si="18"/>
        <v/>
      </c>
      <c r="U131" s="96"/>
      <c r="V131" s="96"/>
      <c r="W131" s="96"/>
      <c r="X131" s="55" t="s">
        <v>28</v>
      </c>
      <c r="Y131" s="45"/>
      <c r="Z131" s="53"/>
      <c r="AA131" s="53"/>
      <c r="AB131" s="47">
        <v>119</v>
      </c>
      <c r="AC131" s="56">
        <v>45253</v>
      </c>
      <c r="AD131" s="42" t="e">
        <f>_xlfn.XLOOKUP($M$8&amp;$AC131,Sheet2!$C:$C,Sheet2!$E:$E)</f>
        <v>#N/A</v>
      </c>
      <c r="AE131" s="43" t="e">
        <f>_xlfn.XLOOKUP($M$8&amp;$AC131,Sheet2!$C:$C,Sheet2!$F:$F)</f>
        <v>#N/A</v>
      </c>
      <c r="AF131" s="44" t="e">
        <f>_xlfn.XLOOKUP($M$8&amp;$AC131,Sheet2!$C:$C,Sheet2!$H:$H)</f>
        <v>#N/A</v>
      </c>
      <c r="AG131" s="48"/>
      <c r="AH131" s="48"/>
      <c r="AI131" s="53"/>
      <c r="AJ131" s="53"/>
      <c r="AK131" s="53"/>
      <c r="AL131" s="53"/>
      <c r="AM131" s="53"/>
      <c r="AN131" s="53"/>
      <c r="AO131" s="45"/>
      <c r="AP131" s="45"/>
      <c r="AQ131" s="45"/>
      <c r="AR131" s="45"/>
      <c r="AS131" s="45"/>
      <c r="AT131" s="45"/>
      <c r="AU131" s="45"/>
      <c r="AV131" s="45"/>
      <c r="AW131" s="45"/>
      <c r="AX131" s="45"/>
      <c r="AY131" s="45"/>
      <c r="AZ131" s="45"/>
      <c r="BA131" s="45"/>
      <c r="BB131" s="45"/>
      <c r="BC131" s="45"/>
      <c r="BD131" s="45"/>
    </row>
    <row r="132" spans="1:56" s="7" customFormat="1" ht="19.95" customHeight="1" x14ac:dyDescent="0.45">
      <c r="A132" s="45"/>
      <c r="B132" s="7">
        <v>120</v>
      </c>
      <c r="C132" s="84">
        <f t="shared" si="19"/>
        <v>45255</v>
      </c>
      <c r="D132" s="85"/>
      <c r="E132" s="86"/>
      <c r="F132" s="87" t="e">
        <f t="shared" si="23"/>
        <v>#N/A</v>
      </c>
      <c r="G132" s="88"/>
      <c r="H132" s="89"/>
      <c r="I132" s="90"/>
      <c r="J132" s="91" t="e">
        <f t="shared" si="24"/>
        <v>#N/A</v>
      </c>
      <c r="K132" s="92"/>
      <c r="L132" s="92"/>
      <c r="M132" s="87" t="e">
        <f t="shared" si="25"/>
        <v>#N/A</v>
      </c>
      <c r="N132" s="88"/>
      <c r="O132" s="89"/>
      <c r="P132" s="90"/>
      <c r="Q132" s="93">
        <f t="shared" si="17"/>
        <v>0</v>
      </c>
      <c r="R132" s="94"/>
      <c r="S132" s="54" t="s">
        <v>22</v>
      </c>
      <c r="T132" s="95" t="str">
        <f t="shared" si="18"/>
        <v/>
      </c>
      <c r="U132" s="96"/>
      <c r="V132" s="96"/>
      <c r="W132" s="96"/>
      <c r="X132" s="55" t="s">
        <v>28</v>
      </c>
      <c r="Y132" s="45"/>
      <c r="Z132" s="53"/>
      <c r="AA132" s="53"/>
      <c r="AB132" s="47">
        <v>120</v>
      </c>
      <c r="AC132" s="56">
        <v>45255</v>
      </c>
      <c r="AD132" s="42" t="e">
        <f>_xlfn.XLOOKUP($M$8&amp;$AC132,Sheet2!$C:$C,Sheet2!$E:$E)</f>
        <v>#N/A</v>
      </c>
      <c r="AE132" s="43" t="e">
        <f>_xlfn.XLOOKUP($M$8&amp;$AC132,Sheet2!$C:$C,Sheet2!$F:$F)</f>
        <v>#N/A</v>
      </c>
      <c r="AF132" s="44" t="e">
        <f>_xlfn.XLOOKUP($M$8&amp;$AC132,Sheet2!$C:$C,Sheet2!$H:$H)</f>
        <v>#N/A</v>
      </c>
      <c r="AG132" s="48"/>
      <c r="AH132" s="48"/>
      <c r="AI132" s="53"/>
      <c r="AJ132" s="53"/>
      <c r="AK132" s="53"/>
      <c r="AL132" s="53"/>
      <c r="AM132" s="53"/>
      <c r="AN132" s="53"/>
      <c r="AO132" s="45"/>
      <c r="AP132" s="45"/>
      <c r="AQ132" s="45"/>
      <c r="AR132" s="45"/>
      <c r="AS132" s="45"/>
      <c r="AT132" s="45"/>
      <c r="AU132" s="45"/>
      <c r="AV132" s="45"/>
      <c r="AW132" s="45"/>
      <c r="AX132" s="45"/>
      <c r="AY132" s="45"/>
      <c r="AZ132" s="45"/>
      <c r="BA132" s="45"/>
      <c r="BB132" s="45"/>
      <c r="BC132" s="45"/>
      <c r="BD132" s="45"/>
    </row>
    <row r="133" spans="1:56" s="7" customFormat="1" ht="19.95" customHeight="1" x14ac:dyDescent="0.45">
      <c r="A133" s="45"/>
      <c r="B133" s="7">
        <v>121</v>
      </c>
      <c r="C133" s="84">
        <f t="shared" si="19"/>
        <v>45256</v>
      </c>
      <c r="D133" s="85"/>
      <c r="E133" s="86"/>
      <c r="F133" s="87" t="e">
        <f t="shared" si="23"/>
        <v>#N/A</v>
      </c>
      <c r="G133" s="88"/>
      <c r="H133" s="89"/>
      <c r="I133" s="90"/>
      <c r="J133" s="91" t="e">
        <f t="shared" si="24"/>
        <v>#N/A</v>
      </c>
      <c r="K133" s="92"/>
      <c r="L133" s="92"/>
      <c r="M133" s="87" t="e">
        <f t="shared" si="25"/>
        <v>#N/A</v>
      </c>
      <c r="N133" s="88"/>
      <c r="O133" s="89"/>
      <c r="P133" s="90"/>
      <c r="Q133" s="93">
        <f t="shared" si="17"/>
        <v>0</v>
      </c>
      <c r="R133" s="94"/>
      <c r="S133" s="54" t="s">
        <v>22</v>
      </c>
      <c r="T133" s="95" t="str">
        <f t="shared" si="18"/>
        <v/>
      </c>
      <c r="U133" s="96"/>
      <c r="V133" s="96"/>
      <c r="W133" s="96"/>
      <c r="X133" s="55" t="s">
        <v>28</v>
      </c>
      <c r="Y133" s="45"/>
      <c r="Z133" s="53"/>
      <c r="AA133" s="53"/>
      <c r="AB133" s="47">
        <v>121</v>
      </c>
      <c r="AC133" s="56">
        <v>45256</v>
      </c>
      <c r="AD133" s="42" t="e">
        <f>_xlfn.XLOOKUP($M$8&amp;$AC133,Sheet2!$C:$C,Sheet2!$E:$E)</f>
        <v>#N/A</v>
      </c>
      <c r="AE133" s="43" t="e">
        <f>_xlfn.XLOOKUP($M$8&amp;$AC133,Sheet2!$C:$C,Sheet2!$F:$F)</f>
        <v>#N/A</v>
      </c>
      <c r="AF133" s="44" t="e">
        <f>_xlfn.XLOOKUP($M$8&amp;$AC133,Sheet2!$C:$C,Sheet2!$H:$H)</f>
        <v>#N/A</v>
      </c>
      <c r="AG133" s="48"/>
      <c r="AH133" s="48"/>
      <c r="AI133" s="53"/>
      <c r="AJ133" s="53"/>
      <c r="AK133" s="53"/>
      <c r="AL133" s="53"/>
      <c r="AM133" s="53"/>
      <c r="AN133" s="53"/>
      <c r="AO133" s="45"/>
      <c r="AP133" s="45"/>
      <c r="AQ133" s="45"/>
      <c r="AR133" s="45"/>
      <c r="AS133" s="45"/>
      <c r="AT133" s="45"/>
      <c r="AU133" s="45"/>
      <c r="AV133" s="45"/>
      <c r="AW133" s="45"/>
      <c r="AX133" s="45"/>
      <c r="AY133" s="45"/>
      <c r="AZ133" s="45"/>
      <c r="BA133" s="45"/>
      <c r="BB133" s="45"/>
      <c r="BC133" s="45"/>
      <c r="BD133" s="45"/>
    </row>
    <row r="134" spans="1:56" s="7" customFormat="1" ht="19.95" customHeight="1" x14ac:dyDescent="0.45">
      <c r="A134" s="45"/>
      <c r="B134" s="7">
        <v>122</v>
      </c>
      <c r="C134" s="84">
        <f t="shared" si="19"/>
        <v>45262</v>
      </c>
      <c r="D134" s="85"/>
      <c r="E134" s="86"/>
      <c r="F134" s="87" t="e">
        <f t="shared" si="23"/>
        <v>#N/A</v>
      </c>
      <c r="G134" s="88"/>
      <c r="H134" s="89"/>
      <c r="I134" s="90"/>
      <c r="J134" s="91" t="e">
        <f t="shared" si="24"/>
        <v>#N/A</v>
      </c>
      <c r="K134" s="92"/>
      <c r="L134" s="92"/>
      <c r="M134" s="87" t="e">
        <f t="shared" si="25"/>
        <v>#N/A</v>
      </c>
      <c r="N134" s="88"/>
      <c r="O134" s="89"/>
      <c r="P134" s="90"/>
      <c r="Q134" s="93">
        <f t="shared" si="17"/>
        <v>0</v>
      </c>
      <c r="R134" s="94"/>
      <c r="S134" s="54" t="s">
        <v>22</v>
      </c>
      <c r="T134" s="95" t="str">
        <f t="shared" si="18"/>
        <v/>
      </c>
      <c r="U134" s="96"/>
      <c r="V134" s="96"/>
      <c r="W134" s="96"/>
      <c r="X134" s="55" t="s">
        <v>28</v>
      </c>
      <c r="Y134" s="45"/>
      <c r="Z134" s="53"/>
      <c r="AA134" s="53"/>
      <c r="AB134" s="47">
        <v>122</v>
      </c>
      <c r="AC134" s="56">
        <v>45262</v>
      </c>
      <c r="AD134" s="42" t="e">
        <f>_xlfn.XLOOKUP($M$8&amp;$AC134,Sheet2!$C:$C,Sheet2!$E:$E)</f>
        <v>#N/A</v>
      </c>
      <c r="AE134" s="43" t="e">
        <f>_xlfn.XLOOKUP($M$8&amp;$AC134,Sheet2!$C:$C,Sheet2!$F:$F)</f>
        <v>#N/A</v>
      </c>
      <c r="AF134" s="44" t="e">
        <f>_xlfn.XLOOKUP($M$8&amp;$AC134,Sheet2!$C:$C,Sheet2!$H:$H)</f>
        <v>#N/A</v>
      </c>
      <c r="AG134" s="48"/>
      <c r="AH134" s="48"/>
      <c r="AI134" s="53"/>
      <c r="AJ134" s="53"/>
      <c r="AK134" s="53"/>
      <c r="AL134" s="53"/>
      <c r="AM134" s="53"/>
      <c r="AN134" s="53"/>
      <c r="AO134" s="45"/>
      <c r="AP134" s="45"/>
      <c r="AQ134" s="45"/>
      <c r="AR134" s="45"/>
      <c r="AS134" s="45"/>
      <c r="AT134" s="45"/>
      <c r="AU134" s="45"/>
      <c r="AV134" s="45"/>
      <c r="AW134" s="45"/>
      <c r="AX134" s="45"/>
      <c r="AY134" s="45"/>
      <c r="AZ134" s="45"/>
      <c r="BA134" s="45"/>
      <c r="BB134" s="45"/>
      <c r="BC134" s="45"/>
      <c r="BD134" s="45"/>
    </row>
    <row r="135" spans="1:56" s="7" customFormat="1" ht="19.95" customHeight="1" x14ac:dyDescent="0.45">
      <c r="A135" s="45"/>
      <c r="B135" s="7">
        <v>123</v>
      </c>
      <c r="C135" s="84">
        <f t="shared" si="19"/>
        <v>45270</v>
      </c>
      <c r="D135" s="85"/>
      <c r="E135" s="86"/>
      <c r="F135" s="87" t="e">
        <f t="shared" si="23"/>
        <v>#N/A</v>
      </c>
      <c r="G135" s="88"/>
      <c r="H135" s="89"/>
      <c r="I135" s="90"/>
      <c r="J135" s="91" t="e">
        <f t="shared" si="24"/>
        <v>#N/A</v>
      </c>
      <c r="K135" s="92"/>
      <c r="L135" s="92"/>
      <c r="M135" s="87" t="e">
        <f t="shared" si="25"/>
        <v>#N/A</v>
      </c>
      <c r="N135" s="88"/>
      <c r="O135" s="89"/>
      <c r="P135" s="90"/>
      <c r="Q135" s="93">
        <f t="shared" si="17"/>
        <v>0</v>
      </c>
      <c r="R135" s="94"/>
      <c r="S135" s="54" t="s">
        <v>22</v>
      </c>
      <c r="T135" s="95" t="str">
        <f t="shared" si="18"/>
        <v/>
      </c>
      <c r="U135" s="96"/>
      <c r="V135" s="96"/>
      <c r="W135" s="96"/>
      <c r="X135" s="55" t="s">
        <v>28</v>
      </c>
      <c r="Y135" s="45"/>
      <c r="Z135" s="53"/>
      <c r="AA135" s="53"/>
      <c r="AB135" s="47">
        <v>123</v>
      </c>
      <c r="AC135" s="56">
        <v>45270</v>
      </c>
      <c r="AD135" s="42" t="e">
        <f>_xlfn.XLOOKUP($M$8&amp;$AC135,Sheet2!$C:$C,Sheet2!$E:$E)</f>
        <v>#N/A</v>
      </c>
      <c r="AE135" s="43" t="e">
        <f>_xlfn.XLOOKUP($M$8&amp;$AC135,Sheet2!$C:$C,Sheet2!$F:$F)</f>
        <v>#N/A</v>
      </c>
      <c r="AF135" s="44" t="e">
        <f>_xlfn.XLOOKUP($M$8&amp;$AC135,Sheet2!$C:$C,Sheet2!$H:$H)</f>
        <v>#N/A</v>
      </c>
      <c r="AG135" s="48"/>
      <c r="AH135" s="48"/>
      <c r="AI135" s="53"/>
      <c r="AJ135" s="53"/>
      <c r="AK135" s="53"/>
      <c r="AL135" s="53"/>
      <c r="AM135" s="53"/>
      <c r="AN135" s="53"/>
      <c r="AO135" s="45"/>
      <c r="AP135" s="45"/>
      <c r="AQ135" s="45"/>
      <c r="AR135" s="45"/>
      <c r="AS135" s="45"/>
      <c r="AT135" s="45"/>
      <c r="AU135" s="45"/>
      <c r="AV135" s="45"/>
      <c r="AW135" s="45"/>
      <c r="AX135" s="45"/>
      <c r="AY135" s="45"/>
      <c r="AZ135" s="45"/>
      <c r="BA135" s="45"/>
      <c r="BB135" s="45"/>
      <c r="BC135" s="45"/>
      <c r="BD135" s="45"/>
    </row>
    <row r="136" spans="1:56" s="7" customFormat="1" ht="19.95" customHeight="1" x14ac:dyDescent="0.45">
      <c r="A136" s="45"/>
      <c r="B136" s="7">
        <v>124</v>
      </c>
      <c r="C136" s="84">
        <f t="shared" si="19"/>
        <v>45273</v>
      </c>
      <c r="D136" s="85"/>
      <c r="E136" s="86"/>
      <c r="F136" s="87" t="e">
        <f t="shared" si="23"/>
        <v>#N/A</v>
      </c>
      <c r="G136" s="88"/>
      <c r="H136" s="89"/>
      <c r="I136" s="90"/>
      <c r="J136" s="91" t="e">
        <f t="shared" si="24"/>
        <v>#N/A</v>
      </c>
      <c r="K136" s="92"/>
      <c r="L136" s="92"/>
      <c r="M136" s="87" t="e">
        <f t="shared" si="25"/>
        <v>#N/A</v>
      </c>
      <c r="N136" s="88"/>
      <c r="O136" s="89"/>
      <c r="P136" s="90"/>
      <c r="Q136" s="93">
        <f t="shared" si="17"/>
        <v>0</v>
      </c>
      <c r="R136" s="94"/>
      <c r="S136" s="54" t="s">
        <v>22</v>
      </c>
      <c r="T136" s="95" t="str">
        <f t="shared" si="18"/>
        <v/>
      </c>
      <c r="U136" s="96"/>
      <c r="V136" s="96"/>
      <c r="W136" s="96"/>
      <c r="X136" s="55" t="s">
        <v>28</v>
      </c>
      <c r="Y136" s="45"/>
      <c r="Z136" s="53"/>
      <c r="AA136" s="53"/>
      <c r="AB136" s="47">
        <v>124</v>
      </c>
      <c r="AC136" s="56">
        <v>45273</v>
      </c>
      <c r="AD136" s="42" t="e">
        <f>_xlfn.XLOOKUP($M$8&amp;$AC136,Sheet2!$C:$C,Sheet2!$E:$E)</f>
        <v>#N/A</v>
      </c>
      <c r="AE136" s="43" t="e">
        <f>_xlfn.XLOOKUP($M$8&amp;$AC136,Sheet2!$C:$C,Sheet2!$F:$F)</f>
        <v>#N/A</v>
      </c>
      <c r="AF136" s="44" t="e">
        <f>_xlfn.XLOOKUP($M$8&amp;$AC136,Sheet2!$C:$C,Sheet2!$H:$H)</f>
        <v>#N/A</v>
      </c>
      <c r="AG136" s="48"/>
      <c r="AH136" s="48"/>
      <c r="AI136" s="53"/>
      <c r="AJ136" s="53"/>
      <c r="AK136" s="53"/>
      <c r="AL136" s="53"/>
      <c r="AM136" s="53"/>
      <c r="AN136" s="53"/>
      <c r="AO136" s="45"/>
      <c r="AP136" s="45"/>
      <c r="AQ136" s="45"/>
      <c r="AR136" s="45"/>
      <c r="AS136" s="45"/>
      <c r="AT136" s="45"/>
      <c r="AU136" s="45"/>
      <c r="AV136" s="45"/>
      <c r="AW136" s="45"/>
      <c r="AX136" s="45"/>
      <c r="AY136" s="45"/>
      <c r="AZ136" s="45"/>
      <c r="BA136" s="45"/>
      <c r="BB136" s="45"/>
      <c r="BC136" s="45"/>
      <c r="BD136" s="45"/>
    </row>
    <row r="137" spans="1:56" s="7" customFormat="1" ht="19.95" customHeight="1" x14ac:dyDescent="0.45">
      <c r="A137" s="45"/>
      <c r="B137" s="7">
        <v>125</v>
      </c>
      <c r="C137" s="84">
        <f t="shared" si="19"/>
        <v>45292</v>
      </c>
      <c r="D137" s="85"/>
      <c r="E137" s="86"/>
      <c r="F137" s="87" t="e">
        <f t="shared" si="23"/>
        <v>#N/A</v>
      </c>
      <c r="G137" s="88"/>
      <c r="H137" s="89"/>
      <c r="I137" s="90"/>
      <c r="J137" s="91" t="e">
        <f t="shared" si="24"/>
        <v>#N/A</v>
      </c>
      <c r="K137" s="92"/>
      <c r="L137" s="92"/>
      <c r="M137" s="87" t="e">
        <f t="shared" si="25"/>
        <v>#N/A</v>
      </c>
      <c r="N137" s="88"/>
      <c r="O137" s="89"/>
      <c r="P137" s="90"/>
      <c r="Q137" s="93">
        <f t="shared" si="17"/>
        <v>0</v>
      </c>
      <c r="R137" s="94"/>
      <c r="S137" s="54" t="s">
        <v>22</v>
      </c>
      <c r="T137" s="95" t="str">
        <f t="shared" si="18"/>
        <v/>
      </c>
      <c r="U137" s="96"/>
      <c r="V137" s="96"/>
      <c r="W137" s="96"/>
      <c r="X137" s="55" t="s">
        <v>28</v>
      </c>
      <c r="Y137" s="45"/>
      <c r="Z137" s="53"/>
      <c r="AA137" s="53"/>
      <c r="AB137" s="47">
        <v>125</v>
      </c>
      <c r="AC137" s="56">
        <v>45292</v>
      </c>
      <c r="AD137" s="42" t="e">
        <f>_xlfn.XLOOKUP($M$8&amp;$AC137,Sheet2!$C:$C,Sheet2!$E:$E)</f>
        <v>#N/A</v>
      </c>
      <c r="AE137" s="43" t="e">
        <f>_xlfn.XLOOKUP($M$8&amp;$AC137,Sheet2!$C:$C,Sheet2!$F:$F)</f>
        <v>#N/A</v>
      </c>
      <c r="AF137" s="44" t="e">
        <f>_xlfn.XLOOKUP($M$8&amp;$AC137,Sheet2!$C:$C,Sheet2!$H:$H)</f>
        <v>#N/A</v>
      </c>
      <c r="AG137" s="48"/>
      <c r="AH137" s="48"/>
      <c r="AI137" s="53"/>
      <c r="AJ137" s="53"/>
      <c r="AK137" s="53"/>
      <c r="AL137" s="53"/>
      <c r="AM137" s="53"/>
      <c r="AN137" s="53"/>
      <c r="AO137" s="45"/>
      <c r="AP137" s="45"/>
      <c r="AQ137" s="45"/>
      <c r="AR137" s="45"/>
      <c r="AS137" s="45"/>
      <c r="AT137" s="45"/>
      <c r="AU137" s="45"/>
      <c r="AV137" s="45"/>
      <c r="AW137" s="45"/>
      <c r="AX137" s="45"/>
      <c r="AY137" s="45"/>
      <c r="AZ137" s="45"/>
      <c r="BA137" s="45"/>
      <c r="BB137" s="45"/>
      <c r="BC137" s="45"/>
      <c r="BD137" s="45"/>
    </row>
    <row r="138" spans="1:56" s="7" customFormat="1" ht="19.95" customHeight="1" x14ac:dyDescent="0.45">
      <c r="A138" s="45"/>
      <c r="B138" s="7">
        <v>126</v>
      </c>
      <c r="C138" s="84">
        <f t="shared" si="19"/>
        <v>45293</v>
      </c>
      <c r="D138" s="85"/>
      <c r="E138" s="86"/>
      <c r="F138" s="87" t="e">
        <f t="shared" si="23"/>
        <v>#N/A</v>
      </c>
      <c r="G138" s="88"/>
      <c r="H138" s="89"/>
      <c r="I138" s="90"/>
      <c r="J138" s="91" t="e">
        <f t="shared" si="24"/>
        <v>#N/A</v>
      </c>
      <c r="K138" s="92"/>
      <c r="L138" s="92"/>
      <c r="M138" s="87" t="e">
        <f t="shared" si="25"/>
        <v>#N/A</v>
      </c>
      <c r="N138" s="88"/>
      <c r="O138" s="89"/>
      <c r="P138" s="90"/>
      <c r="Q138" s="93">
        <f t="shared" si="17"/>
        <v>0</v>
      </c>
      <c r="R138" s="94"/>
      <c r="S138" s="54" t="s">
        <v>22</v>
      </c>
      <c r="T138" s="95" t="str">
        <f t="shared" si="18"/>
        <v/>
      </c>
      <c r="U138" s="96"/>
      <c r="V138" s="96"/>
      <c r="W138" s="96"/>
      <c r="X138" s="55" t="s">
        <v>28</v>
      </c>
      <c r="Y138" s="45"/>
      <c r="Z138" s="53"/>
      <c r="AA138" s="53"/>
      <c r="AB138" s="47">
        <v>126</v>
      </c>
      <c r="AC138" s="56">
        <v>45293</v>
      </c>
      <c r="AD138" s="42" t="e">
        <f>_xlfn.XLOOKUP($M$8&amp;$AC138,Sheet2!$C:$C,Sheet2!$E:$E)</f>
        <v>#N/A</v>
      </c>
      <c r="AE138" s="43" t="e">
        <f>_xlfn.XLOOKUP($M$8&amp;$AC138,Sheet2!$C:$C,Sheet2!$F:$F)</f>
        <v>#N/A</v>
      </c>
      <c r="AF138" s="44" t="e">
        <f>_xlfn.XLOOKUP($M$8&amp;$AC138,Sheet2!$C:$C,Sheet2!$H:$H)</f>
        <v>#N/A</v>
      </c>
      <c r="AG138" s="48"/>
      <c r="AH138" s="48"/>
      <c r="AI138" s="53"/>
      <c r="AJ138" s="53"/>
      <c r="AK138" s="53"/>
      <c r="AL138" s="53"/>
      <c r="AM138" s="53"/>
      <c r="AN138" s="53"/>
      <c r="AO138" s="45"/>
      <c r="AP138" s="45"/>
      <c r="AQ138" s="45"/>
      <c r="AR138" s="45"/>
      <c r="AS138" s="45"/>
      <c r="AT138" s="45"/>
      <c r="AU138" s="45"/>
      <c r="AV138" s="45"/>
      <c r="AW138" s="45"/>
      <c r="AX138" s="45"/>
      <c r="AY138" s="45"/>
      <c r="AZ138" s="45"/>
      <c r="BA138" s="45"/>
      <c r="BB138" s="45"/>
      <c r="BC138" s="45"/>
      <c r="BD138" s="45"/>
    </row>
    <row r="139" spans="1:56" s="7" customFormat="1" ht="19.95" customHeight="1" x14ac:dyDescent="0.45">
      <c r="A139" s="45"/>
      <c r="B139" s="7">
        <v>127</v>
      </c>
      <c r="C139" s="84">
        <f t="shared" si="19"/>
        <v>45304</v>
      </c>
      <c r="D139" s="85"/>
      <c r="E139" s="86"/>
      <c r="F139" s="87" t="e">
        <f t="shared" si="23"/>
        <v>#N/A</v>
      </c>
      <c r="G139" s="88"/>
      <c r="H139" s="89"/>
      <c r="I139" s="90"/>
      <c r="J139" s="91" t="e">
        <f t="shared" si="24"/>
        <v>#N/A</v>
      </c>
      <c r="K139" s="92"/>
      <c r="L139" s="92"/>
      <c r="M139" s="87" t="e">
        <f t="shared" si="25"/>
        <v>#N/A</v>
      </c>
      <c r="N139" s="88"/>
      <c r="O139" s="89"/>
      <c r="P139" s="90"/>
      <c r="Q139" s="93">
        <f t="shared" si="17"/>
        <v>0</v>
      </c>
      <c r="R139" s="94"/>
      <c r="S139" s="54" t="s">
        <v>22</v>
      </c>
      <c r="T139" s="95" t="str">
        <f t="shared" si="18"/>
        <v/>
      </c>
      <c r="U139" s="96"/>
      <c r="V139" s="96"/>
      <c r="W139" s="96"/>
      <c r="X139" s="55" t="s">
        <v>28</v>
      </c>
      <c r="Y139" s="45"/>
      <c r="Z139" s="53"/>
      <c r="AA139" s="53"/>
      <c r="AB139" s="47">
        <v>127</v>
      </c>
      <c r="AC139" s="56">
        <v>45304</v>
      </c>
      <c r="AD139" s="42" t="e">
        <f>_xlfn.XLOOKUP($M$8&amp;$AC139,Sheet2!$C:$C,Sheet2!$E:$E)</f>
        <v>#N/A</v>
      </c>
      <c r="AE139" s="43" t="e">
        <f>_xlfn.XLOOKUP($M$8&amp;$AC139,Sheet2!$C:$C,Sheet2!$F:$F)</f>
        <v>#N/A</v>
      </c>
      <c r="AF139" s="44" t="e">
        <f>_xlfn.XLOOKUP($M$8&amp;$AC139,Sheet2!$C:$C,Sheet2!$H:$H)</f>
        <v>#N/A</v>
      </c>
      <c r="AG139" s="48"/>
      <c r="AH139" s="48"/>
      <c r="AI139" s="53"/>
      <c r="AJ139" s="53"/>
      <c r="AK139" s="53"/>
      <c r="AL139" s="53"/>
      <c r="AM139" s="53"/>
      <c r="AN139" s="53"/>
      <c r="AO139" s="45"/>
      <c r="AP139" s="45"/>
      <c r="AQ139" s="45"/>
      <c r="AR139" s="45"/>
      <c r="AS139" s="45"/>
      <c r="AT139" s="45"/>
      <c r="AU139" s="45"/>
      <c r="AV139" s="45"/>
      <c r="AW139" s="45"/>
      <c r="AX139" s="45"/>
      <c r="AY139" s="45"/>
      <c r="AZ139" s="45"/>
      <c r="BA139" s="45"/>
      <c r="BB139" s="45"/>
      <c r="BC139" s="45"/>
      <c r="BD139" s="45"/>
    </row>
    <row r="140" spans="1:56" s="7" customFormat="1" ht="19.95" customHeight="1" x14ac:dyDescent="0.45">
      <c r="A140" s="45"/>
      <c r="B140" s="7">
        <v>128</v>
      </c>
      <c r="C140" s="84">
        <f t="shared" si="19"/>
        <v>45305</v>
      </c>
      <c r="D140" s="85"/>
      <c r="E140" s="86"/>
      <c r="F140" s="87" t="e">
        <f t="shared" si="23"/>
        <v>#N/A</v>
      </c>
      <c r="G140" s="88"/>
      <c r="H140" s="89"/>
      <c r="I140" s="90"/>
      <c r="J140" s="91" t="e">
        <f t="shared" si="24"/>
        <v>#N/A</v>
      </c>
      <c r="K140" s="92"/>
      <c r="L140" s="92"/>
      <c r="M140" s="87" t="e">
        <f t="shared" si="25"/>
        <v>#N/A</v>
      </c>
      <c r="N140" s="88"/>
      <c r="O140" s="89"/>
      <c r="P140" s="90"/>
      <c r="Q140" s="93">
        <f t="shared" si="17"/>
        <v>0</v>
      </c>
      <c r="R140" s="94"/>
      <c r="S140" s="54" t="s">
        <v>22</v>
      </c>
      <c r="T140" s="95" t="str">
        <f t="shared" si="18"/>
        <v/>
      </c>
      <c r="U140" s="96"/>
      <c r="V140" s="96"/>
      <c r="W140" s="96"/>
      <c r="X140" s="55" t="s">
        <v>28</v>
      </c>
      <c r="Y140" s="45"/>
      <c r="Z140" s="53"/>
      <c r="AA140" s="53"/>
      <c r="AB140" s="47">
        <v>128</v>
      </c>
      <c r="AC140" s="56">
        <v>45305</v>
      </c>
      <c r="AD140" s="42" t="e">
        <f>_xlfn.XLOOKUP($M$8&amp;$AC140,Sheet2!$C:$C,Sheet2!$E:$E)</f>
        <v>#N/A</v>
      </c>
      <c r="AE140" s="43" t="e">
        <f>_xlfn.XLOOKUP($M$8&amp;$AC140,Sheet2!$C:$C,Sheet2!$F:$F)</f>
        <v>#N/A</v>
      </c>
      <c r="AF140" s="44" t="e">
        <f>_xlfn.XLOOKUP($M$8&amp;$AC140,Sheet2!$C:$C,Sheet2!$H:$H)</f>
        <v>#N/A</v>
      </c>
      <c r="AG140" s="48"/>
      <c r="AH140" s="48"/>
      <c r="AI140" s="53"/>
      <c r="AJ140" s="53"/>
      <c r="AK140" s="53"/>
      <c r="AL140" s="53"/>
      <c r="AM140" s="53"/>
      <c r="AN140" s="53"/>
      <c r="AO140" s="45"/>
      <c r="AP140" s="45"/>
      <c r="AQ140" s="45"/>
      <c r="AR140" s="45"/>
      <c r="AS140" s="45"/>
      <c r="AT140" s="45"/>
      <c r="AU140" s="45"/>
      <c r="AV140" s="45"/>
      <c r="AW140" s="45"/>
      <c r="AX140" s="45"/>
      <c r="AY140" s="45"/>
      <c r="AZ140" s="45"/>
      <c r="BA140" s="45"/>
      <c r="BB140" s="45"/>
      <c r="BC140" s="45"/>
      <c r="BD140" s="45"/>
    </row>
    <row r="141" spans="1:56" s="7" customFormat="1" ht="19.95" customHeight="1" x14ac:dyDescent="0.45">
      <c r="A141" s="45"/>
      <c r="B141" s="7">
        <v>129</v>
      </c>
      <c r="C141" s="84">
        <f t="shared" si="19"/>
        <v>45332</v>
      </c>
      <c r="D141" s="85"/>
      <c r="E141" s="86"/>
      <c r="F141" s="87" t="e">
        <f t="shared" si="23"/>
        <v>#N/A</v>
      </c>
      <c r="G141" s="88"/>
      <c r="H141" s="89"/>
      <c r="I141" s="90"/>
      <c r="J141" s="91" t="e">
        <f t="shared" si="24"/>
        <v>#N/A</v>
      </c>
      <c r="K141" s="92"/>
      <c r="L141" s="92"/>
      <c r="M141" s="87" t="e">
        <f t="shared" si="25"/>
        <v>#N/A</v>
      </c>
      <c r="N141" s="88"/>
      <c r="O141" s="89"/>
      <c r="P141" s="90"/>
      <c r="Q141" s="93">
        <f t="shared" si="17"/>
        <v>0</v>
      </c>
      <c r="R141" s="94"/>
      <c r="S141" s="54" t="s">
        <v>22</v>
      </c>
      <c r="T141" s="95" t="str">
        <f t="shared" si="18"/>
        <v/>
      </c>
      <c r="U141" s="96"/>
      <c r="V141" s="96"/>
      <c r="W141" s="96"/>
      <c r="X141" s="55" t="s">
        <v>28</v>
      </c>
      <c r="Y141" s="45"/>
      <c r="Z141" s="53"/>
      <c r="AA141" s="53"/>
      <c r="AB141" s="47">
        <v>129</v>
      </c>
      <c r="AC141" s="56">
        <v>45332</v>
      </c>
      <c r="AD141" s="42" t="e">
        <f>_xlfn.XLOOKUP($M$8&amp;$AC141,Sheet2!$C:$C,Sheet2!$E:$E)</f>
        <v>#N/A</v>
      </c>
      <c r="AE141" s="43" t="e">
        <f>_xlfn.XLOOKUP($M$8&amp;$AC141,Sheet2!$C:$C,Sheet2!$F:$F)</f>
        <v>#N/A</v>
      </c>
      <c r="AF141" s="44" t="e">
        <f>_xlfn.XLOOKUP($M$8&amp;$AC141,Sheet2!$C:$C,Sheet2!$H:$H)</f>
        <v>#N/A</v>
      </c>
      <c r="AG141" s="48"/>
      <c r="AH141" s="48"/>
      <c r="AI141" s="53"/>
      <c r="AJ141" s="53"/>
      <c r="AK141" s="53"/>
      <c r="AL141" s="53"/>
      <c r="AM141" s="53"/>
      <c r="AN141" s="53"/>
      <c r="AO141" s="45"/>
      <c r="AP141" s="45"/>
      <c r="AQ141" s="45"/>
      <c r="AR141" s="45"/>
      <c r="AS141" s="45"/>
      <c r="AT141" s="45"/>
      <c r="AU141" s="45"/>
      <c r="AV141" s="45"/>
      <c r="AW141" s="45"/>
      <c r="AX141" s="45"/>
      <c r="AY141" s="45"/>
      <c r="AZ141" s="45"/>
      <c r="BA141" s="45"/>
      <c r="BB141" s="45"/>
      <c r="BC141" s="45"/>
      <c r="BD141" s="45"/>
    </row>
    <row r="142" spans="1:56" s="7" customFormat="1" ht="19.95" customHeight="1" x14ac:dyDescent="0.45">
      <c r="A142" s="45"/>
      <c r="B142" s="7">
        <v>130</v>
      </c>
      <c r="C142" s="84">
        <f t="shared" si="19"/>
        <v>45333</v>
      </c>
      <c r="D142" s="85"/>
      <c r="E142" s="86"/>
      <c r="F142" s="87" t="e">
        <f t="shared" si="23"/>
        <v>#N/A</v>
      </c>
      <c r="G142" s="88"/>
      <c r="H142" s="89"/>
      <c r="I142" s="90"/>
      <c r="J142" s="91" t="e">
        <f t="shared" si="24"/>
        <v>#N/A</v>
      </c>
      <c r="K142" s="92"/>
      <c r="L142" s="92"/>
      <c r="M142" s="87" t="e">
        <f t="shared" si="25"/>
        <v>#N/A</v>
      </c>
      <c r="N142" s="88"/>
      <c r="O142" s="89"/>
      <c r="P142" s="90"/>
      <c r="Q142" s="93">
        <f t="shared" ref="Q142:Q148" si="26">H142-O142</f>
        <v>0</v>
      </c>
      <c r="R142" s="94"/>
      <c r="S142" s="54" t="s">
        <v>22</v>
      </c>
      <c r="T142" s="95" t="str">
        <f t="shared" ref="T142:T148" si="27">IF(OR(H142="",$T$8="",O142=""),"",IF(Q142&gt;0.01,"",IF($T$8*Q142*1.1*-1&gt;100000,100000,ROUNDDOWN($T$8*Q142*1.1*-1,-1))))</f>
        <v/>
      </c>
      <c r="U142" s="96"/>
      <c r="V142" s="96"/>
      <c r="W142" s="96"/>
      <c r="X142" s="55" t="s">
        <v>28</v>
      </c>
      <c r="Y142" s="45"/>
      <c r="Z142" s="53"/>
      <c r="AA142" s="53"/>
      <c r="AB142" s="47">
        <v>130</v>
      </c>
      <c r="AC142" s="56">
        <v>45333</v>
      </c>
      <c r="AD142" s="42" t="e">
        <f>_xlfn.XLOOKUP($M$8&amp;$AC142,Sheet2!$C:$C,Sheet2!$E:$E)</f>
        <v>#N/A</v>
      </c>
      <c r="AE142" s="43" t="e">
        <f>_xlfn.XLOOKUP($M$8&amp;$AC142,Sheet2!$C:$C,Sheet2!$F:$F)</f>
        <v>#N/A</v>
      </c>
      <c r="AF142" s="44" t="e">
        <f>_xlfn.XLOOKUP($M$8&amp;$AC142,Sheet2!$C:$C,Sheet2!$H:$H)</f>
        <v>#N/A</v>
      </c>
      <c r="AG142" s="48"/>
      <c r="AH142" s="48"/>
      <c r="AI142" s="53"/>
      <c r="AJ142" s="53"/>
      <c r="AK142" s="53"/>
      <c r="AL142" s="53"/>
      <c r="AM142" s="53"/>
      <c r="AN142" s="53"/>
      <c r="AO142" s="45"/>
      <c r="AP142" s="45"/>
      <c r="AQ142" s="45"/>
      <c r="AR142" s="45"/>
      <c r="AS142" s="45"/>
      <c r="AT142" s="45"/>
      <c r="AU142" s="45"/>
      <c r="AV142" s="45"/>
      <c r="AW142" s="45"/>
      <c r="AX142" s="45"/>
      <c r="AY142" s="45"/>
      <c r="AZ142" s="45"/>
      <c r="BA142" s="45"/>
      <c r="BB142" s="45"/>
      <c r="BC142" s="45"/>
      <c r="BD142" s="45"/>
    </row>
    <row r="143" spans="1:56" s="7" customFormat="1" ht="19.95" customHeight="1" x14ac:dyDescent="0.45">
      <c r="A143" s="45"/>
      <c r="B143" s="7">
        <v>131</v>
      </c>
      <c r="C143" s="84">
        <f t="shared" si="19"/>
        <v>45334</v>
      </c>
      <c r="D143" s="85"/>
      <c r="E143" s="86"/>
      <c r="F143" s="87" t="e">
        <f t="shared" si="23"/>
        <v>#N/A</v>
      </c>
      <c r="G143" s="88"/>
      <c r="H143" s="89"/>
      <c r="I143" s="90"/>
      <c r="J143" s="91" t="e">
        <f t="shared" si="24"/>
        <v>#N/A</v>
      </c>
      <c r="K143" s="92"/>
      <c r="L143" s="92"/>
      <c r="M143" s="87" t="e">
        <f t="shared" si="25"/>
        <v>#N/A</v>
      </c>
      <c r="N143" s="88"/>
      <c r="O143" s="89"/>
      <c r="P143" s="90"/>
      <c r="Q143" s="93">
        <f t="shared" si="26"/>
        <v>0</v>
      </c>
      <c r="R143" s="94"/>
      <c r="S143" s="54" t="s">
        <v>22</v>
      </c>
      <c r="T143" s="95" t="str">
        <f t="shared" si="27"/>
        <v/>
      </c>
      <c r="U143" s="96"/>
      <c r="V143" s="96"/>
      <c r="W143" s="96"/>
      <c r="X143" s="55" t="s">
        <v>28</v>
      </c>
      <c r="Y143" s="45"/>
      <c r="Z143" s="53"/>
      <c r="AA143" s="53"/>
      <c r="AB143" s="47">
        <v>131</v>
      </c>
      <c r="AC143" s="56">
        <v>45334</v>
      </c>
      <c r="AD143" s="42" t="e">
        <f>_xlfn.XLOOKUP($M$8&amp;$AC143,Sheet2!$C:$C,Sheet2!$E:$E)</f>
        <v>#N/A</v>
      </c>
      <c r="AE143" s="43" t="e">
        <f>_xlfn.XLOOKUP($M$8&amp;$AC143,Sheet2!$C:$C,Sheet2!$F:$F)</f>
        <v>#N/A</v>
      </c>
      <c r="AF143" s="44" t="e">
        <f>_xlfn.XLOOKUP($M$8&amp;$AC143,Sheet2!$C:$C,Sheet2!$H:$H)</f>
        <v>#N/A</v>
      </c>
      <c r="AG143" s="48"/>
      <c r="AH143" s="48"/>
      <c r="AI143" s="53"/>
      <c r="AJ143" s="53"/>
      <c r="AK143" s="53"/>
      <c r="AL143" s="53"/>
      <c r="AM143" s="53"/>
      <c r="AN143" s="53"/>
      <c r="AO143" s="45"/>
      <c r="AP143" s="45"/>
      <c r="AQ143" s="45"/>
      <c r="AR143" s="45"/>
      <c r="AS143" s="45"/>
      <c r="AT143" s="45"/>
      <c r="AU143" s="45"/>
      <c r="AV143" s="45"/>
      <c r="AW143" s="45"/>
      <c r="AX143" s="45"/>
      <c r="AY143" s="45"/>
      <c r="AZ143" s="45"/>
      <c r="BA143" s="45"/>
      <c r="BB143" s="45"/>
      <c r="BC143" s="45"/>
      <c r="BD143" s="45"/>
    </row>
    <row r="144" spans="1:56" s="7" customFormat="1" ht="19.95" customHeight="1" x14ac:dyDescent="0.45">
      <c r="A144" s="45"/>
      <c r="B144" s="7">
        <v>132</v>
      </c>
      <c r="C144" s="84">
        <f t="shared" si="19"/>
        <v>45335</v>
      </c>
      <c r="D144" s="85"/>
      <c r="E144" s="86"/>
      <c r="F144" s="87" t="e">
        <f t="shared" si="23"/>
        <v>#N/A</v>
      </c>
      <c r="G144" s="88"/>
      <c r="H144" s="89"/>
      <c r="I144" s="90"/>
      <c r="J144" s="91" t="e">
        <f t="shared" si="24"/>
        <v>#N/A</v>
      </c>
      <c r="K144" s="92"/>
      <c r="L144" s="92"/>
      <c r="M144" s="87" t="e">
        <f t="shared" si="25"/>
        <v>#N/A</v>
      </c>
      <c r="N144" s="88"/>
      <c r="O144" s="89"/>
      <c r="P144" s="90"/>
      <c r="Q144" s="93">
        <f t="shared" si="26"/>
        <v>0</v>
      </c>
      <c r="R144" s="94"/>
      <c r="S144" s="54" t="s">
        <v>22</v>
      </c>
      <c r="T144" s="95" t="str">
        <f t="shared" si="27"/>
        <v/>
      </c>
      <c r="U144" s="96"/>
      <c r="V144" s="96"/>
      <c r="W144" s="96"/>
      <c r="X144" s="55" t="s">
        <v>28</v>
      </c>
      <c r="Y144" s="45"/>
      <c r="Z144" s="53"/>
      <c r="AA144" s="53"/>
      <c r="AB144" s="47">
        <v>132</v>
      </c>
      <c r="AC144" s="56">
        <v>45335</v>
      </c>
      <c r="AD144" s="42" t="e">
        <f>_xlfn.XLOOKUP($M$8&amp;$AC144,Sheet2!$C:$C,Sheet2!$E:$E)</f>
        <v>#N/A</v>
      </c>
      <c r="AE144" s="43" t="e">
        <f>_xlfn.XLOOKUP($M$8&amp;$AC144,Sheet2!$C:$C,Sheet2!$F:$F)</f>
        <v>#N/A</v>
      </c>
      <c r="AF144" s="44" t="e">
        <f>_xlfn.XLOOKUP($M$8&amp;$AC144,Sheet2!$C:$C,Sheet2!$H:$H)</f>
        <v>#N/A</v>
      </c>
      <c r="AG144" s="48"/>
      <c r="AH144" s="53"/>
      <c r="AI144" s="53"/>
      <c r="AJ144" s="53"/>
      <c r="AK144" s="53"/>
      <c r="AL144" s="53"/>
      <c r="AM144" s="53"/>
      <c r="AN144" s="53"/>
      <c r="AO144" s="45"/>
      <c r="AP144" s="45"/>
      <c r="AQ144" s="45"/>
      <c r="AR144" s="45"/>
      <c r="AS144" s="45"/>
      <c r="AT144" s="45"/>
      <c r="AU144" s="45"/>
      <c r="AV144" s="45"/>
      <c r="AW144" s="45"/>
      <c r="AX144" s="45"/>
      <c r="AY144" s="45"/>
      <c r="AZ144" s="45"/>
      <c r="BA144" s="45"/>
      <c r="BB144" s="45"/>
      <c r="BC144" s="45"/>
      <c r="BD144" s="45"/>
    </row>
    <row r="145" spans="1:56" s="7" customFormat="1" ht="19.95" customHeight="1" x14ac:dyDescent="0.45">
      <c r="A145" s="45"/>
      <c r="B145" s="7">
        <v>133</v>
      </c>
      <c r="C145" s="84">
        <f t="shared" si="19"/>
        <v>45339</v>
      </c>
      <c r="D145" s="85"/>
      <c r="E145" s="86"/>
      <c r="F145" s="87" t="e">
        <f t="shared" si="23"/>
        <v>#N/A</v>
      </c>
      <c r="G145" s="88"/>
      <c r="H145" s="89"/>
      <c r="I145" s="90"/>
      <c r="J145" s="91" t="e">
        <f t="shared" si="24"/>
        <v>#N/A</v>
      </c>
      <c r="K145" s="92"/>
      <c r="L145" s="92"/>
      <c r="M145" s="87" t="e">
        <f t="shared" si="25"/>
        <v>#N/A</v>
      </c>
      <c r="N145" s="88"/>
      <c r="O145" s="89"/>
      <c r="P145" s="90"/>
      <c r="Q145" s="93">
        <f t="shared" si="26"/>
        <v>0</v>
      </c>
      <c r="R145" s="94"/>
      <c r="S145" s="54" t="s">
        <v>22</v>
      </c>
      <c r="T145" s="95" t="str">
        <f t="shared" si="27"/>
        <v/>
      </c>
      <c r="U145" s="96"/>
      <c r="V145" s="96"/>
      <c r="W145" s="96"/>
      <c r="X145" s="55" t="s">
        <v>28</v>
      </c>
      <c r="Y145" s="45"/>
      <c r="Z145" s="53"/>
      <c r="AA145" s="53"/>
      <c r="AB145" s="47">
        <v>133</v>
      </c>
      <c r="AC145" s="56">
        <v>45339</v>
      </c>
      <c r="AD145" s="42" t="e">
        <f>_xlfn.XLOOKUP($M$8&amp;$AC145,Sheet2!$C:$C,Sheet2!$E:$E)</f>
        <v>#N/A</v>
      </c>
      <c r="AE145" s="43" t="e">
        <f>_xlfn.XLOOKUP($M$8&amp;$AC145,Sheet2!$C:$C,Sheet2!$F:$F)</f>
        <v>#N/A</v>
      </c>
      <c r="AF145" s="44" t="e">
        <f>_xlfn.XLOOKUP($M$8&amp;$AC145,Sheet2!$C:$C,Sheet2!$H:$H)</f>
        <v>#N/A</v>
      </c>
      <c r="AG145" s="48"/>
      <c r="AH145" s="53"/>
      <c r="AI145" s="53"/>
      <c r="AJ145" s="53"/>
      <c r="AK145" s="53"/>
      <c r="AL145" s="53"/>
      <c r="AM145" s="53"/>
      <c r="AN145" s="53"/>
      <c r="AO145" s="45"/>
      <c r="AP145" s="45"/>
      <c r="AQ145" s="45"/>
      <c r="AR145" s="45"/>
      <c r="AS145" s="45"/>
      <c r="AT145" s="45"/>
      <c r="AU145" s="45"/>
      <c r="AV145" s="45"/>
      <c r="AW145" s="45"/>
      <c r="AX145" s="45"/>
      <c r="AY145" s="45"/>
      <c r="AZ145" s="45"/>
      <c r="BA145" s="45"/>
      <c r="BB145" s="45"/>
      <c r="BC145" s="45"/>
      <c r="BD145" s="45"/>
    </row>
    <row r="146" spans="1:56" s="7" customFormat="1" ht="19.95" customHeight="1" x14ac:dyDescent="0.45">
      <c r="A146" s="45"/>
      <c r="B146" s="7">
        <v>134</v>
      </c>
      <c r="C146" s="84">
        <f t="shared" si="19"/>
        <v>45340</v>
      </c>
      <c r="D146" s="85"/>
      <c r="E146" s="86"/>
      <c r="F146" s="87" t="e">
        <f t="shared" si="23"/>
        <v>#N/A</v>
      </c>
      <c r="G146" s="88"/>
      <c r="H146" s="89"/>
      <c r="I146" s="90"/>
      <c r="J146" s="91" t="e">
        <f t="shared" si="24"/>
        <v>#N/A</v>
      </c>
      <c r="K146" s="92"/>
      <c r="L146" s="92"/>
      <c r="M146" s="87" t="e">
        <f t="shared" si="25"/>
        <v>#N/A</v>
      </c>
      <c r="N146" s="88"/>
      <c r="O146" s="89"/>
      <c r="P146" s="90"/>
      <c r="Q146" s="93">
        <f t="shared" si="26"/>
        <v>0</v>
      </c>
      <c r="R146" s="94"/>
      <c r="S146" s="54" t="s">
        <v>22</v>
      </c>
      <c r="T146" s="95" t="str">
        <f t="shared" si="27"/>
        <v/>
      </c>
      <c r="U146" s="96"/>
      <c r="V146" s="96"/>
      <c r="W146" s="96"/>
      <c r="X146" s="55" t="s">
        <v>28</v>
      </c>
      <c r="Y146" s="45"/>
      <c r="Z146" s="53"/>
      <c r="AA146" s="53"/>
      <c r="AB146" s="47">
        <v>134</v>
      </c>
      <c r="AC146" s="56">
        <v>45340</v>
      </c>
      <c r="AD146" s="42" t="e">
        <f>_xlfn.XLOOKUP($M$8&amp;$AC146,Sheet2!$C:$C,Sheet2!$E:$E)</f>
        <v>#N/A</v>
      </c>
      <c r="AE146" s="43" t="e">
        <f>_xlfn.XLOOKUP($M$8&amp;$AC146,Sheet2!$C:$C,Sheet2!$F:$F)</f>
        <v>#N/A</v>
      </c>
      <c r="AF146" s="44" t="e">
        <f>_xlfn.XLOOKUP($M$8&amp;$AC146,Sheet2!$C:$C,Sheet2!$H:$H)</f>
        <v>#N/A</v>
      </c>
      <c r="AG146" s="48"/>
      <c r="AH146" s="53"/>
      <c r="AI146" s="53"/>
      <c r="AJ146" s="53"/>
      <c r="AK146" s="53"/>
      <c r="AL146" s="53"/>
      <c r="AM146" s="53"/>
      <c r="AN146" s="53"/>
      <c r="AO146" s="45"/>
      <c r="AP146" s="45"/>
      <c r="AQ146" s="45"/>
      <c r="AR146" s="45"/>
      <c r="AS146" s="45"/>
      <c r="AT146" s="45"/>
      <c r="AU146" s="45"/>
      <c r="AV146" s="45"/>
      <c r="AW146" s="45"/>
      <c r="AX146" s="45"/>
      <c r="AY146" s="45"/>
      <c r="AZ146" s="45"/>
      <c r="BA146" s="45"/>
      <c r="BB146" s="45"/>
      <c r="BC146" s="45"/>
      <c r="BD146" s="45"/>
    </row>
    <row r="147" spans="1:56" s="7" customFormat="1" ht="19.95" customHeight="1" x14ac:dyDescent="0.45">
      <c r="A147" s="45"/>
      <c r="B147" s="7">
        <v>135</v>
      </c>
      <c r="C147" s="84">
        <f t="shared" si="19"/>
        <v>45347</v>
      </c>
      <c r="D147" s="85"/>
      <c r="E147" s="86"/>
      <c r="F147" s="87" t="e">
        <f t="shared" si="23"/>
        <v>#N/A</v>
      </c>
      <c r="G147" s="88"/>
      <c r="H147" s="89"/>
      <c r="I147" s="90"/>
      <c r="J147" s="91" t="e">
        <f t="shared" si="24"/>
        <v>#N/A</v>
      </c>
      <c r="K147" s="92"/>
      <c r="L147" s="92"/>
      <c r="M147" s="87" t="e">
        <f t="shared" si="25"/>
        <v>#N/A</v>
      </c>
      <c r="N147" s="88"/>
      <c r="O147" s="89"/>
      <c r="P147" s="90"/>
      <c r="Q147" s="93">
        <f t="shared" si="26"/>
        <v>0</v>
      </c>
      <c r="R147" s="94"/>
      <c r="S147" s="54" t="s">
        <v>22</v>
      </c>
      <c r="T147" s="95" t="str">
        <f t="shared" si="27"/>
        <v/>
      </c>
      <c r="U147" s="96"/>
      <c r="V147" s="96"/>
      <c r="W147" s="96"/>
      <c r="X147" s="55" t="s">
        <v>28</v>
      </c>
      <c r="Y147" s="45"/>
      <c r="Z147" s="53"/>
      <c r="AA147" s="53"/>
      <c r="AB147" s="47">
        <v>135</v>
      </c>
      <c r="AC147" s="56">
        <v>45347</v>
      </c>
      <c r="AD147" s="42" t="e">
        <f>_xlfn.XLOOKUP($M$8&amp;$AC147,Sheet2!$C:$C,Sheet2!$E:$E)</f>
        <v>#N/A</v>
      </c>
      <c r="AE147" s="43" t="e">
        <f>_xlfn.XLOOKUP($M$8&amp;$AC147,Sheet2!$C:$C,Sheet2!$F:$F)</f>
        <v>#N/A</v>
      </c>
      <c r="AF147" s="44" t="e">
        <f>_xlfn.XLOOKUP($M$8&amp;$AC147,Sheet2!$C:$C,Sheet2!$H:$H)</f>
        <v>#N/A</v>
      </c>
      <c r="AG147" s="48"/>
      <c r="AH147" s="53"/>
      <c r="AI147" s="53"/>
      <c r="AJ147" s="53"/>
      <c r="AK147" s="53"/>
      <c r="AL147" s="53"/>
      <c r="AM147" s="53"/>
      <c r="AN147" s="53"/>
      <c r="AO147" s="45"/>
      <c r="AP147" s="45"/>
      <c r="AQ147" s="45"/>
      <c r="AR147" s="45"/>
      <c r="AS147" s="45"/>
      <c r="AT147" s="45"/>
      <c r="AU147" s="45"/>
      <c r="AV147" s="45"/>
      <c r="AW147" s="45"/>
      <c r="AX147" s="45"/>
      <c r="AY147" s="45"/>
      <c r="AZ147" s="45"/>
      <c r="BA147" s="45"/>
      <c r="BB147" s="45"/>
      <c r="BC147" s="45"/>
      <c r="BD147" s="45"/>
    </row>
    <row r="148" spans="1:56" s="7" customFormat="1" ht="19.95" customHeight="1" thickBot="1" x14ac:dyDescent="0.5">
      <c r="A148" s="45"/>
      <c r="B148" s="7">
        <v>136</v>
      </c>
      <c r="C148" s="84">
        <f t="shared" si="19"/>
        <v>45350</v>
      </c>
      <c r="D148" s="85"/>
      <c r="E148" s="86"/>
      <c r="F148" s="87" t="e">
        <f t="shared" si="23"/>
        <v>#N/A</v>
      </c>
      <c r="G148" s="88"/>
      <c r="H148" s="99"/>
      <c r="I148" s="100"/>
      <c r="J148" s="91" t="e">
        <f t="shared" si="24"/>
        <v>#N/A</v>
      </c>
      <c r="K148" s="92"/>
      <c r="L148" s="92"/>
      <c r="M148" s="87" t="e">
        <f t="shared" si="25"/>
        <v>#N/A</v>
      </c>
      <c r="N148" s="88"/>
      <c r="O148" s="99"/>
      <c r="P148" s="100"/>
      <c r="Q148" s="93">
        <f t="shared" si="26"/>
        <v>0</v>
      </c>
      <c r="R148" s="94"/>
      <c r="S148" s="54" t="s">
        <v>22</v>
      </c>
      <c r="T148" s="95" t="str">
        <f t="shared" si="27"/>
        <v/>
      </c>
      <c r="U148" s="96"/>
      <c r="V148" s="96"/>
      <c r="W148" s="96"/>
      <c r="X148" s="55" t="s">
        <v>28</v>
      </c>
      <c r="Y148" s="45"/>
      <c r="Z148" s="53"/>
      <c r="AA148" s="53"/>
      <c r="AB148" s="47">
        <v>136</v>
      </c>
      <c r="AC148" s="56">
        <v>45350</v>
      </c>
      <c r="AD148" s="42" t="e">
        <f>_xlfn.XLOOKUP($M$8&amp;$AC148,Sheet2!$C:$C,Sheet2!$E:$E)</f>
        <v>#N/A</v>
      </c>
      <c r="AE148" s="43" t="e">
        <f>_xlfn.XLOOKUP($M$8&amp;$AC148,Sheet2!$C:$C,Sheet2!$F:$F)</f>
        <v>#N/A</v>
      </c>
      <c r="AF148" s="44" t="e">
        <f>_xlfn.XLOOKUP($M$8&amp;$AC148,Sheet2!$C:$C,Sheet2!$H:$H)</f>
        <v>#N/A</v>
      </c>
      <c r="AG148" s="48"/>
      <c r="AH148" s="53"/>
      <c r="AI148" s="53"/>
      <c r="AJ148" s="53"/>
      <c r="AK148" s="53"/>
      <c r="AL148" s="53"/>
      <c r="AM148" s="53"/>
      <c r="AN148" s="53"/>
      <c r="AO148" s="45"/>
      <c r="AP148" s="45"/>
      <c r="AQ148" s="45"/>
      <c r="AR148" s="45"/>
      <c r="AS148" s="45"/>
      <c r="AT148" s="45"/>
      <c r="AU148" s="45"/>
      <c r="AV148" s="45"/>
      <c r="AW148" s="45"/>
      <c r="AX148" s="45"/>
      <c r="AY148" s="45"/>
      <c r="AZ148" s="45"/>
      <c r="BA148" s="45"/>
      <c r="BB148" s="45"/>
      <c r="BC148" s="45"/>
      <c r="BD148" s="45"/>
    </row>
    <row r="149" spans="1:56" ht="21" customHeight="1" thickBot="1" x14ac:dyDescent="0.5">
      <c r="C149" s="101" t="s">
        <v>2095</v>
      </c>
      <c r="D149" s="101"/>
      <c r="E149" s="101"/>
      <c r="F149" s="101"/>
      <c r="G149" s="101"/>
      <c r="H149" s="101"/>
      <c r="I149" s="101"/>
      <c r="J149" s="101"/>
      <c r="K149" s="101"/>
      <c r="L149" s="101"/>
      <c r="M149" s="101"/>
      <c r="N149" s="101"/>
      <c r="O149" s="101"/>
      <c r="P149" s="102">
        <f>SUM(Q12:R148)</f>
        <v>0</v>
      </c>
      <c r="Q149" s="103"/>
      <c r="R149" s="104"/>
      <c r="S149" s="54" t="s">
        <v>22</v>
      </c>
      <c r="T149" s="109">
        <f>SUM(T13:W148)</f>
        <v>0</v>
      </c>
      <c r="U149" s="110"/>
      <c r="V149" s="110"/>
      <c r="W149" s="110"/>
      <c r="X149" s="57" t="s">
        <v>28</v>
      </c>
      <c r="Y149" s="45"/>
      <c r="Z149" s="53"/>
      <c r="AA149" s="53"/>
      <c r="AB149" s="53"/>
      <c r="AC149" s="53"/>
      <c r="AD149" s="45"/>
      <c r="AE149" s="45"/>
      <c r="AF149" s="17" t="e">
        <f>SUM(AF13:AF148)</f>
        <v>#N/A</v>
      </c>
      <c r="AH149" s="53"/>
      <c r="AI149" s="53"/>
      <c r="AJ149" s="53"/>
      <c r="AK149" s="53"/>
      <c r="AL149" s="53"/>
      <c r="AM149" s="53"/>
      <c r="AN149" s="53"/>
    </row>
    <row r="150" spans="1:56" ht="21.3" customHeight="1" x14ac:dyDescent="0.45">
      <c r="C150" s="101"/>
      <c r="D150" s="101"/>
      <c r="E150" s="101"/>
      <c r="F150" s="101"/>
      <c r="G150" s="101"/>
      <c r="H150" s="101"/>
      <c r="I150" s="101"/>
      <c r="J150" s="101"/>
      <c r="K150" s="101"/>
      <c r="L150" s="101"/>
      <c r="M150" s="101"/>
      <c r="N150" s="101"/>
      <c r="O150" s="101"/>
      <c r="P150" s="210" t="s">
        <v>1114</v>
      </c>
      <c r="Q150" s="210"/>
      <c r="R150" s="210"/>
      <c r="S150" s="210"/>
      <c r="T150" s="209">
        <f>F153+F154+F155+F156+M153+M154+M155+M156+T153+T154+T155+T156</f>
        <v>0</v>
      </c>
      <c r="U150" s="209"/>
      <c r="V150" s="209"/>
      <c r="W150" s="209"/>
      <c r="X150" s="58" t="s">
        <v>28</v>
      </c>
      <c r="Z150" s="53"/>
      <c r="AA150" s="53"/>
      <c r="AB150" s="53"/>
      <c r="AC150" s="53"/>
      <c r="AD150" s="53"/>
      <c r="AE150" s="53"/>
      <c r="AF150" s="53"/>
      <c r="AH150" s="53"/>
      <c r="AI150" s="53"/>
      <c r="AJ150" s="53"/>
      <c r="AK150" s="53"/>
      <c r="AL150" s="53"/>
      <c r="AM150" s="53"/>
      <c r="AN150" s="53"/>
    </row>
    <row r="151" spans="1:56" ht="21.3" customHeight="1" thickBot="1" x14ac:dyDescent="0.5">
      <c r="C151" s="101"/>
      <c r="D151" s="101"/>
      <c r="E151" s="101"/>
      <c r="F151" s="101"/>
      <c r="G151" s="101"/>
      <c r="H151" s="101"/>
      <c r="I151" s="101"/>
      <c r="J151" s="101"/>
      <c r="K151" s="101"/>
      <c r="L151" s="101"/>
      <c r="M151" s="101"/>
      <c r="N151" s="101"/>
      <c r="O151" s="101"/>
      <c r="P151" s="211" t="s">
        <v>1115</v>
      </c>
      <c r="Q151" s="211"/>
      <c r="R151" s="211"/>
      <c r="S151" s="211"/>
      <c r="T151" s="97">
        <f>T149-T150</f>
        <v>0</v>
      </c>
      <c r="U151" s="97"/>
      <c r="V151" s="97"/>
      <c r="W151" s="97"/>
      <c r="X151" s="59" t="s">
        <v>28</v>
      </c>
      <c r="Z151" s="53"/>
      <c r="AA151" s="53"/>
      <c r="AB151" s="53"/>
      <c r="AC151" s="53"/>
      <c r="AD151" s="53"/>
      <c r="AE151" s="53"/>
      <c r="AF151" s="53"/>
      <c r="AH151" s="53"/>
      <c r="AI151" s="53"/>
      <c r="AJ151" s="53"/>
      <c r="AK151" s="53"/>
      <c r="AL151" s="53"/>
      <c r="AM151" s="53"/>
      <c r="AN151" s="53"/>
    </row>
    <row r="152" spans="1:56" ht="21.6" customHeight="1" thickBot="1" x14ac:dyDescent="0.45">
      <c r="A152" s="1"/>
      <c r="B152" s="1" t="s">
        <v>1116</v>
      </c>
      <c r="K152" s="60" t="s">
        <v>1130</v>
      </c>
      <c r="L152" s="60"/>
    </row>
    <row r="153" spans="1:56" ht="19.95" customHeight="1" x14ac:dyDescent="0.45">
      <c r="C153" s="61" t="s">
        <v>1118</v>
      </c>
      <c r="D153" s="62"/>
      <c r="E153" s="62"/>
      <c r="F153" s="98"/>
      <c r="G153" s="98"/>
      <c r="H153" s="98"/>
      <c r="I153" s="62" t="s">
        <v>28</v>
      </c>
      <c r="J153" s="63" t="s">
        <v>1120</v>
      </c>
      <c r="K153" s="63"/>
      <c r="L153" s="62"/>
      <c r="M153" s="98"/>
      <c r="N153" s="98"/>
      <c r="O153" s="98"/>
      <c r="P153" s="64" t="s">
        <v>28</v>
      </c>
      <c r="Q153" s="62" t="s">
        <v>1119</v>
      </c>
      <c r="R153" s="62"/>
      <c r="S153" s="62"/>
      <c r="T153" s="98"/>
      <c r="U153" s="98"/>
      <c r="V153" s="98"/>
      <c r="W153" s="65" t="s">
        <v>28</v>
      </c>
    </row>
    <row r="154" spans="1:56" ht="19.95" customHeight="1" x14ac:dyDescent="0.45">
      <c r="C154" s="66" t="s">
        <v>1121</v>
      </c>
      <c r="D154" s="67"/>
      <c r="E154" s="67"/>
      <c r="F154" s="207"/>
      <c r="G154" s="207"/>
      <c r="H154" s="207"/>
      <c r="I154" s="67" t="s">
        <v>28</v>
      </c>
      <c r="J154" s="68" t="s">
        <v>1124</v>
      </c>
      <c r="K154" s="68"/>
      <c r="L154" s="67"/>
      <c r="M154" s="207"/>
      <c r="N154" s="207"/>
      <c r="O154" s="207"/>
      <c r="P154" s="69" t="s">
        <v>28</v>
      </c>
      <c r="Q154" s="67" t="s">
        <v>1127</v>
      </c>
      <c r="R154" s="67"/>
      <c r="S154" s="67"/>
      <c r="T154" s="207"/>
      <c r="U154" s="207"/>
      <c r="V154" s="207"/>
      <c r="W154" s="70" t="s">
        <v>28</v>
      </c>
    </row>
    <row r="155" spans="1:56" ht="19.95" customHeight="1" x14ac:dyDescent="0.45">
      <c r="C155" s="66" t="s">
        <v>1122</v>
      </c>
      <c r="D155" s="67"/>
      <c r="E155" s="67"/>
      <c r="F155" s="207"/>
      <c r="G155" s="207"/>
      <c r="H155" s="207"/>
      <c r="I155" s="67" t="s">
        <v>28</v>
      </c>
      <c r="J155" s="68" t="s">
        <v>1125</v>
      </c>
      <c r="K155" s="68"/>
      <c r="L155" s="67"/>
      <c r="M155" s="207"/>
      <c r="N155" s="207"/>
      <c r="O155" s="207"/>
      <c r="P155" s="69" t="s">
        <v>28</v>
      </c>
      <c r="Q155" s="67" t="s">
        <v>1128</v>
      </c>
      <c r="R155" s="67"/>
      <c r="S155" s="67"/>
      <c r="T155" s="207"/>
      <c r="U155" s="207"/>
      <c r="V155" s="207"/>
      <c r="W155" s="70" t="s">
        <v>28</v>
      </c>
    </row>
    <row r="156" spans="1:56" ht="19.95" customHeight="1" thickBot="1" x14ac:dyDescent="0.5">
      <c r="C156" s="71" t="s">
        <v>1123</v>
      </c>
      <c r="D156" s="72"/>
      <c r="E156" s="72"/>
      <c r="F156" s="208"/>
      <c r="G156" s="208"/>
      <c r="H156" s="208"/>
      <c r="I156" s="72" t="s">
        <v>28</v>
      </c>
      <c r="J156" s="73" t="s">
        <v>1126</v>
      </c>
      <c r="K156" s="73"/>
      <c r="L156" s="72"/>
      <c r="M156" s="208"/>
      <c r="N156" s="208"/>
      <c r="O156" s="208"/>
      <c r="P156" s="74" t="s">
        <v>28</v>
      </c>
      <c r="Q156" s="72" t="s">
        <v>1129</v>
      </c>
      <c r="R156" s="72"/>
      <c r="S156" s="72"/>
      <c r="T156" s="208"/>
      <c r="U156" s="208"/>
      <c r="V156" s="208"/>
      <c r="W156" s="75" t="s">
        <v>28</v>
      </c>
    </row>
    <row r="157" spans="1:56" ht="7.05" customHeight="1" x14ac:dyDescent="0.45"/>
    <row r="158" spans="1:56" ht="18" customHeight="1" x14ac:dyDescent="0.45">
      <c r="A158" s="1"/>
      <c r="B158" s="158" t="s">
        <v>35</v>
      </c>
      <c r="C158" s="159"/>
      <c r="D158" s="164"/>
      <c r="E158" s="164"/>
      <c r="F158" s="164"/>
      <c r="G158" s="164"/>
      <c r="H158" s="164"/>
      <c r="I158" s="165"/>
      <c r="J158" s="166" t="s">
        <v>36</v>
      </c>
      <c r="K158" s="167"/>
      <c r="L158" s="106"/>
      <c r="M158" s="168"/>
      <c r="N158" s="168"/>
      <c r="O158" s="168"/>
      <c r="P158" s="168"/>
      <c r="Q158" s="168"/>
      <c r="R158" s="168"/>
      <c r="S158" s="76"/>
    </row>
    <row r="159" spans="1:56" ht="18" customHeight="1" x14ac:dyDescent="0.45">
      <c r="A159" s="1"/>
      <c r="B159" s="160"/>
      <c r="C159" s="161"/>
      <c r="D159" s="164"/>
      <c r="E159" s="164"/>
      <c r="F159" s="164"/>
      <c r="G159" s="164"/>
      <c r="H159" s="164"/>
      <c r="I159" s="165"/>
      <c r="J159" s="170" t="s">
        <v>37</v>
      </c>
      <c r="K159" s="171"/>
      <c r="L159" s="107"/>
      <c r="M159" s="169"/>
      <c r="N159" s="169"/>
      <c r="O159" s="169"/>
      <c r="P159" s="169"/>
      <c r="Q159" s="169"/>
      <c r="R159" s="169"/>
      <c r="S159" s="77" t="s">
        <v>38</v>
      </c>
    </row>
    <row r="160" spans="1:56" ht="18.75" customHeight="1" x14ac:dyDescent="0.45">
      <c r="A160" s="1"/>
      <c r="B160" s="160"/>
      <c r="C160" s="161"/>
      <c r="D160" s="172" t="s">
        <v>1106</v>
      </c>
      <c r="E160" s="173"/>
      <c r="F160" s="174"/>
      <c r="G160" s="175" t="s">
        <v>39</v>
      </c>
      <c r="H160" s="203"/>
      <c r="I160" s="205"/>
      <c r="J160" s="151"/>
      <c r="K160" s="108" t="s">
        <v>1107</v>
      </c>
      <c r="L160" s="106"/>
      <c r="M160" s="153"/>
      <c r="N160" s="153"/>
      <c r="O160" s="153"/>
      <c r="P160" s="153"/>
      <c r="Q160" s="153"/>
      <c r="R160" s="153"/>
      <c r="S160" s="151"/>
    </row>
    <row r="161" spans="1:24" ht="15" customHeight="1" x14ac:dyDescent="0.45">
      <c r="A161" s="1"/>
      <c r="B161" s="162"/>
      <c r="C161" s="163"/>
      <c r="D161" s="177" t="s">
        <v>1108</v>
      </c>
      <c r="E161" s="178"/>
      <c r="F161" s="178"/>
      <c r="G161" s="176"/>
      <c r="H161" s="204"/>
      <c r="I161" s="206"/>
      <c r="J161" s="152"/>
      <c r="K161" s="108"/>
      <c r="L161" s="107"/>
      <c r="M161" s="154"/>
      <c r="N161" s="154"/>
      <c r="O161" s="154"/>
      <c r="P161" s="154"/>
      <c r="Q161" s="154"/>
      <c r="R161" s="154"/>
      <c r="S161" s="152"/>
    </row>
    <row r="162" spans="1:24" ht="15" customHeight="1" x14ac:dyDescent="0.45">
      <c r="A162" s="1"/>
      <c r="B162" s="179" t="s">
        <v>40</v>
      </c>
      <c r="C162" s="179"/>
      <c r="D162" s="179"/>
      <c r="E162" s="180" t="s">
        <v>1109</v>
      </c>
      <c r="F162" s="181"/>
      <c r="G162" s="106"/>
      <c r="H162" s="168"/>
      <c r="I162" s="168"/>
      <c r="J162" s="183"/>
      <c r="K162" s="108" t="s">
        <v>1110</v>
      </c>
      <c r="L162" s="106"/>
      <c r="M162" s="168"/>
      <c r="N162" s="168"/>
      <c r="O162" s="168"/>
      <c r="P162" s="168"/>
      <c r="Q162" s="168"/>
      <c r="R162" s="168"/>
      <c r="S162" s="183"/>
      <c r="U162" s="155" t="s">
        <v>1117</v>
      </c>
      <c r="V162" s="155"/>
      <c r="W162" s="155"/>
      <c r="X162" s="155"/>
    </row>
    <row r="163" spans="1:24" ht="15" customHeight="1" x14ac:dyDescent="0.45">
      <c r="A163" s="1"/>
      <c r="B163" s="179"/>
      <c r="C163" s="179"/>
      <c r="D163" s="179"/>
      <c r="E163" s="177"/>
      <c r="F163" s="182"/>
      <c r="G163" s="107"/>
      <c r="H163" s="169"/>
      <c r="I163" s="169"/>
      <c r="J163" s="184"/>
      <c r="K163" s="108"/>
      <c r="L163" s="107"/>
      <c r="M163" s="169"/>
      <c r="N163" s="169"/>
      <c r="O163" s="169"/>
      <c r="P163" s="169"/>
      <c r="Q163" s="169"/>
      <c r="R163" s="169"/>
      <c r="S163" s="184"/>
      <c r="U163" s="111" t="s">
        <v>41</v>
      </c>
      <c r="V163" s="111"/>
      <c r="W163" s="112" t="s">
        <v>42</v>
      </c>
      <c r="X163" s="138"/>
    </row>
    <row r="164" spans="1:24" ht="20.100000000000001" customHeight="1" x14ac:dyDescent="0.35">
      <c r="A164" s="1"/>
      <c r="B164" s="185" t="s">
        <v>1111</v>
      </c>
      <c r="C164" s="186"/>
      <c r="D164" s="187"/>
      <c r="E164" s="188"/>
      <c r="F164" s="189"/>
      <c r="G164" s="189"/>
      <c r="H164" s="189"/>
      <c r="I164" s="189"/>
      <c r="J164" s="189"/>
      <c r="K164" s="189"/>
      <c r="L164" s="189"/>
      <c r="M164" s="189"/>
      <c r="N164" s="189"/>
      <c r="O164" s="189"/>
      <c r="P164" s="189"/>
      <c r="Q164" s="189"/>
      <c r="R164" s="189"/>
      <c r="S164" s="78"/>
      <c r="U164" s="196"/>
      <c r="V164" s="197"/>
      <c r="W164" s="196"/>
      <c r="X164" s="197"/>
    </row>
    <row r="165" spans="1:24" ht="27.9" customHeight="1" x14ac:dyDescent="0.35">
      <c r="A165" s="1"/>
      <c r="B165" s="200" t="s">
        <v>1112</v>
      </c>
      <c r="C165" s="201"/>
      <c r="D165" s="202"/>
      <c r="E165" s="156"/>
      <c r="F165" s="157"/>
      <c r="G165" s="157"/>
      <c r="H165" s="157"/>
      <c r="I165" s="157"/>
      <c r="J165" s="157"/>
      <c r="K165" s="157"/>
      <c r="L165" s="157"/>
      <c r="M165" s="157"/>
      <c r="N165" s="157"/>
      <c r="O165" s="157"/>
      <c r="P165" s="157"/>
      <c r="Q165" s="157"/>
      <c r="R165" s="157"/>
      <c r="S165" s="79" t="s">
        <v>1132</v>
      </c>
      <c r="U165" s="198"/>
      <c r="V165" s="199"/>
      <c r="W165" s="198"/>
      <c r="X165" s="199"/>
    </row>
    <row r="166" spans="1:24" ht="9.9" customHeight="1" x14ac:dyDescent="0.4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row>
    <row r="167" spans="1:24" ht="9.9" customHeight="1" x14ac:dyDescent="0.45">
      <c r="A167" s="1"/>
    </row>
    <row r="168" spans="1:24" ht="21.6" customHeight="1" x14ac:dyDescent="0.45">
      <c r="A168" s="1"/>
      <c r="B168" s="1" t="s">
        <v>43</v>
      </c>
      <c r="E168" s="1" t="s">
        <v>1133</v>
      </c>
    </row>
    <row r="169" spans="1:24" ht="21.6" customHeight="1" x14ac:dyDescent="0.45">
      <c r="A169" s="1"/>
      <c r="B169" s="1" t="s">
        <v>44</v>
      </c>
      <c r="E169" s="1" t="s">
        <v>1113</v>
      </c>
    </row>
    <row r="170" spans="1:24" x14ac:dyDescent="0.45">
      <c r="B170" s="1" t="s">
        <v>1099</v>
      </c>
    </row>
    <row r="171" spans="1:24" x14ac:dyDescent="0.45">
      <c r="E171" s="1" t="s">
        <v>126</v>
      </c>
    </row>
  </sheetData>
  <sheetProtection algorithmName="SHA-512" hashValue="N5w41Poz2Gu1hkyF8o+jPlyQVNq1ogEHZiqiHdOUYLMQywdDx5JWZ9wF2Wk1BychiIf0A0bdhevu8ohvu+gO0w==" saltValue="6LsQPWDtxkRsu+VFFHUNGw==" spinCount="100000" sheet="1" selectLockedCells="1"/>
  <autoFilter ref="B11:X149"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1183">
    <mergeCell ref="C143:E143"/>
    <mergeCell ref="F143:G143"/>
    <mergeCell ref="H143:I143"/>
    <mergeCell ref="J143:L143"/>
    <mergeCell ref="M143:N143"/>
    <mergeCell ref="O143:P143"/>
    <mergeCell ref="Q143:R143"/>
    <mergeCell ref="T143:W143"/>
    <mergeCell ref="C141:E141"/>
    <mergeCell ref="F141:G141"/>
    <mergeCell ref="H141:I141"/>
    <mergeCell ref="J141:L141"/>
    <mergeCell ref="M141:N141"/>
    <mergeCell ref="O141:P141"/>
    <mergeCell ref="Q141:R141"/>
    <mergeCell ref="T141:W141"/>
    <mergeCell ref="C142:E142"/>
    <mergeCell ref="F142:G142"/>
    <mergeCell ref="H142:I142"/>
    <mergeCell ref="J142:L142"/>
    <mergeCell ref="M142:N142"/>
    <mergeCell ref="O142:P142"/>
    <mergeCell ref="Q142:R142"/>
    <mergeCell ref="T142:W142"/>
    <mergeCell ref="C139:E139"/>
    <mergeCell ref="F139:G139"/>
    <mergeCell ref="H139:I139"/>
    <mergeCell ref="J139:L139"/>
    <mergeCell ref="M139:N139"/>
    <mergeCell ref="O139:P139"/>
    <mergeCell ref="Q139:R139"/>
    <mergeCell ref="T139:W139"/>
    <mergeCell ref="C140:E140"/>
    <mergeCell ref="F140:G140"/>
    <mergeCell ref="H140:I140"/>
    <mergeCell ref="J140:L140"/>
    <mergeCell ref="M140:N140"/>
    <mergeCell ref="O140:P140"/>
    <mergeCell ref="Q140:R140"/>
    <mergeCell ref="T140:W140"/>
    <mergeCell ref="C137:E137"/>
    <mergeCell ref="F137:G137"/>
    <mergeCell ref="H137:I137"/>
    <mergeCell ref="J137:L137"/>
    <mergeCell ref="M137:N137"/>
    <mergeCell ref="O137:P137"/>
    <mergeCell ref="Q137:R137"/>
    <mergeCell ref="T137:W137"/>
    <mergeCell ref="C138:E138"/>
    <mergeCell ref="F138:G138"/>
    <mergeCell ref="H138:I138"/>
    <mergeCell ref="J138:L138"/>
    <mergeCell ref="M138:N138"/>
    <mergeCell ref="O138:P138"/>
    <mergeCell ref="Q138:R138"/>
    <mergeCell ref="T138:W138"/>
    <mergeCell ref="C135:E135"/>
    <mergeCell ref="F135:G135"/>
    <mergeCell ref="H135:I135"/>
    <mergeCell ref="J135:L135"/>
    <mergeCell ref="M135:N135"/>
    <mergeCell ref="O135:P135"/>
    <mergeCell ref="Q135:R135"/>
    <mergeCell ref="T135:W135"/>
    <mergeCell ref="C136:E136"/>
    <mergeCell ref="F136:G136"/>
    <mergeCell ref="H136:I136"/>
    <mergeCell ref="J136:L136"/>
    <mergeCell ref="M136:N136"/>
    <mergeCell ref="O136:P136"/>
    <mergeCell ref="Q136:R136"/>
    <mergeCell ref="T136:W136"/>
    <mergeCell ref="C133:E133"/>
    <mergeCell ref="F133:G133"/>
    <mergeCell ref="H133:I133"/>
    <mergeCell ref="J133:L133"/>
    <mergeCell ref="M133:N133"/>
    <mergeCell ref="O133:P133"/>
    <mergeCell ref="Q133:R133"/>
    <mergeCell ref="T133:W133"/>
    <mergeCell ref="C134:E134"/>
    <mergeCell ref="F134:G134"/>
    <mergeCell ref="H134:I134"/>
    <mergeCell ref="J134:L134"/>
    <mergeCell ref="M134:N134"/>
    <mergeCell ref="O134:P134"/>
    <mergeCell ref="Q134:R134"/>
    <mergeCell ref="T134:W134"/>
    <mergeCell ref="C131:E131"/>
    <mergeCell ref="F131:G131"/>
    <mergeCell ref="H131:I131"/>
    <mergeCell ref="J131:L131"/>
    <mergeCell ref="M131:N131"/>
    <mergeCell ref="O131:P131"/>
    <mergeCell ref="Q131:R131"/>
    <mergeCell ref="T131:W131"/>
    <mergeCell ref="C132:E132"/>
    <mergeCell ref="F132:G132"/>
    <mergeCell ref="H132:I132"/>
    <mergeCell ref="J132:L132"/>
    <mergeCell ref="M132:N132"/>
    <mergeCell ref="O132:P132"/>
    <mergeCell ref="Q132:R132"/>
    <mergeCell ref="T132:W132"/>
    <mergeCell ref="C129:E129"/>
    <mergeCell ref="F129:G129"/>
    <mergeCell ref="H129:I129"/>
    <mergeCell ref="J129:L129"/>
    <mergeCell ref="M129:N129"/>
    <mergeCell ref="O129:P129"/>
    <mergeCell ref="Q129:R129"/>
    <mergeCell ref="T129:W129"/>
    <mergeCell ref="C130:E130"/>
    <mergeCell ref="F130:G130"/>
    <mergeCell ref="H130:I130"/>
    <mergeCell ref="J130:L130"/>
    <mergeCell ref="M130:N130"/>
    <mergeCell ref="O130:P130"/>
    <mergeCell ref="Q130:R130"/>
    <mergeCell ref="T130:W130"/>
    <mergeCell ref="C127:E127"/>
    <mergeCell ref="F127:G127"/>
    <mergeCell ref="H127:I127"/>
    <mergeCell ref="J127:L127"/>
    <mergeCell ref="M127:N127"/>
    <mergeCell ref="O127:P127"/>
    <mergeCell ref="Q127:R127"/>
    <mergeCell ref="T127:W127"/>
    <mergeCell ref="C128:E128"/>
    <mergeCell ref="F128:G128"/>
    <mergeCell ref="H128:I128"/>
    <mergeCell ref="J128:L128"/>
    <mergeCell ref="M128:N128"/>
    <mergeCell ref="O128:P128"/>
    <mergeCell ref="Q128:R128"/>
    <mergeCell ref="T128:W128"/>
    <mergeCell ref="C125:E125"/>
    <mergeCell ref="F125:G125"/>
    <mergeCell ref="H125:I125"/>
    <mergeCell ref="J125:L125"/>
    <mergeCell ref="M125:N125"/>
    <mergeCell ref="O125:P125"/>
    <mergeCell ref="Q125:R125"/>
    <mergeCell ref="T125:W125"/>
    <mergeCell ref="C126:E126"/>
    <mergeCell ref="F126:G126"/>
    <mergeCell ref="H126:I126"/>
    <mergeCell ref="J126:L126"/>
    <mergeCell ref="M126:N126"/>
    <mergeCell ref="O126:P126"/>
    <mergeCell ref="Q126:R126"/>
    <mergeCell ref="T126:W126"/>
    <mergeCell ref="C123:E123"/>
    <mergeCell ref="F123:G123"/>
    <mergeCell ref="H123:I123"/>
    <mergeCell ref="J123:L123"/>
    <mergeCell ref="M123:N123"/>
    <mergeCell ref="O123:P123"/>
    <mergeCell ref="Q123:R123"/>
    <mergeCell ref="T123:W123"/>
    <mergeCell ref="C124:E124"/>
    <mergeCell ref="F124:G124"/>
    <mergeCell ref="H124:I124"/>
    <mergeCell ref="J124:L124"/>
    <mergeCell ref="M124:N124"/>
    <mergeCell ref="O124:P124"/>
    <mergeCell ref="Q124:R124"/>
    <mergeCell ref="T124:W124"/>
    <mergeCell ref="C121:E121"/>
    <mergeCell ref="F121:G121"/>
    <mergeCell ref="H121:I121"/>
    <mergeCell ref="J121:L121"/>
    <mergeCell ref="M121:N121"/>
    <mergeCell ref="O121:P121"/>
    <mergeCell ref="Q121:R121"/>
    <mergeCell ref="T121:W121"/>
    <mergeCell ref="C122:E122"/>
    <mergeCell ref="F122:G122"/>
    <mergeCell ref="H122:I122"/>
    <mergeCell ref="J122:L122"/>
    <mergeCell ref="M122:N122"/>
    <mergeCell ref="O122:P122"/>
    <mergeCell ref="Q122:R122"/>
    <mergeCell ref="T122:W122"/>
    <mergeCell ref="C119:E119"/>
    <mergeCell ref="F119:G119"/>
    <mergeCell ref="H119:I119"/>
    <mergeCell ref="J119:L119"/>
    <mergeCell ref="M119:N119"/>
    <mergeCell ref="O119:P119"/>
    <mergeCell ref="Q119:R119"/>
    <mergeCell ref="T119:W119"/>
    <mergeCell ref="C120:E120"/>
    <mergeCell ref="F120:G120"/>
    <mergeCell ref="H120:I120"/>
    <mergeCell ref="J120:L120"/>
    <mergeCell ref="M120:N120"/>
    <mergeCell ref="O120:P120"/>
    <mergeCell ref="Q120:R120"/>
    <mergeCell ref="T120:W120"/>
    <mergeCell ref="C117:E117"/>
    <mergeCell ref="F117:G117"/>
    <mergeCell ref="H117:I117"/>
    <mergeCell ref="J117:L117"/>
    <mergeCell ref="M117:N117"/>
    <mergeCell ref="O117:P117"/>
    <mergeCell ref="Q117:R117"/>
    <mergeCell ref="T117:W117"/>
    <mergeCell ref="C118:E118"/>
    <mergeCell ref="F118:G118"/>
    <mergeCell ref="H118:I118"/>
    <mergeCell ref="J118:L118"/>
    <mergeCell ref="M118:N118"/>
    <mergeCell ref="O118:P118"/>
    <mergeCell ref="Q118:R118"/>
    <mergeCell ref="T118:W118"/>
    <mergeCell ref="C115:E115"/>
    <mergeCell ref="F115:G115"/>
    <mergeCell ref="H115:I115"/>
    <mergeCell ref="J115:L115"/>
    <mergeCell ref="M115:N115"/>
    <mergeCell ref="O115:P115"/>
    <mergeCell ref="Q115:R115"/>
    <mergeCell ref="T115:W115"/>
    <mergeCell ref="C116:E116"/>
    <mergeCell ref="F116:G116"/>
    <mergeCell ref="H116:I116"/>
    <mergeCell ref="J116:L116"/>
    <mergeCell ref="M116:N116"/>
    <mergeCell ref="O116:P116"/>
    <mergeCell ref="Q116:R116"/>
    <mergeCell ref="T116:W116"/>
    <mergeCell ref="C113:E113"/>
    <mergeCell ref="F113:G113"/>
    <mergeCell ref="H113:I113"/>
    <mergeCell ref="J113:L113"/>
    <mergeCell ref="M113:N113"/>
    <mergeCell ref="O113:P113"/>
    <mergeCell ref="Q113:R113"/>
    <mergeCell ref="T113:W113"/>
    <mergeCell ref="C114:E114"/>
    <mergeCell ref="F114:G114"/>
    <mergeCell ref="H114:I114"/>
    <mergeCell ref="J114:L114"/>
    <mergeCell ref="M114:N114"/>
    <mergeCell ref="O114:P114"/>
    <mergeCell ref="Q114:R114"/>
    <mergeCell ref="T114:W114"/>
    <mergeCell ref="C111:E111"/>
    <mergeCell ref="F111:G111"/>
    <mergeCell ref="H111:I111"/>
    <mergeCell ref="J111:L111"/>
    <mergeCell ref="M111:N111"/>
    <mergeCell ref="O111:P111"/>
    <mergeCell ref="Q111:R111"/>
    <mergeCell ref="T111:W111"/>
    <mergeCell ref="C112:E112"/>
    <mergeCell ref="F112:G112"/>
    <mergeCell ref="H112:I112"/>
    <mergeCell ref="J112:L112"/>
    <mergeCell ref="M112:N112"/>
    <mergeCell ref="O112:P112"/>
    <mergeCell ref="Q112:R112"/>
    <mergeCell ref="T112:W112"/>
    <mergeCell ref="C109:E109"/>
    <mergeCell ref="F109:G109"/>
    <mergeCell ref="H109:I109"/>
    <mergeCell ref="J109:L109"/>
    <mergeCell ref="M109:N109"/>
    <mergeCell ref="O109:P109"/>
    <mergeCell ref="Q109:R109"/>
    <mergeCell ref="T109:W109"/>
    <mergeCell ref="C110:E110"/>
    <mergeCell ref="F110:G110"/>
    <mergeCell ref="H110:I110"/>
    <mergeCell ref="J110:L110"/>
    <mergeCell ref="M110:N110"/>
    <mergeCell ref="O110:P110"/>
    <mergeCell ref="Q110:R110"/>
    <mergeCell ref="T110:W110"/>
    <mergeCell ref="C107:E107"/>
    <mergeCell ref="F107:G107"/>
    <mergeCell ref="H107:I107"/>
    <mergeCell ref="J107:L107"/>
    <mergeCell ref="M107:N107"/>
    <mergeCell ref="O107:P107"/>
    <mergeCell ref="Q107:R107"/>
    <mergeCell ref="T107:W107"/>
    <mergeCell ref="C108:E108"/>
    <mergeCell ref="F108:G108"/>
    <mergeCell ref="H108:I108"/>
    <mergeCell ref="J108:L108"/>
    <mergeCell ref="M108:N108"/>
    <mergeCell ref="O108:P108"/>
    <mergeCell ref="Q108:R108"/>
    <mergeCell ref="T108:W108"/>
    <mergeCell ref="C105:E105"/>
    <mergeCell ref="F105:G105"/>
    <mergeCell ref="H105:I105"/>
    <mergeCell ref="J105:L105"/>
    <mergeCell ref="M105:N105"/>
    <mergeCell ref="O105:P105"/>
    <mergeCell ref="Q105:R105"/>
    <mergeCell ref="T105:W105"/>
    <mergeCell ref="C106:E106"/>
    <mergeCell ref="F106:G106"/>
    <mergeCell ref="H106:I106"/>
    <mergeCell ref="J106:L106"/>
    <mergeCell ref="M106:N106"/>
    <mergeCell ref="O106:P106"/>
    <mergeCell ref="Q106:R106"/>
    <mergeCell ref="T106:W106"/>
    <mergeCell ref="C103:E103"/>
    <mergeCell ref="F103:G103"/>
    <mergeCell ref="H103:I103"/>
    <mergeCell ref="J103:L103"/>
    <mergeCell ref="M103:N103"/>
    <mergeCell ref="O103:P103"/>
    <mergeCell ref="Q103:R103"/>
    <mergeCell ref="T103:W103"/>
    <mergeCell ref="C104:E104"/>
    <mergeCell ref="F104:G104"/>
    <mergeCell ref="H104:I104"/>
    <mergeCell ref="J104:L104"/>
    <mergeCell ref="M104:N104"/>
    <mergeCell ref="O104:P104"/>
    <mergeCell ref="Q104:R104"/>
    <mergeCell ref="T104:W104"/>
    <mergeCell ref="C101:E101"/>
    <mergeCell ref="F101:G101"/>
    <mergeCell ref="H101:I101"/>
    <mergeCell ref="J101:L101"/>
    <mergeCell ref="M101:N101"/>
    <mergeCell ref="O101:P101"/>
    <mergeCell ref="Q101:R101"/>
    <mergeCell ref="T101:W101"/>
    <mergeCell ref="C102:E102"/>
    <mergeCell ref="F102:G102"/>
    <mergeCell ref="H102:I102"/>
    <mergeCell ref="J102:L102"/>
    <mergeCell ref="M102:N102"/>
    <mergeCell ref="O102:P102"/>
    <mergeCell ref="Q102:R102"/>
    <mergeCell ref="T102:W102"/>
    <mergeCell ref="C99:E99"/>
    <mergeCell ref="F99:G99"/>
    <mergeCell ref="H99:I99"/>
    <mergeCell ref="J99:L99"/>
    <mergeCell ref="M99:N99"/>
    <mergeCell ref="O99:P99"/>
    <mergeCell ref="Q99:R99"/>
    <mergeCell ref="T99:W99"/>
    <mergeCell ref="C100:E100"/>
    <mergeCell ref="F100:G100"/>
    <mergeCell ref="H100:I100"/>
    <mergeCell ref="J100:L100"/>
    <mergeCell ref="M100:N100"/>
    <mergeCell ref="O100:P100"/>
    <mergeCell ref="Q100:R100"/>
    <mergeCell ref="T100:W100"/>
    <mergeCell ref="C97:E97"/>
    <mergeCell ref="F97:G97"/>
    <mergeCell ref="H97:I97"/>
    <mergeCell ref="J97:L97"/>
    <mergeCell ref="M97:N97"/>
    <mergeCell ref="O97:P97"/>
    <mergeCell ref="Q97:R97"/>
    <mergeCell ref="T97:W97"/>
    <mergeCell ref="C98:E98"/>
    <mergeCell ref="F98:G98"/>
    <mergeCell ref="H98:I98"/>
    <mergeCell ref="J98:L98"/>
    <mergeCell ref="M98:N98"/>
    <mergeCell ref="O98:P98"/>
    <mergeCell ref="Q98:R98"/>
    <mergeCell ref="T98:W98"/>
    <mergeCell ref="F96:G96"/>
    <mergeCell ref="H96:I96"/>
    <mergeCell ref="J96:L96"/>
    <mergeCell ref="M96:N96"/>
    <mergeCell ref="O96:P96"/>
    <mergeCell ref="Q96:R96"/>
    <mergeCell ref="T96:W96"/>
    <mergeCell ref="C93:E93"/>
    <mergeCell ref="F93:G93"/>
    <mergeCell ref="H93:I93"/>
    <mergeCell ref="J93:L93"/>
    <mergeCell ref="M93:N93"/>
    <mergeCell ref="O93:P93"/>
    <mergeCell ref="Q93:R93"/>
    <mergeCell ref="T93:W93"/>
    <mergeCell ref="C94:E94"/>
    <mergeCell ref="F94:G94"/>
    <mergeCell ref="H94:I94"/>
    <mergeCell ref="J94:L94"/>
    <mergeCell ref="M94:N94"/>
    <mergeCell ref="O94:P94"/>
    <mergeCell ref="Q94:R94"/>
    <mergeCell ref="T94:W94"/>
    <mergeCell ref="AD3:AF4"/>
    <mergeCell ref="C44:E44"/>
    <mergeCell ref="F44:G44"/>
    <mergeCell ref="H44:I44"/>
    <mergeCell ref="J44:L44"/>
    <mergeCell ref="M44:N44"/>
    <mergeCell ref="O44:P44"/>
    <mergeCell ref="Q44:R44"/>
    <mergeCell ref="T44:W44"/>
    <mergeCell ref="C45:E45"/>
    <mergeCell ref="F45:G45"/>
    <mergeCell ref="H45:I45"/>
    <mergeCell ref="J45:L45"/>
    <mergeCell ref="M45:N45"/>
    <mergeCell ref="O45:P45"/>
    <mergeCell ref="Q45:R45"/>
    <mergeCell ref="C95:E95"/>
    <mergeCell ref="F95:G95"/>
    <mergeCell ref="H95:I95"/>
    <mergeCell ref="J95:L95"/>
    <mergeCell ref="M95:N95"/>
    <mergeCell ref="O95:P95"/>
    <mergeCell ref="Q95:R95"/>
    <mergeCell ref="T95:W95"/>
    <mergeCell ref="T45:W45"/>
    <mergeCell ref="C42:E42"/>
    <mergeCell ref="F42:G42"/>
    <mergeCell ref="H42:I42"/>
    <mergeCell ref="J42:L42"/>
    <mergeCell ref="M42:N42"/>
    <mergeCell ref="O42:P42"/>
    <mergeCell ref="Q42:R42"/>
    <mergeCell ref="F154:H154"/>
    <mergeCell ref="F155:H155"/>
    <mergeCell ref="F156:H156"/>
    <mergeCell ref="M154:O154"/>
    <mergeCell ref="T154:V154"/>
    <mergeCell ref="M155:O155"/>
    <mergeCell ref="T155:V155"/>
    <mergeCell ref="M156:O156"/>
    <mergeCell ref="T156:V156"/>
    <mergeCell ref="T150:W150"/>
    <mergeCell ref="P150:S150"/>
    <mergeCell ref="P151:S151"/>
    <mergeCell ref="F153:H153"/>
    <mergeCell ref="M153:O153"/>
    <mergeCell ref="F46:G46"/>
    <mergeCell ref="H46:I46"/>
    <mergeCell ref="J46:L46"/>
    <mergeCell ref="M46:N46"/>
    <mergeCell ref="O46:P46"/>
    <mergeCell ref="Q46:R46"/>
    <mergeCell ref="T46:W46"/>
    <mergeCell ref="F88:G88"/>
    <mergeCell ref="H88:I88"/>
    <mergeCell ref="F91:G91"/>
    <mergeCell ref="H91:I91"/>
    <mergeCell ref="J91:L91"/>
    <mergeCell ref="M91:N91"/>
    <mergeCell ref="O91:P91"/>
    <mergeCell ref="Q91:R91"/>
    <mergeCell ref="T91:W91"/>
    <mergeCell ref="F92:G92"/>
    <mergeCell ref="H92:I92"/>
    <mergeCell ref="G160:G161"/>
    <mergeCell ref="D161:F161"/>
    <mergeCell ref="B162:D163"/>
    <mergeCell ref="E162:F163"/>
    <mergeCell ref="G162:J163"/>
    <mergeCell ref="L162:S163"/>
    <mergeCell ref="B164:D164"/>
    <mergeCell ref="E164:R164"/>
    <mergeCell ref="B1:Y2"/>
    <mergeCell ref="C46:E46"/>
    <mergeCell ref="C88:E88"/>
    <mergeCell ref="J88:L88"/>
    <mergeCell ref="M88:N88"/>
    <mergeCell ref="O88:P88"/>
    <mergeCell ref="Q88:R88"/>
    <mergeCell ref="T88:W88"/>
    <mergeCell ref="C89:E89"/>
    <mergeCell ref="F89:G89"/>
    <mergeCell ref="H89:I89"/>
    <mergeCell ref="J89:L89"/>
    <mergeCell ref="M89:N89"/>
    <mergeCell ref="O89:P89"/>
    <mergeCell ref="Q89:R89"/>
    <mergeCell ref="T89:W89"/>
    <mergeCell ref="U164:V165"/>
    <mergeCell ref="W164:X165"/>
    <mergeCell ref="B165:D165"/>
    <mergeCell ref="Q160:Q161"/>
    <mergeCell ref="R160:R161"/>
    <mergeCell ref="S160:S161"/>
    <mergeCell ref="H160:H161"/>
    <mergeCell ref="I160:I161"/>
    <mergeCell ref="J160:J161"/>
    <mergeCell ref="K160:K161"/>
    <mergeCell ref="M160:M161"/>
    <mergeCell ref="N160:N161"/>
    <mergeCell ref="O160:O161"/>
    <mergeCell ref="P160:P161"/>
    <mergeCell ref="U163:V163"/>
    <mergeCell ref="W163:X163"/>
    <mergeCell ref="U162:X162"/>
    <mergeCell ref="E165:R165"/>
    <mergeCell ref="B158:C161"/>
    <mergeCell ref="D158:I159"/>
    <mergeCell ref="J158:K158"/>
    <mergeCell ref="L158:R159"/>
    <mergeCell ref="J159:K159"/>
    <mergeCell ref="D160:F160"/>
    <mergeCell ref="C47:E47"/>
    <mergeCell ref="F47:G47"/>
    <mergeCell ref="H47:I47"/>
    <mergeCell ref="J47:L47"/>
    <mergeCell ref="M47:N47"/>
    <mergeCell ref="O47:P47"/>
    <mergeCell ref="Q47:R47"/>
    <mergeCell ref="T47:W47"/>
    <mergeCell ref="C48:E48"/>
    <mergeCell ref="F48:G48"/>
    <mergeCell ref="H48:I48"/>
    <mergeCell ref="J48:L48"/>
    <mergeCell ref="M48:N48"/>
    <mergeCell ref="O48:P48"/>
    <mergeCell ref="Q48:R48"/>
    <mergeCell ref="T48:W48"/>
    <mergeCell ref="T42:W42"/>
    <mergeCell ref="C43:E43"/>
    <mergeCell ref="F43:G43"/>
    <mergeCell ref="H43:I43"/>
    <mergeCell ref="J43:L43"/>
    <mergeCell ref="M43:N43"/>
    <mergeCell ref="O43:P43"/>
    <mergeCell ref="Q43:R43"/>
    <mergeCell ref="T43:W43"/>
    <mergeCell ref="C4:F5"/>
    <mergeCell ref="G4:J4"/>
    <mergeCell ref="K4:V4"/>
    <mergeCell ref="G5:J5"/>
    <mergeCell ref="K5:T5"/>
    <mergeCell ref="U5:V5"/>
    <mergeCell ref="Q9:S10"/>
    <mergeCell ref="T9:X10"/>
    <mergeCell ref="C8:F8"/>
    <mergeCell ref="G8:H8"/>
    <mergeCell ref="I8:L8"/>
    <mergeCell ref="M8:O8"/>
    <mergeCell ref="P8:S8"/>
    <mergeCell ref="T8:U8"/>
    <mergeCell ref="C6:F6"/>
    <mergeCell ref="G6:L6"/>
    <mergeCell ref="M6:P6"/>
    <mergeCell ref="Q6:T6"/>
    <mergeCell ref="U6:V6"/>
    <mergeCell ref="C10:E10"/>
    <mergeCell ref="F10:G10"/>
    <mergeCell ref="H10:I10"/>
    <mergeCell ref="J10:L10"/>
    <mergeCell ref="M10:N10"/>
    <mergeCell ref="O10:P10"/>
    <mergeCell ref="C9:G9"/>
    <mergeCell ref="H9:I9"/>
    <mergeCell ref="J9:N9"/>
    <mergeCell ref="O9:P9"/>
    <mergeCell ref="O11:P12"/>
    <mergeCell ref="Q11:R12"/>
    <mergeCell ref="S11:S12"/>
    <mergeCell ref="C13:E13"/>
    <mergeCell ref="F13:G13"/>
    <mergeCell ref="H13:I13"/>
    <mergeCell ref="J13:L13"/>
    <mergeCell ref="M13:N13"/>
    <mergeCell ref="O13:P13"/>
    <mergeCell ref="T11:X12"/>
    <mergeCell ref="B11:B12"/>
    <mergeCell ref="C11:E12"/>
    <mergeCell ref="F11:G12"/>
    <mergeCell ref="H11:I12"/>
    <mergeCell ref="J11:L12"/>
    <mergeCell ref="M11:N12"/>
    <mergeCell ref="Q13:R13"/>
    <mergeCell ref="T13:W13"/>
    <mergeCell ref="O16:P16"/>
    <mergeCell ref="Q14:R14"/>
    <mergeCell ref="T14:W14"/>
    <mergeCell ref="C15:E15"/>
    <mergeCell ref="F15:G15"/>
    <mergeCell ref="H15:I15"/>
    <mergeCell ref="J15:L15"/>
    <mergeCell ref="M15:N15"/>
    <mergeCell ref="O15:P15"/>
    <mergeCell ref="Q16:R16"/>
    <mergeCell ref="T16:W16"/>
    <mergeCell ref="C14:E14"/>
    <mergeCell ref="F14:G14"/>
    <mergeCell ref="H14:I14"/>
    <mergeCell ref="J14:L14"/>
    <mergeCell ref="M14:N14"/>
    <mergeCell ref="O14:P14"/>
    <mergeCell ref="AA1:AE1"/>
    <mergeCell ref="L160:L161"/>
    <mergeCell ref="K162:K163"/>
    <mergeCell ref="T149:W149"/>
    <mergeCell ref="Q15:R15"/>
    <mergeCell ref="T15:W15"/>
    <mergeCell ref="C16:E16"/>
    <mergeCell ref="F16:G16"/>
    <mergeCell ref="H16:I16"/>
    <mergeCell ref="J16:L16"/>
    <mergeCell ref="T17:W17"/>
    <mergeCell ref="C18:E18"/>
    <mergeCell ref="F18:G18"/>
    <mergeCell ref="H18:I18"/>
    <mergeCell ref="J18:L18"/>
    <mergeCell ref="M16:N16"/>
    <mergeCell ref="M18:N18"/>
    <mergeCell ref="O18:P18"/>
    <mergeCell ref="Q18:R18"/>
    <mergeCell ref="T18:W18"/>
    <mergeCell ref="C17:E17"/>
    <mergeCell ref="F17:G17"/>
    <mergeCell ref="H17:I17"/>
    <mergeCell ref="J17:L17"/>
    <mergeCell ref="Q22:R22"/>
    <mergeCell ref="M17:N17"/>
    <mergeCell ref="O17:P17"/>
    <mergeCell ref="Q17:R17"/>
    <mergeCell ref="C19:E19"/>
    <mergeCell ref="F19:G19"/>
    <mergeCell ref="H19:I19"/>
    <mergeCell ref="J19:L19"/>
    <mergeCell ref="M19:N19"/>
    <mergeCell ref="O19:P19"/>
    <mergeCell ref="Q19:R19"/>
    <mergeCell ref="T22:W22"/>
    <mergeCell ref="H21:I21"/>
    <mergeCell ref="J21:L21"/>
    <mergeCell ref="M21:N21"/>
    <mergeCell ref="O21:P21"/>
    <mergeCell ref="T19:W19"/>
    <mergeCell ref="C20:E20"/>
    <mergeCell ref="F20:G20"/>
    <mergeCell ref="H20:I20"/>
    <mergeCell ref="J20:L20"/>
    <mergeCell ref="M20:N20"/>
    <mergeCell ref="O20:P20"/>
    <mergeCell ref="Q20:R20"/>
    <mergeCell ref="T20:W20"/>
    <mergeCell ref="Q21:R21"/>
    <mergeCell ref="T21:W21"/>
    <mergeCell ref="C21:E21"/>
    <mergeCell ref="F21:G21"/>
    <mergeCell ref="C22:E22"/>
    <mergeCell ref="F22:G22"/>
    <mergeCell ref="H22:I22"/>
    <mergeCell ref="J22:L22"/>
    <mergeCell ref="M22:N22"/>
    <mergeCell ref="O22:P22"/>
    <mergeCell ref="C23:E23"/>
    <mergeCell ref="F23:G23"/>
    <mergeCell ref="H23:I23"/>
    <mergeCell ref="J23:L23"/>
    <mergeCell ref="M23:N23"/>
    <mergeCell ref="O23:P23"/>
    <mergeCell ref="Q23:R23"/>
    <mergeCell ref="T23:W23"/>
    <mergeCell ref="C24:E24"/>
    <mergeCell ref="F24:G24"/>
    <mergeCell ref="H24:I24"/>
    <mergeCell ref="J24:L24"/>
    <mergeCell ref="M24:N24"/>
    <mergeCell ref="O24:P24"/>
    <mergeCell ref="Q24:R24"/>
    <mergeCell ref="T24:W24"/>
    <mergeCell ref="C25:E25"/>
    <mergeCell ref="F25:G25"/>
    <mergeCell ref="H25:I25"/>
    <mergeCell ref="J25:L25"/>
    <mergeCell ref="M25:N25"/>
    <mergeCell ref="O25:P25"/>
    <mergeCell ref="Q25:R25"/>
    <mergeCell ref="T25:W25"/>
    <mergeCell ref="C26:E26"/>
    <mergeCell ref="F26:G26"/>
    <mergeCell ref="H26:I26"/>
    <mergeCell ref="J26:L26"/>
    <mergeCell ref="M26:N26"/>
    <mergeCell ref="O26:P26"/>
    <mergeCell ref="Q26:R26"/>
    <mergeCell ref="T26:W26"/>
    <mergeCell ref="C27:E27"/>
    <mergeCell ref="F27:G27"/>
    <mergeCell ref="H27:I27"/>
    <mergeCell ref="J27:L27"/>
    <mergeCell ref="M27:N27"/>
    <mergeCell ref="O27:P27"/>
    <mergeCell ref="Q27:R27"/>
    <mergeCell ref="T27:W27"/>
    <mergeCell ref="C28:E28"/>
    <mergeCell ref="F28:G28"/>
    <mergeCell ref="H28:I28"/>
    <mergeCell ref="J28:L28"/>
    <mergeCell ref="M28:N28"/>
    <mergeCell ref="O28:P28"/>
    <mergeCell ref="Q28:R28"/>
    <mergeCell ref="T28:W28"/>
    <mergeCell ref="C29:E29"/>
    <mergeCell ref="F29:G29"/>
    <mergeCell ref="H29:I29"/>
    <mergeCell ref="J29:L29"/>
    <mergeCell ref="M29:N29"/>
    <mergeCell ref="O29:P29"/>
    <mergeCell ref="Q29:R29"/>
    <mergeCell ref="T29:W29"/>
    <mergeCell ref="C30:E30"/>
    <mergeCell ref="F30:G30"/>
    <mergeCell ref="H30:I30"/>
    <mergeCell ref="J30:L30"/>
    <mergeCell ref="M30:N30"/>
    <mergeCell ref="O30:P30"/>
    <mergeCell ref="Q30:R30"/>
    <mergeCell ref="T30:W30"/>
    <mergeCell ref="C31:E31"/>
    <mergeCell ref="F31:G31"/>
    <mergeCell ref="H31:I31"/>
    <mergeCell ref="J31:L31"/>
    <mergeCell ref="M31:N31"/>
    <mergeCell ref="O31:P31"/>
    <mergeCell ref="Q31:R31"/>
    <mergeCell ref="T31:W31"/>
    <mergeCell ref="C32:E32"/>
    <mergeCell ref="F32:G32"/>
    <mergeCell ref="H32:I32"/>
    <mergeCell ref="J32:L32"/>
    <mergeCell ref="M32:N32"/>
    <mergeCell ref="O32:P32"/>
    <mergeCell ref="Q32:R32"/>
    <mergeCell ref="T32:W32"/>
    <mergeCell ref="C33:E33"/>
    <mergeCell ref="F33:G33"/>
    <mergeCell ref="H33:I33"/>
    <mergeCell ref="J33:L33"/>
    <mergeCell ref="M33:N33"/>
    <mergeCell ref="O33:P33"/>
    <mergeCell ref="Q33:R33"/>
    <mergeCell ref="T33:W33"/>
    <mergeCell ref="C34:E34"/>
    <mergeCell ref="F34:G34"/>
    <mergeCell ref="H34:I34"/>
    <mergeCell ref="J34:L34"/>
    <mergeCell ref="M34:N34"/>
    <mergeCell ref="O34:P34"/>
    <mergeCell ref="Q34:R34"/>
    <mergeCell ref="T34:W34"/>
    <mergeCell ref="C40:E40"/>
    <mergeCell ref="F40:G40"/>
    <mergeCell ref="H40:I40"/>
    <mergeCell ref="J40:L40"/>
    <mergeCell ref="M40:N40"/>
    <mergeCell ref="O40:P40"/>
    <mergeCell ref="Q40:R40"/>
    <mergeCell ref="T40:W40"/>
    <mergeCell ref="C41:E41"/>
    <mergeCell ref="F41:G41"/>
    <mergeCell ref="H41:I41"/>
    <mergeCell ref="J41:L41"/>
    <mergeCell ref="M41:N41"/>
    <mergeCell ref="O41:P41"/>
    <mergeCell ref="Q41:R41"/>
    <mergeCell ref="T41:W41"/>
    <mergeCell ref="C35:E35"/>
    <mergeCell ref="F35:G35"/>
    <mergeCell ref="H35:I35"/>
    <mergeCell ref="J35:L35"/>
    <mergeCell ref="M35:N35"/>
    <mergeCell ref="O35:P35"/>
    <mergeCell ref="Q35:R35"/>
    <mergeCell ref="T35:W35"/>
    <mergeCell ref="C36:E36"/>
    <mergeCell ref="F36:G36"/>
    <mergeCell ref="H36:I36"/>
    <mergeCell ref="J36:L36"/>
    <mergeCell ref="M36:N36"/>
    <mergeCell ref="O36:P36"/>
    <mergeCell ref="Q36:R36"/>
    <mergeCell ref="T36:W36"/>
    <mergeCell ref="C39:E39"/>
    <mergeCell ref="F39:G39"/>
    <mergeCell ref="H39:I39"/>
    <mergeCell ref="J39:L39"/>
    <mergeCell ref="M39:N39"/>
    <mergeCell ref="O39:P39"/>
    <mergeCell ref="Q39:R39"/>
    <mergeCell ref="T39:W39"/>
    <mergeCell ref="C37:E37"/>
    <mergeCell ref="F37:G37"/>
    <mergeCell ref="H37:I37"/>
    <mergeCell ref="J37:L37"/>
    <mergeCell ref="M37:N37"/>
    <mergeCell ref="O37:P37"/>
    <mergeCell ref="Q37:R37"/>
    <mergeCell ref="T37:W37"/>
    <mergeCell ref="C38:E38"/>
    <mergeCell ref="F38:G38"/>
    <mergeCell ref="H38:I38"/>
    <mergeCell ref="J38:L38"/>
    <mergeCell ref="M38:N38"/>
    <mergeCell ref="O38:P38"/>
    <mergeCell ref="Q38:R38"/>
    <mergeCell ref="T38:W38"/>
    <mergeCell ref="C49:E49"/>
    <mergeCell ref="F49:G49"/>
    <mergeCell ref="H49:I49"/>
    <mergeCell ref="J49:L49"/>
    <mergeCell ref="M49:N49"/>
    <mergeCell ref="O49:P49"/>
    <mergeCell ref="Q49:R49"/>
    <mergeCell ref="T49:W49"/>
    <mergeCell ref="C50:E50"/>
    <mergeCell ref="F50:G50"/>
    <mergeCell ref="H50:I50"/>
    <mergeCell ref="J50:L50"/>
    <mergeCell ref="M50:N50"/>
    <mergeCell ref="O50:P50"/>
    <mergeCell ref="Q50:R50"/>
    <mergeCell ref="T50:W50"/>
    <mergeCell ref="C51:E51"/>
    <mergeCell ref="F51:G51"/>
    <mergeCell ref="H51:I51"/>
    <mergeCell ref="J51:L51"/>
    <mergeCell ref="M51:N51"/>
    <mergeCell ref="O51:P51"/>
    <mergeCell ref="Q51:R51"/>
    <mergeCell ref="T51:W51"/>
    <mergeCell ref="C52:E52"/>
    <mergeCell ref="F52:G52"/>
    <mergeCell ref="H52:I52"/>
    <mergeCell ref="J52:L52"/>
    <mergeCell ref="M52:N52"/>
    <mergeCell ref="O52:P52"/>
    <mergeCell ref="Q52:R52"/>
    <mergeCell ref="T52:W52"/>
    <mergeCell ref="C53:E53"/>
    <mergeCell ref="F53:G53"/>
    <mergeCell ref="H53:I53"/>
    <mergeCell ref="J53:L53"/>
    <mergeCell ref="M53:N53"/>
    <mergeCell ref="O53:P53"/>
    <mergeCell ref="Q53:R53"/>
    <mergeCell ref="T53:W53"/>
    <mergeCell ref="C54:E54"/>
    <mergeCell ref="F54:G54"/>
    <mergeCell ref="H54:I54"/>
    <mergeCell ref="J54:L54"/>
    <mergeCell ref="M54:N54"/>
    <mergeCell ref="O54:P54"/>
    <mergeCell ref="Q54:R54"/>
    <mergeCell ref="T54:W54"/>
    <mergeCell ref="C55:E55"/>
    <mergeCell ref="F55:G55"/>
    <mergeCell ref="H55:I55"/>
    <mergeCell ref="J55:L55"/>
    <mergeCell ref="M55:N55"/>
    <mergeCell ref="O55:P55"/>
    <mergeCell ref="Q55:R55"/>
    <mergeCell ref="T55:W55"/>
    <mergeCell ref="C56:E56"/>
    <mergeCell ref="F56:G56"/>
    <mergeCell ref="H56:I56"/>
    <mergeCell ref="J56:L56"/>
    <mergeCell ref="M56:N56"/>
    <mergeCell ref="O56:P56"/>
    <mergeCell ref="Q56:R56"/>
    <mergeCell ref="T56:W56"/>
    <mergeCell ref="C57:E57"/>
    <mergeCell ref="F57:G57"/>
    <mergeCell ref="H57:I57"/>
    <mergeCell ref="J57:L57"/>
    <mergeCell ref="M57:N57"/>
    <mergeCell ref="O57:P57"/>
    <mergeCell ref="Q57:R57"/>
    <mergeCell ref="T57:W57"/>
    <mergeCell ref="C58:E58"/>
    <mergeCell ref="F58:G58"/>
    <mergeCell ref="H58:I58"/>
    <mergeCell ref="J58:L58"/>
    <mergeCell ref="M58:N58"/>
    <mergeCell ref="O58:P58"/>
    <mergeCell ref="Q58:R58"/>
    <mergeCell ref="T58:W58"/>
    <mergeCell ref="C59:E59"/>
    <mergeCell ref="F59:G59"/>
    <mergeCell ref="H59:I59"/>
    <mergeCell ref="J59:L59"/>
    <mergeCell ref="M59:N59"/>
    <mergeCell ref="O59:P59"/>
    <mergeCell ref="Q59:R59"/>
    <mergeCell ref="T59:W59"/>
    <mergeCell ref="C60:E60"/>
    <mergeCell ref="F60:G60"/>
    <mergeCell ref="H60:I60"/>
    <mergeCell ref="J60:L60"/>
    <mergeCell ref="M60:N60"/>
    <mergeCell ref="O60:P60"/>
    <mergeCell ref="Q60:R60"/>
    <mergeCell ref="T60:W60"/>
    <mergeCell ref="C61:E61"/>
    <mergeCell ref="F61:G61"/>
    <mergeCell ref="H61:I61"/>
    <mergeCell ref="J61:L61"/>
    <mergeCell ref="M61:N61"/>
    <mergeCell ref="O61:P61"/>
    <mergeCell ref="Q61:R61"/>
    <mergeCell ref="T61:W61"/>
    <mergeCell ref="C62:E62"/>
    <mergeCell ref="F62:G62"/>
    <mergeCell ref="H62:I62"/>
    <mergeCell ref="J62:L62"/>
    <mergeCell ref="M62:N62"/>
    <mergeCell ref="O62:P62"/>
    <mergeCell ref="Q62:R62"/>
    <mergeCell ref="T62:W62"/>
    <mergeCell ref="C63:E63"/>
    <mergeCell ref="F63:G63"/>
    <mergeCell ref="H63:I63"/>
    <mergeCell ref="J63:L63"/>
    <mergeCell ref="M63:N63"/>
    <mergeCell ref="O63:P63"/>
    <mergeCell ref="Q63:R63"/>
    <mergeCell ref="T63:W63"/>
    <mergeCell ref="C64:E64"/>
    <mergeCell ref="F64:G64"/>
    <mergeCell ref="H64:I64"/>
    <mergeCell ref="J64:L64"/>
    <mergeCell ref="M64:N64"/>
    <mergeCell ref="O64:P64"/>
    <mergeCell ref="Q64:R64"/>
    <mergeCell ref="T64:W64"/>
    <mergeCell ref="C65:E65"/>
    <mergeCell ref="F65:G65"/>
    <mergeCell ref="H65:I65"/>
    <mergeCell ref="J65:L65"/>
    <mergeCell ref="M65:N65"/>
    <mergeCell ref="O65:P65"/>
    <mergeCell ref="Q65:R65"/>
    <mergeCell ref="T65:W65"/>
    <mergeCell ref="C66:E66"/>
    <mergeCell ref="F66:G66"/>
    <mergeCell ref="H66:I66"/>
    <mergeCell ref="J66:L66"/>
    <mergeCell ref="M66:N66"/>
    <mergeCell ref="O66:P66"/>
    <mergeCell ref="Q66:R66"/>
    <mergeCell ref="T66:W66"/>
    <mergeCell ref="C67:E67"/>
    <mergeCell ref="F67:G67"/>
    <mergeCell ref="H67:I67"/>
    <mergeCell ref="J67:L67"/>
    <mergeCell ref="M67:N67"/>
    <mergeCell ref="O67:P67"/>
    <mergeCell ref="Q67:R67"/>
    <mergeCell ref="T67:W67"/>
    <mergeCell ref="C68:E68"/>
    <mergeCell ref="F68:G68"/>
    <mergeCell ref="H68:I68"/>
    <mergeCell ref="J68:L68"/>
    <mergeCell ref="M68:N68"/>
    <mergeCell ref="O68:P68"/>
    <mergeCell ref="Q68:R68"/>
    <mergeCell ref="T68:W68"/>
    <mergeCell ref="C69:E69"/>
    <mergeCell ref="F69:G69"/>
    <mergeCell ref="H69:I69"/>
    <mergeCell ref="J69:L69"/>
    <mergeCell ref="M69:N69"/>
    <mergeCell ref="O69:P69"/>
    <mergeCell ref="Q69:R69"/>
    <mergeCell ref="T69:W69"/>
    <mergeCell ref="C70:E70"/>
    <mergeCell ref="F70:G70"/>
    <mergeCell ref="H70:I70"/>
    <mergeCell ref="J70:L70"/>
    <mergeCell ref="M70:N70"/>
    <mergeCell ref="O70:P70"/>
    <mergeCell ref="Q70:R70"/>
    <mergeCell ref="T70:W70"/>
    <mergeCell ref="C71:E71"/>
    <mergeCell ref="F71:G71"/>
    <mergeCell ref="H71:I71"/>
    <mergeCell ref="J71:L71"/>
    <mergeCell ref="M71:N71"/>
    <mergeCell ref="O71:P71"/>
    <mergeCell ref="Q71:R71"/>
    <mergeCell ref="T71:W71"/>
    <mergeCell ref="C72:E72"/>
    <mergeCell ref="F72:G72"/>
    <mergeCell ref="H72:I72"/>
    <mergeCell ref="J72:L72"/>
    <mergeCell ref="M72:N72"/>
    <mergeCell ref="O72:P72"/>
    <mergeCell ref="Q72:R72"/>
    <mergeCell ref="T72:W72"/>
    <mergeCell ref="C73:E73"/>
    <mergeCell ref="F73:G73"/>
    <mergeCell ref="H73:I73"/>
    <mergeCell ref="J73:L73"/>
    <mergeCell ref="M73:N73"/>
    <mergeCell ref="O73:P73"/>
    <mergeCell ref="Q73:R73"/>
    <mergeCell ref="T73:W73"/>
    <mergeCell ref="C74:E74"/>
    <mergeCell ref="F74:G74"/>
    <mergeCell ref="H74:I74"/>
    <mergeCell ref="J74:L74"/>
    <mergeCell ref="M74:N74"/>
    <mergeCell ref="O74:P74"/>
    <mergeCell ref="Q74:R74"/>
    <mergeCell ref="T74:W74"/>
    <mergeCell ref="C75:E75"/>
    <mergeCell ref="F75:G75"/>
    <mergeCell ref="H75:I75"/>
    <mergeCell ref="J75:L75"/>
    <mergeCell ref="M75:N75"/>
    <mergeCell ref="O75:P75"/>
    <mergeCell ref="Q75:R75"/>
    <mergeCell ref="T75:W75"/>
    <mergeCell ref="C76:E76"/>
    <mergeCell ref="F76:G76"/>
    <mergeCell ref="H76:I76"/>
    <mergeCell ref="J76:L76"/>
    <mergeCell ref="M76:N76"/>
    <mergeCell ref="O76:P76"/>
    <mergeCell ref="Q76:R76"/>
    <mergeCell ref="T76:W76"/>
    <mergeCell ref="C77:E77"/>
    <mergeCell ref="F77:G77"/>
    <mergeCell ref="H77:I77"/>
    <mergeCell ref="J77:L77"/>
    <mergeCell ref="M77:N77"/>
    <mergeCell ref="O77:P77"/>
    <mergeCell ref="Q77:R77"/>
    <mergeCell ref="T77:W77"/>
    <mergeCell ref="C78:E78"/>
    <mergeCell ref="F78:G78"/>
    <mergeCell ref="H78:I78"/>
    <mergeCell ref="J78:L78"/>
    <mergeCell ref="M78:N78"/>
    <mergeCell ref="O78:P78"/>
    <mergeCell ref="Q78:R78"/>
    <mergeCell ref="T78:W78"/>
    <mergeCell ref="C79:E79"/>
    <mergeCell ref="F79:G79"/>
    <mergeCell ref="H79:I79"/>
    <mergeCell ref="J79:L79"/>
    <mergeCell ref="M79:N79"/>
    <mergeCell ref="O79:P79"/>
    <mergeCell ref="Q79:R79"/>
    <mergeCell ref="T79:W79"/>
    <mergeCell ref="C80:E80"/>
    <mergeCell ref="F80:G80"/>
    <mergeCell ref="H80:I80"/>
    <mergeCell ref="J80:L80"/>
    <mergeCell ref="M80:N80"/>
    <mergeCell ref="O80:P80"/>
    <mergeCell ref="Q80:R80"/>
    <mergeCell ref="T80:W80"/>
    <mergeCell ref="C81:E81"/>
    <mergeCell ref="F81:G81"/>
    <mergeCell ref="H81:I81"/>
    <mergeCell ref="J81:L81"/>
    <mergeCell ref="M81:N81"/>
    <mergeCell ref="O81:P81"/>
    <mergeCell ref="Q81:R81"/>
    <mergeCell ref="T81:W81"/>
    <mergeCell ref="C82:E82"/>
    <mergeCell ref="F82:G82"/>
    <mergeCell ref="H82:I82"/>
    <mergeCell ref="J82:L82"/>
    <mergeCell ref="M82:N82"/>
    <mergeCell ref="O82:P82"/>
    <mergeCell ref="Q82:R82"/>
    <mergeCell ref="T82:W82"/>
    <mergeCell ref="C83:E83"/>
    <mergeCell ref="F83:G83"/>
    <mergeCell ref="H83:I83"/>
    <mergeCell ref="J83:L83"/>
    <mergeCell ref="M83:N83"/>
    <mergeCell ref="O83:P83"/>
    <mergeCell ref="Q83:R83"/>
    <mergeCell ref="T83:W83"/>
    <mergeCell ref="C84:E84"/>
    <mergeCell ref="F84:G84"/>
    <mergeCell ref="H84:I84"/>
    <mergeCell ref="J84:L84"/>
    <mergeCell ref="M84:N84"/>
    <mergeCell ref="O84:P84"/>
    <mergeCell ref="Q84:R84"/>
    <mergeCell ref="T84:W84"/>
    <mergeCell ref="C85:E85"/>
    <mergeCell ref="F85:G85"/>
    <mergeCell ref="H85:I85"/>
    <mergeCell ref="J85:L85"/>
    <mergeCell ref="M85:N85"/>
    <mergeCell ref="O85:P85"/>
    <mergeCell ref="Q85:R85"/>
    <mergeCell ref="T85:W85"/>
    <mergeCell ref="C86:E86"/>
    <mergeCell ref="F86:G86"/>
    <mergeCell ref="H86:I86"/>
    <mergeCell ref="J86:L86"/>
    <mergeCell ref="M86:N86"/>
    <mergeCell ref="O86:P86"/>
    <mergeCell ref="Q86:R86"/>
    <mergeCell ref="T86:W86"/>
    <mergeCell ref="C87:E87"/>
    <mergeCell ref="F87:G87"/>
    <mergeCell ref="H87:I87"/>
    <mergeCell ref="J87:L87"/>
    <mergeCell ref="M87:N87"/>
    <mergeCell ref="O87:P87"/>
    <mergeCell ref="Q87:R87"/>
    <mergeCell ref="T87:W87"/>
    <mergeCell ref="C144:E144"/>
    <mergeCell ref="F144:G144"/>
    <mergeCell ref="H144:I144"/>
    <mergeCell ref="J144:L144"/>
    <mergeCell ref="M144:N144"/>
    <mergeCell ref="O144:P144"/>
    <mergeCell ref="Q144:R144"/>
    <mergeCell ref="T144:W144"/>
    <mergeCell ref="C90:E90"/>
    <mergeCell ref="F90:G90"/>
    <mergeCell ref="H90:I90"/>
    <mergeCell ref="J90:L90"/>
    <mergeCell ref="M90:N90"/>
    <mergeCell ref="O90:P90"/>
    <mergeCell ref="Q90:R90"/>
    <mergeCell ref="T90:W90"/>
    <mergeCell ref="C145:E145"/>
    <mergeCell ref="F145:G145"/>
    <mergeCell ref="H145:I145"/>
    <mergeCell ref="J145:L145"/>
    <mergeCell ref="M145:N145"/>
    <mergeCell ref="O145:P145"/>
    <mergeCell ref="Q145:R145"/>
    <mergeCell ref="T145:W145"/>
    <mergeCell ref="C91:E91"/>
    <mergeCell ref="C92:E92"/>
    <mergeCell ref="J92:L92"/>
    <mergeCell ref="M92:N92"/>
    <mergeCell ref="O92:P92"/>
    <mergeCell ref="Q92:R92"/>
    <mergeCell ref="T92:W92"/>
    <mergeCell ref="C96:E96"/>
    <mergeCell ref="C146:E146"/>
    <mergeCell ref="F146:G146"/>
    <mergeCell ref="H146:I146"/>
    <mergeCell ref="J146:L146"/>
    <mergeCell ref="M146:N146"/>
    <mergeCell ref="O146:P146"/>
    <mergeCell ref="Q146:R146"/>
    <mergeCell ref="T146:W146"/>
    <mergeCell ref="T151:W151"/>
    <mergeCell ref="T153:V153"/>
    <mergeCell ref="C147:E147"/>
    <mergeCell ref="F147:G147"/>
    <mergeCell ref="H147:I147"/>
    <mergeCell ref="J147:L147"/>
    <mergeCell ref="M147:N147"/>
    <mergeCell ref="O147:P147"/>
    <mergeCell ref="Q147:R147"/>
    <mergeCell ref="T147:W147"/>
    <mergeCell ref="C148:E148"/>
    <mergeCell ref="F148:G148"/>
    <mergeCell ref="H148:I148"/>
    <mergeCell ref="J148:L148"/>
    <mergeCell ref="M148:N148"/>
    <mergeCell ref="O148:P148"/>
    <mergeCell ref="Q148:R148"/>
    <mergeCell ref="T148:W148"/>
    <mergeCell ref="C149:O151"/>
    <mergeCell ref="P149:R149"/>
  </mergeCells>
  <phoneticPr fontId="4"/>
  <printOptions horizontalCentered="1"/>
  <pageMargins left="0.25" right="0.25" top="0.75" bottom="0.75" header="0.3" footer="0.3"/>
  <pageSetup paperSize="9" scale="82" fitToHeight="0" orientation="portrait" r:id="rId1"/>
  <headerFooter>
    <oddFooter>&amp;C&amp;P/&amp;N&amp;R九州_010</oddFooter>
  </headerFooter>
  <rowBreaks count="5" manualBreakCount="5">
    <brk id="37" min="1" max="23" man="1"/>
    <brk id="62" min="1" max="23" man="1"/>
    <brk id="87" min="1" max="23" man="1"/>
    <brk id="112" min="1" max="23" man="1"/>
    <brk id="137"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510C-263A-418E-AB5D-CBE2594897F6}">
  <sheetPr>
    <tabColor rgb="FFFFFF00"/>
  </sheetPr>
  <dimension ref="A1:BD171"/>
  <sheetViews>
    <sheetView view="pageBreakPreview" topLeftCell="A135" zoomScale="85" zoomScaleNormal="100" zoomScaleSheetLayoutView="85" workbookViewId="0">
      <selection activeCell="H13" sqref="H13:I16"/>
    </sheetView>
  </sheetViews>
  <sheetFormatPr defaultColWidth="8.59765625" defaultRowHeight="18" x14ac:dyDescent="0.45"/>
  <cols>
    <col min="1" max="1" width="3.69921875" style="45" customWidth="1"/>
    <col min="2" max="26" width="4.19921875" style="1" customWidth="1"/>
    <col min="27" max="27" width="7.5" style="1" customWidth="1"/>
    <col min="28" max="32" width="10.796875" style="1" customWidth="1"/>
    <col min="33" max="33" width="10.796875" style="48" customWidth="1"/>
    <col min="34" max="34" width="10.796875" style="1" customWidth="1"/>
    <col min="35" max="35" width="7.19921875" style="1" bestFit="1" customWidth="1"/>
    <col min="36" max="36" width="11.09765625" style="1" bestFit="1" customWidth="1"/>
    <col min="37" max="37" width="6.09765625" style="1" bestFit="1" customWidth="1"/>
    <col min="38" max="38" width="9.09765625" style="1" bestFit="1" customWidth="1"/>
    <col min="39" max="39" width="8.5" style="1" customWidth="1"/>
    <col min="40" max="46" width="10.3984375" style="1" customWidth="1"/>
    <col min="47" max="47" width="12.8984375" style="1" customWidth="1"/>
    <col min="48" max="62" width="4.19921875" style="1" customWidth="1"/>
    <col min="63" max="63" width="3.8984375" style="1" customWidth="1"/>
    <col min="64" max="16384" width="8.59765625" style="1"/>
  </cols>
  <sheetData>
    <row r="1" spans="1:56" ht="33" customHeight="1" x14ac:dyDescent="0.45">
      <c r="B1" s="190" t="s">
        <v>1131</v>
      </c>
      <c r="C1" s="190"/>
      <c r="D1" s="190"/>
      <c r="E1" s="190"/>
      <c r="F1" s="190"/>
      <c r="G1" s="190"/>
      <c r="H1" s="190"/>
      <c r="I1" s="190"/>
      <c r="J1" s="190"/>
      <c r="K1" s="190"/>
      <c r="L1" s="190"/>
      <c r="M1" s="190"/>
      <c r="N1" s="190"/>
      <c r="O1" s="190"/>
      <c r="P1" s="190"/>
      <c r="Q1" s="190"/>
      <c r="R1" s="190"/>
      <c r="S1" s="190"/>
      <c r="T1" s="190"/>
      <c r="U1" s="190"/>
      <c r="V1" s="190"/>
      <c r="W1" s="190"/>
      <c r="X1" s="190"/>
      <c r="Y1" s="190"/>
      <c r="Z1" s="46"/>
      <c r="AA1" s="105" t="str">
        <f>+IF(AC7=0,"加入番号またはPASSが正しく入力されていません。","")</f>
        <v/>
      </c>
      <c r="AB1" s="105"/>
      <c r="AC1" s="105"/>
      <c r="AD1" s="105"/>
      <c r="AE1" s="105"/>
      <c r="AF1" s="47" t="s">
        <v>1136</v>
      </c>
      <c r="AG1" s="47" t="s">
        <v>1137</v>
      </c>
    </row>
    <row r="2" spans="1:56" ht="18" customHeight="1" x14ac:dyDescent="0.45">
      <c r="B2" s="190"/>
      <c r="C2" s="190"/>
      <c r="D2" s="190"/>
      <c r="E2" s="190"/>
      <c r="F2" s="190"/>
      <c r="G2" s="190"/>
      <c r="H2" s="190"/>
      <c r="I2" s="190"/>
      <c r="J2" s="190"/>
      <c r="K2" s="190"/>
      <c r="L2" s="190"/>
      <c r="M2" s="190"/>
      <c r="N2" s="190"/>
      <c r="O2" s="190"/>
      <c r="P2" s="190"/>
      <c r="Q2" s="190"/>
      <c r="R2" s="190"/>
      <c r="S2" s="190"/>
      <c r="T2" s="190"/>
      <c r="U2" s="190"/>
      <c r="V2" s="190"/>
      <c r="W2" s="190"/>
      <c r="X2" s="190"/>
      <c r="Y2" s="190"/>
    </row>
    <row r="3" spans="1:56" ht="19.8" x14ac:dyDescent="0.45">
      <c r="C3" s="1" t="s">
        <v>0</v>
      </c>
      <c r="AB3" s="82"/>
      <c r="AC3" s="83"/>
      <c r="AD3" s="213"/>
      <c r="AE3" s="213"/>
      <c r="AF3" s="213"/>
      <c r="AH3" s="45"/>
      <c r="AI3" s="45"/>
      <c r="AJ3" s="45"/>
      <c r="AK3" s="45"/>
      <c r="AL3" s="50"/>
      <c r="AM3" s="50"/>
      <c r="AN3" s="45"/>
      <c r="AO3" s="45"/>
    </row>
    <row r="4" spans="1:56" ht="19.5" customHeight="1" x14ac:dyDescent="0.45">
      <c r="C4" s="111" t="s">
        <v>1</v>
      </c>
      <c r="D4" s="111"/>
      <c r="E4" s="111"/>
      <c r="F4" s="111"/>
      <c r="G4" s="111" t="s">
        <v>2</v>
      </c>
      <c r="H4" s="111"/>
      <c r="I4" s="111"/>
      <c r="J4" s="111"/>
      <c r="K4" s="136" t="s">
        <v>2098</v>
      </c>
      <c r="L4" s="136"/>
      <c r="M4" s="136"/>
      <c r="N4" s="136"/>
      <c r="O4" s="136"/>
      <c r="P4" s="136"/>
      <c r="Q4" s="136"/>
      <c r="R4" s="136"/>
      <c r="S4" s="136"/>
      <c r="T4" s="136"/>
      <c r="U4" s="136"/>
      <c r="V4" s="136"/>
      <c r="AB4" s="82"/>
      <c r="AC4" s="83"/>
      <c r="AD4" s="213"/>
      <c r="AE4" s="213"/>
      <c r="AF4" s="213"/>
      <c r="AH4" s="45"/>
      <c r="AI4" s="45"/>
      <c r="AJ4" s="45"/>
      <c r="AK4" s="45"/>
      <c r="AL4" s="50"/>
      <c r="AM4" s="50"/>
      <c r="AN4" s="45"/>
      <c r="AO4" s="45"/>
    </row>
    <row r="5" spans="1:56" ht="27" customHeight="1" x14ac:dyDescent="0.45">
      <c r="C5" s="111"/>
      <c r="D5" s="111"/>
      <c r="E5" s="111"/>
      <c r="F5" s="111"/>
      <c r="G5" s="111" t="s">
        <v>127</v>
      </c>
      <c r="H5" s="111"/>
      <c r="I5" s="111"/>
      <c r="J5" s="111"/>
      <c r="K5" s="136" t="s">
        <v>2099</v>
      </c>
      <c r="L5" s="136"/>
      <c r="M5" s="136"/>
      <c r="N5" s="136"/>
      <c r="O5" s="136"/>
      <c r="P5" s="136"/>
      <c r="Q5" s="136"/>
      <c r="R5" s="136"/>
      <c r="S5" s="136"/>
      <c r="T5" s="137"/>
      <c r="U5" s="138" t="s">
        <v>3</v>
      </c>
      <c r="V5" s="111"/>
      <c r="Y5" s="45"/>
      <c r="Z5" s="45"/>
      <c r="AA5" s="45"/>
      <c r="AB5" s="45"/>
      <c r="AC5" s="45"/>
      <c r="AD5" s="45" t="s">
        <v>114</v>
      </c>
      <c r="AE5" s="45" t="s">
        <v>116</v>
      </c>
      <c r="AF5" s="45" t="s">
        <v>117</v>
      </c>
      <c r="AG5" s="47" t="s">
        <v>118</v>
      </c>
      <c r="AH5" s="45" t="s">
        <v>119</v>
      </c>
      <c r="AI5" s="45" t="s">
        <v>120</v>
      </c>
      <c r="AJ5" s="45" t="s">
        <v>121</v>
      </c>
      <c r="AK5" s="45" t="s">
        <v>122</v>
      </c>
      <c r="AL5" s="45" t="s">
        <v>6</v>
      </c>
      <c r="AM5" s="45" t="s">
        <v>102</v>
      </c>
      <c r="AN5" s="45" t="s">
        <v>125</v>
      </c>
      <c r="AO5" s="7"/>
    </row>
    <row r="6" spans="1:56" ht="19.5" customHeight="1" x14ac:dyDescent="0.45">
      <c r="C6" s="111" t="s">
        <v>128</v>
      </c>
      <c r="D6" s="111"/>
      <c r="E6" s="111"/>
      <c r="F6" s="111"/>
      <c r="G6" s="146" t="s">
        <v>2100</v>
      </c>
      <c r="H6" s="146"/>
      <c r="I6" s="146"/>
      <c r="J6" s="146"/>
      <c r="K6" s="146"/>
      <c r="L6" s="146"/>
      <c r="M6" s="111" t="s">
        <v>4</v>
      </c>
      <c r="N6" s="111"/>
      <c r="O6" s="111"/>
      <c r="P6" s="111"/>
      <c r="Q6" s="147">
        <v>49.5</v>
      </c>
      <c r="R6" s="147"/>
      <c r="S6" s="147"/>
      <c r="T6" s="148"/>
      <c r="U6" s="149" t="s">
        <v>129</v>
      </c>
      <c r="V6" s="150"/>
      <c r="Y6" s="45"/>
      <c r="Z6" s="45"/>
      <c r="AA6" s="45"/>
      <c r="AB6" s="45"/>
      <c r="AC6" s="45" t="str">
        <f>+IF(OR(AC3=0,AC4=0),"",AC3&amp;AC4)</f>
        <v/>
      </c>
      <c r="AD6" s="45" t="str">
        <f>IF(OR(AC3=0,AC4=0,AC7=0),"",VLOOKUP(AC6,Sheet5!A:L,2,0))</f>
        <v/>
      </c>
      <c r="AE6" s="45" t="str">
        <f>IF(OR(AC3=0,AC4=0,AC7=0),"",VLOOKUP(AC6,Sheet5!A:L,4,0))</f>
        <v/>
      </c>
      <c r="AF6" s="51" t="str">
        <f>IF(OR(AC3=0,AC4=0,AC7=0),"",VLOOKUP(AC6,Sheet5!A:L,5,0))</f>
        <v/>
      </c>
      <c r="AG6" s="47" t="str">
        <f>IF(OR(AC3=0,AC4=0,AC7=0),"",VLOOKUP(AC6,Sheet5!A:L,6,0))</f>
        <v/>
      </c>
      <c r="AH6" s="45" t="str">
        <f>IF(OR(AC3=0,AC4=0,AC7=0),"",VLOOKUP(AC6,Sheet5!A:L,7,0))</f>
        <v/>
      </c>
      <c r="AI6" s="45" t="str">
        <f>IF(OR(AC3=0,AC4=0,AC7=0),"",VLOOKUP(AC6,Sheet5!A:L,8,0))</f>
        <v/>
      </c>
      <c r="AJ6" s="45" t="str">
        <f>IF(OR(AC3=0,AC4=0,AC7=0),"",VLOOKUP(AC6,Sheet5!A:L,9,0))</f>
        <v/>
      </c>
      <c r="AK6" s="45" t="str">
        <f>IF(OR(AC3=0,AC4=0,AC7=0),"",VLOOKUP(AC6,Sheet5!A:L,10,0))</f>
        <v/>
      </c>
      <c r="AL6" s="45" t="str">
        <f>IF(OR(AC3=0,AC4=0,AC7=0),"",VLOOKUP(AC6,Sheet5!A:L,11,0))</f>
        <v/>
      </c>
      <c r="AM6" s="45" t="str">
        <f>IF(OR(AC3=0,AC4=0,AC7=0),"",VLOOKUP(AC6,Sheet5!A:L,12,0))</f>
        <v/>
      </c>
      <c r="AN6" s="51" t="str">
        <f>IF(OR(AC3=0,AC4=0,AC7=0),"",VLOOKUP(AC6,Sheet5!A:M,13,0))</f>
        <v/>
      </c>
      <c r="AO6" s="7"/>
    </row>
    <row r="7" spans="1:56" ht="10.050000000000001" customHeight="1" x14ac:dyDescent="0.45">
      <c r="C7" s="16"/>
      <c r="D7" s="16"/>
      <c r="E7" s="16"/>
      <c r="F7" s="11"/>
      <c r="G7" s="11"/>
      <c r="H7" s="11"/>
      <c r="I7" s="11"/>
      <c r="J7" s="11"/>
      <c r="K7" s="16"/>
      <c r="L7" s="16"/>
      <c r="M7" s="16"/>
      <c r="N7" s="52"/>
      <c r="O7" s="52"/>
      <c r="P7" s="52"/>
      <c r="Q7" s="52"/>
      <c r="R7" s="52"/>
      <c r="S7" s="52"/>
      <c r="T7" s="52"/>
      <c r="U7" s="52"/>
      <c r="Y7" s="45"/>
      <c r="Z7" s="45"/>
      <c r="AA7" s="45"/>
      <c r="AB7" s="45"/>
      <c r="AC7" s="45">
        <f>+COUNTIF(Sheet5!A:A,書き方サンプル用!AC6)</f>
        <v>1048228</v>
      </c>
      <c r="AD7" s="45"/>
      <c r="AE7" s="45"/>
      <c r="AF7" s="45"/>
      <c r="AH7" s="45"/>
      <c r="AI7" s="45"/>
      <c r="AJ7" s="45"/>
      <c r="AK7" s="45"/>
      <c r="AL7" s="45"/>
      <c r="AM7" s="45"/>
      <c r="AN7" s="45"/>
      <c r="AO7" s="45"/>
    </row>
    <row r="8" spans="1:56" ht="18.600000000000001" thickBot="1" x14ac:dyDescent="0.5">
      <c r="C8" s="144" t="s">
        <v>7</v>
      </c>
      <c r="D8" s="144"/>
      <c r="E8" s="144"/>
      <c r="F8" s="144"/>
      <c r="G8" s="144" t="s">
        <v>11</v>
      </c>
      <c r="H8" s="144"/>
      <c r="I8" s="144" t="s">
        <v>8</v>
      </c>
      <c r="J8" s="144"/>
      <c r="K8" s="144"/>
      <c r="L8" s="144"/>
      <c r="M8" s="145" t="s">
        <v>2101</v>
      </c>
      <c r="N8" s="145"/>
      <c r="O8" s="145"/>
      <c r="P8" s="144" t="s">
        <v>9</v>
      </c>
      <c r="Q8" s="144"/>
      <c r="R8" s="144"/>
      <c r="S8" s="144"/>
      <c r="T8" s="144">
        <v>32</v>
      </c>
      <c r="U8" s="144"/>
      <c r="V8" s="1" t="s">
        <v>10</v>
      </c>
      <c r="Y8" s="45"/>
      <c r="Z8" s="45"/>
      <c r="AA8" s="45"/>
      <c r="AB8" s="45"/>
      <c r="AC8" s="45"/>
      <c r="AD8" s="45"/>
      <c r="AE8" s="45"/>
      <c r="AF8" s="45"/>
      <c r="AH8" s="45"/>
      <c r="AI8" s="45"/>
      <c r="AJ8" s="45"/>
      <c r="AK8" s="45"/>
      <c r="AL8" s="45"/>
      <c r="AM8" s="45"/>
      <c r="AN8" s="45"/>
      <c r="AO8" s="45"/>
    </row>
    <row r="9" spans="1:56" ht="19.5" customHeight="1" thickBot="1" x14ac:dyDescent="0.45">
      <c r="C9" s="115" t="s">
        <v>130</v>
      </c>
      <c r="D9" s="115"/>
      <c r="E9" s="115"/>
      <c r="F9" s="115"/>
      <c r="G9" s="116"/>
      <c r="H9" s="117" t="s">
        <v>131</v>
      </c>
      <c r="I9" s="118"/>
      <c r="J9" s="115" t="s">
        <v>132</v>
      </c>
      <c r="K9" s="115"/>
      <c r="L9" s="115"/>
      <c r="M9" s="115"/>
      <c r="N9" s="116"/>
      <c r="O9" s="117" t="s">
        <v>13</v>
      </c>
      <c r="P9" s="118"/>
      <c r="Q9" s="139" t="s">
        <v>14</v>
      </c>
      <c r="R9" s="111"/>
      <c r="S9" s="112"/>
      <c r="T9" s="140" t="s">
        <v>15</v>
      </c>
      <c r="U9" s="141"/>
      <c r="V9" s="141"/>
      <c r="W9" s="141"/>
      <c r="X9" s="114"/>
      <c r="Y9" s="45"/>
      <c r="Z9" s="45"/>
      <c r="AA9" s="45"/>
      <c r="AB9" s="45"/>
      <c r="AC9" s="45"/>
      <c r="AD9" s="45"/>
      <c r="AE9" s="45"/>
      <c r="AF9" s="45"/>
      <c r="AH9" s="45"/>
      <c r="AI9" s="45"/>
      <c r="AJ9" s="45"/>
      <c r="AK9" s="45"/>
      <c r="AL9" s="45"/>
      <c r="AM9" s="45"/>
      <c r="AN9" s="45"/>
      <c r="AO9" s="53"/>
    </row>
    <row r="10" spans="1:56" x14ac:dyDescent="0.45">
      <c r="C10" s="111" t="s">
        <v>17</v>
      </c>
      <c r="D10" s="111"/>
      <c r="E10" s="111"/>
      <c r="F10" s="111" t="s">
        <v>133</v>
      </c>
      <c r="G10" s="112"/>
      <c r="H10" s="113" t="s">
        <v>18</v>
      </c>
      <c r="I10" s="114"/>
      <c r="J10" s="138" t="s">
        <v>17</v>
      </c>
      <c r="K10" s="111"/>
      <c r="L10" s="111"/>
      <c r="M10" s="111" t="s">
        <v>133</v>
      </c>
      <c r="N10" s="112"/>
      <c r="O10" s="113" t="s">
        <v>18</v>
      </c>
      <c r="P10" s="114"/>
      <c r="Q10" s="138"/>
      <c r="R10" s="111"/>
      <c r="S10" s="112"/>
      <c r="T10" s="142"/>
      <c r="U10" s="111"/>
      <c r="V10" s="111"/>
      <c r="W10" s="111"/>
      <c r="X10" s="143"/>
      <c r="Y10" s="45"/>
      <c r="Z10" s="45"/>
      <c r="AA10" s="45"/>
      <c r="AB10" s="45"/>
      <c r="AC10" s="45"/>
      <c r="AD10" s="45"/>
      <c r="AE10" s="45"/>
      <c r="AF10" s="45"/>
      <c r="AH10" s="45"/>
      <c r="AI10" s="45"/>
      <c r="AJ10" s="45"/>
      <c r="AK10" s="45"/>
      <c r="AL10" s="45"/>
      <c r="AM10" s="45"/>
      <c r="AN10" s="45"/>
      <c r="AO10" s="53"/>
    </row>
    <row r="11" spans="1:56" ht="13.05" customHeight="1" x14ac:dyDescent="0.45">
      <c r="B11" s="128" t="s">
        <v>21</v>
      </c>
      <c r="C11" s="129">
        <v>43386</v>
      </c>
      <c r="D11" s="130"/>
      <c r="E11" s="130"/>
      <c r="F11" s="130">
        <v>18.190000000000001</v>
      </c>
      <c r="G11" s="131"/>
      <c r="H11" s="119">
        <v>105.38</v>
      </c>
      <c r="I11" s="120"/>
      <c r="J11" s="132">
        <v>43394</v>
      </c>
      <c r="K11" s="130"/>
      <c r="L11" s="130"/>
      <c r="M11" s="134">
        <v>18.3</v>
      </c>
      <c r="N11" s="135"/>
      <c r="O11" s="119">
        <v>239.25</v>
      </c>
      <c r="P11" s="120"/>
      <c r="Q11" s="121">
        <f>O11-H11</f>
        <v>133.87</v>
      </c>
      <c r="R11" s="122"/>
      <c r="S11" s="123" t="s">
        <v>22</v>
      </c>
      <c r="T11" s="124" t="s">
        <v>23</v>
      </c>
      <c r="U11" s="125"/>
      <c r="V11" s="125"/>
      <c r="W11" s="125"/>
      <c r="X11" s="126"/>
      <c r="Y11" s="45"/>
      <c r="Z11" s="45"/>
      <c r="AA11" s="45"/>
      <c r="AB11" s="45"/>
      <c r="AC11" s="45"/>
      <c r="AD11" s="45"/>
      <c r="AE11" s="45"/>
      <c r="AF11" s="45"/>
      <c r="AH11" s="45"/>
      <c r="AI11" s="45"/>
      <c r="AJ11" s="45"/>
      <c r="AK11" s="45"/>
      <c r="AL11" s="45"/>
      <c r="AM11" s="45"/>
      <c r="AN11" s="45"/>
      <c r="AO11" s="53"/>
    </row>
    <row r="12" spans="1:56" ht="13.05" customHeight="1" x14ac:dyDescent="0.45">
      <c r="B12" s="128"/>
      <c r="C12" s="130"/>
      <c r="D12" s="130"/>
      <c r="E12" s="130"/>
      <c r="F12" s="130"/>
      <c r="G12" s="131"/>
      <c r="H12" s="119"/>
      <c r="I12" s="120"/>
      <c r="J12" s="133"/>
      <c r="K12" s="130"/>
      <c r="L12" s="130"/>
      <c r="M12" s="134"/>
      <c r="N12" s="135"/>
      <c r="O12" s="119"/>
      <c r="P12" s="120"/>
      <c r="Q12" s="121"/>
      <c r="R12" s="122"/>
      <c r="S12" s="123"/>
      <c r="T12" s="127"/>
      <c r="U12" s="125"/>
      <c r="V12" s="125"/>
      <c r="W12" s="125"/>
      <c r="X12" s="126"/>
      <c r="Y12" s="45"/>
      <c r="Z12" s="53"/>
      <c r="AA12" s="53"/>
      <c r="AB12" s="47" t="s">
        <v>1100</v>
      </c>
      <c r="AC12" s="47"/>
      <c r="AD12" s="47"/>
      <c r="AE12" s="47"/>
      <c r="AF12" s="47"/>
      <c r="AH12" s="53"/>
      <c r="AI12" s="53"/>
      <c r="AJ12" s="53"/>
      <c r="AK12" s="53"/>
      <c r="AL12" s="53"/>
      <c r="AM12" s="53"/>
      <c r="AN12" s="53"/>
      <c r="AO12" s="45"/>
      <c r="AP12" s="45"/>
      <c r="AQ12" s="45"/>
      <c r="AR12" s="45"/>
      <c r="AS12" s="45"/>
      <c r="AT12" s="45"/>
      <c r="AU12" s="45"/>
      <c r="AV12" s="45"/>
      <c r="AW12" s="45"/>
      <c r="AX12" s="45"/>
      <c r="AY12" s="45"/>
      <c r="AZ12" s="45"/>
      <c r="BA12" s="45"/>
      <c r="BB12" s="45"/>
      <c r="BC12" s="45"/>
      <c r="BD12" s="45"/>
    </row>
    <row r="13" spans="1:56" s="7" customFormat="1" ht="19.95" customHeight="1" x14ac:dyDescent="0.45">
      <c r="A13" s="45" t="str">
        <f>IF($AC$7=0,B13,
IF($AJ$6="旧ルール",$G$8&amp;"(旧)"&amp;$AM$6&amp;B13,$G$8&amp;$AM$6&amp;B13))</f>
        <v>福岡1</v>
      </c>
      <c r="B13" s="7">
        <v>1</v>
      </c>
      <c r="C13" s="84">
        <f>AC13</f>
        <v>44987</v>
      </c>
      <c r="D13" s="85"/>
      <c r="E13" s="86"/>
      <c r="F13" s="87">
        <v>5.7694444444444439</v>
      </c>
      <c r="G13" s="88"/>
      <c r="H13" s="89">
        <v>111</v>
      </c>
      <c r="I13" s="90"/>
      <c r="J13" s="91">
        <v>44647</v>
      </c>
      <c r="K13" s="92"/>
      <c r="L13" s="92"/>
      <c r="M13" s="87">
        <v>5.8583333333333334</v>
      </c>
      <c r="N13" s="88"/>
      <c r="O13" s="89">
        <v>243.4</v>
      </c>
      <c r="P13" s="90"/>
      <c r="Q13" s="93">
        <f>H13-O13</f>
        <v>-132.4</v>
      </c>
      <c r="R13" s="94"/>
      <c r="S13" s="54" t="s">
        <v>22</v>
      </c>
      <c r="T13" s="95">
        <f>IF(OR(H13="",$T$8="",O13=""),"",IF(Q13&gt;0.01,"",IF($T$8*Q13*1.1*-1&gt;100000,100000,ROUNDDOWN($T$8*Q13*1.1*-1,-1))))</f>
        <v>4660</v>
      </c>
      <c r="U13" s="96"/>
      <c r="V13" s="96"/>
      <c r="W13" s="96"/>
      <c r="X13" s="55" t="s">
        <v>28</v>
      </c>
      <c r="Y13" s="45"/>
      <c r="Z13" s="53"/>
      <c r="AA13" s="53"/>
      <c r="AB13" s="47">
        <v>1</v>
      </c>
      <c r="AC13" s="56">
        <v>44987</v>
      </c>
      <c r="AD13" s="42">
        <f>_xlfn.XLOOKUP($M$8&amp;$AC13,Sheet2!$C:$C,Sheet2!$E:$E)</f>
        <v>5.3194444444444438</v>
      </c>
      <c r="AE13" s="43">
        <f>_xlfn.XLOOKUP($M$8&amp;$AC13,Sheet2!$C:$C,Sheet2!$F:$F)</f>
        <v>44622</v>
      </c>
      <c r="AF13" s="44">
        <f>_xlfn.XLOOKUP($M$8&amp;$AC13,Sheet2!$C:$C,Sheet2!$H:$H)</f>
        <v>5.5055555555555555</v>
      </c>
      <c r="AG13" s="48"/>
      <c r="AH13" s="48"/>
      <c r="AI13" s="53"/>
      <c r="AJ13" s="53"/>
      <c r="AK13" s="53"/>
      <c r="AL13" s="53"/>
      <c r="AM13" s="53"/>
      <c r="AN13" s="53"/>
      <c r="AO13" s="45"/>
      <c r="AP13" s="45"/>
      <c r="AQ13" s="45"/>
      <c r="AR13" s="45"/>
      <c r="AS13" s="45"/>
      <c r="AT13" s="45"/>
      <c r="AU13" s="45"/>
      <c r="AV13" s="45"/>
      <c r="AW13" s="45"/>
      <c r="AX13" s="45"/>
      <c r="AY13" s="45"/>
      <c r="AZ13" s="45"/>
      <c r="BA13" s="45"/>
      <c r="BB13" s="45"/>
      <c r="BC13" s="45"/>
      <c r="BD13" s="45"/>
    </row>
    <row r="14" spans="1:56" s="7" customFormat="1" ht="19.95" customHeight="1" x14ac:dyDescent="0.45">
      <c r="A14" s="45" t="str">
        <f t="shared" ref="A14:A46" si="0">IF($AC$7=0,B14,
IF($AJ$6="旧ルール",$G$8&amp;"(旧)"&amp;$AM$6&amp;B14,$G$8&amp;$AM$6&amp;B14))</f>
        <v>福岡2</v>
      </c>
      <c r="B14" s="7">
        <v>2</v>
      </c>
      <c r="C14" s="84">
        <f t="shared" ref="C14:C77" si="1">AC14</f>
        <v>44988</v>
      </c>
      <c r="D14" s="85"/>
      <c r="E14" s="86"/>
      <c r="F14" s="87">
        <v>5.8138888888888891</v>
      </c>
      <c r="G14" s="88"/>
      <c r="H14" s="89">
        <v>16.899999999999999</v>
      </c>
      <c r="I14" s="90"/>
      <c r="J14" s="91">
        <v>44647</v>
      </c>
      <c r="K14" s="92"/>
      <c r="L14" s="92"/>
      <c r="M14" s="87">
        <v>5.8583333333333334</v>
      </c>
      <c r="N14" s="88"/>
      <c r="O14" s="89">
        <v>174.3</v>
      </c>
      <c r="P14" s="90"/>
      <c r="Q14" s="93">
        <f t="shared" ref="Q14:Q77" si="2">H14-O14</f>
        <v>-157.4</v>
      </c>
      <c r="R14" s="94"/>
      <c r="S14" s="54" t="s">
        <v>22</v>
      </c>
      <c r="T14" s="95">
        <f t="shared" ref="T14:T77" si="3">IF(OR(H14="",$T$8="",O14=""),"",IF(Q14&gt;0.01,"",IF($T$8*Q14*1.1*-1&gt;100000,100000,ROUNDDOWN($T$8*Q14*1.1*-1,-1))))</f>
        <v>5540</v>
      </c>
      <c r="U14" s="96"/>
      <c r="V14" s="96"/>
      <c r="W14" s="96"/>
      <c r="X14" s="55" t="s">
        <v>28</v>
      </c>
      <c r="Y14" s="45"/>
      <c r="Z14" s="53"/>
      <c r="AA14" s="53"/>
      <c r="AB14" s="47">
        <v>2</v>
      </c>
      <c r="AC14" s="56">
        <v>44988</v>
      </c>
      <c r="AD14" s="42">
        <f>_xlfn.XLOOKUP($M$8&amp;$AC14,Sheet2!$C:$C,Sheet2!$E:$E)</f>
        <v>5.4277777777777771</v>
      </c>
      <c r="AE14" s="43">
        <f>_xlfn.XLOOKUP($M$8&amp;$AC14,Sheet2!$C:$C,Sheet2!$F:$F)</f>
        <v>44622</v>
      </c>
      <c r="AF14" s="44">
        <f>_xlfn.XLOOKUP($M$8&amp;$AC14,Sheet2!$C:$C,Sheet2!$H:$H)</f>
        <v>5.5055555555555555</v>
      </c>
      <c r="AG14" s="48"/>
      <c r="AH14" s="48"/>
      <c r="AI14" s="53"/>
      <c r="AJ14" s="53"/>
      <c r="AK14" s="53"/>
      <c r="AL14" s="53"/>
      <c r="AM14" s="53"/>
      <c r="AN14" s="53"/>
      <c r="AO14" s="45"/>
      <c r="AP14" s="45"/>
      <c r="AQ14" s="45"/>
      <c r="AR14" s="45"/>
      <c r="AS14" s="45"/>
      <c r="AT14" s="45"/>
      <c r="AU14" s="45"/>
      <c r="AV14" s="45"/>
      <c r="AW14" s="45"/>
      <c r="AX14" s="45"/>
      <c r="AY14" s="45"/>
      <c r="AZ14" s="45"/>
      <c r="BA14" s="45"/>
      <c r="BB14" s="45"/>
      <c r="BC14" s="45"/>
      <c r="BD14" s="45"/>
    </row>
    <row r="15" spans="1:56" s="7" customFormat="1" ht="19.95" customHeight="1" x14ac:dyDescent="0.45">
      <c r="A15" s="45" t="str">
        <f t="shared" si="0"/>
        <v>福岡3</v>
      </c>
      <c r="B15" s="7">
        <v>3</v>
      </c>
      <c r="C15" s="84">
        <f t="shared" si="1"/>
        <v>44989</v>
      </c>
      <c r="D15" s="85"/>
      <c r="E15" s="86"/>
      <c r="F15" s="87">
        <v>3.35</v>
      </c>
      <c r="G15" s="88"/>
      <c r="H15" s="89">
        <v>139</v>
      </c>
      <c r="I15" s="90"/>
      <c r="J15" s="91">
        <v>44649</v>
      </c>
      <c r="K15" s="92"/>
      <c r="L15" s="92"/>
      <c r="M15" s="87">
        <v>3.5388888888888888</v>
      </c>
      <c r="N15" s="88"/>
      <c r="O15" s="89">
        <v>178.1</v>
      </c>
      <c r="P15" s="90"/>
      <c r="Q15" s="93">
        <f t="shared" si="2"/>
        <v>-39.099999999999994</v>
      </c>
      <c r="R15" s="94"/>
      <c r="S15" s="54" t="s">
        <v>22</v>
      </c>
      <c r="T15" s="95">
        <f t="shared" si="3"/>
        <v>1370</v>
      </c>
      <c r="U15" s="96"/>
      <c r="V15" s="96"/>
      <c r="W15" s="96"/>
      <c r="X15" s="55" t="s">
        <v>28</v>
      </c>
      <c r="Y15" s="45"/>
      <c r="Z15" s="53"/>
      <c r="AA15" s="53"/>
      <c r="AB15" s="47">
        <v>3</v>
      </c>
      <c r="AC15" s="56">
        <v>44989</v>
      </c>
      <c r="AD15" s="42">
        <f>_xlfn.XLOOKUP($M$8&amp;$AC15,Sheet2!$C:$C,Sheet2!$E:$E)</f>
        <v>4.4722222222222223</v>
      </c>
      <c r="AE15" s="43">
        <f>_xlfn.XLOOKUP($M$8&amp;$AC15,Sheet2!$C:$C,Sheet2!$F:$F)</f>
        <v>44642</v>
      </c>
      <c r="AF15" s="44">
        <f>_xlfn.XLOOKUP($M$8&amp;$AC15,Sheet2!$C:$C,Sheet2!$H:$H)</f>
        <v>4.6722222222222225</v>
      </c>
      <c r="AG15" s="48"/>
      <c r="AH15" s="48"/>
      <c r="AI15" s="53"/>
      <c r="AJ15" s="53"/>
      <c r="AK15" s="53"/>
      <c r="AL15" s="53"/>
      <c r="AM15" s="53"/>
      <c r="AN15" s="53"/>
      <c r="AO15" s="45"/>
      <c r="AP15" s="45"/>
      <c r="AQ15" s="45"/>
      <c r="AR15" s="45"/>
      <c r="AS15" s="45"/>
      <c r="AT15" s="45"/>
      <c r="AU15" s="45"/>
      <c r="AV15" s="45"/>
      <c r="AW15" s="45"/>
      <c r="AX15" s="45"/>
      <c r="AY15" s="45"/>
      <c r="AZ15" s="45"/>
      <c r="BA15" s="45"/>
      <c r="BB15" s="45"/>
      <c r="BC15" s="45"/>
      <c r="BD15" s="45"/>
    </row>
    <row r="16" spans="1:56" s="7" customFormat="1" ht="19.95" customHeight="1" x14ac:dyDescent="0.45">
      <c r="A16" s="45" t="str">
        <f t="shared" si="0"/>
        <v>福岡4</v>
      </c>
      <c r="B16" s="7">
        <v>4</v>
      </c>
      <c r="C16" s="84">
        <f t="shared" si="1"/>
        <v>44990</v>
      </c>
      <c r="D16" s="85"/>
      <c r="E16" s="86"/>
      <c r="F16" s="87">
        <v>5.5888888888888895</v>
      </c>
      <c r="G16" s="88"/>
      <c r="H16" s="89">
        <v>55</v>
      </c>
      <c r="I16" s="90"/>
      <c r="J16" s="91">
        <v>44632</v>
      </c>
      <c r="K16" s="92"/>
      <c r="L16" s="92"/>
      <c r="M16" s="87">
        <v>5.6833333333333336</v>
      </c>
      <c r="N16" s="88"/>
      <c r="O16" s="89">
        <v>167.4</v>
      </c>
      <c r="P16" s="90"/>
      <c r="Q16" s="93">
        <f t="shared" si="2"/>
        <v>-112.4</v>
      </c>
      <c r="R16" s="94"/>
      <c r="S16" s="54" t="s">
        <v>22</v>
      </c>
      <c r="T16" s="95">
        <f t="shared" si="3"/>
        <v>3950</v>
      </c>
      <c r="U16" s="96"/>
      <c r="V16" s="96"/>
      <c r="W16" s="96"/>
      <c r="X16" s="55" t="s">
        <v>28</v>
      </c>
      <c r="Y16" s="45"/>
      <c r="Z16" s="53"/>
      <c r="AA16" s="53"/>
      <c r="AB16" s="47">
        <v>4</v>
      </c>
      <c r="AC16" s="56">
        <v>44990</v>
      </c>
      <c r="AD16" s="42">
        <f>_xlfn.XLOOKUP($M$8&amp;$AC16,Sheet2!$C:$C,Sheet2!$E:$E)</f>
        <v>5.7666666666666666</v>
      </c>
      <c r="AE16" s="43">
        <f>_xlfn.XLOOKUP($M$8&amp;$AC16,Sheet2!$C:$C,Sheet2!$F:$F)</f>
        <v>44647</v>
      </c>
      <c r="AF16" s="44">
        <f>_xlfn.XLOOKUP($M$8&amp;$AC16,Sheet2!$C:$C,Sheet2!$H:$H)</f>
        <v>5.8166666666666673</v>
      </c>
      <c r="AG16" s="48"/>
      <c r="AH16" s="48"/>
      <c r="AI16" s="53"/>
      <c r="AJ16" s="53"/>
      <c r="AK16" s="53"/>
      <c r="AL16" s="53"/>
      <c r="AM16" s="53"/>
      <c r="AN16" s="53"/>
      <c r="AO16" s="45"/>
      <c r="AP16" s="45"/>
      <c r="AQ16" s="45"/>
      <c r="AR16" s="45"/>
      <c r="AS16" s="45"/>
      <c r="AT16" s="45"/>
      <c r="AU16" s="45"/>
      <c r="AV16" s="45"/>
      <c r="AW16" s="45"/>
      <c r="AX16" s="45"/>
      <c r="AY16" s="45"/>
      <c r="AZ16" s="45"/>
      <c r="BA16" s="45"/>
      <c r="BB16" s="45"/>
      <c r="BC16" s="45"/>
      <c r="BD16" s="45"/>
    </row>
    <row r="17" spans="1:56" s="7" customFormat="1" ht="19.95" customHeight="1" x14ac:dyDescent="0.45">
      <c r="A17" s="45" t="str">
        <f t="shared" si="0"/>
        <v>福岡5</v>
      </c>
      <c r="B17" s="7">
        <v>5</v>
      </c>
      <c r="C17" s="84">
        <f t="shared" si="1"/>
        <v>44991</v>
      </c>
      <c r="D17" s="85"/>
      <c r="E17" s="86"/>
      <c r="F17" s="87">
        <v>5.8083333333333336</v>
      </c>
      <c r="G17" s="88"/>
      <c r="H17" s="89"/>
      <c r="I17" s="90"/>
      <c r="J17" s="91">
        <v>44647</v>
      </c>
      <c r="K17" s="92"/>
      <c r="L17" s="92"/>
      <c r="M17" s="87">
        <v>5.8583333333333334</v>
      </c>
      <c r="N17" s="88"/>
      <c r="O17" s="89"/>
      <c r="P17" s="90"/>
      <c r="Q17" s="93">
        <f t="shared" si="2"/>
        <v>0</v>
      </c>
      <c r="R17" s="94"/>
      <c r="S17" s="54" t="s">
        <v>22</v>
      </c>
      <c r="T17" s="95" t="str">
        <f t="shared" si="3"/>
        <v/>
      </c>
      <c r="U17" s="96"/>
      <c r="V17" s="96"/>
      <c r="W17" s="96"/>
      <c r="X17" s="55" t="s">
        <v>28</v>
      </c>
      <c r="Y17" s="45" t="str">
        <f t="shared" ref="Y17:Y46" si="4">+IF(OR(H17=0,O17=0),"",
IF(AE17&gt;0.01,"←比較対象日の実際の発電量の"&amp;AE17*100&amp;"％で計算しています。",""))</f>
        <v/>
      </c>
      <c r="Z17" s="53"/>
      <c r="AA17" s="53"/>
      <c r="AB17" s="47">
        <v>5</v>
      </c>
      <c r="AC17" s="56">
        <v>44991</v>
      </c>
      <c r="AD17" s="42">
        <f>_xlfn.XLOOKUP($M$8&amp;$AC17,Sheet2!$C:$C,Sheet2!$E:$E)</f>
        <v>5.7277777777777779</v>
      </c>
      <c r="AE17" s="43">
        <f>_xlfn.XLOOKUP($M$8&amp;$AC17,Sheet2!$C:$C,Sheet2!$F:$F)</f>
        <v>44647</v>
      </c>
      <c r="AF17" s="44">
        <f>_xlfn.XLOOKUP($M$8&amp;$AC17,Sheet2!$C:$C,Sheet2!$H:$H)</f>
        <v>5.8166666666666673</v>
      </c>
      <c r="AG17" s="48"/>
      <c r="AH17" s="48"/>
      <c r="AI17" s="53"/>
      <c r="AJ17" s="53"/>
      <c r="AK17" s="53"/>
      <c r="AL17" s="53"/>
      <c r="AM17" s="53"/>
      <c r="AN17" s="53"/>
      <c r="AO17" s="45"/>
      <c r="AP17" s="45"/>
      <c r="AQ17" s="45"/>
      <c r="AR17" s="45"/>
      <c r="AS17" s="45"/>
      <c r="AT17" s="45"/>
      <c r="AU17" s="45"/>
      <c r="AV17" s="45"/>
      <c r="AW17" s="45"/>
      <c r="AX17" s="45"/>
      <c r="AY17" s="45"/>
      <c r="AZ17" s="45"/>
      <c r="BA17" s="45"/>
      <c r="BB17" s="45"/>
      <c r="BC17" s="45"/>
      <c r="BD17" s="45"/>
    </row>
    <row r="18" spans="1:56" s="7" customFormat="1" ht="19.95" customHeight="1" x14ac:dyDescent="0.45">
      <c r="A18" s="45" t="str">
        <f t="shared" si="0"/>
        <v>福岡6</v>
      </c>
      <c r="B18" s="7">
        <v>6</v>
      </c>
      <c r="C18" s="84">
        <f t="shared" si="1"/>
        <v>44992</v>
      </c>
      <c r="D18" s="85"/>
      <c r="E18" s="86"/>
      <c r="F18" s="87">
        <v>5.572222222222222</v>
      </c>
      <c r="G18" s="88"/>
      <c r="H18" s="89"/>
      <c r="I18" s="90"/>
      <c r="J18" s="91">
        <v>44632</v>
      </c>
      <c r="K18" s="92"/>
      <c r="L18" s="92"/>
      <c r="M18" s="87">
        <v>5.6833333333333336</v>
      </c>
      <c r="N18" s="88"/>
      <c r="O18" s="89"/>
      <c r="P18" s="90"/>
      <c r="Q18" s="93">
        <f t="shared" si="2"/>
        <v>0</v>
      </c>
      <c r="R18" s="94"/>
      <c r="S18" s="54" t="s">
        <v>22</v>
      </c>
      <c r="T18" s="95" t="str">
        <f t="shared" si="3"/>
        <v/>
      </c>
      <c r="U18" s="96"/>
      <c r="V18" s="96"/>
      <c r="W18" s="96"/>
      <c r="X18" s="55" t="s">
        <v>28</v>
      </c>
      <c r="Y18" s="45" t="str">
        <f t="shared" si="4"/>
        <v/>
      </c>
      <c r="Z18" s="53"/>
      <c r="AA18" s="53"/>
      <c r="AB18" s="47">
        <v>6</v>
      </c>
      <c r="AC18" s="56">
        <v>44992</v>
      </c>
      <c r="AD18" s="42">
        <f>_xlfn.XLOOKUP($M$8&amp;$AC18,Sheet2!$C:$C,Sheet2!$E:$E)</f>
        <v>5.2555555555555555</v>
      </c>
      <c r="AE18" s="43">
        <f>_xlfn.XLOOKUP($M$8&amp;$AC18,Sheet2!$C:$C,Sheet2!$F:$F)</f>
        <v>44630</v>
      </c>
      <c r="AF18" s="44">
        <f>_xlfn.XLOOKUP($M$8&amp;$AC18,Sheet2!$C:$C,Sheet2!$H:$H)</f>
        <v>5.2722222222222221</v>
      </c>
      <c r="AG18" s="48"/>
      <c r="AH18" s="48"/>
      <c r="AI18" s="53"/>
      <c r="AJ18" s="53"/>
      <c r="AK18" s="53"/>
      <c r="AL18" s="53"/>
      <c r="AM18" s="53"/>
      <c r="AN18" s="53"/>
      <c r="AO18" s="45"/>
      <c r="AP18" s="45"/>
      <c r="AQ18" s="45"/>
      <c r="AR18" s="45"/>
      <c r="AS18" s="45"/>
      <c r="AT18" s="45"/>
      <c r="AU18" s="45"/>
      <c r="AV18" s="45"/>
      <c r="AW18" s="45"/>
      <c r="AX18" s="45"/>
      <c r="AY18" s="45"/>
      <c r="AZ18" s="45"/>
      <c r="BA18" s="45"/>
      <c r="BB18" s="45"/>
      <c r="BC18" s="45"/>
      <c r="BD18" s="45"/>
    </row>
    <row r="19" spans="1:56" s="7" customFormat="1" ht="19.95" customHeight="1" x14ac:dyDescent="0.45">
      <c r="A19" s="45" t="str">
        <f t="shared" si="0"/>
        <v>福岡7</v>
      </c>
      <c r="B19" s="7">
        <v>7</v>
      </c>
      <c r="C19" s="84">
        <f t="shared" si="1"/>
        <v>44993</v>
      </c>
      <c r="D19" s="85"/>
      <c r="E19" s="86"/>
      <c r="F19" s="87">
        <v>5.3083333333333327</v>
      </c>
      <c r="G19" s="88"/>
      <c r="H19" s="89"/>
      <c r="I19" s="90"/>
      <c r="J19" s="91">
        <v>44629</v>
      </c>
      <c r="K19" s="92"/>
      <c r="L19" s="92"/>
      <c r="M19" s="87">
        <v>5.4138888888888888</v>
      </c>
      <c r="N19" s="88"/>
      <c r="O19" s="89"/>
      <c r="P19" s="90"/>
      <c r="Q19" s="93">
        <f t="shared" si="2"/>
        <v>0</v>
      </c>
      <c r="R19" s="94"/>
      <c r="S19" s="54" t="s">
        <v>22</v>
      </c>
      <c r="T19" s="95" t="str">
        <f t="shared" si="3"/>
        <v/>
      </c>
      <c r="U19" s="96"/>
      <c r="V19" s="96"/>
      <c r="W19" s="96"/>
      <c r="X19" s="55" t="s">
        <v>28</v>
      </c>
      <c r="Y19" s="45" t="str">
        <f t="shared" si="4"/>
        <v/>
      </c>
      <c r="Z19" s="53"/>
      <c r="AA19" s="53"/>
      <c r="AB19" s="47">
        <v>7</v>
      </c>
      <c r="AC19" s="56">
        <v>44993</v>
      </c>
      <c r="AD19" s="42">
        <f>_xlfn.XLOOKUP($M$8&amp;$AC19,Sheet2!$C:$C,Sheet2!$E:$E)</f>
        <v>4.8916666666666666</v>
      </c>
      <c r="AE19" s="43">
        <f>_xlfn.XLOOKUP($M$8&amp;$AC19,Sheet2!$C:$C,Sheet2!$F:$F)</f>
        <v>44625</v>
      </c>
      <c r="AF19" s="44">
        <f>_xlfn.XLOOKUP($M$8&amp;$AC19,Sheet2!$C:$C,Sheet2!$H:$H)</f>
        <v>5.0638888888888891</v>
      </c>
      <c r="AG19" s="48"/>
      <c r="AH19" s="48"/>
      <c r="AI19" s="53"/>
      <c r="AJ19" s="53"/>
      <c r="AK19" s="53"/>
      <c r="AL19" s="53"/>
      <c r="AM19" s="53"/>
      <c r="AN19" s="53"/>
      <c r="AO19" s="45"/>
      <c r="AP19" s="45"/>
      <c r="AQ19" s="45"/>
      <c r="AR19" s="45"/>
      <c r="AS19" s="45"/>
      <c r="AT19" s="45"/>
      <c r="AU19" s="45"/>
      <c r="AV19" s="45"/>
      <c r="AW19" s="45"/>
      <c r="AX19" s="45"/>
      <c r="AY19" s="45"/>
      <c r="AZ19" s="45"/>
      <c r="BA19" s="45"/>
      <c r="BB19" s="45"/>
      <c r="BC19" s="45"/>
      <c r="BD19" s="45"/>
    </row>
    <row r="20" spans="1:56" s="7" customFormat="1" ht="19.95" customHeight="1" x14ac:dyDescent="0.45">
      <c r="A20" s="45" t="str">
        <f t="shared" si="0"/>
        <v>福岡8</v>
      </c>
      <c r="B20" s="7">
        <v>8</v>
      </c>
      <c r="C20" s="84">
        <f t="shared" si="1"/>
        <v>44995</v>
      </c>
      <c r="D20" s="85"/>
      <c r="E20" s="86"/>
      <c r="F20" s="87">
        <v>5.2527777777777773</v>
      </c>
      <c r="G20" s="88"/>
      <c r="H20" s="89"/>
      <c r="I20" s="90"/>
      <c r="J20" s="91">
        <v>44631</v>
      </c>
      <c r="K20" s="92"/>
      <c r="L20" s="92"/>
      <c r="M20" s="87">
        <v>5.2777777777777777</v>
      </c>
      <c r="N20" s="88"/>
      <c r="O20" s="89"/>
      <c r="P20" s="90"/>
      <c r="Q20" s="93">
        <f t="shared" si="2"/>
        <v>0</v>
      </c>
      <c r="R20" s="94"/>
      <c r="S20" s="54" t="s">
        <v>22</v>
      </c>
      <c r="T20" s="95" t="str">
        <f t="shared" si="3"/>
        <v/>
      </c>
      <c r="U20" s="96"/>
      <c r="V20" s="96"/>
      <c r="W20" s="96"/>
      <c r="X20" s="55" t="s">
        <v>28</v>
      </c>
      <c r="Y20" s="45" t="str">
        <f t="shared" si="4"/>
        <v/>
      </c>
      <c r="Z20" s="53"/>
      <c r="AA20" s="53"/>
      <c r="AB20" s="47">
        <v>8</v>
      </c>
      <c r="AC20" s="56">
        <v>44995</v>
      </c>
      <c r="AD20" s="42">
        <f>_xlfn.XLOOKUP($M$8&amp;$AC20,Sheet2!$C:$C,Sheet2!$E:$E)</f>
        <v>5.2416666666666671</v>
      </c>
      <c r="AE20" s="43">
        <f>_xlfn.XLOOKUP($M$8&amp;$AC20,Sheet2!$C:$C,Sheet2!$F:$F)</f>
        <v>44649</v>
      </c>
      <c r="AF20" s="44">
        <f>_xlfn.XLOOKUP($M$8&amp;$AC20,Sheet2!$C:$C,Sheet2!$H:$H)</f>
        <v>5.2416666666666671</v>
      </c>
      <c r="AG20" s="48"/>
      <c r="AH20" s="48"/>
      <c r="AI20" s="53"/>
      <c r="AJ20" s="53"/>
      <c r="AK20" s="53"/>
      <c r="AL20" s="53"/>
      <c r="AM20" s="53"/>
      <c r="AN20" s="53"/>
      <c r="AO20" s="45"/>
      <c r="AP20" s="45"/>
      <c r="AQ20" s="45"/>
      <c r="AR20" s="45"/>
      <c r="AS20" s="45"/>
      <c r="AT20" s="45"/>
      <c r="AU20" s="45"/>
      <c r="AV20" s="45"/>
      <c r="AW20" s="45"/>
      <c r="AX20" s="45"/>
      <c r="AY20" s="45"/>
      <c r="AZ20" s="45"/>
      <c r="BA20" s="45"/>
      <c r="BB20" s="45"/>
      <c r="BC20" s="45"/>
      <c r="BD20" s="45"/>
    </row>
    <row r="21" spans="1:56" s="7" customFormat="1" ht="19.95" customHeight="1" x14ac:dyDescent="0.45">
      <c r="A21" s="45" t="str">
        <f t="shared" si="0"/>
        <v>福岡9</v>
      </c>
      <c r="B21" s="7">
        <v>9</v>
      </c>
      <c r="C21" s="84">
        <f t="shared" si="1"/>
        <v>44996</v>
      </c>
      <c r="D21" s="85"/>
      <c r="E21" s="86"/>
      <c r="F21" s="87">
        <v>5.1638888888888888</v>
      </c>
      <c r="G21" s="88"/>
      <c r="H21" s="89"/>
      <c r="I21" s="90"/>
      <c r="J21" s="91">
        <v>44631</v>
      </c>
      <c r="K21" s="92"/>
      <c r="L21" s="92"/>
      <c r="M21" s="87">
        <v>5.2777777777777777</v>
      </c>
      <c r="N21" s="88"/>
      <c r="O21" s="89"/>
      <c r="P21" s="90"/>
      <c r="Q21" s="93">
        <f t="shared" si="2"/>
        <v>0</v>
      </c>
      <c r="R21" s="94"/>
      <c r="S21" s="54" t="s">
        <v>22</v>
      </c>
      <c r="T21" s="95" t="str">
        <f t="shared" si="3"/>
        <v/>
      </c>
      <c r="U21" s="96"/>
      <c r="V21" s="96"/>
      <c r="W21" s="96"/>
      <c r="X21" s="55" t="s">
        <v>28</v>
      </c>
      <c r="Y21" s="45" t="str">
        <f t="shared" si="4"/>
        <v/>
      </c>
      <c r="Z21" s="53"/>
      <c r="AA21" s="53"/>
      <c r="AB21" s="47">
        <v>9</v>
      </c>
      <c r="AC21" s="56">
        <v>44996</v>
      </c>
      <c r="AD21" s="42">
        <f>_xlfn.XLOOKUP($M$8&amp;$AC21,Sheet2!$C:$C,Sheet2!$E:$E)</f>
        <v>4.822222222222222</v>
      </c>
      <c r="AE21" s="43">
        <f>_xlfn.XLOOKUP($M$8&amp;$AC21,Sheet2!$C:$C,Sheet2!$F:$F)</f>
        <v>44645</v>
      </c>
      <c r="AF21" s="44">
        <f>_xlfn.XLOOKUP($M$8&amp;$AC21,Sheet2!$C:$C,Sheet2!$H:$H)</f>
        <v>4.8416666666666668</v>
      </c>
      <c r="AG21" s="48"/>
      <c r="AH21" s="48"/>
      <c r="AI21" s="53"/>
      <c r="AJ21" s="53"/>
      <c r="AK21" s="53"/>
      <c r="AL21" s="53"/>
      <c r="AM21" s="53"/>
      <c r="AN21" s="53"/>
      <c r="AO21" s="45"/>
      <c r="AP21" s="45"/>
      <c r="AQ21" s="45"/>
      <c r="AR21" s="45"/>
      <c r="AS21" s="45"/>
      <c r="AT21" s="45"/>
      <c r="AU21" s="45"/>
      <c r="AV21" s="45"/>
      <c r="AW21" s="45"/>
      <c r="AX21" s="45"/>
      <c r="AY21" s="45"/>
      <c r="AZ21" s="45"/>
      <c r="BA21" s="45"/>
      <c r="BB21" s="45"/>
      <c r="BC21" s="45"/>
      <c r="BD21" s="45"/>
    </row>
    <row r="22" spans="1:56" s="7" customFormat="1" ht="19.95" customHeight="1" x14ac:dyDescent="0.45">
      <c r="A22" s="45" t="str">
        <f t="shared" si="0"/>
        <v>福岡10</v>
      </c>
      <c r="B22" s="7">
        <v>10</v>
      </c>
      <c r="C22" s="84">
        <f t="shared" si="1"/>
        <v>44997</v>
      </c>
      <c r="D22" s="85"/>
      <c r="E22" s="86"/>
      <c r="F22" s="87">
        <v>4.0750000000000002</v>
      </c>
      <c r="G22" s="88"/>
      <c r="H22" s="89"/>
      <c r="I22" s="90"/>
      <c r="J22" s="91">
        <v>44640</v>
      </c>
      <c r="K22" s="92"/>
      <c r="L22" s="92"/>
      <c r="M22" s="87">
        <v>4.3166666666666664</v>
      </c>
      <c r="N22" s="88"/>
      <c r="O22" s="89"/>
      <c r="P22" s="90"/>
      <c r="Q22" s="93">
        <f t="shared" si="2"/>
        <v>0</v>
      </c>
      <c r="R22" s="94"/>
      <c r="S22" s="54" t="s">
        <v>22</v>
      </c>
      <c r="T22" s="95" t="str">
        <f t="shared" si="3"/>
        <v/>
      </c>
      <c r="U22" s="96"/>
      <c r="V22" s="96"/>
      <c r="W22" s="96"/>
      <c r="X22" s="55" t="s">
        <v>28</v>
      </c>
      <c r="Y22" s="45" t="str">
        <f t="shared" si="4"/>
        <v/>
      </c>
      <c r="Z22" s="53"/>
      <c r="AA22" s="53"/>
      <c r="AB22" s="47">
        <v>10</v>
      </c>
      <c r="AC22" s="56">
        <v>44997</v>
      </c>
      <c r="AD22" s="42">
        <f>_xlfn.XLOOKUP($M$8&amp;$AC22,Sheet2!$C:$C,Sheet2!$E:$E)</f>
        <v>1.9694444444444443</v>
      </c>
      <c r="AE22" s="43">
        <f>_xlfn.XLOOKUP($M$8&amp;$AC22,Sheet2!$C:$C,Sheet2!$F:$F)</f>
        <v>44624</v>
      </c>
      <c r="AF22" s="44">
        <f>_xlfn.XLOOKUP($M$8&amp;$AC22,Sheet2!$C:$C,Sheet2!$H:$H)</f>
        <v>2.0611111111111109</v>
      </c>
      <c r="AG22" s="48"/>
      <c r="AH22" s="48"/>
      <c r="AI22" s="53"/>
      <c r="AJ22" s="53"/>
      <c r="AK22" s="53"/>
      <c r="AL22" s="53"/>
      <c r="AM22" s="53"/>
      <c r="AN22" s="53"/>
      <c r="AO22" s="45"/>
      <c r="AP22" s="45"/>
      <c r="AQ22" s="45"/>
      <c r="AR22" s="45"/>
      <c r="AS22" s="45"/>
      <c r="AT22" s="45"/>
      <c r="AU22" s="45"/>
      <c r="AV22" s="45"/>
      <c r="AW22" s="45"/>
      <c r="AX22" s="45"/>
      <c r="AY22" s="45"/>
      <c r="AZ22" s="45"/>
      <c r="BA22" s="45"/>
      <c r="BB22" s="45"/>
      <c r="BC22" s="45"/>
      <c r="BD22" s="45"/>
    </row>
    <row r="23" spans="1:56" s="7" customFormat="1" ht="19.95" customHeight="1" x14ac:dyDescent="0.45">
      <c r="A23" s="45" t="str">
        <f t="shared" si="0"/>
        <v>福岡11</v>
      </c>
      <c r="B23" s="7">
        <v>11</v>
      </c>
      <c r="C23" s="84">
        <f t="shared" si="1"/>
        <v>44998</v>
      </c>
      <c r="D23" s="85"/>
      <c r="E23" s="86"/>
      <c r="F23" s="87">
        <v>5.3944444444444448</v>
      </c>
      <c r="G23" s="88"/>
      <c r="H23" s="89"/>
      <c r="I23" s="90"/>
      <c r="J23" s="91">
        <v>44629</v>
      </c>
      <c r="K23" s="92"/>
      <c r="L23" s="92"/>
      <c r="M23" s="87">
        <v>5.4138888888888888</v>
      </c>
      <c r="N23" s="88"/>
      <c r="O23" s="89"/>
      <c r="P23" s="90"/>
      <c r="Q23" s="93">
        <f t="shared" si="2"/>
        <v>0</v>
      </c>
      <c r="R23" s="94"/>
      <c r="S23" s="54" t="s">
        <v>22</v>
      </c>
      <c r="T23" s="95" t="str">
        <f t="shared" si="3"/>
        <v/>
      </c>
      <c r="U23" s="96"/>
      <c r="V23" s="96"/>
      <c r="W23" s="96"/>
      <c r="X23" s="55" t="s">
        <v>28</v>
      </c>
      <c r="Y23" s="45" t="str">
        <f t="shared" si="4"/>
        <v/>
      </c>
      <c r="Z23" s="53"/>
      <c r="AA23" s="53"/>
      <c r="AB23" s="47">
        <v>11</v>
      </c>
      <c r="AC23" s="56">
        <v>44998</v>
      </c>
      <c r="AD23" s="42">
        <f>_xlfn.XLOOKUP($M$8&amp;$AC23,Sheet2!$C:$C,Sheet2!$E:$E)</f>
        <v>5.8972222222222221</v>
      </c>
      <c r="AE23" s="43">
        <f>_xlfn.XLOOKUP($M$8&amp;$AC23,Sheet2!$C:$C,Sheet2!$F:$F)</f>
        <v>44626</v>
      </c>
      <c r="AF23" s="44">
        <f>_xlfn.XLOOKUP($M$8&amp;$AC23,Sheet2!$C:$C,Sheet2!$H:$H)</f>
        <v>6.0666666666666664</v>
      </c>
      <c r="AG23" s="48"/>
      <c r="AH23" s="48"/>
      <c r="AI23" s="53"/>
      <c r="AJ23" s="53"/>
      <c r="AK23" s="53"/>
      <c r="AL23" s="53"/>
      <c r="AM23" s="53"/>
      <c r="AN23" s="53"/>
      <c r="AO23" s="45"/>
      <c r="AP23" s="45"/>
      <c r="AQ23" s="45"/>
      <c r="AR23" s="45"/>
      <c r="AS23" s="45"/>
      <c r="AT23" s="45"/>
      <c r="AU23" s="45"/>
      <c r="AV23" s="45"/>
      <c r="AW23" s="45"/>
      <c r="AX23" s="45"/>
      <c r="AY23" s="45"/>
      <c r="AZ23" s="45"/>
      <c r="BA23" s="45"/>
      <c r="BB23" s="45"/>
      <c r="BC23" s="45"/>
      <c r="BD23" s="45"/>
    </row>
    <row r="24" spans="1:56" s="7" customFormat="1" ht="19.95" customHeight="1" x14ac:dyDescent="0.45">
      <c r="A24" s="45" t="str">
        <f t="shared" si="0"/>
        <v>福岡12</v>
      </c>
      <c r="B24" s="7">
        <v>12</v>
      </c>
      <c r="C24" s="84">
        <f t="shared" si="1"/>
        <v>44999</v>
      </c>
      <c r="D24" s="85"/>
      <c r="E24" s="86"/>
      <c r="F24" s="87">
        <v>6.405555555555555</v>
      </c>
      <c r="G24" s="88"/>
      <c r="H24" s="89"/>
      <c r="I24" s="90"/>
      <c r="J24" s="91">
        <v>44636</v>
      </c>
      <c r="K24" s="92"/>
      <c r="L24" s="92"/>
      <c r="M24" s="87">
        <v>6.1638888888888888</v>
      </c>
      <c r="N24" s="88"/>
      <c r="O24" s="89"/>
      <c r="P24" s="90"/>
      <c r="Q24" s="93">
        <f t="shared" si="2"/>
        <v>0</v>
      </c>
      <c r="R24" s="94"/>
      <c r="S24" s="54" t="s">
        <v>22</v>
      </c>
      <c r="T24" s="95" t="str">
        <f t="shared" si="3"/>
        <v/>
      </c>
      <c r="U24" s="96"/>
      <c r="V24" s="96"/>
      <c r="W24" s="96"/>
      <c r="X24" s="55" t="s">
        <v>28</v>
      </c>
      <c r="Y24" s="45" t="str">
        <f t="shared" si="4"/>
        <v/>
      </c>
      <c r="Z24" s="53"/>
      <c r="AA24" s="53"/>
      <c r="AB24" s="47">
        <v>12</v>
      </c>
      <c r="AC24" s="56">
        <v>44999</v>
      </c>
      <c r="AD24" s="42">
        <f>_xlfn.XLOOKUP($M$8&amp;$AC24,Sheet2!$C:$C,Sheet2!$E:$E)</f>
        <v>6.2777777777777777</v>
      </c>
      <c r="AE24" s="43">
        <f>_xlfn.XLOOKUP($M$8&amp;$AC24,Sheet2!$C:$C,Sheet2!$F:$F)</f>
        <v>44635</v>
      </c>
      <c r="AF24" s="44">
        <f>_xlfn.XLOOKUP($M$8&amp;$AC24,Sheet2!$C:$C,Sheet2!$H:$H)</f>
        <v>6.2694444444444439</v>
      </c>
      <c r="AG24" s="48"/>
      <c r="AH24" s="48"/>
      <c r="AI24" s="53"/>
      <c r="AJ24" s="53"/>
      <c r="AK24" s="53"/>
      <c r="AL24" s="53"/>
      <c r="AM24" s="53"/>
      <c r="AN24" s="53"/>
      <c r="AO24" s="45"/>
      <c r="AP24" s="45"/>
      <c r="AQ24" s="45"/>
      <c r="AR24" s="45"/>
      <c r="AS24" s="45"/>
      <c r="AT24" s="45"/>
      <c r="AU24" s="45"/>
      <c r="AV24" s="45"/>
      <c r="AW24" s="45"/>
      <c r="AX24" s="45"/>
      <c r="AY24" s="45"/>
      <c r="AZ24" s="45"/>
      <c r="BA24" s="45"/>
      <c r="BB24" s="45"/>
      <c r="BC24" s="45"/>
      <c r="BD24" s="45"/>
    </row>
    <row r="25" spans="1:56" s="7" customFormat="1" ht="19.95" customHeight="1" x14ac:dyDescent="0.45">
      <c r="A25" s="45" t="str">
        <f t="shared" si="0"/>
        <v>福岡13</v>
      </c>
      <c r="B25" s="7">
        <v>13</v>
      </c>
      <c r="C25" s="84">
        <f t="shared" si="1"/>
        <v>45000</v>
      </c>
      <c r="D25" s="85"/>
      <c r="E25" s="86"/>
      <c r="F25" s="87">
        <v>6.0027777777777773</v>
      </c>
      <c r="G25" s="88"/>
      <c r="H25" s="89"/>
      <c r="I25" s="90"/>
      <c r="J25" s="91">
        <v>44626</v>
      </c>
      <c r="K25" s="92"/>
      <c r="L25" s="92"/>
      <c r="M25" s="87">
        <v>6.0611111111111109</v>
      </c>
      <c r="N25" s="88"/>
      <c r="O25" s="89"/>
      <c r="P25" s="90"/>
      <c r="Q25" s="93">
        <f t="shared" si="2"/>
        <v>0</v>
      </c>
      <c r="R25" s="94"/>
      <c r="S25" s="54" t="s">
        <v>22</v>
      </c>
      <c r="T25" s="95" t="str">
        <f t="shared" si="3"/>
        <v/>
      </c>
      <c r="U25" s="96"/>
      <c r="V25" s="96"/>
      <c r="W25" s="96"/>
      <c r="X25" s="55" t="s">
        <v>28</v>
      </c>
      <c r="Y25" s="45" t="str">
        <f t="shared" si="4"/>
        <v/>
      </c>
      <c r="Z25" s="53"/>
      <c r="AA25" s="53"/>
      <c r="AB25" s="47">
        <v>13</v>
      </c>
      <c r="AC25" s="56">
        <v>45000</v>
      </c>
      <c r="AD25" s="42">
        <f>_xlfn.XLOOKUP($M$8&amp;$AC25,Sheet2!$C:$C,Sheet2!$E:$E)</f>
        <v>5.3277777777777775</v>
      </c>
      <c r="AE25" s="43">
        <f>_xlfn.XLOOKUP($M$8&amp;$AC25,Sheet2!$C:$C,Sheet2!$F:$F)</f>
        <v>44622</v>
      </c>
      <c r="AF25" s="44">
        <f>_xlfn.XLOOKUP($M$8&amp;$AC25,Sheet2!$C:$C,Sheet2!$H:$H)</f>
        <v>5.5055555555555555</v>
      </c>
      <c r="AG25" s="48"/>
      <c r="AH25" s="48"/>
      <c r="AI25" s="53"/>
      <c r="AJ25" s="53"/>
      <c r="AK25" s="53"/>
      <c r="AL25" s="53"/>
      <c r="AM25" s="53"/>
      <c r="AN25" s="53"/>
      <c r="AO25" s="45"/>
      <c r="AP25" s="45"/>
      <c r="AQ25" s="45"/>
      <c r="AR25" s="45"/>
      <c r="AS25" s="45"/>
      <c r="AT25" s="45"/>
      <c r="AU25" s="45"/>
      <c r="AV25" s="45"/>
      <c r="AW25" s="45"/>
      <c r="AX25" s="45"/>
      <c r="AY25" s="45"/>
      <c r="AZ25" s="45"/>
      <c r="BA25" s="45"/>
      <c r="BB25" s="45"/>
      <c r="BC25" s="45"/>
      <c r="BD25" s="45"/>
    </row>
    <row r="26" spans="1:56" s="7" customFormat="1" ht="19.95" customHeight="1" x14ac:dyDescent="0.45">
      <c r="A26" s="45" t="str">
        <f t="shared" si="0"/>
        <v>福岡14</v>
      </c>
      <c r="B26" s="7">
        <v>14</v>
      </c>
      <c r="C26" s="84">
        <f t="shared" si="1"/>
        <v>45001</v>
      </c>
      <c r="D26" s="85"/>
      <c r="E26" s="86"/>
      <c r="F26" s="87">
        <v>4.2361111111111107</v>
      </c>
      <c r="G26" s="88"/>
      <c r="H26" s="89"/>
      <c r="I26" s="90"/>
      <c r="J26" s="91">
        <v>44640</v>
      </c>
      <c r="K26" s="92"/>
      <c r="L26" s="92"/>
      <c r="M26" s="87">
        <v>4.3166666666666664</v>
      </c>
      <c r="N26" s="88"/>
      <c r="O26" s="89"/>
      <c r="P26" s="90"/>
      <c r="Q26" s="93">
        <f t="shared" si="2"/>
        <v>0</v>
      </c>
      <c r="R26" s="94"/>
      <c r="S26" s="54" t="s">
        <v>22</v>
      </c>
      <c r="T26" s="95" t="str">
        <f t="shared" si="3"/>
        <v/>
      </c>
      <c r="U26" s="96"/>
      <c r="V26" s="96"/>
      <c r="W26" s="96"/>
      <c r="X26" s="55" t="s">
        <v>28</v>
      </c>
      <c r="Y26" s="45" t="str">
        <f t="shared" si="4"/>
        <v/>
      </c>
      <c r="Z26" s="53"/>
      <c r="AA26" s="53"/>
      <c r="AB26" s="47">
        <v>14</v>
      </c>
      <c r="AC26" s="56">
        <v>45001</v>
      </c>
      <c r="AD26" s="42">
        <f>_xlfn.XLOOKUP($M$8&amp;$AC26,Sheet2!$C:$C,Sheet2!$E:$E)</f>
        <v>3.1666666666666665</v>
      </c>
      <c r="AE26" s="43">
        <f>_xlfn.XLOOKUP($M$8&amp;$AC26,Sheet2!$C:$C,Sheet2!$F:$F)</f>
        <v>44634</v>
      </c>
      <c r="AF26" s="44">
        <f>_xlfn.XLOOKUP($M$8&amp;$AC26,Sheet2!$C:$C,Sheet2!$H:$H)</f>
        <v>3.2388888888888889</v>
      </c>
      <c r="AG26" s="48"/>
      <c r="AH26" s="48"/>
      <c r="AI26" s="53"/>
      <c r="AJ26" s="53"/>
      <c r="AK26" s="53"/>
      <c r="AL26" s="53"/>
      <c r="AM26" s="53"/>
      <c r="AN26" s="53"/>
      <c r="AO26" s="45"/>
      <c r="AP26" s="45"/>
      <c r="AQ26" s="45"/>
      <c r="AR26" s="45"/>
      <c r="AS26" s="45"/>
      <c r="AT26" s="45"/>
      <c r="AU26" s="45"/>
      <c r="AV26" s="45"/>
      <c r="AW26" s="45"/>
      <c r="AX26" s="45"/>
      <c r="AY26" s="45"/>
      <c r="AZ26" s="45"/>
      <c r="BA26" s="45"/>
      <c r="BB26" s="45"/>
      <c r="BC26" s="45"/>
      <c r="BD26" s="45"/>
    </row>
    <row r="27" spans="1:56" s="7" customFormat="1" ht="19.95" customHeight="1" x14ac:dyDescent="0.45">
      <c r="A27" s="45" t="str">
        <f t="shared" si="0"/>
        <v>福岡15</v>
      </c>
      <c r="B27" s="7">
        <v>15</v>
      </c>
      <c r="C27" s="84">
        <f t="shared" si="1"/>
        <v>45003</v>
      </c>
      <c r="D27" s="85"/>
      <c r="E27" s="86"/>
      <c r="F27" s="87">
        <v>4.0388888888888888</v>
      </c>
      <c r="G27" s="88"/>
      <c r="H27" s="89"/>
      <c r="I27" s="90"/>
      <c r="J27" s="91">
        <v>44640</v>
      </c>
      <c r="K27" s="92"/>
      <c r="L27" s="92"/>
      <c r="M27" s="87">
        <v>4.3166666666666664</v>
      </c>
      <c r="N27" s="88"/>
      <c r="O27" s="89"/>
      <c r="P27" s="90"/>
      <c r="Q27" s="93">
        <f t="shared" si="2"/>
        <v>0</v>
      </c>
      <c r="R27" s="94"/>
      <c r="S27" s="54" t="s">
        <v>22</v>
      </c>
      <c r="T27" s="95" t="str">
        <f t="shared" si="3"/>
        <v/>
      </c>
      <c r="U27" s="96"/>
      <c r="V27" s="96"/>
      <c r="W27" s="96"/>
      <c r="X27" s="55" t="s">
        <v>28</v>
      </c>
      <c r="Y27" s="45" t="str">
        <f t="shared" si="4"/>
        <v/>
      </c>
      <c r="Z27" s="53"/>
      <c r="AA27" s="53"/>
      <c r="AB27" s="47">
        <v>15</v>
      </c>
      <c r="AC27" s="56">
        <v>45003</v>
      </c>
      <c r="AD27" s="42">
        <f>_xlfn.XLOOKUP($M$8&amp;$AC27,Sheet2!$C:$C,Sheet2!$E:$E)</f>
        <v>2.8777777777777778</v>
      </c>
      <c r="AE27" s="43">
        <f>_xlfn.XLOOKUP($M$8&amp;$AC27,Sheet2!$C:$C,Sheet2!$F:$F)</f>
        <v>44634</v>
      </c>
      <c r="AF27" s="44">
        <f>_xlfn.XLOOKUP($M$8&amp;$AC27,Sheet2!$C:$C,Sheet2!$H:$H)</f>
        <v>3.2388888888888889</v>
      </c>
      <c r="AG27" s="48"/>
      <c r="AH27" s="48"/>
      <c r="AI27" s="53"/>
      <c r="AJ27" s="53"/>
      <c r="AK27" s="53"/>
      <c r="AL27" s="53"/>
      <c r="AM27" s="53"/>
      <c r="AN27" s="53"/>
      <c r="AO27" s="45"/>
      <c r="AP27" s="45"/>
      <c r="AQ27" s="45"/>
      <c r="AR27" s="45"/>
      <c r="AS27" s="45"/>
      <c r="AT27" s="45"/>
      <c r="AU27" s="45"/>
      <c r="AV27" s="45"/>
      <c r="AW27" s="45"/>
      <c r="AX27" s="45"/>
      <c r="AY27" s="45"/>
      <c r="AZ27" s="45"/>
      <c r="BA27" s="45"/>
      <c r="BB27" s="45"/>
      <c r="BC27" s="45"/>
      <c r="BD27" s="45"/>
    </row>
    <row r="28" spans="1:56" s="7" customFormat="1" ht="19.95" customHeight="1" x14ac:dyDescent="0.45">
      <c r="A28" s="45" t="str">
        <f t="shared" si="0"/>
        <v>福岡16</v>
      </c>
      <c r="B28" s="7">
        <v>16</v>
      </c>
      <c r="C28" s="84">
        <f t="shared" si="1"/>
        <v>45004</v>
      </c>
      <c r="D28" s="85"/>
      <c r="E28" s="86"/>
      <c r="F28" s="87">
        <v>5.9916666666666663</v>
      </c>
      <c r="G28" s="88"/>
      <c r="H28" s="89"/>
      <c r="I28" s="90"/>
      <c r="J28" s="91">
        <v>44626</v>
      </c>
      <c r="K28" s="92"/>
      <c r="L28" s="92"/>
      <c r="M28" s="87">
        <v>6.0611111111111109</v>
      </c>
      <c r="N28" s="88"/>
      <c r="O28" s="89"/>
      <c r="P28" s="90"/>
      <c r="Q28" s="93">
        <f t="shared" si="2"/>
        <v>0</v>
      </c>
      <c r="R28" s="94"/>
      <c r="S28" s="54" t="s">
        <v>22</v>
      </c>
      <c r="T28" s="95" t="str">
        <f t="shared" si="3"/>
        <v/>
      </c>
      <c r="U28" s="96"/>
      <c r="V28" s="96"/>
      <c r="W28" s="96"/>
      <c r="X28" s="55" t="s">
        <v>28</v>
      </c>
      <c r="Y28" s="45" t="str">
        <f t="shared" si="4"/>
        <v/>
      </c>
      <c r="Z28" s="53"/>
      <c r="AA28" s="53"/>
      <c r="AB28" s="47">
        <v>16</v>
      </c>
      <c r="AC28" s="56">
        <v>45004</v>
      </c>
      <c r="AD28" s="42">
        <f>_xlfn.XLOOKUP($M$8&amp;$AC28,Sheet2!$C:$C,Sheet2!$E:$E)</f>
        <v>6.0888888888888895</v>
      </c>
      <c r="AE28" s="43">
        <f>_xlfn.XLOOKUP($M$8&amp;$AC28,Sheet2!$C:$C,Sheet2!$F:$F)</f>
        <v>44636</v>
      </c>
      <c r="AF28" s="44">
        <f>_xlfn.XLOOKUP($M$8&amp;$AC28,Sheet2!$C:$C,Sheet2!$H:$H)</f>
        <v>6.1277777777777773</v>
      </c>
      <c r="AG28" s="48"/>
      <c r="AH28" s="48"/>
      <c r="AI28" s="53"/>
      <c r="AJ28" s="53"/>
      <c r="AK28" s="53"/>
      <c r="AL28" s="53"/>
      <c r="AM28" s="53"/>
      <c r="AN28" s="53"/>
      <c r="AO28" s="45"/>
      <c r="AP28" s="45"/>
      <c r="AQ28" s="45"/>
      <c r="AR28" s="45"/>
      <c r="AS28" s="45"/>
      <c r="AT28" s="45"/>
      <c r="AU28" s="45"/>
      <c r="AV28" s="45"/>
      <c r="AW28" s="45"/>
      <c r="AX28" s="45"/>
      <c r="AY28" s="45"/>
      <c r="AZ28" s="45"/>
      <c r="BA28" s="45"/>
      <c r="BB28" s="45"/>
      <c r="BC28" s="45"/>
      <c r="BD28" s="45"/>
    </row>
    <row r="29" spans="1:56" s="7" customFormat="1" ht="19.95" customHeight="1" x14ac:dyDescent="0.45">
      <c r="A29" s="45" t="str">
        <f t="shared" si="0"/>
        <v>福岡17</v>
      </c>
      <c r="B29" s="7">
        <v>17</v>
      </c>
      <c r="C29" s="84">
        <f t="shared" si="1"/>
        <v>45005</v>
      </c>
      <c r="D29" s="85"/>
      <c r="E29" s="86"/>
      <c r="F29" s="87">
        <v>3.6972222222222224</v>
      </c>
      <c r="G29" s="88"/>
      <c r="H29" s="89"/>
      <c r="I29" s="90"/>
      <c r="J29" s="91">
        <v>44637</v>
      </c>
      <c r="K29" s="92"/>
      <c r="L29" s="92"/>
      <c r="M29" s="87">
        <v>3.7527777777777778</v>
      </c>
      <c r="N29" s="88"/>
      <c r="O29" s="89"/>
      <c r="P29" s="90"/>
      <c r="Q29" s="93">
        <f t="shared" si="2"/>
        <v>0</v>
      </c>
      <c r="R29" s="94"/>
      <c r="S29" s="54" t="s">
        <v>22</v>
      </c>
      <c r="T29" s="95" t="str">
        <f t="shared" si="3"/>
        <v/>
      </c>
      <c r="U29" s="96"/>
      <c r="V29" s="96"/>
      <c r="W29" s="96"/>
      <c r="X29" s="55" t="s">
        <v>28</v>
      </c>
      <c r="Y29" s="45" t="str">
        <f t="shared" si="4"/>
        <v/>
      </c>
      <c r="Z29" s="53"/>
      <c r="AA29" s="53"/>
      <c r="AB29" s="47">
        <v>17</v>
      </c>
      <c r="AC29" s="56">
        <v>45005</v>
      </c>
      <c r="AD29" s="42">
        <f>_xlfn.XLOOKUP($M$8&amp;$AC29,Sheet2!$C:$C,Sheet2!$E:$E)</f>
        <v>3.6694444444444447</v>
      </c>
      <c r="AE29" s="43">
        <f>_xlfn.XLOOKUP($M$8&amp;$AC29,Sheet2!$C:$C,Sheet2!$F:$F)</f>
        <v>44627</v>
      </c>
      <c r="AF29" s="44">
        <f>_xlfn.XLOOKUP($M$8&amp;$AC29,Sheet2!$C:$C,Sheet2!$H:$H)</f>
        <v>3.6805555555555554</v>
      </c>
      <c r="AG29" s="48"/>
      <c r="AH29" s="48"/>
      <c r="AI29" s="53"/>
      <c r="AJ29" s="53"/>
      <c r="AK29" s="53"/>
      <c r="AL29" s="53"/>
      <c r="AM29" s="53"/>
      <c r="AN29" s="53"/>
      <c r="AO29" s="45"/>
      <c r="AP29" s="45"/>
      <c r="AQ29" s="45"/>
      <c r="AR29" s="45"/>
      <c r="AS29" s="45"/>
      <c r="AT29" s="45"/>
      <c r="AU29" s="45"/>
      <c r="AV29" s="45"/>
      <c r="AW29" s="45"/>
      <c r="AX29" s="45"/>
      <c r="AY29" s="45"/>
      <c r="AZ29" s="45"/>
      <c r="BA29" s="45"/>
      <c r="BB29" s="45"/>
      <c r="BC29" s="45"/>
      <c r="BD29" s="45"/>
    </row>
    <row r="30" spans="1:56" s="7" customFormat="1" ht="19.95" customHeight="1" x14ac:dyDescent="0.45">
      <c r="A30" s="45" t="str">
        <f t="shared" si="0"/>
        <v>福岡18</v>
      </c>
      <c r="B30" s="7">
        <v>18</v>
      </c>
      <c r="C30" s="84">
        <f t="shared" si="1"/>
        <v>45007</v>
      </c>
      <c r="D30" s="85"/>
      <c r="E30" s="86"/>
      <c r="F30" s="87">
        <v>5.0083333333333337</v>
      </c>
      <c r="G30" s="88"/>
      <c r="H30" s="89"/>
      <c r="I30" s="90"/>
      <c r="J30" s="91">
        <v>44645</v>
      </c>
      <c r="K30" s="92"/>
      <c r="L30" s="92"/>
      <c r="M30" s="87">
        <v>5.0083333333333337</v>
      </c>
      <c r="N30" s="88"/>
      <c r="O30" s="89"/>
      <c r="P30" s="90"/>
      <c r="Q30" s="93">
        <f t="shared" si="2"/>
        <v>0</v>
      </c>
      <c r="R30" s="94"/>
      <c r="S30" s="54" t="s">
        <v>22</v>
      </c>
      <c r="T30" s="95" t="str">
        <f t="shared" si="3"/>
        <v/>
      </c>
      <c r="U30" s="96"/>
      <c r="V30" s="96"/>
      <c r="W30" s="96"/>
      <c r="X30" s="55" t="s">
        <v>28</v>
      </c>
      <c r="Y30" s="45" t="str">
        <f t="shared" si="4"/>
        <v/>
      </c>
      <c r="Z30" s="53"/>
      <c r="AA30" s="53"/>
      <c r="AB30" s="47">
        <v>18</v>
      </c>
      <c r="AC30" s="56">
        <v>45007</v>
      </c>
      <c r="AD30" s="42">
        <f>_xlfn.XLOOKUP($M$8&amp;$AC30,Sheet2!$C:$C,Sheet2!$E:$E)</f>
        <v>5.3277777777777775</v>
      </c>
      <c r="AE30" s="43">
        <f>_xlfn.XLOOKUP($M$8&amp;$AC30,Sheet2!$C:$C,Sheet2!$F:$F)</f>
        <v>44622</v>
      </c>
      <c r="AF30" s="44">
        <f>_xlfn.XLOOKUP($M$8&amp;$AC30,Sheet2!$C:$C,Sheet2!$H:$H)</f>
        <v>5.5055555555555555</v>
      </c>
      <c r="AG30" s="48"/>
      <c r="AH30" s="48"/>
      <c r="AI30" s="53"/>
      <c r="AJ30" s="53"/>
      <c r="AK30" s="53"/>
      <c r="AL30" s="53"/>
      <c r="AM30" s="53"/>
      <c r="AN30" s="53"/>
      <c r="AO30" s="45"/>
      <c r="AP30" s="45"/>
      <c r="AQ30" s="45"/>
      <c r="AR30" s="45"/>
      <c r="AS30" s="45"/>
      <c r="AT30" s="45"/>
      <c r="AU30" s="45"/>
      <c r="AV30" s="45"/>
      <c r="AW30" s="45"/>
      <c r="AX30" s="45"/>
      <c r="AY30" s="45"/>
      <c r="AZ30" s="45"/>
      <c r="BA30" s="45"/>
      <c r="BB30" s="45"/>
      <c r="BC30" s="45"/>
      <c r="BD30" s="45"/>
    </row>
    <row r="31" spans="1:56" s="7" customFormat="1" ht="19.95" customHeight="1" x14ac:dyDescent="0.45">
      <c r="A31" s="45" t="str">
        <f t="shared" si="0"/>
        <v>福岡19</v>
      </c>
      <c r="B31" s="7">
        <v>19</v>
      </c>
      <c r="C31" s="84">
        <f t="shared" si="1"/>
        <v>45010</v>
      </c>
      <c r="D31" s="85"/>
      <c r="E31" s="86"/>
      <c r="F31" s="87">
        <v>4.4027777777777777</v>
      </c>
      <c r="G31" s="88"/>
      <c r="H31" s="89"/>
      <c r="I31" s="90"/>
      <c r="J31" s="91">
        <v>44650</v>
      </c>
      <c r="K31" s="92"/>
      <c r="L31" s="92"/>
      <c r="M31" s="87">
        <v>4.8805555555555555</v>
      </c>
      <c r="N31" s="88"/>
      <c r="O31" s="89"/>
      <c r="P31" s="90"/>
      <c r="Q31" s="93">
        <f t="shared" si="2"/>
        <v>0</v>
      </c>
      <c r="R31" s="94"/>
      <c r="S31" s="54" t="s">
        <v>22</v>
      </c>
      <c r="T31" s="95" t="str">
        <f t="shared" si="3"/>
        <v/>
      </c>
      <c r="U31" s="96"/>
      <c r="V31" s="96"/>
      <c r="W31" s="96"/>
      <c r="X31" s="55" t="s">
        <v>28</v>
      </c>
      <c r="Y31" s="45" t="str">
        <f t="shared" si="4"/>
        <v/>
      </c>
      <c r="Z31" s="53"/>
      <c r="AA31" s="53"/>
      <c r="AB31" s="47">
        <v>19</v>
      </c>
      <c r="AC31" s="56">
        <v>45010</v>
      </c>
      <c r="AD31" s="42">
        <f>_xlfn.XLOOKUP($M$8&amp;$AC31,Sheet2!$C:$C,Sheet2!$E:$E)</f>
        <v>4.1499999999999995</v>
      </c>
      <c r="AE31" s="43">
        <f>_xlfn.XLOOKUP($M$8&amp;$AC31,Sheet2!$C:$C,Sheet2!$F:$F)</f>
        <v>44642</v>
      </c>
      <c r="AF31" s="44">
        <f>_xlfn.XLOOKUP($M$8&amp;$AC31,Sheet2!$C:$C,Sheet2!$H:$H)</f>
        <v>4.6722222222222225</v>
      </c>
      <c r="AG31" s="48"/>
      <c r="AH31" s="48"/>
      <c r="AI31" s="53"/>
      <c r="AJ31" s="53"/>
      <c r="AK31" s="53"/>
      <c r="AL31" s="53"/>
      <c r="AM31" s="53"/>
      <c r="AN31" s="53"/>
      <c r="AO31" s="45"/>
      <c r="AP31" s="45"/>
      <c r="AQ31" s="45"/>
      <c r="AR31" s="45"/>
      <c r="AS31" s="45"/>
      <c r="AT31" s="45"/>
      <c r="AU31" s="45"/>
      <c r="AV31" s="45"/>
      <c r="AW31" s="45"/>
      <c r="AX31" s="45"/>
      <c r="AY31" s="45"/>
      <c r="AZ31" s="45"/>
      <c r="BA31" s="45"/>
      <c r="BB31" s="45"/>
      <c r="BC31" s="45"/>
      <c r="BD31" s="45"/>
    </row>
    <row r="32" spans="1:56" s="7" customFormat="1" ht="19.95" customHeight="1" x14ac:dyDescent="0.45">
      <c r="A32" s="45" t="str">
        <f t="shared" si="0"/>
        <v>福岡20</v>
      </c>
      <c r="B32" s="7">
        <v>20</v>
      </c>
      <c r="C32" s="84">
        <f t="shared" si="1"/>
        <v>45012</v>
      </c>
      <c r="D32" s="85"/>
      <c r="E32" s="86"/>
      <c r="F32" s="87">
        <v>5.477777777777777</v>
      </c>
      <c r="G32" s="88"/>
      <c r="H32" s="89"/>
      <c r="I32" s="90"/>
      <c r="J32" s="91">
        <v>44632</v>
      </c>
      <c r="K32" s="92"/>
      <c r="L32" s="92"/>
      <c r="M32" s="87">
        <v>5.6833333333333336</v>
      </c>
      <c r="N32" s="88"/>
      <c r="O32" s="89"/>
      <c r="P32" s="90"/>
      <c r="Q32" s="93">
        <f t="shared" si="2"/>
        <v>0</v>
      </c>
      <c r="R32" s="94"/>
      <c r="S32" s="54" t="s">
        <v>22</v>
      </c>
      <c r="T32" s="95" t="str">
        <f t="shared" si="3"/>
        <v/>
      </c>
      <c r="U32" s="96"/>
      <c r="V32" s="96"/>
      <c r="W32" s="96"/>
      <c r="X32" s="55" t="s">
        <v>28</v>
      </c>
      <c r="Y32" s="45" t="str">
        <f t="shared" si="4"/>
        <v/>
      </c>
      <c r="Z32" s="53"/>
      <c r="AA32" s="53"/>
      <c r="AB32" s="47">
        <v>20</v>
      </c>
      <c r="AC32" s="56">
        <v>45012</v>
      </c>
      <c r="AD32" s="42">
        <f>_xlfn.XLOOKUP($M$8&amp;$AC32,Sheet2!$C:$C,Sheet2!$E:$E)</f>
        <v>5.0138888888888893</v>
      </c>
      <c r="AE32" s="43">
        <f>_xlfn.XLOOKUP($M$8&amp;$AC32,Sheet2!$C:$C,Sheet2!$F:$F)</f>
        <v>44625</v>
      </c>
      <c r="AF32" s="44">
        <f>_xlfn.XLOOKUP($M$8&amp;$AC32,Sheet2!$C:$C,Sheet2!$H:$H)</f>
        <v>5.0638888888888891</v>
      </c>
      <c r="AG32" s="48"/>
      <c r="AH32" s="48"/>
      <c r="AI32" s="53"/>
      <c r="AJ32" s="53"/>
      <c r="AK32" s="53"/>
      <c r="AL32" s="53"/>
      <c r="AM32" s="53"/>
      <c r="AN32" s="53"/>
      <c r="AO32" s="45"/>
      <c r="AP32" s="45"/>
      <c r="AQ32" s="45"/>
      <c r="AR32" s="45"/>
      <c r="AS32" s="45"/>
      <c r="AT32" s="45"/>
      <c r="AU32" s="45"/>
      <c r="AV32" s="45"/>
      <c r="AW32" s="45"/>
      <c r="AX32" s="45"/>
      <c r="AY32" s="45"/>
      <c r="AZ32" s="45"/>
      <c r="BA32" s="45"/>
      <c r="BB32" s="45"/>
      <c r="BC32" s="45"/>
      <c r="BD32" s="45"/>
    </row>
    <row r="33" spans="1:56" s="7" customFormat="1" ht="19.95" customHeight="1" x14ac:dyDescent="0.45">
      <c r="A33" s="45" t="str">
        <f t="shared" si="0"/>
        <v>福岡21</v>
      </c>
      <c r="B33" s="7">
        <v>21</v>
      </c>
      <c r="C33" s="84">
        <f t="shared" si="1"/>
        <v>45013</v>
      </c>
      <c r="D33" s="85"/>
      <c r="E33" s="86"/>
      <c r="F33" s="87">
        <v>6.8194444444444446</v>
      </c>
      <c r="G33" s="88"/>
      <c r="H33" s="89"/>
      <c r="I33" s="90"/>
      <c r="J33" s="91">
        <v>44644</v>
      </c>
      <c r="K33" s="92"/>
      <c r="L33" s="92"/>
      <c r="M33" s="87">
        <v>6.4555555555555548</v>
      </c>
      <c r="N33" s="88"/>
      <c r="O33" s="89"/>
      <c r="P33" s="90"/>
      <c r="Q33" s="93">
        <f t="shared" si="2"/>
        <v>0</v>
      </c>
      <c r="R33" s="94"/>
      <c r="S33" s="54" t="s">
        <v>22</v>
      </c>
      <c r="T33" s="95" t="str">
        <f t="shared" si="3"/>
        <v/>
      </c>
      <c r="U33" s="96"/>
      <c r="V33" s="96"/>
      <c r="W33" s="96"/>
      <c r="X33" s="55" t="s">
        <v>28</v>
      </c>
      <c r="Y33" s="45" t="str">
        <f t="shared" si="4"/>
        <v/>
      </c>
      <c r="Z33" s="53"/>
      <c r="AA33" s="53"/>
      <c r="AB33" s="47">
        <v>21</v>
      </c>
      <c r="AC33" s="56">
        <v>45013</v>
      </c>
      <c r="AD33" s="42">
        <f>_xlfn.XLOOKUP($M$8&amp;$AC33,Sheet2!$C:$C,Sheet2!$E:$E)</f>
        <v>6.7249999999999996</v>
      </c>
      <c r="AE33" s="43">
        <f>_xlfn.XLOOKUP($M$8&amp;$AC33,Sheet2!$C:$C,Sheet2!$F:$F)</f>
        <v>44635</v>
      </c>
      <c r="AF33" s="44">
        <f>_xlfn.XLOOKUP($M$8&amp;$AC33,Sheet2!$C:$C,Sheet2!$H:$H)</f>
        <v>6.2694444444444439</v>
      </c>
      <c r="AG33" s="48"/>
      <c r="AH33" s="48"/>
      <c r="AI33" s="53"/>
      <c r="AJ33" s="53"/>
      <c r="AK33" s="53"/>
      <c r="AL33" s="53"/>
      <c r="AM33" s="53"/>
      <c r="AN33" s="53"/>
      <c r="AO33" s="45"/>
      <c r="AP33" s="45"/>
      <c r="AQ33" s="45"/>
      <c r="AR33" s="45"/>
      <c r="AS33" s="45"/>
      <c r="AT33" s="45"/>
      <c r="AU33" s="45"/>
      <c r="AV33" s="45"/>
      <c r="AW33" s="45"/>
      <c r="AX33" s="45"/>
      <c r="AY33" s="45"/>
      <c r="AZ33" s="45"/>
      <c r="BA33" s="45"/>
      <c r="BB33" s="45"/>
      <c r="BC33" s="45"/>
      <c r="BD33" s="45"/>
    </row>
    <row r="34" spans="1:56" s="7" customFormat="1" ht="19.95" customHeight="1" x14ac:dyDescent="0.45">
      <c r="A34" s="45" t="str">
        <f t="shared" si="0"/>
        <v>福岡22</v>
      </c>
      <c r="B34" s="7">
        <v>22</v>
      </c>
      <c r="C34" s="84">
        <f t="shared" si="1"/>
        <v>45014</v>
      </c>
      <c r="D34" s="85"/>
      <c r="E34" s="86"/>
      <c r="F34" s="87">
        <v>6.4999999999999991</v>
      </c>
      <c r="G34" s="88"/>
      <c r="H34" s="89"/>
      <c r="I34" s="90"/>
      <c r="J34" s="91">
        <v>44644</v>
      </c>
      <c r="K34" s="92"/>
      <c r="L34" s="92"/>
      <c r="M34" s="87">
        <v>6.4555555555555548</v>
      </c>
      <c r="N34" s="88"/>
      <c r="O34" s="89"/>
      <c r="P34" s="90"/>
      <c r="Q34" s="93">
        <f t="shared" si="2"/>
        <v>0</v>
      </c>
      <c r="R34" s="94"/>
      <c r="S34" s="54" t="s">
        <v>22</v>
      </c>
      <c r="T34" s="95" t="str">
        <f t="shared" si="3"/>
        <v/>
      </c>
      <c r="U34" s="96"/>
      <c r="V34" s="96"/>
      <c r="W34" s="96"/>
      <c r="X34" s="55" t="s">
        <v>28</v>
      </c>
      <c r="Y34" s="45" t="str">
        <f t="shared" si="4"/>
        <v/>
      </c>
      <c r="Z34" s="53"/>
      <c r="AA34" s="53"/>
      <c r="AB34" s="47">
        <v>22</v>
      </c>
      <c r="AC34" s="56">
        <v>45014</v>
      </c>
      <c r="AD34" s="42">
        <f>_xlfn.XLOOKUP($M$8&amp;$AC34,Sheet2!$C:$C,Sheet2!$E:$E)</f>
        <v>6.2722222222222213</v>
      </c>
      <c r="AE34" s="43">
        <f>_xlfn.XLOOKUP($M$8&amp;$AC34,Sheet2!$C:$C,Sheet2!$F:$F)</f>
        <v>44635</v>
      </c>
      <c r="AF34" s="44">
        <f>_xlfn.XLOOKUP($M$8&amp;$AC34,Sheet2!$C:$C,Sheet2!$H:$H)</f>
        <v>6.2694444444444439</v>
      </c>
      <c r="AG34" s="48"/>
      <c r="AH34" s="48"/>
      <c r="AI34" s="53"/>
      <c r="AJ34" s="53"/>
      <c r="AK34" s="53"/>
      <c r="AL34" s="53"/>
      <c r="AM34" s="53"/>
      <c r="AN34" s="53"/>
      <c r="AO34" s="45"/>
      <c r="AP34" s="45"/>
      <c r="AQ34" s="45"/>
      <c r="AR34" s="45"/>
      <c r="AS34" s="45"/>
      <c r="AT34" s="45"/>
      <c r="AU34" s="45"/>
      <c r="AV34" s="45"/>
      <c r="AW34" s="45"/>
      <c r="AX34" s="45"/>
      <c r="AY34" s="45"/>
      <c r="AZ34" s="45"/>
      <c r="BA34" s="45"/>
      <c r="BB34" s="45"/>
      <c r="BC34" s="45"/>
      <c r="BD34" s="45"/>
    </row>
    <row r="35" spans="1:56" s="7" customFormat="1" ht="19.95" customHeight="1" x14ac:dyDescent="0.45">
      <c r="A35" s="45" t="str">
        <f t="shared" si="0"/>
        <v>福岡23</v>
      </c>
      <c r="B35" s="7">
        <v>23</v>
      </c>
      <c r="C35" s="84">
        <f t="shared" si="1"/>
        <v>45016</v>
      </c>
      <c r="D35" s="85"/>
      <c r="E35" s="86"/>
      <c r="F35" s="87">
        <v>4.8833333333333329</v>
      </c>
      <c r="G35" s="88"/>
      <c r="H35" s="89"/>
      <c r="I35" s="90"/>
      <c r="J35" s="91">
        <v>44623</v>
      </c>
      <c r="K35" s="92"/>
      <c r="L35" s="92"/>
      <c r="M35" s="87">
        <v>4.9416666666666664</v>
      </c>
      <c r="N35" s="88"/>
      <c r="O35" s="89"/>
      <c r="P35" s="90"/>
      <c r="Q35" s="93">
        <f t="shared" si="2"/>
        <v>0</v>
      </c>
      <c r="R35" s="94"/>
      <c r="S35" s="54" t="s">
        <v>22</v>
      </c>
      <c r="T35" s="95" t="str">
        <f t="shared" si="3"/>
        <v/>
      </c>
      <c r="U35" s="96"/>
      <c r="V35" s="96"/>
      <c r="W35" s="96"/>
      <c r="X35" s="55" t="s">
        <v>28</v>
      </c>
      <c r="Y35" s="45" t="str">
        <f t="shared" si="4"/>
        <v/>
      </c>
      <c r="Z35" s="53"/>
      <c r="AA35" s="53"/>
      <c r="AB35" s="47">
        <v>23</v>
      </c>
      <c r="AC35" s="56">
        <v>45016</v>
      </c>
      <c r="AD35" s="42">
        <f>_xlfn.XLOOKUP($M$8&amp;$AC35,Sheet2!$C:$C,Sheet2!$E:$E)</f>
        <v>5.9805555555555561</v>
      </c>
      <c r="AE35" s="43">
        <f>_xlfn.XLOOKUP($M$8&amp;$AC35,Sheet2!$C:$C,Sheet2!$F:$F)</f>
        <v>44626</v>
      </c>
      <c r="AF35" s="44">
        <f>_xlfn.XLOOKUP($M$8&amp;$AC35,Sheet2!$C:$C,Sheet2!$H:$H)</f>
        <v>6.0666666666666664</v>
      </c>
      <c r="AG35" s="48"/>
      <c r="AH35" s="48"/>
      <c r="AI35" s="53"/>
      <c r="AJ35" s="53"/>
      <c r="AK35" s="53"/>
      <c r="AL35" s="53"/>
      <c r="AM35" s="53"/>
      <c r="AN35" s="53"/>
      <c r="AO35" s="45"/>
      <c r="AP35" s="45"/>
      <c r="AQ35" s="45"/>
      <c r="AR35" s="45"/>
      <c r="AS35" s="45"/>
      <c r="AT35" s="45"/>
      <c r="AU35" s="45"/>
      <c r="AV35" s="45"/>
      <c r="AW35" s="45"/>
      <c r="AX35" s="45"/>
      <c r="AY35" s="45"/>
      <c r="AZ35" s="45"/>
      <c r="BA35" s="45"/>
      <c r="BB35" s="45"/>
      <c r="BC35" s="45"/>
      <c r="BD35" s="45"/>
    </row>
    <row r="36" spans="1:56" s="7" customFormat="1" ht="19.95" customHeight="1" x14ac:dyDescent="0.45">
      <c r="A36" s="45" t="str">
        <f t="shared" si="0"/>
        <v>福岡24</v>
      </c>
      <c r="B36" s="7">
        <v>24</v>
      </c>
      <c r="C36" s="84">
        <f t="shared" si="1"/>
        <v>45017</v>
      </c>
      <c r="D36" s="85"/>
      <c r="E36" s="86"/>
      <c r="F36" s="87">
        <v>5.927777777777778</v>
      </c>
      <c r="G36" s="88"/>
      <c r="H36" s="89"/>
      <c r="I36" s="90"/>
      <c r="J36" s="91">
        <v>44626</v>
      </c>
      <c r="K36" s="92"/>
      <c r="L36" s="92"/>
      <c r="M36" s="87">
        <v>6.0611111111111109</v>
      </c>
      <c r="N36" s="88"/>
      <c r="O36" s="89"/>
      <c r="P36" s="90"/>
      <c r="Q36" s="93">
        <f t="shared" si="2"/>
        <v>0</v>
      </c>
      <c r="R36" s="94"/>
      <c r="S36" s="54" t="s">
        <v>22</v>
      </c>
      <c r="T36" s="95" t="str">
        <f t="shared" si="3"/>
        <v/>
      </c>
      <c r="U36" s="96"/>
      <c r="V36" s="96"/>
      <c r="W36" s="96"/>
      <c r="X36" s="55" t="s">
        <v>28</v>
      </c>
      <c r="Y36" s="45" t="str">
        <f t="shared" si="4"/>
        <v/>
      </c>
      <c r="Z36" s="53"/>
      <c r="AA36" s="53"/>
      <c r="AB36" s="47">
        <v>24</v>
      </c>
      <c r="AC36" s="56">
        <v>45017</v>
      </c>
      <c r="AD36" s="42">
        <f>_xlfn.XLOOKUP($M$8&amp;$AC36,Sheet2!$C:$C,Sheet2!$E:$E)</f>
        <v>6.0083333333333329</v>
      </c>
      <c r="AE36" s="43">
        <f>_xlfn.XLOOKUP($M$8&amp;$AC36,Sheet2!$C:$C,Sheet2!$F:$F)</f>
        <v>44661</v>
      </c>
      <c r="AF36" s="44">
        <f>_xlfn.XLOOKUP($M$8&amp;$AC36,Sheet2!$C:$C,Sheet2!$H:$H)</f>
        <v>6.3916666666666666</v>
      </c>
      <c r="AG36" s="48"/>
      <c r="AH36" s="48"/>
      <c r="AI36" s="53"/>
      <c r="AJ36" s="53"/>
      <c r="AK36" s="53"/>
      <c r="AL36" s="53"/>
      <c r="AM36" s="53"/>
      <c r="AN36" s="53"/>
      <c r="AO36" s="45"/>
      <c r="AP36" s="45"/>
      <c r="AQ36" s="45"/>
      <c r="AR36" s="45"/>
      <c r="AS36" s="45"/>
      <c r="AT36" s="45"/>
      <c r="AU36" s="45"/>
      <c r="AV36" s="45"/>
      <c r="AW36" s="45"/>
      <c r="AX36" s="45"/>
      <c r="AY36" s="45"/>
      <c r="AZ36" s="45"/>
      <c r="BA36" s="45"/>
      <c r="BB36" s="45"/>
      <c r="BC36" s="45"/>
      <c r="BD36" s="45"/>
    </row>
    <row r="37" spans="1:56" s="7" customFormat="1" ht="19.95" customHeight="1" x14ac:dyDescent="0.45">
      <c r="A37" s="45" t="str">
        <f t="shared" si="0"/>
        <v>福岡25</v>
      </c>
      <c r="B37" s="7">
        <v>25</v>
      </c>
      <c r="C37" s="84">
        <f t="shared" si="1"/>
        <v>45018</v>
      </c>
      <c r="D37" s="85"/>
      <c r="E37" s="86"/>
      <c r="F37" s="87">
        <v>6.0472222222222216</v>
      </c>
      <c r="G37" s="88"/>
      <c r="H37" s="89"/>
      <c r="I37" s="90"/>
      <c r="J37" s="91">
        <v>44626</v>
      </c>
      <c r="K37" s="92"/>
      <c r="L37" s="92"/>
      <c r="M37" s="87">
        <v>6.0611111111111109</v>
      </c>
      <c r="N37" s="88"/>
      <c r="O37" s="89"/>
      <c r="P37" s="90"/>
      <c r="Q37" s="93">
        <f t="shared" si="2"/>
        <v>0</v>
      </c>
      <c r="R37" s="94"/>
      <c r="S37" s="54" t="s">
        <v>22</v>
      </c>
      <c r="T37" s="95" t="str">
        <f t="shared" si="3"/>
        <v/>
      </c>
      <c r="U37" s="96"/>
      <c r="V37" s="96"/>
      <c r="W37" s="96"/>
      <c r="X37" s="55" t="s">
        <v>28</v>
      </c>
      <c r="Y37" s="45" t="str">
        <f t="shared" si="4"/>
        <v/>
      </c>
      <c r="Z37" s="53"/>
      <c r="AA37" s="53"/>
      <c r="AB37" s="47">
        <v>25</v>
      </c>
      <c r="AC37" s="56">
        <v>45018</v>
      </c>
      <c r="AD37" s="42">
        <f>_xlfn.XLOOKUP($M$8&amp;$AC37,Sheet2!$C:$C,Sheet2!$E:$E)</f>
        <v>6.5861111111111112</v>
      </c>
      <c r="AE37" s="43">
        <f>_xlfn.XLOOKUP($M$8&amp;$AC37,Sheet2!$C:$C,Sheet2!$F:$F)</f>
        <v>44657</v>
      </c>
      <c r="AF37" s="44">
        <f>_xlfn.XLOOKUP($M$8&amp;$AC37,Sheet2!$C:$C,Sheet2!$H:$H)</f>
        <v>6.7722222222222221</v>
      </c>
      <c r="AG37" s="48"/>
      <c r="AH37" s="48"/>
      <c r="AI37" s="53"/>
      <c r="AJ37" s="53"/>
      <c r="AK37" s="53"/>
      <c r="AL37" s="53"/>
      <c r="AM37" s="53"/>
      <c r="AN37" s="53"/>
      <c r="AO37" s="45"/>
      <c r="AP37" s="45"/>
      <c r="AQ37" s="45"/>
      <c r="AR37" s="45"/>
      <c r="AS37" s="45"/>
      <c r="AT37" s="45"/>
      <c r="AU37" s="45"/>
      <c r="AV37" s="45"/>
      <c r="AW37" s="45"/>
      <c r="AX37" s="45"/>
      <c r="AY37" s="45"/>
      <c r="AZ37" s="45"/>
      <c r="BA37" s="45"/>
      <c r="BB37" s="45"/>
      <c r="BC37" s="45"/>
      <c r="BD37" s="45"/>
    </row>
    <row r="38" spans="1:56" s="7" customFormat="1" ht="19.95" customHeight="1" x14ac:dyDescent="0.45">
      <c r="A38" s="45" t="str">
        <f t="shared" si="0"/>
        <v>福岡26</v>
      </c>
      <c r="B38" s="7">
        <v>26</v>
      </c>
      <c r="C38" s="84">
        <f t="shared" si="1"/>
        <v>45019</v>
      </c>
      <c r="D38" s="85"/>
      <c r="E38" s="86"/>
      <c r="F38" s="87">
        <v>6.8777777777777782</v>
      </c>
      <c r="G38" s="88"/>
      <c r="H38" s="89"/>
      <c r="I38" s="90"/>
      <c r="J38" s="91">
        <v>44681</v>
      </c>
      <c r="K38" s="92"/>
      <c r="L38" s="92"/>
      <c r="M38" s="87">
        <v>6.8944444444444439</v>
      </c>
      <c r="N38" s="88"/>
      <c r="O38" s="89"/>
      <c r="P38" s="90"/>
      <c r="Q38" s="93">
        <f t="shared" si="2"/>
        <v>0</v>
      </c>
      <c r="R38" s="94"/>
      <c r="S38" s="54" t="s">
        <v>22</v>
      </c>
      <c r="T38" s="95" t="str">
        <f t="shared" si="3"/>
        <v/>
      </c>
      <c r="U38" s="96"/>
      <c r="V38" s="96"/>
      <c r="W38" s="96"/>
      <c r="X38" s="55" t="s">
        <v>28</v>
      </c>
      <c r="Y38" s="45" t="str">
        <f t="shared" si="4"/>
        <v/>
      </c>
      <c r="Z38" s="53"/>
      <c r="AA38" s="53"/>
      <c r="AB38" s="47">
        <v>26</v>
      </c>
      <c r="AC38" s="56">
        <v>45019</v>
      </c>
      <c r="AD38" s="42">
        <f>_xlfn.XLOOKUP($M$8&amp;$AC38,Sheet2!$C:$C,Sheet2!$E:$E)</f>
        <v>6.9249999999999998</v>
      </c>
      <c r="AE38" s="43">
        <f>_xlfn.XLOOKUP($M$8&amp;$AC38,Sheet2!$C:$C,Sheet2!$F:$F)</f>
        <v>44679</v>
      </c>
      <c r="AF38" s="44">
        <f>_xlfn.XLOOKUP($M$8&amp;$AC38,Sheet2!$C:$C,Sheet2!$H:$H)</f>
        <v>7.0027777777777782</v>
      </c>
      <c r="AG38" s="48"/>
      <c r="AH38" s="48"/>
      <c r="AI38" s="53"/>
      <c r="AJ38" s="53"/>
      <c r="AK38" s="53"/>
      <c r="AL38" s="53"/>
      <c r="AM38" s="53"/>
      <c r="AN38" s="53"/>
      <c r="AO38" s="45"/>
      <c r="AP38" s="45"/>
      <c r="AQ38" s="45"/>
      <c r="AR38" s="45"/>
      <c r="AS38" s="45"/>
      <c r="AT38" s="45"/>
      <c r="AU38" s="45"/>
      <c r="AV38" s="45"/>
      <c r="AW38" s="45"/>
      <c r="AX38" s="45"/>
      <c r="AY38" s="45"/>
      <c r="AZ38" s="45"/>
      <c r="BA38" s="45"/>
      <c r="BB38" s="45"/>
      <c r="BC38" s="45"/>
      <c r="BD38" s="45"/>
    </row>
    <row r="39" spans="1:56" s="7" customFormat="1" ht="19.95" customHeight="1" x14ac:dyDescent="0.45">
      <c r="A39" s="45" t="str">
        <f t="shared" si="0"/>
        <v>福岡27</v>
      </c>
      <c r="B39" s="7">
        <v>27</v>
      </c>
      <c r="C39" s="84">
        <f t="shared" si="1"/>
        <v>45020</v>
      </c>
      <c r="D39" s="85"/>
      <c r="E39" s="86"/>
      <c r="F39" s="87">
        <v>5.291666666666667</v>
      </c>
      <c r="G39" s="88"/>
      <c r="H39" s="89"/>
      <c r="I39" s="90"/>
      <c r="J39" s="91">
        <v>44652</v>
      </c>
      <c r="K39" s="92"/>
      <c r="L39" s="92"/>
      <c r="M39" s="87">
        <f t="shared" ref="M39:M77" si="5">AF39</f>
        <v>5.447222222222222</v>
      </c>
      <c r="N39" s="88"/>
      <c r="O39" s="89"/>
      <c r="P39" s="90"/>
      <c r="Q39" s="93">
        <f t="shared" si="2"/>
        <v>0</v>
      </c>
      <c r="R39" s="94"/>
      <c r="S39" s="54" t="s">
        <v>22</v>
      </c>
      <c r="T39" s="95" t="str">
        <f t="shared" si="3"/>
        <v/>
      </c>
      <c r="U39" s="96"/>
      <c r="V39" s="96"/>
      <c r="W39" s="96"/>
      <c r="X39" s="55" t="s">
        <v>28</v>
      </c>
      <c r="Y39" s="45" t="str">
        <f t="shared" si="4"/>
        <v/>
      </c>
      <c r="Z39" s="53"/>
      <c r="AA39" s="53"/>
      <c r="AB39" s="47">
        <v>27</v>
      </c>
      <c r="AC39" s="56">
        <v>45020</v>
      </c>
      <c r="AD39" s="42">
        <f>_xlfn.XLOOKUP($M$8&amp;$AC39,Sheet2!$C:$C,Sheet2!$E:$E)</f>
        <v>4.6361111111111111</v>
      </c>
      <c r="AE39" s="43">
        <f>_xlfn.XLOOKUP($M$8&amp;$AC39,Sheet2!$C:$C,Sheet2!$F:$F)</f>
        <v>44678</v>
      </c>
      <c r="AF39" s="44">
        <f>_xlfn.XLOOKUP($M$8&amp;$AC39,Sheet2!$C:$C,Sheet2!$H:$H)</f>
        <v>5.447222222222222</v>
      </c>
      <c r="AG39" s="48"/>
      <c r="AH39" s="48"/>
      <c r="AI39" s="53"/>
      <c r="AJ39" s="53"/>
      <c r="AK39" s="53"/>
      <c r="AL39" s="53"/>
      <c r="AM39" s="53"/>
      <c r="AN39" s="53"/>
      <c r="AO39" s="45"/>
      <c r="AP39" s="45"/>
      <c r="AQ39" s="45"/>
      <c r="AR39" s="45"/>
      <c r="AS39" s="45"/>
      <c r="AT39" s="45"/>
      <c r="AU39" s="45"/>
      <c r="AV39" s="45"/>
      <c r="AW39" s="45"/>
      <c r="AX39" s="45"/>
      <c r="AY39" s="45"/>
      <c r="AZ39" s="45"/>
      <c r="BA39" s="45"/>
      <c r="BB39" s="45"/>
      <c r="BC39" s="45"/>
      <c r="BD39" s="45"/>
    </row>
    <row r="40" spans="1:56" s="7" customFormat="1" ht="19.95" customHeight="1" x14ac:dyDescent="0.45">
      <c r="A40" s="45" t="str">
        <f t="shared" si="0"/>
        <v>福岡28</v>
      </c>
      <c r="B40" s="7">
        <v>28</v>
      </c>
      <c r="C40" s="84">
        <f t="shared" si="1"/>
        <v>45024</v>
      </c>
      <c r="D40" s="85"/>
      <c r="E40" s="86"/>
      <c r="F40" s="87">
        <v>7.4972222222222218</v>
      </c>
      <c r="G40" s="88"/>
      <c r="H40" s="89"/>
      <c r="I40" s="90"/>
      <c r="J40" s="91">
        <f t="shared" ref="J40:J77" si="6">AE40</f>
        <v>44681</v>
      </c>
      <c r="K40" s="92"/>
      <c r="L40" s="92"/>
      <c r="M40" s="87">
        <f t="shared" si="5"/>
        <v>7.3250000000000002</v>
      </c>
      <c r="N40" s="88"/>
      <c r="O40" s="89"/>
      <c r="P40" s="90"/>
      <c r="Q40" s="93">
        <f t="shared" si="2"/>
        <v>0</v>
      </c>
      <c r="R40" s="94"/>
      <c r="S40" s="54" t="s">
        <v>22</v>
      </c>
      <c r="T40" s="95" t="str">
        <f t="shared" si="3"/>
        <v/>
      </c>
      <c r="U40" s="96"/>
      <c r="V40" s="96"/>
      <c r="W40" s="96"/>
      <c r="X40" s="55" t="s">
        <v>28</v>
      </c>
      <c r="Y40" s="45" t="str">
        <f t="shared" si="4"/>
        <v/>
      </c>
      <c r="Z40" s="53"/>
      <c r="AA40" s="53"/>
      <c r="AB40" s="47">
        <v>28</v>
      </c>
      <c r="AC40" s="56">
        <v>45024</v>
      </c>
      <c r="AD40" s="42">
        <f>_xlfn.XLOOKUP($M$8&amp;$AC40,Sheet2!$C:$C,Sheet2!$E:$E)</f>
        <v>7.3583333333333325</v>
      </c>
      <c r="AE40" s="43">
        <f>_xlfn.XLOOKUP($M$8&amp;$AC40,Sheet2!$C:$C,Sheet2!$F:$F)</f>
        <v>44681</v>
      </c>
      <c r="AF40" s="44">
        <f>_xlfn.XLOOKUP($M$8&amp;$AC40,Sheet2!$C:$C,Sheet2!$H:$H)</f>
        <v>7.3250000000000002</v>
      </c>
      <c r="AG40" s="48"/>
      <c r="AH40" s="48"/>
      <c r="AI40" s="53"/>
      <c r="AJ40" s="53"/>
      <c r="AK40" s="53"/>
      <c r="AL40" s="53"/>
      <c r="AM40" s="53"/>
      <c r="AN40" s="53"/>
      <c r="AO40" s="45"/>
      <c r="AP40" s="45"/>
      <c r="AQ40" s="45"/>
      <c r="AR40" s="45"/>
      <c r="AS40" s="45"/>
      <c r="AT40" s="45"/>
      <c r="AU40" s="45"/>
      <c r="AV40" s="45"/>
      <c r="AW40" s="45"/>
      <c r="AX40" s="45"/>
      <c r="AY40" s="45"/>
      <c r="AZ40" s="45"/>
      <c r="BA40" s="45"/>
      <c r="BB40" s="45"/>
      <c r="BC40" s="45"/>
      <c r="BD40" s="45"/>
    </row>
    <row r="41" spans="1:56" s="7" customFormat="1" ht="19.95" customHeight="1" x14ac:dyDescent="0.45">
      <c r="A41" s="45" t="str">
        <f t="shared" si="0"/>
        <v>福岡29</v>
      </c>
      <c r="B41" s="7">
        <v>29</v>
      </c>
      <c r="C41" s="84">
        <f t="shared" si="1"/>
        <v>45025</v>
      </c>
      <c r="D41" s="85"/>
      <c r="E41" s="86"/>
      <c r="F41" s="87">
        <v>7.405555555555555</v>
      </c>
      <c r="G41" s="88"/>
      <c r="H41" s="89"/>
      <c r="I41" s="90"/>
      <c r="J41" s="91">
        <f t="shared" si="6"/>
        <v>44681</v>
      </c>
      <c r="K41" s="92"/>
      <c r="L41" s="92"/>
      <c r="M41" s="87">
        <f t="shared" si="5"/>
        <v>7.3250000000000002</v>
      </c>
      <c r="N41" s="88"/>
      <c r="O41" s="89"/>
      <c r="P41" s="90"/>
      <c r="Q41" s="93">
        <f t="shared" si="2"/>
        <v>0</v>
      </c>
      <c r="R41" s="94"/>
      <c r="S41" s="54" t="s">
        <v>22</v>
      </c>
      <c r="T41" s="95" t="str">
        <f t="shared" si="3"/>
        <v/>
      </c>
      <c r="U41" s="96"/>
      <c r="V41" s="96"/>
      <c r="W41" s="96"/>
      <c r="X41" s="55" t="s">
        <v>28</v>
      </c>
      <c r="Y41" s="45" t="str">
        <f t="shared" si="4"/>
        <v/>
      </c>
      <c r="Z41" s="53"/>
      <c r="AA41" s="53"/>
      <c r="AB41" s="47">
        <v>29</v>
      </c>
      <c r="AC41" s="56">
        <v>45025</v>
      </c>
      <c r="AD41" s="42">
        <f>_xlfn.XLOOKUP($M$8&amp;$AC41,Sheet2!$C:$C,Sheet2!$E:$E)</f>
        <v>7.2277777777777779</v>
      </c>
      <c r="AE41" s="43">
        <f>_xlfn.XLOOKUP($M$8&amp;$AC41,Sheet2!$C:$C,Sheet2!$F:$F)</f>
        <v>44681</v>
      </c>
      <c r="AF41" s="44">
        <f>_xlfn.XLOOKUP($M$8&amp;$AC41,Sheet2!$C:$C,Sheet2!$H:$H)</f>
        <v>7.3250000000000002</v>
      </c>
      <c r="AG41" s="48"/>
      <c r="AH41" s="48"/>
      <c r="AI41" s="53"/>
      <c r="AJ41" s="53"/>
      <c r="AK41" s="53"/>
      <c r="AL41" s="53"/>
      <c r="AM41" s="53"/>
      <c r="AN41" s="53"/>
      <c r="AO41" s="45"/>
      <c r="AP41" s="45"/>
      <c r="AQ41" s="45"/>
      <c r="AR41" s="45"/>
      <c r="AS41" s="45"/>
      <c r="AT41" s="45"/>
      <c r="AU41" s="45"/>
      <c r="AV41" s="45"/>
      <c r="AW41" s="45"/>
      <c r="AX41" s="45"/>
      <c r="AY41" s="45"/>
      <c r="AZ41" s="45"/>
      <c r="BA41" s="45"/>
      <c r="BB41" s="45"/>
      <c r="BC41" s="45"/>
      <c r="BD41" s="45"/>
    </row>
    <row r="42" spans="1:56" s="7" customFormat="1" ht="19.95" customHeight="1" x14ac:dyDescent="0.45">
      <c r="A42" s="45" t="str">
        <f t="shared" si="0"/>
        <v>福岡30</v>
      </c>
      <c r="B42" s="7">
        <v>30</v>
      </c>
      <c r="C42" s="84">
        <f t="shared" si="1"/>
        <v>45026</v>
      </c>
      <c r="D42" s="85"/>
      <c r="E42" s="86"/>
      <c r="F42" s="87">
        <f t="shared" ref="F42:F77" si="7">AD42</f>
        <v>6.6111111111111107</v>
      </c>
      <c r="G42" s="88"/>
      <c r="H42" s="89"/>
      <c r="I42" s="90"/>
      <c r="J42" s="91">
        <f t="shared" si="6"/>
        <v>44657</v>
      </c>
      <c r="K42" s="92"/>
      <c r="L42" s="92"/>
      <c r="M42" s="87">
        <f t="shared" si="5"/>
        <v>6.7722222222222221</v>
      </c>
      <c r="N42" s="88"/>
      <c r="O42" s="89"/>
      <c r="P42" s="90"/>
      <c r="Q42" s="93">
        <f t="shared" si="2"/>
        <v>0</v>
      </c>
      <c r="R42" s="94"/>
      <c r="S42" s="54" t="s">
        <v>22</v>
      </c>
      <c r="T42" s="95" t="str">
        <f t="shared" si="3"/>
        <v/>
      </c>
      <c r="U42" s="96"/>
      <c r="V42" s="96"/>
      <c r="W42" s="96"/>
      <c r="X42" s="55" t="s">
        <v>28</v>
      </c>
      <c r="Y42" s="45" t="str">
        <f t="shared" si="4"/>
        <v/>
      </c>
      <c r="Z42" s="53"/>
      <c r="AA42" s="53"/>
      <c r="AB42" s="47">
        <v>30</v>
      </c>
      <c r="AC42" s="56">
        <v>45026</v>
      </c>
      <c r="AD42" s="42">
        <f>_xlfn.XLOOKUP($M$8&amp;$AC42,Sheet2!$C:$C,Sheet2!$E:$E)</f>
        <v>6.6111111111111107</v>
      </c>
      <c r="AE42" s="43">
        <f>_xlfn.XLOOKUP($M$8&amp;$AC42,Sheet2!$C:$C,Sheet2!$F:$F)</f>
        <v>44657</v>
      </c>
      <c r="AF42" s="44">
        <f>_xlfn.XLOOKUP($M$8&amp;$AC42,Sheet2!$C:$C,Sheet2!$H:$H)</f>
        <v>6.7722222222222221</v>
      </c>
      <c r="AG42" s="48"/>
      <c r="AH42" s="48"/>
      <c r="AI42" s="53"/>
      <c r="AJ42" s="53"/>
      <c r="AK42" s="53"/>
      <c r="AL42" s="53"/>
      <c r="AM42" s="53"/>
      <c r="AN42" s="53"/>
      <c r="AO42" s="45"/>
      <c r="AP42" s="45"/>
      <c r="AQ42" s="45"/>
      <c r="AR42" s="45"/>
      <c r="AS42" s="45"/>
      <c r="AT42" s="45"/>
      <c r="AU42" s="45"/>
      <c r="AV42" s="45"/>
      <c r="AW42" s="45"/>
      <c r="AX42" s="45"/>
      <c r="AY42" s="45"/>
      <c r="AZ42" s="45"/>
      <c r="BA42" s="45"/>
      <c r="BB42" s="45"/>
      <c r="BC42" s="45"/>
      <c r="BD42" s="45"/>
    </row>
    <row r="43" spans="1:56" s="7" customFormat="1" ht="19.95" customHeight="1" x14ac:dyDescent="0.45">
      <c r="A43" s="45" t="str">
        <f t="shared" si="0"/>
        <v>福岡31</v>
      </c>
      <c r="B43" s="7">
        <v>31</v>
      </c>
      <c r="C43" s="84">
        <f t="shared" si="1"/>
        <v>45027</v>
      </c>
      <c r="D43" s="85"/>
      <c r="E43" s="86"/>
      <c r="F43" s="87">
        <f t="shared" si="7"/>
        <v>4.1777777777777771</v>
      </c>
      <c r="G43" s="88"/>
      <c r="H43" s="89"/>
      <c r="I43" s="90"/>
      <c r="J43" s="91">
        <f t="shared" si="6"/>
        <v>44675</v>
      </c>
      <c r="K43" s="92"/>
      <c r="L43" s="92"/>
      <c r="M43" s="87">
        <f t="shared" si="5"/>
        <v>4.6055555555555552</v>
      </c>
      <c r="N43" s="88"/>
      <c r="O43" s="89"/>
      <c r="P43" s="90"/>
      <c r="Q43" s="93">
        <f t="shared" si="2"/>
        <v>0</v>
      </c>
      <c r="R43" s="94"/>
      <c r="S43" s="54" t="s">
        <v>22</v>
      </c>
      <c r="T43" s="95" t="str">
        <f t="shared" si="3"/>
        <v/>
      </c>
      <c r="U43" s="96"/>
      <c r="V43" s="96"/>
      <c r="W43" s="96"/>
      <c r="X43" s="55" t="s">
        <v>28</v>
      </c>
      <c r="Y43" s="45" t="str">
        <f t="shared" si="4"/>
        <v/>
      </c>
      <c r="Z43" s="53"/>
      <c r="AA43" s="53"/>
      <c r="AB43" s="47">
        <v>31</v>
      </c>
      <c r="AC43" s="56">
        <v>45027</v>
      </c>
      <c r="AD43" s="42">
        <f>_xlfn.XLOOKUP($M$8&amp;$AC43,Sheet2!$C:$C,Sheet2!$E:$E)</f>
        <v>4.1777777777777771</v>
      </c>
      <c r="AE43" s="43">
        <f>_xlfn.XLOOKUP($M$8&amp;$AC43,Sheet2!$C:$C,Sheet2!$F:$F)</f>
        <v>44675</v>
      </c>
      <c r="AF43" s="44">
        <f>_xlfn.XLOOKUP($M$8&amp;$AC43,Sheet2!$C:$C,Sheet2!$H:$H)</f>
        <v>4.6055555555555552</v>
      </c>
      <c r="AG43" s="48"/>
      <c r="AH43" s="48"/>
      <c r="AI43" s="53"/>
      <c r="AJ43" s="53"/>
      <c r="AK43" s="53"/>
      <c r="AL43" s="53"/>
      <c r="AM43" s="53"/>
      <c r="AN43" s="53"/>
      <c r="AO43" s="45"/>
      <c r="AP43" s="45"/>
      <c r="AQ43" s="45"/>
      <c r="AR43" s="45"/>
      <c r="AS43" s="45"/>
      <c r="AT43" s="45"/>
      <c r="AU43" s="45"/>
      <c r="AV43" s="45"/>
      <c r="AW43" s="45"/>
      <c r="AX43" s="45"/>
      <c r="AY43" s="45"/>
      <c r="AZ43" s="45"/>
      <c r="BA43" s="45"/>
      <c r="BB43" s="45"/>
      <c r="BC43" s="45"/>
      <c r="BD43" s="45"/>
    </row>
    <row r="44" spans="1:56" s="7" customFormat="1" ht="19.95" customHeight="1" x14ac:dyDescent="0.45">
      <c r="A44" s="45" t="str">
        <f t="shared" si="0"/>
        <v>福岡32</v>
      </c>
      <c r="B44" s="7">
        <v>32</v>
      </c>
      <c r="C44" s="84">
        <f t="shared" si="1"/>
        <v>45028</v>
      </c>
      <c r="D44" s="85"/>
      <c r="E44" s="86"/>
      <c r="F44" s="87">
        <f t="shared" si="7"/>
        <v>6.1444444444444448</v>
      </c>
      <c r="G44" s="88"/>
      <c r="H44" s="89"/>
      <c r="I44" s="90"/>
      <c r="J44" s="91">
        <f t="shared" si="6"/>
        <v>44661</v>
      </c>
      <c r="K44" s="92"/>
      <c r="L44" s="92"/>
      <c r="M44" s="87">
        <f t="shared" si="5"/>
        <v>6.3916666666666666</v>
      </c>
      <c r="N44" s="88"/>
      <c r="O44" s="89"/>
      <c r="P44" s="90"/>
      <c r="Q44" s="93">
        <f t="shared" si="2"/>
        <v>0</v>
      </c>
      <c r="R44" s="94"/>
      <c r="S44" s="54" t="s">
        <v>22</v>
      </c>
      <c r="T44" s="95" t="str">
        <f t="shared" si="3"/>
        <v/>
      </c>
      <c r="U44" s="96"/>
      <c r="V44" s="96"/>
      <c r="W44" s="96"/>
      <c r="X44" s="55" t="s">
        <v>28</v>
      </c>
      <c r="Y44" s="45" t="str">
        <f t="shared" si="4"/>
        <v/>
      </c>
      <c r="Z44" s="53"/>
      <c r="AA44" s="53"/>
      <c r="AB44" s="47">
        <v>32</v>
      </c>
      <c r="AC44" s="56">
        <v>45028</v>
      </c>
      <c r="AD44" s="42">
        <f>_xlfn.XLOOKUP($M$8&amp;$AC44,Sheet2!$C:$C,Sheet2!$E:$E)</f>
        <v>6.1444444444444448</v>
      </c>
      <c r="AE44" s="43">
        <f>_xlfn.XLOOKUP($M$8&amp;$AC44,Sheet2!$C:$C,Sheet2!$F:$F)</f>
        <v>44661</v>
      </c>
      <c r="AF44" s="44">
        <f>_xlfn.XLOOKUP($M$8&amp;$AC44,Sheet2!$C:$C,Sheet2!$H:$H)</f>
        <v>6.3916666666666666</v>
      </c>
      <c r="AG44" s="48"/>
      <c r="AH44" s="48"/>
      <c r="AI44" s="53"/>
      <c r="AJ44" s="53"/>
      <c r="AK44" s="53"/>
      <c r="AL44" s="53"/>
      <c r="AM44" s="53"/>
      <c r="AN44" s="53"/>
      <c r="AO44" s="45"/>
      <c r="AP44" s="45"/>
      <c r="AQ44" s="45"/>
      <c r="AR44" s="45"/>
      <c r="AS44" s="45"/>
      <c r="AT44" s="45"/>
      <c r="AU44" s="45"/>
      <c r="AV44" s="45"/>
      <c r="AW44" s="45"/>
      <c r="AX44" s="45"/>
      <c r="AY44" s="45"/>
      <c r="AZ44" s="45"/>
      <c r="BA44" s="45"/>
      <c r="BB44" s="45"/>
      <c r="BC44" s="45"/>
      <c r="BD44" s="45"/>
    </row>
    <row r="45" spans="1:56" s="7" customFormat="1" ht="19.95" customHeight="1" x14ac:dyDescent="0.45">
      <c r="A45" s="45" t="str">
        <f t="shared" si="0"/>
        <v>福岡33</v>
      </c>
      <c r="B45" s="7">
        <v>33</v>
      </c>
      <c r="C45" s="84">
        <f t="shared" si="1"/>
        <v>45029</v>
      </c>
      <c r="D45" s="85"/>
      <c r="E45" s="86"/>
      <c r="F45" s="87">
        <f t="shared" si="7"/>
        <v>6.7916666666666661</v>
      </c>
      <c r="G45" s="88"/>
      <c r="H45" s="89"/>
      <c r="I45" s="90"/>
      <c r="J45" s="91">
        <f t="shared" si="6"/>
        <v>44676</v>
      </c>
      <c r="K45" s="92"/>
      <c r="L45" s="92"/>
      <c r="M45" s="87">
        <f t="shared" si="5"/>
        <v>6.905555555555555</v>
      </c>
      <c r="N45" s="88"/>
      <c r="O45" s="89"/>
      <c r="P45" s="90"/>
      <c r="Q45" s="93">
        <f t="shared" si="2"/>
        <v>0</v>
      </c>
      <c r="R45" s="94"/>
      <c r="S45" s="54" t="s">
        <v>22</v>
      </c>
      <c r="T45" s="95" t="str">
        <f t="shared" si="3"/>
        <v/>
      </c>
      <c r="U45" s="96"/>
      <c r="V45" s="96"/>
      <c r="W45" s="96"/>
      <c r="X45" s="55" t="s">
        <v>28</v>
      </c>
      <c r="Y45" s="45" t="str">
        <f t="shared" si="4"/>
        <v/>
      </c>
      <c r="Z45" s="53"/>
      <c r="AA45" s="53"/>
      <c r="AB45" s="47">
        <v>33</v>
      </c>
      <c r="AC45" s="56">
        <v>45029</v>
      </c>
      <c r="AD45" s="42">
        <f>_xlfn.XLOOKUP($M$8&amp;$AC45,Sheet2!$C:$C,Sheet2!$E:$E)</f>
        <v>6.7916666666666661</v>
      </c>
      <c r="AE45" s="43">
        <f>_xlfn.XLOOKUP($M$8&amp;$AC45,Sheet2!$C:$C,Sheet2!$F:$F)</f>
        <v>44676</v>
      </c>
      <c r="AF45" s="44">
        <f>_xlfn.XLOOKUP($M$8&amp;$AC45,Sheet2!$C:$C,Sheet2!$H:$H)</f>
        <v>6.905555555555555</v>
      </c>
      <c r="AG45" s="48"/>
      <c r="AH45" s="48"/>
      <c r="AI45" s="53"/>
      <c r="AJ45" s="53"/>
      <c r="AK45" s="53"/>
      <c r="AL45" s="53"/>
      <c r="AM45" s="53"/>
      <c r="AN45" s="53"/>
      <c r="AO45" s="45"/>
      <c r="AP45" s="45"/>
      <c r="AQ45" s="45"/>
      <c r="AR45" s="45"/>
      <c r="AS45" s="45"/>
      <c r="AT45" s="45"/>
      <c r="AU45" s="45"/>
      <c r="AV45" s="45"/>
      <c r="AW45" s="45"/>
      <c r="AX45" s="45"/>
      <c r="AY45" s="45"/>
      <c r="AZ45" s="45"/>
      <c r="BA45" s="45"/>
      <c r="BB45" s="45"/>
      <c r="BC45" s="45"/>
      <c r="BD45" s="45"/>
    </row>
    <row r="46" spans="1:56" s="7" customFormat="1" ht="19.95" customHeight="1" x14ac:dyDescent="0.45">
      <c r="A46" s="45" t="str">
        <f t="shared" si="0"/>
        <v>福岡34</v>
      </c>
      <c r="B46" s="7">
        <v>34</v>
      </c>
      <c r="C46" s="84">
        <f t="shared" si="1"/>
        <v>45032</v>
      </c>
      <c r="D46" s="85"/>
      <c r="E46" s="86"/>
      <c r="F46" s="87">
        <f t="shared" si="7"/>
        <v>5.5222222222222221</v>
      </c>
      <c r="G46" s="88"/>
      <c r="H46" s="89"/>
      <c r="I46" s="90"/>
      <c r="J46" s="91">
        <f t="shared" si="6"/>
        <v>44663</v>
      </c>
      <c r="K46" s="92"/>
      <c r="L46" s="92"/>
      <c r="M46" s="87">
        <f t="shared" si="5"/>
        <v>5.6749999999999998</v>
      </c>
      <c r="N46" s="88"/>
      <c r="O46" s="89"/>
      <c r="P46" s="90"/>
      <c r="Q46" s="93">
        <f t="shared" si="2"/>
        <v>0</v>
      </c>
      <c r="R46" s="94"/>
      <c r="S46" s="54" t="s">
        <v>22</v>
      </c>
      <c r="T46" s="95" t="str">
        <f t="shared" si="3"/>
        <v/>
      </c>
      <c r="U46" s="96"/>
      <c r="V46" s="96"/>
      <c r="W46" s="96"/>
      <c r="X46" s="55" t="s">
        <v>28</v>
      </c>
      <c r="Y46" s="45" t="str">
        <f t="shared" si="4"/>
        <v/>
      </c>
      <c r="Z46" s="53"/>
      <c r="AA46" s="53"/>
      <c r="AB46" s="47">
        <v>34</v>
      </c>
      <c r="AC46" s="56">
        <v>45032</v>
      </c>
      <c r="AD46" s="42">
        <f>_xlfn.XLOOKUP($M$8&amp;$AC46,Sheet2!$C:$C,Sheet2!$E:$E)</f>
        <v>5.5222222222222221</v>
      </c>
      <c r="AE46" s="43">
        <f>_xlfn.XLOOKUP($M$8&amp;$AC46,Sheet2!$C:$C,Sheet2!$F:$F)</f>
        <v>44663</v>
      </c>
      <c r="AF46" s="44">
        <f>_xlfn.XLOOKUP($M$8&amp;$AC46,Sheet2!$C:$C,Sheet2!$H:$H)</f>
        <v>5.6749999999999998</v>
      </c>
      <c r="AG46" s="48"/>
      <c r="AH46" s="48"/>
      <c r="AI46" s="53"/>
      <c r="AJ46" s="53"/>
      <c r="AK46" s="53"/>
      <c r="AL46" s="53"/>
      <c r="AM46" s="53"/>
      <c r="AN46" s="53"/>
      <c r="AO46" s="45"/>
      <c r="AP46" s="45"/>
      <c r="AQ46" s="45"/>
      <c r="AR46" s="45"/>
      <c r="AS46" s="45"/>
      <c r="AT46" s="45"/>
      <c r="AU46" s="45"/>
      <c r="AV46" s="45"/>
      <c r="AW46" s="45"/>
      <c r="AX46" s="45"/>
      <c r="AY46" s="45"/>
      <c r="AZ46" s="45"/>
      <c r="BA46" s="45"/>
      <c r="BB46" s="45"/>
      <c r="BC46" s="45"/>
      <c r="BD46" s="45"/>
    </row>
    <row r="47" spans="1:56" s="7" customFormat="1" ht="19.95" customHeight="1" x14ac:dyDescent="0.45">
      <c r="A47" s="45"/>
      <c r="B47" s="7">
        <v>35</v>
      </c>
      <c r="C47" s="84">
        <f t="shared" si="1"/>
        <v>45033</v>
      </c>
      <c r="D47" s="85"/>
      <c r="E47" s="86"/>
      <c r="F47" s="87">
        <f t="shared" si="7"/>
        <v>7.1055555555555552</v>
      </c>
      <c r="G47" s="88"/>
      <c r="H47" s="89"/>
      <c r="I47" s="90"/>
      <c r="J47" s="91">
        <f t="shared" si="6"/>
        <v>44654</v>
      </c>
      <c r="K47" s="92"/>
      <c r="L47" s="92"/>
      <c r="M47" s="87">
        <f t="shared" si="5"/>
        <v>7.1444444444444439</v>
      </c>
      <c r="N47" s="88"/>
      <c r="O47" s="89"/>
      <c r="P47" s="90"/>
      <c r="Q47" s="93">
        <f t="shared" si="2"/>
        <v>0</v>
      </c>
      <c r="R47" s="94"/>
      <c r="S47" s="54" t="s">
        <v>22</v>
      </c>
      <c r="T47" s="95" t="str">
        <f t="shared" si="3"/>
        <v/>
      </c>
      <c r="U47" s="96"/>
      <c r="V47" s="96"/>
      <c r="W47" s="96"/>
      <c r="X47" s="55" t="s">
        <v>28</v>
      </c>
      <c r="Y47" s="45"/>
      <c r="Z47" s="53"/>
      <c r="AA47" s="53"/>
      <c r="AB47" s="47">
        <v>35</v>
      </c>
      <c r="AC47" s="56">
        <v>45033</v>
      </c>
      <c r="AD47" s="42">
        <f>_xlfn.XLOOKUP($M$8&amp;$AC47,Sheet2!$C:$C,Sheet2!$E:$E)</f>
        <v>7.1055555555555552</v>
      </c>
      <c r="AE47" s="43">
        <f>_xlfn.XLOOKUP($M$8&amp;$AC47,Sheet2!$C:$C,Sheet2!$F:$F)</f>
        <v>44654</v>
      </c>
      <c r="AF47" s="44">
        <f>_xlfn.XLOOKUP($M$8&amp;$AC47,Sheet2!$C:$C,Sheet2!$H:$H)</f>
        <v>7.1444444444444439</v>
      </c>
      <c r="AG47" s="48"/>
      <c r="AH47" s="48"/>
      <c r="AI47" s="53"/>
      <c r="AJ47" s="53"/>
      <c r="AK47" s="53"/>
      <c r="AL47" s="53"/>
      <c r="AM47" s="53"/>
      <c r="AN47" s="53"/>
      <c r="AO47" s="45"/>
      <c r="AP47" s="45"/>
      <c r="AQ47" s="45"/>
      <c r="AR47" s="45"/>
      <c r="AS47" s="45"/>
      <c r="AT47" s="45"/>
      <c r="AU47" s="45"/>
      <c r="AV47" s="45"/>
      <c r="AW47" s="45"/>
      <c r="AX47" s="45"/>
      <c r="AY47" s="45"/>
      <c r="AZ47" s="45"/>
      <c r="BA47" s="45"/>
      <c r="BB47" s="45"/>
      <c r="BC47" s="45"/>
      <c r="BD47" s="45"/>
    </row>
    <row r="48" spans="1:56" s="7" customFormat="1" ht="19.95" customHeight="1" x14ac:dyDescent="0.45">
      <c r="A48" s="45"/>
      <c r="B48" s="7">
        <v>36</v>
      </c>
      <c r="C48" s="84">
        <f t="shared" si="1"/>
        <v>45034</v>
      </c>
      <c r="D48" s="85"/>
      <c r="E48" s="86"/>
      <c r="F48" s="87">
        <f t="shared" si="7"/>
        <v>6.4222222222222225</v>
      </c>
      <c r="G48" s="88"/>
      <c r="H48" s="89"/>
      <c r="I48" s="90"/>
      <c r="J48" s="91">
        <f t="shared" si="6"/>
        <v>44652</v>
      </c>
      <c r="K48" s="92"/>
      <c r="L48" s="92"/>
      <c r="M48" s="87">
        <f t="shared" si="5"/>
        <v>6.4888888888888889</v>
      </c>
      <c r="N48" s="88"/>
      <c r="O48" s="89"/>
      <c r="P48" s="90"/>
      <c r="Q48" s="93">
        <f t="shared" si="2"/>
        <v>0</v>
      </c>
      <c r="R48" s="94"/>
      <c r="S48" s="54" t="s">
        <v>22</v>
      </c>
      <c r="T48" s="95" t="str">
        <f t="shared" si="3"/>
        <v/>
      </c>
      <c r="U48" s="96"/>
      <c r="V48" s="96"/>
      <c r="W48" s="96"/>
      <c r="X48" s="55" t="s">
        <v>28</v>
      </c>
      <c r="Y48" s="45"/>
      <c r="Z48" s="53"/>
      <c r="AA48" s="53"/>
      <c r="AB48" s="47">
        <v>36</v>
      </c>
      <c r="AC48" s="56">
        <v>45034</v>
      </c>
      <c r="AD48" s="42">
        <f>_xlfn.XLOOKUP($M$8&amp;$AC48,Sheet2!$C:$C,Sheet2!$E:$E)</f>
        <v>6.4222222222222225</v>
      </c>
      <c r="AE48" s="43">
        <f>_xlfn.XLOOKUP($M$8&amp;$AC48,Sheet2!$C:$C,Sheet2!$F:$F)</f>
        <v>44652</v>
      </c>
      <c r="AF48" s="44">
        <f>_xlfn.XLOOKUP($M$8&amp;$AC48,Sheet2!$C:$C,Sheet2!$H:$H)</f>
        <v>6.4888888888888889</v>
      </c>
      <c r="AG48" s="48"/>
      <c r="AH48" s="48"/>
      <c r="AI48" s="53"/>
      <c r="AJ48" s="53"/>
      <c r="AK48" s="53"/>
      <c r="AL48" s="53"/>
      <c r="AM48" s="53"/>
      <c r="AN48" s="53"/>
      <c r="AO48" s="45"/>
      <c r="AP48" s="45"/>
      <c r="AQ48" s="45"/>
      <c r="AR48" s="45"/>
      <c r="AS48" s="45"/>
      <c r="AT48" s="45"/>
      <c r="AU48" s="45"/>
      <c r="AV48" s="45"/>
      <c r="AW48" s="45"/>
      <c r="AX48" s="45"/>
      <c r="AY48" s="45"/>
      <c r="AZ48" s="45"/>
      <c r="BA48" s="45"/>
      <c r="BB48" s="45"/>
      <c r="BC48" s="45"/>
      <c r="BD48" s="45"/>
    </row>
    <row r="49" spans="1:56" s="7" customFormat="1" ht="19.95" customHeight="1" x14ac:dyDescent="0.45">
      <c r="A49" s="45"/>
      <c r="B49" s="7">
        <v>37</v>
      </c>
      <c r="C49" s="84">
        <f t="shared" si="1"/>
        <v>45036</v>
      </c>
      <c r="D49" s="85"/>
      <c r="E49" s="86"/>
      <c r="F49" s="87">
        <f t="shared" si="7"/>
        <v>6.6388888888888884</v>
      </c>
      <c r="G49" s="88"/>
      <c r="H49" s="89"/>
      <c r="I49" s="90"/>
      <c r="J49" s="91">
        <f t="shared" si="6"/>
        <v>44657</v>
      </c>
      <c r="K49" s="92"/>
      <c r="L49" s="92"/>
      <c r="M49" s="87">
        <f t="shared" si="5"/>
        <v>6.7722222222222221</v>
      </c>
      <c r="N49" s="88"/>
      <c r="O49" s="89"/>
      <c r="P49" s="90"/>
      <c r="Q49" s="93">
        <f t="shared" si="2"/>
        <v>0</v>
      </c>
      <c r="R49" s="94"/>
      <c r="S49" s="54" t="s">
        <v>22</v>
      </c>
      <c r="T49" s="95" t="str">
        <f t="shared" si="3"/>
        <v/>
      </c>
      <c r="U49" s="96"/>
      <c r="V49" s="96"/>
      <c r="W49" s="96"/>
      <c r="X49" s="55" t="s">
        <v>28</v>
      </c>
      <c r="Y49" s="45"/>
      <c r="Z49" s="53"/>
      <c r="AA49" s="53"/>
      <c r="AB49" s="47">
        <v>37</v>
      </c>
      <c r="AC49" s="56">
        <v>45036</v>
      </c>
      <c r="AD49" s="42">
        <f>_xlfn.XLOOKUP($M$8&amp;$AC49,Sheet2!$C:$C,Sheet2!$E:$E)</f>
        <v>6.6388888888888884</v>
      </c>
      <c r="AE49" s="43">
        <f>_xlfn.XLOOKUP($M$8&amp;$AC49,Sheet2!$C:$C,Sheet2!$F:$F)</f>
        <v>44657</v>
      </c>
      <c r="AF49" s="44">
        <f>_xlfn.XLOOKUP($M$8&amp;$AC49,Sheet2!$C:$C,Sheet2!$H:$H)</f>
        <v>6.7722222222222221</v>
      </c>
      <c r="AG49" s="48"/>
      <c r="AH49" s="48"/>
      <c r="AI49" s="53"/>
      <c r="AJ49" s="53"/>
      <c r="AK49" s="53"/>
      <c r="AL49" s="53"/>
      <c r="AM49" s="53"/>
      <c r="AN49" s="53"/>
      <c r="AO49" s="45"/>
      <c r="AP49" s="45"/>
      <c r="AQ49" s="45"/>
      <c r="AR49" s="45"/>
      <c r="AS49" s="45"/>
      <c r="AT49" s="45"/>
      <c r="AU49" s="45"/>
      <c r="AV49" s="45"/>
      <c r="AW49" s="45"/>
      <c r="AX49" s="45"/>
      <c r="AY49" s="45"/>
      <c r="AZ49" s="45"/>
      <c r="BA49" s="45"/>
      <c r="BB49" s="45"/>
      <c r="BC49" s="45"/>
      <c r="BD49" s="45"/>
    </row>
    <row r="50" spans="1:56" s="7" customFormat="1" ht="19.95" customHeight="1" x14ac:dyDescent="0.45">
      <c r="A50" s="45"/>
      <c r="B50" s="7">
        <v>38</v>
      </c>
      <c r="C50" s="84">
        <f t="shared" si="1"/>
        <v>45038</v>
      </c>
      <c r="D50" s="85"/>
      <c r="E50" s="86"/>
      <c r="F50" s="87">
        <f t="shared" si="7"/>
        <v>7.2638888888888884</v>
      </c>
      <c r="G50" s="88"/>
      <c r="H50" s="89"/>
      <c r="I50" s="90"/>
      <c r="J50" s="91">
        <f t="shared" si="6"/>
        <v>44681</v>
      </c>
      <c r="K50" s="92"/>
      <c r="L50" s="92"/>
      <c r="M50" s="87">
        <f t="shared" si="5"/>
        <v>7.3250000000000002</v>
      </c>
      <c r="N50" s="88"/>
      <c r="O50" s="89"/>
      <c r="P50" s="90"/>
      <c r="Q50" s="93">
        <f t="shared" si="2"/>
        <v>0</v>
      </c>
      <c r="R50" s="94"/>
      <c r="S50" s="54" t="s">
        <v>22</v>
      </c>
      <c r="T50" s="95" t="str">
        <f t="shared" si="3"/>
        <v/>
      </c>
      <c r="U50" s="96"/>
      <c r="V50" s="96"/>
      <c r="W50" s="96"/>
      <c r="X50" s="55" t="s">
        <v>28</v>
      </c>
      <c r="Y50" s="45"/>
      <c r="Z50" s="53"/>
      <c r="AA50" s="53"/>
      <c r="AB50" s="47">
        <v>38</v>
      </c>
      <c r="AC50" s="56">
        <v>45038</v>
      </c>
      <c r="AD50" s="42">
        <f>_xlfn.XLOOKUP($M$8&amp;$AC50,Sheet2!$C:$C,Sheet2!$E:$E)</f>
        <v>7.2638888888888884</v>
      </c>
      <c r="AE50" s="43">
        <f>_xlfn.XLOOKUP($M$8&amp;$AC50,Sheet2!$C:$C,Sheet2!$F:$F)</f>
        <v>44681</v>
      </c>
      <c r="AF50" s="44">
        <f>_xlfn.XLOOKUP($M$8&amp;$AC50,Sheet2!$C:$C,Sheet2!$H:$H)</f>
        <v>7.3250000000000002</v>
      </c>
      <c r="AG50" s="48"/>
      <c r="AH50" s="48"/>
      <c r="AI50" s="53"/>
      <c r="AJ50" s="53"/>
      <c r="AK50" s="53"/>
      <c r="AL50" s="53"/>
      <c r="AM50" s="53"/>
      <c r="AN50" s="53"/>
      <c r="AO50" s="45"/>
      <c r="AP50" s="45"/>
      <c r="AQ50" s="45"/>
      <c r="AR50" s="45"/>
      <c r="AS50" s="45"/>
      <c r="AT50" s="45"/>
      <c r="AU50" s="45"/>
      <c r="AV50" s="45"/>
      <c r="AW50" s="45"/>
      <c r="AX50" s="45"/>
      <c r="AY50" s="45"/>
      <c r="AZ50" s="45"/>
      <c r="BA50" s="45"/>
      <c r="BB50" s="45"/>
      <c r="BC50" s="45"/>
      <c r="BD50" s="45"/>
    </row>
    <row r="51" spans="1:56" s="7" customFormat="1" ht="19.95" customHeight="1" x14ac:dyDescent="0.45">
      <c r="A51" s="45"/>
      <c r="B51" s="7">
        <v>39</v>
      </c>
      <c r="C51" s="84">
        <f t="shared" si="1"/>
        <v>45039</v>
      </c>
      <c r="D51" s="85"/>
      <c r="E51" s="86"/>
      <c r="F51" s="87">
        <f t="shared" si="7"/>
        <v>6.333333333333333</v>
      </c>
      <c r="G51" s="88"/>
      <c r="H51" s="89"/>
      <c r="I51" s="90"/>
      <c r="J51" s="91">
        <f t="shared" si="6"/>
        <v>44661</v>
      </c>
      <c r="K51" s="92"/>
      <c r="L51" s="92"/>
      <c r="M51" s="87">
        <f t="shared" si="5"/>
        <v>6.3916666666666666</v>
      </c>
      <c r="N51" s="88"/>
      <c r="O51" s="89"/>
      <c r="P51" s="90"/>
      <c r="Q51" s="93">
        <f t="shared" si="2"/>
        <v>0</v>
      </c>
      <c r="R51" s="94"/>
      <c r="S51" s="54" t="s">
        <v>22</v>
      </c>
      <c r="T51" s="95" t="str">
        <f t="shared" si="3"/>
        <v/>
      </c>
      <c r="U51" s="96"/>
      <c r="V51" s="96"/>
      <c r="W51" s="96"/>
      <c r="X51" s="55" t="s">
        <v>28</v>
      </c>
      <c r="Y51" s="45"/>
      <c r="Z51" s="53"/>
      <c r="AA51" s="53"/>
      <c r="AB51" s="47">
        <v>39</v>
      </c>
      <c r="AC51" s="56">
        <v>45039</v>
      </c>
      <c r="AD51" s="42">
        <f>_xlfn.XLOOKUP($M$8&amp;$AC51,Sheet2!$C:$C,Sheet2!$E:$E)</f>
        <v>6.333333333333333</v>
      </c>
      <c r="AE51" s="43">
        <f>_xlfn.XLOOKUP($M$8&amp;$AC51,Sheet2!$C:$C,Sheet2!$F:$F)</f>
        <v>44661</v>
      </c>
      <c r="AF51" s="44">
        <f>_xlfn.XLOOKUP($M$8&amp;$AC51,Sheet2!$C:$C,Sheet2!$H:$H)</f>
        <v>6.3916666666666666</v>
      </c>
      <c r="AG51" s="48"/>
      <c r="AH51" s="48"/>
      <c r="AI51" s="53"/>
      <c r="AJ51" s="53"/>
      <c r="AK51" s="53"/>
      <c r="AL51" s="53"/>
      <c r="AM51" s="53"/>
      <c r="AN51" s="53"/>
      <c r="AO51" s="45"/>
      <c r="AP51" s="45"/>
      <c r="AQ51" s="45"/>
      <c r="AR51" s="45"/>
      <c r="AS51" s="45"/>
      <c r="AT51" s="45"/>
      <c r="AU51" s="45"/>
      <c r="AV51" s="45"/>
      <c r="AW51" s="45"/>
      <c r="AX51" s="45"/>
      <c r="AY51" s="45"/>
      <c r="AZ51" s="45"/>
      <c r="BA51" s="45"/>
      <c r="BB51" s="45"/>
      <c r="BC51" s="45"/>
      <c r="BD51" s="45"/>
    </row>
    <row r="52" spans="1:56" s="7" customFormat="1" ht="19.95" customHeight="1" x14ac:dyDescent="0.45">
      <c r="A52" s="45"/>
      <c r="B52" s="7">
        <v>40</v>
      </c>
      <c r="C52" s="84">
        <f t="shared" si="1"/>
        <v>45042</v>
      </c>
      <c r="D52" s="85"/>
      <c r="E52" s="86"/>
      <c r="F52" s="87">
        <f t="shared" si="7"/>
        <v>7.1333333333333329</v>
      </c>
      <c r="G52" s="88"/>
      <c r="H52" s="89"/>
      <c r="I52" s="90"/>
      <c r="J52" s="91">
        <f t="shared" si="6"/>
        <v>44654</v>
      </c>
      <c r="K52" s="92"/>
      <c r="L52" s="92"/>
      <c r="M52" s="87">
        <f t="shared" si="5"/>
        <v>7.1444444444444439</v>
      </c>
      <c r="N52" s="88"/>
      <c r="O52" s="89"/>
      <c r="P52" s="90"/>
      <c r="Q52" s="93">
        <f t="shared" si="2"/>
        <v>0</v>
      </c>
      <c r="R52" s="94"/>
      <c r="S52" s="54" t="s">
        <v>22</v>
      </c>
      <c r="T52" s="95" t="str">
        <f t="shared" si="3"/>
        <v/>
      </c>
      <c r="U52" s="96"/>
      <c r="V52" s="96"/>
      <c r="W52" s="96"/>
      <c r="X52" s="55" t="s">
        <v>28</v>
      </c>
      <c r="Y52" s="45"/>
      <c r="Z52" s="53"/>
      <c r="AA52" s="53"/>
      <c r="AB52" s="47">
        <v>40</v>
      </c>
      <c r="AC52" s="56">
        <v>45042</v>
      </c>
      <c r="AD52" s="42">
        <f>_xlfn.XLOOKUP($M$8&amp;$AC52,Sheet2!$C:$C,Sheet2!$E:$E)</f>
        <v>7.1333333333333329</v>
      </c>
      <c r="AE52" s="43">
        <f>_xlfn.XLOOKUP($M$8&amp;$AC52,Sheet2!$C:$C,Sheet2!$F:$F)</f>
        <v>44654</v>
      </c>
      <c r="AF52" s="44">
        <f>_xlfn.XLOOKUP($M$8&amp;$AC52,Sheet2!$C:$C,Sheet2!$H:$H)</f>
        <v>7.1444444444444439</v>
      </c>
      <c r="AG52" s="48"/>
      <c r="AH52" s="48"/>
      <c r="AI52" s="53"/>
      <c r="AJ52" s="53"/>
      <c r="AK52" s="53"/>
      <c r="AL52" s="53"/>
      <c r="AM52" s="53"/>
      <c r="AN52" s="53"/>
      <c r="AO52" s="45"/>
      <c r="AP52" s="45"/>
      <c r="AQ52" s="45"/>
      <c r="AR52" s="45"/>
      <c r="AS52" s="45"/>
      <c r="AT52" s="45"/>
      <c r="AU52" s="45"/>
      <c r="AV52" s="45"/>
      <c r="AW52" s="45"/>
      <c r="AX52" s="45"/>
      <c r="AY52" s="45"/>
      <c r="AZ52" s="45"/>
      <c r="BA52" s="45"/>
      <c r="BB52" s="45"/>
      <c r="BC52" s="45"/>
      <c r="BD52" s="45"/>
    </row>
    <row r="53" spans="1:56" s="7" customFormat="1" ht="19.95" customHeight="1" x14ac:dyDescent="0.45">
      <c r="A53" s="45"/>
      <c r="B53" s="7">
        <v>41</v>
      </c>
      <c r="C53" s="84">
        <f t="shared" si="1"/>
        <v>45043</v>
      </c>
      <c r="D53" s="85"/>
      <c r="E53" s="86"/>
      <c r="F53" s="87">
        <f t="shared" si="7"/>
        <v>7.1111111111111116</v>
      </c>
      <c r="G53" s="88"/>
      <c r="H53" s="89"/>
      <c r="I53" s="90"/>
      <c r="J53" s="91">
        <f t="shared" si="6"/>
        <v>44654</v>
      </c>
      <c r="K53" s="92"/>
      <c r="L53" s="92"/>
      <c r="M53" s="87">
        <f t="shared" si="5"/>
        <v>7.1444444444444439</v>
      </c>
      <c r="N53" s="88"/>
      <c r="O53" s="89"/>
      <c r="P53" s="90"/>
      <c r="Q53" s="93">
        <f t="shared" si="2"/>
        <v>0</v>
      </c>
      <c r="R53" s="94"/>
      <c r="S53" s="54" t="s">
        <v>22</v>
      </c>
      <c r="T53" s="95" t="str">
        <f t="shared" si="3"/>
        <v/>
      </c>
      <c r="U53" s="96"/>
      <c r="V53" s="96"/>
      <c r="W53" s="96"/>
      <c r="X53" s="55" t="s">
        <v>28</v>
      </c>
      <c r="Y53" s="45"/>
      <c r="Z53" s="53"/>
      <c r="AA53" s="53"/>
      <c r="AB53" s="47">
        <v>41</v>
      </c>
      <c r="AC53" s="56">
        <v>45043</v>
      </c>
      <c r="AD53" s="42">
        <f>_xlfn.XLOOKUP($M$8&amp;$AC53,Sheet2!$C:$C,Sheet2!$E:$E)</f>
        <v>7.1111111111111116</v>
      </c>
      <c r="AE53" s="43">
        <f>_xlfn.XLOOKUP($M$8&amp;$AC53,Sheet2!$C:$C,Sheet2!$F:$F)</f>
        <v>44654</v>
      </c>
      <c r="AF53" s="44">
        <f>_xlfn.XLOOKUP($M$8&amp;$AC53,Sheet2!$C:$C,Sheet2!$H:$H)</f>
        <v>7.1444444444444439</v>
      </c>
      <c r="AG53" s="48"/>
      <c r="AH53" s="48"/>
      <c r="AI53" s="53"/>
      <c r="AJ53" s="53"/>
      <c r="AK53" s="53"/>
      <c r="AL53" s="53"/>
      <c r="AM53" s="53"/>
      <c r="AN53" s="53"/>
      <c r="AO53" s="45"/>
      <c r="AP53" s="45"/>
      <c r="AQ53" s="45"/>
      <c r="AR53" s="45"/>
      <c r="AS53" s="45"/>
      <c r="AT53" s="45"/>
      <c r="AU53" s="45"/>
      <c r="AV53" s="45"/>
      <c r="AW53" s="45"/>
      <c r="AX53" s="45"/>
      <c r="AY53" s="45"/>
      <c r="AZ53" s="45"/>
      <c r="BA53" s="45"/>
      <c r="BB53" s="45"/>
      <c r="BC53" s="45"/>
      <c r="BD53" s="45"/>
    </row>
    <row r="54" spans="1:56" s="7" customFormat="1" ht="19.95" customHeight="1" x14ac:dyDescent="0.45">
      <c r="A54" s="45"/>
      <c r="B54" s="7">
        <v>42</v>
      </c>
      <c r="C54" s="84">
        <f t="shared" si="1"/>
        <v>45044</v>
      </c>
      <c r="D54" s="85"/>
      <c r="E54" s="86"/>
      <c r="F54" s="87">
        <f t="shared" si="7"/>
        <v>6.2583333333333337</v>
      </c>
      <c r="G54" s="88"/>
      <c r="H54" s="89"/>
      <c r="I54" s="90"/>
      <c r="J54" s="91">
        <f t="shared" si="6"/>
        <v>44661</v>
      </c>
      <c r="K54" s="92"/>
      <c r="L54" s="92"/>
      <c r="M54" s="87">
        <f t="shared" si="5"/>
        <v>6.3916666666666666</v>
      </c>
      <c r="N54" s="88"/>
      <c r="O54" s="89"/>
      <c r="P54" s="90"/>
      <c r="Q54" s="93">
        <f t="shared" si="2"/>
        <v>0</v>
      </c>
      <c r="R54" s="94"/>
      <c r="S54" s="54" t="s">
        <v>22</v>
      </c>
      <c r="T54" s="95" t="str">
        <f t="shared" si="3"/>
        <v/>
      </c>
      <c r="U54" s="96"/>
      <c r="V54" s="96"/>
      <c r="W54" s="96"/>
      <c r="X54" s="55" t="s">
        <v>28</v>
      </c>
      <c r="Y54" s="45"/>
      <c r="Z54" s="53"/>
      <c r="AA54" s="53"/>
      <c r="AB54" s="47">
        <v>42</v>
      </c>
      <c r="AC54" s="56">
        <v>45044</v>
      </c>
      <c r="AD54" s="42">
        <f>_xlfn.XLOOKUP($M$8&amp;$AC54,Sheet2!$C:$C,Sheet2!$E:$E)</f>
        <v>6.2583333333333337</v>
      </c>
      <c r="AE54" s="43">
        <f>_xlfn.XLOOKUP($M$8&amp;$AC54,Sheet2!$C:$C,Sheet2!$F:$F)</f>
        <v>44661</v>
      </c>
      <c r="AF54" s="44">
        <f>_xlfn.XLOOKUP($M$8&amp;$AC54,Sheet2!$C:$C,Sheet2!$H:$H)</f>
        <v>6.3916666666666666</v>
      </c>
      <c r="AG54" s="48"/>
      <c r="AH54" s="48"/>
      <c r="AI54" s="53"/>
      <c r="AJ54" s="53"/>
      <c r="AK54" s="53"/>
      <c r="AL54" s="53"/>
      <c r="AM54" s="53"/>
      <c r="AN54" s="53"/>
      <c r="AO54" s="45"/>
      <c r="AP54" s="45"/>
      <c r="AQ54" s="45"/>
      <c r="AR54" s="45"/>
      <c r="AS54" s="45"/>
      <c r="AT54" s="45"/>
      <c r="AU54" s="45"/>
      <c r="AV54" s="45"/>
      <c r="AW54" s="45"/>
      <c r="AX54" s="45"/>
      <c r="AY54" s="45"/>
      <c r="AZ54" s="45"/>
      <c r="BA54" s="45"/>
      <c r="BB54" s="45"/>
      <c r="BC54" s="45"/>
      <c r="BD54" s="45"/>
    </row>
    <row r="55" spans="1:56" s="7" customFormat="1" ht="19.95" customHeight="1" x14ac:dyDescent="0.45">
      <c r="A55" s="45"/>
      <c r="B55" s="7">
        <v>43</v>
      </c>
      <c r="C55" s="84">
        <f t="shared" si="1"/>
        <v>45046</v>
      </c>
      <c r="D55" s="85"/>
      <c r="E55" s="86"/>
      <c r="F55" s="87">
        <f t="shared" si="7"/>
        <v>6.3611111111111107</v>
      </c>
      <c r="G55" s="88"/>
      <c r="H55" s="89"/>
      <c r="I55" s="90"/>
      <c r="J55" s="91">
        <f t="shared" si="6"/>
        <v>44661</v>
      </c>
      <c r="K55" s="92"/>
      <c r="L55" s="92"/>
      <c r="M55" s="87">
        <f t="shared" si="5"/>
        <v>6.3916666666666666</v>
      </c>
      <c r="N55" s="88"/>
      <c r="O55" s="89"/>
      <c r="P55" s="90"/>
      <c r="Q55" s="93">
        <f t="shared" si="2"/>
        <v>0</v>
      </c>
      <c r="R55" s="94"/>
      <c r="S55" s="54" t="s">
        <v>22</v>
      </c>
      <c r="T55" s="95" t="str">
        <f t="shared" si="3"/>
        <v/>
      </c>
      <c r="U55" s="96"/>
      <c r="V55" s="96"/>
      <c r="W55" s="96"/>
      <c r="X55" s="55" t="s">
        <v>28</v>
      </c>
      <c r="Y55" s="45"/>
      <c r="Z55" s="53"/>
      <c r="AA55" s="53"/>
      <c r="AB55" s="47">
        <v>43</v>
      </c>
      <c r="AC55" s="56">
        <v>45046</v>
      </c>
      <c r="AD55" s="42">
        <f>_xlfn.XLOOKUP($M$8&amp;$AC55,Sheet2!$C:$C,Sheet2!$E:$E)</f>
        <v>6.3611111111111107</v>
      </c>
      <c r="AE55" s="43">
        <f>_xlfn.XLOOKUP($M$8&amp;$AC55,Sheet2!$C:$C,Sheet2!$F:$F)</f>
        <v>44661</v>
      </c>
      <c r="AF55" s="44">
        <f>_xlfn.XLOOKUP($M$8&amp;$AC55,Sheet2!$C:$C,Sheet2!$H:$H)</f>
        <v>6.3916666666666666</v>
      </c>
      <c r="AG55" s="48"/>
      <c r="AH55" s="48"/>
      <c r="AI55" s="53"/>
      <c r="AJ55" s="53"/>
      <c r="AK55" s="53"/>
      <c r="AL55" s="53"/>
      <c r="AM55" s="53"/>
      <c r="AN55" s="53"/>
      <c r="AO55" s="45"/>
      <c r="AP55" s="45"/>
      <c r="AQ55" s="45"/>
      <c r="AR55" s="45"/>
      <c r="AS55" s="45"/>
      <c r="AT55" s="45"/>
      <c r="AU55" s="45"/>
      <c r="AV55" s="45"/>
      <c r="AW55" s="45"/>
      <c r="AX55" s="45"/>
      <c r="AY55" s="45"/>
      <c r="AZ55" s="45"/>
      <c r="BA55" s="45"/>
      <c r="BB55" s="45"/>
      <c r="BC55" s="45"/>
      <c r="BD55" s="45"/>
    </row>
    <row r="56" spans="1:56" s="7" customFormat="1" ht="19.95" customHeight="1" x14ac:dyDescent="0.45">
      <c r="A56" s="45"/>
      <c r="B56" s="7">
        <v>44</v>
      </c>
      <c r="C56" s="84">
        <f t="shared" si="1"/>
        <v>45047</v>
      </c>
      <c r="D56" s="85"/>
      <c r="E56" s="86"/>
      <c r="F56" s="87">
        <f t="shared" si="7"/>
        <v>7.6444444444444439</v>
      </c>
      <c r="G56" s="88"/>
      <c r="H56" s="89"/>
      <c r="I56" s="90"/>
      <c r="J56" s="91">
        <f t="shared" si="6"/>
        <v>44703</v>
      </c>
      <c r="K56" s="92"/>
      <c r="L56" s="92"/>
      <c r="M56" s="87">
        <f t="shared" si="5"/>
        <v>7.7499999999999991</v>
      </c>
      <c r="N56" s="88"/>
      <c r="O56" s="89"/>
      <c r="P56" s="90"/>
      <c r="Q56" s="93">
        <f t="shared" si="2"/>
        <v>0</v>
      </c>
      <c r="R56" s="94"/>
      <c r="S56" s="54" t="s">
        <v>22</v>
      </c>
      <c r="T56" s="95" t="str">
        <f t="shared" si="3"/>
        <v/>
      </c>
      <c r="U56" s="96"/>
      <c r="V56" s="96"/>
      <c r="W56" s="96"/>
      <c r="X56" s="55" t="s">
        <v>28</v>
      </c>
      <c r="Y56" s="45"/>
      <c r="Z56" s="53"/>
      <c r="AA56" s="53"/>
      <c r="AB56" s="47">
        <v>44</v>
      </c>
      <c r="AC56" s="56">
        <v>45047</v>
      </c>
      <c r="AD56" s="42">
        <f>_xlfn.XLOOKUP($M$8&amp;$AC56,Sheet2!$C:$C,Sheet2!$E:$E)</f>
        <v>7.6444444444444439</v>
      </c>
      <c r="AE56" s="43">
        <f>_xlfn.XLOOKUP($M$8&amp;$AC56,Sheet2!$C:$C,Sheet2!$F:$F)</f>
        <v>44703</v>
      </c>
      <c r="AF56" s="44">
        <f>_xlfn.XLOOKUP($M$8&amp;$AC56,Sheet2!$C:$C,Sheet2!$H:$H)</f>
        <v>7.7499999999999991</v>
      </c>
      <c r="AG56" s="48"/>
      <c r="AH56" s="48"/>
      <c r="AI56" s="53"/>
      <c r="AJ56" s="53"/>
      <c r="AK56" s="53"/>
      <c r="AL56" s="53"/>
      <c r="AM56" s="53"/>
      <c r="AN56" s="53"/>
      <c r="AO56" s="45"/>
      <c r="AP56" s="45"/>
      <c r="AQ56" s="45"/>
      <c r="AR56" s="45"/>
      <c r="AS56" s="45"/>
      <c r="AT56" s="45"/>
      <c r="AU56" s="45"/>
      <c r="AV56" s="45"/>
      <c r="AW56" s="45"/>
      <c r="AX56" s="45"/>
      <c r="AY56" s="45"/>
      <c r="AZ56" s="45"/>
      <c r="BA56" s="45"/>
      <c r="BB56" s="45"/>
      <c r="BC56" s="45"/>
      <c r="BD56" s="45"/>
    </row>
    <row r="57" spans="1:56" s="7" customFormat="1" ht="19.95" customHeight="1" x14ac:dyDescent="0.45">
      <c r="A57" s="45"/>
      <c r="B57" s="7">
        <v>45</v>
      </c>
      <c r="C57" s="84">
        <f t="shared" si="1"/>
        <v>45048</v>
      </c>
      <c r="D57" s="85"/>
      <c r="E57" s="86"/>
      <c r="F57" s="87">
        <f t="shared" si="7"/>
        <v>7.5916666666666659</v>
      </c>
      <c r="G57" s="88"/>
      <c r="H57" s="89"/>
      <c r="I57" s="90"/>
      <c r="J57" s="91">
        <f t="shared" si="6"/>
        <v>44703</v>
      </c>
      <c r="K57" s="92"/>
      <c r="L57" s="92"/>
      <c r="M57" s="87">
        <f t="shared" si="5"/>
        <v>7.7499999999999991</v>
      </c>
      <c r="N57" s="88"/>
      <c r="O57" s="89"/>
      <c r="P57" s="90"/>
      <c r="Q57" s="93">
        <f t="shared" si="2"/>
        <v>0</v>
      </c>
      <c r="R57" s="94"/>
      <c r="S57" s="54" t="s">
        <v>22</v>
      </c>
      <c r="T57" s="95" t="str">
        <f t="shared" si="3"/>
        <v/>
      </c>
      <c r="U57" s="96"/>
      <c r="V57" s="96"/>
      <c r="W57" s="96"/>
      <c r="X57" s="55" t="s">
        <v>28</v>
      </c>
      <c r="Y57" s="45"/>
      <c r="Z57" s="53"/>
      <c r="AA57" s="53"/>
      <c r="AB57" s="47">
        <v>45</v>
      </c>
      <c r="AC57" s="56">
        <v>45048</v>
      </c>
      <c r="AD57" s="42">
        <f>_xlfn.XLOOKUP($M$8&amp;$AC57,Sheet2!$C:$C,Sheet2!$E:$E)</f>
        <v>7.5916666666666659</v>
      </c>
      <c r="AE57" s="43">
        <f>_xlfn.XLOOKUP($M$8&amp;$AC57,Sheet2!$C:$C,Sheet2!$F:$F)</f>
        <v>44703</v>
      </c>
      <c r="AF57" s="44">
        <f>_xlfn.XLOOKUP($M$8&amp;$AC57,Sheet2!$C:$C,Sheet2!$H:$H)</f>
        <v>7.7499999999999991</v>
      </c>
      <c r="AG57" s="48"/>
      <c r="AH57" s="48"/>
      <c r="AI57" s="53"/>
      <c r="AJ57" s="53"/>
      <c r="AK57" s="53"/>
      <c r="AL57" s="53"/>
      <c r="AM57" s="53"/>
      <c r="AN57" s="53"/>
      <c r="AO57" s="45"/>
      <c r="AP57" s="45"/>
      <c r="AQ57" s="45"/>
      <c r="AR57" s="45"/>
      <c r="AS57" s="45"/>
      <c r="AT57" s="45"/>
      <c r="AU57" s="45"/>
      <c r="AV57" s="45"/>
      <c r="AW57" s="45"/>
      <c r="AX57" s="45"/>
      <c r="AY57" s="45"/>
      <c r="AZ57" s="45"/>
      <c r="BA57" s="45"/>
      <c r="BB57" s="45"/>
      <c r="BC57" s="45"/>
      <c r="BD57" s="45"/>
    </row>
    <row r="58" spans="1:56" s="7" customFormat="1" ht="19.95" customHeight="1" x14ac:dyDescent="0.45">
      <c r="A58" s="45"/>
      <c r="B58" s="7">
        <v>46</v>
      </c>
      <c r="C58" s="84">
        <f t="shared" si="1"/>
        <v>45049</v>
      </c>
      <c r="D58" s="85"/>
      <c r="E58" s="86"/>
      <c r="F58" s="87">
        <f t="shared" si="7"/>
        <v>6.4972222222222218</v>
      </c>
      <c r="G58" s="88"/>
      <c r="H58" s="89"/>
      <c r="I58" s="90"/>
      <c r="J58" s="91">
        <f t="shared" si="6"/>
        <v>44709</v>
      </c>
      <c r="K58" s="92"/>
      <c r="L58" s="92"/>
      <c r="M58" s="87">
        <f t="shared" si="5"/>
        <v>6.6777777777777771</v>
      </c>
      <c r="N58" s="88"/>
      <c r="O58" s="89"/>
      <c r="P58" s="90"/>
      <c r="Q58" s="93">
        <f t="shared" si="2"/>
        <v>0</v>
      </c>
      <c r="R58" s="94"/>
      <c r="S58" s="54" t="s">
        <v>22</v>
      </c>
      <c r="T58" s="95" t="str">
        <f t="shared" si="3"/>
        <v/>
      </c>
      <c r="U58" s="96"/>
      <c r="V58" s="96"/>
      <c r="W58" s="96"/>
      <c r="X58" s="55" t="s">
        <v>28</v>
      </c>
      <c r="Y58" s="45"/>
      <c r="Z58" s="53"/>
      <c r="AA58" s="53"/>
      <c r="AB58" s="47">
        <v>46</v>
      </c>
      <c r="AC58" s="56">
        <v>45049</v>
      </c>
      <c r="AD58" s="42">
        <f>_xlfn.XLOOKUP($M$8&amp;$AC58,Sheet2!$C:$C,Sheet2!$E:$E)</f>
        <v>6.4972222222222218</v>
      </c>
      <c r="AE58" s="43">
        <f>_xlfn.XLOOKUP($M$8&amp;$AC58,Sheet2!$C:$C,Sheet2!$F:$F)</f>
        <v>44709</v>
      </c>
      <c r="AF58" s="44">
        <f>_xlfn.XLOOKUP($M$8&amp;$AC58,Sheet2!$C:$C,Sheet2!$H:$H)</f>
        <v>6.6777777777777771</v>
      </c>
      <c r="AG58" s="48"/>
      <c r="AH58" s="48"/>
      <c r="AI58" s="53"/>
      <c r="AJ58" s="53"/>
      <c r="AK58" s="53"/>
      <c r="AL58" s="53"/>
      <c r="AM58" s="53"/>
      <c r="AN58" s="53"/>
      <c r="AO58" s="45"/>
      <c r="AP58" s="45"/>
      <c r="AQ58" s="45"/>
      <c r="AR58" s="45"/>
      <c r="AS58" s="45"/>
      <c r="AT58" s="45"/>
      <c r="AU58" s="45"/>
      <c r="AV58" s="45"/>
      <c r="AW58" s="45"/>
      <c r="AX58" s="45"/>
      <c r="AY58" s="45"/>
      <c r="AZ58" s="45"/>
      <c r="BA58" s="45"/>
      <c r="BB58" s="45"/>
      <c r="BC58" s="45"/>
      <c r="BD58" s="45"/>
    </row>
    <row r="59" spans="1:56" s="7" customFormat="1" ht="19.95" customHeight="1" x14ac:dyDescent="0.45">
      <c r="A59" s="45"/>
      <c r="B59" s="7">
        <v>47</v>
      </c>
      <c r="C59" s="84">
        <f t="shared" si="1"/>
        <v>45050</v>
      </c>
      <c r="D59" s="85"/>
      <c r="E59" s="86"/>
      <c r="F59" s="87">
        <f t="shared" si="7"/>
        <v>2.9138888888888888</v>
      </c>
      <c r="G59" s="88"/>
      <c r="H59" s="89"/>
      <c r="I59" s="90"/>
      <c r="J59" s="91">
        <f t="shared" si="6"/>
        <v>44687</v>
      </c>
      <c r="K59" s="92"/>
      <c r="L59" s="92"/>
      <c r="M59" s="87">
        <f t="shared" si="5"/>
        <v>3.4916666666666667</v>
      </c>
      <c r="N59" s="88"/>
      <c r="O59" s="89"/>
      <c r="P59" s="90"/>
      <c r="Q59" s="93">
        <f t="shared" si="2"/>
        <v>0</v>
      </c>
      <c r="R59" s="94"/>
      <c r="S59" s="54" t="s">
        <v>22</v>
      </c>
      <c r="T59" s="95" t="str">
        <f t="shared" si="3"/>
        <v/>
      </c>
      <c r="U59" s="96"/>
      <c r="V59" s="96"/>
      <c r="W59" s="96"/>
      <c r="X59" s="55" t="s">
        <v>28</v>
      </c>
      <c r="Y59" s="45"/>
      <c r="Z59" s="53"/>
      <c r="AA59" s="53"/>
      <c r="AB59" s="47">
        <v>47</v>
      </c>
      <c r="AC59" s="56">
        <v>45050</v>
      </c>
      <c r="AD59" s="42">
        <f>_xlfn.XLOOKUP($M$8&amp;$AC59,Sheet2!$C:$C,Sheet2!$E:$E)</f>
        <v>2.9138888888888888</v>
      </c>
      <c r="AE59" s="43">
        <f>_xlfn.XLOOKUP($M$8&amp;$AC59,Sheet2!$C:$C,Sheet2!$F:$F)</f>
        <v>44687</v>
      </c>
      <c r="AF59" s="44">
        <f>_xlfn.XLOOKUP($M$8&amp;$AC59,Sheet2!$C:$C,Sheet2!$H:$H)</f>
        <v>3.4916666666666667</v>
      </c>
      <c r="AG59" s="48"/>
      <c r="AH59" s="48"/>
      <c r="AI59" s="53"/>
      <c r="AJ59" s="53"/>
      <c r="AK59" s="53"/>
      <c r="AL59" s="53"/>
      <c r="AM59" s="53"/>
      <c r="AN59" s="53"/>
      <c r="AO59" s="45"/>
      <c r="AP59" s="45"/>
      <c r="AQ59" s="45"/>
      <c r="AR59" s="45"/>
      <c r="AS59" s="45"/>
      <c r="AT59" s="45"/>
      <c r="AU59" s="45"/>
      <c r="AV59" s="45"/>
      <c r="AW59" s="45"/>
      <c r="AX59" s="45"/>
      <c r="AY59" s="45"/>
      <c r="AZ59" s="45"/>
      <c r="BA59" s="45"/>
      <c r="BB59" s="45"/>
      <c r="BC59" s="45"/>
      <c r="BD59" s="45"/>
    </row>
    <row r="60" spans="1:56" s="7" customFormat="1" ht="19.95" customHeight="1" x14ac:dyDescent="0.45">
      <c r="A60" s="45"/>
      <c r="B60" s="7">
        <v>48</v>
      </c>
      <c r="C60" s="84">
        <f t="shared" si="1"/>
        <v>45051</v>
      </c>
      <c r="D60" s="85"/>
      <c r="E60" s="86"/>
      <c r="F60" s="87">
        <f t="shared" si="7"/>
        <v>3.302777777777778</v>
      </c>
      <c r="G60" s="88"/>
      <c r="H60" s="89"/>
      <c r="I60" s="90"/>
      <c r="J60" s="91">
        <f t="shared" si="6"/>
        <v>44687</v>
      </c>
      <c r="K60" s="92"/>
      <c r="L60" s="92"/>
      <c r="M60" s="87">
        <f t="shared" si="5"/>
        <v>3.4916666666666667</v>
      </c>
      <c r="N60" s="88"/>
      <c r="O60" s="89"/>
      <c r="P60" s="90"/>
      <c r="Q60" s="93">
        <f t="shared" si="2"/>
        <v>0</v>
      </c>
      <c r="R60" s="94"/>
      <c r="S60" s="54" t="s">
        <v>22</v>
      </c>
      <c r="T60" s="95" t="str">
        <f t="shared" si="3"/>
        <v/>
      </c>
      <c r="U60" s="96"/>
      <c r="V60" s="96"/>
      <c r="W60" s="96"/>
      <c r="X60" s="55" t="s">
        <v>28</v>
      </c>
      <c r="Y60" s="45"/>
      <c r="Z60" s="53"/>
      <c r="AA60" s="53"/>
      <c r="AB60" s="47">
        <v>48</v>
      </c>
      <c r="AC60" s="56">
        <v>45051</v>
      </c>
      <c r="AD60" s="42">
        <f>_xlfn.XLOOKUP($M$8&amp;$AC60,Sheet2!$C:$C,Sheet2!$E:$E)</f>
        <v>3.302777777777778</v>
      </c>
      <c r="AE60" s="43">
        <f>_xlfn.XLOOKUP($M$8&amp;$AC60,Sheet2!$C:$C,Sheet2!$F:$F)</f>
        <v>44687</v>
      </c>
      <c r="AF60" s="44">
        <f>_xlfn.XLOOKUP($M$8&amp;$AC60,Sheet2!$C:$C,Sheet2!$H:$H)</f>
        <v>3.4916666666666667</v>
      </c>
      <c r="AG60" s="48"/>
      <c r="AH60" s="48"/>
      <c r="AI60" s="53"/>
      <c r="AJ60" s="53"/>
      <c r="AK60" s="53"/>
      <c r="AL60" s="53"/>
      <c r="AM60" s="53"/>
      <c r="AN60" s="53"/>
      <c r="AO60" s="45"/>
      <c r="AP60" s="45"/>
      <c r="AQ60" s="45"/>
      <c r="AR60" s="45"/>
      <c r="AS60" s="45"/>
      <c r="AT60" s="45"/>
      <c r="AU60" s="45"/>
      <c r="AV60" s="45"/>
      <c r="AW60" s="45"/>
      <c r="AX60" s="45"/>
      <c r="AY60" s="45"/>
      <c r="AZ60" s="45"/>
      <c r="BA60" s="45"/>
      <c r="BB60" s="45"/>
      <c r="BC60" s="45"/>
      <c r="BD60" s="45"/>
    </row>
    <row r="61" spans="1:56" s="7" customFormat="1" ht="19.95" customHeight="1" x14ac:dyDescent="0.45">
      <c r="A61" s="45"/>
      <c r="B61" s="7">
        <v>49</v>
      </c>
      <c r="C61" s="84">
        <f t="shared" si="1"/>
        <v>45054</v>
      </c>
      <c r="D61" s="85"/>
      <c r="E61" s="86"/>
      <c r="F61" s="87">
        <f t="shared" si="7"/>
        <v>6.6555555555555559</v>
      </c>
      <c r="G61" s="88"/>
      <c r="H61" s="89"/>
      <c r="I61" s="90"/>
      <c r="J61" s="91">
        <f t="shared" si="6"/>
        <v>44709</v>
      </c>
      <c r="K61" s="92"/>
      <c r="L61" s="92"/>
      <c r="M61" s="87">
        <f t="shared" si="5"/>
        <v>6.6777777777777771</v>
      </c>
      <c r="N61" s="88"/>
      <c r="O61" s="89"/>
      <c r="P61" s="90"/>
      <c r="Q61" s="93">
        <f t="shared" si="2"/>
        <v>0</v>
      </c>
      <c r="R61" s="94"/>
      <c r="S61" s="54" t="s">
        <v>22</v>
      </c>
      <c r="T61" s="95" t="str">
        <f t="shared" si="3"/>
        <v/>
      </c>
      <c r="U61" s="96"/>
      <c r="V61" s="96"/>
      <c r="W61" s="96"/>
      <c r="X61" s="55" t="s">
        <v>28</v>
      </c>
      <c r="Y61" s="45"/>
      <c r="Z61" s="53"/>
      <c r="AA61" s="53"/>
      <c r="AB61" s="47">
        <v>49</v>
      </c>
      <c r="AC61" s="56">
        <v>45054</v>
      </c>
      <c r="AD61" s="42">
        <f>_xlfn.XLOOKUP($M$8&amp;$AC61,Sheet2!$C:$C,Sheet2!$E:$E)</f>
        <v>6.6555555555555559</v>
      </c>
      <c r="AE61" s="43">
        <f>_xlfn.XLOOKUP($M$8&amp;$AC61,Sheet2!$C:$C,Sheet2!$F:$F)</f>
        <v>44709</v>
      </c>
      <c r="AF61" s="44">
        <f>_xlfn.XLOOKUP($M$8&amp;$AC61,Sheet2!$C:$C,Sheet2!$H:$H)</f>
        <v>6.6777777777777771</v>
      </c>
      <c r="AG61" s="48"/>
      <c r="AH61" s="48"/>
      <c r="AI61" s="53"/>
      <c r="AJ61" s="53"/>
      <c r="AK61" s="53"/>
      <c r="AL61" s="53"/>
      <c r="AM61" s="53"/>
      <c r="AN61" s="53"/>
      <c r="AO61" s="45"/>
      <c r="AP61" s="45"/>
      <c r="AQ61" s="45"/>
      <c r="AR61" s="45"/>
      <c r="AS61" s="45"/>
      <c r="AT61" s="45"/>
      <c r="AU61" s="45"/>
      <c r="AV61" s="45"/>
      <c r="AW61" s="45"/>
      <c r="AX61" s="45"/>
      <c r="AY61" s="45"/>
      <c r="AZ61" s="45"/>
      <c r="BA61" s="45"/>
      <c r="BB61" s="45"/>
      <c r="BC61" s="45"/>
      <c r="BD61" s="45"/>
    </row>
    <row r="62" spans="1:56" s="7" customFormat="1" ht="19.95" customHeight="1" x14ac:dyDescent="0.45">
      <c r="A62" s="45"/>
      <c r="B62" s="7">
        <v>50</v>
      </c>
      <c r="C62" s="84">
        <f t="shared" si="1"/>
        <v>45055</v>
      </c>
      <c r="D62" s="85"/>
      <c r="E62" s="86"/>
      <c r="F62" s="87">
        <f t="shared" si="7"/>
        <v>8.030555555555555</v>
      </c>
      <c r="G62" s="88"/>
      <c r="H62" s="89"/>
      <c r="I62" s="90"/>
      <c r="J62" s="91">
        <f t="shared" si="6"/>
        <v>44708</v>
      </c>
      <c r="K62" s="92"/>
      <c r="L62" s="92"/>
      <c r="M62" s="87">
        <f t="shared" si="5"/>
        <v>8.0749999999999993</v>
      </c>
      <c r="N62" s="88"/>
      <c r="O62" s="89"/>
      <c r="P62" s="90"/>
      <c r="Q62" s="93">
        <f t="shared" si="2"/>
        <v>0</v>
      </c>
      <c r="R62" s="94"/>
      <c r="S62" s="54" t="s">
        <v>22</v>
      </c>
      <c r="T62" s="95" t="str">
        <f t="shared" si="3"/>
        <v/>
      </c>
      <c r="U62" s="96"/>
      <c r="V62" s="96"/>
      <c r="W62" s="96"/>
      <c r="X62" s="55" t="s">
        <v>28</v>
      </c>
      <c r="Y62" s="45"/>
      <c r="Z62" s="53"/>
      <c r="AA62" s="53"/>
      <c r="AB62" s="47">
        <v>50</v>
      </c>
      <c r="AC62" s="56">
        <v>45055</v>
      </c>
      <c r="AD62" s="42">
        <f>_xlfn.XLOOKUP($M$8&amp;$AC62,Sheet2!$C:$C,Sheet2!$E:$E)</f>
        <v>8.030555555555555</v>
      </c>
      <c r="AE62" s="43">
        <f>_xlfn.XLOOKUP($M$8&amp;$AC62,Sheet2!$C:$C,Sheet2!$F:$F)</f>
        <v>44708</v>
      </c>
      <c r="AF62" s="44">
        <f>_xlfn.XLOOKUP($M$8&amp;$AC62,Sheet2!$C:$C,Sheet2!$H:$H)</f>
        <v>8.0749999999999993</v>
      </c>
      <c r="AG62" s="48"/>
      <c r="AH62" s="48"/>
      <c r="AI62" s="53"/>
      <c r="AJ62" s="53"/>
      <c r="AK62" s="53"/>
      <c r="AL62" s="53"/>
      <c r="AM62" s="53"/>
      <c r="AN62" s="53"/>
      <c r="AO62" s="45"/>
      <c r="AP62" s="45"/>
      <c r="AQ62" s="45"/>
      <c r="AR62" s="45"/>
      <c r="AS62" s="45"/>
      <c r="AT62" s="45"/>
      <c r="AU62" s="45"/>
      <c r="AV62" s="45"/>
      <c r="AW62" s="45"/>
      <c r="AX62" s="45"/>
      <c r="AY62" s="45"/>
      <c r="AZ62" s="45"/>
      <c r="BA62" s="45"/>
      <c r="BB62" s="45"/>
      <c r="BC62" s="45"/>
      <c r="BD62" s="45"/>
    </row>
    <row r="63" spans="1:56" s="7" customFormat="1" ht="19.95" customHeight="1" x14ac:dyDescent="0.45">
      <c r="A63" s="45"/>
      <c r="B63" s="7">
        <v>51</v>
      </c>
      <c r="C63" s="84">
        <f t="shared" si="1"/>
        <v>45056</v>
      </c>
      <c r="D63" s="85"/>
      <c r="E63" s="86"/>
      <c r="F63" s="87">
        <f t="shared" si="7"/>
        <v>7.8444444444444441</v>
      </c>
      <c r="G63" s="88"/>
      <c r="H63" s="89"/>
      <c r="I63" s="90"/>
      <c r="J63" s="91">
        <f t="shared" si="6"/>
        <v>44685</v>
      </c>
      <c r="K63" s="92"/>
      <c r="L63" s="92"/>
      <c r="M63" s="87">
        <f t="shared" si="5"/>
        <v>7.9444444444444446</v>
      </c>
      <c r="N63" s="88"/>
      <c r="O63" s="89"/>
      <c r="P63" s="90"/>
      <c r="Q63" s="93">
        <f t="shared" si="2"/>
        <v>0</v>
      </c>
      <c r="R63" s="94"/>
      <c r="S63" s="54" t="s">
        <v>22</v>
      </c>
      <c r="T63" s="95" t="str">
        <f t="shared" si="3"/>
        <v/>
      </c>
      <c r="U63" s="96"/>
      <c r="V63" s="96"/>
      <c r="W63" s="96"/>
      <c r="X63" s="55" t="s">
        <v>28</v>
      </c>
      <c r="Y63" s="45"/>
      <c r="Z63" s="53"/>
      <c r="AA63" s="53"/>
      <c r="AB63" s="47">
        <v>51</v>
      </c>
      <c r="AC63" s="56">
        <v>45056</v>
      </c>
      <c r="AD63" s="42">
        <f>_xlfn.XLOOKUP($M$8&amp;$AC63,Sheet2!$C:$C,Sheet2!$E:$E)</f>
        <v>7.8444444444444441</v>
      </c>
      <c r="AE63" s="43">
        <f>_xlfn.XLOOKUP($M$8&amp;$AC63,Sheet2!$C:$C,Sheet2!$F:$F)</f>
        <v>44685</v>
      </c>
      <c r="AF63" s="44">
        <f>_xlfn.XLOOKUP($M$8&amp;$AC63,Sheet2!$C:$C,Sheet2!$H:$H)</f>
        <v>7.9444444444444446</v>
      </c>
      <c r="AG63" s="48"/>
      <c r="AH63" s="48"/>
      <c r="AI63" s="53"/>
      <c r="AJ63" s="53"/>
      <c r="AK63" s="53"/>
      <c r="AL63" s="53"/>
      <c r="AM63" s="53"/>
      <c r="AN63" s="53"/>
      <c r="AO63" s="45"/>
      <c r="AP63" s="45"/>
      <c r="AQ63" s="45"/>
      <c r="AR63" s="45"/>
      <c r="AS63" s="45"/>
      <c r="AT63" s="45"/>
      <c r="AU63" s="45"/>
      <c r="AV63" s="45"/>
      <c r="AW63" s="45"/>
      <c r="AX63" s="45"/>
      <c r="AY63" s="45"/>
      <c r="AZ63" s="45"/>
      <c r="BA63" s="45"/>
      <c r="BB63" s="45"/>
      <c r="BC63" s="45"/>
      <c r="BD63" s="45"/>
    </row>
    <row r="64" spans="1:56" s="7" customFormat="1" ht="19.95" customHeight="1" x14ac:dyDescent="0.45">
      <c r="A64" s="45"/>
      <c r="B64" s="7">
        <v>52</v>
      </c>
      <c r="C64" s="84">
        <f t="shared" si="1"/>
        <v>45057</v>
      </c>
      <c r="D64" s="85"/>
      <c r="E64" s="86"/>
      <c r="F64" s="87">
        <f t="shared" si="7"/>
        <v>7.0166666666666666</v>
      </c>
      <c r="G64" s="88"/>
      <c r="H64" s="89"/>
      <c r="I64" s="90"/>
      <c r="J64" s="91">
        <f t="shared" si="6"/>
        <v>44683</v>
      </c>
      <c r="K64" s="92"/>
      <c r="L64" s="92"/>
      <c r="M64" s="87">
        <f t="shared" si="5"/>
        <v>7.0222222222222221</v>
      </c>
      <c r="N64" s="88"/>
      <c r="O64" s="89"/>
      <c r="P64" s="90"/>
      <c r="Q64" s="93">
        <f t="shared" si="2"/>
        <v>0</v>
      </c>
      <c r="R64" s="94"/>
      <c r="S64" s="54" t="s">
        <v>22</v>
      </c>
      <c r="T64" s="95" t="str">
        <f t="shared" si="3"/>
        <v/>
      </c>
      <c r="U64" s="96"/>
      <c r="V64" s="96"/>
      <c r="W64" s="96"/>
      <c r="X64" s="55" t="s">
        <v>28</v>
      </c>
      <c r="Y64" s="45"/>
      <c r="Z64" s="53"/>
      <c r="AA64" s="53"/>
      <c r="AB64" s="47">
        <v>52</v>
      </c>
      <c r="AC64" s="56">
        <v>45057</v>
      </c>
      <c r="AD64" s="42">
        <f>_xlfn.XLOOKUP($M$8&amp;$AC64,Sheet2!$C:$C,Sheet2!$E:$E)</f>
        <v>7.0166666666666666</v>
      </c>
      <c r="AE64" s="43">
        <f>_xlfn.XLOOKUP($M$8&amp;$AC64,Sheet2!$C:$C,Sheet2!$F:$F)</f>
        <v>44683</v>
      </c>
      <c r="AF64" s="44">
        <f>_xlfn.XLOOKUP($M$8&amp;$AC64,Sheet2!$C:$C,Sheet2!$H:$H)</f>
        <v>7.0222222222222221</v>
      </c>
      <c r="AG64" s="48"/>
      <c r="AH64" s="48"/>
      <c r="AI64" s="53"/>
      <c r="AJ64" s="53"/>
      <c r="AK64" s="53"/>
      <c r="AL64" s="53"/>
      <c r="AM64" s="53"/>
      <c r="AN64" s="53"/>
      <c r="AO64" s="45"/>
      <c r="AP64" s="45"/>
      <c r="AQ64" s="45"/>
      <c r="AR64" s="45"/>
      <c r="AS64" s="45"/>
      <c r="AT64" s="45"/>
      <c r="AU64" s="45"/>
      <c r="AV64" s="45"/>
      <c r="AW64" s="45"/>
      <c r="AX64" s="45"/>
      <c r="AY64" s="45"/>
      <c r="AZ64" s="45"/>
      <c r="BA64" s="45"/>
      <c r="BB64" s="45"/>
      <c r="BC64" s="45"/>
      <c r="BD64" s="45"/>
    </row>
    <row r="65" spans="1:56" s="7" customFormat="1" ht="19.95" customHeight="1" x14ac:dyDescent="0.45">
      <c r="A65" s="45"/>
      <c r="B65" s="7">
        <v>53</v>
      </c>
      <c r="C65" s="84">
        <f t="shared" si="1"/>
        <v>45058</v>
      </c>
      <c r="D65" s="85"/>
      <c r="E65" s="86"/>
      <c r="F65" s="87">
        <f t="shared" si="7"/>
        <v>6.6527777777777777</v>
      </c>
      <c r="G65" s="88"/>
      <c r="H65" s="89"/>
      <c r="I65" s="90"/>
      <c r="J65" s="91">
        <f t="shared" si="6"/>
        <v>44709</v>
      </c>
      <c r="K65" s="92"/>
      <c r="L65" s="92"/>
      <c r="M65" s="87">
        <f t="shared" si="5"/>
        <v>6.6777777777777771</v>
      </c>
      <c r="N65" s="88"/>
      <c r="O65" s="89"/>
      <c r="P65" s="90"/>
      <c r="Q65" s="93">
        <f t="shared" si="2"/>
        <v>0</v>
      </c>
      <c r="R65" s="94"/>
      <c r="S65" s="54" t="s">
        <v>22</v>
      </c>
      <c r="T65" s="95" t="str">
        <f t="shared" si="3"/>
        <v/>
      </c>
      <c r="U65" s="96"/>
      <c r="V65" s="96"/>
      <c r="W65" s="96"/>
      <c r="X65" s="55" t="s">
        <v>28</v>
      </c>
      <c r="Y65" s="45"/>
      <c r="Z65" s="53"/>
      <c r="AA65" s="53"/>
      <c r="AB65" s="47">
        <v>53</v>
      </c>
      <c r="AC65" s="56">
        <v>45058</v>
      </c>
      <c r="AD65" s="42">
        <f>_xlfn.XLOOKUP($M$8&amp;$AC65,Sheet2!$C:$C,Sheet2!$E:$E)</f>
        <v>6.6527777777777777</v>
      </c>
      <c r="AE65" s="43">
        <f>_xlfn.XLOOKUP($M$8&amp;$AC65,Sheet2!$C:$C,Sheet2!$F:$F)</f>
        <v>44709</v>
      </c>
      <c r="AF65" s="44">
        <f>_xlfn.XLOOKUP($M$8&amp;$AC65,Sheet2!$C:$C,Sheet2!$H:$H)</f>
        <v>6.6777777777777771</v>
      </c>
      <c r="AG65" s="48"/>
      <c r="AH65" s="48"/>
      <c r="AI65" s="53"/>
      <c r="AJ65" s="53"/>
      <c r="AK65" s="53"/>
      <c r="AL65" s="53"/>
      <c r="AM65" s="53"/>
      <c r="AN65" s="53"/>
      <c r="AO65" s="45"/>
      <c r="AP65" s="45"/>
      <c r="AQ65" s="45"/>
      <c r="AR65" s="45"/>
      <c r="AS65" s="45"/>
      <c r="AT65" s="45"/>
      <c r="AU65" s="45"/>
      <c r="AV65" s="45"/>
      <c r="AW65" s="45"/>
      <c r="AX65" s="45"/>
      <c r="AY65" s="45"/>
      <c r="AZ65" s="45"/>
      <c r="BA65" s="45"/>
      <c r="BB65" s="45"/>
      <c r="BC65" s="45"/>
      <c r="BD65" s="45"/>
    </row>
    <row r="66" spans="1:56" s="7" customFormat="1" ht="19.95" customHeight="1" x14ac:dyDescent="0.45">
      <c r="A66" s="45"/>
      <c r="B66" s="7">
        <v>54</v>
      </c>
      <c r="C66" s="84">
        <f t="shared" si="1"/>
        <v>45060</v>
      </c>
      <c r="D66" s="85"/>
      <c r="E66" s="86"/>
      <c r="F66" s="87">
        <f t="shared" si="7"/>
        <v>7.2555555555555555</v>
      </c>
      <c r="G66" s="88"/>
      <c r="H66" s="89"/>
      <c r="I66" s="90"/>
      <c r="J66" s="91">
        <f t="shared" si="6"/>
        <v>44710</v>
      </c>
      <c r="K66" s="92"/>
      <c r="L66" s="92"/>
      <c r="M66" s="87">
        <f t="shared" si="5"/>
        <v>7.5638888888888891</v>
      </c>
      <c r="N66" s="88"/>
      <c r="O66" s="89"/>
      <c r="P66" s="90"/>
      <c r="Q66" s="93">
        <f t="shared" si="2"/>
        <v>0</v>
      </c>
      <c r="R66" s="94"/>
      <c r="S66" s="54" t="s">
        <v>22</v>
      </c>
      <c r="T66" s="95" t="str">
        <f t="shared" si="3"/>
        <v/>
      </c>
      <c r="U66" s="96"/>
      <c r="V66" s="96"/>
      <c r="W66" s="96"/>
      <c r="X66" s="55" t="s">
        <v>28</v>
      </c>
      <c r="Y66" s="45"/>
      <c r="Z66" s="53"/>
      <c r="AA66" s="53"/>
      <c r="AB66" s="47">
        <v>54</v>
      </c>
      <c r="AC66" s="56">
        <v>45060</v>
      </c>
      <c r="AD66" s="42">
        <f>_xlfn.XLOOKUP($M$8&amp;$AC66,Sheet2!$C:$C,Sheet2!$E:$E)</f>
        <v>7.2555555555555555</v>
      </c>
      <c r="AE66" s="43">
        <f>_xlfn.XLOOKUP($M$8&amp;$AC66,Sheet2!$C:$C,Sheet2!$F:$F)</f>
        <v>44710</v>
      </c>
      <c r="AF66" s="44">
        <f>_xlfn.XLOOKUP($M$8&amp;$AC66,Sheet2!$C:$C,Sheet2!$H:$H)</f>
        <v>7.5638888888888891</v>
      </c>
      <c r="AG66" s="48"/>
      <c r="AH66" s="48"/>
      <c r="AI66" s="53"/>
      <c r="AJ66" s="53"/>
      <c r="AK66" s="53"/>
      <c r="AL66" s="53"/>
      <c r="AM66" s="53"/>
      <c r="AN66" s="53"/>
      <c r="AO66" s="45"/>
      <c r="AP66" s="45"/>
      <c r="AQ66" s="45"/>
      <c r="AR66" s="45"/>
      <c r="AS66" s="45"/>
      <c r="AT66" s="45"/>
      <c r="AU66" s="45"/>
      <c r="AV66" s="45"/>
      <c r="AW66" s="45"/>
      <c r="AX66" s="45"/>
      <c r="AY66" s="45"/>
      <c r="AZ66" s="45"/>
      <c r="BA66" s="45"/>
      <c r="BB66" s="45"/>
      <c r="BC66" s="45"/>
      <c r="BD66" s="45"/>
    </row>
    <row r="67" spans="1:56" s="7" customFormat="1" ht="19.95" customHeight="1" x14ac:dyDescent="0.45">
      <c r="A67" s="45"/>
      <c r="B67" s="7">
        <v>55</v>
      </c>
      <c r="C67" s="84">
        <f t="shared" si="1"/>
        <v>45061</v>
      </c>
      <c r="D67" s="85"/>
      <c r="E67" s="86"/>
      <c r="F67" s="87">
        <f t="shared" si="7"/>
        <v>7.7138888888888886</v>
      </c>
      <c r="G67" s="88"/>
      <c r="H67" s="89"/>
      <c r="I67" s="90"/>
      <c r="J67" s="91">
        <f t="shared" si="6"/>
        <v>44703</v>
      </c>
      <c r="K67" s="92"/>
      <c r="L67" s="92"/>
      <c r="M67" s="87">
        <f t="shared" si="5"/>
        <v>7.7499999999999991</v>
      </c>
      <c r="N67" s="88"/>
      <c r="O67" s="89"/>
      <c r="P67" s="90"/>
      <c r="Q67" s="93">
        <f t="shared" si="2"/>
        <v>0</v>
      </c>
      <c r="R67" s="94"/>
      <c r="S67" s="54" t="s">
        <v>22</v>
      </c>
      <c r="T67" s="95" t="str">
        <f t="shared" si="3"/>
        <v/>
      </c>
      <c r="U67" s="96"/>
      <c r="V67" s="96"/>
      <c r="W67" s="96"/>
      <c r="X67" s="55" t="s">
        <v>28</v>
      </c>
      <c r="Y67" s="45"/>
      <c r="Z67" s="53"/>
      <c r="AA67" s="53"/>
      <c r="AB67" s="47">
        <v>55</v>
      </c>
      <c r="AC67" s="56">
        <v>45061</v>
      </c>
      <c r="AD67" s="42">
        <f>_xlfn.XLOOKUP($M$8&amp;$AC67,Sheet2!$C:$C,Sheet2!$E:$E)</f>
        <v>7.7138888888888886</v>
      </c>
      <c r="AE67" s="43">
        <f>_xlfn.XLOOKUP($M$8&amp;$AC67,Sheet2!$C:$C,Sheet2!$F:$F)</f>
        <v>44703</v>
      </c>
      <c r="AF67" s="44">
        <f>_xlfn.XLOOKUP($M$8&amp;$AC67,Sheet2!$C:$C,Sheet2!$H:$H)</f>
        <v>7.7499999999999991</v>
      </c>
      <c r="AG67" s="48"/>
      <c r="AH67" s="48"/>
      <c r="AI67" s="53"/>
      <c r="AJ67" s="53"/>
      <c r="AK67" s="53"/>
      <c r="AL67" s="53"/>
      <c r="AM67" s="53"/>
      <c r="AN67" s="53"/>
      <c r="AO67" s="45"/>
      <c r="AP67" s="45"/>
      <c r="AQ67" s="45"/>
      <c r="AR67" s="45"/>
      <c r="AS67" s="45"/>
      <c r="AT67" s="45"/>
      <c r="AU67" s="45"/>
      <c r="AV67" s="45"/>
      <c r="AW67" s="45"/>
      <c r="AX67" s="45"/>
      <c r="AY67" s="45"/>
      <c r="AZ67" s="45"/>
      <c r="BA67" s="45"/>
      <c r="BB67" s="45"/>
      <c r="BC67" s="45"/>
      <c r="BD67" s="45"/>
    </row>
    <row r="68" spans="1:56" s="7" customFormat="1" ht="19.95" customHeight="1" x14ac:dyDescent="0.45">
      <c r="A68" s="45"/>
      <c r="B68" s="7">
        <v>56</v>
      </c>
      <c r="C68" s="84">
        <f t="shared" si="1"/>
        <v>45062</v>
      </c>
      <c r="D68" s="85"/>
      <c r="E68" s="86"/>
      <c r="F68" s="87">
        <f t="shared" si="7"/>
        <v>7.5472222222222225</v>
      </c>
      <c r="G68" s="88"/>
      <c r="H68" s="89"/>
      <c r="I68" s="90"/>
      <c r="J68" s="91">
        <f t="shared" si="6"/>
        <v>44710</v>
      </c>
      <c r="K68" s="92"/>
      <c r="L68" s="92"/>
      <c r="M68" s="87">
        <f t="shared" si="5"/>
        <v>7.5638888888888891</v>
      </c>
      <c r="N68" s="88"/>
      <c r="O68" s="89"/>
      <c r="P68" s="90"/>
      <c r="Q68" s="93">
        <f t="shared" si="2"/>
        <v>0</v>
      </c>
      <c r="R68" s="94"/>
      <c r="S68" s="54" t="s">
        <v>22</v>
      </c>
      <c r="T68" s="95" t="str">
        <f t="shared" si="3"/>
        <v/>
      </c>
      <c r="U68" s="96"/>
      <c r="V68" s="96"/>
      <c r="W68" s="96"/>
      <c r="X68" s="55" t="s">
        <v>28</v>
      </c>
      <c r="Y68" s="45"/>
      <c r="Z68" s="53"/>
      <c r="AA68" s="53"/>
      <c r="AB68" s="47">
        <v>56</v>
      </c>
      <c r="AC68" s="56">
        <v>45062</v>
      </c>
      <c r="AD68" s="42">
        <f>_xlfn.XLOOKUP($M$8&amp;$AC68,Sheet2!$C:$C,Sheet2!$E:$E)</f>
        <v>7.5472222222222225</v>
      </c>
      <c r="AE68" s="43">
        <f>_xlfn.XLOOKUP($M$8&amp;$AC68,Sheet2!$C:$C,Sheet2!$F:$F)</f>
        <v>44710</v>
      </c>
      <c r="AF68" s="44">
        <f>_xlfn.XLOOKUP($M$8&amp;$AC68,Sheet2!$C:$C,Sheet2!$H:$H)</f>
        <v>7.5638888888888891</v>
      </c>
      <c r="AG68" s="48"/>
      <c r="AH68" s="48"/>
      <c r="AI68" s="53"/>
      <c r="AJ68" s="53"/>
      <c r="AK68" s="53"/>
      <c r="AL68" s="53"/>
      <c r="AM68" s="53"/>
      <c r="AN68" s="53"/>
      <c r="AO68" s="45"/>
      <c r="AP68" s="45"/>
      <c r="AQ68" s="45"/>
      <c r="AR68" s="45"/>
      <c r="AS68" s="45"/>
      <c r="AT68" s="45"/>
      <c r="AU68" s="45"/>
      <c r="AV68" s="45"/>
      <c r="AW68" s="45"/>
      <c r="AX68" s="45"/>
      <c r="AY68" s="45"/>
      <c r="AZ68" s="45"/>
      <c r="BA68" s="45"/>
      <c r="BB68" s="45"/>
      <c r="BC68" s="45"/>
      <c r="BD68" s="45"/>
    </row>
    <row r="69" spans="1:56" s="7" customFormat="1" ht="19.95" customHeight="1" x14ac:dyDescent="0.45">
      <c r="A69" s="45"/>
      <c r="B69" s="7">
        <v>57</v>
      </c>
      <c r="C69" s="84">
        <f t="shared" si="1"/>
        <v>45063</v>
      </c>
      <c r="D69" s="85"/>
      <c r="E69" s="86"/>
      <c r="F69" s="87">
        <f t="shared" si="7"/>
        <v>7.1749999999999989</v>
      </c>
      <c r="G69" s="88"/>
      <c r="H69" s="89"/>
      <c r="I69" s="90"/>
      <c r="J69" s="91">
        <f t="shared" si="6"/>
        <v>44706</v>
      </c>
      <c r="K69" s="92"/>
      <c r="L69" s="92"/>
      <c r="M69" s="87">
        <f t="shared" si="5"/>
        <v>7.2333333333333325</v>
      </c>
      <c r="N69" s="88"/>
      <c r="O69" s="89"/>
      <c r="P69" s="90"/>
      <c r="Q69" s="93">
        <f t="shared" si="2"/>
        <v>0</v>
      </c>
      <c r="R69" s="94"/>
      <c r="S69" s="54" t="s">
        <v>22</v>
      </c>
      <c r="T69" s="95" t="str">
        <f t="shared" si="3"/>
        <v/>
      </c>
      <c r="U69" s="96"/>
      <c r="V69" s="96"/>
      <c r="W69" s="96"/>
      <c r="X69" s="55" t="s">
        <v>28</v>
      </c>
      <c r="Y69" s="45"/>
      <c r="Z69" s="53"/>
      <c r="AA69" s="53"/>
      <c r="AB69" s="47">
        <v>57</v>
      </c>
      <c r="AC69" s="56">
        <v>45063</v>
      </c>
      <c r="AD69" s="42">
        <f>_xlfn.XLOOKUP($M$8&amp;$AC69,Sheet2!$C:$C,Sheet2!$E:$E)</f>
        <v>7.1749999999999989</v>
      </c>
      <c r="AE69" s="43">
        <f>_xlfn.XLOOKUP($M$8&amp;$AC69,Sheet2!$C:$C,Sheet2!$F:$F)</f>
        <v>44706</v>
      </c>
      <c r="AF69" s="44">
        <f>_xlfn.XLOOKUP($M$8&amp;$AC69,Sheet2!$C:$C,Sheet2!$H:$H)</f>
        <v>7.2333333333333325</v>
      </c>
      <c r="AG69" s="48"/>
      <c r="AH69" s="48"/>
      <c r="AI69" s="53"/>
      <c r="AJ69" s="53"/>
      <c r="AK69" s="53"/>
      <c r="AL69" s="53"/>
      <c r="AM69" s="53"/>
      <c r="AN69" s="53"/>
      <c r="AO69" s="45"/>
      <c r="AP69" s="45"/>
      <c r="AQ69" s="45"/>
      <c r="AR69" s="45"/>
      <c r="AS69" s="45"/>
      <c r="AT69" s="45"/>
      <c r="AU69" s="45"/>
      <c r="AV69" s="45"/>
      <c r="AW69" s="45"/>
      <c r="AX69" s="45"/>
      <c r="AY69" s="45"/>
      <c r="AZ69" s="45"/>
      <c r="BA69" s="45"/>
      <c r="BB69" s="45"/>
      <c r="BC69" s="45"/>
      <c r="BD69" s="45"/>
    </row>
    <row r="70" spans="1:56" s="7" customFormat="1" ht="19.95" customHeight="1" x14ac:dyDescent="0.45">
      <c r="A70" s="45"/>
      <c r="B70" s="7">
        <v>58</v>
      </c>
      <c r="C70" s="84">
        <f t="shared" si="1"/>
        <v>45066</v>
      </c>
      <c r="D70" s="85"/>
      <c r="E70" s="86"/>
      <c r="F70" s="87">
        <f t="shared" si="7"/>
        <v>5.0083333333333337</v>
      </c>
      <c r="G70" s="88"/>
      <c r="H70" s="89"/>
      <c r="I70" s="90"/>
      <c r="J70" s="91">
        <f t="shared" si="6"/>
        <v>44700</v>
      </c>
      <c r="K70" s="92"/>
      <c r="L70" s="92"/>
      <c r="M70" s="87">
        <f t="shared" si="5"/>
        <v>5.2472222222222227</v>
      </c>
      <c r="N70" s="88"/>
      <c r="O70" s="89"/>
      <c r="P70" s="90"/>
      <c r="Q70" s="93">
        <f t="shared" si="2"/>
        <v>0</v>
      </c>
      <c r="R70" s="94"/>
      <c r="S70" s="54" t="s">
        <v>22</v>
      </c>
      <c r="T70" s="95" t="str">
        <f t="shared" si="3"/>
        <v/>
      </c>
      <c r="U70" s="96"/>
      <c r="V70" s="96"/>
      <c r="W70" s="96"/>
      <c r="X70" s="55" t="s">
        <v>28</v>
      </c>
      <c r="Y70" s="45"/>
      <c r="Z70" s="53"/>
      <c r="AA70" s="53"/>
      <c r="AB70" s="47">
        <v>58</v>
      </c>
      <c r="AC70" s="56">
        <v>45066</v>
      </c>
      <c r="AD70" s="42">
        <f>_xlfn.XLOOKUP($M$8&amp;$AC70,Sheet2!$C:$C,Sheet2!$E:$E)</f>
        <v>5.0083333333333337</v>
      </c>
      <c r="AE70" s="43">
        <f>_xlfn.XLOOKUP($M$8&amp;$AC70,Sheet2!$C:$C,Sheet2!$F:$F)</f>
        <v>44700</v>
      </c>
      <c r="AF70" s="44">
        <f>_xlfn.XLOOKUP($M$8&amp;$AC70,Sheet2!$C:$C,Sheet2!$H:$H)</f>
        <v>5.2472222222222227</v>
      </c>
      <c r="AG70" s="48"/>
      <c r="AH70" s="48"/>
      <c r="AI70" s="53"/>
      <c r="AJ70" s="53"/>
      <c r="AK70" s="53"/>
      <c r="AL70" s="53"/>
      <c r="AM70" s="53"/>
      <c r="AN70" s="53"/>
      <c r="AO70" s="45"/>
      <c r="AP70" s="45"/>
      <c r="AQ70" s="45"/>
      <c r="AR70" s="45"/>
      <c r="AS70" s="45"/>
      <c r="AT70" s="45"/>
      <c r="AU70" s="45"/>
      <c r="AV70" s="45"/>
      <c r="AW70" s="45"/>
      <c r="AX70" s="45"/>
      <c r="AY70" s="45"/>
      <c r="AZ70" s="45"/>
      <c r="BA70" s="45"/>
      <c r="BB70" s="45"/>
      <c r="BC70" s="45"/>
      <c r="BD70" s="45"/>
    </row>
    <row r="71" spans="1:56" s="7" customFormat="1" ht="19.95" customHeight="1" x14ac:dyDescent="0.45">
      <c r="A71" s="45"/>
      <c r="B71" s="7">
        <v>59</v>
      </c>
      <c r="C71" s="84">
        <f t="shared" si="1"/>
        <v>45067</v>
      </c>
      <c r="D71" s="85"/>
      <c r="E71" s="86"/>
      <c r="F71" s="87">
        <f t="shared" si="7"/>
        <v>7.8861111111111111</v>
      </c>
      <c r="G71" s="88"/>
      <c r="H71" s="89"/>
      <c r="I71" s="90"/>
      <c r="J71" s="91">
        <f t="shared" si="6"/>
        <v>44685</v>
      </c>
      <c r="K71" s="92"/>
      <c r="L71" s="92"/>
      <c r="M71" s="87">
        <f t="shared" si="5"/>
        <v>7.9444444444444446</v>
      </c>
      <c r="N71" s="88"/>
      <c r="O71" s="89"/>
      <c r="P71" s="90"/>
      <c r="Q71" s="93">
        <f t="shared" si="2"/>
        <v>0</v>
      </c>
      <c r="R71" s="94"/>
      <c r="S71" s="54" t="s">
        <v>22</v>
      </c>
      <c r="T71" s="95" t="str">
        <f t="shared" si="3"/>
        <v/>
      </c>
      <c r="U71" s="96"/>
      <c r="V71" s="96"/>
      <c r="W71" s="96"/>
      <c r="X71" s="55" t="s">
        <v>28</v>
      </c>
      <c r="Y71" s="45"/>
      <c r="Z71" s="53"/>
      <c r="AA71" s="53"/>
      <c r="AB71" s="47">
        <v>59</v>
      </c>
      <c r="AC71" s="56">
        <v>45067</v>
      </c>
      <c r="AD71" s="42">
        <f>_xlfn.XLOOKUP($M$8&amp;$AC71,Sheet2!$C:$C,Sheet2!$E:$E)</f>
        <v>7.8861111111111111</v>
      </c>
      <c r="AE71" s="43">
        <f>_xlfn.XLOOKUP($M$8&amp;$AC71,Sheet2!$C:$C,Sheet2!$F:$F)</f>
        <v>44685</v>
      </c>
      <c r="AF71" s="44">
        <f>_xlfn.XLOOKUP($M$8&amp;$AC71,Sheet2!$C:$C,Sheet2!$H:$H)</f>
        <v>7.9444444444444446</v>
      </c>
      <c r="AG71" s="48"/>
      <c r="AH71" s="48"/>
      <c r="AI71" s="53"/>
      <c r="AJ71" s="53"/>
      <c r="AK71" s="53"/>
      <c r="AL71" s="53"/>
      <c r="AM71" s="53"/>
      <c r="AN71" s="53"/>
      <c r="AO71" s="45"/>
      <c r="AP71" s="45"/>
      <c r="AQ71" s="45"/>
      <c r="AR71" s="45"/>
      <c r="AS71" s="45"/>
      <c r="AT71" s="45"/>
      <c r="AU71" s="45"/>
      <c r="AV71" s="45"/>
      <c r="AW71" s="45"/>
      <c r="AX71" s="45"/>
      <c r="AY71" s="45"/>
      <c r="AZ71" s="45"/>
      <c r="BA71" s="45"/>
      <c r="BB71" s="45"/>
      <c r="BC71" s="45"/>
      <c r="BD71" s="45"/>
    </row>
    <row r="72" spans="1:56" s="7" customFormat="1" ht="19.95" customHeight="1" x14ac:dyDescent="0.45">
      <c r="A72" s="45"/>
      <c r="B72" s="7">
        <v>60</v>
      </c>
      <c r="C72" s="84">
        <f t="shared" si="1"/>
        <v>45068</v>
      </c>
      <c r="D72" s="85"/>
      <c r="E72" s="86"/>
      <c r="F72" s="87">
        <f t="shared" si="7"/>
        <v>4.166666666666667</v>
      </c>
      <c r="G72" s="88"/>
      <c r="H72" s="89"/>
      <c r="I72" s="90"/>
      <c r="J72" s="91">
        <f t="shared" si="6"/>
        <v>44691</v>
      </c>
      <c r="K72" s="92"/>
      <c r="L72" s="92"/>
      <c r="M72" s="87">
        <f t="shared" si="5"/>
        <v>4.2722222222222221</v>
      </c>
      <c r="N72" s="88"/>
      <c r="O72" s="89"/>
      <c r="P72" s="90"/>
      <c r="Q72" s="93">
        <f t="shared" si="2"/>
        <v>0</v>
      </c>
      <c r="R72" s="94"/>
      <c r="S72" s="54" t="s">
        <v>22</v>
      </c>
      <c r="T72" s="95" t="str">
        <f t="shared" si="3"/>
        <v/>
      </c>
      <c r="U72" s="96"/>
      <c r="V72" s="96"/>
      <c r="W72" s="96"/>
      <c r="X72" s="55" t="s">
        <v>28</v>
      </c>
      <c r="Y72" s="45"/>
      <c r="Z72" s="53"/>
      <c r="AA72" s="53"/>
      <c r="AB72" s="47">
        <v>60</v>
      </c>
      <c r="AC72" s="56">
        <v>45068</v>
      </c>
      <c r="AD72" s="42">
        <f>_xlfn.XLOOKUP($M$8&amp;$AC72,Sheet2!$C:$C,Sheet2!$E:$E)</f>
        <v>4.166666666666667</v>
      </c>
      <c r="AE72" s="43">
        <f>_xlfn.XLOOKUP($M$8&amp;$AC72,Sheet2!$C:$C,Sheet2!$F:$F)</f>
        <v>44691</v>
      </c>
      <c r="AF72" s="44">
        <f>_xlfn.XLOOKUP($M$8&amp;$AC72,Sheet2!$C:$C,Sheet2!$H:$H)</f>
        <v>4.2722222222222221</v>
      </c>
      <c r="AG72" s="48"/>
      <c r="AH72" s="48"/>
      <c r="AI72" s="53"/>
      <c r="AJ72" s="53"/>
      <c r="AK72" s="53"/>
      <c r="AL72" s="53"/>
      <c r="AM72" s="53"/>
      <c r="AN72" s="53"/>
      <c r="AO72" s="45"/>
      <c r="AP72" s="45"/>
      <c r="AQ72" s="45"/>
      <c r="AR72" s="45"/>
      <c r="AS72" s="45"/>
      <c r="AT72" s="45"/>
      <c r="AU72" s="45"/>
      <c r="AV72" s="45"/>
      <c r="AW72" s="45"/>
      <c r="AX72" s="45"/>
      <c r="AY72" s="45"/>
      <c r="AZ72" s="45"/>
      <c r="BA72" s="45"/>
      <c r="BB72" s="45"/>
      <c r="BC72" s="45"/>
      <c r="BD72" s="45"/>
    </row>
    <row r="73" spans="1:56" s="7" customFormat="1" ht="19.95" customHeight="1" x14ac:dyDescent="0.45">
      <c r="A73" s="45"/>
      <c r="B73" s="7">
        <v>61</v>
      </c>
      <c r="C73" s="84">
        <f t="shared" si="1"/>
        <v>45069</v>
      </c>
      <c r="D73" s="85"/>
      <c r="E73" s="86"/>
      <c r="F73" s="87">
        <f t="shared" si="7"/>
        <v>7.5555555555555554</v>
      </c>
      <c r="G73" s="88"/>
      <c r="H73" s="89"/>
      <c r="I73" s="90"/>
      <c r="J73" s="91">
        <f t="shared" si="6"/>
        <v>44710</v>
      </c>
      <c r="K73" s="92"/>
      <c r="L73" s="92"/>
      <c r="M73" s="87">
        <f t="shared" si="5"/>
        <v>7.5638888888888891</v>
      </c>
      <c r="N73" s="88"/>
      <c r="O73" s="89"/>
      <c r="P73" s="90"/>
      <c r="Q73" s="93">
        <f t="shared" si="2"/>
        <v>0</v>
      </c>
      <c r="R73" s="94"/>
      <c r="S73" s="54" t="s">
        <v>22</v>
      </c>
      <c r="T73" s="95" t="str">
        <f t="shared" si="3"/>
        <v/>
      </c>
      <c r="U73" s="96"/>
      <c r="V73" s="96"/>
      <c r="W73" s="96"/>
      <c r="X73" s="55" t="s">
        <v>28</v>
      </c>
      <c r="Y73" s="45"/>
      <c r="Z73" s="53"/>
      <c r="AA73" s="53"/>
      <c r="AB73" s="47">
        <v>61</v>
      </c>
      <c r="AC73" s="56">
        <v>45069</v>
      </c>
      <c r="AD73" s="42">
        <f>_xlfn.XLOOKUP($M$8&amp;$AC73,Sheet2!$C:$C,Sheet2!$E:$E)</f>
        <v>7.5555555555555554</v>
      </c>
      <c r="AE73" s="43">
        <f>_xlfn.XLOOKUP($M$8&amp;$AC73,Sheet2!$C:$C,Sheet2!$F:$F)</f>
        <v>44710</v>
      </c>
      <c r="AF73" s="44">
        <f>_xlfn.XLOOKUP($M$8&amp;$AC73,Sheet2!$C:$C,Sheet2!$H:$H)</f>
        <v>7.5638888888888891</v>
      </c>
      <c r="AG73" s="48"/>
      <c r="AH73" s="48"/>
      <c r="AI73" s="53"/>
      <c r="AJ73" s="53"/>
      <c r="AK73" s="53"/>
      <c r="AL73" s="53"/>
      <c r="AM73" s="53"/>
      <c r="AN73" s="53"/>
      <c r="AO73" s="45"/>
      <c r="AP73" s="45"/>
      <c r="AQ73" s="45"/>
      <c r="AR73" s="45"/>
      <c r="AS73" s="45"/>
      <c r="AT73" s="45"/>
      <c r="AU73" s="45"/>
      <c r="AV73" s="45"/>
      <c r="AW73" s="45"/>
      <c r="AX73" s="45"/>
      <c r="AY73" s="45"/>
      <c r="AZ73" s="45"/>
      <c r="BA73" s="45"/>
      <c r="BB73" s="45"/>
      <c r="BC73" s="45"/>
      <c r="BD73" s="45"/>
    </row>
    <row r="74" spans="1:56" s="7" customFormat="1" ht="19.95" customHeight="1" x14ac:dyDescent="0.45">
      <c r="A74" s="45"/>
      <c r="B74" s="7">
        <v>62</v>
      </c>
      <c r="C74" s="84">
        <f t="shared" si="1"/>
        <v>45070</v>
      </c>
      <c r="D74" s="85"/>
      <c r="E74" s="86"/>
      <c r="F74" s="87">
        <f t="shared" si="7"/>
        <v>8.0111111111111111</v>
      </c>
      <c r="G74" s="88"/>
      <c r="H74" s="89"/>
      <c r="I74" s="90"/>
      <c r="J74" s="91">
        <f t="shared" si="6"/>
        <v>44708</v>
      </c>
      <c r="K74" s="92"/>
      <c r="L74" s="92"/>
      <c r="M74" s="87">
        <f t="shared" si="5"/>
        <v>8.0749999999999993</v>
      </c>
      <c r="N74" s="88"/>
      <c r="O74" s="89"/>
      <c r="P74" s="90"/>
      <c r="Q74" s="93">
        <f t="shared" si="2"/>
        <v>0</v>
      </c>
      <c r="R74" s="94"/>
      <c r="S74" s="54" t="s">
        <v>22</v>
      </c>
      <c r="T74" s="95" t="str">
        <f t="shared" si="3"/>
        <v/>
      </c>
      <c r="U74" s="96"/>
      <c r="V74" s="96"/>
      <c r="W74" s="96"/>
      <c r="X74" s="55" t="s">
        <v>28</v>
      </c>
      <c r="Y74" s="45"/>
      <c r="Z74" s="53"/>
      <c r="AA74" s="53"/>
      <c r="AB74" s="47">
        <v>62</v>
      </c>
      <c r="AC74" s="56">
        <v>45070</v>
      </c>
      <c r="AD74" s="42">
        <f>_xlfn.XLOOKUP($M$8&amp;$AC74,Sheet2!$C:$C,Sheet2!$E:$E)</f>
        <v>8.0111111111111111</v>
      </c>
      <c r="AE74" s="43">
        <f>_xlfn.XLOOKUP($M$8&amp;$AC74,Sheet2!$C:$C,Sheet2!$F:$F)</f>
        <v>44708</v>
      </c>
      <c r="AF74" s="44">
        <f>_xlfn.XLOOKUP($M$8&amp;$AC74,Sheet2!$C:$C,Sheet2!$H:$H)</f>
        <v>8.0749999999999993</v>
      </c>
      <c r="AG74" s="48"/>
      <c r="AH74" s="48"/>
      <c r="AI74" s="53"/>
      <c r="AJ74" s="53"/>
      <c r="AK74" s="53"/>
      <c r="AL74" s="53"/>
      <c r="AM74" s="53"/>
      <c r="AN74" s="53"/>
      <c r="AO74" s="45"/>
      <c r="AP74" s="45"/>
      <c r="AQ74" s="45"/>
      <c r="AR74" s="45"/>
      <c r="AS74" s="45"/>
      <c r="AT74" s="45"/>
      <c r="AU74" s="45"/>
      <c r="AV74" s="45"/>
      <c r="AW74" s="45"/>
      <c r="AX74" s="45"/>
      <c r="AY74" s="45"/>
      <c r="AZ74" s="45"/>
      <c r="BA74" s="45"/>
      <c r="BB74" s="45"/>
      <c r="BC74" s="45"/>
      <c r="BD74" s="45"/>
    </row>
    <row r="75" spans="1:56" s="7" customFormat="1" ht="19.95" customHeight="1" x14ac:dyDescent="0.45">
      <c r="A75" s="45"/>
      <c r="B75" s="7">
        <v>63</v>
      </c>
      <c r="C75" s="84">
        <f t="shared" si="1"/>
        <v>45071</v>
      </c>
      <c r="D75" s="85"/>
      <c r="E75" s="86"/>
      <c r="F75" s="87">
        <f t="shared" si="7"/>
        <v>3.7055555555555553</v>
      </c>
      <c r="G75" s="88"/>
      <c r="H75" s="89"/>
      <c r="I75" s="90"/>
      <c r="J75" s="91">
        <f t="shared" si="6"/>
        <v>44696</v>
      </c>
      <c r="K75" s="92"/>
      <c r="L75" s="92"/>
      <c r="M75" s="87">
        <f t="shared" si="5"/>
        <v>3.7361111111111107</v>
      </c>
      <c r="N75" s="88"/>
      <c r="O75" s="89"/>
      <c r="P75" s="90"/>
      <c r="Q75" s="93">
        <f t="shared" si="2"/>
        <v>0</v>
      </c>
      <c r="R75" s="94"/>
      <c r="S75" s="54" t="s">
        <v>22</v>
      </c>
      <c r="T75" s="95" t="str">
        <f t="shared" si="3"/>
        <v/>
      </c>
      <c r="U75" s="96"/>
      <c r="V75" s="96"/>
      <c r="W75" s="96"/>
      <c r="X75" s="55" t="s">
        <v>28</v>
      </c>
      <c r="Y75" s="45"/>
      <c r="Z75" s="53"/>
      <c r="AA75" s="53"/>
      <c r="AB75" s="47">
        <v>63</v>
      </c>
      <c r="AC75" s="56">
        <v>45071</v>
      </c>
      <c r="AD75" s="42">
        <f>_xlfn.XLOOKUP($M$8&amp;$AC75,Sheet2!$C:$C,Sheet2!$E:$E)</f>
        <v>3.7055555555555553</v>
      </c>
      <c r="AE75" s="43">
        <f>_xlfn.XLOOKUP($M$8&amp;$AC75,Sheet2!$C:$C,Sheet2!$F:$F)</f>
        <v>44696</v>
      </c>
      <c r="AF75" s="44">
        <f>_xlfn.XLOOKUP($M$8&amp;$AC75,Sheet2!$C:$C,Sheet2!$H:$H)</f>
        <v>3.7361111111111107</v>
      </c>
      <c r="AG75" s="48"/>
      <c r="AH75" s="48"/>
      <c r="AI75" s="53"/>
      <c r="AJ75" s="53"/>
      <c r="AK75" s="53"/>
      <c r="AL75" s="53"/>
      <c r="AM75" s="53"/>
      <c r="AN75" s="53"/>
      <c r="AO75" s="45"/>
      <c r="AP75" s="45"/>
      <c r="AQ75" s="45"/>
      <c r="AR75" s="45"/>
      <c r="AS75" s="45"/>
      <c r="AT75" s="45"/>
      <c r="AU75" s="45"/>
      <c r="AV75" s="45"/>
      <c r="AW75" s="45"/>
      <c r="AX75" s="45"/>
      <c r="AY75" s="45"/>
      <c r="AZ75" s="45"/>
      <c r="BA75" s="45"/>
      <c r="BB75" s="45"/>
      <c r="BC75" s="45"/>
      <c r="BD75" s="45"/>
    </row>
    <row r="76" spans="1:56" s="7" customFormat="1" ht="19.95" customHeight="1" x14ac:dyDescent="0.45">
      <c r="A76" s="45"/>
      <c r="B76" s="7">
        <v>64</v>
      </c>
      <c r="C76" s="84">
        <f t="shared" si="1"/>
        <v>45072</v>
      </c>
      <c r="D76" s="85"/>
      <c r="E76" s="86"/>
      <c r="F76" s="87">
        <f t="shared" si="7"/>
        <v>3.5916666666666663</v>
      </c>
      <c r="G76" s="88"/>
      <c r="H76" s="89"/>
      <c r="I76" s="90"/>
      <c r="J76" s="91">
        <f t="shared" si="6"/>
        <v>44696</v>
      </c>
      <c r="K76" s="92"/>
      <c r="L76" s="92"/>
      <c r="M76" s="87">
        <f t="shared" si="5"/>
        <v>3.7361111111111107</v>
      </c>
      <c r="N76" s="88"/>
      <c r="O76" s="89"/>
      <c r="P76" s="90"/>
      <c r="Q76" s="93">
        <f t="shared" si="2"/>
        <v>0</v>
      </c>
      <c r="R76" s="94"/>
      <c r="S76" s="54" t="s">
        <v>22</v>
      </c>
      <c r="T76" s="95" t="str">
        <f t="shared" si="3"/>
        <v/>
      </c>
      <c r="U76" s="96"/>
      <c r="V76" s="96"/>
      <c r="W76" s="96"/>
      <c r="X76" s="55" t="s">
        <v>28</v>
      </c>
      <c r="Y76" s="45"/>
      <c r="Z76" s="53"/>
      <c r="AA76" s="53"/>
      <c r="AB76" s="47">
        <v>64</v>
      </c>
      <c r="AC76" s="56">
        <v>45072</v>
      </c>
      <c r="AD76" s="42">
        <f>_xlfn.XLOOKUP($M$8&amp;$AC76,Sheet2!$C:$C,Sheet2!$E:$E)</f>
        <v>3.5916666666666663</v>
      </c>
      <c r="AE76" s="43">
        <f>_xlfn.XLOOKUP($M$8&amp;$AC76,Sheet2!$C:$C,Sheet2!$F:$F)</f>
        <v>44696</v>
      </c>
      <c r="AF76" s="44">
        <f>_xlfn.XLOOKUP($M$8&amp;$AC76,Sheet2!$C:$C,Sheet2!$H:$H)</f>
        <v>3.7361111111111107</v>
      </c>
      <c r="AG76" s="48"/>
      <c r="AH76" s="48"/>
      <c r="AI76" s="53"/>
      <c r="AJ76" s="53"/>
      <c r="AK76" s="53"/>
      <c r="AL76" s="53"/>
      <c r="AM76" s="53"/>
      <c r="AN76" s="53"/>
      <c r="AO76" s="45"/>
      <c r="AP76" s="45"/>
      <c r="AQ76" s="45"/>
      <c r="AR76" s="45"/>
      <c r="AS76" s="45"/>
      <c r="AT76" s="45"/>
      <c r="AU76" s="45"/>
      <c r="AV76" s="45"/>
      <c r="AW76" s="45"/>
      <c r="AX76" s="45"/>
      <c r="AY76" s="45"/>
      <c r="AZ76" s="45"/>
      <c r="BA76" s="45"/>
      <c r="BB76" s="45"/>
      <c r="BC76" s="45"/>
      <c r="BD76" s="45"/>
    </row>
    <row r="77" spans="1:56" s="7" customFormat="1" ht="19.95" customHeight="1" x14ac:dyDescent="0.45">
      <c r="A77" s="45"/>
      <c r="B77" s="7">
        <v>65</v>
      </c>
      <c r="C77" s="84">
        <f t="shared" si="1"/>
        <v>45073</v>
      </c>
      <c r="D77" s="85"/>
      <c r="E77" s="86"/>
      <c r="F77" s="87">
        <f t="shared" si="7"/>
        <v>6.3194444444444446</v>
      </c>
      <c r="G77" s="88"/>
      <c r="H77" s="89"/>
      <c r="I77" s="90"/>
      <c r="J77" s="91">
        <f t="shared" si="6"/>
        <v>44709</v>
      </c>
      <c r="K77" s="92"/>
      <c r="L77" s="92"/>
      <c r="M77" s="87">
        <f t="shared" si="5"/>
        <v>6.6777777777777771</v>
      </c>
      <c r="N77" s="88"/>
      <c r="O77" s="89"/>
      <c r="P77" s="90"/>
      <c r="Q77" s="93">
        <f t="shared" si="2"/>
        <v>0</v>
      </c>
      <c r="R77" s="94"/>
      <c r="S77" s="54" t="s">
        <v>22</v>
      </c>
      <c r="T77" s="95" t="str">
        <f t="shared" si="3"/>
        <v/>
      </c>
      <c r="U77" s="96"/>
      <c r="V77" s="96"/>
      <c r="W77" s="96"/>
      <c r="X77" s="55" t="s">
        <v>28</v>
      </c>
      <c r="Y77" s="45"/>
      <c r="Z77" s="53"/>
      <c r="AA77" s="53"/>
      <c r="AB77" s="47">
        <v>65</v>
      </c>
      <c r="AC77" s="56">
        <v>45073</v>
      </c>
      <c r="AD77" s="42">
        <f>_xlfn.XLOOKUP($M$8&amp;$AC77,Sheet2!$C:$C,Sheet2!$E:$E)</f>
        <v>6.3194444444444446</v>
      </c>
      <c r="AE77" s="43">
        <f>_xlfn.XLOOKUP($M$8&amp;$AC77,Sheet2!$C:$C,Sheet2!$F:$F)</f>
        <v>44709</v>
      </c>
      <c r="AF77" s="44">
        <f>_xlfn.XLOOKUP($M$8&amp;$AC77,Sheet2!$C:$C,Sheet2!$H:$H)</f>
        <v>6.6777777777777771</v>
      </c>
      <c r="AG77" s="48"/>
      <c r="AH77" s="48"/>
      <c r="AI77" s="53"/>
      <c r="AJ77" s="53"/>
      <c r="AK77" s="53"/>
      <c r="AL77" s="53"/>
      <c r="AM77" s="53"/>
      <c r="AN77" s="53"/>
      <c r="AO77" s="45"/>
      <c r="AP77" s="45"/>
      <c r="AQ77" s="45"/>
      <c r="AR77" s="45"/>
      <c r="AS77" s="45"/>
      <c r="AT77" s="45"/>
      <c r="AU77" s="45"/>
      <c r="AV77" s="45"/>
      <c r="AW77" s="45"/>
      <c r="AX77" s="45"/>
      <c r="AY77" s="45"/>
      <c r="AZ77" s="45"/>
      <c r="BA77" s="45"/>
      <c r="BB77" s="45"/>
      <c r="BC77" s="45"/>
      <c r="BD77" s="45"/>
    </row>
    <row r="78" spans="1:56" s="7" customFormat="1" ht="19.95" customHeight="1" x14ac:dyDescent="0.45">
      <c r="A78" s="45"/>
      <c r="B78" s="7">
        <v>66</v>
      </c>
      <c r="C78" s="84">
        <f t="shared" ref="C78:C141" si="8">AC78</f>
        <v>45074</v>
      </c>
      <c r="D78" s="85"/>
      <c r="E78" s="86"/>
      <c r="F78" s="87">
        <f t="shared" ref="F78:F137" si="9">AD78</f>
        <v>4.4194444444444443</v>
      </c>
      <c r="G78" s="88"/>
      <c r="H78" s="89"/>
      <c r="I78" s="90"/>
      <c r="J78" s="91">
        <f t="shared" ref="J78:J137" si="10">AE78</f>
        <v>44704</v>
      </c>
      <c r="K78" s="92"/>
      <c r="L78" s="92"/>
      <c r="M78" s="87">
        <f t="shared" ref="M78:M137" si="11">AF78</f>
        <v>4.4861111111111107</v>
      </c>
      <c r="N78" s="88"/>
      <c r="O78" s="89"/>
      <c r="P78" s="90"/>
      <c r="Q78" s="93">
        <f t="shared" ref="Q78:Q141" si="12">H78-O78</f>
        <v>0</v>
      </c>
      <c r="R78" s="94"/>
      <c r="S78" s="54" t="s">
        <v>22</v>
      </c>
      <c r="T78" s="95" t="str">
        <f t="shared" ref="T78:T141" si="13">IF(OR(H78="",$T$8="",O78=""),"",IF(Q78&gt;0.01,"",IF($T$8*Q78*1.1*-1&gt;100000,100000,ROUNDDOWN($T$8*Q78*1.1*-1,-1))))</f>
        <v/>
      </c>
      <c r="U78" s="96"/>
      <c r="V78" s="96"/>
      <c r="W78" s="96"/>
      <c r="X78" s="55" t="s">
        <v>28</v>
      </c>
      <c r="Y78" s="45"/>
      <c r="Z78" s="53"/>
      <c r="AA78" s="53"/>
      <c r="AB78" s="47">
        <v>66</v>
      </c>
      <c r="AC78" s="56">
        <v>45074</v>
      </c>
      <c r="AD78" s="42">
        <f>_xlfn.XLOOKUP($M$8&amp;$AC78,Sheet2!$C:$C,Sheet2!$E:$E)</f>
        <v>4.4194444444444443</v>
      </c>
      <c r="AE78" s="43">
        <f>_xlfn.XLOOKUP($M$8&amp;$AC78,Sheet2!$C:$C,Sheet2!$F:$F)</f>
        <v>44704</v>
      </c>
      <c r="AF78" s="44">
        <f>_xlfn.XLOOKUP($M$8&amp;$AC78,Sheet2!$C:$C,Sheet2!$H:$H)</f>
        <v>4.4861111111111107</v>
      </c>
      <c r="AG78" s="48"/>
      <c r="AH78" s="48"/>
      <c r="AI78" s="53"/>
      <c r="AJ78" s="53"/>
      <c r="AK78" s="53"/>
      <c r="AL78" s="53"/>
      <c r="AM78" s="53"/>
      <c r="AN78" s="53"/>
      <c r="AO78" s="45"/>
      <c r="AP78" s="45"/>
      <c r="AQ78" s="45"/>
      <c r="AR78" s="45"/>
      <c r="AS78" s="45"/>
      <c r="AT78" s="45"/>
      <c r="AU78" s="45"/>
      <c r="AV78" s="45"/>
      <c r="AW78" s="45"/>
      <c r="AX78" s="45"/>
      <c r="AY78" s="45"/>
      <c r="AZ78" s="45"/>
      <c r="BA78" s="45"/>
      <c r="BB78" s="45"/>
      <c r="BC78" s="45"/>
      <c r="BD78" s="45"/>
    </row>
    <row r="79" spans="1:56" s="7" customFormat="1" ht="19.95" customHeight="1" x14ac:dyDescent="0.45">
      <c r="A79" s="45"/>
      <c r="B79" s="7">
        <v>67</v>
      </c>
      <c r="C79" s="84">
        <f t="shared" si="8"/>
        <v>45080</v>
      </c>
      <c r="D79" s="85"/>
      <c r="E79" s="86"/>
      <c r="F79" s="87">
        <f t="shared" si="9"/>
        <v>8.2666666666666675</v>
      </c>
      <c r="G79" s="88"/>
      <c r="H79" s="89"/>
      <c r="I79" s="90"/>
      <c r="J79" s="91">
        <f t="shared" si="10"/>
        <v>44742</v>
      </c>
      <c r="K79" s="92"/>
      <c r="L79" s="92"/>
      <c r="M79" s="87">
        <f t="shared" si="11"/>
        <v>8.0805555555555557</v>
      </c>
      <c r="N79" s="88"/>
      <c r="O79" s="89"/>
      <c r="P79" s="90"/>
      <c r="Q79" s="93">
        <f t="shared" si="12"/>
        <v>0</v>
      </c>
      <c r="R79" s="94"/>
      <c r="S79" s="54" t="s">
        <v>22</v>
      </c>
      <c r="T79" s="95" t="str">
        <f t="shared" si="13"/>
        <v/>
      </c>
      <c r="U79" s="96"/>
      <c r="V79" s="96"/>
      <c r="W79" s="96"/>
      <c r="X79" s="55" t="s">
        <v>28</v>
      </c>
      <c r="Y79" s="45"/>
      <c r="Z79" s="53"/>
      <c r="AA79" s="53"/>
      <c r="AB79" s="47">
        <v>67</v>
      </c>
      <c r="AC79" s="56">
        <v>45080</v>
      </c>
      <c r="AD79" s="42">
        <f>_xlfn.XLOOKUP($M$8&amp;$AC79,Sheet2!$C:$C,Sheet2!$E:$E)</f>
        <v>8.2666666666666675</v>
      </c>
      <c r="AE79" s="43">
        <f>_xlfn.XLOOKUP($M$8&amp;$AC79,Sheet2!$C:$C,Sheet2!$F:$F)</f>
        <v>44742</v>
      </c>
      <c r="AF79" s="44">
        <f>_xlfn.XLOOKUP($M$8&amp;$AC79,Sheet2!$C:$C,Sheet2!$H:$H)</f>
        <v>8.0805555555555557</v>
      </c>
      <c r="AG79" s="48"/>
      <c r="AH79" s="48"/>
      <c r="AI79" s="53"/>
      <c r="AJ79" s="53"/>
      <c r="AK79" s="53"/>
      <c r="AL79" s="53"/>
      <c r="AM79" s="53"/>
      <c r="AN79" s="53"/>
      <c r="AO79" s="45"/>
      <c r="AP79" s="45"/>
      <c r="AQ79" s="45"/>
      <c r="AR79" s="45"/>
      <c r="AS79" s="45"/>
      <c r="AT79" s="45"/>
      <c r="AU79" s="45"/>
      <c r="AV79" s="45"/>
      <c r="AW79" s="45"/>
      <c r="AX79" s="45"/>
      <c r="AY79" s="45"/>
      <c r="AZ79" s="45"/>
      <c r="BA79" s="45"/>
      <c r="BB79" s="45"/>
      <c r="BC79" s="45"/>
      <c r="BD79" s="45"/>
    </row>
    <row r="80" spans="1:56" s="7" customFormat="1" ht="19.95" customHeight="1" x14ac:dyDescent="0.45">
      <c r="A80" s="45"/>
      <c r="B80" s="7">
        <v>68</v>
      </c>
      <c r="C80" s="84">
        <f t="shared" si="8"/>
        <v>45081</v>
      </c>
      <c r="D80" s="85"/>
      <c r="E80" s="86"/>
      <c r="F80" s="87">
        <f t="shared" si="9"/>
        <v>5.1388888888888884</v>
      </c>
      <c r="G80" s="88"/>
      <c r="H80" s="89"/>
      <c r="I80" s="90"/>
      <c r="J80" s="91">
        <f t="shared" si="10"/>
        <v>44738</v>
      </c>
      <c r="K80" s="92"/>
      <c r="L80" s="92"/>
      <c r="M80" s="87">
        <f t="shared" si="11"/>
        <v>5.416666666666667</v>
      </c>
      <c r="N80" s="88"/>
      <c r="O80" s="89"/>
      <c r="P80" s="90"/>
      <c r="Q80" s="93">
        <f t="shared" si="12"/>
        <v>0</v>
      </c>
      <c r="R80" s="94"/>
      <c r="S80" s="54" t="s">
        <v>22</v>
      </c>
      <c r="T80" s="95" t="str">
        <f t="shared" si="13"/>
        <v/>
      </c>
      <c r="U80" s="96"/>
      <c r="V80" s="96"/>
      <c r="W80" s="96"/>
      <c r="X80" s="55" t="s">
        <v>28</v>
      </c>
      <c r="Y80" s="45"/>
      <c r="Z80" s="53"/>
      <c r="AA80" s="53"/>
      <c r="AB80" s="47">
        <v>68</v>
      </c>
      <c r="AC80" s="56">
        <v>45081</v>
      </c>
      <c r="AD80" s="42">
        <f>_xlfn.XLOOKUP($M$8&amp;$AC80,Sheet2!$C:$C,Sheet2!$E:$E)</f>
        <v>5.1388888888888884</v>
      </c>
      <c r="AE80" s="43">
        <f>_xlfn.XLOOKUP($M$8&amp;$AC80,Sheet2!$C:$C,Sheet2!$F:$F)</f>
        <v>44738</v>
      </c>
      <c r="AF80" s="44">
        <f>_xlfn.XLOOKUP($M$8&amp;$AC80,Sheet2!$C:$C,Sheet2!$H:$H)</f>
        <v>5.416666666666667</v>
      </c>
      <c r="AG80" s="48"/>
      <c r="AH80" s="48"/>
      <c r="AI80" s="53"/>
      <c r="AJ80" s="53"/>
      <c r="AK80" s="53"/>
      <c r="AL80" s="53"/>
      <c r="AM80" s="53"/>
      <c r="AN80" s="53"/>
      <c r="AO80" s="45"/>
      <c r="AP80" s="45"/>
      <c r="AQ80" s="45"/>
      <c r="AR80" s="45"/>
      <c r="AS80" s="45"/>
      <c r="AT80" s="45"/>
      <c r="AU80" s="45"/>
      <c r="AV80" s="45"/>
      <c r="AW80" s="45"/>
      <c r="AX80" s="45"/>
      <c r="AY80" s="45"/>
      <c r="AZ80" s="45"/>
      <c r="BA80" s="45"/>
      <c r="BB80" s="45"/>
      <c r="BC80" s="45"/>
      <c r="BD80" s="45"/>
    </row>
    <row r="81" spans="1:56" s="7" customFormat="1" ht="19.95" customHeight="1" x14ac:dyDescent="0.45">
      <c r="A81" s="45"/>
      <c r="B81" s="7">
        <v>69</v>
      </c>
      <c r="C81" s="84">
        <f t="shared" si="8"/>
        <v>45084</v>
      </c>
      <c r="D81" s="85"/>
      <c r="E81" s="86"/>
      <c r="F81" s="87">
        <f t="shared" si="9"/>
        <v>6.8388888888888886</v>
      </c>
      <c r="G81" s="88"/>
      <c r="H81" s="89"/>
      <c r="I81" s="90"/>
      <c r="J81" s="91">
        <f t="shared" si="10"/>
        <v>44730</v>
      </c>
      <c r="K81" s="92"/>
      <c r="L81" s="92"/>
      <c r="M81" s="87">
        <f t="shared" si="11"/>
        <v>7.2750000000000004</v>
      </c>
      <c r="N81" s="88"/>
      <c r="O81" s="89"/>
      <c r="P81" s="90"/>
      <c r="Q81" s="93">
        <f t="shared" si="12"/>
        <v>0</v>
      </c>
      <c r="R81" s="94"/>
      <c r="S81" s="54" t="s">
        <v>22</v>
      </c>
      <c r="T81" s="95" t="str">
        <f t="shared" si="13"/>
        <v/>
      </c>
      <c r="U81" s="96"/>
      <c r="V81" s="96"/>
      <c r="W81" s="96"/>
      <c r="X81" s="55" t="s">
        <v>28</v>
      </c>
      <c r="Y81" s="45"/>
      <c r="Z81" s="53"/>
      <c r="AA81" s="53"/>
      <c r="AB81" s="47">
        <v>69</v>
      </c>
      <c r="AC81" s="56">
        <v>45084</v>
      </c>
      <c r="AD81" s="42">
        <f>_xlfn.XLOOKUP($M$8&amp;$AC81,Sheet2!$C:$C,Sheet2!$E:$E)</f>
        <v>6.8388888888888886</v>
      </c>
      <c r="AE81" s="43">
        <f>_xlfn.XLOOKUP($M$8&amp;$AC81,Sheet2!$C:$C,Sheet2!$F:$F)</f>
        <v>44730</v>
      </c>
      <c r="AF81" s="44">
        <f>_xlfn.XLOOKUP($M$8&amp;$AC81,Sheet2!$C:$C,Sheet2!$H:$H)</f>
        <v>7.2750000000000004</v>
      </c>
      <c r="AG81" s="48"/>
      <c r="AH81" s="48"/>
      <c r="AI81" s="53"/>
      <c r="AJ81" s="53"/>
      <c r="AK81" s="53"/>
      <c r="AL81" s="53"/>
      <c r="AM81" s="53"/>
      <c r="AN81" s="53"/>
      <c r="AO81" s="45"/>
      <c r="AP81" s="45"/>
      <c r="AQ81" s="45"/>
      <c r="AR81" s="45"/>
      <c r="AS81" s="45"/>
      <c r="AT81" s="45"/>
      <c r="AU81" s="45"/>
      <c r="AV81" s="45"/>
      <c r="AW81" s="45"/>
      <c r="AX81" s="45"/>
      <c r="AY81" s="45"/>
      <c r="AZ81" s="45"/>
      <c r="BA81" s="45"/>
      <c r="BB81" s="45"/>
      <c r="BC81" s="45"/>
      <c r="BD81" s="45"/>
    </row>
    <row r="82" spans="1:56" s="7" customFormat="1" ht="19.95" customHeight="1" x14ac:dyDescent="0.45">
      <c r="A82" s="45"/>
      <c r="B82" s="7">
        <v>70</v>
      </c>
      <c r="C82" s="84">
        <f>AC82</f>
        <v>45086</v>
      </c>
      <c r="D82" s="85"/>
      <c r="E82" s="86"/>
      <c r="F82" s="87">
        <f t="shared" si="9"/>
        <v>6.0694444444444446</v>
      </c>
      <c r="G82" s="88"/>
      <c r="H82" s="89"/>
      <c r="I82" s="90"/>
      <c r="J82" s="91">
        <f t="shared" si="10"/>
        <v>44729</v>
      </c>
      <c r="K82" s="92"/>
      <c r="L82" s="92"/>
      <c r="M82" s="87">
        <f t="shared" si="11"/>
        <v>6.7388888888888889</v>
      </c>
      <c r="N82" s="88"/>
      <c r="O82" s="89"/>
      <c r="P82" s="90"/>
      <c r="Q82" s="93">
        <f t="shared" si="12"/>
        <v>0</v>
      </c>
      <c r="R82" s="94"/>
      <c r="S82" s="54" t="s">
        <v>22</v>
      </c>
      <c r="T82" s="95" t="str">
        <f t="shared" si="13"/>
        <v/>
      </c>
      <c r="U82" s="96"/>
      <c r="V82" s="96"/>
      <c r="W82" s="96"/>
      <c r="X82" s="55" t="s">
        <v>28</v>
      </c>
      <c r="Y82" s="45"/>
      <c r="Z82" s="53"/>
      <c r="AA82" s="53"/>
      <c r="AB82" s="47">
        <v>70</v>
      </c>
      <c r="AC82" s="56">
        <v>45086</v>
      </c>
      <c r="AD82" s="42">
        <f>_xlfn.XLOOKUP($M$8&amp;$AC82,Sheet2!$C:$C,Sheet2!$E:$E)</f>
        <v>6.0694444444444446</v>
      </c>
      <c r="AE82" s="43">
        <f>_xlfn.XLOOKUP($M$8&amp;$AC82,Sheet2!$C:$C,Sheet2!$F:$F)</f>
        <v>44729</v>
      </c>
      <c r="AF82" s="44">
        <f>_xlfn.XLOOKUP($M$8&amp;$AC82,Sheet2!$C:$C,Sheet2!$H:$H)</f>
        <v>6.7388888888888889</v>
      </c>
      <c r="AG82" s="48"/>
      <c r="AH82" s="48"/>
      <c r="AI82" s="53"/>
      <c r="AJ82" s="53"/>
      <c r="AK82" s="53"/>
      <c r="AL82" s="53"/>
      <c r="AM82" s="53"/>
      <c r="AN82" s="53"/>
      <c r="AO82" s="45"/>
      <c r="AP82" s="45"/>
      <c r="AQ82" s="45"/>
      <c r="AR82" s="45"/>
      <c r="AS82" s="45"/>
      <c r="AT82" s="45"/>
      <c r="AU82" s="45"/>
      <c r="AV82" s="45"/>
      <c r="AW82" s="45"/>
      <c r="AX82" s="45"/>
      <c r="AY82" s="45"/>
      <c r="AZ82" s="45"/>
      <c r="BA82" s="45"/>
      <c r="BB82" s="45"/>
      <c r="BC82" s="45"/>
      <c r="BD82" s="45"/>
    </row>
    <row r="83" spans="1:56" s="7" customFormat="1" ht="19.95" customHeight="1" x14ac:dyDescent="0.45">
      <c r="A83" s="45"/>
      <c r="B83" s="7">
        <v>71</v>
      </c>
      <c r="C83" s="84">
        <f t="shared" si="8"/>
        <v>45088</v>
      </c>
      <c r="D83" s="85"/>
      <c r="E83" s="86"/>
      <c r="F83" s="87">
        <f t="shared" si="9"/>
        <v>4.75</v>
      </c>
      <c r="G83" s="88"/>
      <c r="H83" s="89"/>
      <c r="I83" s="90"/>
      <c r="J83" s="91">
        <f t="shared" si="10"/>
        <v>44727</v>
      </c>
      <c r="K83" s="92"/>
      <c r="L83" s="92"/>
      <c r="M83" s="87">
        <f t="shared" si="11"/>
        <v>4.8500000000000005</v>
      </c>
      <c r="N83" s="88"/>
      <c r="O83" s="89"/>
      <c r="P83" s="90"/>
      <c r="Q83" s="93">
        <f t="shared" si="12"/>
        <v>0</v>
      </c>
      <c r="R83" s="94"/>
      <c r="S83" s="54" t="s">
        <v>22</v>
      </c>
      <c r="T83" s="95" t="str">
        <f t="shared" si="13"/>
        <v/>
      </c>
      <c r="U83" s="96"/>
      <c r="V83" s="96"/>
      <c r="W83" s="96"/>
      <c r="X83" s="55" t="s">
        <v>28</v>
      </c>
      <c r="Y83" s="45"/>
      <c r="Z83" s="53"/>
      <c r="AA83" s="53"/>
      <c r="AB83" s="47">
        <v>71</v>
      </c>
      <c r="AC83" s="56">
        <v>45088</v>
      </c>
      <c r="AD83" s="42">
        <f>_xlfn.XLOOKUP($M$8&amp;$AC83,Sheet2!$C:$C,Sheet2!$E:$E)</f>
        <v>4.75</v>
      </c>
      <c r="AE83" s="43">
        <f>_xlfn.XLOOKUP($M$8&amp;$AC83,Sheet2!$C:$C,Sheet2!$F:$F)</f>
        <v>44727</v>
      </c>
      <c r="AF83" s="44">
        <f>_xlfn.XLOOKUP($M$8&amp;$AC83,Sheet2!$C:$C,Sheet2!$H:$H)</f>
        <v>4.8500000000000005</v>
      </c>
      <c r="AG83" s="48"/>
      <c r="AH83" s="48"/>
      <c r="AI83" s="53"/>
      <c r="AJ83" s="53"/>
      <c r="AK83" s="53"/>
      <c r="AL83" s="53"/>
      <c r="AM83" s="53"/>
      <c r="AN83" s="53"/>
      <c r="AO83" s="45"/>
      <c r="AP83" s="45"/>
      <c r="AQ83" s="45"/>
      <c r="AR83" s="45"/>
      <c r="AS83" s="45"/>
      <c r="AT83" s="45"/>
      <c r="AU83" s="45"/>
      <c r="AV83" s="45"/>
      <c r="AW83" s="45"/>
      <c r="AX83" s="45"/>
      <c r="AY83" s="45"/>
      <c r="AZ83" s="45"/>
      <c r="BA83" s="45"/>
      <c r="BB83" s="45"/>
      <c r="BC83" s="45"/>
      <c r="BD83" s="45"/>
    </row>
    <row r="84" spans="1:56" s="7" customFormat="1" ht="19.95" customHeight="1" x14ac:dyDescent="0.45">
      <c r="A84" s="45"/>
      <c r="B84" s="7">
        <v>72</v>
      </c>
      <c r="C84" s="84">
        <f t="shared" si="8"/>
        <v>45092</v>
      </c>
      <c r="D84" s="85"/>
      <c r="E84" s="86"/>
      <c r="F84" s="87">
        <f t="shared" si="9"/>
        <v>7.2277777777777779</v>
      </c>
      <c r="G84" s="88"/>
      <c r="H84" s="89"/>
      <c r="I84" s="90"/>
      <c r="J84" s="91">
        <f t="shared" si="10"/>
        <v>44730</v>
      </c>
      <c r="K84" s="92"/>
      <c r="L84" s="92"/>
      <c r="M84" s="87">
        <f t="shared" si="11"/>
        <v>7.2750000000000004</v>
      </c>
      <c r="N84" s="88"/>
      <c r="O84" s="89"/>
      <c r="P84" s="90"/>
      <c r="Q84" s="93">
        <f t="shared" si="12"/>
        <v>0</v>
      </c>
      <c r="R84" s="94"/>
      <c r="S84" s="54" t="s">
        <v>22</v>
      </c>
      <c r="T84" s="95" t="str">
        <f t="shared" si="13"/>
        <v/>
      </c>
      <c r="U84" s="96"/>
      <c r="V84" s="96"/>
      <c r="W84" s="96"/>
      <c r="X84" s="55" t="s">
        <v>28</v>
      </c>
      <c r="Y84" s="45"/>
      <c r="Z84" s="53"/>
      <c r="AA84" s="53"/>
      <c r="AB84" s="47">
        <v>72</v>
      </c>
      <c r="AC84" s="56">
        <v>45092</v>
      </c>
      <c r="AD84" s="42">
        <f>_xlfn.XLOOKUP($M$8&amp;$AC84,Sheet2!$C:$C,Sheet2!$E:$E)</f>
        <v>7.2277777777777779</v>
      </c>
      <c r="AE84" s="43">
        <f>_xlfn.XLOOKUP($M$8&amp;$AC84,Sheet2!$C:$C,Sheet2!$F:$F)</f>
        <v>44730</v>
      </c>
      <c r="AF84" s="44">
        <f>_xlfn.XLOOKUP($M$8&amp;$AC84,Sheet2!$C:$C,Sheet2!$H:$H)</f>
        <v>7.2750000000000004</v>
      </c>
      <c r="AG84" s="48"/>
      <c r="AH84" s="48"/>
      <c r="AI84" s="53"/>
      <c r="AJ84" s="53"/>
      <c r="AK84" s="53"/>
      <c r="AL84" s="53"/>
      <c r="AM84" s="53"/>
      <c r="AN84" s="53"/>
      <c r="AO84" s="45"/>
      <c r="AP84" s="45"/>
      <c r="AQ84" s="45"/>
      <c r="AR84" s="45"/>
      <c r="AS84" s="45"/>
      <c r="AT84" s="45"/>
      <c r="AU84" s="45"/>
      <c r="AV84" s="45"/>
      <c r="AW84" s="45"/>
      <c r="AX84" s="45"/>
      <c r="AY84" s="45"/>
      <c r="AZ84" s="45"/>
      <c r="BA84" s="45"/>
      <c r="BB84" s="45"/>
      <c r="BC84" s="45"/>
      <c r="BD84" s="45"/>
    </row>
    <row r="85" spans="1:56" s="7" customFormat="1" ht="19.95" customHeight="1" x14ac:dyDescent="0.45">
      <c r="A85" s="45"/>
      <c r="B85" s="7">
        <v>73</v>
      </c>
      <c r="C85" s="84">
        <f t="shared" si="8"/>
        <v>45093</v>
      </c>
      <c r="D85" s="85"/>
      <c r="E85" s="86"/>
      <c r="F85" s="87">
        <f t="shared" si="9"/>
        <v>7.9333333333333327</v>
      </c>
      <c r="G85" s="88"/>
      <c r="H85" s="89"/>
      <c r="I85" s="90"/>
      <c r="J85" s="91">
        <f t="shared" si="10"/>
        <v>44720</v>
      </c>
      <c r="K85" s="92"/>
      <c r="L85" s="92"/>
      <c r="M85" s="87">
        <f t="shared" si="11"/>
        <v>8.0083333333333329</v>
      </c>
      <c r="N85" s="88"/>
      <c r="O85" s="89"/>
      <c r="P85" s="90"/>
      <c r="Q85" s="93">
        <f t="shared" si="12"/>
        <v>0</v>
      </c>
      <c r="R85" s="94"/>
      <c r="S85" s="54" t="s">
        <v>22</v>
      </c>
      <c r="T85" s="95" t="str">
        <f t="shared" si="13"/>
        <v/>
      </c>
      <c r="U85" s="96"/>
      <c r="V85" s="96"/>
      <c r="W85" s="96"/>
      <c r="X85" s="55" t="s">
        <v>28</v>
      </c>
      <c r="Y85" s="45"/>
      <c r="Z85" s="53"/>
      <c r="AA85" s="53"/>
      <c r="AB85" s="47">
        <v>73</v>
      </c>
      <c r="AC85" s="56">
        <v>45093</v>
      </c>
      <c r="AD85" s="42">
        <f>_xlfn.XLOOKUP($M$8&amp;$AC85,Sheet2!$C:$C,Sheet2!$E:$E)</f>
        <v>7.9333333333333327</v>
      </c>
      <c r="AE85" s="43">
        <f>_xlfn.XLOOKUP($M$8&amp;$AC85,Sheet2!$C:$C,Sheet2!$F:$F)</f>
        <v>44720</v>
      </c>
      <c r="AF85" s="44">
        <f>_xlfn.XLOOKUP($M$8&amp;$AC85,Sheet2!$C:$C,Sheet2!$H:$H)</f>
        <v>8.0083333333333329</v>
      </c>
      <c r="AG85" s="48"/>
      <c r="AH85" s="48"/>
      <c r="AI85" s="53"/>
      <c r="AJ85" s="53"/>
      <c r="AK85" s="53"/>
      <c r="AL85" s="53"/>
      <c r="AM85" s="53"/>
      <c r="AN85" s="53"/>
      <c r="AO85" s="45"/>
      <c r="AP85" s="45"/>
      <c r="AQ85" s="45"/>
      <c r="AR85" s="45"/>
      <c r="AS85" s="45"/>
      <c r="AT85" s="45"/>
      <c r="AU85" s="45"/>
      <c r="AV85" s="45"/>
      <c r="AW85" s="45"/>
      <c r="AX85" s="45"/>
      <c r="AY85" s="45"/>
      <c r="AZ85" s="45"/>
      <c r="BA85" s="45"/>
      <c r="BB85" s="45"/>
      <c r="BC85" s="45"/>
      <c r="BD85" s="45"/>
    </row>
    <row r="86" spans="1:56" s="7" customFormat="1" ht="19.95" customHeight="1" x14ac:dyDescent="0.45">
      <c r="A86" s="45"/>
      <c r="B86" s="7">
        <v>74</v>
      </c>
      <c r="C86" s="84">
        <f t="shared" si="8"/>
        <v>45094</v>
      </c>
      <c r="D86" s="85"/>
      <c r="E86" s="86"/>
      <c r="F86" s="87">
        <f t="shared" si="9"/>
        <v>7.4222222222222216</v>
      </c>
      <c r="G86" s="88"/>
      <c r="H86" s="89"/>
      <c r="I86" s="90"/>
      <c r="J86" s="91">
        <f t="shared" si="10"/>
        <v>44719</v>
      </c>
      <c r="K86" s="92"/>
      <c r="L86" s="92"/>
      <c r="M86" s="87">
        <f t="shared" si="11"/>
        <v>7.4694444444444441</v>
      </c>
      <c r="N86" s="88"/>
      <c r="O86" s="89"/>
      <c r="P86" s="90"/>
      <c r="Q86" s="93">
        <f t="shared" si="12"/>
        <v>0</v>
      </c>
      <c r="R86" s="94"/>
      <c r="S86" s="54" t="s">
        <v>22</v>
      </c>
      <c r="T86" s="95" t="str">
        <f t="shared" si="13"/>
        <v/>
      </c>
      <c r="U86" s="96"/>
      <c r="V86" s="96"/>
      <c r="W86" s="96"/>
      <c r="X86" s="55" t="s">
        <v>28</v>
      </c>
      <c r="Y86" s="45"/>
      <c r="Z86" s="53"/>
      <c r="AA86" s="53"/>
      <c r="AB86" s="47">
        <v>74</v>
      </c>
      <c r="AC86" s="56">
        <v>45094</v>
      </c>
      <c r="AD86" s="42">
        <f>_xlfn.XLOOKUP($M$8&amp;$AC86,Sheet2!$C:$C,Sheet2!$E:$E)</f>
        <v>7.4222222222222216</v>
      </c>
      <c r="AE86" s="43">
        <f>_xlfn.XLOOKUP($M$8&amp;$AC86,Sheet2!$C:$C,Sheet2!$F:$F)</f>
        <v>44719</v>
      </c>
      <c r="AF86" s="44">
        <f>_xlfn.XLOOKUP($M$8&amp;$AC86,Sheet2!$C:$C,Sheet2!$H:$H)</f>
        <v>7.4694444444444441</v>
      </c>
      <c r="AG86" s="48"/>
      <c r="AH86" s="48"/>
      <c r="AI86" s="53"/>
      <c r="AJ86" s="53"/>
      <c r="AK86" s="53"/>
      <c r="AL86" s="53"/>
      <c r="AM86" s="53"/>
      <c r="AN86" s="53"/>
      <c r="AO86" s="45"/>
      <c r="AP86" s="45"/>
      <c r="AQ86" s="45"/>
      <c r="AR86" s="45"/>
      <c r="AS86" s="45"/>
      <c r="AT86" s="45"/>
      <c r="AU86" s="45"/>
      <c r="AV86" s="45"/>
      <c r="AW86" s="45"/>
      <c r="AX86" s="45"/>
      <c r="AY86" s="45"/>
      <c r="AZ86" s="45"/>
      <c r="BA86" s="45"/>
      <c r="BB86" s="45"/>
      <c r="BC86" s="45"/>
      <c r="BD86" s="45"/>
    </row>
    <row r="87" spans="1:56" s="7" customFormat="1" ht="19.95" customHeight="1" x14ac:dyDescent="0.45">
      <c r="A87" s="45"/>
      <c r="B87" s="7">
        <v>75</v>
      </c>
      <c r="C87" s="84">
        <f t="shared" si="8"/>
        <v>45096</v>
      </c>
      <c r="D87" s="85"/>
      <c r="E87" s="86"/>
      <c r="F87" s="87">
        <f t="shared" si="9"/>
        <v>7.5722222222222229</v>
      </c>
      <c r="G87" s="88"/>
      <c r="H87" s="89"/>
      <c r="I87" s="90"/>
      <c r="J87" s="91">
        <f t="shared" si="10"/>
        <v>44715</v>
      </c>
      <c r="K87" s="92"/>
      <c r="L87" s="92"/>
      <c r="M87" s="87">
        <f t="shared" si="11"/>
        <v>7.7694444444444439</v>
      </c>
      <c r="N87" s="88"/>
      <c r="O87" s="89"/>
      <c r="P87" s="90"/>
      <c r="Q87" s="93">
        <f t="shared" si="12"/>
        <v>0</v>
      </c>
      <c r="R87" s="94"/>
      <c r="S87" s="54" t="s">
        <v>22</v>
      </c>
      <c r="T87" s="95" t="str">
        <f t="shared" si="13"/>
        <v/>
      </c>
      <c r="U87" s="96"/>
      <c r="V87" s="96"/>
      <c r="W87" s="96"/>
      <c r="X87" s="55" t="s">
        <v>28</v>
      </c>
      <c r="Y87" s="45"/>
      <c r="Z87" s="53"/>
      <c r="AA87" s="53"/>
      <c r="AB87" s="47">
        <v>75</v>
      </c>
      <c r="AC87" s="56">
        <v>45096</v>
      </c>
      <c r="AD87" s="42">
        <f>_xlfn.XLOOKUP($M$8&amp;$AC87,Sheet2!$C:$C,Sheet2!$E:$E)</f>
        <v>7.5722222222222229</v>
      </c>
      <c r="AE87" s="43">
        <f>_xlfn.XLOOKUP($M$8&amp;$AC87,Sheet2!$C:$C,Sheet2!$F:$F)</f>
        <v>44715</v>
      </c>
      <c r="AF87" s="44">
        <f>_xlfn.XLOOKUP($M$8&amp;$AC87,Sheet2!$C:$C,Sheet2!$H:$H)</f>
        <v>7.7694444444444439</v>
      </c>
      <c r="AG87" s="48"/>
      <c r="AH87" s="48"/>
      <c r="AI87" s="53"/>
      <c r="AJ87" s="53"/>
      <c r="AK87" s="53"/>
      <c r="AL87" s="53"/>
      <c r="AM87" s="53"/>
      <c r="AN87" s="53"/>
      <c r="AO87" s="45"/>
      <c r="AP87" s="45"/>
      <c r="AQ87" s="45"/>
      <c r="AR87" s="45"/>
      <c r="AS87" s="45"/>
      <c r="AT87" s="45"/>
      <c r="AU87" s="45"/>
      <c r="AV87" s="45"/>
      <c r="AW87" s="45"/>
      <c r="AX87" s="45"/>
      <c r="AY87" s="45"/>
      <c r="AZ87" s="45"/>
      <c r="BA87" s="45"/>
      <c r="BB87" s="45"/>
      <c r="BC87" s="45"/>
      <c r="BD87" s="45"/>
    </row>
    <row r="88" spans="1:56" s="7" customFormat="1" ht="19.95" customHeight="1" x14ac:dyDescent="0.45">
      <c r="A88" s="45"/>
      <c r="B88" s="7">
        <v>76</v>
      </c>
      <c r="C88" s="84">
        <f t="shared" si="8"/>
        <v>45151</v>
      </c>
      <c r="D88" s="85"/>
      <c r="E88" s="86"/>
      <c r="F88" s="87">
        <f t="shared" si="9"/>
        <v>6.8388888888888886</v>
      </c>
      <c r="G88" s="88"/>
      <c r="H88" s="89"/>
      <c r="I88" s="90"/>
      <c r="J88" s="91">
        <f t="shared" si="10"/>
        <v>44776</v>
      </c>
      <c r="K88" s="92"/>
      <c r="L88" s="92"/>
      <c r="M88" s="87">
        <f t="shared" si="11"/>
        <v>7.041666666666667</v>
      </c>
      <c r="N88" s="88"/>
      <c r="O88" s="89"/>
      <c r="P88" s="90"/>
      <c r="Q88" s="93">
        <f t="shared" si="12"/>
        <v>0</v>
      </c>
      <c r="R88" s="94"/>
      <c r="S88" s="54" t="s">
        <v>22</v>
      </c>
      <c r="T88" s="95" t="str">
        <f t="shared" si="13"/>
        <v/>
      </c>
      <c r="U88" s="96"/>
      <c r="V88" s="96"/>
      <c r="W88" s="96"/>
      <c r="X88" s="55" t="s">
        <v>28</v>
      </c>
      <c r="Y88" s="45"/>
      <c r="Z88" s="53"/>
      <c r="AA88" s="53"/>
      <c r="AB88" s="47">
        <v>76</v>
      </c>
      <c r="AC88" s="56">
        <v>45151</v>
      </c>
      <c r="AD88" s="42">
        <f>_xlfn.XLOOKUP($M$8&amp;$AC88,Sheet2!$C:$C,Sheet2!$E:$E)</f>
        <v>6.8388888888888886</v>
      </c>
      <c r="AE88" s="43">
        <f>_xlfn.XLOOKUP($M$8&amp;$AC88,Sheet2!$C:$C,Sheet2!$F:$F)</f>
        <v>44776</v>
      </c>
      <c r="AF88" s="44">
        <f>_xlfn.XLOOKUP($M$8&amp;$AC88,Sheet2!$C:$C,Sheet2!$H:$H)</f>
        <v>7.041666666666667</v>
      </c>
      <c r="AG88" s="48"/>
      <c r="AH88" s="48"/>
      <c r="AI88" s="53"/>
      <c r="AJ88" s="53"/>
      <c r="AK88" s="53"/>
      <c r="AL88" s="53"/>
      <c r="AM88" s="53"/>
      <c r="AN88" s="53"/>
      <c r="AO88" s="45"/>
      <c r="AP88" s="45"/>
      <c r="AQ88" s="45"/>
      <c r="AR88" s="45"/>
      <c r="AS88" s="45"/>
      <c r="AT88" s="45"/>
      <c r="AU88" s="45"/>
      <c r="AV88" s="45"/>
      <c r="AW88" s="45"/>
      <c r="AX88" s="45"/>
      <c r="AY88" s="45"/>
      <c r="AZ88" s="45"/>
      <c r="BA88" s="45"/>
      <c r="BB88" s="45"/>
      <c r="BC88" s="45"/>
      <c r="BD88" s="45"/>
    </row>
    <row r="89" spans="1:56" s="7" customFormat="1" ht="19.95" customHeight="1" x14ac:dyDescent="0.45">
      <c r="A89" s="45"/>
      <c r="B89" s="7">
        <v>77</v>
      </c>
      <c r="C89" s="84">
        <f t="shared" si="8"/>
        <v>45172</v>
      </c>
      <c r="D89" s="85"/>
      <c r="E89" s="86"/>
      <c r="F89" s="88">
        <f t="shared" si="9"/>
        <v>5.8111111111111118</v>
      </c>
      <c r="G89" s="191"/>
      <c r="H89" s="192"/>
      <c r="I89" s="193"/>
      <c r="J89" s="194">
        <f t="shared" si="10"/>
        <v>44815</v>
      </c>
      <c r="K89" s="195"/>
      <c r="L89" s="91"/>
      <c r="M89" s="88">
        <f t="shared" si="11"/>
        <v>6.0250000000000004</v>
      </c>
      <c r="N89" s="191"/>
      <c r="O89" s="89"/>
      <c r="P89" s="90"/>
      <c r="Q89" s="93">
        <f t="shared" si="12"/>
        <v>0</v>
      </c>
      <c r="R89" s="94"/>
      <c r="S89" s="54" t="s">
        <v>22</v>
      </c>
      <c r="T89" s="95" t="str">
        <f t="shared" si="13"/>
        <v/>
      </c>
      <c r="U89" s="96"/>
      <c r="V89" s="96"/>
      <c r="W89" s="96"/>
      <c r="X89" s="55" t="s">
        <v>28</v>
      </c>
      <c r="Y89" s="45"/>
      <c r="Z89" s="53"/>
      <c r="AA89" s="53"/>
      <c r="AB89" s="47">
        <v>77</v>
      </c>
      <c r="AC89" s="56">
        <v>45172</v>
      </c>
      <c r="AD89" s="42">
        <f>_xlfn.XLOOKUP($M$8&amp;$AC89,Sheet2!$C:$C,Sheet2!$E:$E)</f>
        <v>5.8111111111111118</v>
      </c>
      <c r="AE89" s="43">
        <f>_xlfn.XLOOKUP($M$8&amp;$AC89,Sheet2!$C:$C,Sheet2!$F:$F)</f>
        <v>44815</v>
      </c>
      <c r="AF89" s="44">
        <f>_xlfn.XLOOKUP($M$8&amp;$AC89,Sheet2!$C:$C,Sheet2!$H:$H)</f>
        <v>6.0250000000000004</v>
      </c>
      <c r="AG89" s="48"/>
      <c r="AH89" s="48"/>
      <c r="AI89" s="53"/>
      <c r="AJ89" s="53"/>
      <c r="AK89" s="53"/>
      <c r="AL89" s="53"/>
      <c r="AM89" s="53"/>
      <c r="AN89" s="53"/>
      <c r="AO89" s="45"/>
      <c r="AP89" s="45"/>
      <c r="AQ89" s="45"/>
      <c r="AR89" s="45"/>
      <c r="AS89" s="45"/>
      <c r="AT89" s="45"/>
      <c r="AU89" s="45"/>
      <c r="AV89" s="45"/>
      <c r="AW89" s="45"/>
      <c r="AX89" s="45"/>
      <c r="AY89" s="45"/>
      <c r="AZ89" s="45"/>
      <c r="BA89" s="45"/>
      <c r="BB89" s="45"/>
      <c r="BC89" s="45"/>
      <c r="BD89" s="45"/>
    </row>
    <row r="90" spans="1:56" s="7" customFormat="1" ht="19.95" customHeight="1" x14ac:dyDescent="0.45">
      <c r="A90" s="45"/>
      <c r="B90" s="7">
        <v>78</v>
      </c>
      <c r="C90" s="84">
        <f t="shared" si="8"/>
        <v>45178</v>
      </c>
      <c r="D90" s="85"/>
      <c r="E90" s="86"/>
      <c r="F90" s="87">
        <f t="shared" si="9"/>
        <v>6.35</v>
      </c>
      <c r="G90" s="88"/>
      <c r="H90" s="89"/>
      <c r="I90" s="90"/>
      <c r="J90" s="91">
        <f t="shared" si="10"/>
        <v>44812</v>
      </c>
      <c r="K90" s="92"/>
      <c r="L90" s="92"/>
      <c r="M90" s="87">
        <f t="shared" si="11"/>
        <v>6.2249999999999996</v>
      </c>
      <c r="N90" s="88"/>
      <c r="O90" s="89"/>
      <c r="P90" s="90"/>
      <c r="Q90" s="93">
        <f t="shared" si="12"/>
        <v>0</v>
      </c>
      <c r="R90" s="94"/>
      <c r="S90" s="54" t="s">
        <v>22</v>
      </c>
      <c r="T90" s="95" t="str">
        <f t="shared" si="13"/>
        <v/>
      </c>
      <c r="U90" s="96"/>
      <c r="V90" s="96"/>
      <c r="W90" s="96"/>
      <c r="X90" s="55" t="s">
        <v>28</v>
      </c>
      <c r="Y90" s="45"/>
      <c r="Z90" s="53"/>
      <c r="AA90" s="53"/>
      <c r="AB90" s="47">
        <v>78</v>
      </c>
      <c r="AC90" s="56">
        <v>45178</v>
      </c>
      <c r="AD90" s="42">
        <f>_xlfn.XLOOKUP($M$8&amp;$AC90,Sheet2!$C:$C,Sheet2!$E:$E)</f>
        <v>6.35</v>
      </c>
      <c r="AE90" s="43">
        <f>_xlfn.XLOOKUP($M$8&amp;$AC90,Sheet2!$C:$C,Sheet2!$F:$F)</f>
        <v>44812</v>
      </c>
      <c r="AF90" s="44">
        <f>_xlfn.XLOOKUP($M$8&amp;$AC90,Sheet2!$C:$C,Sheet2!$H:$H)</f>
        <v>6.2249999999999996</v>
      </c>
      <c r="AG90" s="48"/>
      <c r="AH90" s="48"/>
      <c r="AI90" s="53"/>
      <c r="AJ90" s="53"/>
      <c r="AK90" s="53"/>
      <c r="AL90" s="53"/>
      <c r="AM90" s="53"/>
      <c r="AN90" s="53"/>
      <c r="AO90" s="45"/>
      <c r="AP90" s="45"/>
      <c r="AQ90" s="45"/>
      <c r="AR90" s="45"/>
      <c r="AS90" s="45"/>
      <c r="AT90" s="45"/>
      <c r="AU90" s="45"/>
      <c r="AV90" s="45"/>
      <c r="AW90" s="45"/>
      <c r="AX90" s="45"/>
      <c r="AY90" s="45"/>
      <c r="AZ90" s="45"/>
      <c r="BA90" s="45"/>
      <c r="BB90" s="45"/>
      <c r="BC90" s="45"/>
      <c r="BD90" s="45"/>
    </row>
    <row r="91" spans="1:56" s="7" customFormat="1" ht="19.95" customHeight="1" x14ac:dyDescent="0.45">
      <c r="A91" s="45"/>
      <c r="B91" s="7">
        <v>79</v>
      </c>
      <c r="C91" s="84">
        <f t="shared" si="8"/>
        <v>45179</v>
      </c>
      <c r="D91" s="85"/>
      <c r="E91" s="86"/>
      <c r="F91" s="87">
        <f t="shared" si="9"/>
        <v>5.8611111111111116</v>
      </c>
      <c r="G91" s="88"/>
      <c r="H91" s="89"/>
      <c r="I91" s="90"/>
      <c r="J91" s="91">
        <f t="shared" si="10"/>
        <v>44815</v>
      </c>
      <c r="K91" s="92"/>
      <c r="L91" s="92"/>
      <c r="M91" s="87">
        <f t="shared" si="11"/>
        <v>6.0250000000000004</v>
      </c>
      <c r="N91" s="88"/>
      <c r="O91" s="89"/>
      <c r="P91" s="90"/>
      <c r="Q91" s="93">
        <f t="shared" si="12"/>
        <v>0</v>
      </c>
      <c r="R91" s="94"/>
      <c r="S91" s="54" t="s">
        <v>22</v>
      </c>
      <c r="T91" s="95" t="str">
        <f t="shared" si="13"/>
        <v/>
      </c>
      <c r="U91" s="96"/>
      <c r="V91" s="96"/>
      <c r="W91" s="96"/>
      <c r="X91" s="55" t="s">
        <v>28</v>
      </c>
      <c r="Y91" s="45"/>
      <c r="Z91" s="53"/>
      <c r="AA91" s="53"/>
      <c r="AB91" s="47">
        <v>79</v>
      </c>
      <c r="AC91" s="56">
        <v>45179</v>
      </c>
      <c r="AD91" s="42">
        <f>_xlfn.XLOOKUP($M$8&amp;$AC91,Sheet2!$C:$C,Sheet2!$E:$E)</f>
        <v>5.8611111111111116</v>
      </c>
      <c r="AE91" s="43">
        <f>_xlfn.XLOOKUP($M$8&amp;$AC91,Sheet2!$C:$C,Sheet2!$F:$F)</f>
        <v>44815</v>
      </c>
      <c r="AF91" s="44">
        <f>_xlfn.XLOOKUP($M$8&amp;$AC91,Sheet2!$C:$C,Sheet2!$H:$H)</f>
        <v>6.0250000000000004</v>
      </c>
      <c r="AG91" s="48"/>
      <c r="AH91" s="48"/>
      <c r="AI91" s="53"/>
      <c r="AJ91" s="53"/>
      <c r="AK91" s="53"/>
      <c r="AL91" s="53"/>
      <c r="AM91" s="53"/>
      <c r="AN91" s="53"/>
      <c r="AO91" s="45"/>
      <c r="AP91" s="45"/>
      <c r="AQ91" s="45"/>
      <c r="AR91" s="45"/>
      <c r="AS91" s="45"/>
      <c r="AT91" s="45"/>
      <c r="AU91" s="45"/>
      <c r="AV91" s="45"/>
      <c r="AW91" s="45"/>
      <c r="AX91" s="45"/>
      <c r="AY91" s="45"/>
      <c r="AZ91" s="45"/>
      <c r="BA91" s="45"/>
      <c r="BB91" s="45"/>
      <c r="BC91" s="45"/>
      <c r="BD91" s="45"/>
    </row>
    <row r="92" spans="1:56" s="7" customFormat="1" ht="19.95" customHeight="1" x14ac:dyDescent="0.45">
      <c r="A92" s="45"/>
      <c r="B92" s="7">
        <v>80</v>
      </c>
      <c r="C92" s="84">
        <f t="shared" si="8"/>
        <v>45192</v>
      </c>
      <c r="D92" s="85"/>
      <c r="E92" s="86"/>
      <c r="F92" s="87">
        <f t="shared" si="9"/>
        <v>3.6972222222222224</v>
      </c>
      <c r="G92" s="88"/>
      <c r="H92" s="89"/>
      <c r="I92" s="90"/>
      <c r="J92" s="91">
        <f t="shared" si="10"/>
        <v>44817</v>
      </c>
      <c r="K92" s="92"/>
      <c r="L92" s="92"/>
      <c r="M92" s="87">
        <f t="shared" si="11"/>
        <v>4.125</v>
      </c>
      <c r="N92" s="88"/>
      <c r="O92" s="89"/>
      <c r="P92" s="90"/>
      <c r="Q92" s="93">
        <f t="shared" si="12"/>
        <v>0</v>
      </c>
      <c r="R92" s="94"/>
      <c r="S92" s="54" t="s">
        <v>22</v>
      </c>
      <c r="T92" s="95" t="str">
        <f t="shared" si="13"/>
        <v/>
      </c>
      <c r="U92" s="96"/>
      <c r="V92" s="96"/>
      <c r="W92" s="96"/>
      <c r="X92" s="55" t="s">
        <v>28</v>
      </c>
      <c r="Y92" s="45"/>
      <c r="Z92" s="53"/>
      <c r="AA92" s="53"/>
      <c r="AB92" s="47">
        <v>80</v>
      </c>
      <c r="AC92" s="56">
        <v>45192</v>
      </c>
      <c r="AD92" s="42">
        <f>_xlfn.XLOOKUP($M$8&amp;$AC92,Sheet2!$C:$C,Sheet2!$E:$E)</f>
        <v>3.6972222222222224</v>
      </c>
      <c r="AE92" s="43">
        <f>_xlfn.XLOOKUP($M$8&amp;$AC92,Sheet2!$C:$C,Sheet2!$F:$F)</f>
        <v>44817</v>
      </c>
      <c r="AF92" s="44">
        <f>_xlfn.XLOOKUP($M$8&amp;$AC92,Sheet2!$C:$C,Sheet2!$H:$H)</f>
        <v>4.125</v>
      </c>
      <c r="AG92" s="48"/>
      <c r="AH92" s="48"/>
      <c r="AI92" s="53"/>
      <c r="AJ92" s="53"/>
      <c r="AK92" s="53"/>
      <c r="AL92" s="53"/>
      <c r="AM92" s="53"/>
      <c r="AN92" s="53"/>
      <c r="AO92" s="45"/>
      <c r="AP92" s="45"/>
      <c r="AQ92" s="45"/>
      <c r="AR92" s="45"/>
      <c r="AS92" s="45"/>
      <c r="AT92" s="45"/>
      <c r="AU92" s="45"/>
      <c r="AV92" s="45"/>
      <c r="AW92" s="45"/>
      <c r="AX92" s="45"/>
      <c r="AY92" s="45"/>
      <c r="AZ92" s="45"/>
      <c r="BA92" s="45"/>
      <c r="BB92" s="45"/>
      <c r="BC92" s="45"/>
      <c r="BD92" s="45"/>
    </row>
    <row r="93" spans="1:56" s="7" customFormat="1" ht="19.95" customHeight="1" x14ac:dyDescent="0.45">
      <c r="A93" s="45"/>
      <c r="B93" s="7">
        <v>81</v>
      </c>
      <c r="C93" s="84">
        <f t="shared" si="8"/>
        <v>45193</v>
      </c>
      <c r="D93" s="85"/>
      <c r="E93" s="86"/>
      <c r="F93" s="87">
        <f t="shared" si="9"/>
        <v>6.1055555555555552</v>
      </c>
      <c r="G93" s="88"/>
      <c r="H93" s="89"/>
      <c r="I93" s="90"/>
      <c r="J93" s="91">
        <f t="shared" si="10"/>
        <v>44814</v>
      </c>
      <c r="K93" s="92"/>
      <c r="L93" s="92"/>
      <c r="M93" s="87">
        <f t="shared" si="11"/>
        <v>6.1777777777777771</v>
      </c>
      <c r="N93" s="88"/>
      <c r="O93" s="89"/>
      <c r="P93" s="90"/>
      <c r="Q93" s="93">
        <f t="shared" si="12"/>
        <v>0</v>
      </c>
      <c r="R93" s="94"/>
      <c r="S93" s="54" t="s">
        <v>22</v>
      </c>
      <c r="T93" s="95" t="str">
        <f t="shared" si="13"/>
        <v/>
      </c>
      <c r="U93" s="96"/>
      <c r="V93" s="96"/>
      <c r="W93" s="96"/>
      <c r="X93" s="55" t="s">
        <v>28</v>
      </c>
      <c r="Y93" s="45"/>
      <c r="Z93" s="53"/>
      <c r="AA93" s="53"/>
      <c r="AB93" s="47">
        <v>81</v>
      </c>
      <c r="AC93" s="56">
        <v>45193</v>
      </c>
      <c r="AD93" s="42">
        <f>_xlfn.XLOOKUP($M$8&amp;$AC93,Sheet2!$C:$C,Sheet2!$E:$E)</f>
        <v>6.1055555555555552</v>
      </c>
      <c r="AE93" s="43">
        <f>_xlfn.XLOOKUP($M$8&amp;$AC93,Sheet2!$C:$C,Sheet2!$F:$F)</f>
        <v>44814</v>
      </c>
      <c r="AF93" s="44">
        <f>_xlfn.XLOOKUP($M$8&amp;$AC93,Sheet2!$C:$C,Sheet2!$H:$H)</f>
        <v>6.1777777777777771</v>
      </c>
      <c r="AG93" s="48"/>
      <c r="AH93" s="48"/>
      <c r="AI93" s="53"/>
      <c r="AJ93" s="53"/>
      <c r="AK93" s="53"/>
      <c r="AL93" s="53"/>
      <c r="AM93" s="53"/>
      <c r="AN93" s="53"/>
      <c r="AO93" s="45"/>
      <c r="AP93" s="45"/>
      <c r="AQ93" s="45"/>
      <c r="AR93" s="45"/>
      <c r="AS93" s="45"/>
      <c r="AT93" s="45"/>
      <c r="AU93" s="45"/>
      <c r="AV93" s="45"/>
      <c r="AW93" s="45"/>
      <c r="AX93" s="45"/>
      <c r="AY93" s="45"/>
      <c r="AZ93" s="45"/>
      <c r="BA93" s="45"/>
      <c r="BB93" s="45"/>
      <c r="BC93" s="45"/>
      <c r="BD93" s="45"/>
    </row>
    <row r="94" spans="1:56" s="7" customFormat="1" ht="19.95" customHeight="1" x14ac:dyDescent="0.45">
      <c r="A94" s="45"/>
      <c r="B94" s="7">
        <v>82</v>
      </c>
      <c r="C94" s="84">
        <f t="shared" si="8"/>
        <v>45199</v>
      </c>
      <c r="D94" s="85"/>
      <c r="E94" s="86"/>
      <c r="F94" s="87">
        <f t="shared" si="9"/>
        <v>3.6888888888888887</v>
      </c>
      <c r="G94" s="88"/>
      <c r="H94" s="89"/>
      <c r="I94" s="90"/>
      <c r="J94" s="91">
        <f t="shared" si="10"/>
        <v>44817</v>
      </c>
      <c r="K94" s="92"/>
      <c r="L94" s="92"/>
      <c r="M94" s="87">
        <f t="shared" si="11"/>
        <v>4.125</v>
      </c>
      <c r="N94" s="88"/>
      <c r="O94" s="89"/>
      <c r="P94" s="90"/>
      <c r="Q94" s="93">
        <f t="shared" si="12"/>
        <v>0</v>
      </c>
      <c r="R94" s="94"/>
      <c r="S94" s="54" t="s">
        <v>22</v>
      </c>
      <c r="T94" s="95" t="str">
        <f t="shared" si="13"/>
        <v/>
      </c>
      <c r="U94" s="96"/>
      <c r="V94" s="96"/>
      <c r="W94" s="96"/>
      <c r="X94" s="55" t="s">
        <v>28</v>
      </c>
      <c r="Y94" s="45"/>
      <c r="Z94" s="53"/>
      <c r="AA94" s="53"/>
      <c r="AB94" s="47">
        <v>82</v>
      </c>
      <c r="AC94" s="56">
        <v>45199</v>
      </c>
      <c r="AD94" s="42">
        <f>_xlfn.XLOOKUP($M$8&amp;$AC94,Sheet2!$C:$C,Sheet2!$E:$E)</f>
        <v>3.6888888888888887</v>
      </c>
      <c r="AE94" s="43">
        <f>_xlfn.XLOOKUP($M$8&amp;$AC94,Sheet2!$C:$C,Sheet2!$F:$F)</f>
        <v>44817</v>
      </c>
      <c r="AF94" s="44">
        <f>_xlfn.XLOOKUP($M$8&amp;$AC94,Sheet2!$C:$C,Sheet2!$H:$H)</f>
        <v>4.125</v>
      </c>
      <c r="AG94" s="48"/>
      <c r="AH94" s="48"/>
      <c r="AI94" s="53"/>
      <c r="AJ94" s="53"/>
      <c r="AK94" s="53"/>
      <c r="AL94" s="53"/>
      <c r="AM94" s="53"/>
      <c r="AN94" s="53"/>
      <c r="AO94" s="45"/>
      <c r="AP94" s="45"/>
      <c r="AQ94" s="45"/>
      <c r="AR94" s="45"/>
      <c r="AS94" s="45"/>
      <c r="AT94" s="45"/>
      <c r="AU94" s="45"/>
      <c r="AV94" s="45"/>
      <c r="AW94" s="45"/>
      <c r="AX94" s="45"/>
      <c r="AY94" s="45"/>
      <c r="AZ94" s="45"/>
      <c r="BA94" s="45"/>
      <c r="BB94" s="45"/>
      <c r="BC94" s="45"/>
      <c r="BD94" s="45"/>
    </row>
    <row r="95" spans="1:56" s="7" customFormat="1" ht="19.95" customHeight="1" x14ac:dyDescent="0.45">
      <c r="A95" s="45"/>
      <c r="B95" s="7">
        <v>83</v>
      </c>
      <c r="C95" s="84">
        <f t="shared" si="8"/>
        <v>45200</v>
      </c>
      <c r="D95" s="85"/>
      <c r="E95" s="86"/>
      <c r="F95" s="87">
        <f t="shared" si="9"/>
        <v>4.5666666666666673</v>
      </c>
      <c r="G95" s="88"/>
      <c r="H95" s="89"/>
      <c r="I95" s="90"/>
      <c r="J95" s="91">
        <f t="shared" si="10"/>
        <v>44865</v>
      </c>
      <c r="K95" s="92"/>
      <c r="L95" s="92"/>
      <c r="M95" s="87">
        <f t="shared" si="11"/>
        <v>4.5749999999999993</v>
      </c>
      <c r="N95" s="88"/>
      <c r="O95" s="89"/>
      <c r="P95" s="90"/>
      <c r="Q95" s="93">
        <f t="shared" si="12"/>
        <v>0</v>
      </c>
      <c r="R95" s="94"/>
      <c r="S95" s="54" t="s">
        <v>22</v>
      </c>
      <c r="T95" s="95" t="str">
        <f t="shared" si="13"/>
        <v/>
      </c>
      <c r="U95" s="96"/>
      <c r="V95" s="96"/>
      <c r="W95" s="96"/>
      <c r="X95" s="55" t="s">
        <v>28</v>
      </c>
      <c r="Y95" s="45"/>
      <c r="Z95" s="53"/>
      <c r="AA95" s="53"/>
      <c r="AB95" s="47">
        <v>83</v>
      </c>
      <c r="AC95" s="56">
        <v>45200</v>
      </c>
      <c r="AD95" s="42">
        <f>_xlfn.XLOOKUP($M$8&amp;$AC95,Sheet2!$C:$C,Sheet2!$E:$E)</f>
        <v>4.5666666666666673</v>
      </c>
      <c r="AE95" s="43">
        <f>_xlfn.XLOOKUP($M$8&amp;$AC95,Sheet2!$C:$C,Sheet2!$F:$F)</f>
        <v>44865</v>
      </c>
      <c r="AF95" s="44">
        <f>_xlfn.XLOOKUP($M$8&amp;$AC95,Sheet2!$C:$C,Sheet2!$H:$H)</f>
        <v>4.5749999999999993</v>
      </c>
      <c r="AG95" s="48"/>
      <c r="AH95" s="48"/>
      <c r="AI95" s="53"/>
      <c r="AJ95" s="53"/>
      <c r="AK95" s="53"/>
      <c r="AL95" s="53"/>
      <c r="AM95" s="53"/>
      <c r="AN95" s="53"/>
      <c r="AO95" s="45"/>
      <c r="AP95" s="45"/>
      <c r="AQ95" s="45"/>
      <c r="AR95" s="45"/>
      <c r="AS95" s="45"/>
      <c r="AT95" s="45"/>
      <c r="AU95" s="45"/>
      <c r="AV95" s="45"/>
      <c r="AW95" s="45"/>
      <c r="AX95" s="45"/>
      <c r="AY95" s="45"/>
      <c r="AZ95" s="45"/>
      <c r="BA95" s="45"/>
      <c r="BB95" s="45"/>
      <c r="BC95" s="45"/>
      <c r="BD95" s="45"/>
    </row>
    <row r="96" spans="1:56" s="7" customFormat="1" ht="19.95" customHeight="1" x14ac:dyDescent="0.45">
      <c r="A96" s="45"/>
      <c r="B96" s="7">
        <v>84</v>
      </c>
      <c r="C96" s="84">
        <f t="shared" si="8"/>
        <v>45201</v>
      </c>
      <c r="D96" s="85"/>
      <c r="E96" s="86"/>
      <c r="F96" s="87">
        <f t="shared" si="9"/>
        <v>5.3611111111111116</v>
      </c>
      <c r="G96" s="88"/>
      <c r="H96" s="89"/>
      <c r="I96" s="90"/>
      <c r="J96" s="91">
        <f t="shared" si="10"/>
        <v>44678</v>
      </c>
      <c r="K96" s="92"/>
      <c r="L96" s="92"/>
      <c r="M96" s="87">
        <f t="shared" si="11"/>
        <v>5.447222222222222</v>
      </c>
      <c r="N96" s="88"/>
      <c r="O96" s="89"/>
      <c r="P96" s="90"/>
      <c r="Q96" s="93">
        <f t="shared" si="12"/>
        <v>0</v>
      </c>
      <c r="R96" s="94"/>
      <c r="S96" s="54" t="s">
        <v>22</v>
      </c>
      <c r="T96" s="95" t="str">
        <f t="shared" si="13"/>
        <v/>
      </c>
      <c r="U96" s="96"/>
      <c r="V96" s="96"/>
      <c r="W96" s="96"/>
      <c r="X96" s="55" t="s">
        <v>28</v>
      </c>
      <c r="Y96" s="45"/>
      <c r="Z96" s="53"/>
      <c r="AA96" s="53"/>
      <c r="AB96" s="47">
        <v>84</v>
      </c>
      <c r="AC96" s="56">
        <v>45201</v>
      </c>
      <c r="AD96" s="42">
        <f>_xlfn.XLOOKUP($M$8&amp;$AC96,Sheet2!$C:$C,Sheet2!$E:$E)</f>
        <v>5.3611111111111116</v>
      </c>
      <c r="AE96" s="43">
        <f>_xlfn.XLOOKUP($M$8&amp;$AC96,Sheet2!$C:$C,Sheet2!$F:$F)</f>
        <v>44678</v>
      </c>
      <c r="AF96" s="44">
        <f>_xlfn.XLOOKUP($M$8&amp;$AC96,Sheet2!$C:$C,Sheet2!$H:$H)</f>
        <v>5.447222222222222</v>
      </c>
      <c r="AG96" s="48"/>
      <c r="AH96" s="48"/>
      <c r="AI96" s="53"/>
      <c r="AJ96" s="53"/>
      <c r="AK96" s="53"/>
      <c r="AL96" s="53"/>
      <c r="AM96" s="53"/>
      <c r="AN96" s="53"/>
      <c r="AO96" s="45"/>
      <c r="AP96" s="45"/>
      <c r="AQ96" s="45"/>
      <c r="AR96" s="45"/>
      <c r="AS96" s="45"/>
      <c r="AT96" s="45"/>
      <c r="AU96" s="45"/>
      <c r="AV96" s="45"/>
      <c r="AW96" s="45"/>
      <c r="AX96" s="45"/>
      <c r="AY96" s="45"/>
      <c r="AZ96" s="45"/>
      <c r="BA96" s="45"/>
      <c r="BB96" s="45"/>
      <c r="BC96" s="45"/>
      <c r="BD96" s="45"/>
    </row>
    <row r="97" spans="1:56" s="7" customFormat="1" ht="19.95" customHeight="1" x14ac:dyDescent="0.45">
      <c r="A97" s="45"/>
      <c r="B97" s="7">
        <v>85</v>
      </c>
      <c r="C97" s="84">
        <f t="shared" si="8"/>
        <v>45205</v>
      </c>
      <c r="D97" s="85"/>
      <c r="E97" s="86"/>
      <c r="F97" s="87">
        <f t="shared" si="9"/>
        <v>3.8749999999999996</v>
      </c>
      <c r="G97" s="88"/>
      <c r="H97" s="89"/>
      <c r="I97" s="90"/>
      <c r="J97" s="91">
        <f t="shared" si="10"/>
        <v>44839</v>
      </c>
      <c r="K97" s="92"/>
      <c r="L97" s="92"/>
      <c r="M97" s="87">
        <f t="shared" si="11"/>
        <v>4.1194444444444445</v>
      </c>
      <c r="N97" s="88"/>
      <c r="O97" s="89"/>
      <c r="P97" s="90"/>
      <c r="Q97" s="93">
        <f t="shared" si="12"/>
        <v>0</v>
      </c>
      <c r="R97" s="94"/>
      <c r="S97" s="54" t="s">
        <v>22</v>
      </c>
      <c r="T97" s="95" t="str">
        <f t="shared" si="13"/>
        <v/>
      </c>
      <c r="U97" s="96"/>
      <c r="V97" s="96"/>
      <c r="W97" s="96"/>
      <c r="X97" s="55" t="s">
        <v>28</v>
      </c>
      <c r="Y97" s="45"/>
      <c r="Z97" s="53"/>
      <c r="AA97" s="53"/>
      <c r="AB97" s="47">
        <v>85</v>
      </c>
      <c r="AC97" s="56">
        <v>45205</v>
      </c>
      <c r="AD97" s="42">
        <f>_xlfn.XLOOKUP($M$8&amp;$AC97,Sheet2!$C:$C,Sheet2!$E:$E)</f>
        <v>3.8749999999999996</v>
      </c>
      <c r="AE97" s="43">
        <f>_xlfn.XLOOKUP($M$8&amp;$AC97,Sheet2!$C:$C,Sheet2!$F:$F)</f>
        <v>44839</v>
      </c>
      <c r="AF97" s="44">
        <f>_xlfn.XLOOKUP($M$8&amp;$AC97,Sheet2!$C:$C,Sheet2!$H:$H)</f>
        <v>4.1194444444444445</v>
      </c>
      <c r="AG97" s="48"/>
      <c r="AH97" s="48"/>
      <c r="AI97" s="53"/>
      <c r="AJ97" s="53"/>
      <c r="AK97" s="53"/>
      <c r="AL97" s="53"/>
      <c r="AM97" s="53"/>
      <c r="AN97" s="53"/>
      <c r="AO97" s="45"/>
      <c r="AP97" s="45"/>
      <c r="AQ97" s="45"/>
      <c r="AR97" s="45"/>
      <c r="AS97" s="45"/>
      <c r="AT97" s="45"/>
      <c r="AU97" s="45"/>
      <c r="AV97" s="45"/>
      <c r="AW97" s="45"/>
      <c r="AX97" s="45"/>
      <c r="AY97" s="45"/>
      <c r="AZ97" s="45"/>
      <c r="BA97" s="45"/>
      <c r="BB97" s="45"/>
      <c r="BC97" s="45"/>
      <c r="BD97" s="45"/>
    </row>
    <row r="98" spans="1:56" s="7" customFormat="1" ht="19.95" customHeight="1" x14ac:dyDescent="0.45">
      <c r="A98" s="45"/>
      <c r="B98" s="7">
        <v>86</v>
      </c>
      <c r="C98" s="84">
        <f t="shared" si="8"/>
        <v>45206</v>
      </c>
      <c r="D98" s="85"/>
      <c r="E98" s="86"/>
      <c r="F98" s="87">
        <f t="shared" si="9"/>
        <v>2.0388888888888888</v>
      </c>
      <c r="G98" s="88"/>
      <c r="H98" s="89"/>
      <c r="I98" s="90"/>
      <c r="J98" s="91">
        <f t="shared" si="10"/>
        <v>44858</v>
      </c>
      <c r="K98" s="92"/>
      <c r="L98" s="92"/>
      <c r="M98" s="87">
        <f t="shared" si="11"/>
        <v>2.5583333333333336</v>
      </c>
      <c r="N98" s="88"/>
      <c r="O98" s="89"/>
      <c r="P98" s="90"/>
      <c r="Q98" s="93">
        <f t="shared" si="12"/>
        <v>0</v>
      </c>
      <c r="R98" s="94"/>
      <c r="S98" s="54" t="s">
        <v>22</v>
      </c>
      <c r="T98" s="95" t="str">
        <f t="shared" si="13"/>
        <v/>
      </c>
      <c r="U98" s="96"/>
      <c r="V98" s="96"/>
      <c r="W98" s="96"/>
      <c r="X98" s="55" t="s">
        <v>28</v>
      </c>
      <c r="Y98" s="45"/>
      <c r="Z98" s="53"/>
      <c r="AA98" s="53"/>
      <c r="AB98" s="47">
        <v>86</v>
      </c>
      <c r="AC98" s="56">
        <v>45206</v>
      </c>
      <c r="AD98" s="42">
        <f>_xlfn.XLOOKUP($M$8&amp;$AC98,Sheet2!$C:$C,Sheet2!$E:$E)</f>
        <v>2.0388888888888888</v>
      </c>
      <c r="AE98" s="43">
        <f>_xlfn.XLOOKUP($M$8&amp;$AC98,Sheet2!$C:$C,Sheet2!$F:$F)</f>
        <v>44858</v>
      </c>
      <c r="AF98" s="44">
        <f>_xlfn.XLOOKUP($M$8&amp;$AC98,Sheet2!$C:$C,Sheet2!$H:$H)</f>
        <v>2.5583333333333336</v>
      </c>
      <c r="AG98" s="48"/>
      <c r="AH98" s="48"/>
      <c r="AI98" s="53"/>
      <c r="AJ98" s="53"/>
      <c r="AK98" s="53"/>
      <c r="AL98" s="53"/>
      <c r="AM98" s="53"/>
      <c r="AN98" s="53"/>
      <c r="AO98" s="45"/>
      <c r="AP98" s="45"/>
      <c r="AQ98" s="45"/>
      <c r="AR98" s="45"/>
      <c r="AS98" s="45"/>
      <c r="AT98" s="45"/>
      <c r="AU98" s="45"/>
      <c r="AV98" s="45"/>
      <c r="AW98" s="45"/>
      <c r="AX98" s="45"/>
      <c r="AY98" s="45"/>
      <c r="AZ98" s="45"/>
      <c r="BA98" s="45"/>
      <c r="BB98" s="45"/>
      <c r="BC98" s="45"/>
      <c r="BD98" s="45"/>
    </row>
    <row r="99" spans="1:56" s="7" customFormat="1" ht="19.95" customHeight="1" x14ac:dyDescent="0.45">
      <c r="A99" s="45"/>
      <c r="B99" s="7">
        <v>87</v>
      </c>
      <c r="C99" s="84">
        <f t="shared" si="8"/>
        <v>45209</v>
      </c>
      <c r="D99" s="85"/>
      <c r="E99" s="86"/>
      <c r="F99" s="87">
        <f t="shared" si="9"/>
        <v>4.2611111111111111</v>
      </c>
      <c r="G99" s="88"/>
      <c r="H99" s="89"/>
      <c r="I99" s="90"/>
      <c r="J99" s="91">
        <f t="shared" si="10"/>
        <v>44852</v>
      </c>
      <c r="K99" s="92"/>
      <c r="L99" s="92"/>
      <c r="M99" s="87">
        <f t="shared" si="11"/>
        <v>4.2694444444444439</v>
      </c>
      <c r="N99" s="88"/>
      <c r="O99" s="89"/>
      <c r="P99" s="90"/>
      <c r="Q99" s="93">
        <f t="shared" si="12"/>
        <v>0</v>
      </c>
      <c r="R99" s="94"/>
      <c r="S99" s="54" t="s">
        <v>22</v>
      </c>
      <c r="T99" s="95" t="str">
        <f t="shared" si="13"/>
        <v/>
      </c>
      <c r="U99" s="96"/>
      <c r="V99" s="96"/>
      <c r="W99" s="96"/>
      <c r="X99" s="55" t="s">
        <v>28</v>
      </c>
      <c r="Y99" s="45"/>
      <c r="Z99" s="53"/>
      <c r="AA99" s="53"/>
      <c r="AB99" s="47">
        <v>87</v>
      </c>
      <c r="AC99" s="56">
        <v>45209</v>
      </c>
      <c r="AD99" s="42">
        <f>_xlfn.XLOOKUP($M$8&amp;$AC99,Sheet2!$C:$C,Sheet2!$E:$E)</f>
        <v>4.2611111111111111</v>
      </c>
      <c r="AE99" s="43">
        <f>_xlfn.XLOOKUP($M$8&amp;$AC99,Sheet2!$C:$C,Sheet2!$F:$F)</f>
        <v>44852</v>
      </c>
      <c r="AF99" s="44">
        <f>_xlfn.XLOOKUP($M$8&amp;$AC99,Sheet2!$C:$C,Sheet2!$H:$H)</f>
        <v>4.2694444444444439</v>
      </c>
      <c r="AG99" s="48"/>
      <c r="AH99" s="48"/>
      <c r="AI99" s="53"/>
      <c r="AJ99" s="53"/>
      <c r="AK99" s="53"/>
      <c r="AL99" s="53"/>
      <c r="AM99" s="53"/>
      <c r="AN99" s="53"/>
      <c r="AO99" s="45"/>
      <c r="AP99" s="45"/>
      <c r="AQ99" s="45"/>
      <c r="AR99" s="45"/>
      <c r="AS99" s="45"/>
      <c r="AT99" s="45"/>
      <c r="AU99" s="45"/>
      <c r="AV99" s="45"/>
      <c r="AW99" s="45"/>
      <c r="AX99" s="45"/>
      <c r="AY99" s="45"/>
      <c r="AZ99" s="45"/>
      <c r="BA99" s="45"/>
      <c r="BB99" s="45"/>
      <c r="BC99" s="45"/>
      <c r="BD99" s="45"/>
    </row>
    <row r="100" spans="1:56" s="7" customFormat="1" ht="19.95" customHeight="1" x14ac:dyDescent="0.45">
      <c r="A100" s="45"/>
      <c r="B100" s="7">
        <v>88</v>
      </c>
      <c r="C100" s="84">
        <f t="shared" si="8"/>
        <v>45210</v>
      </c>
      <c r="D100" s="85"/>
      <c r="E100" s="86"/>
      <c r="F100" s="87">
        <f t="shared" si="9"/>
        <v>5.0444444444444443</v>
      </c>
      <c r="G100" s="88"/>
      <c r="H100" s="89"/>
      <c r="I100" s="90"/>
      <c r="J100" s="91">
        <f t="shared" si="10"/>
        <v>44847</v>
      </c>
      <c r="K100" s="92"/>
      <c r="L100" s="92"/>
      <c r="M100" s="87">
        <f t="shared" si="11"/>
        <v>5.1222222222222227</v>
      </c>
      <c r="N100" s="88"/>
      <c r="O100" s="89"/>
      <c r="P100" s="90"/>
      <c r="Q100" s="93">
        <f t="shared" si="12"/>
        <v>0</v>
      </c>
      <c r="R100" s="94"/>
      <c r="S100" s="54" t="s">
        <v>22</v>
      </c>
      <c r="T100" s="95" t="str">
        <f t="shared" si="13"/>
        <v/>
      </c>
      <c r="U100" s="96"/>
      <c r="V100" s="96"/>
      <c r="W100" s="96"/>
      <c r="X100" s="55" t="s">
        <v>28</v>
      </c>
      <c r="Y100" s="45"/>
      <c r="Z100" s="53"/>
      <c r="AA100" s="53"/>
      <c r="AB100" s="47">
        <v>88</v>
      </c>
      <c r="AC100" s="56">
        <v>45210</v>
      </c>
      <c r="AD100" s="42">
        <f>_xlfn.XLOOKUP($M$8&amp;$AC100,Sheet2!$C:$C,Sheet2!$E:$E)</f>
        <v>5.0444444444444443</v>
      </c>
      <c r="AE100" s="43">
        <f>_xlfn.XLOOKUP($M$8&amp;$AC100,Sheet2!$C:$C,Sheet2!$F:$F)</f>
        <v>44847</v>
      </c>
      <c r="AF100" s="44">
        <f>_xlfn.XLOOKUP($M$8&amp;$AC100,Sheet2!$C:$C,Sheet2!$H:$H)</f>
        <v>5.1222222222222227</v>
      </c>
      <c r="AG100" s="48"/>
      <c r="AH100" s="48"/>
      <c r="AI100" s="53"/>
      <c r="AJ100" s="53"/>
      <c r="AK100" s="53"/>
      <c r="AL100" s="53"/>
      <c r="AM100" s="53"/>
      <c r="AN100" s="53"/>
      <c r="AO100" s="45"/>
      <c r="AP100" s="45"/>
      <c r="AQ100" s="45"/>
      <c r="AR100" s="45"/>
      <c r="AS100" s="45"/>
      <c r="AT100" s="45"/>
      <c r="AU100" s="45"/>
      <c r="AV100" s="45"/>
      <c r="AW100" s="45"/>
      <c r="AX100" s="45"/>
      <c r="AY100" s="45"/>
      <c r="AZ100" s="45"/>
      <c r="BA100" s="45"/>
      <c r="BB100" s="45"/>
      <c r="BC100" s="45"/>
      <c r="BD100" s="45"/>
    </row>
    <row r="101" spans="1:56" s="7" customFormat="1" ht="19.95" customHeight="1" x14ac:dyDescent="0.45">
      <c r="A101" s="45"/>
      <c r="B101" s="7">
        <v>89</v>
      </c>
      <c r="C101" s="84">
        <f t="shared" si="8"/>
        <v>45211</v>
      </c>
      <c r="D101" s="85"/>
      <c r="E101" s="86"/>
      <c r="F101" s="87">
        <f t="shared" si="9"/>
        <v>5.2527777777777773</v>
      </c>
      <c r="G101" s="88"/>
      <c r="H101" s="89"/>
      <c r="I101" s="90"/>
      <c r="J101" s="91">
        <f t="shared" si="10"/>
        <v>44848</v>
      </c>
      <c r="K101" s="92"/>
      <c r="L101" s="92"/>
      <c r="M101" s="87">
        <f t="shared" si="11"/>
        <v>5.2777777777777777</v>
      </c>
      <c r="N101" s="88"/>
      <c r="O101" s="89"/>
      <c r="P101" s="90"/>
      <c r="Q101" s="93">
        <f t="shared" si="12"/>
        <v>0</v>
      </c>
      <c r="R101" s="94"/>
      <c r="S101" s="54" t="s">
        <v>22</v>
      </c>
      <c r="T101" s="95" t="str">
        <f t="shared" si="13"/>
        <v/>
      </c>
      <c r="U101" s="96"/>
      <c r="V101" s="96"/>
      <c r="W101" s="96"/>
      <c r="X101" s="55" t="s">
        <v>28</v>
      </c>
      <c r="Y101" s="45"/>
      <c r="Z101" s="53"/>
      <c r="AA101" s="53"/>
      <c r="AB101" s="47">
        <v>89</v>
      </c>
      <c r="AC101" s="56">
        <v>45211</v>
      </c>
      <c r="AD101" s="42">
        <f>_xlfn.XLOOKUP($M$8&amp;$AC101,Sheet2!$C:$C,Sheet2!$E:$E)</f>
        <v>5.2527777777777773</v>
      </c>
      <c r="AE101" s="43">
        <f>_xlfn.XLOOKUP($M$8&amp;$AC101,Sheet2!$C:$C,Sheet2!$F:$F)</f>
        <v>44848</v>
      </c>
      <c r="AF101" s="44">
        <f>_xlfn.XLOOKUP($M$8&amp;$AC101,Sheet2!$C:$C,Sheet2!$H:$H)</f>
        <v>5.2777777777777777</v>
      </c>
      <c r="AG101" s="48"/>
      <c r="AH101" s="48"/>
      <c r="AI101" s="53"/>
      <c r="AJ101" s="53"/>
      <c r="AK101" s="53"/>
      <c r="AL101" s="53"/>
      <c r="AM101" s="53"/>
      <c r="AN101" s="53"/>
      <c r="AO101" s="45"/>
      <c r="AP101" s="45"/>
      <c r="AQ101" s="45"/>
      <c r="AR101" s="45"/>
      <c r="AS101" s="45"/>
      <c r="AT101" s="45"/>
      <c r="AU101" s="45"/>
      <c r="AV101" s="45"/>
      <c r="AW101" s="45"/>
      <c r="AX101" s="45"/>
      <c r="AY101" s="45"/>
      <c r="AZ101" s="45"/>
      <c r="BA101" s="45"/>
      <c r="BB101" s="45"/>
      <c r="BC101" s="45"/>
      <c r="BD101" s="45"/>
    </row>
    <row r="102" spans="1:56" s="7" customFormat="1" ht="19.95" customHeight="1" x14ac:dyDescent="0.45">
      <c r="A102" s="45"/>
      <c r="B102" s="7">
        <v>90</v>
      </c>
      <c r="C102" s="84">
        <f t="shared" si="8"/>
        <v>45212</v>
      </c>
      <c r="D102" s="85"/>
      <c r="E102" s="86"/>
      <c r="F102" s="87">
        <f t="shared" si="9"/>
        <v>4.822222222222222</v>
      </c>
      <c r="G102" s="88"/>
      <c r="H102" s="89"/>
      <c r="I102" s="90"/>
      <c r="J102" s="91">
        <f t="shared" si="10"/>
        <v>44836</v>
      </c>
      <c r="K102" s="92"/>
      <c r="L102" s="92"/>
      <c r="M102" s="87">
        <f t="shared" si="11"/>
        <v>4.8388888888888895</v>
      </c>
      <c r="N102" s="88"/>
      <c r="O102" s="89"/>
      <c r="P102" s="90"/>
      <c r="Q102" s="93">
        <f t="shared" si="12"/>
        <v>0</v>
      </c>
      <c r="R102" s="94"/>
      <c r="S102" s="54" t="s">
        <v>22</v>
      </c>
      <c r="T102" s="95" t="str">
        <f t="shared" si="13"/>
        <v/>
      </c>
      <c r="U102" s="96"/>
      <c r="V102" s="96"/>
      <c r="W102" s="96"/>
      <c r="X102" s="55" t="s">
        <v>28</v>
      </c>
      <c r="Y102" s="45"/>
      <c r="Z102" s="53"/>
      <c r="AA102" s="53"/>
      <c r="AB102" s="47">
        <v>90</v>
      </c>
      <c r="AC102" s="56">
        <v>45212</v>
      </c>
      <c r="AD102" s="42">
        <f>_xlfn.XLOOKUP($M$8&amp;$AC102,Sheet2!$C:$C,Sheet2!$E:$E)</f>
        <v>4.822222222222222</v>
      </c>
      <c r="AE102" s="43">
        <f>_xlfn.XLOOKUP($M$8&amp;$AC102,Sheet2!$C:$C,Sheet2!$F:$F)</f>
        <v>44836</v>
      </c>
      <c r="AF102" s="44">
        <f>_xlfn.XLOOKUP($M$8&amp;$AC102,Sheet2!$C:$C,Sheet2!$H:$H)</f>
        <v>4.8388888888888895</v>
      </c>
      <c r="AG102" s="48"/>
      <c r="AH102" s="48"/>
      <c r="AI102" s="53"/>
      <c r="AJ102" s="53"/>
      <c r="AK102" s="53"/>
      <c r="AL102" s="53"/>
      <c r="AM102" s="53"/>
      <c r="AN102" s="53"/>
      <c r="AO102" s="45"/>
      <c r="AP102" s="45"/>
      <c r="AQ102" s="45"/>
      <c r="AR102" s="45"/>
      <c r="AS102" s="45"/>
      <c r="AT102" s="45"/>
      <c r="AU102" s="45"/>
      <c r="AV102" s="45"/>
      <c r="AW102" s="45"/>
      <c r="AX102" s="45"/>
      <c r="AY102" s="45"/>
      <c r="AZ102" s="45"/>
      <c r="BA102" s="45"/>
      <c r="BB102" s="45"/>
      <c r="BC102" s="45"/>
      <c r="BD102" s="45"/>
    </row>
    <row r="103" spans="1:56" s="7" customFormat="1" ht="19.95" customHeight="1" x14ac:dyDescent="0.45">
      <c r="A103" s="45"/>
      <c r="B103" s="7">
        <v>91</v>
      </c>
      <c r="C103" s="84">
        <f t="shared" si="8"/>
        <v>45214</v>
      </c>
      <c r="D103" s="85"/>
      <c r="E103" s="86"/>
      <c r="F103" s="87">
        <f t="shared" si="9"/>
        <v>4.2750000000000004</v>
      </c>
      <c r="G103" s="88"/>
      <c r="H103" s="89"/>
      <c r="I103" s="90"/>
      <c r="J103" s="91">
        <f t="shared" si="10"/>
        <v>44853</v>
      </c>
      <c r="K103" s="92"/>
      <c r="L103" s="92"/>
      <c r="M103" s="87">
        <f t="shared" si="11"/>
        <v>4.3194444444444446</v>
      </c>
      <c r="N103" s="88"/>
      <c r="O103" s="89"/>
      <c r="P103" s="90"/>
      <c r="Q103" s="93">
        <f t="shared" si="12"/>
        <v>0</v>
      </c>
      <c r="R103" s="94"/>
      <c r="S103" s="54" t="s">
        <v>22</v>
      </c>
      <c r="T103" s="95" t="str">
        <f t="shared" si="13"/>
        <v/>
      </c>
      <c r="U103" s="96"/>
      <c r="V103" s="96"/>
      <c r="W103" s="96"/>
      <c r="X103" s="55" t="s">
        <v>28</v>
      </c>
      <c r="Y103" s="45"/>
      <c r="Z103" s="53"/>
      <c r="AA103" s="53"/>
      <c r="AB103" s="47">
        <v>91</v>
      </c>
      <c r="AC103" s="56">
        <v>45214</v>
      </c>
      <c r="AD103" s="42">
        <f>_xlfn.XLOOKUP($M$8&amp;$AC103,Sheet2!$C:$C,Sheet2!$E:$E)</f>
        <v>4.2750000000000004</v>
      </c>
      <c r="AE103" s="43">
        <f>_xlfn.XLOOKUP($M$8&amp;$AC103,Sheet2!$C:$C,Sheet2!$F:$F)</f>
        <v>44853</v>
      </c>
      <c r="AF103" s="44">
        <f>_xlfn.XLOOKUP($M$8&amp;$AC103,Sheet2!$C:$C,Sheet2!$H:$H)</f>
        <v>4.3194444444444446</v>
      </c>
      <c r="AG103" s="48"/>
      <c r="AH103" s="48"/>
      <c r="AI103" s="53"/>
      <c r="AJ103" s="53"/>
      <c r="AK103" s="53"/>
      <c r="AL103" s="53"/>
      <c r="AM103" s="53"/>
      <c r="AN103" s="53"/>
      <c r="AO103" s="45"/>
      <c r="AP103" s="45"/>
      <c r="AQ103" s="45"/>
      <c r="AR103" s="45"/>
      <c r="AS103" s="45"/>
      <c r="AT103" s="45"/>
      <c r="AU103" s="45"/>
      <c r="AV103" s="45"/>
      <c r="AW103" s="45"/>
      <c r="AX103" s="45"/>
      <c r="AY103" s="45"/>
      <c r="AZ103" s="45"/>
      <c r="BA103" s="45"/>
      <c r="BB103" s="45"/>
      <c r="BC103" s="45"/>
      <c r="BD103" s="45"/>
    </row>
    <row r="104" spans="1:56" s="7" customFormat="1" ht="19.95" customHeight="1" x14ac:dyDescent="0.45">
      <c r="A104" s="45"/>
      <c r="B104" s="7">
        <v>92</v>
      </c>
      <c r="C104" s="84">
        <f t="shared" si="8"/>
        <v>45215</v>
      </c>
      <c r="D104" s="85"/>
      <c r="E104" s="86"/>
      <c r="F104" s="87">
        <f t="shared" si="9"/>
        <v>5.1722222222222225</v>
      </c>
      <c r="G104" s="88"/>
      <c r="H104" s="89"/>
      <c r="I104" s="90"/>
      <c r="J104" s="91">
        <f t="shared" si="10"/>
        <v>44854</v>
      </c>
      <c r="K104" s="92"/>
      <c r="L104" s="92"/>
      <c r="M104" s="87">
        <f t="shared" si="11"/>
        <v>5.1944444444444438</v>
      </c>
      <c r="N104" s="88"/>
      <c r="O104" s="89"/>
      <c r="P104" s="90"/>
      <c r="Q104" s="93">
        <f t="shared" si="12"/>
        <v>0</v>
      </c>
      <c r="R104" s="94"/>
      <c r="S104" s="54" t="s">
        <v>22</v>
      </c>
      <c r="T104" s="95" t="str">
        <f t="shared" si="13"/>
        <v/>
      </c>
      <c r="U104" s="96"/>
      <c r="V104" s="96"/>
      <c r="W104" s="96"/>
      <c r="X104" s="55" t="s">
        <v>28</v>
      </c>
      <c r="Y104" s="45"/>
      <c r="Z104" s="53"/>
      <c r="AA104" s="53"/>
      <c r="AB104" s="47">
        <v>92</v>
      </c>
      <c r="AC104" s="56">
        <v>45215</v>
      </c>
      <c r="AD104" s="42">
        <f>_xlfn.XLOOKUP($M$8&amp;$AC104,Sheet2!$C:$C,Sheet2!$E:$E)</f>
        <v>5.1722222222222225</v>
      </c>
      <c r="AE104" s="43">
        <f>_xlfn.XLOOKUP($M$8&amp;$AC104,Sheet2!$C:$C,Sheet2!$F:$F)</f>
        <v>44854</v>
      </c>
      <c r="AF104" s="44">
        <f>_xlfn.XLOOKUP($M$8&amp;$AC104,Sheet2!$C:$C,Sheet2!$H:$H)</f>
        <v>5.1944444444444438</v>
      </c>
      <c r="AG104" s="48"/>
      <c r="AH104" s="48"/>
      <c r="AI104" s="53"/>
      <c r="AJ104" s="53"/>
      <c r="AK104" s="53"/>
      <c r="AL104" s="53"/>
      <c r="AM104" s="53"/>
      <c r="AN104" s="53"/>
      <c r="AO104" s="45"/>
      <c r="AP104" s="45"/>
      <c r="AQ104" s="45"/>
      <c r="AR104" s="45"/>
      <c r="AS104" s="45"/>
      <c r="AT104" s="45"/>
      <c r="AU104" s="45"/>
      <c r="AV104" s="45"/>
      <c r="AW104" s="45"/>
      <c r="AX104" s="45"/>
      <c r="AY104" s="45"/>
      <c r="AZ104" s="45"/>
      <c r="BA104" s="45"/>
      <c r="BB104" s="45"/>
      <c r="BC104" s="45"/>
      <c r="BD104" s="45"/>
    </row>
    <row r="105" spans="1:56" s="7" customFormat="1" ht="19.95" customHeight="1" x14ac:dyDescent="0.45">
      <c r="A105" s="45"/>
      <c r="B105" s="7">
        <v>93</v>
      </c>
      <c r="C105" s="84">
        <f t="shared" si="8"/>
        <v>45216</v>
      </c>
      <c r="D105" s="85"/>
      <c r="E105" s="86"/>
      <c r="F105" s="87">
        <f t="shared" si="9"/>
        <v>4.1749999999999998</v>
      </c>
      <c r="G105" s="88"/>
      <c r="H105" s="89"/>
      <c r="I105" s="90"/>
      <c r="J105" s="91">
        <f t="shared" si="10"/>
        <v>44852</v>
      </c>
      <c r="K105" s="92"/>
      <c r="L105" s="92"/>
      <c r="M105" s="87">
        <f t="shared" si="11"/>
        <v>4.2694444444444439</v>
      </c>
      <c r="N105" s="88"/>
      <c r="O105" s="89"/>
      <c r="P105" s="90"/>
      <c r="Q105" s="93">
        <f t="shared" si="12"/>
        <v>0</v>
      </c>
      <c r="R105" s="94"/>
      <c r="S105" s="54" t="s">
        <v>22</v>
      </c>
      <c r="T105" s="95" t="str">
        <f t="shared" si="13"/>
        <v/>
      </c>
      <c r="U105" s="96"/>
      <c r="V105" s="96"/>
      <c r="W105" s="96"/>
      <c r="X105" s="55" t="s">
        <v>28</v>
      </c>
      <c r="Y105" s="45"/>
      <c r="Z105" s="53"/>
      <c r="AA105" s="53"/>
      <c r="AB105" s="47">
        <v>93</v>
      </c>
      <c r="AC105" s="56">
        <v>45216</v>
      </c>
      <c r="AD105" s="42">
        <f>_xlfn.XLOOKUP($M$8&amp;$AC105,Sheet2!$C:$C,Sheet2!$E:$E)</f>
        <v>4.1749999999999998</v>
      </c>
      <c r="AE105" s="43">
        <f>_xlfn.XLOOKUP($M$8&amp;$AC105,Sheet2!$C:$C,Sheet2!$F:$F)</f>
        <v>44852</v>
      </c>
      <c r="AF105" s="44">
        <f>_xlfn.XLOOKUP($M$8&amp;$AC105,Sheet2!$C:$C,Sheet2!$H:$H)</f>
        <v>4.2694444444444439</v>
      </c>
      <c r="AG105" s="48"/>
      <c r="AH105" s="48"/>
      <c r="AI105" s="53"/>
      <c r="AJ105" s="53"/>
      <c r="AK105" s="53"/>
      <c r="AL105" s="53"/>
      <c r="AM105" s="53"/>
      <c r="AN105" s="53"/>
      <c r="AO105" s="45"/>
      <c r="AP105" s="45"/>
      <c r="AQ105" s="45"/>
      <c r="AR105" s="45"/>
      <c r="AS105" s="45"/>
      <c r="AT105" s="45"/>
      <c r="AU105" s="45"/>
      <c r="AV105" s="45"/>
      <c r="AW105" s="45"/>
      <c r="AX105" s="45"/>
      <c r="AY105" s="45"/>
      <c r="AZ105" s="45"/>
      <c r="BA105" s="45"/>
      <c r="BB105" s="45"/>
      <c r="BC105" s="45"/>
      <c r="BD105" s="45"/>
    </row>
    <row r="106" spans="1:56" s="7" customFormat="1" ht="19.95" customHeight="1" x14ac:dyDescent="0.45">
      <c r="A106" s="45"/>
      <c r="B106" s="7">
        <v>94</v>
      </c>
      <c r="C106" s="84">
        <f t="shared" si="8"/>
        <v>45217</v>
      </c>
      <c r="D106" s="85"/>
      <c r="E106" s="86"/>
      <c r="F106" s="87">
        <f t="shared" si="9"/>
        <v>5.1138888888888889</v>
      </c>
      <c r="G106" s="88"/>
      <c r="H106" s="89"/>
      <c r="I106" s="90"/>
      <c r="J106" s="91">
        <f t="shared" si="10"/>
        <v>44847</v>
      </c>
      <c r="K106" s="92"/>
      <c r="L106" s="92"/>
      <c r="M106" s="87">
        <f t="shared" si="11"/>
        <v>5.1222222222222227</v>
      </c>
      <c r="N106" s="88"/>
      <c r="O106" s="89"/>
      <c r="P106" s="90"/>
      <c r="Q106" s="93">
        <f t="shared" si="12"/>
        <v>0</v>
      </c>
      <c r="R106" s="94"/>
      <c r="S106" s="54" t="s">
        <v>22</v>
      </c>
      <c r="T106" s="95" t="str">
        <f t="shared" si="13"/>
        <v/>
      </c>
      <c r="U106" s="96"/>
      <c r="V106" s="96"/>
      <c r="W106" s="96"/>
      <c r="X106" s="55" t="s">
        <v>28</v>
      </c>
      <c r="Y106" s="45"/>
      <c r="Z106" s="53"/>
      <c r="AA106" s="53"/>
      <c r="AB106" s="47">
        <v>94</v>
      </c>
      <c r="AC106" s="56">
        <v>45217</v>
      </c>
      <c r="AD106" s="42">
        <f>_xlfn.XLOOKUP($M$8&amp;$AC106,Sheet2!$C:$C,Sheet2!$E:$E)</f>
        <v>5.1138888888888889</v>
      </c>
      <c r="AE106" s="43">
        <f>_xlfn.XLOOKUP($M$8&amp;$AC106,Sheet2!$C:$C,Sheet2!$F:$F)</f>
        <v>44847</v>
      </c>
      <c r="AF106" s="44">
        <f>_xlfn.XLOOKUP($M$8&amp;$AC106,Sheet2!$C:$C,Sheet2!$H:$H)</f>
        <v>5.1222222222222227</v>
      </c>
      <c r="AG106" s="48"/>
      <c r="AH106" s="48"/>
      <c r="AI106" s="53"/>
      <c r="AJ106" s="53"/>
      <c r="AK106" s="53"/>
      <c r="AL106" s="53"/>
      <c r="AM106" s="53"/>
      <c r="AN106" s="53"/>
      <c r="AO106" s="45"/>
      <c r="AP106" s="45"/>
      <c r="AQ106" s="45"/>
      <c r="AR106" s="45"/>
      <c r="AS106" s="45"/>
      <c r="AT106" s="45"/>
      <c r="AU106" s="45"/>
      <c r="AV106" s="45"/>
      <c r="AW106" s="45"/>
      <c r="AX106" s="45"/>
      <c r="AY106" s="45"/>
      <c r="AZ106" s="45"/>
      <c r="BA106" s="45"/>
      <c r="BB106" s="45"/>
      <c r="BC106" s="45"/>
      <c r="BD106" s="45"/>
    </row>
    <row r="107" spans="1:56" s="7" customFormat="1" ht="19.95" customHeight="1" x14ac:dyDescent="0.45">
      <c r="A107" s="45"/>
      <c r="B107" s="7">
        <v>95</v>
      </c>
      <c r="C107" s="84">
        <f t="shared" si="8"/>
        <v>45218</v>
      </c>
      <c r="D107" s="85"/>
      <c r="E107" s="86"/>
      <c r="F107" s="87">
        <f t="shared" si="9"/>
        <v>4.4888888888888889</v>
      </c>
      <c r="G107" s="88"/>
      <c r="H107" s="89"/>
      <c r="I107" s="90"/>
      <c r="J107" s="91">
        <f t="shared" si="10"/>
        <v>44865</v>
      </c>
      <c r="K107" s="92"/>
      <c r="L107" s="92"/>
      <c r="M107" s="87">
        <f t="shared" si="11"/>
        <v>4.5749999999999993</v>
      </c>
      <c r="N107" s="88"/>
      <c r="O107" s="89"/>
      <c r="P107" s="90"/>
      <c r="Q107" s="93">
        <f t="shared" si="12"/>
        <v>0</v>
      </c>
      <c r="R107" s="94"/>
      <c r="S107" s="54" t="s">
        <v>22</v>
      </c>
      <c r="T107" s="95" t="str">
        <f t="shared" si="13"/>
        <v/>
      </c>
      <c r="U107" s="96"/>
      <c r="V107" s="96"/>
      <c r="W107" s="96"/>
      <c r="X107" s="55" t="s">
        <v>28</v>
      </c>
      <c r="Y107" s="45"/>
      <c r="Z107" s="53"/>
      <c r="AA107" s="53"/>
      <c r="AB107" s="47">
        <v>95</v>
      </c>
      <c r="AC107" s="56">
        <v>45218</v>
      </c>
      <c r="AD107" s="42">
        <f>_xlfn.XLOOKUP($M$8&amp;$AC107,Sheet2!$C:$C,Sheet2!$E:$E)</f>
        <v>4.4888888888888889</v>
      </c>
      <c r="AE107" s="43">
        <f>_xlfn.XLOOKUP($M$8&amp;$AC107,Sheet2!$C:$C,Sheet2!$F:$F)</f>
        <v>44865</v>
      </c>
      <c r="AF107" s="44">
        <f>_xlfn.XLOOKUP($M$8&amp;$AC107,Sheet2!$C:$C,Sheet2!$H:$H)</f>
        <v>4.5749999999999993</v>
      </c>
      <c r="AG107" s="48"/>
      <c r="AH107" s="48"/>
      <c r="AI107" s="53"/>
      <c r="AJ107" s="53"/>
      <c r="AK107" s="53"/>
      <c r="AL107" s="53"/>
      <c r="AM107" s="53"/>
      <c r="AN107" s="53"/>
      <c r="AO107" s="45"/>
      <c r="AP107" s="45"/>
      <c r="AQ107" s="45"/>
      <c r="AR107" s="45"/>
      <c r="AS107" s="45"/>
      <c r="AT107" s="45"/>
      <c r="AU107" s="45"/>
      <c r="AV107" s="45"/>
      <c r="AW107" s="45"/>
      <c r="AX107" s="45"/>
      <c r="AY107" s="45"/>
      <c r="AZ107" s="45"/>
      <c r="BA107" s="45"/>
      <c r="BB107" s="45"/>
      <c r="BC107" s="45"/>
      <c r="BD107" s="45"/>
    </row>
    <row r="108" spans="1:56" s="7" customFormat="1" ht="19.95" customHeight="1" x14ac:dyDescent="0.45">
      <c r="A108" s="45"/>
      <c r="B108" s="7">
        <v>96</v>
      </c>
      <c r="C108" s="84">
        <f t="shared" si="8"/>
        <v>45220</v>
      </c>
      <c r="D108" s="85"/>
      <c r="E108" s="86"/>
      <c r="F108" s="87">
        <f t="shared" si="9"/>
        <v>5.083333333333333</v>
      </c>
      <c r="G108" s="88"/>
      <c r="H108" s="89"/>
      <c r="I108" s="90"/>
      <c r="J108" s="91">
        <f t="shared" si="10"/>
        <v>44847</v>
      </c>
      <c r="K108" s="92"/>
      <c r="L108" s="92"/>
      <c r="M108" s="87">
        <f t="shared" si="11"/>
        <v>5.1222222222222227</v>
      </c>
      <c r="N108" s="88"/>
      <c r="O108" s="89"/>
      <c r="P108" s="90"/>
      <c r="Q108" s="93">
        <f t="shared" si="12"/>
        <v>0</v>
      </c>
      <c r="R108" s="94"/>
      <c r="S108" s="54" t="s">
        <v>22</v>
      </c>
      <c r="T108" s="95" t="str">
        <f t="shared" si="13"/>
        <v/>
      </c>
      <c r="U108" s="96"/>
      <c r="V108" s="96"/>
      <c r="W108" s="96"/>
      <c r="X108" s="55" t="s">
        <v>28</v>
      </c>
      <c r="Y108" s="45"/>
      <c r="Z108" s="53"/>
      <c r="AA108" s="53"/>
      <c r="AB108" s="47">
        <v>96</v>
      </c>
      <c r="AC108" s="56">
        <v>45220</v>
      </c>
      <c r="AD108" s="42">
        <f>_xlfn.XLOOKUP($M$8&amp;$AC108,Sheet2!$C:$C,Sheet2!$E:$E)</f>
        <v>5.083333333333333</v>
      </c>
      <c r="AE108" s="43">
        <f>_xlfn.XLOOKUP($M$8&amp;$AC108,Sheet2!$C:$C,Sheet2!$F:$F)</f>
        <v>44847</v>
      </c>
      <c r="AF108" s="44">
        <f>_xlfn.XLOOKUP($M$8&amp;$AC108,Sheet2!$C:$C,Sheet2!$H:$H)</f>
        <v>5.1222222222222227</v>
      </c>
      <c r="AG108" s="48"/>
      <c r="AH108" s="48"/>
      <c r="AI108" s="53"/>
      <c r="AJ108" s="53"/>
      <c r="AK108" s="53"/>
      <c r="AL108" s="53"/>
      <c r="AM108" s="53"/>
      <c r="AN108" s="53"/>
      <c r="AO108" s="45"/>
      <c r="AP108" s="45"/>
      <c r="AQ108" s="45"/>
      <c r="AR108" s="45"/>
      <c r="AS108" s="45"/>
      <c r="AT108" s="45"/>
      <c r="AU108" s="45"/>
      <c r="AV108" s="45"/>
      <c r="AW108" s="45"/>
      <c r="AX108" s="45"/>
      <c r="AY108" s="45"/>
      <c r="AZ108" s="45"/>
      <c r="BA108" s="45"/>
      <c r="BB108" s="45"/>
      <c r="BC108" s="45"/>
      <c r="BD108" s="45"/>
    </row>
    <row r="109" spans="1:56" s="7" customFormat="1" ht="19.95" customHeight="1" x14ac:dyDescent="0.45">
      <c r="A109" s="45"/>
      <c r="B109" s="7">
        <v>97</v>
      </c>
      <c r="C109" s="84">
        <f t="shared" si="8"/>
        <v>45221</v>
      </c>
      <c r="D109" s="85"/>
      <c r="E109" s="86"/>
      <c r="F109" s="87">
        <f t="shared" si="9"/>
        <v>5.0249999999999995</v>
      </c>
      <c r="G109" s="88"/>
      <c r="H109" s="89"/>
      <c r="I109" s="90"/>
      <c r="J109" s="91">
        <f t="shared" si="10"/>
        <v>44847</v>
      </c>
      <c r="K109" s="92"/>
      <c r="L109" s="92"/>
      <c r="M109" s="87">
        <f t="shared" si="11"/>
        <v>5.1222222222222227</v>
      </c>
      <c r="N109" s="88"/>
      <c r="O109" s="89"/>
      <c r="P109" s="90"/>
      <c r="Q109" s="93">
        <f t="shared" si="12"/>
        <v>0</v>
      </c>
      <c r="R109" s="94"/>
      <c r="S109" s="54" t="s">
        <v>22</v>
      </c>
      <c r="T109" s="95" t="str">
        <f t="shared" si="13"/>
        <v/>
      </c>
      <c r="U109" s="96"/>
      <c r="V109" s="96"/>
      <c r="W109" s="96"/>
      <c r="X109" s="55" t="s">
        <v>28</v>
      </c>
      <c r="Y109" s="45"/>
      <c r="Z109" s="53"/>
      <c r="AA109" s="53"/>
      <c r="AB109" s="47">
        <v>97</v>
      </c>
      <c r="AC109" s="56">
        <v>45221</v>
      </c>
      <c r="AD109" s="42">
        <f>_xlfn.XLOOKUP($M$8&amp;$AC109,Sheet2!$C:$C,Sheet2!$E:$E)</f>
        <v>5.0249999999999995</v>
      </c>
      <c r="AE109" s="43">
        <f>_xlfn.XLOOKUP($M$8&amp;$AC109,Sheet2!$C:$C,Sheet2!$F:$F)</f>
        <v>44847</v>
      </c>
      <c r="AF109" s="44">
        <f>_xlfn.XLOOKUP($M$8&amp;$AC109,Sheet2!$C:$C,Sheet2!$H:$H)</f>
        <v>5.1222222222222227</v>
      </c>
      <c r="AG109" s="48"/>
      <c r="AH109" s="48"/>
      <c r="AI109" s="53"/>
      <c r="AJ109" s="53"/>
      <c r="AK109" s="53"/>
      <c r="AL109" s="53"/>
      <c r="AM109" s="53"/>
      <c r="AN109" s="53"/>
      <c r="AO109" s="45"/>
      <c r="AP109" s="45"/>
      <c r="AQ109" s="45"/>
      <c r="AR109" s="45"/>
      <c r="AS109" s="45"/>
      <c r="AT109" s="45"/>
      <c r="AU109" s="45"/>
      <c r="AV109" s="45"/>
      <c r="AW109" s="45"/>
      <c r="AX109" s="45"/>
      <c r="AY109" s="45"/>
      <c r="AZ109" s="45"/>
      <c r="BA109" s="45"/>
      <c r="BB109" s="45"/>
      <c r="BC109" s="45"/>
      <c r="BD109" s="45"/>
    </row>
    <row r="110" spans="1:56" s="7" customFormat="1" ht="19.95" customHeight="1" x14ac:dyDescent="0.45">
      <c r="A110" s="45"/>
      <c r="B110" s="7">
        <v>98</v>
      </c>
      <c r="C110" s="84">
        <f t="shared" si="8"/>
        <v>45222</v>
      </c>
      <c r="D110" s="85"/>
      <c r="E110" s="86"/>
      <c r="F110" s="87">
        <f t="shared" si="9"/>
        <v>4.3861111111111111</v>
      </c>
      <c r="G110" s="88"/>
      <c r="H110" s="89"/>
      <c r="I110" s="90"/>
      <c r="J110" s="91">
        <f t="shared" si="10"/>
        <v>44863</v>
      </c>
      <c r="K110" s="92"/>
      <c r="L110" s="92"/>
      <c r="M110" s="87">
        <f t="shared" si="11"/>
        <v>4.4416666666666664</v>
      </c>
      <c r="N110" s="88"/>
      <c r="O110" s="89"/>
      <c r="P110" s="90"/>
      <c r="Q110" s="93">
        <f t="shared" si="12"/>
        <v>0</v>
      </c>
      <c r="R110" s="94"/>
      <c r="S110" s="54" t="s">
        <v>22</v>
      </c>
      <c r="T110" s="95" t="str">
        <f t="shared" si="13"/>
        <v/>
      </c>
      <c r="U110" s="96"/>
      <c r="V110" s="96"/>
      <c r="W110" s="96"/>
      <c r="X110" s="55" t="s">
        <v>28</v>
      </c>
      <c r="Y110" s="45"/>
      <c r="Z110" s="53"/>
      <c r="AA110" s="53"/>
      <c r="AB110" s="47">
        <v>98</v>
      </c>
      <c r="AC110" s="56">
        <v>45222</v>
      </c>
      <c r="AD110" s="42">
        <f>_xlfn.XLOOKUP($M$8&amp;$AC110,Sheet2!$C:$C,Sheet2!$E:$E)</f>
        <v>4.3861111111111111</v>
      </c>
      <c r="AE110" s="43">
        <f>_xlfn.XLOOKUP($M$8&amp;$AC110,Sheet2!$C:$C,Sheet2!$F:$F)</f>
        <v>44863</v>
      </c>
      <c r="AF110" s="44">
        <f>_xlfn.XLOOKUP($M$8&amp;$AC110,Sheet2!$C:$C,Sheet2!$H:$H)</f>
        <v>4.4416666666666664</v>
      </c>
      <c r="AG110" s="48"/>
      <c r="AH110" s="48"/>
      <c r="AI110" s="53"/>
      <c r="AJ110" s="53"/>
      <c r="AK110" s="53"/>
      <c r="AL110" s="53"/>
      <c r="AM110" s="53"/>
      <c r="AN110" s="53"/>
      <c r="AO110" s="45"/>
      <c r="AP110" s="45"/>
      <c r="AQ110" s="45"/>
      <c r="AR110" s="45"/>
      <c r="AS110" s="45"/>
      <c r="AT110" s="45"/>
      <c r="AU110" s="45"/>
      <c r="AV110" s="45"/>
      <c r="AW110" s="45"/>
      <c r="AX110" s="45"/>
      <c r="AY110" s="45"/>
      <c r="AZ110" s="45"/>
      <c r="BA110" s="45"/>
      <c r="BB110" s="45"/>
      <c r="BC110" s="45"/>
      <c r="BD110" s="45"/>
    </row>
    <row r="111" spans="1:56" s="7" customFormat="1" ht="19.95" customHeight="1" x14ac:dyDescent="0.45">
      <c r="A111" s="45"/>
      <c r="B111" s="7">
        <v>99</v>
      </c>
      <c r="C111" s="84">
        <f t="shared" si="8"/>
        <v>45223</v>
      </c>
      <c r="D111" s="85"/>
      <c r="E111" s="86"/>
      <c r="F111" s="87">
        <f t="shared" si="9"/>
        <v>4.45</v>
      </c>
      <c r="G111" s="88"/>
      <c r="H111" s="89"/>
      <c r="I111" s="90"/>
      <c r="J111" s="91">
        <f t="shared" si="10"/>
        <v>44865</v>
      </c>
      <c r="K111" s="92"/>
      <c r="L111" s="92"/>
      <c r="M111" s="87">
        <f t="shared" si="11"/>
        <v>4.5749999999999993</v>
      </c>
      <c r="N111" s="88"/>
      <c r="O111" s="89"/>
      <c r="P111" s="90"/>
      <c r="Q111" s="93">
        <f t="shared" si="12"/>
        <v>0</v>
      </c>
      <c r="R111" s="94"/>
      <c r="S111" s="54" t="s">
        <v>22</v>
      </c>
      <c r="T111" s="95" t="str">
        <f t="shared" si="13"/>
        <v/>
      </c>
      <c r="U111" s="96"/>
      <c r="V111" s="96"/>
      <c r="W111" s="96"/>
      <c r="X111" s="55" t="s">
        <v>28</v>
      </c>
      <c r="Y111" s="45"/>
      <c r="Z111" s="53"/>
      <c r="AA111" s="53"/>
      <c r="AB111" s="47">
        <v>99</v>
      </c>
      <c r="AC111" s="56">
        <v>45223</v>
      </c>
      <c r="AD111" s="42">
        <f>_xlfn.XLOOKUP($M$8&amp;$AC111,Sheet2!$C:$C,Sheet2!$E:$E)</f>
        <v>4.45</v>
      </c>
      <c r="AE111" s="43">
        <f>_xlfn.XLOOKUP($M$8&amp;$AC111,Sheet2!$C:$C,Sheet2!$F:$F)</f>
        <v>44865</v>
      </c>
      <c r="AF111" s="44">
        <f>_xlfn.XLOOKUP($M$8&amp;$AC111,Sheet2!$C:$C,Sheet2!$H:$H)</f>
        <v>4.5749999999999993</v>
      </c>
      <c r="AG111" s="48"/>
      <c r="AH111" s="48"/>
      <c r="AI111" s="53"/>
      <c r="AJ111" s="53"/>
      <c r="AK111" s="53"/>
      <c r="AL111" s="53"/>
      <c r="AM111" s="53"/>
      <c r="AN111" s="53"/>
      <c r="AO111" s="45"/>
      <c r="AP111" s="45"/>
      <c r="AQ111" s="45"/>
      <c r="AR111" s="45"/>
      <c r="AS111" s="45"/>
      <c r="AT111" s="45"/>
      <c r="AU111" s="45"/>
      <c r="AV111" s="45"/>
      <c r="AW111" s="45"/>
      <c r="AX111" s="45"/>
      <c r="AY111" s="45"/>
      <c r="AZ111" s="45"/>
      <c r="BA111" s="45"/>
      <c r="BB111" s="45"/>
      <c r="BC111" s="45"/>
      <c r="BD111" s="45"/>
    </row>
    <row r="112" spans="1:56" s="7" customFormat="1" ht="19.95" customHeight="1" x14ac:dyDescent="0.45">
      <c r="A112" s="45"/>
      <c r="B112" s="7">
        <v>100</v>
      </c>
      <c r="C112" s="84">
        <f t="shared" si="8"/>
        <v>45224</v>
      </c>
      <c r="D112" s="85"/>
      <c r="E112" s="86"/>
      <c r="F112" s="87">
        <f t="shared" si="9"/>
        <v>4.7722222222222221</v>
      </c>
      <c r="G112" s="88"/>
      <c r="H112" s="89"/>
      <c r="I112" s="90"/>
      <c r="J112" s="91">
        <f t="shared" si="10"/>
        <v>44836</v>
      </c>
      <c r="K112" s="92"/>
      <c r="L112" s="92"/>
      <c r="M112" s="87">
        <f t="shared" si="11"/>
        <v>4.8388888888888895</v>
      </c>
      <c r="N112" s="88"/>
      <c r="O112" s="89"/>
      <c r="P112" s="90"/>
      <c r="Q112" s="93">
        <f t="shared" si="12"/>
        <v>0</v>
      </c>
      <c r="R112" s="94"/>
      <c r="S112" s="54" t="s">
        <v>22</v>
      </c>
      <c r="T112" s="95" t="str">
        <f t="shared" si="13"/>
        <v/>
      </c>
      <c r="U112" s="96"/>
      <c r="V112" s="96"/>
      <c r="W112" s="96"/>
      <c r="X112" s="55" t="s">
        <v>28</v>
      </c>
      <c r="Y112" s="45"/>
      <c r="Z112" s="53"/>
      <c r="AA112" s="53"/>
      <c r="AB112" s="47">
        <v>100</v>
      </c>
      <c r="AC112" s="56">
        <v>45224</v>
      </c>
      <c r="AD112" s="42">
        <f>_xlfn.XLOOKUP($M$8&amp;$AC112,Sheet2!$C:$C,Sheet2!$E:$E)</f>
        <v>4.7722222222222221</v>
      </c>
      <c r="AE112" s="43">
        <f>_xlfn.XLOOKUP($M$8&amp;$AC112,Sheet2!$C:$C,Sheet2!$F:$F)</f>
        <v>44836</v>
      </c>
      <c r="AF112" s="44">
        <f>_xlfn.XLOOKUP($M$8&amp;$AC112,Sheet2!$C:$C,Sheet2!$H:$H)</f>
        <v>4.8388888888888895</v>
      </c>
      <c r="AG112" s="48"/>
      <c r="AH112" s="48"/>
      <c r="AI112" s="53"/>
      <c r="AJ112" s="53"/>
      <c r="AK112" s="53"/>
      <c r="AL112" s="53"/>
      <c r="AM112" s="53"/>
      <c r="AN112" s="53"/>
      <c r="AO112" s="45"/>
      <c r="AP112" s="45"/>
      <c r="AQ112" s="45"/>
      <c r="AR112" s="45"/>
      <c r="AS112" s="45"/>
      <c r="AT112" s="45"/>
      <c r="AU112" s="45"/>
      <c r="AV112" s="45"/>
      <c r="AW112" s="45"/>
      <c r="AX112" s="45"/>
      <c r="AY112" s="45"/>
      <c r="AZ112" s="45"/>
      <c r="BA112" s="45"/>
      <c r="BB112" s="45"/>
      <c r="BC112" s="45"/>
      <c r="BD112" s="45"/>
    </row>
    <row r="113" spans="1:56" s="7" customFormat="1" ht="19.95" customHeight="1" x14ac:dyDescent="0.45">
      <c r="A113" s="45"/>
      <c r="B113" s="7">
        <v>101</v>
      </c>
      <c r="C113" s="84">
        <f t="shared" si="8"/>
        <v>45225</v>
      </c>
      <c r="D113" s="85"/>
      <c r="E113" s="86"/>
      <c r="F113" s="87">
        <f t="shared" si="9"/>
        <v>4.030555555555555</v>
      </c>
      <c r="G113" s="88"/>
      <c r="H113" s="89"/>
      <c r="I113" s="90"/>
      <c r="J113" s="91">
        <f t="shared" si="10"/>
        <v>44839</v>
      </c>
      <c r="K113" s="92"/>
      <c r="L113" s="92"/>
      <c r="M113" s="87">
        <f t="shared" si="11"/>
        <v>4.1194444444444445</v>
      </c>
      <c r="N113" s="88"/>
      <c r="O113" s="89"/>
      <c r="P113" s="90"/>
      <c r="Q113" s="93">
        <f t="shared" si="12"/>
        <v>0</v>
      </c>
      <c r="R113" s="94"/>
      <c r="S113" s="54" t="s">
        <v>22</v>
      </c>
      <c r="T113" s="95" t="str">
        <f t="shared" si="13"/>
        <v/>
      </c>
      <c r="U113" s="96"/>
      <c r="V113" s="96"/>
      <c r="W113" s="96"/>
      <c r="X113" s="55" t="s">
        <v>28</v>
      </c>
      <c r="Y113" s="45"/>
      <c r="Z113" s="53"/>
      <c r="AA113" s="53"/>
      <c r="AB113" s="47">
        <v>101</v>
      </c>
      <c r="AC113" s="56">
        <v>45225</v>
      </c>
      <c r="AD113" s="42">
        <f>_xlfn.XLOOKUP($M$8&amp;$AC113,Sheet2!$C:$C,Sheet2!$E:$E)</f>
        <v>4.030555555555555</v>
      </c>
      <c r="AE113" s="43">
        <f>_xlfn.XLOOKUP($M$8&amp;$AC113,Sheet2!$C:$C,Sheet2!$F:$F)</f>
        <v>44839</v>
      </c>
      <c r="AF113" s="44">
        <f>_xlfn.XLOOKUP($M$8&amp;$AC113,Sheet2!$C:$C,Sheet2!$H:$H)</f>
        <v>4.1194444444444445</v>
      </c>
      <c r="AG113" s="48"/>
      <c r="AH113" s="48"/>
      <c r="AI113" s="53"/>
      <c r="AJ113" s="53"/>
      <c r="AK113" s="53"/>
      <c r="AL113" s="53"/>
      <c r="AM113" s="53"/>
      <c r="AN113" s="53"/>
      <c r="AO113" s="45"/>
      <c r="AP113" s="45"/>
      <c r="AQ113" s="45"/>
      <c r="AR113" s="45"/>
      <c r="AS113" s="45"/>
      <c r="AT113" s="45"/>
      <c r="AU113" s="45"/>
      <c r="AV113" s="45"/>
      <c r="AW113" s="45"/>
      <c r="AX113" s="45"/>
      <c r="AY113" s="45"/>
      <c r="AZ113" s="45"/>
      <c r="BA113" s="45"/>
      <c r="BB113" s="45"/>
      <c r="BC113" s="45"/>
      <c r="BD113" s="45"/>
    </row>
    <row r="114" spans="1:56" s="7" customFormat="1" ht="19.95" customHeight="1" x14ac:dyDescent="0.45">
      <c r="A114" s="45"/>
      <c r="B114" s="7">
        <v>102</v>
      </c>
      <c r="C114" s="84">
        <f t="shared" si="8"/>
        <v>45226</v>
      </c>
      <c r="D114" s="85"/>
      <c r="E114" s="86"/>
      <c r="F114" s="87">
        <f t="shared" si="9"/>
        <v>3.7111111111111108</v>
      </c>
      <c r="G114" s="88"/>
      <c r="H114" s="89"/>
      <c r="I114" s="90"/>
      <c r="J114" s="91">
        <f t="shared" si="10"/>
        <v>44842</v>
      </c>
      <c r="K114" s="92"/>
      <c r="L114" s="92"/>
      <c r="M114" s="87">
        <f t="shared" si="11"/>
        <v>3.7555555555555555</v>
      </c>
      <c r="N114" s="88"/>
      <c r="O114" s="89"/>
      <c r="P114" s="90"/>
      <c r="Q114" s="93">
        <f t="shared" si="12"/>
        <v>0</v>
      </c>
      <c r="R114" s="94"/>
      <c r="S114" s="54" t="s">
        <v>22</v>
      </c>
      <c r="T114" s="95" t="str">
        <f t="shared" si="13"/>
        <v/>
      </c>
      <c r="U114" s="96"/>
      <c r="V114" s="96"/>
      <c r="W114" s="96"/>
      <c r="X114" s="55" t="s">
        <v>28</v>
      </c>
      <c r="Y114" s="45"/>
      <c r="Z114" s="53"/>
      <c r="AA114" s="53"/>
      <c r="AB114" s="47">
        <v>102</v>
      </c>
      <c r="AC114" s="56">
        <v>45226</v>
      </c>
      <c r="AD114" s="42">
        <f>_xlfn.XLOOKUP($M$8&amp;$AC114,Sheet2!$C:$C,Sheet2!$E:$E)</f>
        <v>3.7111111111111108</v>
      </c>
      <c r="AE114" s="43">
        <f>_xlfn.XLOOKUP($M$8&amp;$AC114,Sheet2!$C:$C,Sheet2!$F:$F)</f>
        <v>44842</v>
      </c>
      <c r="AF114" s="44">
        <f>_xlfn.XLOOKUP($M$8&amp;$AC114,Sheet2!$C:$C,Sheet2!$H:$H)</f>
        <v>3.7555555555555555</v>
      </c>
      <c r="AG114" s="48"/>
      <c r="AH114" s="48"/>
      <c r="AI114" s="53"/>
      <c r="AJ114" s="53"/>
      <c r="AK114" s="53"/>
      <c r="AL114" s="53"/>
      <c r="AM114" s="53"/>
      <c r="AN114" s="53"/>
      <c r="AO114" s="45"/>
      <c r="AP114" s="45"/>
      <c r="AQ114" s="45"/>
      <c r="AR114" s="45"/>
      <c r="AS114" s="45"/>
      <c r="AT114" s="45"/>
      <c r="AU114" s="45"/>
      <c r="AV114" s="45"/>
      <c r="AW114" s="45"/>
      <c r="AX114" s="45"/>
      <c r="AY114" s="45"/>
      <c r="AZ114" s="45"/>
      <c r="BA114" s="45"/>
      <c r="BB114" s="45"/>
      <c r="BC114" s="45"/>
      <c r="BD114" s="45"/>
    </row>
    <row r="115" spans="1:56" s="7" customFormat="1" ht="19.95" customHeight="1" x14ac:dyDescent="0.45">
      <c r="A115" s="45"/>
      <c r="B115" s="7">
        <v>103</v>
      </c>
      <c r="C115" s="84">
        <f t="shared" si="8"/>
        <v>45227</v>
      </c>
      <c r="D115" s="85"/>
      <c r="E115" s="86"/>
      <c r="F115" s="87">
        <f t="shared" si="9"/>
        <v>3.4194444444444443</v>
      </c>
      <c r="G115" s="88"/>
      <c r="H115" s="89"/>
      <c r="I115" s="90"/>
      <c r="J115" s="91">
        <f t="shared" si="10"/>
        <v>44859</v>
      </c>
      <c r="K115" s="92"/>
      <c r="L115" s="92"/>
      <c r="M115" s="87">
        <f t="shared" si="11"/>
        <v>3.4194444444444443</v>
      </c>
      <c r="N115" s="88"/>
      <c r="O115" s="89"/>
      <c r="P115" s="90"/>
      <c r="Q115" s="93">
        <f t="shared" si="12"/>
        <v>0</v>
      </c>
      <c r="R115" s="94"/>
      <c r="S115" s="54" t="s">
        <v>22</v>
      </c>
      <c r="T115" s="95" t="str">
        <f t="shared" si="13"/>
        <v/>
      </c>
      <c r="U115" s="96"/>
      <c r="V115" s="96"/>
      <c r="W115" s="96"/>
      <c r="X115" s="55" t="s">
        <v>28</v>
      </c>
      <c r="Y115" s="45"/>
      <c r="Z115" s="53"/>
      <c r="AA115" s="53"/>
      <c r="AB115" s="47">
        <v>103</v>
      </c>
      <c r="AC115" s="56">
        <v>45227</v>
      </c>
      <c r="AD115" s="42">
        <f>_xlfn.XLOOKUP($M$8&amp;$AC115,Sheet2!$C:$C,Sheet2!$E:$E)</f>
        <v>3.4194444444444443</v>
      </c>
      <c r="AE115" s="43">
        <f>_xlfn.XLOOKUP($M$8&amp;$AC115,Sheet2!$C:$C,Sheet2!$F:$F)</f>
        <v>44859</v>
      </c>
      <c r="AF115" s="44">
        <f>_xlfn.XLOOKUP($M$8&amp;$AC115,Sheet2!$C:$C,Sheet2!$H:$H)</f>
        <v>3.4194444444444443</v>
      </c>
      <c r="AG115" s="48"/>
      <c r="AH115" s="48"/>
      <c r="AI115" s="53"/>
      <c r="AJ115" s="53"/>
      <c r="AK115" s="53"/>
      <c r="AL115" s="53"/>
      <c r="AM115" s="53"/>
      <c r="AN115" s="53"/>
      <c r="AO115" s="45"/>
      <c r="AP115" s="45"/>
      <c r="AQ115" s="45"/>
      <c r="AR115" s="45"/>
      <c r="AS115" s="45"/>
      <c r="AT115" s="45"/>
      <c r="AU115" s="45"/>
      <c r="AV115" s="45"/>
      <c r="AW115" s="45"/>
      <c r="AX115" s="45"/>
      <c r="AY115" s="45"/>
      <c r="AZ115" s="45"/>
      <c r="BA115" s="45"/>
      <c r="BB115" s="45"/>
      <c r="BC115" s="45"/>
      <c r="BD115" s="45"/>
    </row>
    <row r="116" spans="1:56" s="7" customFormat="1" ht="19.95" customHeight="1" x14ac:dyDescent="0.45">
      <c r="A116" s="45"/>
      <c r="B116" s="7">
        <v>104</v>
      </c>
      <c r="C116" s="84">
        <f t="shared" si="8"/>
        <v>45228</v>
      </c>
      <c r="D116" s="85"/>
      <c r="E116" s="86"/>
      <c r="F116" s="87">
        <f t="shared" si="9"/>
        <v>3.2805555555555554</v>
      </c>
      <c r="G116" s="88"/>
      <c r="H116" s="89"/>
      <c r="I116" s="90"/>
      <c r="J116" s="91">
        <f t="shared" si="10"/>
        <v>44859</v>
      </c>
      <c r="K116" s="92"/>
      <c r="L116" s="92"/>
      <c r="M116" s="87">
        <f t="shared" si="11"/>
        <v>3.4194444444444443</v>
      </c>
      <c r="N116" s="88"/>
      <c r="O116" s="89"/>
      <c r="P116" s="90"/>
      <c r="Q116" s="93">
        <f t="shared" si="12"/>
        <v>0</v>
      </c>
      <c r="R116" s="94"/>
      <c r="S116" s="54" t="s">
        <v>22</v>
      </c>
      <c r="T116" s="95" t="str">
        <f t="shared" si="13"/>
        <v/>
      </c>
      <c r="U116" s="96"/>
      <c r="V116" s="96"/>
      <c r="W116" s="96"/>
      <c r="X116" s="55" t="s">
        <v>28</v>
      </c>
      <c r="Y116" s="45"/>
      <c r="Z116" s="53"/>
      <c r="AA116" s="53"/>
      <c r="AB116" s="47">
        <v>104</v>
      </c>
      <c r="AC116" s="56">
        <v>45228</v>
      </c>
      <c r="AD116" s="42">
        <f>_xlfn.XLOOKUP($M$8&amp;$AC116,Sheet2!$C:$C,Sheet2!$E:$E)</f>
        <v>3.2805555555555554</v>
      </c>
      <c r="AE116" s="43">
        <f>_xlfn.XLOOKUP($M$8&amp;$AC116,Sheet2!$C:$C,Sheet2!$F:$F)</f>
        <v>44859</v>
      </c>
      <c r="AF116" s="44">
        <f>_xlfn.XLOOKUP($M$8&amp;$AC116,Sheet2!$C:$C,Sheet2!$H:$H)</f>
        <v>3.4194444444444443</v>
      </c>
      <c r="AG116" s="48"/>
      <c r="AH116" s="48"/>
      <c r="AI116" s="53"/>
      <c r="AJ116" s="53"/>
      <c r="AK116" s="53"/>
      <c r="AL116" s="53"/>
      <c r="AM116" s="53"/>
      <c r="AN116" s="53"/>
      <c r="AO116" s="45"/>
      <c r="AP116" s="45"/>
      <c r="AQ116" s="45"/>
      <c r="AR116" s="45"/>
      <c r="AS116" s="45"/>
      <c r="AT116" s="45"/>
      <c r="AU116" s="45"/>
      <c r="AV116" s="45"/>
      <c r="AW116" s="45"/>
      <c r="AX116" s="45"/>
      <c r="AY116" s="45"/>
      <c r="AZ116" s="45"/>
      <c r="BA116" s="45"/>
      <c r="BB116" s="45"/>
      <c r="BC116" s="45"/>
      <c r="BD116" s="45"/>
    </row>
    <row r="117" spans="1:56" s="7" customFormat="1" ht="19.95" customHeight="1" x14ac:dyDescent="0.45">
      <c r="A117" s="45"/>
      <c r="B117" s="7">
        <v>105</v>
      </c>
      <c r="C117" s="84">
        <f t="shared" si="8"/>
        <v>45229</v>
      </c>
      <c r="D117" s="85"/>
      <c r="E117" s="86"/>
      <c r="F117" s="87">
        <f t="shared" si="9"/>
        <v>4.7555555555555555</v>
      </c>
      <c r="G117" s="88"/>
      <c r="H117" s="89"/>
      <c r="I117" s="90"/>
      <c r="J117" s="91">
        <f t="shared" si="10"/>
        <v>44836</v>
      </c>
      <c r="K117" s="92"/>
      <c r="L117" s="92"/>
      <c r="M117" s="87">
        <f t="shared" si="11"/>
        <v>4.8388888888888895</v>
      </c>
      <c r="N117" s="88"/>
      <c r="O117" s="89"/>
      <c r="P117" s="90"/>
      <c r="Q117" s="93">
        <f t="shared" si="12"/>
        <v>0</v>
      </c>
      <c r="R117" s="94"/>
      <c r="S117" s="54" t="s">
        <v>22</v>
      </c>
      <c r="T117" s="95" t="str">
        <f t="shared" si="13"/>
        <v/>
      </c>
      <c r="U117" s="96"/>
      <c r="V117" s="96"/>
      <c r="W117" s="96"/>
      <c r="X117" s="55" t="s">
        <v>28</v>
      </c>
      <c r="Y117" s="45"/>
      <c r="Z117" s="53"/>
      <c r="AA117" s="53"/>
      <c r="AB117" s="47">
        <v>105</v>
      </c>
      <c r="AC117" s="56">
        <v>45229</v>
      </c>
      <c r="AD117" s="42">
        <f>_xlfn.XLOOKUP($M$8&amp;$AC117,Sheet2!$C:$C,Sheet2!$E:$E)</f>
        <v>4.7555555555555555</v>
      </c>
      <c r="AE117" s="43">
        <f>_xlfn.XLOOKUP($M$8&amp;$AC117,Sheet2!$C:$C,Sheet2!$F:$F)</f>
        <v>44836</v>
      </c>
      <c r="AF117" s="44">
        <f>_xlfn.XLOOKUP($M$8&amp;$AC117,Sheet2!$C:$C,Sheet2!$H:$H)</f>
        <v>4.8388888888888895</v>
      </c>
      <c r="AG117" s="48"/>
      <c r="AH117" s="48"/>
      <c r="AI117" s="53"/>
      <c r="AJ117" s="53"/>
      <c r="AK117" s="53"/>
      <c r="AL117" s="53"/>
      <c r="AM117" s="53"/>
      <c r="AN117" s="53"/>
      <c r="AO117" s="45"/>
      <c r="AP117" s="45"/>
      <c r="AQ117" s="45"/>
      <c r="AR117" s="45"/>
      <c r="AS117" s="45"/>
      <c r="AT117" s="45"/>
      <c r="AU117" s="45"/>
      <c r="AV117" s="45"/>
      <c r="AW117" s="45"/>
      <c r="AX117" s="45"/>
      <c r="AY117" s="45"/>
      <c r="AZ117" s="45"/>
      <c r="BA117" s="45"/>
      <c r="BB117" s="45"/>
      <c r="BC117" s="45"/>
      <c r="BD117" s="45"/>
    </row>
    <row r="118" spans="1:56" s="7" customFormat="1" ht="19.95" customHeight="1" x14ac:dyDescent="0.45">
      <c r="A118" s="45"/>
      <c r="B118" s="7">
        <v>106</v>
      </c>
      <c r="C118" s="84">
        <f t="shared" si="8"/>
        <v>45230</v>
      </c>
      <c r="D118" s="85"/>
      <c r="E118" s="86"/>
      <c r="F118" s="87">
        <f t="shared" si="9"/>
        <v>4.4777777777777779</v>
      </c>
      <c r="G118" s="88"/>
      <c r="H118" s="89"/>
      <c r="I118" s="90"/>
      <c r="J118" s="91">
        <f t="shared" si="10"/>
        <v>44865</v>
      </c>
      <c r="K118" s="92"/>
      <c r="L118" s="92"/>
      <c r="M118" s="87">
        <f t="shared" si="11"/>
        <v>4.5749999999999993</v>
      </c>
      <c r="N118" s="88"/>
      <c r="O118" s="89"/>
      <c r="P118" s="90"/>
      <c r="Q118" s="93">
        <f t="shared" si="12"/>
        <v>0</v>
      </c>
      <c r="R118" s="94"/>
      <c r="S118" s="54" t="s">
        <v>22</v>
      </c>
      <c r="T118" s="95" t="str">
        <f t="shared" si="13"/>
        <v/>
      </c>
      <c r="U118" s="96"/>
      <c r="V118" s="96"/>
      <c r="W118" s="96"/>
      <c r="X118" s="55" t="s">
        <v>28</v>
      </c>
      <c r="Y118" s="45"/>
      <c r="Z118" s="53"/>
      <c r="AA118" s="53"/>
      <c r="AB118" s="47">
        <v>106</v>
      </c>
      <c r="AC118" s="56">
        <v>45230</v>
      </c>
      <c r="AD118" s="42">
        <f>_xlfn.XLOOKUP($M$8&amp;$AC118,Sheet2!$C:$C,Sheet2!$E:$E)</f>
        <v>4.4777777777777779</v>
      </c>
      <c r="AE118" s="43">
        <f>_xlfn.XLOOKUP($M$8&amp;$AC118,Sheet2!$C:$C,Sheet2!$F:$F)</f>
        <v>44865</v>
      </c>
      <c r="AF118" s="44">
        <f>_xlfn.XLOOKUP($M$8&amp;$AC118,Sheet2!$C:$C,Sheet2!$H:$H)</f>
        <v>4.5749999999999993</v>
      </c>
      <c r="AG118" s="48"/>
      <c r="AH118" s="48"/>
      <c r="AI118" s="53"/>
      <c r="AJ118" s="53"/>
      <c r="AK118" s="53"/>
      <c r="AL118" s="53"/>
      <c r="AM118" s="53"/>
      <c r="AN118" s="53"/>
      <c r="AO118" s="45"/>
      <c r="AP118" s="45"/>
      <c r="AQ118" s="45"/>
      <c r="AR118" s="45"/>
      <c r="AS118" s="45"/>
      <c r="AT118" s="45"/>
      <c r="AU118" s="45"/>
      <c r="AV118" s="45"/>
      <c r="AW118" s="45"/>
      <c r="AX118" s="45"/>
      <c r="AY118" s="45"/>
      <c r="AZ118" s="45"/>
      <c r="BA118" s="45"/>
      <c r="BB118" s="45"/>
      <c r="BC118" s="45"/>
      <c r="BD118" s="45"/>
    </row>
    <row r="119" spans="1:56" s="7" customFormat="1" ht="19.95" customHeight="1" x14ac:dyDescent="0.45">
      <c r="A119" s="45"/>
      <c r="B119" s="7">
        <v>107</v>
      </c>
      <c r="C119" s="84">
        <f t="shared" si="8"/>
        <v>45231</v>
      </c>
      <c r="D119" s="85"/>
      <c r="E119" s="86"/>
      <c r="F119" s="87">
        <f t="shared" si="9"/>
        <v>4.4027777777777777</v>
      </c>
      <c r="G119" s="88"/>
      <c r="H119" s="89"/>
      <c r="I119" s="90"/>
      <c r="J119" s="91">
        <f t="shared" si="10"/>
        <v>44867</v>
      </c>
      <c r="K119" s="92"/>
      <c r="L119" s="92"/>
      <c r="M119" s="87">
        <f t="shared" si="11"/>
        <v>4.45</v>
      </c>
      <c r="N119" s="88"/>
      <c r="O119" s="89"/>
      <c r="P119" s="90"/>
      <c r="Q119" s="93">
        <f t="shared" si="12"/>
        <v>0</v>
      </c>
      <c r="R119" s="94"/>
      <c r="S119" s="54" t="s">
        <v>22</v>
      </c>
      <c r="T119" s="95" t="str">
        <f t="shared" si="13"/>
        <v/>
      </c>
      <c r="U119" s="96"/>
      <c r="V119" s="96"/>
      <c r="W119" s="96"/>
      <c r="X119" s="55" t="s">
        <v>28</v>
      </c>
      <c r="Y119" s="45"/>
      <c r="Z119" s="53"/>
      <c r="AA119" s="53"/>
      <c r="AB119" s="47">
        <v>107</v>
      </c>
      <c r="AC119" s="56">
        <v>45231</v>
      </c>
      <c r="AD119" s="42">
        <f>_xlfn.XLOOKUP($M$8&amp;$AC119,Sheet2!$C:$C,Sheet2!$E:$E)</f>
        <v>4.4027777777777777</v>
      </c>
      <c r="AE119" s="43">
        <f>_xlfn.XLOOKUP($M$8&amp;$AC119,Sheet2!$C:$C,Sheet2!$F:$F)</f>
        <v>44867</v>
      </c>
      <c r="AF119" s="44">
        <f>_xlfn.XLOOKUP($M$8&amp;$AC119,Sheet2!$C:$C,Sheet2!$H:$H)</f>
        <v>4.45</v>
      </c>
      <c r="AG119" s="48"/>
      <c r="AH119" s="48"/>
      <c r="AI119" s="53"/>
      <c r="AJ119" s="53"/>
      <c r="AK119" s="53"/>
      <c r="AL119" s="53"/>
      <c r="AM119" s="53"/>
      <c r="AN119" s="53"/>
      <c r="AO119" s="45"/>
      <c r="AP119" s="45"/>
      <c r="AQ119" s="45"/>
      <c r="AR119" s="45"/>
      <c r="AS119" s="45"/>
      <c r="AT119" s="45"/>
      <c r="AU119" s="45"/>
      <c r="AV119" s="45"/>
      <c r="AW119" s="45"/>
      <c r="AX119" s="45"/>
      <c r="AY119" s="45"/>
      <c r="AZ119" s="45"/>
      <c r="BA119" s="45"/>
      <c r="BB119" s="45"/>
      <c r="BC119" s="45"/>
      <c r="BD119" s="45"/>
    </row>
    <row r="120" spans="1:56" s="7" customFormat="1" ht="19.95" customHeight="1" x14ac:dyDescent="0.45">
      <c r="A120" s="45"/>
      <c r="B120" s="7">
        <v>108</v>
      </c>
      <c r="C120" s="84">
        <f t="shared" si="8"/>
        <v>45232</v>
      </c>
      <c r="D120" s="85"/>
      <c r="E120" s="86"/>
      <c r="F120" s="87">
        <f t="shared" si="9"/>
        <v>4.4138888888888888</v>
      </c>
      <c r="G120" s="88"/>
      <c r="H120" s="89"/>
      <c r="I120" s="90"/>
      <c r="J120" s="91">
        <f t="shared" si="10"/>
        <v>44867</v>
      </c>
      <c r="K120" s="92"/>
      <c r="L120" s="92"/>
      <c r="M120" s="87">
        <f t="shared" si="11"/>
        <v>4.45</v>
      </c>
      <c r="N120" s="88"/>
      <c r="O120" s="89"/>
      <c r="P120" s="90"/>
      <c r="Q120" s="93">
        <f t="shared" si="12"/>
        <v>0</v>
      </c>
      <c r="R120" s="94"/>
      <c r="S120" s="54" t="s">
        <v>22</v>
      </c>
      <c r="T120" s="95" t="str">
        <f t="shared" si="13"/>
        <v/>
      </c>
      <c r="U120" s="96"/>
      <c r="V120" s="96"/>
      <c r="W120" s="96"/>
      <c r="X120" s="55" t="s">
        <v>28</v>
      </c>
      <c r="Y120" s="45"/>
      <c r="Z120" s="53"/>
      <c r="AA120" s="53"/>
      <c r="AB120" s="47">
        <v>108</v>
      </c>
      <c r="AC120" s="56">
        <v>45232</v>
      </c>
      <c r="AD120" s="42">
        <f>_xlfn.XLOOKUP($M$8&amp;$AC120,Sheet2!$C:$C,Sheet2!$E:$E)</f>
        <v>4.4138888888888888</v>
      </c>
      <c r="AE120" s="43">
        <f>_xlfn.XLOOKUP($M$8&amp;$AC120,Sheet2!$C:$C,Sheet2!$F:$F)</f>
        <v>44867</v>
      </c>
      <c r="AF120" s="44">
        <f>_xlfn.XLOOKUP($M$8&amp;$AC120,Sheet2!$C:$C,Sheet2!$H:$H)</f>
        <v>4.45</v>
      </c>
      <c r="AG120" s="48"/>
      <c r="AH120" s="48"/>
      <c r="AI120" s="53"/>
      <c r="AJ120" s="53"/>
      <c r="AK120" s="53"/>
      <c r="AL120" s="53"/>
      <c r="AM120" s="53"/>
      <c r="AN120" s="53"/>
      <c r="AO120" s="45"/>
      <c r="AP120" s="45"/>
      <c r="AQ120" s="45"/>
      <c r="AR120" s="45"/>
      <c r="AS120" s="45"/>
      <c r="AT120" s="45"/>
      <c r="AU120" s="45"/>
      <c r="AV120" s="45"/>
      <c r="AW120" s="45"/>
      <c r="AX120" s="45"/>
      <c r="AY120" s="45"/>
      <c r="AZ120" s="45"/>
      <c r="BA120" s="45"/>
      <c r="BB120" s="45"/>
      <c r="BC120" s="45"/>
      <c r="BD120" s="45"/>
    </row>
    <row r="121" spans="1:56" s="7" customFormat="1" ht="19.95" customHeight="1" x14ac:dyDescent="0.45">
      <c r="A121" s="45"/>
      <c r="B121" s="7">
        <v>109</v>
      </c>
      <c r="C121" s="84">
        <f t="shared" si="8"/>
        <v>45233</v>
      </c>
      <c r="D121" s="85"/>
      <c r="E121" s="86"/>
      <c r="F121" s="87">
        <f t="shared" si="9"/>
        <v>4.2750000000000004</v>
      </c>
      <c r="G121" s="88"/>
      <c r="H121" s="89"/>
      <c r="I121" s="90"/>
      <c r="J121" s="91">
        <f t="shared" si="10"/>
        <v>44868</v>
      </c>
      <c r="K121" s="92"/>
      <c r="L121" s="92"/>
      <c r="M121" s="87">
        <f t="shared" si="11"/>
        <v>4.375</v>
      </c>
      <c r="N121" s="88"/>
      <c r="O121" s="89"/>
      <c r="P121" s="90"/>
      <c r="Q121" s="93">
        <f t="shared" si="12"/>
        <v>0</v>
      </c>
      <c r="R121" s="94"/>
      <c r="S121" s="54" t="s">
        <v>22</v>
      </c>
      <c r="T121" s="95" t="str">
        <f t="shared" si="13"/>
        <v/>
      </c>
      <c r="U121" s="96"/>
      <c r="V121" s="96"/>
      <c r="W121" s="96"/>
      <c r="X121" s="55" t="s">
        <v>28</v>
      </c>
      <c r="Y121" s="45"/>
      <c r="Z121" s="53"/>
      <c r="AA121" s="53"/>
      <c r="AB121" s="47">
        <v>109</v>
      </c>
      <c r="AC121" s="56">
        <v>45233</v>
      </c>
      <c r="AD121" s="42">
        <f>_xlfn.XLOOKUP($M$8&amp;$AC121,Sheet2!$C:$C,Sheet2!$E:$E)</f>
        <v>4.2750000000000004</v>
      </c>
      <c r="AE121" s="43">
        <f>_xlfn.XLOOKUP($M$8&amp;$AC121,Sheet2!$C:$C,Sheet2!$F:$F)</f>
        <v>44868</v>
      </c>
      <c r="AF121" s="44">
        <f>_xlfn.XLOOKUP($M$8&amp;$AC121,Sheet2!$C:$C,Sheet2!$H:$H)</f>
        <v>4.375</v>
      </c>
      <c r="AG121" s="48"/>
      <c r="AH121" s="48"/>
      <c r="AI121" s="53"/>
      <c r="AJ121" s="53"/>
      <c r="AK121" s="53"/>
      <c r="AL121" s="53"/>
      <c r="AM121" s="53"/>
      <c r="AN121" s="53"/>
      <c r="AO121" s="45"/>
      <c r="AP121" s="45"/>
      <c r="AQ121" s="45"/>
      <c r="AR121" s="45"/>
      <c r="AS121" s="45"/>
      <c r="AT121" s="45"/>
      <c r="AU121" s="45"/>
      <c r="AV121" s="45"/>
      <c r="AW121" s="45"/>
      <c r="AX121" s="45"/>
      <c r="AY121" s="45"/>
      <c r="AZ121" s="45"/>
      <c r="BA121" s="45"/>
      <c r="BB121" s="45"/>
      <c r="BC121" s="45"/>
      <c r="BD121" s="45"/>
    </row>
    <row r="122" spans="1:56" s="7" customFormat="1" ht="19.95" customHeight="1" x14ac:dyDescent="0.45">
      <c r="A122" s="45"/>
      <c r="B122" s="7">
        <v>110</v>
      </c>
      <c r="C122" s="84">
        <f t="shared" si="8"/>
        <v>45234</v>
      </c>
      <c r="D122" s="85"/>
      <c r="E122" s="86"/>
      <c r="F122" s="87">
        <f t="shared" si="9"/>
        <v>2.1111111111111112</v>
      </c>
      <c r="G122" s="88"/>
      <c r="H122" s="89"/>
      <c r="I122" s="90"/>
      <c r="J122" s="91">
        <f t="shared" si="10"/>
        <v>44866</v>
      </c>
      <c r="K122" s="92"/>
      <c r="L122" s="92"/>
      <c r="M122" s="87">
        <f t="shared" si="11"/>
        <v>2.4666666666666668</v>
      </c>
      <c r="N122" s="88"/>
      <c r="O122" s="89"/>
      <c r="P122" s="90"/>
      <c r="Q122" s="93">
        <f t="shared" si="12"/>
        <v>0</v>
      </c>
      <c r="R122" s="94"/>
      <c r="S122" s="54" t="s">
        <v>22</v>
      </c>
      <c r="T122" s="95" t="str">
        <f t="shared" si="13"/>
        <v/>
      </c>
      <c r="U122" s="96"/>
      <c r="V122" s="96"/>
      <c r="W122" s="96"/>
      <c r="X122" s="55" t="s">
        <v>28</v>
      </c>
      <c r="Y122" s="45"/>
      <c r="Z122" s="53"/>
      <c r="AA122" s="53"/>
      <c r="AB122" s="47">
        <v>110</v>
      </c>
      <c r="AC122" s="56">
        <v>45234</v>
      </c>
      <c r="AD122" s="42">
        <f>_xlfn.XLOOKUP($M$8&amp;$AC122,Sheet2!$C:$C,Sheet2!$E:$E)</f>
        <v>2.1111111111111112</v>
      </c>
      <c r="AE122" s="43">
        <f>_xlfn.XLOOKUP($M$8&amp;$AC122,Sheet2!$C:$C,Sheet2!$F:$F)</f>
        <v>44866</v>
      </c>
      <c r="AF122" s="44">
        <f>_xlfn.XLOOKUP($M$8&amp;$AC122,Sheet2!$C:$C,Sheet2!$H:$H)</f>
        <v>2.4666666666666668</v>
      </c>
      <c r="AG122" s="48"/>
      <c r="AH122" s="48"/>
      <c r="AI122" s="53"/>
      <c r="AJ122" s="53"/>
      <c r="AK122" s="53"/>
      <c r="AL122" s="53"/>
      <c r="AM122" s="53"/>
      <c r="AN122" s="53"/>
      <c r="AO122" s="45"/>
      <c r="AP122" s="45"/>
      <c r="AQ122" s="45"/>
      <c r="AR122" s="45"/>
      <c r="AS122" s="45"/>
      <c r="AT122" s="45"/>
      <c r="AU122" s="45"/>
      <c r="AV122" s="45"/>
      <c r="AW122" s="45"/>
      <c r="AX122" s="45"/>
      <c r="AY122" s="45"/>
      <c r="AZ122" s="45"/>
      <c r="BA122" s="45"/>
      <c r="BB122" s="45"/>
      <c r="BC122" s="45"/>
      <c r="BD122" s="45"/>
    </row>
    <row r="123" spans="1:56" s="7" customFormat="1" ht="19.95" customHeight="1" x14ac:dyDescent="0.45">
      <c r="A123" s="45"/>
      <c r="B123" s="7">
        <v>111</v>
      </c>
      <c r="C123" s="84">
        <f t="shared" si="8"/>
        <v>45235</v>
      </c>
      <c r="D123" s="85"/>
      <c r="E123" s="86"/>
      <c r="F123" s="87">
        <f t="shared" si="9"/>
        <v>4.072222222222222</v>
      </c>
      <c r="G123" s="88"/>
      <c r="H123" s="89"/>
      <c r="I123" s="90"/>
      <c r="J123" s="91">
        <f t="shared" si="10"/>
        <v>44874</v>
      </c>
      <c r="K123" s="92"/>
      <c r="L123" s="92"/>
      <c r="M123" s="87">
        <f t="shared" si="11"/>
        <v>4.1444444444444439</v>
      </c>
      <c r="N123" s="88"/>
      <c r="O123" s="89"/>
      <c r="P123" s="90"/>
      <c r="Q123" s="93">
        <f t="shared" si="12"/>
        <v>0</v>
      </c>
      <c r="R123" s="94"/>
      <c r="S123" s="54" t="s">
        <v>22</v>
      </c>
      <c r="T123" s="95" t="str">
        <f t="shared" si="13"/>
        <v/>
      </c>
      <c r="U123" s="96"/>
      <c r="V123" s="96"/>
      <c r="W123" s="96"/>
      <c r="X123" s="55" t="s">
        <v>28</v>
      </c>
      <c r="Y123" s="45"/>
      <c r="Z123" s="53"/>
      <c r="AA123" s="53"/>
      <c r="AB123" s="47">
        <v>111</v>
      </c>
      <c r="AC123" s="56">
        <v>45235</v>
      </c>
      <c r="AD123" s="42">
        <f>_xlfn.XLOOKUP($M$8&amp;$AC123,Sheet2!$C:$C,Sheet2!$E:$E)</f>
        <v>4.072222222222222</v>
      </c>
      <c r="AE123" s="43">
        <f>_xlfn.XLOOKUP($M$8&amp;$AC123,Sheet2!$C:$C,Sheet2!$F:$F)</f>
        <v>44874</v>
      </c>
      <c r="AF123" s="44">
        <f>_xlfn.XLOOKUP($M$8&amp;$AC123,Sheet2!$C:$C,Sheet2!$H:$H)</f>
        <v>4.1444444444444439</v>
      </c>
      <c r="AG123" s="48"/>
      <c r="AH123" s="48"/>
      <c r="AI123" s="53"/>
      <c r="AJ123" s="53"/>
      <c r="AK123" s="53"/>
      <c r="AL123" s="53"/>
      <c r="AM123" s="53"/>
      <c r="AN123" s="53"/>
      <c r="AO123" s="45"/>
      <c r="AP123" s="45"/>
      <c r="AQ123" s="45"/>
      <c r="AR123" s="45"/>
      <c r="AS123" s="45"/>
      <c r="AT123" s="45"/>
      <c r="AU123" s="45"/>
      <c r="AV123" s="45"/>
      <c r="AW123" s="45"/>
      <c r="AX123" s="45"/>
      <c r="AY123" s="45"/>
      <c r="AZ123" s="45"/>
      <c r="BA123" s="45"/>
      <c r="BB123" s="45"/>
      <c r="BC123" s="45"/>
      <c r="BD123" s="45"/>
    </row>
    <row r="124" spans="1:56" s="7" customFormat="1" ht="19.95" customHeight="1" x14ac:dyDescent="0.45">
      <c r="A124" s="45"/>
      <c r="B124" s="7">
        <v>112</v>
      </c>
      <c r="C124" s="84">
        <f t="shared" si="8"/>
        <v>45237</v>
      </c>
      <c r="D124" s="85"/>
      <c r="E124" s="86"/>
      <c r="F124" s="87">
        <f t="shared" si="9"/>
        <v>3.6527777777777777</v>
      </c>
      <c r="G124" s="88"/>
      <c r="H124" s="89"/>
      <c r="I124" s="90"/>
      <c r="J124" s="91">
        <f t="shared" si="10"/>
        <v>44883</v>
      </c>
      <c r="K124" s="92"/>
      <c r="L124" s="92"/>
      <c r="M124" s="87">
        <f t="shared" si="11"/>
        <v>3.6888888888888887</v>
      </c>
      <c r="N124" s="88"/>
      <c r="O124" s="89"/>
      <c r="P124" s="90"/>
      <c r="Q124" s="93">
        <f t="shared" si="12"/>
        <v>0</v>
      </c>
      <c r="R124" s="94"/>
      <c r="S124" s="54" t="s">
        <v>22</v>
      </c>
      <c r="T124" s="95" t="str">
        <f t="shared" si="13"/>
        <v/>
      </c>
      <c r="U124" s="96"/>
      <c r="V124" s="96"/>
      <c r="W124" s="96"/>
      <c r="X124" s="55" t="s">
        <v>28</v>
      </c>
      <c r="Y124" s="45"/>
      <c r="Z124" s="53"/>
      <c r="AA124" s="53"/>
      <c r="AB124" s="47">
        <v>112</v>
      </c>
      <c r="AC124" s="56">
        <v>45237</v>
      </c>
      <c r="AD124" s="42">
        <f>_xlfn.XLOOKUP($M$8&amp;$AC124,Sheet2!$C:$C,Sheet2!$E:$E)</f>
        <v>3.6527777777777777</v>
      </c>
      <c r="AE124" s="43">
        <f>_xlfn.XLOOKUP($M$8&amp;$AC124,Sheet2!$C:$C,Sheet2!$F:$F)</f>
        <v>44883</v>
      </c>
      <c r="AF124" s="44">
        <f>_xlfn.XLOOKUP($M$8&amp;$AC124,Sheet2!$C:$C,Sheet2!$H:$H)</f>
        <v>3.6888888888888887</v>
      </c>
      <c r="AG124" s="48"/>
      <c r="AH124" s="48"/>
      <c r="AI124" s="53"/>
      <c r="AJ124" s="53"/>
      <c r="AK124" s="53"/>
      <c r="AL124" s="53"/>
      <c r="AM124" s="53"/>
      <c r="AN124" s="53"/>
      <c r="AO124" s="45"/>
      <c r="AP124" s="45"/>
      <c r="AQ124" s="45"/>
      <c r="AR124" s="45"/>
      <c r="AS124" s="45"/>
      <c r="AT124" s="45"/>
      <c r="AU124" s="45"/>
      <c r="AV124" s="45"/>
      <c r="AW124" s="45"/>
      <c r="AX124" s="45"/>
      <c r="AY124" s="45"/>
      <c r="AZ124" s="45"/>
      <c r="BA124" s="45"/>
      <c r="BB124" s="45"/>
      <c r="BC124" s="45"/>
      <c r="BD124" s="45"/>
    </row>
    <row r="125" spans="1:56" s="7" customFormat="1" ht="19.95" customHeight="1" x14ac:dyDescent="0.45">
      <c r="A125" s="45"/>
      <c r="B125" s="7">
        <v>113</v>
      </c>
      <c r="C125" s="84">
        <f t="shared" si="8"/>
        <v>45238</v>
      </c>
      <c r="D125" s="85"/>
      <c r="E125" s="86"/>
      <c r="F125" s="87">
        <f t="shared" si="9"/>
        <v>4.3611111111111107</v>
      </c>
      <c r="G125" s="88"/>
      <c r="H125" s="89"/>
      <c r="I125" s="90"/>
      <c r="J125" s="91">
        <f t="shared" si="10"/>
        <v>44868</v>
      </c>
      <c r="K125" s="92"/>
      <c r="L125" s="92"/>
      <c r="M125" s="87">
        <f t="shared" si="11"/>
        <v>4.375</v>
      </c>
      <c r="N125" s="88"/>
      <c r="O125" s="89"/>
      <c r="P125" s="90"/>
      <c r="Q125" s="93">
        <f t="shared" si="12"/>
        <v>0</v>
      </c>
      <c r="R125" s="94"/>
      <c r="S125" s="54" t="s">
        <v>22</v>
      </c>
      <c r="T125" s="95" t="str">
        <f t="shared" si="13"/>
        <v/>
      </c>
      <c r="U125" s="96"/>
      <c r="V125" s="96"/>
      <c r="W125" s="96"/>
      <c r="X125" s="55" t="s">
        <v>28</v>
      </c>
      <c r="Y125" s="45"/>
      <c r="Z125" s="53"/>
      <c r="AA125" s="53"/>
      <c r="AB125" s="47">
        <v>113</v>
      </c>
      <c r="AC125" s="56">
        <v>45238</v>
      </c>
      <c r="AD125" s="42">
        <f>_xlfn.XLOOKUP($M$8&amp;$AC125,Sheet2!$C:$C,Sheet2!$E:$E)</f>
        <v>4.3611111111111107</v>
      </c>
      <c r="AE125" s="43">
        <f>_xlfn.XLOOKUP($M$8&amp;$AC125,Sheet2!$C:$C,Sheet2!$F:$F)</f>
        <v>44868</v>
      </c>
      <c r="AF125" s="44">
        <f>_xlfn.XLOOKUP($M$8&amp;$AC125,Sheet2!$C:$C,Sheet2!$H:$H)</f>
        <v>4.375</v>
      </c>
      <c r="AG125" s="48"/>
      <c r="AH125" s="48"/>
      <c r="AI125" s="53"/>
      <c r="AJ125" s="53"/>
      <c r="AK125" s="53"/>
      <c r="AL125" s="53"/>
      <c r="AM125" s="53"/>
      <c r="AN125" s="53"/>
      <c r="AO125" s="45"/>
      <c r="AP125" s="45"/>
      <c r="AQ125" s="45"/>
      <c r="AR125" s="45"/>
      <c r="AS125" s="45"/>
      <c r="AT125" s="45"/>
      <c r="AU125" s="45"/>
      <c r="AV125" s="45"/>
      <c r="AW125" s="45"/>
      <c r="AX125" s="45"/>
      <c r="AY125" s="45"/>
      <c r="AZ125" s="45"/>
      <c r="BA125" s="45"/>
      <c r="BB125" s="45"/>
      <c r="BC125" s="45"/>
      <c r="BD125" s="45"/>
    </row>
    <row r="126" spans="1:56" s="7" customFormat="1" ht="19.95" customHeight="1" x14ac:dyDescent="0.45">
      <c r="A126" s="45"/>
      <c r="B126" s="7">
        <v>114</v>
      </c>
      <c r="C126" s="84">
        <f t="shared" si="8"/>
        <v>45241</v>
      </c>
      <c r="D126" s="85"/>
      <c r="E126" s="86"/>
      <c r="F126" s="87">
        <f t="shared" si="9"/>
        <v>2.7583333333333333</v>
      </c>
      <c r="G126" s="88"/>
      <c r="H126" s="89"/>
      <c r="I126" s="90"/>
      <c r="J126" s="91">
        <f t="shared" si="10"/>
        <v>44886</v>
      </c>
      <c r="K126" s="92"/>
      <c r="L126" s="92"/>
      <c r="M126" s="87">
        <f t="shared" si="11"/>
        <v>2.8694444444444445</v>
      </c>
      <c r="N126" s="88"/>
      <c r="O126" s="89"/>
      <c r="P126" s="90"/>
      <c r="Q126" s="93">
        <f t="shared" si="12"/>
        <v>0</v>
      </c>
      <c r="R126" s="94"/>
      <c r="S126" s="54" t="s">
        <v>22</v>
      </c>
      <c r="T126" s="95" t="str">
        <f t="shared" si="13"/>
        <v/>
      </c>
      <c r="U126" s="96"/>
      <c r="V126" s="96"/>
      <c r="W126" s="96"/>
      <c r="X126" s="55" t="s">
        <v>28</v>
      </c>
      <c r="Y126" s="45"/>
      <c r="Z126" s="53"/>
      <c r="AA126" s="53"/>
      <c r="AB126" s="47">
        <v>114</v>
      </c>
      <c r="AC126" s="56">
        <v>45241</v>
      </c>
      <c r="AD126" s="42">
        <f>_xlfn.XLOOKUP($M$8&amp;$AC126,Sheet2!$C:$C,Sheet2!$E:$E)</f>
        <v>2.7583333333333333</v>
      </c>
      <c r="AE126" s="43">
        <f>_xlfn.XLOOKUP($M$8&amp;$AC126,Sheet2!$C:$C,Sheet2!$F:$F)</f>
        <v>44886</v>
      </c>
      <c r="AF126" s="44">
        <f>_xlfn.XLOOKUP($M$8&amp;$AC126,Sheet2!$C:$C,Sheet2!$H:$H)</f>
        <v>2.8694444444444445</v>
      </c>
      <c r="AG126" s="48"/>
      <c r="AH126" s="48"/>
      <c r="AI126" s="53"/>
      <c r="AJ126" s="53"/>
      <c r="AK126" s="53"/>
      <c r="AL126" s="53"/>
      <c r="AM126" s="53"/>
      <c r="AN126" s="53"/>
      <c r="AO126" s="45"/>
      <c r="AP126" s="45"/>
      <c r="AQ126" s="45"/>
      <c r="AR126" s="45"/>
      <c r="AS126" s="45"/>
      <c r="AT126" s="45"/>
      <c r="AU126" s="45"/>
      <c r="AV126" s="45"/>
      <c r="AW126" s="45"/>
      <c r="AX126" s="45"/>
      <c r="AY126" s="45"/>
      <c r="AZ126" s="45"/>
      <c r="BA126" s="45"/>
      <c r="BB126" s="45"/>
      <c r="BC126" s="45"/>
      <c r="BD126" s="45"/>
    </row>
    <row r="127" spans="1:56" s="7" customFormat="1" ht="19.95" customHeight="1" x14ac:dyDescent="0.45">
      <c r="A127" s="45"/>
      <c r="B127" s="7">
        <v>115</v>
      </c>
      <c r="C127" s="84">
        <f t="shared" si="8"/>
        <v>45249</v>
      </c>
      <c r="D127" s="85"/>
      <c r="E127" s="86"/>
      <c r="F127" s="87">
        <f t="shared" si="9"/>
        <v>2.6888888888888887</v>
      </c>
      <c r="G127" s="88"/>
      <c r="H127" s="89"/>
      <c r="I127" s="90"/>
      <c r="J127" s="91">
        <f t="shared" si="10"/>
        <v>44886</v>
      </c>
      <c r="K127" s="92"/>
      <c r="L127" s="92"/>
      <c r="M127" s="87">
        <f t="shared" si="11"/>
        <v>2.8694444444444445</v>
      </c>
      <c r="N127" s="88"/>
      <c r="O127" s="89"/>
      <c r="P127" s="90"/>
      <c r="Q127" s="93">
        <f t="shared" si="12"/>
        <v>0</v>
      </c>
      <c r="R127" s="94"/>
      <c r="S127" s="54" t="s">
        <v>22</v>
      </c>
      <c r="T127" s="95" t="str">
        <f t="shared" si="13"/>
        <v/>
      </c>
      <c r="U127" s="96"/>
      <c r="V127" s="96"/>
      <c r="W127" s="96"/>
      <c r="X127" s="55" t="s">
        <v>28</v>
      </c>
      <c r="Y127" s="45"/>
      <c r="Z127" s="53"/>
      <c r="AA127" s="53"/>
      <c r="AB127" s="47">
        <v>115</v>
      </c>
      <c r="AC127" s="56">
        <v>45249</v>
      </c>
      <c r="AD127" s="42">
        <f>_xlfn.XLOOKUP($M$8&amp;$AC127,Sheet2!$C:$C,Sheet2!$E:$E)</f>
        <v>2.6888888888888887</v>
      </c>
      <c r="AE127" s="43">
        <f>_xlfn.XLOOKUP($M$8&amp;$AC127,Sheet2!$C:$C,Sheet2!$F:$F)</f>
        <v>44886</v>
      </c>
      <c r="AF127" s="44">
        <f>_xlfn.XLOOKUP($M$8&amp;$AC127,Sheet2!$C:$C,Sheet2!$H:$H)</f>
        <v>2.8694444444444445</v>
      </c>
      <c r="AG127" s="48"/>
      <c r="AH127" s="48"/>
      <c r="AI127" s="53"/>
      <c r="AJ127" s="53"/>
      <c r="AK127" s="53"/>
      <c r="AL127" s="53"/>
      <c r="AM127" s="53"/>
      <c r="AN127" s="53"/>
      <c r="AO127" s="45"/>
      <c r="AP127" s="45"/>
      <c r="AQ127" s="45"/>
      <c r="AR127" s="45"/>
      <c r="AS127" s="45"/>
      <c r="AT127" s="45"/>
      <c r="AU127" s="45"/>
      <c r="AV127" s="45"/>
      <c r="AW127" s="45"/>
      <c r="AX127" s="45"/>
      <c r="AY127" s="45"/>
      <c r="AZ127" s="45"/>
      <c r="BA127" s="45"/>
      <c r="BB127" s="45"/>
      <c r="BC127" s="45"/>
      <c r="BD127" s="45"/>
    </row>
    <row r="128" spans="1:56" s="7" customFormat="1" ht="19.95" customHeight="1" x14ac:dyDescent="0.45">
      <c r="A128" s="45"/>
      <c r="B128" s="7">
        <v>116</v>
      </c>
      <c r="C128" s="84">
        <f t="shared" si="8"/>
        <v>45250</v>
      </c>
      <c r="D128" s="85"/>
      <c r="E128" s="86"/>
      <c r="F128" s="87">
        <f t="shared" si="9"/>
        <v>3.8083333333333336</v>
      </c>
      <c r="G128" s="88"/>
      <c r="H128" s="89"/>
      <c r="I128" s="90"/>
      <c r="J128" s="91">
        <f t="shared" si="10"/>
        <v>44872</v>
      </c>
      <c r="K128" s="92"/>
      <c r="L128" s="92"/>
      <c r="M128" s="87">
        <f t="shared" si="11"/>
        <v>3.9083333333333332</v>
      </c>
      <c r="N128" s="88"/>
      <c r="O128" s="89"/>
      <c r="P128" s="90"/>
      <c r="Q128" s="93">
        <f t="shared" si="12"/>
        <v>0</v>
      </c>
      <c r="R128" s="94"/>
      <c r="S128" s="54" t="s">
        <v>22</v>
      </c>
      <c r="T128" s="95" t="str">
        <f t="shared" si="13"/>
        <v/>
      </c>
      <c r="U128" s="96"/>
      <c r="V128" s="96"/>
      <c r="W128" s="96"/>
      <c r="X128" s="55" t="s">
        <v>28</v>
      </c>
      <c r="Y128" s="45"/>
      <c r="Z128" s="53"/>
      <c r="AA128" s="53"/>
      <c r="AB128" s="47">
        <v>116</v>
      </c>
      <c r="AC128" s="56">
        <v>45250</v>
      </c>
      <c r="AD128" s="42">
        <f>_xlfn.XLOOKUP($M$8&amp;$AC128,Sheet2!$C:$C,Sheet2!$E:$E)</f>
        <v>3.8083333333333336</v>
      </c>
      <c r="AE128" s="43">
        <f>_xlfn.XLOOKUP($M$8&amp;$AC128,Sheet2!$C:$C,Sheet2!$F:$F)</f>
        <v>44872</v>
      </c>
      <c r="AF128" s="44">
        <f>_xlfn.XLOOKUP($M$8&amp;$AC128,Sheet2!$C:$C,Sheet2!$H:$H)</f>
        <v>3.9083333333333332</v>
      </c>
      <c r="AG128" s="48"/>
      <c r="AH128" s="48"/>
      <c r="AI128" s="53"/>
      <c r="AJ128" s="53"/>
      <c r="AK128" s="53"/>
      <c r="AL128" s="53"/>
      <c r="AM128" s="53"/>
      <c r="AN128" s="53"/>
      <c r="AO128" s="45"/>
      <c r="AP128" s="45"/>
      <c r="AQ128" s="45"/>
      <c r="AR128" s="45"/>
      <c r="AS128" s="45"/>
      <c r="AT128" s="45"/>
      <c r="AU128" s="45"/>
      <c r="AV128" s="45"/>
      <c r="AW128" s="45"/>
      <c r="AX128" s="45"/>
      <c r="AY128" s="45"/>
      <c r="AZ128" s="45"/>
      <c r="BA128" s="45"/>
      <c r="BB128" s="45"/>
      <c r="BC128" s="45"/>
      <c r="BD128" s="45"/>
    </row>
    <row r="129" spans="1:56" s="7" customFormat="1" ht="19.95" customHeight="1" x14ac:dyDescent="0.45">
      <c r="A129" s="45"/>
      <c r="B129" s="7">
        <v>117</v>
      </c>
      <c r="C129" s="84">
        <f t="shared" si="8"/>
        <v>45251</v>
      </c>
      <c r="D129" s="85"/>
      <c r="E129" s="86"/>
      <c r="F129" s="87">
        <f t="shared" si="9"/>
        <v>3.8888888888888888</v>
      </c>
      <c r="G129" s="88"/>
      <c r="H129" s="89"/>
      <c r="I129" s="90"/>
      <c r="J129" s="91">
        <f t="shared" si="10"/>
        <v>44872</v>
      </c>
      <c r="K129" s="92"/>
      <c r="L129" s="92"/>
      <c r="M129" s="87">
        <f t="shared" si="11"/>
        <v>3.9083333333333332</v>
      </c>
      <c r="N129" s="88"/>
      <c r="O129" s="89"/>
      <c r="P129" s="90"/>
      <c r="Q129" s="93">
        <f t="shared" si="12"/>
        <v>0</v>
      </c>
      <c r="R129" s="94"/>
      <c r="S129" s="54" t="s">
        <v>22</v>
      </c>
      <c r="T129" s="95" t="str">
        <f t="shared" si="13"/>
        <v/>
      </c>
      <c r="U129" s="96"/>
      <c r="V129" s="96"/>
      <c r="W129" s="96"/>
      <c r="X129" s="55" t="s">
        <v>28</v>
      </c>
      <c r="Y129" s="45"/>
      <c r="Z129" s="53"/>
      <c r="AA129" s="53"/>
      <c r="AB129" s="47">
        <v>117</v>
      </c>
      <c r="AC129" s="56">
        <v>45251</v>
      </c>
      <c r="AD129" s="42">
        <f>_xlfn.XLOOKUP($M$8&amp;$AC129,Sheet2!$C:$C,Sheet2!$E:$E)</f>
        <v>3.8888888888888888</v>
      </c>
      <c r="AE129" s="43">
        <f>_xlfn.XLOOKUP($M$8&amp;$AC129,Sheet2!$C:$C,Sheet2!$F:$F)</f>
        <v>44872</v>
      </c>
      <c r="AF129" s="44">
        <f>_xlfn.XLOOKUP($M$8&amp;$AC129,Sheet2!$C:$C,Sheet2!$H:$H)</f>
        <v>3.9083333333333332</v>
      </c>
      <c r="AG129" s="48"/>
      <c r="AH129" s="48"/>
      <c r="AI129" s="53"/>
      <c r="AJ129" s="53"/>
      <c r="AK129" s="53"/>
      <c r="AL129" s="53"/>
      <c r="AM129" s="53"/>
      <c r="AN129" s="53"/>
      <c r="AO129" s="45"/>
      <c r="AP129" s="45"/>
      <c r="AQ129" s="45"/>
      <c r="AR129" s="45"/>
      <c r="AS129" s="45"/>
      <c r="AT129" s="45"/>
      <c r="AU129" s="45"/>
      <c r="AV129" s="45"/>
      <c r="AW129" s="45"/>
      <c r="AX129" s="45"/>
      <c r="AY129" s="45"/>
      <c r="AZ129" s="45"/>
      <c r="BA129" s="45"/>
      <c r="BB129" s="45"/>
      <c r="BC129" s="45"/>
      <c r="BD129" s="45"/>
    </row>
    <row r="130" spans="1:56" s="7" customFormat="1" ht="19.95" customHeight="1" x14ac:dyDescent="0.45">
      <c r="A130" s="45"/>
      <c r="B130" s="7">
        <v>118</v>
      </c>
      <c r="C130" s="84">
        <f t="shared" si="8"/>
        <v>45252</v>
      </c>
      <c r="D130" s="85"/>
      <c r="E130" s="86"/>
      <c r="F130" s="87">
        <f t="shared" si="9"/>
        <v>3.3305555555555557</v>
      </c>
      <c r="G130" s="88"/>
      <c r="H130" s="89"/>
      <c r="I130" s="90"/>
      <c r="J130" s="91">
        <f t="shared" si="10"/>
        <v>44891</v>
      </c>
      <c r="K130" s="92"/>
      <c r="L130" s="92"/>
      <c r="M130" s="87">
        <f t="shared" si="11"/>
        <v>3.3833333333333333</v>
      </c>
      <c r="N130" s="88"/>
      <c r="O130" s="89"/>
      <c r="P130" s="90"/>
      <c r="Q130" s="93">
        <f t="shared" si="12"/>
        <v>0</v>
      </c>
      <c r="R130" s="94"/>
      <c r="S130" s="54" t="s">
        <v>22</v>
      </c>
      <c r="T130" s="95" t="str">
        <f t="shared" si="13"/>
        <v/>
      </c>
      <c r="U130" s="96"/>
      <c r="V130" s="96"/>
      <c r="W130" s="96"/>
      <c r="X130" s="55" t="s">
        <v>28</v>
      </c>
      <c r="Y130" s="45"/>
      <c r="Z130" s="53"/>
      <c r="AA130" s="53"/>
      <c r="AB130" s="47">
        <v>118</v>
      </c>
      <c r="AC130" s="56">
        <v>45252</v>
      </c>
      <c r="AD130" s="42">
        <f>_xlfn.XLOOKUP($M$8&amp;$AC130,Sheet2!$C:$C,Sheet2!$E:$E)</f>
        <v>3.3305555555555557</v>
      </c>
      <c r="AE130" s="43">
        <f>_xlfn.XLOOKUP($M$8&amp;$AC130,Sheet2!$C:$C,Sheet2!$F:$F)</f>
        <v>44891</v>
      </c>
      <c r="AF130" s="44">
        <f>_xlfn.XLOOKUP($M$8&amp;$AC130,Sheet2!$C:$C,Sheet2!$H:$H)</f>
        <v>3.3833333333333333</v>
      </c>
      <c r="AG130" s="48"/>
      <c r="AH130" s="48"/>
      <c r="AI130" s="53"/>
      <c r="AJ130" s="53"/>
      <c r="AK130" s="53"/>
      <c r="AL130" s="53"/>
      <c r="AM130" s="53"/>
      <c r="AN130" s="53"/>
      <c r="AO130" s="45"/>
      <c r="AP130" s="45"/>
      <c r="AQ130" s="45"/>
      <c r="AR130" s="45"/>
      <c r="AS130" s="45"/>
      <c r="AT130" s="45"/>
      <c r="AU130" s="45"/>
      <c r="AV130" s="45"/>
      <c r="AW130" s="45"/>
      <c r="AX130" s="45"/>
      <c r="AY130" s="45"/>
      <c r="AZ130" s="45"/>
      <c r="BA130" s="45"/>
      <c r="BB130" s="45"/>
      <c r="BC130" s="45"/>
      <c r="BD130" s="45"/>
    </row>
    <row r="131" spans="1:56" s="7" customFormat="1" ht="19.95" customHeight="1" x14ac:dyDescent="0.45">
      <c r="A131" s="45"/>
      <c r="B131" s="7">
        <v>119</v>
      </c>
      <c r="C131" s="84">
        <f t="shared" si="8"/>
        <v>45253</v>
      </c>
      <c r="D131" s="85"/>
      <c r="E131" s="86"/>
      <c r="F131" s="87">
        <f t="shared" si="9"/>
        <v>3.1583333333333332</v>
      </c>
      <c r="G131" s="88"/>
      <c r="H131" s="89"/>
      <c r="I131" s="90"/>
      <c r="J131" s="91">
        <f t="shared" si="10"/>
        <v>44880</v>
      </c>
      <c r="K131" s="92"/>
      <c r="L131" s="92"/>
      <c r="M131" s="87">
        <f t="shared" si="11"/>
        <v>3.2444444444444445</v>
      </c>
      <c r="N131" s="88"/>
      <c r="O131" s="89"/>
      <c r="P131" s="90"/>
      <c r="Q131" s="93">
        <f t="shared" si="12"/>
        <v>0</v>
      </c>
      <c r="R131" s="94"/>
      <c r="S131" s="54" t="s">
        <v>22</v>
      </c>
      <c r="T131" s="95" t="str">
        <f t="shared" si="13"/>
        <v/>
      </c>
      <c r="U131" s="96"/>
      <c r="V131" s="96"/>
      <c r="W131" s="96"/>
      <c r="X131" s="55" t="s">
        <v>28</v>
      </c>
      <c r="Y131" s="45"/>
      <c r="Z131" s="53"/>
      <c r="AA131" s="53"/>
      <c r="AB131" s="47">
        <v>119</v>
      </c>
      <c r="AC131" s="56">
        <v>45253</v>
      </c>
      <c r="AD131" s="42">
        <f>_xlfn.XLOOKUP($M$8&amp;$AC131,Sheet2!$C:$C,Sheet2!$E:$E)</f>
        <v>3.1583333333333332</v>
      </c>
      <c r="AE131" s="43">
        <f>_xlfn.XLOOKUP($M$8&amp;$AC131,Sheet2!$C:$C,Sheet2!$F:$F)</f>
        <v>44880</v>
      </c>
      <c r="AF131" s="44">
        <f>_xlfn.XLOOKUP($M$8&amp;$AC131,Sheet2!$C:$C,Sheet2!$H:$H)</f>
        <v>3.2444444444444445</v>
      </c>
      <c r="AG131" s="48"/>
      <c r="AH131" s="48"/>
      <c r="AI131" s="53"/>
      <c r="AJ131" s="53"/>
      <c r="AK131" s="53"/>
      <c r="AL131" s="53"/>
      <c r="AM131" s="53"/>
      <c r="AN131" s="53"/>
      <c r="AO131" s="45"/>
      <c r="AP131" s="45"/>
      <c r="AQ131" s="45"/>
      <c r="AR131" s="45"/>
      <c r="AS131" s="45"/>
      <c r="AT131" s="45"/>
      <c r="AU131" s="45"/>
      <c r="AV131" s="45"/>
      <c r="AW131" s="45"/>
      <c r="AX131" s="45"/>
      <c r="AY131" s="45"/>
      <c r="AZ131" s="45"/>
      <c r="BA131" s="45"/>
      <c r="BB131" s="45"/>
      <c r="BC131" s="45"/>
      <c r="BD131" s="45"/>
    </row>
    <row r="132" spans="1:56" s="7" customFormat="1" ht="19.95" customHeight="1" x14ac:dyDescent="0.45">
      <c r="A132" s="45"/>
      <c r="B132" s="7">
        <v>120</v>
      </c>
      <c r="C132" s="84">
        <f t="shared" si="8"/>
        <v>45255</v>
      </c>
      <c r="D132" s="85"/>
      <c r="E132" s="86"/>
      <c r="F132" s="87">
        <f t="shared" si="9"/>
        <v>2.7388888888888885</v>
      </c>
      <c r="G132" s="88"/>
      <c r="H132" s="89"/>
      <c r="I132" s="90"/>
      <c r="J132" s="91">
        <f t="shared" si="10"/>
        <v>44886</v>
      </c>
      <c r="K132" s="92"/>
      <c r="L132" s="92"/>
      <c r="M132" s="87">
        <f t="shared" si="11"/>
        <v>2.8694444444444445</v>
      </c>
      <c r="N132" s="88"/>
      <c r="O132" s="89"/>
      <c r="P132" s="90"/>
      <c r="Q132" s="93">
        <f t="shared" si="12"/>
        <v>0</v>
      </c>
      <c r="R132" s="94"/>
      <c r="S132" s="54" t="s">
        <v>22</v>
      </c>
      <c r="T132" s="95" t="str">
        <f t="shared" si="13"/>
        <v/>
      </c>
      <c r="U132" s="96"/>
      <c r="V132" s="96"/>
      <c r="W132" s="96"/>
      <c r="X132" s="55" t="s">
        <v>28</v>
      </c>
      <c r="Y132" s="45"/>
      <c r="Z132" s="53"/>
      <c r="AA132" s="53"/>
      <c r="AB132" s="47">
        <v>120</v>
      </c>
      <c r="AC132" s="56">
        <v>45255</v>
      </c>
      <c r="AD132" s="42">
        <f>_xlfn.XLOOKUP($M$8&amp;$AC132,Sheet2!$C:$C,Sheet2!$E:$E)</f>
        <v>2.7388888888888885</v>
      </c>
      <c r="AE132" s="43">
        <f>_xlfn.XLOOKUP($M$8&amp;$AC132,Sheet2!$C:$C,Sheet2!$F:$F)</f>
        <v>44886</v>
      </c>
      <c r="AF132" s="44">
        <f>_xlfn.XLOOKUP($M$8&amp;$AC132,Sheet2!$C:$C,Sheet2!$H:$H)</f>
        <v>2.8694444444444445</v>
      </c>
      <c r="AG132" s="48"/>
      <c r="AH132" s="48"/>
      <c r="AI132" s="53"/>
      <c r="AJ132" s="53"/>
      <c r="AK132" s="53"/>
      <c r="AL132" s="53"/>
      <c r="AM132" s="53"/>
      <c r="AN132" s="53"/>
      <c r="AO132" s="45"/>
      <c r="AP132" s="45"/>
      <c r="AQ132" s="45"/>
      <c r="AR132" s="45"/>
      <c r="AS132" s="45"/>
      <c r="AT132" s="45"/>
      <c r="AU132" s="45"/>
      <c r="AV132" s="45"/>
      <c r="AW132" s="45"/>
      <c r="AX132" s="45"/>
      <c r="AY132" s="45"/>
      <c r="AZ132" s="45"/>
      <c r="BA132" s="45"/>
      <c r="BB132" s="45"/>
      <c r="BC132" s="45"/>
      <c r="BD132" s="45"/>
    </row>
    <row r="133" spans="1:56" s="7" customFormat="1" ht="19.95" customHeight="1" x14ac:dyDescent="0.45">
      <c r="A133" s="45"/>
      <c r="B133" s="7">
        <v>121</v>
      </c>
      <c r="C133" s="84">
        <f t="shared" si="8"/>
        <v>45256</v>
      </c>
      <c r="D133" s="85"/>
      <c r="E133" s="86"/>
      <c r="F133" s="87">
        <f t="shared" si="9"/>
        <v>3.65</v>
      </c>
      <c r="G133" s="88"/>
      <c r="H133" s="89"/>
      <c r="I133" s="90"/>
      <c r="J133" s="91">
        <f t="shared" si="10"/>
        <v>44883</v>
      </c>
      <c r="K133" s="92"/>
      <c r="L133" s="92"/>
      <c r="M133" s="87">
        <f t="shared" si="11"/>
        <v>3.6888888888888887</v>
      </c>
      <c r="N133" s="88"/>
      <c r="O133" s="89"/>
      <c r="P133" s="90"/>
      <c r="Q133" s="93">
        <f t="shared" si="12"/>
        <v>0</v>
      </c>
      <c r="R133" s="94"/>
      <c r="S133" s="54" t="s">
        <v>22</v>
      </c>
      <c r="T133" s="95" t="str">
        <f t="shared" si="13"/>
        <v/>
      </c>
      <c r="U133" s="96"/>
      <c r="V133" s="96"/>
      <c r="W133" s="96"/>
      <c r="X133" s="55" t="s">
        <v>28</v>
      </c>
      <c r="Y133" s="45"/>
      <c r="Z133" s="53"/>
      <c r="AA133" s="53"/>
      <c r="AB133" s="47">
        <v>121</v>
      </c>
      <c r="AC133" s="56">
        <v>45256</v>
      </c>
      <c r="AD133" s="42">
        <f>_xlfn.XLOOKUP($M$8&amp;$AC133,Sheet2!$C:$C,Sheet2!$E:$E)</f>
        <v>3.65</v>
      </c>
      <c r="AE133" s="43">
        <f>_xlfn.XLOOKUP($M$8&amp;$AC133,Sheet2!$C:$C,Sheet2!$F:$F)</f>
        <v>44883</v>
      </c>
      <c r="AF133" s="44">
        <f>_xlfn.XLOOKUP($M$8&amp;$AC133,Sheet2!$C:$C,Sheet2!$H:$H)</f>
        <v>3.6888888888888887</v>
      </c>
      <c r="AG133" s="48"/>
      <c r="AH133" s="48"/>
      <c r="AI133" s="53"/>
      <c r="AJ133" s="53"/>
      <c r="AK133" s="53"/>
      <c r="AL133" s="53"/>
      <c r="AM133" s="53"/>
      <c r="AN133" s="53"/>
      <c r="AO133" s="45"/>
      <c r="AP133" s="45"/>
      <c r="AQ133" s="45"/>
      <c r="AR133" s="45"/>
      <c r="AS133" s="45"/>
      <c r="AT133" s="45"/>
      <c r="AU133" s="45"/>
      <c r="AV133" s="45"/>
      <c r="AW133" s="45"/>
      <c r="AX133" s="45"/>
      <c r="AY133" s="45"/>
      <c r="AZ133" s="45"/>
      <c r="BA133" s="45"/>
      <c r="BB133" s="45"/>
      <c r="BC133" s="45"/>
      <c r="BD133" s="45"/>
    </row>
    <row r="134" spans="1:56" s="7" customFormat="1" ht="19.95" customHeight="1" x14ac:dyDescent="0.45">
      <c r="A134" s="45"/>
      <c r="B134" s="7">
        <v>122</v>
      </c>
      <c r="C134" s="84">
        <f t="shared" si="8"/>
        <v>45262</v>
      </c>
      <c r="D134" s="85"/>
      <c r="E134" s="86"/>
      <c r="F134" s="87">
        <f t="shared" si="9"/>
        <v>3.1027777777777779</v>
      </c>
      <c r="G134" s="88"/>
      <c r="H134" s="89"/>
      <c r="I134" s="90"/>
      <c r="J134" s="91">
        <f t="shared" si="10"/>
        <v>44898</v>
      </c>
      <c r="K134" s="92"/>
      <c r="L134" s="92"/>
      <c r="M134" s="87">
        <f t="shared" si="11"/>
        <v>3.15</v>
      </c>
      <c r="N134" s="88"/>
      <c r="O134" s="89"/>
      <c r="P134" s="90"/>
      <c r="Q134" s="93">
        <f t="shared" si="12"/>
        <v>0</v>
      </c>
      <c r="R134" s="94"/>
      <c r="S134" s="54" t="s">
        <v>22</v>
      </c>
      <c r="T134" s="95" t="str">
        <f t="shared" si="13"/>
        <v/>
      </c>
      <c r="U134" s="96"/>
      <c r="V134" s="96"/>
      <c r="W134" s="96"/>
      <c r="X134" s="55" t="s">
        <v>28</v>
      </c>
      <c r="Y134" s="45"/>
      <c r="Z134" s="53"/>
      <c r="AA134" s="53"/>
      <c r="AB134" s="47">
        <v>122</v>
      </c>
      <c r="AC134" s="56">
        <v>45262</v>
      </c>
      <c r="AD134" s="42">
        <f>_xlfn.XLOOKUP($M$8&amp;$AC134,Sheet2!$C:$C,Sheet2!$E:$E)</f>
        <v>3.1027777777777779</v>
      </c>
      <c r="AE134" s="43">
        <f>_xlfn.XLOOKUP($M$8&amp;$AC134,Sheet2!$C:$C,Sheet2!$F:$F)</f>
        <v>44898</v>
      </c>
      <c r="AF134" s="44">
        <f>_xlfn.XLOOKUP($M$8&amp;$AC134,Sheet2!$C:$C,Sheet2!$H:$H)</f>
        <v>3.15</v>
      </c>
      <c r="AG134" s="48"/>
      <c r="AH134" s="48"/>
      <c r="AI134" s="53"/>
      <c r="AJ134" s="53"/>
      <c r="AK134" s="53"/>
      <c r="AL134" s="53"/>
      <c r="AM134" s="53"/>
      <c r="AN134" s="53"/>
      <c r="AO134" s="45"/>
      <c r="AP134" s="45"/>
      <c r="AQ134" s="45"/>
      <c r="AR134" s="45"/>
      <c r="AS134" s="45"/>
      <c r="AT134" s="45"/>
      <c r="AU134" s="45"/>
      <c r="AV134" s="45"/>
      <c r="AW134" s="45"/>
      <c r="AX134" s="45"/>
      <c r="AY134" s="45"/>
      <c r="AZ134" s="45"/>
      <c r="BA134" s="45"/>
      <c r="BB134" s="45"/>
      <c r="BC134" s="45"/>
      <c r="BD134" s="45"/>
    </row>
    <row r="135" spans="1:56" s="7" customFormat="1" ht="19.95" customHeight="1" x14ac:dyDescent="0.45">
      <c r="A135" s="45"/>
      <c r="B135" s="7">
        <v>123</v>
      </c>
      <c r="C135" s="84">
        <f t="shared" si="8"/>
        <v>45270</v>
      </c>
      <c r="D135" s="85"/>
      <c r="E135" s="86"/>
      <c r="F135" s="87">
        <f t="shared" si="9"/>
        <v>3.3611111111111107</v>
      </c>
      <c r="G135" s="88"/>
      <c r="H135" s="89"/>
      <c r="I135" s="90"/>
      <c r="J135" s="91">
        <f t="shared" si="10"/>
        <v>44869</v>
      </c>
      <c r="K135" s="92"/>
      <c r="L135" s="92"/>
      <c r="M135" s="87">
        <f t="shared" si="11"/>
        <v>3.3111111111111109</v>
      </c>
      <c r="N135" s="88"/>
      <c r="O135" s="89"/>
      <c r="P135" s="90"/>
      <c r="Q135" s="93">
        <f t="shared" si="12"/>
        <v>0</v>
      </c>
      <c r="R135" s="94"/>
      <c r="S135" s="54" t="s">
        <v>22</v>
      </c>
      <c r="T135" s="95" t="str">
        <f t="shared" si="13"/>
        <v/>
      </c>
      <c r="U135" s="96"/>
      <c r="V135" s="96"/>
      <c r="W135" s="96"/>
      <c r="X135" s="55" t="s">
        <v>28</v>
      </c>
      <c r="Y135" s="45"/>
      <c r="Z135" s="53"/>
      <c r="AA135" s="53"/>
      <c r="AB135" s="47">
        <v>123</v>
      </c>
      <c r="AC135" s="56">
        <v>45270</v>
      </c>
      <c r="AD135" s="42">
        <f>_xlfn.XLOOKUP($M$8&amp;$AC135,Sheet2!$C:$C,Sheet2!$E:$E)</f>
        <v>3.3611111111111107</v>
      </c>
      <c r="AE135" s="43">
        <f>_xlfn.XLOOKUP($M$8&amp;$AC135,Sheet2!$C:$C,Sheet2!$F:$F)</f>
        <v>44869</v>
      </c>
      <c r="AF135" s="44">
        <f>_xlfn.XLOOKUP($M$8&amp;$AC135,Sheet2!$C:$C,Sheet2!$H:$H)</f>
        <v>3.3111111111111109</v>
      </c>
      <c r="AG135" s="48"/>
      <c r="AH135" s="48"/>
      <c r="AI135" s="53"/>
      <c r="AJ135" s="53"/>
      <c r="AK135" s="53"/>
      <c r="AL135" s="53"/>
      <c r="AM135" s="53"/>
      <c r="AN135" s="53"/>
      <c r="AO135" s="45"/>
      <c r="AP135" s="45"/>
      <c r="AQ135" s="45"/>
      <c r="AR135" s="45"/>
      <c r="AS135" s="45"/>
      <c r="AT135" s="45"/>
      <c r="AU135" s="45"/>
      <c r="AV135" s="45"/>
      <c r="AW135" s="45"/>
      <c r="AX135" s="45"/>
      <c r="AY135" s="45"/>
      <c r="AZ135" s="45"/>
      <c r="BA135" s="45"/>
      <c r="BB135" s="45"/>
      <c r="BC135" s="45"/>
      <c r="BD135" s="45"/>
    </row>
    <row r="136" spans="1:56" s="7" customFormat="1" ht="19.95" customHeight="1" x14ac:dyDescent="0.45">
      <c r="A136" s="45"/>
      <c r="B136" s="7">
        <v>124</v>
      </c>
      <c r="C136" s="84">
        <f t="shared" si="8"/>
        <v>45273</v>
      </c>
      <c r="D136" s="85"/>
      <c r="E136" s="86"/>
      <c r="F136" s="87">
        <f t="shared" si="9"/>
        <v>3.5305555555555559</v>
      </c>
      <c r="G136" s="88"/>
      <c r="H136" s="89"/>
      <c r="I136" s="90"/>
      <c r="J136" s="91">
        <f t="shared" si="10"/>
        <v>44869</v>
      </c>
      <c r="K136" s="92"/>
      <c r="L136" s="92"/>
      <c r="M136" s="87">
        <f t="shared" si="11"/>
        <v>3.3111111111111109</v>
      </c>
      <c r="N136" s="88"/>
      <c r="O136" s="89"/>
      <c r="P136" s="90"/>
      <c r="Q136" s="93">
        <f t="shared" si="12"/>
        <v>0</v>
      </c>
      <c r="R136" s="94"/>
      <c r="S136" s="54" t="s">
        <v>22</v>
      </c>
      <c r="T136" s="95" t="str">
        <f t="shared" si="13"/>
        <v/>
      </c>
      <c r="U136" s="96"/>
      <c r="V136" s="96"/>
      <c r="W136" s="96"/>
      <c r="X136" s="55" t="s">
        <v>28</v>
      </c>
      <c r="Y136" s="45"/>
      <c r="Z136" s="53"/>
      <c r="AA136" s="53"/>
      <c r="AB136" s="47">
        <v>124</v>
      </c>
      <c r="AC136" s="56">
        <v>45273</v>
      </c>
      <c r="AD136" s="42">
        <f>_xlfn.XLOOKUP($M$8&amp;$AC136,Sheet2!$C:$C,Sheet2!$E:$E)</f>
        <v>3.5305555555555559</v>
      </c>
      <c r="AE136" s="43">
        <f>_xlfn.XLOOKUP($M$8&amp;$AC136,Sheet2!$C:$C,Sheet2!$F:$F)</f>
        <v>44869</v>
      </c>
      <c r="AF136" s="44">
        <f>_xlfn.XLOOKUP($M$8&amp;$AC136,Sheet2!$C:$C,Sheet2!$H:$H)</f>
        <v>3.3111111111111109</v>
      </c>
      <c r="AG136" s="48"/>
      <c r="AH136" s="48"/>
      <c r="AI136" s="53"/>
      <c r="AJ136" s="53"/>
      <c r="AK136" s="53"/>
      <c r="AL136" s="53"/>
      <c r="AM136" s="53"/>
      <c r="AN136" s="53"/>
      <c r="AO136" s="45"/>
      <c r="AP136" s="45"/>
      <c r="AQ136" s="45"/>
      <c r="AR136" s="45"/>
      <c r="AS136" s="45"/>
      <c r="AT136" s="45"/>
      <c r="AU136" s="45"/>
      <c r="AV136" s="45"/>
      <c r="AW136" s="45"/>
      <c r="AX136" s="45"/>
      <c r="AY136" s="45"/>
      <c r="AZ136" s="45"/>
      <c r="BA136" s="45"/>
      <c r="BB136" s="45"/>
      <c r="BC136" s="45"/>
      <c r="BD136" s="45"/>
    </row>
    <row r="137" spans="1:56" s="7" customFormat="1" ht="19.95" customHeight="1" x14ac:dyDescent="0.45">
      <c r="A137" s="45"/>
      <c r="B137" s="7">
        <v>125</v>
      </c>
      <c r="C137" s="84">
        <f t="shared" si="8"/>
        <v>45292</v>
      </c>
      <c r="D137" s="85"/>
      <c r="E137" s="86"/>
      <c r="F137" s="87">
        <f t="shared" si="9"/>
        <v>1.5444444444444443</v>
      </c>
      <c r="G137" s="88"/>
      <c r="H137" s="89"/>
      <c r="I137" s="90"/>
      <c r="J137" s="91">
        <f t="shared" si="10"/>
        <v>44954</v>
      </c>
      <c r="K137" s="92"/>
      <c r="L137" s="92"/>
      <c r="M137" s="87">
        <f t="shared" si="11"/>
        <v>1.6138888888888887</v>
      </c>
      <c r="N137" s="88"/>
      <c r="O137" s="89"/>
      <c r="P137" s="90"/>
      <c r="Q137" s="93">
        <f t="shared" si="12"/>
        <v>0</v>
      </c>
      <c r="R137" s="94"/>
      <c r="S137" s="54" t="s">
        <v>22</v>
      </c>
      <c r="T137" s="95" t="str">
        <f t="shared" si="13"/>
        <v/>
      </c>
      <c r="U137" s="96"/>
      <c r="V137" s="96"/>
      <c r="W137" s="96"/>
      <c r="X137" s="55" t="s">
        <v>28</v>
      </c>
      <c r="Y137" s="45"/>
      <c r="Z137" s="53"/>
      <c r="AA137" s="53"/>
      <c r="AB137" s="47">
        <v>125</v>
      </c>
      <c r="AC137" s="56">
        <v>45292</v>
      </c>
      <c r="AD137" s="42">
        <f>_xlfn.XLOOKUP($M$8&amp;$AC137,Sheet2!$C:$C,Sheet2!$E:$E)</f>
        <v>1.5444444444444443</v>
      </c>
      <c r="AE137" s="43">
        <f>_xlfn.XLOOKUP($M$8&amp;$AC137,Sheet2!$C:$C,Sheet2!$F:$F)</f>
        <v>44954</v>
      </c>
      <c r="AF137" s="44">
        <f>_xlfn.XLOOKUP($M$8&amp;$AC137,Sheet2!$C:$C,Sheet2!$H:$H)</f>
        <v>1.6138888888888887</v>
      </c>
      <c r="AG137" s="48"/>
      <c r="AH137" s="48"/>
      <c r="AI137" s="53"/>
      <c r="AJ137" s="53"/>
      <c r="AK137" s="53"/>
      <c r="AL137" s="53"/>
      <c r="AM137" s="53"/>
      <c r="AN137" s="53"/>
      <c r="AO137" s="45"/>
      <c r="AP137" s="45"/>
      <c r="AQ137" s="45"/>
      <c r="AR137" s="45"/>
      <c r="AS137" s="45"/>
      <c r="AT137" s="45"/>
      <c r="AU137" s="45"/>
      <c r="AV137" s="45"/>
      <c r="AW137" s="45"/>
      <c r="AX137" s="45"/>
      <c r="AY137" s="45"/>
      <c r="AZ137" s="45"/>
      <c r="BA137" s="45"/>
      <c r="BB137" s="45"/>
      <c r="BC137" s="45"/>
      <c r="BD137" s="45"/>
    </row>
    <row r="138" spans="1:56" s="7" customFormat="1" ht="19.95" customHeight="1" x14ac:dyDescent="0.45">
      <c r="A138" s="45"/>
      <c r="B138" s="7">
        <v>126</v>
      </c>
      <c r="C138" s="84">
        <f t="shared" si="8"/>
        <v>45293</v>
      </c>
      <c r="D138" s="85"/>
      <c r="E138" s="86"/>
      <c r="F138" s="87">
        <v>5.7694444444444439</v>
      </c>
      <c r="G138" s="88"/>
      <c r="H138" s="89">
        <v>111</v>
      </c>
      <c r="I138" s="90"/>
      <c r="J138" s="91">
        <v>44647</v>
      </c>
      <c r="K138" s="92"/>
      <c r="L138" s="92"/>
      <c r="M138" s="87">
        <v>5.8583333333333334</v>
      </c>
      <c r="N138" s="88"/>
      <c r="O138" s="89">
        <v>243.4</v>
      </c>
      <c r="P138" s="90"/>
      <c r="Q138" s="93">
        <f t="shared" si="12"/>
        <v>-132.4</v>
      </c>
      <c r="R138" s="94"/>
      <c r="S138" s="54" t="s">
        <v>22</v>
      </c>
      <c r="T138" s="95">
        <f>IF(OR(H138="",$T$8="",O138=""),"",IF(Q138&gt;0.01,"",IF($T$8*Q138*1.1*-1&gt;100000,100000,ROUNDDOWN($T$8*Q138*1.1*-1,-1))))</f>
        <v>4660</v>
      </c>
      <c r="U138" s="96"/>
      <c r="V138" s="96"/>
      <c r="W138" s="96"/>
      <c r="X138" s="55" t="s">
        <v>28</v>
      </c>
      <c r="Y138" s="45"/>
      <c r="Z138" s="53"/>
      <c r="AA138" s="53"/>
      <c r="AB138" s="47">
        <v>126</v>
      </c>
      <c r="AC138" s="56">
        <v>45293</v>
      </c>
      <c r="AD138" s="42">
        <f>_xlfn.XLOOKUP($M$8&amp;$AC138,Sheet2!$C:$C,Sheet2!$E:$E)</f>
        <v>3.0694444444444446</v>
      </c>
      <c r="AE138" s="43">
        <f>_xlfn.XLOOKUP($M$8&amp;$AC138,Sheet2!$C:$C,Sheet2!$F:$F)</f>
        <v>44937</v>
      </c>
      <c r="AF138" s="44">
        <f>_xlfn.XLOOKUP($M$8&amp;$AC138,Sheet2!$C:$C,Sheet2!$H:$H)</f>
        <v>3.302777777777778</v>
      </c>
      <c r="AG138" s="48"/>
      <c r="AH138" s="48"/>
      <c r="AI138" s="53"/>
      <c r="AJ138" s="53"/>
      <c r="AK138" s="53"/>
      <c r="AL138" s="53"/>
      <c r="AM138" s="53"/>
      <c r="AN138" s="53"/>
      <c r="AO138" s="45"/>
      <c r="AP138" s="45"/>
      <c r="AQ138" s="45"/>
      <c r="AR138" s="45"/>
      <c r="AS138" s="45"/>
      <c r="AT138" s="45"/>
      <c r="AU138" s="45"/>
      <c r="AV138" s="45"/>
      <c r="AW138" s="45"/>
      <c r="AX138" s="45"/>
      <c r="AY138" s="45"/>
      <c r="AZ138" s="45"/>
      <c r="BA138" s="45"/>
      <c r="BB138" s="45"/>
      <c r="BC138" s="45"/>
      <c r="BD138" s="45"/>
    </row>
    <row r="139" spans="1:56" s="7" customFormat="1" ht="19.95" customHeight="1" x14ac:dyDescent="0.45">
      <c r="A139" s="45"/>
      <c r="B139" s="7">
        <v>127</v>
      </c>
      <c r="C139" s="84">
        <f t="shared" si="8"/>
        <v>45304</v>
      </c>
      <c r="D139" s="85"/>
      <c r="E139" s="86"/>
      <c r="F139" s="87">
        <v>5.8138888888888891</v>
      </c>
      <c r="G139" s="88"/>
      <c r="H139" s="89">
        <v>16.899999999999999</v>
      </c>
      <c r="I139" s="90"/>
      <c r="J139" s="91">
        <v>44647</v>
      </c>
      <c r="K139" s="92"/>
      <c r="L139" s="92"/>
      <c r="M139" s="87">
        <v>5.8583333333333334</v>
      </c>
      <c r="N139" s="88"/>
      <c r="O139" s="89">
        <v>174.3</v>
      </c>
      <c r="P139" s="90"/>
      <c r="Q139" s="93">
        <f t="shared" si="12"/>
        <v>-157.4</v>
      </c>
      <c r="R139" s="94"/>
      <c r="S139" s="54" t="s">
        <v>22</v>
      </c>
      <c r="T139" s="95">
        <f t="shared" si="13"/>
        <v>5540</v>
      </c>
      <c r="U139" s="96"/>
      <c r="V139" s="96"/>
      <c r="W139" s="96"/>
      <c r="X139" s="55" t="s">
        <v>28</v>
      </c>
      <c r="Y139" s="45"/>
      <c r="Z139" s="53"/>
      <c r="AA139" s="53"/>
      <c r="AB139" s="47">
        <v>127</v>
      </c>
      <c r="AC139" s="56">
        <v>45304</v>
      </c>
      <c r="AD139" s="42">
        <f>_xlfn.XLOOKUP($M$8&amp;$AC139,Sheet2!$C:$C,Sheet2!$E:$E)</f>
        <v>3.6555555555555554</v>
      </c>
      <c r="AE139" s="43">
        <f>_xlfn.XLOOKUP($M$8&amp;$AC139,Sheet2!$C:$C,Sheet2!$F:$F)</f>
        <v>44956</v>
      </c>
      <c r="AF139" s="44">
        <f>_xlfn.XLOOKUP($M$8&amp;$AC139,Sheet2!$C:$C,Sheet2!$H:$H)</f>
        <v>4.072222222222222</v>
      </c>
      <c r="AG139" s="48"/>
      <c r="AH139" s="48"/>
      <c r="AI139" s="53"/>
      <c r="AJ139" s="53"/>
      <c r="AK139" s="53"/>
      <c r="AL139" s="53"/>
      <c r="AM139" s="53"/>
      <c r="AN139" s="53"/>
      <c r="AO139" s="45"/>
      <c r="AP139" s="45"/>
      <c r="AQ139" s="45"/>
      <c r="AR139" s="45"/>
      <c r="AS139" s="45"/>
      <c r="AT139" s="45"/>
      <c r="AU139" s="45"/>
      <c r="AV139" s="45"/>
      <c r="AW139" s="45"/>
      <c r="AX139" s="45"/>
      <c r="AY139" s="45"/>
      <c r="AZ139" s="45"/>
      <c r="BA139" s="45"/>
      <c r="BB139" s="45"/>
      <c r="BC139" s="45"/>
      <c r="BD139" s="45"/>
    </row>
    <row r="140" spans="1:56" s="7" customFormat="1" ht="19.95" customHeight="1" x14ac:dyDescent="0.45">
      <c r="A140" s="45"/>
      <c r="B140" s="7">
        <v>128</v>
      </c>
      <c r="C140" s="84">
        <f t="shared" si="8"/>
        <v>45305</v>
      </c>
      <c r="D140" s="85"/>
      <c r="E140" s="86"/>
      <c r="F140" s="87">
        <v>3.35</v>
      </c>
      <c r="G140" s="88"/>
      <c r="H140" s="89">
        <v>139</v>
      </c>
      <c r="I140" s="90"/>
      <c r="J140" s="91">
        <v>44649</v>
      </c>
      <c r="K140" s="92"/>
      <c r="L140" s="92"/>
      <c r="M140" s="87">
        <v>3.5388888888888888</v>
      </c>
      <c r="N140" s="88"/>
      <c r="O140" s="89">
        <v>178.1</v>
      </c>
      <c r="P140" s="90"/>
      <c r="Q140" s="93">
        <f t="shared" si="12"/>
        <v>-39.099999999999994</v>
      </c>
      <c r="R140" s="94"/>
      <c r="S140" s="54" t="s">
        <v>22</v>
      </c>
      <c r="T140" s="95">
        <f t="shared" si="13"/>
        <v>1370</v>
      </c>
      <c r="U140" s="96"/>
      <c r="V140" s="96"/>
      <c r="W140" s="96"/>
      <c r="X140" s="55" t="s">
        <v>28</v>
      </c>
      <c r="Y140" s="45"/>
      <c r="Z140" s="53"/>
      <c r="AA140" s="53"/>
      <c r="AB140" s="47">
        <v>128</v>
      </c>
      <c r="AC140" s="56">
        <v>45305</v>
      </c>
      <c r="AD140" s="42">
        <f>_xlfn.XLOOKUP($M$8&amp;$AC140,Sheet2!$C:$C,Sheet2!$E:$E)</f>
        <v>3.8138888888888891</v>
      </c>
      <c r="AE140" s="43">
        <f>_xlfn.XLOOKUP($M$8&amp;$AC140,Sheet2!$C:$C,Sheet2!$F:$F)</f>
        <v>44956</v>
      </c>
      <c r="AF140" s="44">
        <f>_xlfn.XLOOKUP($M$8&amp;$AC140,Sheet2!$C:$C,Sheet2!$H:$H)</f>
        <v>4.072222222222222</v>
      </c>
      <c r="AG140" s="48"/>
      <c r="AH140" s="48"/>
      <c r="AI140" s="53"/>
      <c r="AJ140" s="53"/>
      <c r="AK140" s="53"/>
      <c r="AL140" s="53"/>
      <c r="AM140" s="53"/>
      <c r="AN140" s="53"/>
      <c r="AO140" s="45"/>
      <c r="AP140" s="45"/>
      <c r="AQ140" s="45"/>
      <c r="AR140" s="45"/>
      <c r="AS140" s="45"/>
      <c r="AT140" s="45"/>
      <c r="AU140" s="45"/>
      <c r="AV140" s="45"/>
      <c r="AW140" s="45"/>
      <c r="AX140" s="45"/>
      <c r="AY140" s="45"/>
      <c r="AZ140" s="45"/>
      <c r="BA140" s="45"/>
      <c r="BB140" s="45"/>
      <c r="BC140" s="45"/>
      <c r="BD140" s="45"/>
    </row>
    <row r="141" spans="1:56" s="7" customFormat="1" ht="19.95" customHeight="1" x14ac:dyDescent="0.45">
      <c r="A141" s="45"/>
      <c r="B141" s="7">
        <v>129</v>
      </c>
      <c r="C141" s="84">
        <f t="shared" si="8"/>
        <v>45332</v>
      </c>
      <c r="D141" s="85"/>
      <c r="E141" s="86"/>
      <c r="F141" s="87">
        <v>5.5888888888888895</v>
      </c>
      <c r="G141" s="88"/>
      <c r="H141" s="89">
        <v>55</v>
      </c>
      <c r="I141" s="90"/>
      <c r="J141" s="91">
        <v>44632</v>
      </c>
      <c r="K141" s="92"/>
      <c r="L141" s="92"/>
      <c r="M141" s="87">
        <v>5.6833333333333336</v>
      </c>
      <c r="N141" s="88"/>
      <c r="O141" s="89">
        <v>167.4</v>
      </c>
      <c r="P141" s="90"/>
      <c r="Q141" s="93">
        <f t="shared" si="12"/>
        <v>-112.4</v>
      </c>
      <c r="R141" s="94"/>
      <c r="S141" s="54" t="s">
        <v>22</v>
      </c>
      <c r="T141" s="95">
        <f t="shared" si="13"/>
        <v>3950</v>
      </c>
      <c r="U141" s="96"/>
      <c r="V141" s="96"/>
      <c r="W141" s="96"/>
      <c r="X141" s="55" t="s">
        <v>28</v>
      </c>
      <c r="Y141" s="45"/>
      <c r="Z141" s="53"/>
      <c r="AA141" s="53"/>
      <c r="AB141" s="47">
        <v>129</v>
      </c>
      <c r="AC141" s="56">
        <v>45332</v>
      </c>
      <c r="AD141" s="42">
        <f>_xlfn.XLOOKUP($M$8&amp;$AC141,Sheet2!$C:$C,Sheet2!$E:$E)</f>
        <v>3.7861111111111114</v>
      </c>
      <c r="AE141" s="43">
        <f>_xlfn.XLOOKUP($M$8&amp;$AC141,Sheet2!$C:$C,Sheet2!$F:$F)</f>
        <v>44609</v>
      </c>
      <c r="AF141" s="44">
        <f>_xlfn.XLOOKUP($M$8&amp;$AC141,Sheet2!$C:$C,Sheet2!$H:$H)</f>
        <v>4.0444444444444443</v>
      </c>
      <c r="AG141" s="48"/>
      <c r="AH141" s="48"/>
      <c r="AI141" s="53"/>
      <c r="AJ141" s="53"/>
      <c r="AK141" s="53"/>
      <c r="AL141" s="53"/>
      <c r="AM141" s="53"/>
      <c r="AN141" s="53"/>
      <c r="AO141" s="45"/>
      <c r="AP141" s="45"/>
      <c r="AQ141" s="45"/>
      <c r="AR141" s="45"/>
      <c r="AS141" s="45"/>
      <c r="AT141" s="45"/>
      <c r="AU141" s="45"/>
      <c r="AV141" s="45"/>
      <c r="AW141" s="45"/>
      <c r="AX141" s="45"/>
      <c r="AY141" s="45"/>
      <c r="AZ141" s="45"/>
      <c r="BA141" s="45"/>
      <c r="BB141" s="45"/>
      <c r="BC141" s="45"/>
      <c r="BD141" s="45"/>
    </row>
    <row r="142" spans="1:56" s="7" customFormat="1" ht="19.95" customHeight="1" x14ac:dyDescent="0.45">
      <c r="A142" s="45"/>
      <c r="B142" s="7">
        <v>130</v>
      </c>
      <c r="C142" s="84">
        <f t="shared" ref="C142:C148" si="14">AC142</f>
        <v>45333</v>
      </c>
      <c r="D142" s="85"/>
      <c r="E142" s="86"/>
      <c r="F142" s="87">
        <v>5.8083333333333336</v>
      </c>
      <c r="G142" s="88"/>
      <c r="H142" s="89"/>
      <c r="I142" s="90"/>
      <c r="J142" s="91">
        <v>44647</v>
      </c>
      <c r="K142" s="92"/>
      <c r="L142" s="92"/>
      <c r="M142" s="87">
        <v>5.8583333333333334</v>
      </c>
      <c r="N142" s="88"/>
      <c r="O142" s="89"/>
      <c r="P142" s="90"/>
      <c r="Q142" s="93">
        <f t="shared" ref="Q142:Q148" si="15">H142-O142</f>
        <v>0</v>
      </c>
      <c r="R142" s="94"/>
      <c r="S142" s="54" t="s">
        <v>22</v>
      </c>
      <c r="T142" s="95" t="str">
        <f t="shared" ref="T142:T148" si="16">IF(OR(H142="",$T$8="",O142=""),"",IF(Q142&gt;0.01,"",IF($T$8*Q142*1.1*-1&gt;100000,100000,ROUNDDOWN($T$8*Q142*1.1*-1,-1))))</f>
        <v/>
      </c>
      <c r="U142" s="96"/>
      <c r="V142" s="96"/>
      <c r="W142" s="96"/>
      <c r="X142" s="55" t="s">
        <v>28</v>
      </c>
      <c r="Y142" s="45"/>
      <c r="Z142" s="53"/>
      <c r="AA142" s="53"/>
      <c r="AB142" s="47">
        <v>130</v>
      </c>
      <c r="AC142" s="56">
        <v>45333</v>
      </c>
      <c r="AD142" s="42">
        <f>_xlfn.XLOOKUP($M$8&amp;$AC142,Sheet2!$C:$C,Sheet2!$E:$E)</f>
        <v>3.7361111111111107</v>
      </c>
      <c r="AE142" s="43">
        <f>_xlfn.XLOOKUP($M$8&amp;$AC142,Sheet2!$C:$C,Sheet2!$F:$F)</f>
        <v>44596</v>
      </c>
      <c r="AF142" s="44">
        <f>_xlfn.XLOOKUP($M$8&amp;$AC142,Sheet2!$C:$C,Sheet2!$H:$H)</f>
        <v>3.7444444444444445</v>
      </c>
      <c r="AG142" s="48"/>
      <c r="AH142" s="48"/>
      <c r="AI142" s="53"/>
      <c r="AJ142" s="53"/>
      <c r="AK142" s="53"/>
      <c r="AL142" s="53"/>
      <c r="AM142" s="53"/>
      <c r="AN142" s="53"/>
      <c r="AO142" s="45"/>
      <c r="AP142" s="45"/>
      <c r="AQ142" s="45"/>
      <c r="AR142" s="45"/>
      <c r="AS142" s="45"/>
      <c r="AT142" s="45"/>
      <c r="AU142" s="45"/>
      <c r="AV142" s="45"/>
      <c r="AW142" s="45"/>
      <c r="AX142" s="45"/>
      <c r="AY142" s="45"/>
      <c r="AZ142" s="45"/>
      <c r="BA142" s="45"/>
      <c r="BB142" s="45"/>
      <c r="BC142" s="45"/>
      <c r="BD142" s="45"/>
    </row>
    <row r="143" spans="1:56" s="7" customFormat="1" ht="19.95" customHeight="1" x14ac:dyDescent="0.45">
      <c r="A143" s="45"/>
      <c r="B143" s="7">
        <v>131</v>
      </c>
      <c r="C143" s="84">
        <f t="shared" si="14"/>
        <v>45334</v>
      </c>
      <c r="D143" s="85"/>
      <c r="E143" s="86"/>
      <c r="F143" s="87">
        <v>5.572222222222222</v>
      </c>
      <c r="G143" s="88"/>
      <c r="H143" s="89"/>
      <c r="I143" s="90"/>
      <c r="J143" s="91">
        <v>44632</v>
      </c>
      <c r="K143" s="92"/>
      <c r="L143" s="92"/>
      <c r="M143" s="87">
        <v>5.6833333333333336</v>
      </c>
      <c r="N143" s="88"/>
      <c r="O143" s="89"/>
      <c r="P143" s="90"/>
      <c r="Q143" s="93">
        <f t="shared" si="15"/>
        <v>0</v>
      </c>
      <c r="R143" s="94"/>
      <c r="S143" s="54" t="s">
        <v>22</v>
      </c>
      <c r="T143" s="95" t="str">
        <f t="shared" si="16"/>
        <v/>
      </c>
      <c r="U143" s="96"/>
      <c r="V143" s="96"/>
      <c r="W143" s="96"/>
      <c r="X143" s="55" t="s">
        <v>28</v>
      </c>
      <c r="Y143" s="45"/>
      <c r="Z143" s="53"/>
      <c r="AA143" s="53"/>
      <c r="AB143" s="47">
        <v>131</v>
      </c>
      <c r="AC143" s="56">
        <v>45334</v>
      </c>
      <c r="AD143" s="42">
        <f>_xlfn.XLOOKUP($M$8&amp;$AC143,Sheet2!$C:$C,Sheet2!$E:$E)</f>
        <v>4.6111111111111116</v>
      </c>
      <c r="AE143" s="43">
        <f>_xlfn.XLOOKUP($M$8&amp;$AC143,Sheet2!$C:$C,Sheet2!$F:$F)</f>
        <v>44614</v>
      </c>
      <c r="AF143" s="44">
        <f>_xlfn.XLOOKUP($M$8&amp;$AC143,Sheet2!$C:$C,Sheet2!$H:$H)</f>
        <v>4.6222222222222227</v>
      </c>
      <c r="AG143" s="48"/>
      <c r="AH143" s="48"/>
      <c r="AI143" s="53"/>
      <c r="AJ143" s="53"/>
      <c r="AK143" s="53"/>
      <c r="AL143" s="53"/>
      <c r="AM143" s="53"/>
      <c r="AN143" s="53"/>
      <c r="AO143" s="45"/>
      <c r="AP143" s="45"/>
      <c r="AQ143" s="45"/>
      <c r="AR143" s="45"/>
      <c r="AS143" s="45"/>
      <c r="AT143" s="45"/>
      <c r="AU143" s="45"/>
      <c r="AV143" s="45"/>
      <c r="AW143" s="45"/>
      <c r="AX143" s="45"/>
      <c r="AY143" s="45"/>
      <c r="AZ143" s="45"/>
      <c r="BA143" s="45"/>
      <c r="BB143" s="45"/>
      <c r="BC143" s="45"/>
      <c r="BD143" s="45"/>
    </row>
    <row r="144" spans="1:56" s="7" customFormat="1" ht="19.95" customHeight="1" x14ac:dyDescent="0.45">
      <c r="A144" s="45"/>
      <c r="B144" s="7">
        <v>132</v>
      </c>
      <c r="C144" s="84">
        <f t="shared" si="14"/>
        <v>45335</v>
      </c>
      <c r="D144" s="85"/>
      <c r="E144" s="86"/>
      <c r="F144" s="87">
        <v>5.3083333333333327</v>
      </c>
      <c r="G144" s="88"/>
      <c r="H144" s="89"/>
      <c r="I144" s="90"/>
      <c r="J144" s="91">
        <v>44629</v>
      </c>
      <c r="K144" s="92"/>
      <c r="L144" s="92"/>
      <c r="M144" s="87">
        <v>5.4138888888888888</v>
      </c>
      <c r="N144" s="88"/>
      <c r="O144" s="89"/>
      <c r="P144" s="90"/>
      <c r="Q144" s="93">
        <f t="shared" si="15"/>
        <v>0</v>
      </c>
      <c r="R144" s="94"/>
      <c r="S144" s="54" t="s">
        <v>22</v>
      </c>
      <c r="T144" s="95" t="str">
        <f t="shared" si="16"/>
        <v/>
      </c>
      <c r="U144" s="96"/>
      <c r="V144" s="96"/>
      <c r="W144" s="96"/>
      <c r="X144" s="55" t="s">
        <v>28</v>
      </c>
      <c r="Y144" s="45"/>
      <c r="Z144" s="53"/>
      <c r="AA144" s="53"/>
      <c r="AB144" s="47">
        <v>132</v>
      </c>
      <c r="AC144" s="56">
        <v>45335</v>
      </c>
      <c r="AD144" s="42">
        <f>_xlfn.XLOOKUP($M$8&amp;$AC144,Sheet2!$C:$C,Sheet2!$E:$E)</f>
        <v>4.3583333333333334</v>
      </c>
      <c r="AE144" s="43">
        <f>_xlfn.XLOOKUP($M$8&amp;$AC144,Sheet2!$C:$C,Sheet2!$F:$F)</f>
        <v>44618</v>
      </c>
      <c r="AF144" s="44">
        <f>_xlfn.XLOOKUP($M$8&amp;$AC144,Sheet2!$C:$C,Sheet2!$H:$H)</f>
        <v>4.3777777777777773</v>
      </c>
      <c r="AG144" s="48"/>
      <c r="AH144" s="53"/>
      <c r="AI144" s="53"/>
      <c r="AJ144" s="53"/>
      <c r="AK144" s="53"/>
      <c r="AL144" s="53"/>
      <c r="AM144" s="53"/>
      <c r="AN144" s="53"/>
      <c r="AO144" s="45"/>
      <c r="AP144" s="45"/>
      <c r="AQ144" s="45"/>
      <c r="AR144" s="45"/>
      <c r="AS144" s="45"/>
      <c r="AT144" s="45"/>
      <c r="AU144" s="45"/>
      <c r="AV144" s="45"/>
      <c r="AW144" s="45"/>
      <c r="AX144" s="45"/>
      <c r="AY144" s="45"/>
      <c r="AZ144" s="45"/>
      <c r="BA144" s="45"/>
      <c r="BB144" s="45"/>
      <c r="BC144" s="45"/>
      <c r="BD144" s="45"/>
    </row>
    <row r="145" spans="1:56" s="7" customFormat="1" ht="19.95" customHeight="1" x14ac:dyDescent="0.45">
      <c r="A145" s="45"/>
      <c r="B145" s="7">
        <v>133</v>
      </c>
      <c r="C145" s="84">
        <f t="shared" si="14"/>
        <v>45339</v>
      </c>
      <c r="D145" s="85"/>
      <c r="E145" s="86"/>
      <c r="F145" s="87">
        <v>5.2527777777777773</v>
      </c>
      <c r="G145" s="88"/>
      <c r="H145" s="89"/>
      <c r="I145" s="90"/>
      <c r="J145" s="91">
        <v>44631</v>
      </c>
      <c r="K145" s="92"/>
      <c r="L145" s="92"/>
      <c r="M145" s="87">
        <v>5.2777777777777777</v>
      </c>
      <c r="N145" s="88"/>
      <c r="O145" s="89"/>
      <c r="P145" s="90"/>
      <c r="Q145" s="93">
        <f t="shared" si="15"/>
        <v>0</v>
      </c>
      <c r="R145" s="94"/>
      <c r="S145" s="54" t="s">
        <v>22</v>
      </c>
      <c r="T145" s="95" t="str">
        <f t="shared" si="16"/>
        <v/>
      </c>
      <c r="U145" s="96"/>
      <c r="V145" s="96"/>
      <c r="W145" s="96"/>
      <c r="X145" s="55" t="s">
        <v>28</v>
      </c>
      <c r="Y145" s="45"/>
      <c r="Z145" s="53"/>
      <c r="AA145" s="53"/>
      <c r="AB145" s="47">
        <v>133</v>
      </c>
      <c r="AC145" s="56">
        <v>45339</v>
      </c>
      <c r="AD145" s="42">
        <f>_xlfn.XLOOKUP($M$8&amp;$AC145,Sheet2!$C:$C,Sheet2!$E:$E)</f>
        <v>5.1861111111111118</v>
      </c>
      <c r="AE145" s="43">
        <f>_xlfn.XLOOKUP($M$8&amp;$AC145,Sheet2!$C:$C,Sheet2!$F:$F)</f>
        <v>44617</v>
      </c>
      <c r="AF145" s="44">
        <f>_xlfn.XLOOKUP($M$8&amp;$AC145,Sheet2!$C:$C,Sheet2!$H:$H)</f>
        <v>5.4277777777777771</v>
      </c>
      <c r="AG145" s="48"/>
      <c r="AH145" s="53"/>
      <c r="AI145" s="53"/>
      <c r="AJ145" s="53"/>
      <c r="AK145" s="53"/>
      <c r="AL145" s="53"/>
      <c r="AM145" s="53"/>
      <c r="AN145" s="53"/>
      <c r="AO145" s="45"/>
      <c r="AP145" s="45"/>
      <c r="AQ145" s="45"/>
      <c r="AR145" s="45"/>
      <c r="AS145" s="45"/>
      <c r="AT145" s="45"/>
      <c r="AU145" s="45"/>
      <c r="AV145" s="45"/>
      <c r="AW145" s="45"/>
      <c r="AX145" s="45"/>
      <c r="AY145" s="45"/>
      <c r="AZ145" s="45"/>
      <c r="BA145" s="45"/>
      <c r="BB145" s="45"/>
      <c r="BC145" s="45"/>
      <c r="BD145" s="45"/>
    </row>
    <row r="146" spans="1:56" s="7" customFormat="1" ht="19.95" customHeight="1" x14ac:dyDescent="0.45">
      <c r="A146" s="45"/>
      <c r="B146" s="7">
        <v>134</v>
      </c>
      <c r="C146" s="84">
        <f t="shared" si="14"/>
        <v>45340</v>
      </c>
      <c r="D146" s="85"/>
      <c r="E146" s="86"/>
      <c r="F146" s="87">
        <v>5.1638888888888888</v>
      </c>
      <c r="G146" s="88"/>
      <c r="H146" s="89"/>
      <c r="I146" s="90"/>
      <c r="J146" s="91">
        <v>44631</v>
      </c>
      <c r="K146" s="92"/>
      <c r="L146" s="92"/>
      <c r="M146" s="87">
        <v>5.2777777777777777</v>
      </c>
      <c r="N146" s="88"/>
      <c r="O146" s="89"/>
      <c r="P146" s="90"/>
      <c r="Q146" s="93">
        <f t="shared" si="15"/>
        <v>0</v>
      </c>
      <c r="R146" s="94"/>
      <c r="S146" s="54" t="s">
        <v>22</v>
      </c>
      <c r="T146" s="95" t="str">
        <f t="shared" si="16"/>
        <v/>
      </c>
      <c r="U146" s="96"/>
      <c r="V146" s="96"/>
      <c r="W146" s="96"/>
      <c r="X146" s="55" t="s">
        <v>28</v>
      </c>
      <c r="Y146" s="45"/>
      <c r="Z146" s="53"/>
      <c r="AA146" s="53"/>
      <c r="AB146" s="47">
        <v>134</v>
      </c>
      <c r="AC146" s="56">
        <v>45340</v>
      </c>
      <c r="AD146" s="42">
        <f>_xlfn.XLOOKUP($M$8&amp;$AC146,Sheet2!$C:$C,Sheet2!$E:$E)</f>
        <v>4.6749999999999998</v>
      </c>
      <c r="AE146" s="43">
        <f>_xlfn.XLOOKUP($M$8&amp;$AC146,Sheet2!$C:$C,Sheet2!$F:$F)</f>
        <v>44617</v>
      </c>
      <c r="AF146" s="44">
        <f>_xlfn.XLOOKUP($M$8&amp;$AC146,Sheet2!$C:$C,Sheet2!$H:$H)</f>
        <v>5.4277777777777771</v>
      </c>
      <c r="AG146" s="48"/>
      <c r="AH146" s="53"/>
      <c r="AI146" s="53"/>
      <c r="AJ146" s="53"/>
      <c r="AK146" s="53"/>
      <c r="AL146" s="53"/>
      <c r="AM146" s="53"/>
      <c r="AN146" s="53"/>
      <c r="AO146" s="45"/>
      <c r="AP146" s="45"/>
      <c r="AQ146" s="45"/>
      <c r="AR146" s="45"/>
      <c r="AS146" s="45"/>
      <c r="AT146" s="45"/>
      <c r="AU146" s="45"/>
      <c r="AV146" s="45"/>
      <c r="AW146" s="45"/>
      <c r="AX146" s="45"/>
      <c r="AY146" s="45"/>
      <c r="AZ146" s="45"/>
      <c r="BA146" s="45"/>
      <c r="BB146" s="45"/>
      <c r="BC146" s="45"/>
      <c r="BD146" s="45"/>
    </row>
    <row r="147" spans="1:56" s="7" customFormat="1" ht="19.95" customHeight="1" x14ac:dyDescent="0.45">
      <c r="A147" s="45"/>
      <c r="B147" s="7">
        <v>135</v>
      </c>
      <c r="C147" s="84">
        <f t="shared" si="14"/>
        <v>45347</v>
      </c>
      <c r="D147" s="85"/>
      <c r="E147" s="86"/>
      <c r="F147" s="87">
        <v>4.0750000000000002</v>
      </c>
      <c r="G147" s="88"/>
      <c r="H147" s="89"/>
      <c r="I147" s="90"/>
      <c r="J147" s="91">
        <v>44640</v>
      </c>
      <c r="K147" s="92"/>
      <c r="L147" s="92"/>
      <c r="M147" s="87">
        <v>4.3166666666666664</v>
      </c>
      <c r="N147" s="88"/>
      <c r="O147" s="89"/>
      <c r="P147" s="90"/>
      <c r="Q147" s="93">
        <f t="shared" si="15"/>
        <v>0</v>
      </c>
      <c r="R147" s="94"/>
      <c r="S147" s="54" t="s">
        <v>22</v>
      </c>
      <c r="T147" s="95" t="str">
        <f t="shared" si="16"/>
        <v/>
      </c>
      <c r="U147" s="96"/>
      <c r="V147" s="96"/>
      <c r="W147" s="96"/>
      <c r="X147" s="55" t="s">
        <v>28</v>
      </c>
      <c r="Y147" s="45"/>
      <c r="Z147" s="53"/>
      <c r="AA147" s="53"/>
      <c r="AB147" s="47">
        <v>135</v>
      </c>
      <c r="AC147" s="56">
        <v>45347</v>
      </c>
      <c r="AD147" s="42">
        <f>_xlfn.XLOOKUP($M$8&amp;$AC147,Sheet2!$C:$C,Sheet2!$E:$E)</f>
        <v>3.5333333333333332</v>
      </c>
      <c r="AE147" s="43">
        <f>_xlfn.XLOOKUP($M$8&amp;$AC147,Sheet2!$C:$C,Sheet2!$F:$F)</f>
        <v>44607</v>
      </c>
      <c r="AF147" s="44">
        <f>_xlfn.XLOOKUP($M$8&amp;$AC147,Sheet2!$C:$C,Sheet2!$H:$H)</f>
        <v>3.5583333333333336</v>
      </c>
      <c r="AG147" s="48"/>
      <c r="AH147" s="53"/>
      <c r="AI147" s="53"/>
      <c r="AJ147" s="53"/>
      <c r="AK147" s="53"/>
      <c r="AL147" s="53"/>
      <c r="AM147" s="53"/>
      <c r="AN147" s="53"/>
      <c r="AO147" s="45"/>
      <c r="AP147" s="45"/>
      <c r="AQ147" s="45"/>
      <c r="AR147" s="45"/>
      <c r="AS147" s="45"/>
      <c r="AT147" s="45"/>
      <c r="AU147" s="45"/>
      <c r="AV147" s="45"/>
      <c r="AW147" s="45"/>
      <c r="AX147" s="45"/>
      <c r="AY147" s="45"/>
      <c r="AZ147" s="45"/>
      <c r="BA147" s="45"/>
      <c r="BB147" s="45"/>
      <c r="BC147" s="45"/>
      <c r="BD147" s="45"/>
    </row>
    <row r="148" spans="1:56" s="7" customFormat="1" ht="19.95" customHeight="1" thickBot="1" x14ac:dyDescent="0.5">
      <c r="A148" s="45"/>
      <c r="B148" s="7">
        <v>136</v>
      </c>
      <c r="C148" s="84">
        <f t="shared" si="14"/>
        <v>45350</v>
      </c>
      <c r="D148" s="85"/>
      <c r="E148" s="86"/>
      <c r="F148" s="87">
        <v>5.3944444444444448</v>
      </c>
      <c r="G148" s="88"/>
      <c r="H148" s="99"/>
      <c r="I148" s="100"/>
      <c r="J148" s="91">
        <v>44629</v>
      </c>
      <c r="K148" s="92"/>
      <c r="L148" s="92"/>
      <c r="M148" s="87">
        <v>5.4138888888888888</v>
      </c>
      <c r="N148" s="88"/>
      <c r="O148" s="99"/>
      <c r="P148" s="100"/>
      <c r="Q148" s="93">
        <f t="shared" si="15"/>
        <v>0</v>
      </c>
      <c r="R148" s="94"/>
      <c r="S148" s="54" t="s">
        <v>22</v>
      </c>
      <c r="T148" s="95" t="str">
        <f t="shared" si="16"/>
        <v/>
      </c>
      <c r="U148" s="96"/>
      <c r="V148" s="96"/>
      <c r="W148" s="96"/>
      <c r="X148" s="55" t="s">
        <v>28</v>
      </c>
      <c r="Y148" s="45"/>
      <c r="Z148" s="53"/>
      <c r="AA148" s="53"/>
      <c r="AB148" s="47">
        <v>136</v>
      </c>
      <c r="AC148" s="56">
        <v>45350</v>
      </c>
      <c r="AD148" s="42">
        <f>_xlfn.XLOOKUP($M$8&amp;$AC148,Sheet2!$C:$C,Sheet2!$E:$E)</f>
        <v>4.0861111111111112</v>
      </c>
      <c r="AE148" s="43">
        <f>_xlfn.XLOOKUP($M$8&amp;$AC148,Sheet2!$C:$C,Sheet2!$F:$F)</f>
        <v>44604</v>
      </c>
      <c r="AF148" s="44">
        <f>_xlfn.XLOOKUP($M$8&amp;$AC148,Sheet2!$C:$C,Sheet2!$H:$H)</f>
        <v>4.1305555555555555</v>
      </c>
      <c r="AG148" s="48"/>
      <c r="AH148" s="53"/>
      <c r="AI148" s="53"/>
      <c r="AJ148" s="53"/>
      <c r="AK148" s="53"/>
      <c r="AL148" s="53"/>
      <c r="AM148" s="53"/>
      <c r="AN148" s="53"/>
      <c r="AO148" s="45"/>
      <c r="AP148" s="45"/>
      <c r="AQ148" s="45"/>
      <c r="AR148" s="45"/>
      <c r="AS148" s="45"/>
      <c r="AT148" s="45"/>
      <c r="AU148" s="45"/>
      <c r="AV148" s="45"/>
      <c r="AW148" s="45"/>
      <c r="AX148" s="45"/>
      <c r="AY148" s="45"/>
      <c r="AZ148" s="45"/>
      <c r="BA148" s="45"/>
      <c r="BB148" s="45"/>
      <c r="BC148" s="45"/>
      <c r="BD148" s="45"/>
    </row>
    <row r="149" spans="1:56" ht="21" customHeight="1" thickBot="1" x14ac:dyDescent="0.5">
      <c r="C149" s="101" t="s">
        <v>2095</v>
      </c>
      <c r="D149" s="101"/>
      <c r="E149" s="101"/>
      <c r="F149" s="101"/>
      <c r="G149" s="101"/>
      <c r="H149" s="101"/>
      <c r="I149" s="101"/>
      <c r="J149" s="101"/>
      <c r="K149" s="101"/>
      <c r="L149" s="101"/>
      <c r="M149" s="101"/>
      <c r="N149" s="101"/>
      <c r="O149" s="101"/>
      <c r="P149" s="102">
        <f>SUM(Q12:R148)</f>
        <v>-882.59999999999991</v>
      </c>
      <c r="Q149" s="103"/>
      <c r="R149" s="104"/>
      <c r="S149" s="54" t="s">
        <v>22</v>
      </c>
      <c r="T149" s="109">
        <f>SUM(T13:W148)</f>
        <v>31040</v>
      </c>
      <c r="U149" s="110"/>
      <c r="V149" s="110"/>
      <c r="W149" s="110"/>
      <c r="X149" s="57" t="s">
        <v>28</v>
      </c>
      <c r="Y149" s="45"/>
      <c r="Z149" s="53"/>
      <c r="AA149" s="53"/>
      <c r="AB149" s="53"/>
      <c r="AC149" s="53"/>
      <c r="AD149" s="45"/>
      <c r="AE149" s="45"/>
      <c r="AF149" s="17">
        <f>SUM(AF13:AF148)</f>
        <v>720.39166666666665</v>
      </c>
      <c r="AH149" s="53"/>
      <c r="AI149" s="53"/>
      <c r="AJ149" s="53"/>
      <c r="AK149" s="53"/>
      <c r="AL149" s="53"/>
      <c r="AM149" s="53"/>
      <c r="AN149" s="53"/>
    </row>
    <row r="150" spans="1:56" ht="21.3" customHeight="1" x14ac:dyDescent="0.45">
      <c r="C150" s="101"/>
      <c r="D150" s="101"/>
      <c r="E150" s="101"/>
      <c r="F150" s="101"/>
      <c r="G150" s="101"/>
      <c r="H150" s="101"/>
      <c r="I150" s="101"/>
      <c r="J150" s="101"/>
      <c r="K150" s="101"/>
      <c r="L150" s="101"/>
      <c r="M150" s="101"/>
      <c r="N150" s="101"/>
      <c r="O150" s="101"/>
      <c r="P150" s="210" t="s">
        <v>1114</v>
      </c>
      <c r="Q150" s="210"/>
      <c r="R150" s="210"/>
      <c r="S150" s="210"/>
      <c r="T150" s="209">
        <f>F153+F154+F155+F156+M153+M154+M155+M156+T153+T154+T155+T156</f>
        <v>2280</v>
      </c>
      <c r="U150" s="209"/>
      <c r="V150" s="209"/>
      <c r="W150" s="209"/>
      <c r="X150" s="58" t="s">
        <v>28</v>
      </c>
      <c r="Z150" s="53"/>
      <c r="AA150" s="53"/>
      <c r="AB150" s="53"/>
      <c r="AC150" s="53"/>
      <c r="AD150" s="53"/>
      <c r="AE150" s="53"/>
      <c r="AF150" s="53"/>
      <c r="AH150" s="53"/>
      <c r="AI150" s="53"/>
      <c r="AJ150" s="53"/>
      <c r="AK150" s="53"/>
      <c r="AL150" s="53"/>
      <c r="AM150" s="53"/>
      <c r="AN150" s="53"/>
    </row>
    <row r="151" spans="1:56" ht="21.3" customHeight="1" thickBot="1" x14ac:dyDescent="0.5">
      <c r="C151" s="101"/>
      <c r="D151" s="101"/>
      <c r="E151" s="101"/>
      <c r="F151" s="101"/>
      <c r="G151" s="101"/>
      <c r="H151" s="101"/>
      <c r="I151" s="101"/>
      <c r="J151" s="101"/>
      <c r="K151" s="101"/>
      <c r="L151" s="101"/>
      <c r="M151" s="101"/>
      <c r="N151" s="101"/>
      <c r="O151" s="101"/>
      <c r="P151" s="211" t="s">
        <v>1115</v>
      </c>
      <c r="Q151" s="211"/>
      <c r="R151" s="211"/>
      <c r="S151" s="211"/>
      <c r="T151" s="97">
        <f>T149-T150</f>
        <v>28760</v>
      </c>
      <c r="U151" s="97"/>
      <c r="V151" s="97"/>
      <c r="W151" s="97"/>
      <c r="X151" s="59" t="s">
        <v>28</v>
      </c>
      <c r="Z151" s="53"/>
      <c r="AA151" s="53"/>
      <c r="AB151" s="53"/>
      <c r="AC151" s="53"/>
      <c r="AD151" s="53"/>
      <c r="AE151" s="53"/>
      <c r="AF151" s="53"/>
      <c r="AH151" s="53"/>
      <c r="AI151" s="53"/>
      <c r="AJ151" s="53"/>
      <c r="AK151" s="53"/>
      <c r="AL151" s="53"/>
      <c r="AM151" s="53"/>
      <c r="AN151" s="53"/>
    </row>
    <row r="152" spans="1:56" ht="21.6" customHeight="1" thickBot="1" x14ac:dyDescent="0.45">
      <c r="A152" s="1"/>
      <c r="B152" s="1" t="s">
        <v>1116</v>
      </c>
      <c r="K152" s="60" t="s">
        <v>1130</v>
      </c>
      <c r="L152" s="60"/>
    </row>
    <row r="153" spans="1:56" ht="19.95" customHeight="1" x14ac:dyDescent="0.45">
      <c r="C153" s="61" t="s">
        <v>1118</v>
      </c>
      <c r="D153" s="62"/>
      <c r="E153" s="62"/>
      <c r="F153" s="98">
        <v>200</v>
      </c>
      <c r="G153" s="98"/>
      <c r="H153" s="98"/>
      <c r="I153" s="62" t="s">
        <v>28</v>
      </c>
      <c r="J153" s="63" t="s">
        <v>1120</v>
      </c>
      <c r="K153" s="63"/>
      <c r="L153" s="62"/>
      <c r="M153" s="98">
        <v>0</v>
      </c>
      <c r="N153" s="98"/>
      <c r="O153" s="98"/>
      <c r="P153" s="64" t="s">
        <v>28</v>
      </c>
      <c r="Q153" s="62" t="s">
        <v>1119</v>
      </c>
      <c r="R153" s="62"/>
      <c r="S153" s="62"/>
      <c r="T153" s="98">
        <v>0</v>
      </c>
      <c r="U153" s="98"/>
      <c r="V153" s="98"/>
      <c r="W153" s="65" t="s">
        <v>28</v>
      </c>
    </row>
    <row r="154" spans="1:56" ht="19.95" customHeight="1" x14ac:dyDescent="0.45">
      <c r="C154" s="66" t="s">
        <v>1121</v>
      </c>
      <c r="D154" s="67"/>
      <c r="E154" s="67"/>
      <c r="F154" s="207">
        <v>357</v>
      </c>
      <c r="G154" s="207"/>
      <c r="H154" s="207"/>
      <c r="I154" s="67" t="s">
        <v>28</v>
      </c>
      <c r="J154" s="68" t="s">
        <v>1124</v>
      </c>
      <c r="K154" s="68"/>
      <c r="L154" s="67"/>
      <c r="M154" s="207">
        <v>578</v>
      </c>
      <c r="N154" s="207"/>
      <c r="O154" s="207"/>
      <c r="P154" s="69" t="s">
        <v>28</v>
      </c>
      <c r="Q154" s="67" t="s">
        <v>1127</v>
      </c>
      <c r="R154" s="67"/>
      <c r="S154" s="67"/>
      <c r="T154" s="207">
        <v>0</v>
      </c>
      <c r="U154" s="207"/>
      <c r="V154" s="207"/>
      <c r="W154" s="70" t="s">
        <v>28</v>
      </c>
    </row>
    <row r="155" spans="1:56" ht="19.95" customHeight="1" x14ac:dyDescent="0.45">
      <c r="C155" s="66" t="s">
        <v>1122</v>
      </c>
      <c r="D155" s="67"/>
      <c r="E155" s="67"/>
      <c r="F155" s="207">
        <v>0</v>
      </c>
      <c r="G155" s="207"/>
      <c r="H155" s="207"/>
      <c r="I155" s="67" t="s">
        <v>28</v>
      </c>
      <c r="J155" s="68" t="s">
        <v>1125</v>
      </c>
      <c r="K155" s="68"/>
      <c r="L155" s="67"/>
      <c r="M155" s="207">
        <v>290</v>
      </c>
      <c r="N155" s="207"/>
      <c r="O155" s="207"/>
      <c r="P155" s="69" t="s">
        <v>28</v>
      </c>
      <c r="Q155" s="67" t="s">
        <v>1128</v>
      </c>
      <c r="R155" s="67"/>
      <c r="S155" s="67"/>
      <c r="T155" s="207">
        <v>256</v>
      </c>
      <c r="U155" s="207"/>
      <c r="V155" s="207"/>
      <c r="W155" s="70" t="s">
        <v>28</v>
      </c>
    </row>
    <row r="156" spans="1:56" ht="19.95" customHeight="1" thickBot="1" x14ac:dyDescent="0.5">
      <c r="C156" s="71" t="s">
        <v>1123</v>
      </c>
      <c r="D156" s="72"/>
      <c r="E156" s="72"/>
      <c r="F156" s="208">
        <v>0</v>
      </c>
      <c r="G156" s="208"/>
      <c r="H156" s="208"/>
      <c r="I156" s="72" t="s">
        <v>28</v>
      </c>
      <c r="J156" s="73" t="s">
        <v>1126</v>
      </c>
      <c r="K156" s="73"/>
      <c r="L156" s="72"/>
      <c r="M156" s="208">
        <v>0</v>
      </c>
      <c r="N156" s="208"/>
      <c r="O156" s="208"/>
      <c r="P156" s="74" t="s">
        <v>28</v>
      </c>
      <c r="Q156" s="72" t="s">
        <v>1129</v>
      </c>
      <c r="R156" s="72"/>
      <c r="S156" s="72"/>
      <c r="T156" s="208">
        <v>599</v>
      </c>
      <c r="U156" s="208"/>
      <c r="V156" s="208"/>
      <c r="W156" s="75" t="s">
        <v>28</v>
      </c>
    </row>
    <row r="157" spans="1:56" ht="7.05" customHeight="1" x14ac:dyDescent="0.45"/>
    <row r="158" spans="1:56" ht="18" customHeight="1" x14ac:dyDescent="0.45">
      <c r="A158" s="1"/>
      <c r="B158" s="158" t="s">
        <v>35</v>
      </c>
      <c r="C158" s="159"/>
      <c r="D158" s="164"/>
      <c r="E158" s="164"/>
      <c r="F158" s="164"/>
      <c r="G158" s="164"/>
      <c r="H158" s="164"/>
      <c r="I158" s="165"/>
      <c r="J158" s="166" t="s">
        <v>36</v>
      </c>
      <c r="K158" s="167"/>
      <c r="L158" s="106"/>
      <c r="M158" s="168"/>
      <c r="N158" s="168"/>
      <c r="O158" s="168"/>
      <c r="P158" s="168"/>
      <c r="Q158" s="168"/>
      <c r="R158" s="168"/>
      <c r="S158" s="76"/>
    </row>
    <row r="159" spans="1:56" ht="18" customHeight="1" x14ac:dyDescent="0.45">
      <c r="A159" s="1"/>
      <c r="B159" s="160"/>
      <c r="C159" s="161"/>
      <c r="D159" s="164"/>
      <c r="E159" s="164"/>
      <c r="F159" s="164"/>
      <c r="G159" s="164"/>
      <c r="H159" s="164"/>
      <c r="I159" s="165"/>
      <c r="J159" s="170" t="s">
        <v>37</v>
      </c>
      <c r="K159" s="171"/>
      <c r="L159" s="107"/>
      <c r="M159" s="169"/>
      <c r="N159" s="169"/>
      <c r="O159" s="169"/>
      <c r="P159" s="169"/>
      <c r="Q159" s="169"/>
      <c r="R159" s="169"/>
      <c r="S159" s="77" t="s">
        <v>38</v>
      </c>
    </row>
    <row r="160" spans="1:56" ht="18.75" customHeight="1" x14ac:dyDescent="0.45">
      <c r="A160" s="1"/>
      <c r="B160" s="160"/>
      <c r="C160" s="161"/>
      <c r="D160" s="172" t="s">
        <v>1106</v>
      </c>
      <c r="E160" s="173"/>
      <c r="F160" s="174"/>
      <c r="G160" s="175" t="s">
        <v>39</v>
      </c>
      <c r="H160" s="203"/>
      <c r="I160" s="205"/>
      <c r="J160" s="151"/>
      <c r="K160" s="108" t="s">
        <v>1107</v>
      </c>
      <c r="L160" s="106"/>
      <c r="M160" s="153"/>
      <c r="N160" s="153"/>
      <c r="O160" s="153"/>
      <c r="P160" s="153"/>
      <c r="Q160" s="153"/>
      <c r="R160" s="153"/>
      <c r="S160" s="151"/>
    </row>
    <row r="161" spans="1:24" ht="15" customHeight="1" x14ac:dyDescent="0.45">
      <c r="A161" s="1"/>
      <c r="B161" s="162"/>
      <c r="C161" s="163"/>
      <c r="D161" s="177" t="s">
        <v>1108</v>
      </c>
      <c r="E161" s="178"/>
      <c r="F161" s="178"/>
      <c r="G161" s="176"/>
      <c r="H161" s="204"/>
      <c r="I161" s="206"/>
      <c r="J161" s="152"/>
      <c r="K161" s="108"/>
      <c r="L161" s="107"/>
      <c r="M161" s="154"/>
      <c r="N161" s="154"/>
      <c r="O161" s="154"/>
      <c r="P161" s="154"/>
      <c r="Q161" s="154"/>
      <c r="R161" s="154"/>
      <c r="S161" s="152"/>
    </row>
    <row r="162" spans="1:24" ht="15" customHeight="1" x14ac:dyDescent="0.45">
      <c r="A162" s="1"/>
      <c r="B162" s="179" t="s">
        <v>40</v>
      </c>
      <c r="C162" s="179"/>
      <c r="D162" s="179"/>
      <c r="E162" s="180" t="s">
        <v>1109</v>
      </c>
      <c r="F162" s="181"/>
      <c r="G162" s="106"/>
      <c r="H162" s="168"/>
      <c r="I162" s="168"/>
      <c r="J162" s="183"/>
      <c r="K162" s="108" t="s">
        <v>1110</v>
      </c>
      <c r="L162" s="106"/>
      <c r="M162" s="168"/>
      <c r="N162" s="168"/>
      <c r="O162" s="168"/>
      <c r="P162" s="168"/>
      <c r="Q162" s="168"/>
      <c r="R162" s="168"/>
      <c r="S162" s="183"/>
      <c r="U162" s="155" t="s">
        <v>1117</v>
      </c>
      <c r="V162" s="155"/>
      <c r="W162" s="155"/>
      <c r="X162" s="155"/>
    </row>
    <row r="163" spans="1:24" ht="15" customHeight="1" x14ac:dyDescent="0.45">
      <c r="A163" s="1"/>
      <c r="B163" s="179"/>
      <c r="C163" s="179"/>
      <c r="D163" s="179"/>
      <c r="E163" s="177"/>
      <c r="F163" s="182"/>
      <c r="G163" s="107"/>
      <c r="H163" s="169"/>
      <c r="I163" s="169"/>
      <c r="J163" s="184"/>
      <c r="K163" s="108"/>
      <c r="L163" s="107"/>
      <c r="M163" s="169"/>
      <c r="N163" s="169"/>
      <c r="O163" s="169"/>
      <c r="P163" s="169"/>
      <c r="Q163" s="169"/>
      <c r="R163" s="169"/>
      <c r="S163" s="184"/>
      <c r="U163" s="111" t="s">
        <v>41</v>
      </c>
      <c r="V163" s="111"/>
      <c r="W163" s="112" t="s">
        <v>42</v>
      </c>
      <c r="X163" s="138"/>
    </row>
    <row r="164" spans="1:24" ht="20.100000000000001" customHeight="1" x14ac:dyDescent="0.35">
      <c r="A164" s="1"/>
      <c r="B164" s="185" t="s">
        <v>1111</v>
      </c>
      <c r="C164" s="186"/>
      <c r="D164" s="187"/>
      <c r="E164" s="188"/>
      <c r="F164" s="189"/>
      <c r="G164" s="189"/>
      <c r="H164" s="189"/>
      <c r="I164" s="189"/>
      <c r="J164" s="189"/>
      <c r="K164" s="189"/>
      <c r="L164" s="189"/>
      <c r="M164" s="189"/>
      <c r="N164" s="189"/>
      <c r="O164" s="189"/>
      <c r="P164" s="189"/>
      <c r="Q164" s="189"/>
      <c r="R164" s="189"/>
      <c r="S164" s="78"/>
      <c r="U164" s="196"/>
      <c r="V164" s="197"/>
      <c r="W164" s="196"/>
      <c r="X164" s="197"/>
    </row>
    <row r="165" spans="1:24" ht="27.9" customHeight="1" x14ac:dyDescent="0.35">
      <c r="A165" s="1"/>
      <c r="B165" s="200" t="s">
        <v>1112</v>
      </c>
      <c r="C165" s="201"/>
      <c r="D165" s="202"/>
      <c r="E165" s="156"/>
      <c r="F165" s="157"/>
      <c r="G165" s="157"/>
      <c r="H165" s="157"/>
      <c r="I165" s="157"/>
      <c r="J165" s="157"/>
      <c r="K165" s="157"/>
      <c r="L165" s="157"/>
      <c r="M165" s="157"/>
      <c r="N165" s="157"/>
      <c r="O165" s="157"/>
      <c r="P165" s="157"/>
      <c r="Q165" s="157"/>
      <c r="R165" s="157"/>
      <c r="S165" s="79" t="s">
        <v>1132</v>
      </c>
      <c r="U165" s="198"/>
      <c r="V165" s="199"/>
      <c r="W165" s="198"/>
      <c r="X165" s="199"/>
    </row>
    <row r="166" spans="1:24" ht="9.9" customHeight="1" x14ac:dyDescent="0.4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row>
    <row r="167" spans="1:24" ht="9.9" customHeight="1" x14ac:dyDescent="0.45">
      <c r="A167" s="1"/>
    </row>
    <row r="168" spans="1:24" ht="21.6" customHeight="1" x14ac:dyDescent="0.45">
      <c r="A168" s="1"/>
      <c r="B168" s="1" t="s">
        <v>43</v>
      </c>
      <c r="E168" s="1" t="s">
        <v>1133</v>
      </c>
    </row>
    <row r="169" spans="1:24" ht="21.6" customHeight="1" x14ac:dyDescent="0.45">
      <c r="A169" s="1"/>
      <c r="B169" s="1" t="s">
        <v>44</v>
      </c>
      <c r="E169" s="1" t="s">
        <v>1113</v>
      </c>
    </row>
    <row r="170" spans="1:24" x14ac:dyDescent="0.45">
      <c r="B170" s="1" t="s">
        <v>1099</v>
      </c>
    </row>
    <row r="171" spans="1:24" x14ac:dyDescent="0.45">
      <c r="E171" s="1" t="s">
        <v>126</v>
      </c>
    </row>
  </sheetData>
  <sheetProtection selectLockedCells="1"/>
  <autoFilter ref="B11:X149"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1183">
    <mergeCell ref="B1:Y2"/>
    <mergeCell ref="AA1:AE1"/>
    <mergeCell ref="AD3:AF4"/>
    <mergeCell ref="C4:F5"/>
    <mergeCell ref="G4:J4"/>
    <mergeCell ref="K4:V4"/>
    <mergeCell ref="G5:J5"/>
    <mergeCell ref="K5:T5"/>
    <mergeCell ref="U5:V5"/>
    <mergeCell ref="T8:U8"/>
    <mergeCell ref="C9:G9"/>
    <mergeCell ref="H9:I9"/>
    <mergeCell ref="J9:N9"/>
    <mergeCell ref="O9:P9"/>
    <mergeCell ref="Q9:S10"/>
    <mergeCell ref="T9:X10"/>
    <mergeCell ref="C10:E10"/>
    <mergeCell ref="F10:G10"/>
    <mergeCell ref="H10:I10"/>
    <mergeCell ref="C6:F6"/>
    <mergeCell ref="G6:L6"/>
    <mergeCell ref="M6:P6"/>
    <mergeCell ref="Q6:T6"/>
    <mergeCell ref="U6:V6"/>
    <mergeCell ref="C8:F8"/>
    <mergeCell ref="G8:H8"/>
    <mergeCell ref="I8:L8"/>
    <mergeCell ref="M8:O8"/>
    <mergeCell ref="P8:S8"/>
    <mergeCell ref="Q11:R12"/>
    <mergeCell ref="S11:S12"/>
    <mergeCell ref="T11:X12"/>
    <mergeCell ref="C13:E13"/>
    <mergeCell ref="F13:G13"/>
    <mergeCell ref="H13:I13"/>
    <mergeCell ref="J13:L13"/>
    <mergeCell ref="M13:N13"/>
    <mergeCell ref="O13:P13"/>
    <mergeCell ref="Q13:R13"/>
    <mergeCell ref="J10:L10"/>
    <mergeCell ref="M10:N10"/>
    <mergeCell ref="O10:P10"/>
    <mergeCell ref="B11:B12"/>
    <mergeCell ref="C11:E12"/>
    <mergeCell ref="F11:G12"/>
    <mergeCell ref="H11:I12"/>
    <mergeCell ref="J11:L12"/>
    <mergeCell ref="M11:N12"/>
    <mergeCell ref="O11:P12"/>
    <mergeCell ref="Q15:R15"/>
    <mergeCell ref="T15:W15"/>
    <mergeCell ref="C16:E16"/>
    <mergeCell ref="F16:G16"/>
    <mergeCell ref="H16:I16"/>
    <mergeCell ref="J16:L16"/>
    <mergeCell ref="M16:N16"/>
    <mergeCell ref="O16:P16"/>
    <mergeCell ref="Q16:R16"/>
    <mergeCell ref="T16:W16"/>
    <mergeCell ref="C15:E15"/>
    <mergeCell ref="F15:G15"/>
    <mergeCell ref="H15:I15"/>
    <mergeCell ref="J15:L15"/>
    <mergeCell ref="M15:N15"/>
    <mergeCell ref="O15:P15"/>
    <mergeCell ref="T13:W13"/>
    <mergeCell ref="C14:E14"/>
    <mergeCell ref="F14:G14"/>
    <mergeCell ref="H14:I14"/>
    <mergeCell ref="J14:L14"/>
    <mergeCell ref="M14:N14"/>
    <mergeCell ref="O14:P14"/>
    <mergeCell ref="Q14:R14"/>
    <mergeCell ref="T14:W14"/>
    <mergeCell ref="Q19:R19"/>
    <mergeCell ref="T19:W19"/>
    <mergeCell ref="C20:E20"/>
    <mergeCell ref="F20:G20"/>
    <mergeCell ref="H20:I20"/>
    <mergeCell ref="J20:L20"/>
    <mergeCell ref="M20:N20"/>
    <mergeCell ref="O20:P20"/>
    <mergeCell ref="Q20:R20"/>
    <mergeCell ref="T20:W20"/>
    <mergeCell ref="C19:E19"/>
    <mergeCell ref="F19:G19"/>
    <mergeCell ref="H19:I19"/>
    <mergeCell ref="J19:L19"/>
    <mergeCell ref="M19:N19"/>
    <mergeCell ref="O19:P19"/>
    <mergeCell ref="Q17:R17"/>
    <mergeCell ref="T17:W17"/>
    <mergeCell ref="C18:E18"/>
    <mergeCell ref="F18:G18"/>
    <mergeCell ref="H18:I18"/>
    <mergeCell ref="J18:L18"/>
    <mergeCell ref="M18:N18"/>
    <mergeCell ref="O18:P18"/>
    <mergeCell ref="Q18:R18"/>
    <mergeCell ref="T18:W18"/>
    <mergeCell ref="C17:E17"/>
    <mergeCell ref="F17:G17"/>
    <mergeCell ref="H17:I17"/>
    <mergeCell ref="J17:L17"/>
    <mergeCell ref="M17:N17"/>
    <mergeCell ref="O17:P17"/>
    <mergeCell ref="Q23:R23"/>
    <mergeCell ref="T23:W23"/>
    <mergeCell ref="C24:E24"/>
    <mergeCell ref="F24:G24"/>
    <mergeCell ref="H24:I24"/>
    <mergeCell ref="J24:L24"/>
    <mergeCell ref="M24:N24"/>
    <mergeCell ref="O24:P24"/>
    <mergeCell ref="Q24:R24"/>
    <mergeCell ref="T24:W24"/>
    <mergeCell ref="C23:E23"/>
    <mergeCell ref="F23:G23"/>
    <mergeCell ref="H23:I23"/>
    <mergeCell ref="J23:L23"/>
    <mergeCell ref="M23:N23"/>
    <mergeCell ref="O23:P23"/>
    <mergeCell ref="Q21:R21"/>
    <mergeCell ref="T21:W21"/>
    <mergeCell ref="C22:E22"/>
    <mergeCell ref="F22:G22"/>
    <mergeCell ref="H22:I22"/>
    <mergeCell ref="J22:L22"/>
    <mergeCell ref="M22:N22"/>
    <mergeCell ref="O22:P22"/>
    <mergeCell ref="Q22:R22"/>
    <mergeCell ref="T22:W22"/>
    <mergeCell ref="C21:E21"/>
    <mergeCell ref="F21:G21"/>
    <mergeCell ref="H21:I21"/>
    <mergeCell ref="J21:L21"/>
    <mergeCell ref="M21:N21"/>
    <mergeCell ref="O21:P21"/>
    <mergeCell ref="Q27:R27"/>
    <mergeCell ref="T27:W27"/>
    <mergeCell ref="C28:E28"/>
    <mergeCell ref="F28:G28"/>
    <mergeCell ref="H28:I28"/>
    <mergeCell ref="J28:L28"/>
    <mergeCell ref="M28:N28"/>
    <mergeCell ref="O28:P28"/>
    <mergeCell ref="Q28:R28"/>
    <mergeCell ref="T28:W28"/>
    <mergeCell ref="C27:E27"/>
    <mergeCell ref="F27:G27"/>
    <mergeCell ref="H27:I27"/>
    <mergeCell ref="J27:L27"/>
    <mergeCell ref="M27:N27"/>
    <mergeCell ref="O27:P27"/>
    <mergeCell ref="Q25:R25"/>
    <mergeCell ref="T25:W25"/>
    <mergeCell ref="C26:E26"/>
    <mergeCell ref="F26:G26"/>
    <mergeCell ref="H26:I26"/>
    <mergeCell ref="J26:L26"/>
    <mergeCell ref="M26:N26"/>
    <mergeCell ref="O26:P26"/>
    <mergeCell ref="Q26:R26"/>
    <mergeCell ref="T26:W26"/>
    <mergeCell ref="C25:E25"/>
    <mergeCell ref="F25:G25"/>
    <mergeCell ref="H25:I25"/>
    <mergeCell ref="J25:L25"/>
    <mergeCell ref="M25:N25"/>
    <mergeCell ref="O25:P25"/>
    <mergeCell ref="Q31:R31"/>
    <mergeCell ref="T31:W31"/>
    <mergeCell ref="C32:E32"/>
    <mergeCell ref="F32:G32"/>
    <mergeCell ref="H32:I32"/>
    <mergeCell ref="J32:L32"/>
    <mergeCell ref="M32:N32"/>
    <mergeCell ref="O32:P32"/>
    <mergeCell ref="Q32:R32"/>
    <mergeCell ref="T32:W32"/>
    <mergeCell ref="C31:E31"/>
    <mergeCell ref="F31:G31"/>
    <mergeCell ref="H31:I31"/>
    <mergeCell ref="J31:L31"/>
    <mergeCell ref="M31:N31"/>
    <mergeCell ref="O31:P31"/>
    <mergeCell ref="Q29:R29"/>
    <mergeCell ref="T29:W29"/>
    <mergeCell ref="C30:E30"/>
    <mergeCell ref="F30:G30"/>
    <mergeCell ref="H30:I30"/>
    <mergeCell ref="J30:L30"/>
    <mergeCell ref="M30:N30"/>
    <mergeCell ref="O30:P30"/>
    <mergeCell ref="Q30:R30"/>
    <mergeCell ref="T30:W30"/>
    <mergeCell ref="C29:E29"/>
    <mergeCell ref="F29:G29"/>
    <mergeCell ref="H29:I29"/>
    <mergeCell ref="J29:L29"/>
    <mergeCell ref="M29:N29"/>
    <mergeCell ref="O29:P29"/>
    <mergeCell ref="Q35:R35"/>
    <mergeCell ref="T35:W35"/>
    <mergeCell ref="C36:E36"/>
    <mergeCell ref="F36:G36"/>
    <mergeCell ref="H36:I36"/>
    <mergeCell ref="J36:L36"/>
    <mergeCell ref="M36:N36"/>
    <mergeCell ref="O36:P36"/>
    <mergeCell ref="Q36:R36"/>
    <mergeCell ref="T36:W36"/>
    <mergeCell ref="C35:E35"/>
    <mergeCell ref="F35:G35"/>
    <mergeCell ref="H35:I35"/>
    <mergeCell ref="J35:L35"/>
    <mergeCell ref="M35:N35"/>
    <mergeCell ref="O35:P35"/>
    <mergeCell ref="Q33:R33"/>
    <mergeCell ref="T33:W33"/>
    <mergeCell ref="C34:E34"/>
    <mergeCell ref="F34:G34"/>
    <mergeCell ref="H34:I34"/>
    <mergeCell ref="J34:L34"/>
    <mergeCell ref="M34:N34"/>
    <mergeCell ref="O34:P34"/>
    <mergeCell ref="Q34:R34"/>
    <mergeCell ref="T34:W34"/>
    <mergeCell ref="C33:E33"/>
    <mergeCell ref="F33:G33"/>
    <mergeCell ref="H33:I33"/>
    <mergeCell ref="J33:L33"/>
    <mergeCell ref="M33:N33"/>
    <mergeCell ref="O33:P33"/>
    <mergeCell ref="Q39:R39"/>
    <mergeCell ref="T39:W39"/>
    <mergeCell ref="C40:E40"/>
    <mergeCell ref="F40:G40"/>
    <mergeCell ref="H40:I40"/>
    <mergeCell ref="J40:L40"/>
    <mergeCell ref="M40:N40"/>
    <mergeCell ref="O40:P40"/>
    <mergeCell ref="Q40:R40"/>
    <mergeCell ref="T40:W40"/>
    <mergeCell ref="C39:E39"/>
    <mergeCell ref="F39:G39"/>
    <mergeCell ref="H39:I39"/>
    <mergeCell ref="J39:L39"/>
    <mergeCell ref="M39:N39"/>
    <mergeCell ref="O39:P39"/>
    <mergeCell ref="Q37:R37"/>
    <mergeCell ref="T37:W37"/>
    <mergeCell ref="C38:E38"/>
    <mergeCell ref="F38:G38"/>
    <mergeCell ref="H38:I38"/>
    <mergeCell ref="J38:L38"/>
    <mergeCell ref="M38:N38"/>
    <mergeCell ref="O38:P38"/>
    <mergeCell ref="Q38:R38"/>
    <mergeCell ref="T38:W38"/>
    <mergeCell ref="C37:E37"/>
    <mergeCell ref="F37:G37"/>
    <mergeCell ref="H37:I37"/>
    <mergeCell ref="J37:L37"/>
    <mergeCell ref="M37:N37"/>
    <mergeCell ref="O37:P37"/>
    <mergeCell ref="Q43:R43"/>
    <mergeCell ref="T43:W43"/>
    <mergeCell ref="C44:E44"/>
    <mergeCell ref="F44:G44"/>
    <mergeCell ref="H44:I44"/>
    <mergeCell ref="J44:L44"/>
    <mergeCell ref="M44:N44"/>
    <mergeCell ref="O44:P44"/>
    <mergeCell ref="Q44:R44"/>
    <mergeCell ref="T44:W44"/>
    <mergeCell ref="C43:E43"/>
    <mergeCell ref="F43:G43"/>
    <mergeCell ref="H43:I43"/>
    <mergeCell ref="J43:L43"/>
    <mergeCell ref="M43:N43"/>
    <mergeCell ref="O43:P43"/>
    <mergeCell ref="Q41:R41"/>
    <mergeCell ref="T41:W41"/>
    <mergeCell ref="C42:E42"/>
    <mergeCell ref="F42:G42"/>
    <mergeCell ref="H42:I42"/>
    <mergeCell ref="J42:L42"/>
    <mergeCell ref="M42:N42"/>
    <mergeCell ref="O42:P42"/>
    <mergeCell ref="Q42:R42"/>
    <mergeCell ref="T42:W42"/>
    <mergeCell ref="C41:E41"/>
    <mergeCell ref="F41:G41"/>
    <mergeCell ref="H41:I41"/>
    <mergeCell ref="J41:L41"/>
    <mergeCell ref="M41:N41"/>
    <mergeCell ref="O41:P41"/>
    <mergeCell ref="Q47:R47"/>
    <mergeCell ref="T47:W47"/>
    <mergeCell ref="C48:E48"/>
    <mergeCell ref="F48:G48"/>
    <mergeCell ref="H48:I48"/>
    <mergeCell ref="J48:L48"/>
    <mergeCell ref="M48:N48"/>
    <mergeCell ref="O48:P48"/>
    <mergeCell ref="Q48:R48"/>
    <mergeCell ref="T48:W48"/>
    <mergeCell ref="C47:E47"/>
    <mergeCell ref="F47:G47"/>
    <mergeCell ref="H47:I47"/>
    <mergeCell ref="J47:L47"/>
    <mergeCell ref="M47:N47"/>
    <mergeCell ref="O47:P47"/>
    <mergeCell ref="Q45:R45"/>
    <mergeCell ref="T45:W45"/>
    <mergeCell ref="C46:E46"/>
    <mergeCell ref="F46:G46"/>
    <mergeCell ref="H46:I46"/>
    <mergeCell ref="J46:L46"/>
    <mergeCell ref="M46:N46"/>
    <mergeCell ref="O46:P46"/>
    <mergeCell ref="Q46:R46"/>
    <mergeCell ref="T46:W46"/>
    <mergeCell ref="C45:E45"/>
    <mergeCell ref="F45:G45"/>
    <mergeCell ref="H45:I45"/>
    <mergeCell ref="J45:L45"/>
    <mergeCell ref="M45:N45"/>
    <mergeCell ref="O45:P45"/>
    <mergeCell ref="Q51:R51"/>
    <mergeCell ref="T51:W51"/>
    <mergeCell ref="C52:E52"/>
    <mergeCell ref="F52:G52"/>
    <mergeCell ref="H52:I52"/>
    <mergeCell ref="J52:L52"/>
    <mergeCell ref="M52:N52"/>
    <mergeCell ref="O52:P52"/>
    <mergeCell ref="Q52:R52"/>
    <mergeCell ref="T52:W52"/>
    <mergeCell ref="C51:E51"/>
    <mergeCell ref="F51:G51"/>
    <mergeCell ref="H51:I51"/>
    <mergeCell ref="J51:L51"/>
    <mergeCell ref="M51:N51"/>
    <mergeCell ref="O51:P51"/>
    <mergeCell ref="Q49:R49"/>
    <mergeCell ref="T49:W49"/>
    <mergeCell ref="C50:E50"/>
    <mergeCell ref="F50:G50"/>
    <mergeCell ref="H50:I50"/>
    <mergeCell ref="J50:L50"/>
    <mergeCell ref="M50:N50"/>
    <mergeCell ref="O50:P50"/>
    <mergeCell ref="Q50:R50"/>
    <mergeCell ref="T50:W50"/>
    <mergeCell ref="C49:E49"/>
    <mergeCell ref="F49:G49"/>
    <mergeCell ref="H49:I49"/>
    <mergeCell ref="J49:L49"/>
    <mergeCell ref="M49:N49"/>
    <mergeCell ref="O49:P49"/>
    <mergeCell ref="Q55:R55"/>
    <mergeCell ref="T55:W55"/>
    <mergeCell ref="C56:E56"/>
    <mergeCell ref="F56:G56"/>
    <mergeCell ref="H56:I56"/>
    <mergeCell ref="J56:L56"/>
    <mergeCell ref="M56:N56"/>
    <mergeCell ref="O56:P56"/>
    <mergeCell ref="Q56:R56"/>
    <mergeCell ref="T56:W56"/>
    <mergeCell ref="C55:E55"/>
    <mergeCell ref="F55:G55"/>
    <mergeCell ref="H55:I55"/>
    <mergeCell ref="J55:L55"/>
    <mergeCell ref="M55:N55"/>
    <mergeCell ref="O55:P55"/>
    <mergeCell ref="Q53:R53"/>
    <mergeCell ref="T53:W53"/>
    <mergeCell ref="C54:E54"/>
    <mergeCell ref="F54:G54"/>
    <mergeCell ref="H54:I54"/>
    <mergeCell ref="J54:L54"/>
    <mergeCell ref="M54:N54"/>
    <mergeCell ref="O54:P54"/>
    <mergeCell ref="Q54:R54"/>
    <mergeCell ref="T54:W54"/>
    <mergeCell ref="C53:E53"/>
    <mergeCell ref="F53:G53"/>
    <mergeCell ref="H53:I53"/>
    <mergeCell ref="J53:L53"/>
    <mergeCell ref="M53:N53"/>
    <mergeCell ref="O53:P53"/>
    <mergeCell ref="Q59:R59"/>
    <mergeCell ref="T59:W59"/>
    <mergeCell ref="C60:E60"/>
    <mergeCell ref="F60:G60"/>
    <mergeCell ref="H60:I60"/>
    <mergeCell ref="J60:L60"/>
    <mergeCell ref="M60:N60"/>
    <mergeCell ref="O60:P60"/>
    <mergeCell ref="Q60:R60"/>
    <mergeCell ref="T60:W60"/>
    <mergeCell ref="C59:E59"/>
    <mergeCell ref="F59:G59"/>
    <mergeCell ref="H59:I59"/>
    <mergeCell ref="J59:L59"/>
    <mergeCell ref="M59:N59"/>
    <mergeCell ref="O59:P59"/>
    <mergeCell ref="Q57:R57"/>
    <mergeCell ref="T57:W57"/>
    <mergeCell ref="C58:E58"/>
    <mergeCell ref="F58:G58"/>
    <mergeCell ref="H58:I58"/>
    <mergeCell ref="J58:L58"/>
    <mergeCell ref="M58:N58"/>
    <mergeCell ref="O58:P58"/>
    <mergeCell ref="Q58:R58"/>
    <mergeCell ref="T58:W58"/>
    <mergeCell ref="C57:E57"/>
    <mergeCell ref="F57:G57"/>
    <mergeCell ref="H57:I57"/>
    <mergeCell ref="J57:L57"/>
    <mergeCell ref="M57:N57"/>
    <mergeCell ref="O57:P57"/>
    <mergeCell ref="Q63:R63"/>
    <mergeCell ref="T63:W63"/>
    <mergeCell ref="C64:E64"/>
    <mergeCell ref="F64:G64"/>
    <mergeCell ref="H64:I64"/>
    <mergeCell ref="J64:L64"/>
    <mergeCell ref="M64:N64"/>
    <mergeCell ref="O64:P64"/>
    <mergeCell ref="Q64:R64"/>
    <mergeCell ref="T64:W64"/>
    <mergeCell ref="C63:E63"/>
    <mergeCell ref="F63:G63"/>
    <mergeCell ref="H63:I63"/>
    <mergeCell ref="J63:L63"/>
    <mergeCell ref="M63:N63"/>
    <mergeCell ref="O63:P63"/>
    <mergeCell ref="Q61:R61"/>
    <mergeCell ref="T61:W61"/>
    <mergeCell ref="C62:E62"/>
    <mergeCell ref="F62:G62"/>
    <mergeCell ref="H62:I62"/>
    <mergeCell ref="J62:L62"/>
    <mergeCell ref="M62:N62"/>
    <mergeCell ref="O62:P62"/>
    <mergeCell ref="Q62:R62"/>
    <mergeCell ref="T62:W62"/>
    <mergeCell ref="C61:E61"/>
    <mergeCell ref="F61:G61"/>
    <mergeCell ref="H61:I61"/>
    <mergeCell ref="J61:L61"/>
    <mergeCell ref="M61:N61"/>
    <mergeCell ref="O61:P61"/>
    <mergeCell ref="Q67:R67"/>
    <mergeCell ref="T67:W67"/>
    <mergeCell ref="C68:E68"/>
    <mergeCell ref="F68:G68"/>
    <mergeCell ref="H68:I68"/>
    <mergeCell ref="J68:L68"/>
    <mergeCell ref="M68:N68"/>
    <mergeCell ref="O68:P68"/>
    <mergeCell ref="Q68:R68"/>
    <mergeCell ref="T68:W68"/>
    <mergeCell ref="C67:E67"/>
    <mergeCell ref="F67:G67"/>
    <mergeCell ref="H67:I67"/>
    <mergeCell ref="J67:L67"/>
    <mergeCell ref="M67:N67"/>
    <mergeCell ref="O67:P67"/>
    <mergeCell ref="Q65:R65"/>
    <mergeCell ref="T65:W65"/>
    <mergeCell ref="C66:E66"/>
    <mergeCell ref="F66:G66"/>
    <mergeCell ref="H66:I66"/>
    <mergeCell ref="J66:L66"/>
    <mergeCell ref="M66:N66"/>
    <mergeCell ref="O66:P66"/>
    <mergeCell ref="Q66:R66"/>
    <mergeCell ref="T66:W66"/>
    <mergeCell ref="C65:E65"/>
    <mergeCell ref="F65:G65"/>
    <mergeCell ref="H65:I65"/>
    <mergeCell ref="J65:L65"/>
    <mergeCell ref="M65:N65"/>
    <mergeCell ref="O65:P65"/>
    <mergeCell ref="Q71:R71"/>
    <mergeCell ref="T71:W71"/>
    <mergeCell ref="C72:E72"/>
    <mergeCell ref="F72:G72"/>
    <mergeCell ref="H72:I72"/>
    <mergeCell ref="J72:L72"/>
    <mergeCell ref="M72:N72"/>
    <mergeCell ref="O72:P72"/>
    <mergeCell ref="Q72:R72"/>
    <mergeCell ref="T72:W72"/>
    <mergeCell ref="C71:E71"/>
    <mergeCell ref="F71:G71"/>
    <mergeCell ref="H71:I71"/>
    <mergeCell ref="J71:L71"/>
    <mergeCell ref="M71:N71"/>
    <mergeCell ref="O71:P71"/>
    <mergeCell ref="Q69:R69"/>
    <mergeCell ref="T69:W69"/>
    <mergeCell ref="C70:E70"/>
    <mergeCell ref="F70:G70"/>
    <mergeCell ref="H70:I70"/>
    <mergeCell ref="J70:L70"/>
    <mergeCell ref="M70:N70"/>
    <mergeCell ref="O70:P70"/>
    <mergeCell ref="Q70:R70"/>
    <mergeCell ref="T70:W70"/>
    <mergeCell ref="C69:E69"/>
    <mergeCell ref="F69:G69"/>
    <mergeCell ref="H69:I69"/>
    <mergeCell ref="J69:L69"/>
    <mergeCell ref="M69:N69"/>
    <mergeCell ref="O69:P69"/>
    <mergeCell ref="Q75:R75"/>
    <mergeCell ref="T75:W75"/>
    <mergeCell ref="C76:E76"/>
    <mergeCell ref="F76:G76"/>
    <mergeCell ref="H76:I76"/>
    <mergeCell ref="J76:L76"/>
    <mergeCell ref="M76:N76"/>
    <mergeCell ref="O76:P76"/>
    <mergeCell ref="Q76:R76"/>
    <mergeCell ref="T76:W76"/>
    <mergeCell ref="C75:E75"/>
    <mergeCell ref="F75:G75"/>
    <mergeCell ref="H75:I75"/>
    <mergeCell ref="J75:L75"/>
    <mergeCell ref="M75:N75"/>
    <mergeCell ref="O75:P75"/>
    <mergeCell ref="Q73:R73"/>
    <mergeCell ref="T73:W73"/>
    <mergeCell ref="C74:E74"/>
    <mergeCell ref="F74:G74"/>
    <mergeCell ref="H74:I74"/>
    <mergeCell ref="J74:L74"/>
    <mergeCell ref="M74:N74"/>
    <mergeCell ref="O74:P74"/>
    <mergeCell ref="Q74:R74"/>
    <mergeCell ref="T74:W74"/>
    <mergeCell ref="C73:E73"/>
    <mergeCell ref="F73:G73"/>
    <mergeCell ref="H73:I73"/>
    <mergeCell ref="J73:L73"/>
    <mergeCell ref="M73:N73"/>
    <mergeCell ref="O73:P73"/>
    <mergeCell ref="Q79:R79"/>
    <mergeCell ref="T79:W79"/>
    <mergeCell ref="C80:E80"/>
    <mergeCell ref="F80:G80"/>
    <mergeCell ref="H80:I80"/>
    <mergeCell ref="J80:L80"/>
    <mergeCell ref="M80:N80"/>
    <mergeCell ref="O80:P80"/>
    <mergeCell ref="Q80:R80"/>
    <mergeCell ref="T80:W80"/>
    <mergeCell ref="C79:E79"/>
    <mergeCell ref="F79:G79"/>
    <mergeCell ref="H79:I79"/>
    <mergeCell ref="J79:L79"/>
    <mergeCell ref="M79:N79"/>
    <mergeCell ref="O79:P79"/>
    <mergeCell ref="Q77:R77"/>
    <mergeCell ref="T77:W77"/>
    <mergeCell ref="C78:E78"/>
    <mergeCell ref="F78:G78"/>
    <mergeCell ref="H78:I78"/>
    <mergeCell ref="J78:L78"/>
    <mergeCell ref="M78:N78"/>
    <mergeCell ref="O78:P78"/>
    <mergeCell ref="Q78:R78"/>
    <mergeCell ref="T78:W78"/>
    <mergeCell ref="C77:E77"/>
    <mergeCell ref="F77:G77"/>
    <mergeCell ref="H77:I77"/>
    <mergeCell ref="J77:L77"/>
    <mergeCell ref="M77:N77"/>
    <mergeCell ref="O77:P77"/>
    <mergeCell ref="Q83:R83"/>
    <mergeCell ref="T83:W83"/>
    <mergeCell ref="C84:E84"/>
    <mergeCell ref="F84:G84"/>
    <mergeCell ref="H84:I84"/>
    <mergeCell ref="J84:L84"/>
    <mergeCell ref="M84:N84"/>
    <mergeCell ref="O84:P84"/>
    <mergeCell ref="Q84:R84"/>
    <mergeCell ref="T84:W84"/>
    <mergeCell ref="C83:E83"/>
    <mergeCell ref="F83:G83"/>
    <mergeCell ref="H83:I83"/>
    <mergeCell ref="J83:L83"/>
    <mergeCell ref="M83:N83"/>
    <mergeCell ref="O83:P83"/>
    <mergeCell ref="Q81:R81"/>
    <mergeCell ref="T81:W81"/>
    <mergeCell ref="C82:E82"/>
    <mergeCell ref="F82:G82"/>
    <mergeCell ref="H82:I82"/>
    <mergeCell ref="J82:L82"/>
    <mergeCell ref="M82:N82"/>
    <mergeCell ref="O82:P82"/>
    <mergeCell ref="Q82:R82"/>
    <mergeCell ref="T82:W82"/>
    <mergeCell ref="C81:E81"/>
    <mergeCell ref="F81:G81"/>
    <mergeCell ref="H81:I81"/>
    <mergeCell ref="J81:L81"/>
    <mergeCell ref="M81:N81"/>
    <mergeCell ref="O81:P81"/>
    <mergeCell ref="Q87:R87"/>
    <mergeCell ref="T87:W87"/>
    <mergeCell ref="C88:E88"/>
    <mergeCell ref="F88:G88"/>
    <mergeCell ref="H88:I88"/>
    <mergeCell ref="J88:L88"/>
    <mergeCell ref="M88:N88"/>
    <mergeCell ref="O88:P88"/>
    <mergeCell ref="Q88:R88"/>
    <mergeCell ref="T88:W88"/>
    <mergeCell ref="C87:E87"/>
    <mergeCell ref="F87:G87"/>
    <mergeCell ref="H87:I87"/>
    <mergeCell ref="J87:L87"/>
    <mergeCell ref="M87:N87"/>
    <mergeCell ref="O87:P87"/>
    <mergeCell ref="Q85:R85"/>
    <mergeCell ref="T85:W85"/>
    <mergeCell ref="C86:E86"/>
    <mergeCell ref="F86:G86"/>
    <mergeCell ref="H86:I86"/>
    <mergeCell ref="J86:L86"/>
    <mergeCell ref="M86:N86"/>
    <mergeCell ref="O86:P86"/>
    <mergeCell ref="Q86:R86"/>
    <mergeCell ref="T86:W86"/>
    <mergeCell ref="C85:E85"/>
    <mergeCell ref="F85:G85"/>
    <mergeCell ref="H85:I85"/>
    <mergeCell ref="J85:L85"/>
    <mergeCell ref="M85:N85"/>
    <mergeCell ref="O85:P85"/>
    <mergeCell ref="Q91:R91"/>
    <mergeCell ref="T91:W91"/>
    <mergeCell ref="C92:E92"/>
    <mergeCell ref="F92:G92"/>
    <mergeCell ref="H92:I92"/>
    <mergeCell ref="J92:L92"/>
    <mergeCell ref="M92:N92"/>
    <mergeCell ref="O92:P92"/>
    <mergeCell ref="Q92:R92"/>
    <mergeCell ref="T92:W92"/>
    <mergeCell ref="C91:E91"/>
    <mergeCell ref="F91:G91"/>
    <mergeCell ref="H91:I91"/>
    <mergeCell ref="J91:L91"/>
    <mergeCell ref="M91:N91"/>
    <mergeCell ref="O91:P91"/>
    <mergeCell ref="Q89:R89"/>
    <mergeCell ref="T89:W89"/>
    <mergeCell ref="C90:E90"/>
    <mergeCell ref="F90:G90"/>
    <mergeCell ref="H90:I90"/>
    <mergeCell ref="J90:L90"/>
    <mergeCell ref="M90:N90"/>
    <mergeCell ref="O90:P90"/>
    <mergeCell ref="Q90:R90"/>
    <mergeCell ref="T90:W90"/>
    <mergeCell ref="C89:E89"/>
    <mergeCell ref="F89:G89"/>
    <mergeCell ref="H89:I89"/>
    <mergeCell ref="J89:L89"/>
    <mergeCell ref="M89:N89"/>
    <mergeCell ref="O89:P89"/>
    <mergeCell ref="Q95:R95"/>
    <mergeCell ref="T95:W95"/>
    <mergeCell ref="C96:E96"/>
    <mergeCell ref="F96:G96"/>
    <mergeCell ref="H96:I96"/>
    <mergeCell ref="J96:L96"/>
    <mergeCell ref="M96:N96"/>
    <mergeCell ref="O96:P96"/>
    <mergeCell ref="Q96:R96"/>
    <mergeCell ref="T96:W96"/>
    <mergeCell ref="C95:E95"/>
    <mergeCell ref="F95:G95"/>
    <mergeCell ref="H95:I95"/>
    <mergeCell ref="J95:L95"/>
    <mergeCell ref="M95:N95"/>
    <mergeCell ref="O95:P95"/>
    <mergeCell ref="Q93:R93"/>
    <mergeCell ref="T93:W93"/>
    <mergeCell ref="C94:E94"/>
    <mergeCell ref="F94:G94"/>
    <mergeCell ref="H94:I94"/>
    <mergeCell ref="J94:L94"/>
    <mergeCell ref="M94:N94"/>
    <mergeCell ref="O94:P94"/>
    <mergeCell ref="Q94:R94"/>
    <mergeCell ref="T94:W94"/>
    <mergeCell ref="C93:E93"/>
    <mergeCell ref="F93:G93"/>
    <mergeCell ref="H93:I93"/>
    <mergeCell ref="J93:L93"/>
    <mergeCell ref="M93:N93"/>
    <mergeCell ref="O93:P93"/>
    <mergeCell ref="Q99:R99"/>
    <mergeCell ref="T99:W99"/>
    <mergeCell ref="C100:E100"/>
    <mergeCell ref="F100:G100"/>
    <mergeCell ref="H100:I100"/>
    <mergeCell ref="J100:L100"/>
    <mergeCell ref="M100:N100"/>
    <mergeCell ref="O100:P100"/>
    <mergeCell ref="Q100:R100"/>
    <mergeCell ref="T100:W100"/>
    <mergeCell ref="C99:E99"/>
    <mergeCell ref="F99:G99"/>
    <mergeCell ref="H99:I99"/>
    <mergeCell ref="J99:L99"/>
    <mergeCell ref="M99:N99"/>
    <mergeCell ref="O99:P99"/>
    <mergeCell ref="Q97:R97"/>
    <mergeCell ref="T97:W97"/>
    <mergeCell ref="C98:E98"/>
    <mergeCell ref="F98:G98"/>
    <mergeCell ref="H98:I98"/>
    <mergeCell ref="J98:L98"/>
    <mergeCell ref="M98:N98"/>
    <mergeCell ref="O98:P98"/>
    <mergeCell ref="Q98:R98"/>
    <mergeCell ref="T98:W98"/>
    <mergeCell ref="C97:E97"/>
    <mergeCell ref="F97:G97"/>
    <mergeCell ref="H97:I97"/>
    <mergeCell ref="J97:L97"/>
    <mergeCell ref="M97:N97"/>
    <mergeCell ref="O97:P97"/>
    <mergeCell ref="Q103:R103"/>
    <mergeCell ref="T103:W103"/>
    <mergeCell ref="C104:E104"/>
    <mergeCell ref="F104:G104"/>
    <mergeCell ref="H104:I104"/>
    <mergeCell ref="J104:L104"/>
    <mergeCell ref="M104:N104"/>
    <mergeCell ref="O104:P104"/>
    <mergeCell ref="Q104:R104"/>
    <mergeCell ref="T104:W104"/>
    <mergeCell ref="C103:E103"/>
    <mergeCell ref="F103:G103"/>
    <mergeCell ref="H103:I103"/>
    <mergeCell ref="J103:L103"/>
    <mergeCell ref="M103:N103"/>
    <mergeCell ref="O103:P103"/>
    <mergeCell ref="Q101:R101"/>
    <mergeCell ref="T101:W101"/>
    <mergeCell ref="C102:E102"/>
    <mergeCell ref="F102:G102"/>
    <mergeCell ref="H102:I102"/>
    <mergeCell ref="J102:L102"/>
    <mergeCell ref="M102:N102"/>
    <mergeCell ref="O102:P102"/>
    <mergeCell ref="Q102:R102"/>
    <mergeCell ref="T102:W102"/>
    <mergeCell ref="C101:E101"/>
    <mergeCell ref="F101:G101"/>
    <mergeCell ref="H101:I101"/>
    <mergeCell ref="J101:L101"/>
    <mergeCell ref="M101:N101"/>
    <mergeCell ref="O101:P101"/>
    <mergeCell ref="Q107:R107"/>
    <mergeCell ref="T107:W107"/>
    <mergeCell ref="C108:E108"/>
    <mergeCell ref="F108:G108"/>
    <mergeCell ref="H108:I108"/>
    <mergeCell ref="J108:L108"/>
    <mergeCell ref="M108:N108"/>
    <mergeCell ref="O108:P108"/>
    <mergeCell ref="Q108:R108"/>
    <mergeCell ref="T108:W108"/>
    <mergeCell ref="C107:E107"/>
    <mergeCell ref="F107:G107"/>
    <mergeCell ref="H107:I107"/>
    <mergeCell ref="J107:L107"/>
    <mergeCell ref="M107:N107"/>
    <mergeCell ref="O107:P107"/>
    <mergeCell ref="Q105:R105"/>
    <mergeCell ref="T105:W105"/>
    <mergeCell ref="C106:E106"/>
    <mergeCell ref="F106:G106"/>
    <mergeCell ref="H106:I106"/>
    <mergeCell ref="J106:L106"/>
    <mergeCell ref="M106:N106"/>
    <mergeCell ref="O106:P106"/>
    <mergeCell ref="Q106:R106"/>
    <mergeCell ref="T106:W106"/>
    <mergeCell ref="C105:E105"/>
    <mergeCell ref="F105:G105"/>
    <mergeCell ref="H105:I105"/>
    <mergeCell ref="J105:L105"/>
    <mergeCell ref="M105:N105"/>
    <mergeCell ref="O105:P105"/>
    <mergeCell ref="Q111:R111"/>
    <mergeCell ref="T111:W111"/>
    <mergeCell ref="C112:E112"/>
    <mergeCell ref="F112:G112"/>
    <mergeCell ref="H112:I112"/>
    <mergeCell ref="J112:L112"/>
    <mergeCell ref="M112:N112"/>
    <mergeCell ref="O112:P112"/>
    <mergeCell ref="Q112:R112"/>
    <mergeCell ref="T112:W112"/>
    <mergeCell ref="C111:E111"/>
    <mergeCell ref="F111:G111"/>
    <mergeCell ref="H111:I111"/>
    <mergeCell ref="J111:L111"/>
    <mergeCell ref="M111:N111"/>
    <mergeCell ref="O111:P111"/>
    <mergeCell ref="Q109:R109"/>
    <mergeCell ref="T109:W109"/>
    <mergeCell ref="C110:E110"/>
    <mergeCell ref="F110:G110"/>
    <mergeCell ref="H110:I110"/>
    <mergeCell ref="J110:L110"/>
    <mergeCell ref="M110:N110"/>
    <mergeCell ref="O110:P110"/>
    <mergeCell ref="Q110:R110"/>
    <mergeCell ref="T110:W110"/>
    <mergeCell ref="C109:E109"/>
    <mergeCell ref="F109:G109"/>
    <mergeCell ref="H109:I109"/>
    <mergeCell ref="J109:L109"/>
    <mergeCell ref="M109:N109"/>
    <mergeCell ref="O109:P109"/>
    <mergeCell ref="Q115:R115"/>
    <mergeCell ref="T115:W115"/>
    <mergeCell ref="C116:E116"/>
    <mergeCell ref="F116:G116"/>
    <mergeCell ref="H116:I116"/>
    <mergeCell ref="J116:L116"/>
    <mergeCell ref="M116:N116"/>
    <mergeCell ref="O116:P116"/>
    <mergeCell ref="Q116:R116"/>
    <mergeCell ref="T116:W116"/>
    <mergeCell ref="C115:E115"/>
    <mergeCell ref="F115:G115"/>
    <mergeCell ref="H115:I115"/>
    <mergeCell ref="J115:L115"/>
    <mergeCell ref="M115:N115"/>
    <mergeCell ref="O115:P115"/>
    <mergeCell ref="Q113:R113"/>
    <mergeCell ref="T113:W113"/>
    <mergeCell ref="C114:E114"/>
    <mergeCell ref="F114:G114"/>
    <mergeCell ref="H114:I114"/>
    <mergeCell ref="J114:L114"/>
    <mergeCell ref="M114:N114"/>
    <mergeCell ref="O114:P114"/>
    <mergeCell ref="Q114:R114"/>
    <mergeCell ref="T114:W114"/>
    <mergeCell ref="C113:E113"/>
    <mergeCell ref="F113:G113"/>
    <mergeCell ref="H113:I113"/>
    <mergeCell ref="J113:L113"/>
    <mergeCell ref="M113:N113"/>
    <mergeCell ref="O113:P113"/>
    <mergeCell ref="Q119:R119"/>
    <mergeCell ref="T119:W119"/>
    <mergeCell ref="C120:E120"/>
    <mergeCell ref="F120:G120"/>
    <mergeCell ref="H120:I120"/>
    <mergeCell ref="J120:L120"/>
    <mergeCell ref="M120:N120"/>
    <mergeCell ref="O120:P120"/>
    <mergeCell ref="Q120:R120"/>
    <mergeCell ref="T120:W120"/>
    <mergeCell ref="C119:E119"/>
    <mergeCell ref="F119:G119"/>
    <mergeCell ref="H119:I119"/>
    <mergeCell ref="J119:L119"/>
    <mergeCell ref="M119:N119"/>
    <mergeCell ref="O119:P119"/>
    <mergeCell ref="Q117:R117"/>
    <mergeCell ref="T117:W117"/>
    <mergeCell ref="C118:E118"/>
    <mergeCell ref="F118:G118"/>
    <mergeCell ref="H118:I118"/>
    <mergeCell ref="J118:L118"/>
    <mergeCell ref="M118:N118"/>
    <mergeCell ref="O118:P118"/>
    <mergeCell ref="Q118:R118"/>
    <mergeCell ref="T118:W118"/>
    <mergeCell ref="C117:E117"/>
    <mergeCell ref="F117:G117"/>
    <mergeCell ref="H117:I117"/>
    <mergeCell ref="J117:L117"/>
    <mergeCell ref="M117:N117"/>
    <mergeCell ref="O117:P117"/>
    <mergeCell ref="Q123:R123"/>
    <mergeCell ref="T123:W123"/>
    <mergeCell ref="C124:E124"/>
    <mergeCell ref="F124:G124"/>
    <mergeCell ref="H124:I124"/>
    <mergeCell ref="J124:L124"/>
    <mergeCell ref="M124:N124"/>
    <mergeCell ref="O124:P124"/>
    <mergeCell ref="Q124:R124"/>
    <mergeCell ref="T124:W124"/>
    <mergeCell ref="C123:E123"/>
    <mergeCell ref="F123:G123"/>
    <mergeCell ref="H123:I123"/>
    <mergeCell ref="J123:L123"/>
    <mergeCell ref="M123:N123"/>
    <mergeCell ref="O123:P123"/>
    <mergeCell ref="Q121:R121"/>
    <mergeCell ref="T121:W121"/>
    <mergeCell ref="C122:E122"/>
    <mergeCell ref="F122:G122"/>
    <mergeCell ref="H122:I122"/>
    <mergeCell ref="J122:L122"/>
    <mergeCell ref="M122:N122"/>
    <mergeCell ref="O122:P122"/>
    <mergeCell ref="Q122:R122"/>
    <mergeCell ref="T122:W122"/>
    <mergeCell ref="C121:E121"/>
    <mergeCell ref="F121:G121"/>
    <mergeCell ref="H121:I121"/>
    <mergeCell ref="J121:L121"/>
    <mergeCell ref="M121:N121"/>
    <mergeCell ref="O121:P121"/>
    <mergeCell ref="Q127:R127"/>
    <mergeCell ref="T127:W127"/>
    <mergeCell ref="C128:E128"/>
    <mergeCell ref="F128:G128"/>
    <mergeCell ref="H128:I128"/>
    <mergeCell ref="J128:L128"/>
    <mergeCell ref="M128:N128"/>
    <mergeCell ref="O128:P128"/>
    <mergeCell ref="Q128:R128"/>
    <mergeCell ref="T128:W128"/>
    <mergeCell ref="C127:E127"/>
    <mergeCell ref="F127:G127"/>
    <mergeCell ref="H127:I127"/>
    <mergeCell ref="J127:L127"/>
    <mergeCell ref="M127:N127"/>
    <mergeCell ref="O127:P127"/>
    <mergeCell ref="Q125:R125"/>
    <mergeCell ref="T125:W125"/>
    <mergeCell ref="C126:E126"/>
    <mergeCell ref="F126:G126"/>
    <mergeCell ref="H126:I126"/>
    <mergeCell ref="J126:L126"/>
    <mergeCell ref="M126:N126"/>
    <mergeCell ref="O126:P126"/>
    <mergeCell ref="Q126:R126"/>
    <mergeCell ref="T126:W126"/>
    <mergeCell ref="C125:E125"/>
    <mergeCell ref="F125:G125"/>
    <mergeCell ref="H125:I125"/>
    <mergeCell ref="J125:L125"/>
    <mergeCell ref="M125:N125"/>
    <mergeCell ref="O125:P125"/>
    <mergeCell ref="Q131:R131"/>
    <mergeCell ref="T131:W131"/>
    <mergeCell ref="C132:E132"/>
    <mergeCell ref="F132:G132"/>
    <mergeCell ref="H132:I132"/>
    <mergeCell ref="J132:L132"/>
    <mergeCell ref="M132:N132"/>
    <mergeCell ref="O132:P132"/>
    <mergeCell ref="Q132:R132"/>
    <mergeCell ref="T132:W132"/>
    <mergeCell ref="C131:E131"/>
    <mergeCell ref="F131:G131"/>
    <mergeCell ref="H131:I131"/>
    <mergeCell ref="J131:L131"/>
    <mergeCell ref="M131:N131"/>
    <mergeCell ref="O131:P131"/>
    <mergeCell ref="Q129:R129"/>
    <mergeCell ref="T129:W129"/>
    <mergeCell ref="C130:E130"/>
    <mergeCell ref="F130:G130"/>
    <mergeCell ref="H130:I130"/>
    <mergeCell ref="J130:L130"/>
    <mergeCell ref="M130:N130"/>
    <mergeCell ref="O130:P130"/>
    <mergeCell ref="Q130:R130"/>
    <mergeCell ref="T130:W130"/>
    <mergeCell ref="C129:E129"/>
    <mergeCell ref="F129:G129"/>
    <mergeCell ref="H129:I129"/>
    <mergeCell ref="J129:L129"/>
    <mergeCell ref="M129:N129"/>
    <mergeCell ref="O129:P129"/>
    <mergeCell ref="Q135:R135"/>
    <mergeCell ref="T135:W135"/>
    <mergeCell ref="C136:E136"/>
    <mergeCell ref="F136:G136"/>
    <mergeCell ref="H136:I136"/>
    <mergeCell ref="J136:L136"/>
    <mergeCell ref="M136:N136"/>
    <mergeCell ref="O136:P136"/>
    <mergeCell ref="Q136:R136"/>
    <mergeCell ref="T136:W136"/>
    <mergeCell ref="C135:E135"/>
    <mergeCell ref="F135:G135"/>
    <mergeCell ref="H135:I135"/>
    <mergeCell ref="J135:L135"/>
    <mergeCell ref="M135:N135"/>
    <mergeCell ref="O135:P135"/>
    <mergeCell ref="Q133:R133"/>
    <mergeCell ref="T133:W133"/>
    <mergeCell ref="C134:E134"/>
    <mergeCell ref="F134:G134"/>
    <mergeCell ref="H134:I134"/>
    <mergeCell ref="J134:L134"/>
    <mergeCell ref="M134:N134"/>
    <mergeCell ref="O134:P134"/>
    <mergeCell ref="Q134:R134"/>
    <mergeCell ref="T134:W134"/>
    <mergeCell ref="C133:E133"/>
    <mergeCell ref="F133:G133"/>
    <mergeCell ref="H133:I133"/>
    <mergeCell ref="J133:L133"/>
    <mergeCell ref="M133:N133"/>
    <mergeCell ref="O133:P133"/>
    <mergeCell ref="Q139:R139"/>
    <mergeCell ref="T139:W139"/>
    <mergeCell ref="C140:E140"/>
    <mergeCell ref="F140:G140"/>
    <mergeCell ref="H140:I140"/>
    <mergeCell ref="J140:L140"/>
    <mergeCell ref="M140:N140"/>
    <mergeCell ref="O140:P140"/>
    <mergeCell ref="Q140:R140"/>
    <mergeCell ref="T140:W140"/>
    <mergeCell ref="C139:E139"/>
    <mergeCell ref="F139:G139"/>
    <mergeCell ref="H139:I139"/>
    <mergeCell ref="J139:L139"/>
    <mergeCell ref="M139:N139"/>
    <mergeCell ref="O139:P139"/>
    <mergeCell ref="Q137:R137"/>
    <mergeCell ref="T137:W137"/>
    <mergeCell ref="C138:E138"/>
    <mergeCell ref="F138:G138"/>
    <mergeCell ref="H138:I138"/>
    <mergeCell ref="J138:L138"/>
    <mergeCell ref="M138:N138"/>
    <mergeCell ref="O138:P138"/>
    <mergeCell ref="Q138:R138"/>
    <mergeCell ref="T138:W138"/>
    <mergeCell ref="C137:E137"/>
    <mergeCell ref="F137:G137"/>
    <mergeCell ref="H137:I137"/>
    <mergeCell ref="J137:L137"/>
    <mergeCell ref="M137:N137"/>
    <mergeCell ref="O137:P137"/>
    <mergeCell ref="Q143:R143"/>
    <mergeCell ref="T143:W143"/>
    <mergeCell ref="C144:E144"/>
    <mergeCell ref="F144:G144"/>
    <mergeCell ref="H144:I144"/>
    <mergeCell ref="J144:L144"/>
    <mergeCell ref="M144:N144"/>
    <mergeCell ref="O144:P144"/>
    <mergeCell ref="Q144:R144"/>
    <mergeCell ref="T144:W144"/>
    <mergeCell ref="C143:E143"/>
    <mergeCell ref="F143:G143"/>
    <mergeCell ref="H143:I143"/>
    <mergeCell ref="J143:L143"/>
    <mergeCell ref="M143:N143"/>
    <mergeCell ref="O143:P143"/>
    <mergeCell ref="Q141:R141"/>
    <mergeCell ref="T141:W141"/>
    <mergeCell ref="C142:E142"/>
    <mergeCell ref="F142:G142"/>
    <mergeCell ref="H142:I142"/>
    <mergeCell ref="J142:L142"/>
    <mergeCell ref="M142:N142"/>
    <mergeCell ref="O142:P142"/>
    <mergeCell ref="Q142:R142"/>
    <mergeCell ref="T142:W142"/>
    <mergeCell ref="C141:E141"/>
    <mergeCell ref="F141:G141"/>
    <mergeCell ref="H141:I141"/>
    <mergeCell ref="J141:L141"/>
    <mergeCell ref="M141:N141"/>
    <mergeCell ref="O141:P141"/>
    <mergeCell ref="Q147:R147"/>
    <mergeCell ref="T147:W147"/>
    <mergeCell ref="C148:E148"/>
    <mergeCell ref="F148:G148"/>
    <mergeCell ref="H148:I148"/>
    <mergeCell ref="J148:L148"/>
    <mergeCell ref="M148:N148"/>
    <mergeCell ref="O148:P148"/>
    <mergeCell ref="Q148:R148"/>
    <mergeCell ref="T148:W148"/>
    <mergeCell ref="C147:E147"/>
    <mergeCell ref="F147:G147"/>
    <mergeCell ref="H147:I147"/>
    <mergeCell ref="J147:L147"/>
    <mergeCell ref="M147:N147"/>
    <mergeCell ref="O147:P147"/>
    <mergeCell ref="Q145:R145"/>
    <mergeCell ref="T145:W145"/>
    <mergeCell ref="C146:E146"/>
    <mergeCell ref="F146:G146"/>
    <mergeCell ref="H146:I146"/>
    <mergeCell ref="J146:L146"/>
    <mergeCell ref="M146:N146"/>
    <mergeCell ref="O146:P146"/>
    <mergeCell ref="Q146:R146"/>
    <mergeCell ref="T146:W146"/>
    <mergeCell ref="C145:E145"/>
    <mergeCell ref="F145:G145"/>
    <mergeCell ref="H145:I145"/>
    <mergeCell ref="J145:L145"/>
    <mergeCell ref="M145:N145"/>
    <mergeCell ref="O145:P145"/>
    <mergeCell ref="I160:I161"/>
    <mergeCell ref="J160:J161"/>
    <mergeCell ref="F155:H155"/>
    <mergeCell ref="M155:O155"/>
    <mergeCell ref="T155:V155"/>
    <mergeCell ref="F156:H156"/>
    <mergeCell ref="M156:O156"/>
    <mergeCell ref="T156:V156"/>
    <mergeCell ref="F153:H153"/>
    <mergeCell ref="M153:O153"/>
    <mergeCell ref="T153:V153"/>
    <mergeCell ref="F154:H154"/>
    <mergeCell ref="M154:O154"/>
    <mergeCell ref="T154:V154"/>
    <mergeCell ref="C149:O151"/>
    <mergeCell ref="P149:R149"/>
    <mergeCell ref="T149:W149"/>
    <mergeCell ref="P150:S150"/>
    <mergeCell ref="T150:W150"/>
    <mergeCell ref="P151:S151"/>
    <mergeCell ref="T151:W151"/>
    <mergeCell ref="U162:X162"/>
    <mergeCell ref="U163:V163"/>
    <mergeCell ref="W163:X163"/>
    <mergeCell ref="B164:D164"/>
    <mergeCell ref="E164:R164"/>
    <mergeCell ref="U164:V165"/>
    <mergeCell ref="W164:X165"/>
    <mergeCell ref="B165:D165"/>
    <mergeCell ref="E165:R165"/>
    <mergeCell ref="Q160:Q161"/>
    <mergeCell ref="R160:R161"/>
    <mergeCell ref="S160:S161"/>
    <mergeCell ref="D161:F161"/>
    <mergeCell ref="B162:D163"/>
    <mergeCell ref="E162:F163"/>
    <mergeCell ref="G162:J163"/>
    <mergeCell ref="K162:K163"/>
    <mergeCell ref="L162:S163"/>
    <mergeCell ref="K160:K161"/>
    <mergeCell ref="L160:L161"/>
    <mergeCell ref="M160:M161"/>
    <mergeCell ref="N160:N161"/>
    <mergeCell ref="O160:O161"/>
    <mergeCell ref="P160:P161"/>
    <mergeCell ref="B158:C161"/>
    <mergeCell ref="D158:I159"/>
    <mergeCell ref="J158:K158"/>
    <mergeCell ref="L158:R159"/>
    <mergeCell ref="J159:K159"/>
    <mergeCell ref="D160:F160"/>
    <mergeCell ref="G160:G161"/>
    <mergeCell ref="H160:H161"/>
  </mergeCells>
  <phoneticPr fontId="4"/>
  <printOptions horizontalCentered="1"/>
  <pageMargins left="0.23622047244094491" right="0.82677165354330717" top="0.74803149606299213" bottom="0.74803149606299213" header="0.31496062992125984" footer="0.31496062992125984"/>
  <pageSetup paperSize="9" scale="82" fitToHeight="0" orientation="portrait" r:id="rId1"/>
  <headerFooter>
    <oddFooter>&amp;C&amp;P/&amp;N&amp;R九州_010</oddFooter>
  </headerFooter>
  <rowBreaks count="5" manualBreakCount="5">
    <brk id="37" min="1" max="25" man="1"/>
    <brk id="62" min="1" max="25" man="1"/>
    <brk id="87" min="1" max="25" man="1"/>
    <brk id="112" min="1" max="25" man="1"/>
    <brk id="137" min="1"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9"/>
  <sheetViews>
    <sheetView workbookViewId="0">
      <pane ySplit="2" topLeftCell="A3" activePane="bottomLeft" state="frozen"/>
      <selection activeCell="H13" sqref="H13:I16"/>
      <selection pane="bottomLeft" activeCell="H13" sqref="H13:I16"/>
    </sheetView>
  </sheetViews>
  <sheetFormatPr defaultColWidth="9" defaultRowHeight="18" x14ac:dyDescent="0.45"/>
  <cols>
    <col min="1" max="1" width="23.19921875" style="4" bestFit="1" customWidth="1"/>
    <col min="2" max="2" width="14.69921875" bestFit="1" customWidth="1"/>
    <col min="3" max="3" width="9.3984375" bestFit="1" customWidth="1"/>
    <col min="4" max="4" width="25.5" bestFit="1" customWidth="1"/>
    <col min="5" max="5" width="11.3984375" style="3" bestFit="1" customWidth="1"/>
    <col min="6" max="6" width="7.5" bestFit="1" customWidth="1"/>
    <col min="7" max="7" width="10.3984375" bestFit="1" customWidth="1"/>
    <col min="8" max="8" width="7.09765625" bestFit="1" customWidth="1"/>
    <col min="9" max="9" width="13" bestFit="1" customWidth="1"/>
    <col min="10" max="10" width="5.19921875" style="24" bestFit="1" customWidth="1"/>
    <col min="12" max="12" width="7.09765625" bestFit="1" customWidth="1"/>
    <col min="13" max="13" width="13" style="15" bestFit="1" customWidth="1"/>
    <col min="17" max="18" width="12" customWidth="1"/>
    <col min="20" max="20" width="10.3984375" bestFit="1" customWidth="1"/>
    <col min="21" max="21" width="10.19921875" customWidth="1"/>
  </cols>
  <sheetData>
    <row r="1" spans="1:21" x14ac:dyDescent="0.45">
      <c r="A1" s="4">
        <v>0</v>
      </c>
    </row>
    <row r="2" spans="1:21" x14ac:dyDescent="0.45">
      <c r="A2" s="4" t="s">
        <v>108</v>
      </c>
      <c r="B2" s="1" t="s">
        <v>114</v>
      </c>
      <c r="C2" s="1" t="s">
        <v>115</v>
      </c>
      <c r="D2" s="1" t="s">
        <v>116</v>
      </c>
      <c r="E2" s="6" t="s">
        <v>117</v>
      </c>
      <c r="F2" s="1" t="s">
        <v>118</v>
      </c>
      <c r="G2" s="1" t="s">
        <v>119</v>
      </c>
      <c r="H2" s="1" t="s">
        <v>120</v>
      </c>
      <c r="I2" t="s">
        <v>121</v>
      </c>
      <c r="J2" s="16" t="s">
        <v>122</v>
      </c>
      <c r="K2" s="1" t="s">
        <v>6</v>
      </c>
      <c r="L2" s="1" t="s">
        <v>102</v>
      </c>
      <c r="M2" s="15" t="s">
        <v>125</v>
      </c>
      <c r="N2" s="1" t="s">
        <v>124</v>
      </c>
      <c r="O2" s="1" t="s">
        <v>1085</v>
      </c>
      <c r="Q2" s="9" t="s">
        <v>5</v>
      </c>
      <c r="R2" s="9" t="s">
        <v>6</v>
      </c>
      <c r="T2" s="9" t="s">
        <v>105</v>
      </c>
      <c r="U2" s="9" t="s">
        <v>106</v>
      </c>
    </row>
    <row r="3" spans="1:21" x14ac:dyDescent="0.45">
      <c r="A3" s="4" t="str">
        <f>+B3&amp;C3</f>
        <v>002015ｻ612AUYGCuUn</v>
      </c>
      <c r="B3" s="7" t="s">
        <v>136</v>
      </c>
      <c r="C3" s="1" t="s">
        <v>137</v>
      </c>
      <c r="D3" s="1" t="s">
        <v>138</v>
      </c>
      <c r="E3" s="6">
        <v>42256</v>
      </c>
      <c r="F3" s="12">
        <v>15.75</v>
      </c>
      <c r="G3" s="1" t="s">
        <v>139</v>
      </c>
      <c r="H3" s="1" t="s">
        <v>140</v>
      </c>
      <c r="I3" t="s">
        <v>141</v>
      </c>
      <c r="J3" s="11" t="s">
        <v>142</v>
      </c>
      <c r="K3" s="1" t="str">
        <f t="shared" ref="K3:K66" si="0">+VLOOKUP(H3,$Q$2:$R$10,2,0)</f>
        <v>熊本市</v>
      </c>
      <c r="L3" s="1" t="str">
        <f>VLOOKUP(G3,$T$2:$U$6,2,0)</f>
        <v>低</v>
      </c>
      <c r="M3" s="15">
        <v>42256</v>
      </c>
      <c r="N3">
        <f>COUNTIF(C:C,C3)</f>
        <v>1</v>
      </c>
      <c r="O3">
        <f>COUNTIF(B:B,B3)</f>
        <v>1</v>
      </c>
      <c r="Q3" s="10" t="s">
        <v>11</v>
      </c>
      <c r="R3" s="2" t="s">
        <v>12</v>
      </c>
      <c r="T3" s="9" t="s">
        <v>103</v>
      </c>
      <c r="U3" s="9" t="s">
        <v>99</v>
      </c>
    </row>
    <row r="4" spans="1:21" x14ac:dyDescent="0.45">
      <c r="A4" s="4" t="str">
        <f t="shared" ref="A4:A67" si="1">+B4&amp;C4</f>
        <v>002015ｻ609AｱD5AiF9</v>
      </c>
      <c r="B4" s="7" t="s">
        <v>143</v>
      </c>
      <c r="C4" s="1" t="s">
        <v>144</v>
      </c>
      <c r="D4" s="1" t="s">
        <v>145</v>
      </c>
      <c r="E4" s="6">
        <v>42271</v>
      </c>
      <c r="F4" s="12">
        <v>54</v>
      </c>
      <c r="G4" s="1" t="s">
        <v>139</v>
      </c>
      <c r="H4" s="1" t="s">
        <v>146</v>
      </c>
      <c r="I4" t="s">
        <v>141</v>
      </c>
      <c r="J4" s="11" t="s">
        <v>142</v>
      </c>
      <c r="K4" s="1" t="str">
        <f t="shared" si="0"/>
        <v>大分市</v>
      </c>
      <c r="L4" s="1" t="str">
        <f t="shared" ref="L4:L67" si="2">VLOOKUP(G4,$T$2:$U$6,2,0)</f>
        <v>低</v>
      </c>
      <c r="M4" s="15">
        <v>42271</v>
      </c>
      <c r="N4">
        <f t="shared" ref="N4:N66" si="3">COUNTIF(C:C,C4)</f>
        <v>1</v>
      </c>
      <c r="O4">
        <f t="shared" ref="O4:O67" si="4">COUNTIF(B:B,B4)</f>
        <v>1</v>
      </c>
      <c r="Q4" s="10" t="s">
        <v>16</v>
      </c>
      <c r="R4" s="2" t="s">
        <v>12</v>
      </c>
      <c r="T4" s="9" t="s">
        <v>104</v>
      </c>
      <c r="U4" s="9" t="s">
        <v>100</v>
      </c>
    </row>
    <row r="5" spans="1:21" x14ac:dyDescent="0.45">
      <c r="A5" s="4" t="str">
        <f t="shared" si="1"/>
        <v>002014J60407</v>
      </c>
      <c r="B5" s="7" t="s">
        <v>147</v>
      </c>
      <c r="C5" s="25"/>
      <c r="D5" s="1" t="s">
        <v>148</v>
      </c>
      <c r="E5" s="6">
        <v>42276</v>
      </c>
      <c r="F5" s="12">
        <v>24.5</v>
      </c>
      <c r="G5" s="1" t="s">
        <v>139</v>
      </c>
      <c r="H5" s="1" t="s">
        <v>140</v>
      </c>
      <c r="I5" t="s">
        <v>141</v>
      </c>
      <c r="J5" s="11" t="s">
        <v>149</v>
      </c>
      <c r="K5" s="1" t="str">
        <f t="shared" si="0"/>
        <v>熊本市</v>
      </c>
      <c r="L5" s="1" t="str">
        <f t="shared" si="2"/>
        <v>低</v>
      </c>
      <c r="M5" s="15">
        <v>42276</v>
      </c>
      <c r="N5">
        <f t="shared" si="3"/>
        <v>0</v>
      </c>
      <c r="O5">
        <f t="shared" si="4"/>
        <v>1</v>
      </c>
      <c r="Q5" s="10" t="s">
        <v>19</v>
      </c>
      <c r="R5" s="2" t="s">
        <v>20</v>
      </c>
      <c r="T5" s="9"/>
      <c r="U5" s="9"/>
    </row>
    <row r="6" spans="1:21" x14ac:dyDescent="0.45">
      <c r="A6" s="4" t="str">
        <f t="shared" si="1"/>
        <v>002014J60807</v>
      </c>
      <c r="B6" s="5" t="s">
        <v>150</v>
      </c>
      <c r="C6" s="1"/>
      <c r="D6" s="1" t="s">
        <v>148</v>
      </c>
      <c r="E6" s="6">
        <v>42276</v>
      </c>
      <c r="F6" s="12">
        <v>112</v>
      </c>
      <c r="G6" s="1" t="s">
        <v>101</v>
      </c>
      <c r="H6" s="1" t="s">
        <v>140</v>
      </c>
      <c r="I6" t="s">
        <v>141</v>
      </c>
      <c r="J6" s="11" t="s">
        <v>149</v>
      </c>
      <c r="K6" s="1" t="str">
        <f t="shared" si="0"/>
        <v>熊本市</v>
      </c>
      <c r="L6" s="1" t="str">
        <f t="shared" si="2"/>
        <v>高</v>
      </c>
      <c r="M6" s="15">
        <v>42276</v>
      </c>
      <c r="N6">
        <f t="shared" si="3"/>
        <v>0</v>
      </c>
      <c r="O6">
        <f t="shared" si="4"/>
        <v>1</v>
      </c>
      <c r="Q6" s="10" t="s">
        <v>24</v>
      </c>
      <c r="R6" s="2" t="s">
        <v>25</v>
      </c>
      <c r="T6" s="9"/>
      <c r="U6" s="9"/>
    </row>
    <row r="7" spans="1:21" x14ac:dyDescent="0.45">
      <c r="A7" s="4" t="str">
        <f t="shared" si="1"/>
        <v>002015ｻ609AｲCHx5hJ</v>
      </c>
      <c r="B7" s="5" t="s">
        <v>2096</v>
      </c>
      <c r="C7" s="1" t="s">
        <v>2097</v>
      </c>
      <c r="D7" s="1" t="s">
        <v>151</v>
      </c>
      <c r="E7" s="6">
        <v>42285</v>
      </c>
      <c r="F7" s="12">
        <v>49.5</v>
      </c>
      <c r="G7" s="1" t="s">
        <v>139</v>
      </c>
      <c r="H7" s="1" t="s">
        <v>140</v>
      </c>
      <c r="I7" t="s">
        <v>141</v>
      </c>
      <c r="J7" s="11" t="s">
        <v>142</v>
      </c>
      <c r="K7" s="1" t="str">
        <f t="shared" si="0"/>
        <v>熊本市</v>
      </c>
      <c r="L7" s="1" t="str">
        <f t="shared" si="2"/>
        <v>低</v>
      </c>
      <c r="M7" s="15">
        <v>42285</v>
      </c>
      <c r="N7">
        <f t="shared" si="3"/>
        <v>1</v>
      </c>
      <c r="O7">
        <f t="shared" si="4"/>
        <v>1</v>
      </c>
      <c r="Q7" s="10" t="s">
        <v>26</v>
      </c>
      <c r="R7" s="2" t="s">
        <v>27</v>
      </c>
    </row>
    <row r="8" spans="1:21" x14ac:dyDescent="0.45">
      <c r="A8" s="4" t="str">
        <f t="shared" si="1"/>
        <v>002015ｻ706BBo3XkBv</v>
      </c>
      <c r="B8" s="5" t="s">
        <v>152</v>
      </c>
      <c r="C8" s="1" t="s">
        <v>153</v>
      </c>
      <c r="D8" s="1" t="s">
        <v>154</v>
      </c>
      <c r="E8" s="6">
        <v>42328</v>
      </c>
      <c r="F8" s="12">
        <v>21.84</v>
      </c>
      <c r="G8" s="1" t="s">
        <v>139</v>
      </c>
      <c r="H8" s="1" t="s">
        <v>140</v>
      </c>
      <c r="I8" t="s">
        <v>141</v>
      </c>
      <c r="J8" s="11" t="s">
        <v>155</v>
      </c>
      <c r="K8" s="1" t="str">
        <f t="shared" si="0"/>
        <v>熊本市</v>
      </c>
      <c r="L8" s="1" t="str">
        <f t="shared" si="2"/>
        <v>低</v>
      </c>
      <c r="M8" s="15">
        <v>42328</v>
      </c>
      <c r="N8">
        <f t="shared" si="3"/>
        <v>1</v>
      </c>
      <c r="O8">
        <f t="shared" si="4"/>
        <v>1</v>
      </c>
      <c r="Q8" s="10" t="s">
        <v>29</v>
      </c>
      <c r="R8" s="2" t="s">
        <v>30</v>
      </c>
    </row>
    <row r="9" spans="1:21" x14ac:dyDescent="0.45">
      <c r="A9" s="4" t="str">
        <f t="shared" si="1"/>
        <v>002015ｻ612AV4tFjaN</v>
      </c>
      <c r="B9" t="s">
        <v>156</v>
      </c>
      <c r="C9" s="1" t="s">
        <v>157</v>
      </c>
      <c r="D9" s="1" t="s">
        <v>158</v>
      </c>
      <c r="E9" s="6">
        <v>42347</v>
      </c>
      <c r="F9" s="12">
        <v>25.74</v>
      </c>
      <c r="G9" s="1" t="s">
        <v>139</v>
      </c>
      <c r="H9" s="1" t="s">
        <v>140</v>
      </c>
      <c r="I9" t="s">
        <v>141</v>
      </c>
      <c r="J9" s="11" t="s">
        <v>142</v>
      </c>
      <c r="K9" s="1" t="str">
        <f t="shared" si="0"/>
        <v>熊本市</v>
      </c>
      <c r="L9" s="1" t="str">
        <f t="shared" si="2"/>
        <v>低</v>
      </c>
      <c r="M9" s="15">
        <v>42347</v>
      </c>
      <c r="N9">
        <f t="shared" si="3"/>
        <v>1</v>
      </c>
      <c r="O9">
        <f t="shared" si="4"/>
        <v>1</v>
      </c>
      <c r="Q9" s="10" t="s">
        <v>31</v>
      </c>
      <c r="R9" s="2" t="s">
        <v>32</v>
      </c>
    </row>
    <row r="10" spans="1:21" x14ac:dyDescent="0.45">
      <c r="A10" s="4" t="str">
        <f t="shared" si="1"/>
        <v>002015ｻ609Aｳ1BgP5N</v>
      </c>
      <c r="B10" s="8" t="s">
        <v>159</v>
      </c>
      <c r="C10" s="1" t="s">
        <v>160</v>
      </c>
      <c r="D10" s="1" t="s">
        <v>161</v>
      </c>
      <c r="E10" s="6">
        <v>42350</v>
      </c>
      <c r="F10" s="12">
        <v>49</v>
      </c>
      <c r="G10" s="1" t="s">
        <v>139</v>
      </c>
      <c r="H10" s="1" t="s">
        <v>140</v>
      </c>
      <c r="I10" t="s">
        <v>141</v>
      </c>
      <c r="J10" s="11" t="s">
        <v>149</v>
      </c>
      <c r="K10" s="1" t="str">
        <f t="shared" si="0"/>
        <v>熊本市</v>
      </c>
      <c r="L10" s="1" t="str">
        <f t="shared" si="2"/>
        <v>低</v>
      </c>
      <c r="M10" s="15">
        <v>42350</v>
      </c>
      <c r="N10">
        <f t="shared" si="3"/>
        <v>1</v>
      </c>
      <c r="O10">
        <f t="shared" si="4"/>
        <v>1</v>
      </c>
      <c r="Q10" s="10" t="s">
        <v>33</v>
      </c>
      <c r="R10" s="2" t="s">
        <v>34</v>
      </c>
    </row>
    <row r="11" spans="1:21" x14ac:dyDescent="0.45">
      <c r="A11" s="4" t="str">
        <f t="shared" si="1"/>
        <v>002015ｻ709CASBRJtK</v>
      </c>
      <c r="B11" s="8" t="s">
        <v>162</v>
      </c>
      <c r="C11" s="1" t="s">
        <v>163</v>
      </c>
      <c r="D11" s="1" t="s">
        <v>164</v>
      </c>
      <c r="E11" s="6">
        <v>42352</v>
      </c>
      <c r="F11" s="12">
        <v>58.24</v>
      </c>
      <c r="G11" s="1" t="s">
        <v>139</v>
      </c>
      <c r="H11" s="1" t="s">
        <v>238</v>
      </c>
      <c r="I11" t="s">
        <v>141</v>
      </c>
      <c r="J11" s="11" t="s">
        <v>155</v>
      </c>
      <c r="K11" s="1" t="str">
        <f t="shared" si="0"/>
        <v>福岡市</v>
      </c>
      <c r="L11" s="1" t="str">
        <f t="shared" si="2"/>
        <v>低</v>
      </c>
      <c r="M11" s="15">
        <v>42352</v>
      </c>
      <c r="N11">
        <f t="shared" si="3"/>
        <v>1</v>
      </c>
      <c r="O11">
        <f t="shared" si="4"/>
        <v>1</v>
      </c>
      <c r="Q11" s="1"/>
      <c r="R11" s="1"/>
    </row>
    <row r="12" spans="1:21" x14ac:dyDescent="0.45">
      <c r="A12" s="4" t="str">
        <f t="shared" si="1"/>
        <v>002015U00044Y8q92R</v>
      </c>
      <c r="B12" t="s">
        <v>165</v>
      </c>
      <c r="C12" t="s">
        <v>166</v>
      </c>
      <c r="D12" t="s">
        <v>167</v>
      </c>
      <c r="E12" s="3">
        <v>42353</v>
      </c>
      <c r="F12" s="13">
        <v>50</v>
      </c>
      <c r="G12" t="s">
        <v>139</v>
      </c>
      <c r="H12" t="s">
        <v>111</v>
      </c>
      <c r="I12" t="s">
        <v>141</v>
      </c>
      <c r="J12" s="24" t="s">
        <v>149</v>
      </c>
      <c r="K12" s="1" t="str">
        <f t="shared" si="0"/>
        <v>福岡市</v>
      </c>
      <c r="L12" s="1" t="str">
        <f t="shared" si="2"/>
        <v>低</v>
      </c>
      <c r="M12" s="15">
        <v>42353</v>
      </c>
      <c r="N12">
        <f t="shared" si="3"/>
        <v>1</v>
      </c>
      <c r="O12">
        <f t="shared" si="4"/>
        <v>1</v>
      </c>
    </row>
    <row r="13" spans="1:21" x14ac:dyDescent="0.45">
      <c r="A13" s="4" t="str">
        <f t="shared" si="1"/>
        <v>002015U00045p3yT2K</v>
      </c>
      <c r="B13" t="s">
        <v>168</v>
      </c>
      <c r="C13" t="s">
        <v>169</v>
      </c>
      <c r="D13" t="s">
        <v>167</v>
      </c>
      <c r="E13" s="3">
        <v>42353</v>
      </c>
      <c r="F13" s="13">
        <v>50</v>
      </c>
      <c r="G13" t="s">
        <v>139</v>
      </c>
      <c r="H13" t="s">
        <v>111</v>
      </c>
      <c r="I13" t="s">
        <v>141</v>
      </c>
      <c r="J13" s="24" t="s">
        <v>149</v>
      </c>
      <c r="K13" s="1" t="str">
        <f t="shared" si="0"/>
        <v>福岡市</v>
      </c>
      <c r="L13" s="1" t="str">
        <f t="shared" si="2"/>
        <v>低</v>
      </c>
      <c r="M13" s="15">
        <v>42353</v>
      </c>
      <c r="N13">
        <f t="shared" si="3"/>
        <v>1</v>
      </c>
      <c r="O13">
        <f t="shared" si="4"/>
        <v>1</v>
      </c>
    </row>
    <row r="14" spans="1:21" x14ac:dyDescent="0.45">
      <c r="A14" s="4" t="str">
        <f t="shared" si="1"/>
        <v>002015U00046tpikNX</v>
      </c>
      <c r="B14" t="s">
        <v>170</v>
      </c>
      <c r="C14" t="s">
        <v>171</v>
      </c>
      <c r="D14" t="s">
        <v>172</v>
      </c>
      <c r="E14" s="3">
        <v>42353</v>
      </c>
      <c r="F14" s="13">
        <v>50</v>
      </c>
      <c r="G14" t="s">
        <v>139</v>
      </c>
      <c r="H14" t="s">
        <v>111</v>
      </c>
      <c r="I14" t="s">
        <v>141</v>
      </c>
      <c r="J14" s="24" t="s">
        <v>149</v>
      </c>
      <c r="K14" s="1" t="str">
        <f t="shared" si="0"/>
        <v>福岡市</v>
      </c>
      <c r="L14" s="1" t="str">
        <f t="shared" si="2"/>
        <v>低</v>
      </c>
      <c r="M14" s="15">
        <v>42353</v>
      </c>
      <c r="N14">
        <f t="shared" si="3"/>
        <v>1</v>
      </c>
      <c r="O14">
        <f t="shared" si="4"/>
        <v>1</v>
      </c>
    </row>
    <row r="15" spans="1:21" x14ac:dyDescent="0.45">
      <c r="A15" s="4" t="str">
        <f t="shared" si="1"/>
        <v>002015U00047KZ5xFM</v>
      </c>
      <c r="B15" t="s">
        <v>173</v>
      </c>
      <c r="C15" t="s">
        <v>174</v>
      </c>
      <c r="D15" t="s">
        <v>175</v>
      </c>
      <c r="E15" s="3">
        <v>42353</v>
      </c>
      <c r="F15" s="13">
        <v>50</v>
      </c>
      <c r="G15" t="s">
        <v>139</v>
      </c>
      <c r="H15" t="s">
        <v>111</v>
      </c>
      <c r="I15" t="s">
        <v>141</v>
      </c>
      <c r="J15" s="24" t="s">
        <v>149</v>
      </c>
      <c r="K15" s="1" t="str">
        <f t="shared" si="0"/>
        <v>福岡市</v>
      </c>
      <c r="L15" s="1" t="str">
        <f t="shared" si="2"/>
        <v>低</v>
      </c>
      <c r="M15" s="15">
        <v>42353</v>
      </c>
      <c r="N15">
        <f t="shared" si="3"/>
        <v>1</v>
      </c>
      <c r="O15">
        <f t="shared" si="4"/>
        <v>1</v>
      </c>
    </row>
    <row r="16" spans="1:21" x14ac:dyDescent="0.45">
      <c r="A16" s="4" t="str">
        <f t="shared" si="1"/>
        <v>002015U000489SM2EK</v>
      </c>
      <c r="B16" t="s">
        <v>176</v>
      </c>
      <c r="C16" t="s">
        <v>177</v>
      </c>
      <c r="D16" t="s">
        <v>178</v>
      </c>
      <c r="E16" s="3">
        <v>42353</v>
      </c>
      <c r="F16" s="13">
        <v>50</v>
      </c>
      <c r="G16" t="s">
        <v>139</v>
      </c>
      <c r="H16" t="s">
        <v>111</v>
      </c>
      <c r="I16" t="s">
        <v>141</v>
      </c>
      <c r="J16" s="24" t="s">
        <v>149</v>
      </c>
      <c r="K16" s="1" t="str">
        <f t="shared" si="0"/>
        <v>福岡市</v>
      </c>
      <c r="L16" s="1" t="str">
        <f t="shared" si="2"/>
        <v>低</v>
      </c>
      <c r="M16" s="15">
        <v>42353</v>
      </c>
      <c r="N16">
        <f t="shared" si="3"/>
        <v>1</v>
      </c>
      <c r="O16">
        <f t="shared" si="4"/>
        <v>1</v>
      </c>
    </row>
    <row r="17" spans="1:15" x14ac:dyDescent="0.45">
      <c r="A17" s="4" t="str">
        <f t="shared" si="1"/>
        <v>002015U00049KMV5Kj</v>
      </c>
      <c r="B17" t="s">
        <v>179</v>
      </c>
      <c r="C17" t="s">
        <v>180</v>
      </c>
      <c r="D17" t="s">
        <v>181</v>
      </c>
      <c r="E17" s="3">
        <v>42353</v>
      </c>
      <c r="F17" s="13">
        <v>50</v>
      </c>
      <c r="G17" t="s">
        <v>139</v>
      </c>
      <c r="H17" t="s">
        <v>111</v>
      </c>
      <c r="I17" t="s">
        <v>141</v>
      </c>
      <c r="J17" s="24" t="s">
        <v>149</v>
      </c>
      <c r="K17" s="1" t="str">
        <f t="shared" si="0"/>
        <v>福岡市</v>
      </c>
      <c r="L17" s="1" t="str">
        <f t="shared" si="2"/>
        <v>低</v>
      </c>
      <c r="M17" s="15">
        <v>42353</v>
      </c>
      <c r="N17">
        <f t="shared" si="3"/>
        <v>1</v>
      </c>
      <c r="O17">
        <f t="shared" si="4"/>
        <v>1</v>
      </c>
    </row>
    <row r="18" spans="1:15" x14ac:dyDescent="0.45">
      <c r="A18" s="4" t="str">
        <f t="shared" si="1"/>
        <v>002015U00050WnYq8P</v>
      </c>
      <c r="B18" t="s">
        <v>182</v>
      </c>
      <c r="C18" t="s">
        <v>183</v>
      </c>
      <c r="D18" t="s">
        <v>184</v>
      </c>
      <c r="E18" s="3">
        <v>42353</v>
      </c>
      <c r="F18" s="13">
        <v>50</v>
      </c>
      <c r="G18" t="s">
        <v>139</v>
      </c>
      <c r="H18" t="s">
        <v>111</v>
      </c>
      <c r="I18" t="s">
        <v>141</v>
      </c>
      <c r="J18" s="24" t="s">
        <v>149</v>
      </c>
      <c r="K18" s="1" t="str">
        <f t="shared" si="0"/>
        <v>福岡市</v>
      </c>
      <c r="L18" s="1" t="str">
        <f t="shared" si="2"/>
        <v>低</v>
      </c>
      <c r="M18" s="15">
        <v>42353</v>
      </c>
      <c r="N18">
        <f t="shared" si="3"/>
        <v>1</v>
      </c>
      <c r="O18">
        <f t="shared" si="4"/>
        <v>1</v>
      </c>
    </row>
    <row r="19" spans="1:15" x14ac:dyDescent="0.45">
      <c r="A19" s="4" t="str">
        <f t="shared" si="1"/>
        <v>002015U00051c4xULq</v>
      </c>
      <c r="B19" t="s">
        <v>185</v>
      </c>
      <c r="C19" t="s">
        <v>186</v>
      </c>
      <c r="D19" t="s">
        <v>187</v>
      </c>
      <c r="E19" s="3">
        <v>42353</v>
      </c>
      <c r="F19" s="13">
        <v>50</v>
      </c>
      <c r="G19" t="s">
        <v>139</v>
      </c>
      <c r="H19" t="s">
        <v>111</v>
      </c>
      <c r="I19" t="s">
        <v>141</v>
      </c>
      <c r="J19" s="24" t="s">
        <v>149</v>
      </c>
      <c r="K19" s="1" t="str">
        <f t="shared" si="0"/>
        <v>福岡市</v>
      </c>
      <c r="L19" s="1" t="str">
        <f t="shared" si="2"/>
        <v>低</v>
      </c>
      <c r="M19" s="15">
        <v>42353</v>
      </c>
      <c r="N19">
        <f t="shared" si="3"/>
        <v>1</v>
      </c>
      <c r="O19">
        <f t="shared" si="4"/>
        <v>1</v>
      </c>
    </row>
    <row r="20" spans="1:15" x14ac:dyDescent="0.45">
      <c r="A20" s="4" t="str">
        <f t="shared" si="1"/>
        <v>002015U00052PYocLC</v>
      </c>
      <c r="B20" t="s">
        <v>188</v>
      </c>
      <c r="C20" t="s">
        <v>189</v>
      </c>
      <c r="D20" t="s">
        <v>187</v>
      </c>
      <c r="E20" s="3">
        <v>42353</v>
      </c>
      <c r="F20" s="13">
        <v>50</v>
      </c>
      <c r="G20" t="s">
        <v>139</v>
      </c>
      <c r="H20" t="s">
        <v>111</v>
      </c>
      <c r="I20" t="s">
        <v>141</v>
      </c>
      <c r="J20" s="24" t="s">
        <v>149</v>
      </c>
      <c r="K20" s="1" t="str">
        <f t="shared" si="0"/>
        <v>福岡市</v>
      </c>
      <c r="L20" s="1" t="str">
        <f t="shared" si="2"/>
        <v>低</v>
      </c>
      <c r="M20" s="15">
        <v>42353</v>
      </c>
      <c r="N20">
        <f t="shared" si="3"/>
        <v>1</v>
      </c>
      <c r="O20">
        <f t="shared" si="4"/>
        <v>1</v>
      </c>
    </row>
    <row r="21" spans="1:15" x14ac:dyDescent="0.45">
      <c r="A21" s="4" t="str">
        <f t="shared" si="1"/>
        <v>002015U00053m5FenL</v>
      </c>
      <c r="B21" t="s">
        <v>190</v>
      </c>
      <c r="C21" t="s">
        <v>191</v>
      </c>
      <c r="D21" t="s">
        <v>192</v>
      </c>
      <c r="E21" s="3">
        <v>42353</v>
      </c>
      <c r="F21" s="13">
        <v>50</v>
      </c>
      <c r="G21" t="s">
        <v>139</v>
      </c>
      <c r="H21" t="s">
        <v>111</v>
      </c>
      <c r="I21" t="s">
        <v>141</v>
      </c>
      <c r="J21" s="24" t="s">
        <v>149</v>
      </c>
      <c r="K21" s="1" t="str">
        <f t="shared" si="0"/>
        <v>福岡市</v>
      </c>
      <c r="L21" s="1" t="str">
        <f t="shared" si="2"/>
        <v>低</v>
      </c>
      <c r="M21" s="15">
        <v>42353</v>
      </c>
      <c r="N21">
        <f t="shared" si="3"/>
        <v>1</v>
      </c>
      <c r="O21">
        <f t="shared" si="4"/>
        <v>1</v>
      </c>
    </row>
    <row r="22" spans="1:15" x14ac:dyDescent="0.45">
      <c r="A22" s="4" t="str">
        <f t="shared" si="1"/>
        <v>002015U000545s3xXM</v>
      </c>
      <c r="B22" t="s">
        <v>193</v>
      </c>
      <c r="C22" t="s">
        <v>194</v>
      </c>
      <c r="D22" t="s">
        <v>172</v>
      </c>
      <c r="E22" s="3">
        <v>42353</v>
      </c>
      <c r="F22" s="13">
        <v>50</v>
      </c>
      <c r="G22" t="s">
        <v>139</v>
      </c>
      <c r="H22" t="s">
        <v>111</v>
      </c>
      <c r="I22" t="s">
        <v>141</v>
      </c>
      <c r="J22" s="24" t="s">
        <v>149</v>
      </c>
      <c r="K22" s="1" t="str">
        <f t="shared" si="0"/>
        <v>福岡市</v>
      </c>
      <c r="L22" s="1" t="str">
        <f t="shared" si="2"/>
        <v>低</v>
      </c>
      <c r="M22" s="15">
        <v>42353</v>
      </c>
      <c r="N22">
        <f t="shared" si="3"/>
        <v>1</v>
      </c>
      <c r="O22">
        <f t="shared" si="4"/>
        <v>1</v>
      </c>
    </row>
    <row r="23" spans="1:15" x14ac:dyDescent="0.45">
      <c r="A23" s="4" t="str">
        <f t="shared" si="1"/>
        <v>002015U00055kfu6X3</v>
      </c>
      <c r="B23" t="s">
        <v>195</v>
      </c>
      <c r="C23" t="s">
        <v>196</v>
      </c>
      <c r="D23" t="s">
        <v>172</v>
      </c>
      <c r="E23" s="3">
        <v>42353</v>
      </c>
      <c r="F23" s="13">
        <v>50</v>
      </c>
      <c r="G23" t="s">
        <v>139</v>
      </c>
      <c r="H23" t="s">
        <v>111</v>
      </c>
      <c r="I23" t="s">
        <v>141</v>
      </c>
      <c r="J23" s="24" t="s">
        <v>149</v>
      </c>
      <c r="K23" s="1" t="str">
        <f t="shared" si="0"/>
        <v>福岡市</v>
      </c>
      <c r="L23" s="1" t="str">
        <f t="shared" si="2"/>
        <v>低</v>
      </c>
      <c r="M23" s="15">
        <v>42353</v>
      </c>
      <c r="N23">
        <f t="shared" si="3"/>
        <v>1</v>
      </c>
      <c r="O23">
        <f t="shared" si="4"/>
        <v>1</v>
      </c>
    </row>
    <row r="24" spans="1:15" x14ac:dyDescent="0.45">
      <c r="A24" s="4" t="str">
        <f t="shared" si="1"/>
        <v>002015U00056KuMKEM</v>
      </c>
      <c r="B24" t="s">
        <v>197</v>
      </c>
      <c r="C24" t="s">
        <v>198</v>
      </c>
      <c r="D24" t="s">
        <v>172</v>
      </c>
      <c r="E24" s="3">
        <v>42353</v>
      </c>
      <c r="F24" s="13">
        <v>50</v>
      </c>
      <c r="G24" t="s">
        <v>139</v>
      </c>
      <c r="H24" t="s">
        <v>111</v>
      </c>
      <c r="I24" t="s">
        <v>141</v>
      </c>
      <c r="J24" s="24" t="s">
        <v>149</v>
      </c>
      <c r="K24" s="1" t="str">
        <f t="shared" si="0"/>
        <v>福岡市</v>
      </c>
      <c r="L24" s="1" t="str">
        <f t="shared" si="2"/>
        <v>低</v>
      </c>
      <c r="M24" s="15">
        <v>42353</v>
      </c>
      <c r="N24">
        <f t="shared" si="3"/>
        <v>1</v>
      </c>
      <c r="O24">
        <f t="shared" si="4"/>
        <v>1</v>
      </c>
    </row>
    <row r="25" spans="1:15" x14ac:dyDescent="0.45">
      <c r="A25" s="4" t="str">
        <f t="shared" si="1"/>
        <v>002015U00058PRgLxw</v>
      </c>
      <c r="B25" t="s">
        <v>199</v>
      </c>
      <c r="C25" t="s">
        <v>200</v>
      </c>
      <c r="D25" t="s">
        <v>201</v>
      </c>
      <c r="E25" s="3">
        <v>42353</v>
      </c>
      <c r="F25" s="13">
        <v>50</v>
      </c>
      <c r="G25" t="s">
        <v>139</v>
      </c>
      <c r="H25" t="s">
        <v>111</v>
      </c>
      <c r="I25" t="s">
        <v>141</v>
      </c>
      <c r="J25" s="24" t="s">
        <v>149</v>
      </c>
      <c r="K25" s="1" t="str">
        <f t="shared" si="0"/>
        <v>福岡市</v>
      </c>
      <c r="L25" s="1" t="str">
        <f t="shared" si="2"/>
        <v>低</v>
      </c>
      <c r="M25" s="15">
        <v>42353</v>
      </c>
      <c r="N25">
        <f t="shared" si="3"/>
        <v>1</v>
      </c>
      <c r="O25">
        <f t="shared" si="4"/>
        <v>1</v>
      </c>
    </row>
    <row r="26" spans="1:15" x14ac:dyDescent="0.45">
      <c r="A26" s="4" t="str">
        <f t="shared" si="1"/>
        <v>002015U00059c36Nxz</v>
      </c>
      <c r="B26" t="s">
        <v>202</v>
      </c>
      <c r="C26" t="s">
        <v>203</v>
      </c>
      <c r="D26" t="s">
        <v>172</v>
      </c>
      <c r="E26" s="3">
        <v>42353</v>
      </c>
      <c r="F26" s="13">
        <v>50</v>
      </c>
      <c r="G26" t="s">
        <v>139</v>
      </c>
      <c r="H26" t="s">
        <v>111</v>
      </c>
      <c r="I26" t="s">
        <v>141</v>
      </c>
      <c r="J26" s="24" t="s">
        <v>149</v>
      </c>
      <c r="K26" s="1" t="str">
        <f t="shared" si="0"/>
        <v>福岡市</v>
      </c>
      <c r="L26" s="1" t="str">
        <f t="shared" si="2"/>
        <v>低</v>
      </c>
      <c r="M26" s="15">
        <v>42353</v>
      </c>
      <c r="N26">
        <f t="shared" si="3"/>
        <v>1</v>
      </c>
      <c r="O26">
        <f t="shared" si="4"/>
        <v>1</v>
      </c>
    </row>
    <row r="27" spans="1:15" x14ac:dyDescent="0.45">
      <c r="A27" s="4" t="str">
        <f t="shared" si="1"/>
        <v>002015U000603yaRTc</v>
      </c>
      <c r="B27" t="s">
        <v>204</v>
      </c>
      <c r="C27" t="s">
        <v>205</v>
      </c>
      <c r="D27" t="s">
        <v>206</v>
      </c>
      <c r="E27" s="3">
        <v>42353</v>
      </c>
      <c r="F27" s="13">
        <v>50</v>
      </c>
      <c r="G27" t="s">
        <v>139</v>
      </c>
      <c r="H27" t="s">
        <v>111</v>
      </c>
      <c r="I27" t="s">
        <v>141</v>
      </c>
      <c r="J27" s="24" t="s">
        <v>149</v>
      </c>
      <c r="K27" s="1" t="str">
        <f t="shared" si="0"/>
        <v>福岡市</v>
      </c>
      <c r="L27" s="1" t="str">
        <f t="shared" si="2"/>
        <v>低</v>
      </c>
      <c r="M27" s="15">
        <v>42353</v>
      </c>
      <c r="N27">
        <f t="shared" si="3"/>
        <v>1</v>
      </c>
      <c r="O27">
        <f t="shared" si="4"/>
        <v>1</v>
      </c>
    </row>
    <row r="28" spans="1:15" x14ac:dyDescent="0.45">
      <c r="A28" s="4" t="str">
        <f t="shared" si="1"/>
        <v>002015U00061tYjLGa</v>
      </c>
      <c r="B28" t="s">
        <v>207</v>
      </c>
      <c r="C28" t="s">
        <v>208</v>
      </c>
      <c r="D28" t="s">
        <v>206</v>
      </c>
      <c r="E28" s="3">
        <v>42353</v>
      </c>
      <c r="F28" s="13">
        <v>50</v>
      </c>
      <c r="G28" t="s">
        <v>139</v>
      </c>
      <c r="H28" t="s">
        <v>111</v>
      </c>
      <c r="I28" t="s">
        <v>141</v>
      </c>
      <c r="J28" s="24" t="s">
        <v>149</v>
      </c>
      <c r="K28" s="1" t="str">
        <f t="shared" si="0"/>
        <v>福岡市</v>
      </c>
      <c r="L28" s="1" t="str">
        <f t="shared" si="2"/>
        <v>低</v>
      </c>
      <c r="M28" s="15">
        <v>42353</v>
      </c>
      <c r="N28">
        <f t="shared" si="3"/>
        <v>1</v>
      </c>
      <c r="O28">
        <f t="shared" si="4"/>
        <v>1</v>
      </c>
    </row>
    <row r="29" spans="1:15" x14ac:dyDescent="0.45">
      <c r="A29" s="4" t="str">
        <f t="shared" si="1"/>
        <v>002015U00062HbZzM2</v>
      </c>
      <c r="B29" t="s">
        <v>209</v>
      </c>
      <c r="C29" t="s">
        <v>210</v>
      </c>
      <c r="D29" t="s">
        <v>211</v>
      </c>
      <c r="E29" s="3">
        <v>42353</v>
      </c>
      <c r="F29" s="13">
        <v>50</v>
      </c>
      <c r="G29" t="s">
        <v>139</v>
      </c>
      <c r="H29" t="s">
        <v>111</v>
      </c>
      <c r="I29" t="s">
        <v>141</v>
      </c>
      <c r="J29" s="24" t="s">
        <v>149</v>
      </c>
      <c r="K29" s="1" t="str">
        <f t="shared" si="0"/>
        <v>福岡市</v>
      </c>
      <c r="L29" s="1" t="str">
        <f t="shared" si="2"/>
        <v>低</v>
      </c>
      <c r="M29" s="15">
        <v>42353</v>
      </c>
      <c r="N29">
        <f t="shared" si="3"/>
        <v>1</v>
      </c>
      <c r="O29">
        <f t="shared" si="4"/>
        <v>1</v>
      </c>
    </row>
    <row r="30" spans="1:15" x14ac:dyDescent="0.45">
      <c r="A30" s="4" t="str">
        <f t="shared" si="1"/>
        <v>002015U000632QoFY9</v>
      </c>
      <c r="B30" t="s">
        <v>212</v>
      </c>
      <c r="C30" t="s">
        <v>213</v>
      </c>
      <c r="D30" t="s">
        <v>211</v>
      </c>
      <c r="E30" s="3">
        <v>42353</v>
      </c>
      <c r="F30" s="13">
        <v>50</v>
      </c>
      <c r="G30" t="s">
        <v>139</v>
      </c>
      <c r="H30" t="s">
        <v>111</v>
      </c>
      <c r="I30" t="s">
        <v>141</v>
      </c>
      <c r="J30" s="24" t="s">
        <v>149</v>
      </c>
      <c r="K30" s="1" t="str">
        <f t="shared" si="0"/>
        <v>福岡市</v>
      </c>
      <c r="L30" s="1" t="str">
        <f t="shared" si="2"/>
        <v>低</v>
      </c>
      <c r="M30" s="15">
        <v>42353</v>
      </c>
      <c r="N30">
        <f t="shared" si="3"/>
        <v>1</v>
      </c>
      <c r="O30">
        <f t="shared" si="4"/>
        <v>1</v>
      </c>
    </row>
    <row r="31" spans="1:15" x14ac:dyDescent="0.45">
      <c r="A31" s="4" t="str">
        <f t="shared" si="1"/>
        <v>002015ｻ710CB2j8gLQ</v>
      </c>
      <c r="B31" t="s">
        <v>214</v>
      </c>
      <c r="C31" t="s">
        <v>215</v>
      </c>
      <c r="D31" t="s">
        <v>216</v>
      </c>
      <c r="E31" s="3">
        <v>42395</v>
      </c>
      <c r="F31" s="13">
        <v>15.6</v>
      </c>
      <c r="G31" t="s">
        <v>139</v>
      </c>
      <c r="H31" t="s">
        <v>140</v>
      </c>
      <c r="I31" t="s">
        <v>141</v>
      </c>
      <c r="J31" s="24" t="s">
        <v>155</v>
      </c>
      <c r="K31" s="1" t="str">
        <f t="shared" si="0"/>
        <v>熊本市</v>
      </c>
      <c r="L31" s="1" t="str">
        <f t="shared" si="2"/>
        <v>低</v>
      </c>
      <c r="M31" s="15">
        <v>42395</v>
      </c>
      <c r="N31">
        <f t="shared" si="3"/>
        <v>1</v>
      </c>
      <c r="O31">
        <f t="shared" si="4"/>
        <v>1</v>
      </c>
    </row>
    <row r="32" spans="1:15" x14ac:dyDescent="0.45">
      <c r="A32" s="4" t="str">
        <f t="shared" si="1"/>
        <v>002015ｻ710CCd26kBK</v>
      </c>
      <c r="B32" t="s">
        <v>217</v>
      </c>
      <c r="C32" t="s">
        <v>218</v>
      </c>
      <c r="D32" t="s">
        <v>216</v>
      </c>
      <c r="E32" s="3">
        <v>42395</v>
      </c>
      <c r="F32" s="13">
        <v>12.48</v>
      </c>
      <c r="G32" t="s">
        <v>139</v>
      </c>
      <c r="H32" t="s">
        <v>140</v>
      </c>
      <c r="I32" t="s">
        <v>141</v>
      </c>
      <c r="J32" s="24" t="s">
        <v>155</v>
      </c>
      <c r="K32" s="1" t="str">
        <f t="shared" si="0"/>
        <v>熊本市</v>
      </c>
      <c r="L32" s="1" t="str">
        <f t="shared" si="2"/>
        <v>低</v>
      </c>
      <c r="M32" s="15">
        <v>42395</v>
      </c>
      <c r="N32">
        <f t="shared" si="3"/>
        <v>1</v>
      </c>
      <c r="O32">
        <f t="shared" si="4"/>
        <v>1</v>
      </c>
    </row>
    <row r="33" spans="1:15" x14ac:dyDescent="0.45">
      <c r="A33" s="4" t="str">
        <f t="shared" si="1"/>
        <v>002015ｻ710CDAiEH27</v>
      </c>
      <c r="B33" t="s">
        <v>219</v>
      </c>
      <c r="C33" t="s">
        <v>220</v>
      </c>
      <c r="D33" t="s">
        <v>216</v>
      </c>
      <c r="E33" s="3">
        <v>42395</v>
      </c>
      <c r="F33" s="13">
        <v>12.48</v>
      </c>
      <c r="G33" t="s">
        <v>139</v>
      </c>
      <c r="H33" t="s">
        <v>140</v>
      </c>
      <c r="I33" t="s">
        <v>141</v>
      </c>
      <c r="J33" s="24" t="s">
        <v>155</v>
      </c>
      <c r="K33" s="1" t="str">
        <f t="shared" si="0"/>
        <v>熊本市</v>
      </c>
      <c r="L33" s="1" t="str">
        <f t="shared" si="2"/>
        <v>低</v>
      </c>
      <c r="M33" s="15">
        <v>42395</v>
      </c>
      <c r="N33">
        <f t="shared" si="3"/>
        <v>1</v>
      </c>
      <c r="O33">
        <f t="shared" si="4"/>
        <v>1</v>
      </c>
    </row>
    <row r="34" spans="1:15" x14ac:dyDescent="0.45">
      <c r="A34" s="4" t="str">
        <f t="shared" si="1"/>
        <v>002015ｻ710CAwEZj6e</v>
      </c>
      <c r="B34" t="s">
        <v>221</v>
      </c>
      <c r="C34" t="s">
        <v>222</v>
      </c>
      <c r="D34" t="s">
        <v>216</v>
      </c>
      <c r="E34" s="3">
        <v>42398</v>
      </c>
      <c r="F34" s="13">
        <v>24.96</v>
      </c>
      <c r="G34" t="s">
        <v>139</v>
      </c>
      <c r="H34" t="s">
        <v>140</v>
      </c>
      <c r="I34" t="s">
        <v>141</v>
      </c>
      <c r="J34" s="24" t="s">
        <v>155</v>
      </c>
      <c r="K34" s="1" t="str">
        <f t="shared" si="0"/>
        <v>熊本市</v>
      </c>
      <c r="L34" s="1" t="str">
        <f t="shared" si="2"/>
        <v>低</v>
      </c>
      <c r="M34" s="15">
        <v>42398</v>
      </c>
      <c r="N34">
        <f t="shared" si="3"/>
        <v>1</v>
      </c>
      <c r="O34">
        <f t="shared" si="4"/>
        <v>1</v>
      </c>
    </row>
    <row r="35" spans="1:15" x14ac:dyDescent="0.45">
      <c r="A35" s="4" t="str">
        <f t="shared" si="1"/>
        <v>002015ｻ710CEKNF5Kp</v>
      </c>
      <c r="B35" t="s">
        <v>223</v>
      </c>
      <c r="C35" t="s">
        <v>224</v>
      </c>
      <c r="D35" t="s">
        <v>225</v>
      </c>
      <c r="E35" s="3">
        <v>42425</v>
      </c>
      <c r="F35" s="13">
        <v>43.68</v>
      </c>
      <c r="G35" t="s">
        <v>139</v>
      </c>
      <c r="H35" t="s">
        <v>111</v>
      </c>
      <c r="I35" t="s">
        <v>141</v>
      </c>
      <c r="J35" s="24" t="s">
        <v>155</v>
      </c>
      <c r="K35" s="1" t="str">
        <f t="shared" si="0"/>
        <v>福岡市</v>
      </c>
      <c r="L35" s="1" t="str">
        <f t="shared" si="2"/>
        <v>低</v>
      </c>
      <c r="M35" s="15">
        <v>42425</v>
      </c>
      <c r="N35">
        <f t="shared" si="3"/>
        <v>1</v>
      </c>
      <c r="O35">
        <f t="shared" si="4"/>
        <v>1</v>
      </c>
    </row>
    <row r="36" spans="1:15" x14ac:dyDescent="0.45">
      <c r="A36" s="4" t="str">
        <f t="shared" si="1"/>
        <v>002015ｻ710CJdeHpWX</v>
      </c>
      <c r="B36" t="s">
        <v>226</v>
      </c>
      <c r="C36" t="s">
        <v>227</v>
      </c>
      <c r="D36" t="s">
        <v>228</v>
      </c>
      <c r="E36" s="3">
        <v>42425</v>
      </c>
      <c r="F36" s="13">
        <v>56.16</v>
      </c>
      <c r="G36" t="s">
        <v>139</v>
      </c>
      <c r="H36" t="s">
        <v>111</v>
      </c>
      <c r="I36" t="s">
        <v>141</v>
      </c>
      <c r="J36" s="24" t="s">
        <v>155</v>
      </c>
      <c r="K36" s="1" t="str">
        <f t="shared" si="0"/>
        <v>福岡市</v>
      </c>
      <c r="L36" s="1" t="str">
        <f t="shared" si="2"/>
        <v>低</v>
      </c>
      <c r="M36" s="15">
        <v>42425</v>
      </c>
      <c r="N36">
        <f t="shared" si="3"/>
        <v>1</v>
      </c>
      <c r="O36">
        <f t="shared" si="4"/>
        <v>1</v>
      </c>
    </row>
    <row r="37" spans="1:15" x14ac:dyDescent="0.45">
      <c r="A37" s="4" t="str">
        <f t="shared" si="1"/>
        <v>002015ｻ710CH2gUysv</v>
      </c>
      <c r="B37" t="s">
        <v>229</v>
      </c>
      <c r="C37" t="s">
        <v>230</v>
      </c>
      <c r="D37" t="s">
        <v>231</v>
      </c>
      <c r="E37" s="3">
        <v>42430</v>
      </c>
      <c r="F37" s="13">
        <v>58.24</v>
      </c>
      <c r="G37" t="s">
        <v>139</v>
      </c>
      <c r="H37" t="s">
        <v>111</v>
      </c>
      <c r="I37" t="s">
        <v>141</v>
      </c>
      <c r="J37" s="24" t="s">
        <v>155</v>
      </c>
      <c r="K37" s="1" t="str">
        <f t="shared" si="0"/>
        <v>福岡市</v>
      </c>
      <c r="L37" s="1" t="str">
        <f t="shared" si="2"/>
        <v>低</v>
      </c>
      <c r="M37" s="15">
        <v>42430</v>
      </c>
      <c r="N37">
        <f t="shared" si="3"/>
        <v>1</v>
      </c>
      <c r="O37">
        <f t="shared" si="4"/>
        <v>1</v>
      </c>
    </row>
    <row r="38" spans="1:15" x14ac:dyDescent="0.45">
      <c r="A38" s="4" t="str">
        <f t="shared" si="1"/>
        <v>002015U0005775od5h</v>
      </c>
      <c r="B38" t="s">
        <v>232</v>
      </c>
      <c r="C38" t="s">
        <v>233</v>
      </c>
      <c r="D38" t="s">
        <v>234</v>
      </c>
      <c r="E38" s="3">
        <v>42430</v>
      </c>
      <c r="F38" s="13">
        <v>50</v>
      </c>
      <c r="G38" t="s">
        <v>139</v>
      </c>
      <c r="H38" t="s">
        <v>111</v>
      </c>
      <c r="I38" t="s">
        <v>141</v>
      </c>
      <c r="J38" s="24" t="s">
        <v>149</v>
      </c>
      <c r="K38" s="1" t="str">
        <f t="shared" si="0"/>
        <v>福岡市</v>
      </c>
      <c r="L38" s="1" t="str">
        <f t="shared" si="2"/>
        <v>低</v>
      </c>
      <c r="M38" s="15">
        <v>42430</v>
      </c>
      <c r="N38">
        <f t="shared" si="3"/>
        <v>1</v>
      </c>
      <c r="O38">
        <f t="shared" si="4"/>
        <v>1</v>
      </c>
    </row>
    <row r="39" spans="1:15" x14ac:dyDescent="0.45">
      <c r="A39" s="4" t="str">
        <f t="shared" si="1"/>
        <v>002015ｻ711CHuuKM5Q</v>
      </c>
      <c r="B39" t="s">
        <v>235</v>
      </c>
      <c r="C39" t="s">
        <v>236</v>
      </c>
      <c r="D39" t="s">
        <v>237</v>
      </c>
      <c r="E39" s="3">
        <v>42432</v>
      </c>
      <c r="F39" s="13">
        <v>11.44</v>
      </c>
      <c r="G39" t="s">
        <v>139</v>
      </c>
      <c r="H39" t="s">
        <v>238</v>
      </c>
      <c r="I39" t="s">
        <v>141</v>
      </c>
      <c r="J39" s="24" t="s">
        <v>155</v>
      </c>
      <c r="K39" s="1" t="str">
        <f t="shared" si="0"/>
        <v>福岡市</v>
      </c>
      <c r="L39" s="1" t="str">
        <f t="shared" si="2"/>
        <v>低</v>
      </c>
      <c r="M39" s="15">
        <v>42432</v>
      </c>
      <c r="N39">
        <f t="shared" si="3"/>
        <v>1</v>
      </c>
      <c r="O39">
        <f t="shared" si="4"/>
        <v>1</v>
      </c>
    </row>
    <row r="40" spans="1:15" x14ac:dyDescent="0.45">
      <c r="A40" s="4" t="str">
        <f t="shared" si="1"/>
        <v>002015ｻ712CANSLsbp</v>
      </c>
      <c r="B40" t="s">
        <v>239</v>
      </c>
      <c r="C40" t="s">
        <v>240</v>
      </c>
      <c r="D40" t="s">
        <v>241</v>
      </c>
      <c r="E40" s="3">
        <v>42433</v>
      </c>
      <c r="F40" s="13">
        <v>16.12</v>
      </c>
      <c r="G40" t="s">
        <v>139</v>
      </c>
      <c r="H40" t="s">
        <v>146</v>
      </c>
      <c r="I40" t="s">
        <v>141</v>
      </c>
      <c r="J40" s="24" t="s">
        <v>155</v>
      </c>
      <c r="K40" s="1" t="str">
        <f t="shared" si="0"/>
        <v>大分市</v>
      </c>
      <c r="L40" s="1" t="str">
        <f t="shared" si="2"/>
        <v>低</v>
      </c>
      <c r="M40" s="15">
        <v>42433</v>
      </c>
      <c r="N40">
        <f t="shared" si="3"/>
        <v>1</v>
      </c>
      <c r="O40">
        <f t="shared" si="4"/>
        <v>1</v>
      </c>
    </row>
    <row r="41" spans="1:15" x14ac:dyDescent="0.45">
      <c r="A41" s="4" t="str">
        <f t="shared" si="1"/>
        <v>002015ｻ710CFkQYJDf</v>
      </c>
      <c r="B41" t="s">
        <v>242</v>
      </c>
      <c r="C41" t="s">
        <v>243</v>
      </c>
      <c r="D41" t="s">
        <v>244</v>
      </c>
      <c r="E41" s="3">
        <v>42436</v>
      </c>
      <c r="F41" s="13">
        <v>56.16</v>
      </c>
      <c r="G41" t="s">
        <v>139</v>
      </c>
      <c r="H41" t="s">
        <v>245</v>
      </c>
      <c r="I41" t="s">
        <v>141</v>
      </c>
      <c r="J41" s="24" t="s">
        <v>155</v>
      </c>
      <c r="K41" s="1" t="str">
        <f t="shared" si="0"/>
        <v>宮崎市</v>
      </c>
      <c r="L41" s="1" t="str">
        <f t="shared" si="2"/>
        <v>低</v>
      </c>
      <c r="M41" s="15">
        <v>42436</v>
      </c>
      <c r="N41">
        <f t="shared" si="3"/>
        <v>1</v>
      </c>
      <c r="O41">
        <f t="shared" si="4"/>
        <v>1</v>
      </c>
    </row>
    <row r="42" spans="1:15" x14ac:dyDescent="0.45">
      <c r="A42" s="4" t="str">
        <f t="shared" si="1"/>
        <v>002016ｻ801CBRJSJCA</v>
      </c>
      <c r="B42" t="s">
        <v>246</v>
      </c>
      <c r="C42" t="s">
        <v>247</v>
      </c>
      <c r="D42" t="s">
        <v>248</v>
      </c>
      <c r="E42" s="3">
        <v>42446</v>
      </c>
      <c r="F42" s="13">
        <v>36.4</v>
      </c>
      <c r="G42" t="s">
        <v>139</v>
      </c>
      <c r="H42" t="s">
        <v>140</v>
      </c>
      <c r="I42" t="s">
        <v>141</v>
      </c>
      <c r="J42" s="24" t="s">
        <v>155</v>
      </c>
      <c r="K42" s="1" t="str">
        <f t="shared" si="0"/>
        <v>熊本市</v>
      </c>
      <c r="L42" s="1" t="str">
        <f t="shared" si="2"/>
        <v>低</v>
      </c>
      <c r="M42" s="15">
        <v>42446</v>
      </c>
      <c r="N42">
        <f t="shared" si="3"/>
        <v>1</v>
      </c>
      <c r="O42">
        <f t="shared" si="4"/>
        <v>1</v>
      </c>
    </row>
    <row r="43" spans="1:15" x14ac:dyDescent="0.45">
      <c r="A43" s="4" t="str">
        <f t="shared" si="1"/>
        <v>002015ｻ711CJj3K4rB</v>
      </c>
      <c r="B43" t="s">
        <v>249</v>
      </c>
      <c r="C43" t="s">
        <v>250</v>
      </c>
      <c r="D43" t="s">
        <v>237</v>
      </c>
      <c r="E43" s="3">
        <v>42447</v>
      </c>
      <c r="F43" s="13">
        <v>12.48</v>
      </c>
      <c r="G43" t="s">
        <v>139</v>
      </c>
      <c r="H43" t="s">
        <v>238</v>
      </c>
      <c r="I43" t="s">
        <v>141</v>
      </c>
      <c r="J43" s="24" t="s">
        <v>155</v>
      </c>
      <c r="K43" s="1" t="str">
        <f t="shared" si="0"/>
        <v>福岡市</v>
      </c>
      <c r="L43" s="1" t="str">
        <f t="shared" si="2"/>
        <v>低</v>
      </c>
      <c r="M43" s="15">
        <v>42447</v>
      </c>
      <c r="N43">
        <f t="shared" si="3"/>
        <v>1</v>
      </c>
      <c r="O43">
        <f t="shared" si="4"/>
        <v>1</v>
      </c>
    </row>
    <row r="44" spans="1:15" x14ac:dyDescent="0.45">
      <c r="A44" s="4" t="str">
        <f t="shared" si="1"/>
        <v>002016ｻ710CK7qJAAP</v>
      </c>
      <c r="B44" t="s">
        <v>251</v>
      </c>
      <c r="C44" t="s">
        <v>252</v>
      </c>
      <c r="D44" t="s">
        <v>237</v>
      </c>
      <c r="E44" s="3">
        <v>42451</v>
      </c>
      <c r="F44" s="13">
        <v>58.24</v>
      </c>
      <c r="G44" t="s">
        <v>139</v>
      </c>
      <c r="H44" t="s">
        <v>238</v>
      </c>
      <c r="I44" t="s">
        <v>141</v>
      </c>
      <c r="J44" s="24" t="s">
        <v>155</v>
      </c>
      <c r="K44" s="1" t="str">
        <f t="shared" si="0"/>
        <v>福岡市</v>
      </c>
      <c r="L44" s="1" t="str">
        <f t="shared" si="2"/>
        <v>低</v>
      </c>
      <c r="M44" s="15">
        <v>42451</v>
      </c>
      <c r="N44">
        <f t="shared" si="3"/>
        <v>1</v>
      </c>
      <c r="O44">
        <f t="shared" si="4"/>
        <v>1</v>
      </c>
    </row>
    <row r="45" spans="1:15" x14ac:dyDescent="0.45">
      <c r="A45" s="4" t="str">
        <f t="shared" si="1"/>
        <v>002015ｻ711CMXyNzsx</v>
      </c>
      <c r="B45" t="s">
        <v>253</v>
      </c>
      <c r="C45" t="s">
        <v>254</v>
      </c>
      <c r="D45" t="s">
        <v>255</v>
      </c>
      <c r="E45" s="3">
        <v>42454</v>
      </c>
      <c r="F45" s="13">
        <v>56.16</v>
      </c>
      <c r="G45" t="s">
        <v>139</v>
      </c>
      <c r="H45" t="s">
        <v>111</v>
      </c>
      <c r="I45" t="s">
        <v>141</v>
      </c>
      <c r="J45" s="24" t="s">
        <v>155</v>
      </c>
      <c r="K45" s="1" t="str">
        <f t="shared" si="0"/>
        <v>福岡市</v>
      </c>
      <c r="L45" s="1" t="str">
        <f t="shared" si="2"/>
        <v>低</v>
      </c>
      <c r="M45" s="15">
        <v>42454</v>
      </c>
      <c r="N45">
        <f t="shared" si="3"/>
        <v>1</v>
      </c>
      <c r="O45">
        <f t="shared" si="4"/>
        <v>1</v>
      </c>
    </row>
    <row r="46" spans="1:15" x14ac:dyDescent="0.45">
      <c r="A46" s="4" t="str">
        <f t="shared" si="1"/>
        <v>002016ｻ711CNPLV6zh</v>
      </c>
      <c r="B46" t="s">
        <v>256</v>
      </c>
      <c r="C46" t="s">
        <v>257</v>
      </c>
      <c r="D46" t="s">
        <v>258</v>
      </c>
      <c r="E46" s="3">
        <v>42459</v>
      </c>
      <c r="F46" s="13">
        <v>10.14</v>
      </c>
      <c r="G46" t="s">
        <v>139</v>
      </c>
      <c r="H46" t="s">
        <v>238</v>
      </c>
      <c r="I46" t="s">
        <v>141</v>
      </c>
      <c r="J46" s="24" t="s">
        <v>155</v>
      </c>
      <c r="K46" s="1" t="str">
        <f t="shared" si="0"/>
        <v>福岡市</v>
      </c>
      <c r="L46" s="1" t="str">
        <f t="shared" si="2"/>
        <v>低</v>
      </c>
      <c r="M46" s="15">
        <v>42459</v>
      </c>
      <c r="N46">
        <f t="shared" si="3"/>
        <v>1</v>
      </c>
      <c r="O46">
        <f t="shared" si="4"/>
        <v>1</v>
      </c>
    </row>
    <row r="47" spans="1:15" x14ac:dyDescent="0.45">
      <c r="A47" s="4" t="str">
        <f t="shared" si="1"/>
        <v>002015ｻ712CBGFMtLE</v>
      </c>
      <c r="B47" t="s">
        <v>259</v>
      </c>
      <c r="C47" t="s">
        <v>260</v>
      </c>
      <c r="D47" t="s">
        <v>261</v>
      </c>
      <c r="E47" s="3">
        <v>42460</v>
      </c>
      <c r="F47" s="13">
        <v>12.48</v>
      </c>
      <c r="G47" t="s">
        <v>139</v>
      </c>
      <c r="H47" t="s">
        <v>111</v>
      </c>
      <c r="I47" t="s">
        <v>141</v>
      </c>
      <c r="J47" s="24" t="s">
        <v>155</v>
      </c>
      <c r="K47" s="1" t="str">
        <f t="shared" si="0"/>
        <v>福岡市</v>
      </c>
      <c r="L47" s="1" t="str">
        <f t="shared" si="2"/>
        <v>低</v>
      </c>
      <c r="M47" s="15">
        <v>42460</v>
      </c>
      <c r="N47">
        <f t="shared" si="3"/>
        <v>1</v>
      </c>
      <c r="O47">
        <f t="shared" si="4"/>
        <v>1</v>
      </c>
    </row>
    <row r="48" spans="1:15" x14ac:dyDescent="0.45">
      <c r="A48" s="4" t="str">
        <f t="shared" si="1"/>
        <v>002015ｻ712CDGwPkZD</v>
      </c>
      <c r="B48" t="s">
        <v>262</v>
      </c>
      <c r="C48" t="s">
        <v>263</v>
      </c>
      <c r="D48" t="s">
        <v>264</v>
      </c>
      <c r="E48" s="3">
        <v>42460</v>
      </c>
      <c r="F48" s="13">
        <v>37.44</v>
      </c>
      <c r="G48" t="s">
        <v>139</v>
      </c>
      <c r="H48" t="s">
        <v>238</v>
      </c>
      <c r="I48" t="s">
        <v>141</v>
      </c>
      <c r="J48" s="24" t="s">
        <v>155</v>
      </c>
      <c r="K48" s="1" t="str">
        <f t="shared" si="0"/>
        <v>福岡市</v>
      </c>
      <c r="L48" s="1" t="str">
        <f t="shared" si="2"/>
        <v>低</v>
      </c>
      <c r="M48" s="15">
        <v>42460</v>
      </c>
      <c r="N48">
        <f t="shared" si="3"/>
        <v>1</v>
      </c>
      <c r="O48">
        <f t="shared" si="4"/>
        <v>1</v>
      </c>
    </row>
    <row r="49" spans="1:15" x14ac:dyDescent="0.45">
      <c r="A49" s="4" t="str">
        <f t="shared" si="1"/>
        <v>002015ｻ712CCFuDYdJ</v>
      </c>
      <c r="B49" t="s">
        <v>265</v>
      </c>
      <c r="C49" t="s">
        <v>266</v>
      </c>
      <c r="D49" t="s">
        <v>267</v>
      </c>
      <c r="E49" s="3">
        <v>42474</v>
      </c>
      <c r="F49" s="13">
        <v>46.8</v>
      </c>
      <c r="G49" t="s">
        <v>139</v>
      </c>
      <c r="H49" t="s">
        <v>111</v>
      </c>
      <c r="I49" t="s">
        <v>141</v>
      </c>
      <c r="J49" s="24" t="s">
        <v>155</v>
      </c>
      <c r="K49" s="1" t="str">
        <f t="shared" si="0"/>
        <v>福岡市</v>
      </c>
      <c r="L49" s="1" t="str">
        <f t="shared" si="2"/>
        <v>低</v>
      </c>
      <c r="M49" s="15">
        <v>42474</v>
      </c>
      <c r="N49">
        <f t="shared" si="3"/>
        <v>1</v>
      </c>
      <c r="O49">
        <f t="shared" si="4"/>
        <v>1</v>
      </c>
    </row>
    <row r="50" spans="1:15" x14ac:dyDescent="0.45">
      <c r="A50" s="4" t="str">
        <f t="shared" si="1"/>
        <v>002015ｻ711CBLHvqE7</v>
      </c>
      <c r="B50" t="s">
        <v>268</v>
      </c>
      <c r="C50" t="s">
        <v>269</v>
      </c>
      <c r="D50" t="s">
        <v>270</v>
      </c>
      <c r="E50" s="3">
        <v>42486</v>
      </c>
      <c r="F50" s="13">
        <v>11.44</v>
      </c>
      <c r="G50" t="s">
        <v>139</v>
      </c>
      <c r="H50" t="s">
        <v>146</v>
      </c>
      <c r="I50" t="s">
        <v>141</v>
      </c>
      <c r="J50" s="24" t="s">
        <v>155</v>
      </c>
      <c r="K50" s="1" t="str">
        <f t="shared" si="0"/>
        <v>大分市</v>
      </c>
      <c r="L50" s="1" t="str">
        <f t="shared" si="2"/>
        <v>低</v>
      </c>
      <c r="M50" s="15">
        <v>42486</v>
      </c>
      <c r="N50">
        <f t="shared" si="3"/>
        <v>1</v>
      </c>
      <c r="O50">
        <f t="shared" si="4"/>
        <v>1</v>
      </c>
    </row>
    <row r="51" spans="1:15" x14ac:dyDescent="0.45">
      <c r="A51" s="4" t="str">
        <f t="shared" si="1"/>
        <v>002016ｻ801CCB5xbwb</v>
      </c>
      <c r="B51" t="s">
        <v>271</v>
      </c>
      <c r="C51" t="s">
        <v>272</v>
      </c>
      <c r="D51" t="s">
        <v>273</v>
      </c>
      <c r="E51" s="3">
        <v>42488</v>
      </c>
      <c r="F51" s="13">
        <v>56.16</v>
      </c>
      <c r="G51" t="s">
        <v>139</v>
      </c>
      <c r="H51" t="s">
        <v>111</v>
      </c>
      <c r="I51" t="s">
        <v>141</v>
      </c>
      <c r="J51" s="24" t="s">
        <v>155</v>
      </c>
      <c r="K51" s="1" t="str">
        <f t="shared" si="0"/>
        <v>福岡市</v>
      </c>
      <c r="L51" s="1" t="str">
        <f t="shared" si="2"/>
        <v>低</v>
      </c>
      <c r="M51" s="15">
        <v>42488</v>
      </c>
      <c r="N51">
        <f t="shared" si="3"/>
        <v>1</v>
      </c>
      <c r="O51">
        <f t="shared" si="4"/>
        <v>1</v>
      </c>
    </row>
    <row r="52" spans="1:15" x14ac:dyDescent="0.45">
      <c r="A52" s="4" t="str">
        <f t="shared" si="1"/>
        <v>002016ｻ801CDKY76M3</v>
      </c>
      <c r="B52" t="s">
        <v>274</v>
      </c>
      <c r="C52" t="s">
        <v>275</v>
      </c>
      <c r="D52" t="s">
        <v>276</v>
      </c>
      <c r="E52" s="3">
        <v>42492</v>
      </c>
      <c r="F52" s="13">
        <v>10.08</v>
      </c>
      <c r="G52" t="s">
        <v>139</v>
      </c>
      <c r="H52" t="s">
        <v>111</v>
      </c>
      <c r="I52" t="s">
        <v>141</v>
      </c>
      <c r="J52" s="24" t="s">
        <v>155</v>
      </c>
      <c r="K52" s="1" t="str">
        <f t="shared" si="0"/>
        <v>福岡市</v>
      </c>
      <c r="L52" s="1" t="str">
        <f t="shared" si="2"/>
        <v>低</v>
      </c>
      <c r="M52" s="15">
        <v>42492</v>
      </c>
      <c r="N52">
        <f t="shared" si="3"/>
        <v>1</v>
      </c>
      <c r="O52">
        <f t="shared" si="4"/>
        <v>1</v>
      </c>
    </row>
    <row r="53" spans="1:15" x14ac:dyDescent="0.45">
      <c r="A53" s="4" t="str">
        <f t="shared" si="1"/>
        <v>002016ｻ711CP1AG9L5</v>
      </c>
      <c r="B53" t="s">
        <v>277</v>
      </c>
      <c r="C53" t="s">
        <v>278</v>
      </c>
      <c r="D53" t="s">
        <v>237</v>
      </c>
      <c r="E53" s="3">
        <v>42508</v>
      </c>
      <c r="F53" s="13">
        <v>22.1</v>
      </c>
      <c r="G53" t="s">
        <v>139</v>
      </c>
      <c r="H53" t="s">
        <v>238</v>
      </c>
      <c r="I53" t="s">
        <v>141</v>
      </c>
      <c r="J53" s="24" t="s">
        <v>155</v>
      </c>
      <c r="K53" s="1" t="str">
        <f t="shared" si="0"/>
        <v>福岡市</v>
      </c>
      <c r="L53" s="1" t="str">
        <f t="shared" si="2"/>
        <v>低</v>
      </c>
      <c r="M53" s="15">
        <v>42508</v>
      </c>
      <c r="N53">
        <f t="shared" si="3"/>
        <v>1</v>
      </c>
      <c r="O53">
        <f t="shared" si="4"/>
        <v>1</v>
      </c>
    </row>
    <row r="54" spans="1:15" x14ac:dyDescent="0.45">
      <c r="A54" s="4" t="str">
        <f t="shared" si="1"/>
        <v>002016ｻ801CE9NLFfJ</v>
      </c>
      <c r="B54" t="s">
        <v>279</v>
      </c>
      <c r="C54" t="s">
        <v>280</v>
      </c>
      <c r="D54" t="s">
        <v>281</v>
      </c>
      <c r="E54" s="3">
        <v>42509</v>
      </c>
      <c r="F54" s="13">
        <v>56.16</v>
      </c>
      <c r="G54" t="s">
        <v>139</v>
      </c>
      <c r="H54" t="s">
        <v>238</v>
      </c>
      <c r="I54" t="s">
        <v>141</v>
      </c>
      <c r="J54" s="24" t="s">
        <v>155</v>
      </c>
      <c r="K54" s="1" t="str">
        <f t="shared" si="0"/>
        <v>福岡市</v>
      </c>
      <c r="L54" s="1" t="str">
        <f t="shared" si="2"/>
        <v>低</v>
      </c>
      <c r="M54" s="15">
        <v>42509</v>
      </c>
      <c r="N54">
        <f t="shared" si="3"/>
        <v>1</v>
      </c>
      <c r="O54">
        <f t="shared" si="4"/>
        <v>1</v>
      </c>
    </row>
    <row r="55" spans="1:15" x14ac:dyDescent="0.45">
      <c r="A55" s="4" t="str">
        <f t="shared" si="1"/>
        <v>002016ｻ801CAjR6E1h</v>
      </c>
      <c r="B55" t="s">
        <v>282</v>
      </c>
      <c r="C55" t="s">
        <v>283</v>
      </c>
      <c r="D55" t="s">
        <v>284</v>
      </c>
      <c r="E55" s="3">
        <v>42514</v>
      </c>
      <c r="F55" s="13">
        <v>10.07</v>
      </c>
      <c r="G55" t="s">
        <v>139</v>
      </c>
      <c r="H55" t="s">
        <v>140</v>
      </c>
      <c r="I55" t="s">
        <v>141</v>
      </c>
      <c r="J55" s="24" t="s">
        <v>155</v>
      </c>
      <c r="K55" s="1" t="str">
        <f t="shared" si="0"/>
        <v>熊本市</v>
      </c>
      <c r="L55" s="1" t="str">
        <f t="shared" si="2"/>
        <v>低</v>
      </c>
      <c r="M55" s="15">
        <v>42514</v>
      </c>
      <c r="N55">
        <f t="shared" si="3"/>
        <v>1</v>
      </c>
      <c r="O55">
        <f t="shared" si="4"/>
        <v>1</v>
      </c>
    </row>
    <row r="56" spans="1:15" x14ac:dyDescent="0.45">
      <c r="A56" s="4" t="str">
        <f t="shared" si="1"/>
        <v>002016ｻ801CIFQzRkY</v>
      </c>
      <c r="B56" t="s">
        <v>285</v>
      </c>
      <c r="C56" t="s">
        <v>286</v>
      </c>
      <c r="D56" t="s">
        <v>244</v>
      </c>
      <c r="E56" s="3">
        <v>42522</v>
      </c>
      <c r="F56" s="13">
        <v>42.4</v>
      </c>
      <c r="G56" t="s">
        <v>139</v>
      </c>
      <c r="H56" t="s">
        <v>111</v>
      </c>
      <c r="I56" t="s">
        <v>141</v>
      </c>
      <c r="J56" s="24" t="s">
        <v>155</v>
      </c>
      <c r="K56" s="1" t="str">
        <f t="shared" si="0"/>
        <v>福岡市</v>
      </c>
      <c r="L56" s="1" t="str">
        <f t="shared" si="2"/>
        <v>低</v>
      </c>
      <c r="M56" s="15">
        <v>42522</v>
      </c>
      <c r="N56">
        <f t="shared" si="3"/>
        <v>1</v>
      </c>
      <c r="O56">
        <f t="shared" si="4"/>
        <v>1</v>
      </c>
    </row>
    <row r="57" spans="1:15" x14ac:dyDescent="0.45">
      <c r="A57" s="4" t="str">
        <f t="shared" si="1"/>
        <v>002016ｻ801CJoUdudz</v>
      </c>
      <c r="B57" t="s">
        <v>287</v>
      </c>
      <c r="C57" t="s">
        <v>288</v>
      </c>
      <c r="D57" t="s">
        <v>244</v>
      </c>
      <c r="E57" s="3">
        <v>42522</v>
      </c>
      <c r="F57" s="13">
        <v>42.4</v>
      </c>
      <c r="G57" t="s">
        <v>139</v>
      </c>
      <c r="H57" t="s">
        <v>111</v>
      </c>
      <c r="I57" t="s">
        <v>141</v>
      </c>
      <c r="J57" s="24" t="s">
        <v>155</v>
      </c>
      <c r="K57" s="1" t="str">
        <f t="shared" si="0"/>
        <v>福岡市</v>
      </c>
      <c r="L57" s="1" t="str">
        <f t="shared" si="2"/>
        <v>低</v>
      </c>
      <c r="M57" s="15">
        <v>42522</v>
      </c>
      <c r="N57">
        <f t="shared" si="3"/>
        <v>1</v>
      </c>
      <c r="O57">
        <f t="shared" si="4"/>
        <v>1</v>
      </c>
    </row>
    <row r="58" spans="1:15" x14ac:dyDescent="0.45">
      <c r="A58" s="4" t="str">
        <f t="shared" si="1"/>
        <v>002016ｻ711CO4NN7CJ</v>
      </c>
      <c r="B58" t="s">
        <v>289</v>
      </c>
      <c r="C58" t="s">
        <v>290</v>
      </c>
      <c r="D58" t="s">
        <v>237</v>
      </c>
      <c r="E58" s="3">
        <v>42522</v>
      </c>
      <c r="F58" s="13">
        <v>17.16</v>
      </c>
      <c r="G58" t="s">
        <v>139</v>
      </c>
      <c r="H58" t="s">
        <v>238</v>
      </c>
      <c r="I58" t="s">
        <v>141</v>
      </c>
      <c r="J58" s="24" t="s">
        <v>155</v>
      </c>
      <c r="K58" s="1" t="str">
        <f t="shared" si="0"/>
        <v>福岡市</v>
      </c>
      <c r="L58" s="1" t="str">
        <f t="shared" si="2"/>
        <v>低</v>
      </c>
      <c r="M58" s="15">
        <v>42522</v>
      </c>
      <c r="N58">
        <f t="shared" si="3"/>
        <v>1</v>
      </c>
      <c r="O58">
        <f t="shared" si="4"/>
        <v>1</v>
      </c>
    </row>
    <row r="59" spans="1:15" x14ac:dyDescent="0.45">
      <c r="A59" s="4" t="str">
        <f t="shared" si="1"/>
        <v>002016ｻ803BAmfgejM</v>
      </c>
      <c r="B59" t="s">
        <v>291</v>
      </c>
      <c r="C59" t="s">
        <v>292</v>
      </c>
      <c r="D59" t="s">
        <v>293</v>
      </c>
      <c r="E59" s="3">
        <v>42581</v>
      </c>
      <c r="F59" s="13">
        <v>57.24</v>
      </c>
      <c r="G59" t="s">
        <v>139</v>
      </c>
      <c r="H59" t="s">
        <v>294</v>
      </c>
      <c r="I59" t="s">
        <v>141</v>
      </c>
      <c r="J59" s="24" t="s">
        <v>149</v>
      </c>
      <c r="K59" s="1" t="str">
        <f t="shared" si="0"/>
        <v>佐賀市</v>
      </c>
      <c r="L59" s="1" t="str">
        <f t="shared" si="2"/>
        <v>低</v>
      </c>
      <c r="M59" s="15">
        <v>42581</v>
      </c>
      <c r="N59">
        <f t="shared" si="3"/>
        <v>1</v>
      </c>
      <c r="O59">
        <f t="shared" si="4"/>
        <v>1</v>
      </c>
    </row>
    <row r="60" spans="1:15" x14ac:dyDescent="0.45">
      <c r="A60" s="4" t="str">
        <f t="shared" si="1"/>
        <v>002016ｻ803BDcyDBud</v>
      </c>
      <c r="B60" t="s">
        <v>295</v>
      </c>
      <c r="C60" t="s">
        <v>296</v>
      </c>
      <c r="D60" t="s">
        <v>297</v>
      </c>
      <c r="E60" s="3">
        <v>42581</v>
      </c>
      <c r="F60" s="13">
        <v>57.24</v>
      </c>
      <c r="G60" t="s">
        <v>139</v>
      </c>
      <c r="H60" t="s">
        <v>294</v>
      </c>
      <c r="I60" t="s">
        <v>141</v>
      </c>
      <c r="J60" s="24" t="s">
        <v>149</v>
      </c>
      <c r="K60" s="1" t="str">
        <f t="shared" si="0"/>
        <v>佐賀市</v>
      </c>
      <c r="L60" s="1" t="str">
        <f t="shared" si="2"/>
        <v>低</v>
      </c>
      <c r="M60" s="15">
        <v>42581</v>
      </c>
      <c r="N60">
        <f t="shared" si="3"/>
        <v>1</v>
      </c>
      <c r="O60">
        <f t="shared" si="4"/>
        <v>1</v>
      </c>
    </row>
    <row r="61" spans="1:15" x14ac:dyDescent="0.45">
      <c r="A61" s="4" t="str">
        <f t="shared" si="1"/>
        <v>002016ｻ803BE5EFwBh</v>
      </c>
      <c r="B61" t="s">
        <v>298</v>
      </c>
      <c r="C61" t="s">
        <v>299</v>
      </c>
      <c r="D61" t="s">
        <v>300</v>
      </c>
      <c r="E61" s="3">
        <v>42581</v>
      </c>
      <c r="F61" s="13">
        <v>57.24</v>
      </c>
      <c r="G61" t="s">
        <v>139</v>
      </c>
      <c r="H61" t="s">
        <v>294</v>
      </c>
      <c r="I61" t="s">
        <v>141</v>
      </c>
      <c r="J61" s="24" t="s">
        <v>149</v>
      </c>
      <c r="K61" s="1" t="str">
        <f t="shared" si="0"/>
        <v>佐賀市</v>
      </c>
      <c r="L61" s="1" t="str">
        <f t="shared" si="2"/>
        <v>低</v>
      </c>
      <c r="M61" s="15">
        <v>42581</v>
      </c>
      <c r="N61">
        <f t="shared" si="3"/>
        <v>1</v>
      </c>
      <c r="O61">
        <f t="shared" si="4"/>
        <v>1</v>
      </c>
    </row>
    <row r="62" spans="1:15" x14ac:dyDescent="0.45">
      <c r="A62" s="4" t="str">
        <f t="shared" si="1"/>
        <v>002016ｻ803CAiANFtB</v>
      </c>
      <c r="B62" t="s">
        <v>301</v>
      </c>
      <c r="C62" t="s">
        <v>302</v>
      </c>
      <c r="D62" t="s">
        <v>303</v>
      </c>
      <c r="E62" s="3">
        <v>42581</v>
      </c>
      <c r="F62" s="13">
        <v>57.24</v>
      </c>
      <c r="G62" t="s">
        <v>139</v>
      </c>
      <c r="H62" t="s">
        <v>294</v>
      </c>
      <c r="I62" t="s">
        <v>141</v>
      </c>
      <c r="J62" s="24" t="s">
        <v>149</v>
      </c>
      <c r="K62" s="1" t="str">
        <f t="shared" si="0"/>
        <v>佐賀市</v>
      </c>
      <c r="L62" s="1" t="str">
        <f t="shared" si="2"/>
        <v>低</v>
      </c>
      <c r="M62" s="15">
        <v>42581</v>
      </c>
      <c r="N62">
        <f t="shared" si="3"/>
        <v>1</v>
      </c>
      <c r="O62">
        <f t="shared" si="4"/>
        <v>1</v>
      </c>
    </row>
    <row r="63" spans="1:15" x14ac:dyDescent="0.45">
      <c r="A63" s="4" t="str">
        <f t="shared" si="1"/>
        <v>002016ｻ803CBnmhDGU</v>
      </c>
      <c r="B63" t="s">
        <v>304</v>
      </c>
      <c r="C63" t="s">
        <v>305</v>
      </c>
      <c r="D63" t="s">
        <v>306</v>
      </c>
      <c r="E63" s="3">
        <v>42581</v>
      </c>
      <c r="F63" s="13">
        <v>57.24</v>
      </c>
      <c r="G63" t="s">
        <v>139</v>
      </c>
      <c r="H63" t="s">
        <v>294</v>
      </c>
      <c r="I63" t="s">
        <v>141</v>
      </c>
      <c r="J63" s="24" t="s">
        <v>149</v>
      </c>
      <c r="K63" s="1" t="str">
        <f t="shared" si="0"/>
        <v>佐賀市</v>
      </c>
      <c r="L63" s="1" t="str">
        <f t="shared" si="2"/>
        <v>低</v>
      </c>
      <c r="M63" s="15">
        <v>42581</v>
      </c>
      <c r="N63">
        <f t="shared" si="3"/>
        <v>1</v>
      </c>
      <c r="O63">
        <f t="shared" si="4"/>
        <v>1</v>
      </c>
    </row>
    <row r="64" spans="1:15" x14ac:dyDescent="0.45">
      <c r="A64" s="4" t="str">
        <f t="shared" si="1"/>
        <v>002016ｻ803CC1uPf2n</v>
      </c>
      <c r="B64" t="s">
        <v>307</v>
      </c>
      <c r="C64" t="s">
        <v>308</v>
      </c>
      <c r="D64" t="s">
        <v>297</v>
      </c>
      <c r="E64" s="3">
        <v>42581</v>
      </c>
      <c r="F64" s="13">
        <v>57.24</v>
      </c>
      <c r="G64" t="s">
        <v>139</v>
      </c>
      <c r="H64" t="s">
        <v>294</v>
      </c>
      <c r="I64" t="s">
        <v>141</v>
      </c>
      <c r="J64" s="24" t="s">
        <v>149</v>
      </c>
      <c r="K64" s="1" t="str">
        <f t="shared" si="0"/>
        <v>佐賀市</v>
      </c>
      <c r="L64" s="1" t="str">
        <f t="shared" si="2"/>
        <v>低</v>
      </c>
      <c r="M64" s="15">
        <v>42581</v>
      </c>
      <c r="N64">
        <f t="shared" si="3"/>
        <v>1</v>
      </c>
      <c r="O64">
        <f t="shared" si="4"/>
        <v>1</v>
      </c>
    </row>
    <row r="65" spans="1:15" x14ac:dyDescent="0.45">
      <c r="A65" s="4" t="str">
        <f t="shared" si="1"/>
        <v>002016ｻ803CE5xLHPp</v>
      </c>
      <c r="B65" t="s">
        <v>309</v>
      </c>
      <c r="C65" t="s">
        <v>310</v>
      </c>
      <c r="D65" t="s">
        <v>311</v>
      </c>
      <c r="E65" s="3">
        <v>42581</v>
      </c>
      <c r="F65" s="13">
        <v>57.24</v>
      </c>
      <c r="G65" t="s">
        <v>139</v>
      </c>
      <c r="H65" t="s">
        <v>294</v>
      </c>
      <c r="I65" t="s">
        <v>141</v>
      </c>
      <c r="J65" s="24" t="s">
        <v>149</v>
      </c>
      <c r="K65" s="1" t="str">
        <f t="shared" si="0"/>
        <v>佐賀市</v>
      </c>
      <c r="L65" s="1" t="str">
        <f t="shared" si="2"/>
        <v>低</v>
      </c>
      <c r="M65" s="15">
        <v>42581</v>
      </c>
      <c r="N65">
        <f t="shared" si="3"/>
        <v>1</v>
      </c>
      <c r="O65">
        <f t="shared" si="4"/>
        <v>1</v>
      </c>
    </row>
    <row r="66" spans="1:15" x14ac:dyDescent="0.45">
      <c r="A66" s="4" t="str">
        <f t="shared" si="1"/>
        <v>002016ｻ804CFtYuzQ3</v>
      </c>
      <c r="B66" t="s">
        <v>312</v>
      </c>
      <c r="C66" t="s">
        <v>313</v>
      </c>
      <c r="D66" t="s">
        <v>314</v>
      </c>
      <c r="E66" s="3">
        <v>42587</v>
      </c>
      <c r="F66" s="13">
        <v>19.079999999999998</v>
      </c>
      <c r="G66" t="s">
        <v>139</v>
      </c>
      <c r="H66" t="s">
        <v>315</v>
      </c>
      <c r="I66" t="s">
        <v>141</v>
      </c>
      <c r="J66" s="24" t="s">
        <v>316</v>
      </c>
      <c r="K66" s="1" t="str">
        <f t="shared" si="0"/>
        <v>長崎市</v>
      </c>
      <c r="L66" s="1" t="str">
        <f t="shared" si="2"/>
        <v>低</v>
      </c>
      <c r="M66" s="15">
        <v>42587</v>
      </c>
      <c r="N66">
        <f t="shared" si="3"/>
        <v>1</v>
      </c>
      <c r="O66">
        <f t="shared" si="4"/>
        <v>1</v>
      </c>
    </row>
    <row r="67" spans="1:15" x14ac:dyDescent="0.45">
      <c r="A67" s="4" t="str">
        <f t="shared" si="1"/>
        <v>002016ｻ804CBoVeNqW</v>
      </c>
      <c r="B67" t="s">
        <v>317</v>
      </c>
      <c r="C67" t="s">
        <v>318</v>
      </c>
      <c r="D67" t="s">
        <v>319</v>
      </c>
      <c r="E67" s="3">
        <v>42604</v>
      </c>
      <c r="F67" s="13">
        <v>57.24</v>
      </c>
      <c r="G67" t="s">
        <v>139</v>
      </c>
      <c r="H67" t="s">
        <v>111</v>
      </c>
      <c r="I67" t="s">
        <v>141</v>
      </c>
      <c r="J67" s="24" t="s">
        <v>316</v>
      </c>
      <c r="K67" s="1" t="str">
        <f t="shared" ref="K67:K130" si="5">+VLOOKUP(H67,$Q$2:$R$10,2,0)</f>
        <v>福岡市</v>
      </c>
      <c r="L67" s="1" t="str">
        <f t="shared" si="2"/>
        <v>低</v>
      </c>
      <c r="M67" s="15">
        <v>42604</v>
      </c>
      <c r="N67">
        <f t="shared" ref="N67:N130" si="6">COUNTIF(C:C,C67)</f>
        <v>1</v>
      </c>
      <c r="O67">
        <f t="shared" si="4"/>
        <v>1</v>
      </c>
    </row>
    <row r="68" spans="1:15" x14ac:dyDescent="0.45">
      <c r="A68" s="4" t="str">
        <f t="shared" ref="A68:A131" si="7">+B68&amp;C68</f>
        <v>002015ｻ711CD8KYFHF</v>
      </c>
      <c r="B68" t="s">
        <v>320</v>
      </c>
      <c r="C68" t="s">
        <v>321</v>
      </c>
      <c r="D68" t="s">
        <v>216</v>
      </c>
      <c r="E68" s="3">
        <v>42607</v>
      </c>
      <c r="F68" s="13">
        <v>17.16</v>
      </c>
      <c r="G68" t="s">
        <v>139</v>
      </c>
      <c r="H68" t="s">
        <v>140</v>
      </c>
      <c r="I68" t="s">
        <v>141</v>
      </c>
      <c r="J68" s="24" t="s">
        <v>155</v>
      </c>
      <c r="K68" s="1" t="str">
        <f t="shared" si="5"/>
        <v>熊本市</v>
      </c>
      <c r="L68" s="1" t="str">
        <f t="shared" ref="L68:L131" si="8">VLOOKUP(G68,$T$2:$U$6,2,0)</f>
        <v>低</v>
      </c>
      <c r="M68" s="15">
        <v>42607</v>
      </c>
      <c r="N68">
        <f t="shared" si="6"/>
        <v>1</v>
      </c>
      <c r="O68">
        <f t="shared" ref="O68:O131" si="9">COUNTIF(B:B,B68)</f>
        <v>1</v>
      </c>
    </row>
    <row r="69" spans="1:15" x14ac:dyDescent="0.45">
      <c r="A69" s="4" t="str">
        <f t="shared" si="7"/>
        <v>002015ｻ711CC1kh4N7</v>
      </c>
      <c r="B69" t="s">
        <v>322</v>
      </c>
      <c r="C69" t="s">
        <v>323</v>
      </c>
      <c r="D69" t="s">
        <v>324</v>
      </c>
      <c r="E69" s="3">
        <v>42609</v>
      </c>
      <c r="F69" s="13">
        <v>609.96</v>
      </c>
      <c r="G69" t="s">
        <v>101</v>
      </c>
      <c r="H69" t="s">
        <v>111</v>
      </c>
      <c r="I69" t="s">
        <v>141</v>
      </c>
      <c r="J69" s="24" t="s">
        <v>142</v>
      </c>
      <c r="K69" s="1" t="str">
        <f t="shared" si="5"/>
        <v>福岡市</v>
      </c>
      <c r="L69" s="1" t="str">
        <f t="shared" si="8"/>
        <v>高</v>
      </c>
      <c r="M69" s="15">
        <v>42609</v>
      </c>
      <c r="N69">
        <f t="shared" si="6"/>
        <v>1</v>
      </c>
      <c r="O69">
        <f t="shared" si="9"/>
        <v>1</v>
      </c>
    </row>
    <row r="70" spans="1:15" x14ac:dyDescent="0.45">
      <c r="A70" s="4" t="str">
        <f t="shared" si="7"/>
        <v>002016ｻ806CALWvkhE</v>
      </c>
      <c r="B70" t="s">
        <v>325</v>
      </c>
      <c r="C70" t="s">
        <v>326</v>
      </c>
      <c r="D70" t="s">
        <v>327</v>
      </c>
      <c r="E70" s="3">
        <v>42611</v>
      </c>
      <c r="F70" s="13">
        <v>25.44</v>
      </c>
      <c r="G70" t="s">
        <v>139</v>
      </c>
      <c r="H70" t="s">
        <v>111</v>
      </c>
      <c r="I70" t="s">
        <v>141</v>
      </c>
      <c r="J70" s="24" t="s">
        <v>316</v>
      </c>
      <c r="K70" s="1" t="str">
        <f t="shared" si="5"/>
        <v>福岡市</v>
      </c>
      <c r="L70" s="1" t="str">
        <f t="shared" si="8"/>
        <v>低</v>
      </c>
      <c r="M70" s="15">
        <v>42611</v>
      </c>
      <c r="N70">
        <f t="shared" si="6"/>
        <v>1</v>
      </c>
      <c r="O70">
        <f t="shared" si="9"/>
        <v>1</v>
      </c>
    </row>
    <row r="71" spans="1:15" x14ac:dyDescent="0.45">
      <c r="A71" s="4" t="str">
        <f t="shared" si="7"/>
        <v>002015ｻ710CG58GFof</v>
      </c>
      <c r="B71" t="s">
        <v>328</v>
      </c>
      <c r="C71" t="s">
        <v>329</v>
      </c>
      <c r="D71" t="s">
        <v>216</v>
      </c>
      <c r="E71" s="3">
        <v>42614</v>
      </c>
      <c r="F71" s="13">
        <v>24.96</v>
      </c>
      <c r="G71" t="s">
        <v>139</v>
      </c>
      <c r="H71" t="s">
        <v>140</v>
      </c>
      <c r="I71" t="s">
        <v>141</v>
      </c>
      <c r="J71" s="24" t="s">
        <v>155</v>
      </c>
      <c r="K71" s="1" t="str">
        <f t="shared" si="5"/>
        <v>熊本市</v>
      </c>
      <c r="L71" s="1" t="str">
        <f t="shared" si="8"/>
        <v>低</v>
      </c>
      <c r="M71" s="15">
        <v>42614</v>
      </c>
      <c r="N71">
        <f t="shared" si="6"/>
        <v>1</v>
      </c>
      <c r="O71">
        <f t="shared" si="9"/>
        <v>1</v>
      </c>
    </row>
    <row r="72" spans="1:15" x14ac:dyDescent="0.45">
      <c r="A72" s="4" t="str">
        <f t="shared" si="7"/>
        <v>002016ｻ801CGJyELgK</v>
      </c>
      <c r="B72" t="s">
        <v>330</v>
      </c>
      <c r="C72" t="s">
        <v>331</v>
      </c>
      <c r="D72" t="s">
        <v>332</v>
      </c>
      <c r="E72" s="3">
        <v>42615</v>
      </c>
      <c r="F72" s="13">
        <v>17.489999999999998</v>
      </c>
      <c r="G72" t="s">
        <v>139</v>
      </c>
      <c r="H72" t="s">
        <v>140</v>
      </c>
      <c r="I72" t="s">
        <v>141</v>
      </c>
      <c r="J72" s="24" t="s">
        <v>155</v>
      </c>
      <c r="K72" s="1" t="str">
        <f t="shared" si="5"/>
        <v>熊本市</v>
      </c>
      <c r="L72" s="1" t="str">
        <f t="shared" si="8"/>
        <v>低</v>
      </c>
      <c r="M72" s="15">
        <v>42615</v>
      </c>
      <c r="N72">
        <f t="shared" si="6"/>
        <v>1</v>
      </c>
      <c r="O72">
        <f t="shared" si="9"/>
        <v>1</v>
      </c>
    </row>
    <row r="73" spans="1:15" x14ac:dyDescent="0.45">
      <c r="A73" s="4" t="str">
        <f t="shared" si="7"/>
        <v>002016ｻ805BATg2ch9</v>
      </c>
      <c r="B73" t="s">
        <v>333</v>
      </c>
      <c r="C73" t="s">
        <v>334</v>
      </c>
      <c r="D73" t="s">
        <v>335</v>
      </c>
      <c r="E73" s="3">
        <v>42620</v>
      </c>
      <c r="F73" s="13">
        <v>59.36</v>
      </c>
      <c r="G73" t="s">
        <v>139</v>
      </c>
      <c r="H73" t="s">
        <v>111</v>
      </c>
      <c r="I73" t="s">
        <v>141</v>
      </c>
      <c r="J73" s="24" t="s">
        <v>316</v>
      </c>
      <c r="K73" s="1" t="str">
        <f t="shared" si="5"/>
        <v>福岡市</v>
      </c>
      <c r="L73" s="1" t="str">
        <f t="shared" si="8"/>
        <v>低</v>
      </c>
      <c r="M73" s="15">
        <v>42620</v>
      </c>
      <c r="N73">
        <f t="shared" si="6"/>
        <v>1</v>
      </c>
      <c r="O73">
        <f t="shared" si="9"/>
        <v>1</v>
      </c>
    </row>
    <row r="74" spans="1:15" x14ac:dyDescent="0.45">
      <c r="A74" s="4" t="str">
        <f t="shared" si="7"/>
        <v>002016ｻ806CBKQRDfG</v>
      </c>
      <c r="B74" t="s">
        <v>336</v>
      </c>
      <c r="C74" t="s">
        <v>337</v>
      </c>
      <c r="D74" t="s">
        <v>338</v>
      </c>
      <c r="E74" s="3">
        <v>42621</v>
      </c>
      <c r="F74" s="13">
        <v>23.85</v>
      </c>
      <c r="G74" t="s">
        <v>139</v>
      </c>
      <c r="H74" t="s">
        <v>238</v>
      </c>
      <c r="I74" t="s">
        <v>141</v>
      </c>
      <c r="J74" s="24" t="s">
        <v>316</v>
      </c>
      <c r="K74" s="1" t="str">
        <f t="shared" si="5"/>
        <v>福岡市</v>
      </c>
      <c r="L74" s="1" t="str">
        <f t="shared" si="8"/>
        <v>低</v>
      </c>
      <c r="M74" s="15">
        <v>42621</v>
      </c>
      <c r="N74">
        <f t="shared" si="6"/>
        <v>1</v>
      </c>
      <c r="O74">
        <f t="shared" si="9"/>
        <v>1</v>
      </c>
    </row>
    <row r="75" spans="1:15" x14ac:dyDescent="0.45">
      <c r="A75" s="4" t="str">
        <f t="shared" si="7"/>
        <v>002016ｻ806CDF57jxd</v>
      </c>
      <c r="B75" t="s">
        <v>339</v>
      </c>
      <c r="C75" t="s">
        <v>340</v>
      </c>
      <c r="D75" t="s">
        <v>341</v>
      </c>
      <c r="E75" s="3">
        <v>42621</v>
      </c>
      <c r="F75" s="13">
        <v>25.44</v>
      </c>
      <c r="G75" t="s">
        <v>139</v>
      </c>
      <c r="H75" t="s">
        <v>111</v>
      </c>
      <c r="I75" t="s">
        <v>141</v>
      </c>
      <c r="J75" s="24" t="s">
        <v>316</v>
      </c>
      <c r="K75" s="1" t="str">
        <f t="shared" si="5"/>
        <v>福岡市</v>
      </c>
      <c r="L75" s="1" t="str">
        <f t="shared" si="8"/>
        <v>低</v>
      </c>
      <c r="M75" s="15">
        <v>42621</v>
      </c>
      <c r="N75">
        <f t="shared" si="6"/>
        <v>1</v>
      </c>
      <c r="O75">
        <f t="shared" si="9"/>
        <v>1</v>
      </c>
    </row>
    <row r="76" spans="1:15" x14ac:dyDescent="0.45">
      <c r="A76" s="4" t="str">
        <f t="shared" si="7"/>
        <v>002016ｻ804CEeST8kw</v>
      </c>
      <c r="B76" t="s">
        <v>342</v>
      </c>
      <c r="C76" t="s">
        <v>343</v>
      </c>
      <c r="D76" t="s">
        <v>344</v>
      </c>
      <c r="E76" s="3">
        <v>42625</v>
      </c>
      <c r="F76" s="13">
        <v>57.24</v>
      </c>
      <c r="G76" t="s">
        <v>139</v>
      </c>
      <c r="H76" t="s">
        <v>111</v>
      </c>
      <c r="I76" t="s">
        <v>141</v>
      </c>
      <c r="J76" s="24" t="s">
        <v>316</v>
      </c>
      <c r="K76" s="1" t="str">
        <f t="shared" si="5"/>
        <v>福岡市</v>
      </c>
      <c r="L76" s="1" t="str">
        <f t="shared" si="8"/>
        <v>低</v>
      </c>
      <c r="M76" s="15">
        <v>42625</v>
      </c>
      <c r="N76">
        <f t="shared" si="6"/>
        <v>1</v>
      </c>
      <c r="O76">
        <f t="shared" si="9"/>
        <v>1</v>
      </c>
    </row>
    <row r="77" spans="1:15" x14ac:dyDescent="0.45">
      <c r="A77" s="4" t="str">
        <f t="shared" si="7"/>
        <v>002016ｻ806BA3hA1MH</v>
      </c>
      <c r="B77" t="s">
        <v>345</v>
      </c>
      <c r="C77" t="s">
        <v>346</v>
      </c>
      <c r="D77" t="s">
        <v>347</v>
      </c>
      <c r="E77" s="3">
        <v>42633</v>
      </c>
      <c r="F77" s="13">
        <v>55.65</v>
      </c>
      <c r="G77" t="s">
        <v>139</v>
      </c>
      <c r="H77" t="s">
        <v>111</v>
      </c>
      <c r="I77" t="s">
        <v>141</v>
      </c>
      <c r="J77" s="24" t="s">
        <v>316</v>
      </c>
      <c r="K77" s="1" t="str">
        <f t="shared" si="5"/>
        <v>福岡市</v>
      </c>
      <c r="L77" s="1" t="str">
        <f t="shared" si="8"/>
        <v>低</v>
      </c>
      <c r="M77" s="15">
        <v>42633</v>
      </c>
      <c r="N77">
        <f t="shared" si="6"/>
        <v>1</v>
      </c>
      <c r="O77">
        <f t="shared" si="9"/>
        <v>1</v>
      </c>
    </row>
    <row r="78" spans="1:15" x14ac:dyDescent="0.45">
      <c r="A78" s="4" t="str">
        <f t="shared" si="7"/>
        <v>002016ｻ807CBYQJVxG</v>
      </c>
      <c r="B78" t="s">
        <v>348</v>
      </c>
      <c r="C78" t="s">
        <v>349</v>
      </c>
      <c r="D78" t="s">
        <v>350</v>
      </c>
      <c r="E78" s="3">
        <v>42640</v>
      </c>
      <c r="F78" s="13">
        <v>18.285</v>
      </c>
      <c r="G78" t="s">
        <v>139</v>
      </c>
      <c r="H78" t="s">
        <v>238</v>
      </c>
      <c r="I78" t="s">
        <v>141</v>
      </c>
      <c r="J78" s="24" t="s">
        <v>316</v>
      </c>
      <c r="K78" s="1" t="str">
        <f t="shared" si="5"/>
        <v>福岡市</v>
      </c>
      <c r="L78" s="1" t="str">
        <f t="shared" si="8"/>
        <v>低</v>
      </c>
      <c r="M78" s="15">
        <v>42640</v>
      </c>
      <c r="N78">
        <f t="shared" si="6"/>
        <v>1</v>
      </c>
      <c r="O78">
        <f t="shared" si="9"/>
        <v>1</v>
      </c>
    </row>
    <row r="79" spans="1:15" x14ac:dyDescent="0.45">
      <c r="A79" s="4" t="str">
        <f t="shared" si="7"/>
        <v>002016ｻ807BH7Am7pH</v>
      </c>
      <c r="B79" t="s">
        <v>351</v>
      </c>
      <c r="C79" t="s">
        <v>352</v>
      </c>
      <c r="D79" t="s">
        <v>353</v>
      </c>
      <c r="E79" s="3">
        <v>42654</v>
      </c>
      <c r="F79" s="13">
        <v>19.079999999999998</v>
      </c>
      <c r="G79" t="s">
        <v>139</v>
      </c>
      <c r="H79" t="s">
        <v>238</v>
      </c>
      <c r="I79" t="s">
        <v>141</v>
      </c>
      <c r="J79" s="24" t="s">
        <v>316</v>
      </c>
      <c r="K79" s="1" t="str">
        <f t="shared" si="5"/>
        <v>福岡市</v>
      </c>
      <c r="L79" s="1" t="str">
        <f t="shared" si="8"/>
        <v>低</v>
      </c>
      <c r="M79" s="15">
        <v>42654</v>
      </c>
      <c r="N79">
        <f t="shared" si="6"/>
        <v>1</v>
      </c>
      <c r="O79">
        <f t="shared" si="9"/>
        <v>1</v>
      </c>
    </row>
    <row r="80" spans="1:15" x14ac:dyDescent="0.45">
      <c r="A80" s="4" t="str">
        <f t="shared" si="7"/>
        <v>002016ｻ806BFvekAGX</v>
      </c>
      <c r="B80" t="s">
        <v>354</v>
      </c>
      <c r="C80" t="s">
        <v>355</v>
      </c>
      <c r="D80" t="s">
        <v>356</v>
      </c>
      <c r="E80" s="3">
        <v>42663</v>
      </c>
      <c r="F80" s="13">
        <v>57.24</v>
      </c>
      <c r="G80" t="s">
        <v>139</v>
      </c>
      <c r="H80" t="s">
        <v>238</v>
      </c>
      <c r="I80" t="s">
        <v>141</v>
      </c>
      <c r="J80" s="24" t="s">
        <v>316</v>
      </c>
      <c r="K80" s="1" t="str">
        <f t="shared" si="5"/>
        <v>福岡市</v>
      </c>
      <c r="L80" s="1" t="str">
        <f t="shared" si="8"/>
        <v>低</v>
      </c>
      <c r="M80" s="15">
        <v>42663</v>
      </c>
      <c r="N80">
        <f t="shared" si="6"/>
        <v>1</v>
      </c>
      <c r="O80">
        <f t="shared" si="9"/>
        <v>1</v>
      </c>
    </row>
    <row r="81" spans="1:15" x14ac:dyDescent="0.45">
      <c r="A81" s="4" t="str">
        <f t="shared" si="7"/>
        <v>002016ｻ807CGJjmQYk</v>
      </c>
      <c r="B81" t="s">
        <v>357</v>
      </c>
      <c r="C81" t="s">
        <v>358</v>
      </c>
      <c r="D81" t="s">
        <v>359</v>
      </c>
      <c r="E81" s="3">
        <v>42683</v>
      </c>
      <c r="F81" s="13">
        <v>29.15</v>
      </c>
      <c r="G81" t="s">
        <v>139</v>
      </c>
      <c r="H81" t="s">
        <v>111</v>
      </c>
      <c r="I81" t="s">
        <v>141</v>
      </c>
      <c r="J81" s="24" t="s">
        <v>316</v>
      </c>
      <c r="K81" s="1" t="str">
        <f t="shared" si="5"/>
        <v>福岡市</v>
      </c>
      <c r="L81" s="1" t="str">
        <f t="shared" si="8"/>
        <v>低</v>
      </c>
      <c r="M81" s="15">
        <v>42683</v>
      </c>
      <c r="N81">
        <f t="shared" si="6"/>
        <v>1</v>
      </c>
      <c r="O81">
        <f t="shared" si="9"/>
        <v>1</v>
      </c>
    </row>
    <row r="82" spans="1:15" x14ac:dyDescent="0.45">
      <c r="A82" s="4" t="str">
        <f t="shared" si="7"/>
        <v>002016ｻ804CHAXQEYj</v>
      </c>
      <c r="B82" t="s">
        <v>360</v>
      </c>
      <c r="C82" t="s">
        <v>361</v>
      </c>
      <c r="D82" t="s">
        <v>314</v>
      </c>
      <c r="E82" s="3">
        <v>42699</v>
      </c>
      <c r="F82" s="13">
        <v>15.9</v>
      </c>
      <c r="G82" t="s">
        <v>139</v>
      </c>
      <c r="H82" t="s">
        <v>238</v>
      </c>
      <c r="I82" t="s">
        <v>141</v>
      </c>
      <c r="J82" s="24" t="s">
        <v>316</v>
      </c>
      <c r="K82" s="1" t="str">
        <f t="shared" si="5"/>
        <v>福岡市</v>
      </c>
      <c r="L82" s="1" t="str">
        <f t="shared" si="8"/>
        <v>低</v>
      </c>
      <c r="M82" s="15">
        <v>42699</v>
      </c>
      <c r="N82">
        <f t="shared" si="6"/>
        <v>1</v>
      </c>
      <c r="O82">
        <f t="shared" si="9"/>
        <v>1</v>
      </c>
    </row>
    <row r="83" spans="1:15" x14ac:dyDescent="0.45">
      <c r="A83" s="4" t="str">
        <f t="shared" si="7"/>
        <v>002016ｻ809CArJE7qD</v>
      </c>
      <c r="B83" t="s">
        <v>362</v>
      </c>
      <c r="C83" t="s">
        <v>363</v>
      </c>
      <c r="D83" t="s">
        <v>364</v>
      </c>
      <c r="E83" s="3">
        <v>42713</v>
      </c>
      <c r="F83" s="13">
        <v>59.36</v>
      </c>
      <c r="G83" t="s">
        <v>139</v>
      </c>
      <c r="H83" t="s">
        <v>111</v>
      </c>
      <c r="I83" t="s">
        <v>141</v>
      </c>
      <c r="J83" s="24" t="s">
        <v>316</v>
      </c>
      <c r="K83" s="1" t="str">
        <f t="shared" si="5"/>
        <v>福岡市</v>
      </c>
      <c r="L83" s="1" t="str">
        <f t="shared" si="8"/>
        <v>低</v>
      </c>
      <c r="M83" s="15">
        <v>42713</v>
      </c>
      <c r="N83">
        <f t="shared" si="6"/>
        <v>1</v>
      </c>
      <c r="O83">
        <f t="shared" si="9"/>
        <v>1</v>
      </c>
    </row>
    <row r="84" spans="1:15" x14ac:dyDescent="0.45">
      <c r="A84" s="4" t="str">
        <f t="shared" si="7"/>
        <v>002016ｻ808CBTJLDsF</v>
      </c>
      <c r="B84" t="s">
        <v>365</v>
      </c>
      <c r="C84" t="s">
        <v>366</v>
      </c>
      <c r="D84" t="s">
        <v>367</v>
      </c>
      <c r="E84" s="3">
        <v>42730</v>
      </c>
      <c r="F84" s="13">
        <v>10.07</v>
      </c>
      <c r="G84" t="s">
        <v>139</v>
      </c>
      <c r="H84" t="s">
        <v>238</v>
      </c>
      <c r="I84" t="s">
        <v>141</v>
      </c>
      <c r="J84" s="24" t="s">
        <v>316</v>
      </c>
      <c r="K84" s="1" t="str">
        <f t="shared" si="5"/>
        <v>福岡市</v>
      </c>
      <c r="L84" s="1" t="str">
        <f t="shared" si="8"/>
        <v>低</v>
      </c>
      <c r="M84" s="15">
        <v>42730</v>
      </c>
      <c r="N84">
        <f t="shared" si="6"/>
        <v>1</v>
      </c>
      <c r="O84">
        <f t="shared" si="9"/>
        <v>1</v>
      </c>
    </row>
    <row r="85" spans="1:15" x14ac:dyDescent="0.45">
      <c r="A85" s="4" t="str">
        <f t="shared" si="7"/>
        <v>002016ｻ810CAoZq1af</v>
      </c>
      <c r="B85" t="s">
        <v>368</v>
      </c>
      <c r="C85" t="s">
        <v>369</v>
      </c>
      <c r="D85" t="s">
        <v>370</v>
      </c>
      <c r="E85" s="3">
        <v>42730</v>
      </c>
      <c r="F85" s="13">
        <v>12.72</v>
      </c>
      <c r="G85" t="s">
        <v>139</v>
      </c>
      <c r="H85" t="s">
        <v>111</v>
      </c>
      <c r="I85" t="s">
        <v>141</v>
      </c>
      <c r="J85" s="24" t="s">
        <v>316</v>
      </c>
      <c r="K85" s="1" t="str">
        <f t="shared" si="5"/>
        <v>福岡市</v>
      </c>
      <c r="L85" s="1" t="str">
        <f t="shared" si="8"/>
        <v>低</v>
      </c>
      <c r="M85" s="15">
        <v>42730</v>
      </c>
      <c r="N85">
        <f t="shared" si="6"/>
        <v>1</v>
      </c>
      <c r="O85">
        <f t="shared" si="9"/>
        <v>1</v>
      </c>
    </row>
    <row r="86" spans="1:15" x14ac:dyDescent="0.45">
      <c r="A86" s="4" t="str">
        <f t="shared" si="7"/>
        <v>002016ｻ808CA3pSMKK</v>
      </c>
      <c r="B86" t="s">
        <v>371</v>
      </c>
      <c r="C86" t="s">
        <v>372</v>
      </c>
      <c r="D86" t="s">
        <v>373</v>
      </c>
      <c r="E86" s="3">
        <v>42733</v>
      </c>
      <c r="F86" s="13">
        <v>12.72</v>
      </c>
      <c r="G86" t="s">
        <v>139</v>
      </c>
      <c r="H86" t="s">
        <v>238</v>
      </c>
      <c r="I86" t="s">
        <v>141</v>
      </c>
      <c r="J86" s="24" t="s">
        <v>316</v>
      </c>
      <c r="K86" s="1" t="str">
        <f t="shared" si="5"/>
        <v>福岡市</v>
      </c>
      <c r="L86" s="1" t="str">
        <f t="shared" si="8"/>
        <v>低</v>
      </c>
      <c r="M86" s="15">
        <v>42733</v>
      </c>
      <c r="N86">
        <f t="shared" si="6"/>
        <v>1</v>
      </c>
      <c r="O86">
        <f t="shared" si="9"/>
        <v>1</v>
      </c>
    </row>
    <row r="87" spans="1:15" x14ac:dyDescent="0.45">
      <c r="A87" s="4" t="str">
        <f t="shared" si="7"/>
        <v>002016ｻ810CGLgtLBN</v>
      </c>
      <c r="B87" t="s">
        <v>374</v>
      </c>
      <c r="C87" t="s">
        <v>375</v>
      </c>
      <c r="D87" t="s">
        <v>376</v>
      </c>
      <c r="E87" s="3">
        <v>42765</v>
      </c>
      <c r="F87" s="13">
        <v>29.68</v>
      </c>
      <c r="G87" t="s">
        <v>139</v>
      </c>
      <c r="H87" t="s">
        <v>238</v>
      </c>
      <c r="I87" t="s">
        <v>141</v>
      </c>
      <c r="J87" s="24" t="s">
        <v>316</v>
      </c>
      <c r="K87" s="1" t="str">
        <f t="shared" si="5"/>
        <v>福岡市</v>
      </c>
      <c r="L87" s="1" t="str">
        <f t="shared" si="8"/>
        <v>低</v>
      </c>
      <c r="M87" s="15">
        <v>42765</v>
      </c>
      <c r="N87">
        <f t="shared" si="6"/>
        <v>1</v>
      </c>
      <c r="O87">
        <f t="shared" si="9"/>
        <v>1</v>
      </c>
    </row>
    <row r="88" spans="1:15" x14ac:dyDescent="0.45">
      <c r="A88" s="4" t="str">
        <f t="shared" si="7"/>
        <v>002016ｻ810CD3QB2PK</v>
      </c>
      <c r="B88" t="s">
        <v>377</v>
      </c>
      <c r="C88" t="s">
        <v>378</v>
      </c>
      <c r="D88" t="s">
        <v>379</v>
      </c>
      <c r="E88" s="3">
        <v>42769</v>
      </c>
      <c r="F88" s="13">
        <v>31.8</v>
      </c>
      <c r="G88" t="s">
        <v>139</v>
      </c>
      <c r="H88" t="s">
        <v>146</v>
      </c>
      <c r="I88" t="s">
        <v>141</v>
      </c>
      <c r="J88" s="24" t="s">
        <v>316</v>
      </c>
      <c r="K88" s="1" t="str">
        <f t="shared" si="5"/>
        <v>大分市</v>
      </c>
      <c r="L88" s="1" t="str">
        <f t="shared" si="8"/>
        <v>低</v>
      </c>
      <c r="M88" s="15">
        <v>42769</v>
      </c>
      <c r="N88">
        <f t="shared" si="6"/>
        <v>1</v>
      </c>
      <c r="O88">
        <f t="shared" si="9"/>
        <v>1</v>
      </c>
    </row>
    <row r="89" spans="1:15" x14ac:dyDescent="0.45">
      <c r="A89" s="4" t="str">
        <f t="shared" si="7"/>
        <v>002016ｻ810CFv4jK2e</v>
      </c>
      <c r="B89" t="s">
        <v>380</v>
      </c>
      <c r="C89" t="s">
        <v>381</v>
      </c>
      <c r="D89" t="s">
        <v>379</v>
      </c>
      <c r="E89" s="3">
        <v>42769</v>
      </c>
      <c r="F89" s="13">
        <v>17.489999999999998</v>
      </c>
      <c r="G89" t="s">
        <v>139</v>
      </c>
      <c r="H89" t="s">
        <v>146</v>
      </c>
      <c r="I89" t="s">
        <v>141</v>
      </c>
      <c r="J89" s="24" t="s">
        <v>316</v>
      </c>
      <c r="K89" s="1" t="str">
        <f t="shared" si="5"/>
        <v>大分市</v>
      </c>
      <c r="L89" s="1" t="str">
        <f t="shared" si="8"/>
        <v>低</v>
      </c>
      <c r="M89" s="15">
        <v>42769</v>
      </c>
      <c r="N89">
        <f t="shared" si="6"/>
        <v>1</v>
      </c>
      <c r="O89">
        <f t="shared" si="9"/>
        <v>1</v>
      </c>
    </row>
    <row r="90" spans="1:15" x14ac:dyDescent="0.45">
      <c r="A90" s="4" t="str">
        <f t="shared" si="7"/>
        <v>002016ｻ810CLQnZFKo</v>
      </c>
      <c r="B90" t="s">
        <v>382</v>
      </c>
      <c r="C90" t="s">
        <v>383</v>
      </c>
      <c r="D90" t="s">
        <v>384</v>
      </c>
      <c r="E90" s="3">
        <v>42779</v>
      </c>
      <c r="F90" s="13">
        <v>10.335000000000001</v>
      </c>
      <c r="G90" t="s">
        <v>139</v>
      </c>
      <c r="H90" t="s">
        <v>111</v>
      </c>
      <c r="I90" t="s">
        <v>141</v>
      </c>
      <c r="J90" s="24" t="s">
        <v>316</v>
      </c>
      <c r="K90" s="1" t="str">
        <f t="shared" si="5"/>
        <v>福岡市</v>
      </c>
      <c r="L90" s="1" t="str">
        <f t="shared" si="8"/>
        <v>低</v>
      </c>
      <c r="M90" s="15">
        <v>42779</v>
      </c>
      <c r="N90">
        <f t="shared" si="6"/>
        <v>1</v>
      </c>
      <c r="O90">
        <f t="shared" si="9"/>
        <v>1</v>
      </c>
    </row>
    <row r="91" spans="1:15" x14ac:dyDescent="0.45">
      <c r="A91" s="4" t="str">
        <f t="shared" si="7"/>
        <v>002016ｻ811CG2f4YFN</v>
      </c>
      <c r="B91" t="s">
        <v>385</v>
      </c>
      <c r="C91" t="s">
        <v>386</v>
      </c>
      <c r="D91" t="s">
        <v>387</v>
      </c>
      <c r="E91" s="3">
        <v>42779</v>
      </c>
      <c r="F91" s="13">
        <v>11.13</v>
      </c>
      <c r="G91" t="s">
        <v>139</v>
      </c>
      <c r="H91" t="s">
        <v>238</v>
      </c>
      <c r="I91" t="s">
        <v>141</v>
      </c>
      <c r="J91" s="24" t="s">
        <v>316</v>
      </c>
      <c r="K91" s="1" t="str">
        <f t="shared" si="5"/>
        <v>福岡市</v>
      </c>
      <c r="L91" s="1" t="str">
        <f t="shared" si="8"/>
        <v>低</v>
      </c>
      <c r="M91" s="15">
        <v>42779</v>
      </c>
      <c r="N91">
        <f t="shared" si="6"/>
        <v>1</v>
      </c>
      <c r="O91">
        <f t="shared" si="9"/>
        <v>1</v>
      </c>
    </row>
    <row r="92" spans="1:15" x14ac:dyDescent="0.45">
      <c r="A92" s="4" t="str">
        <f t="shared" si="7"/>
        <v>002016ｻ810CCBHNEgY</v>
      </c>
      <c r="B92" t="s">
        <v>388</v>
      </c>
      <c r="C92" t="s">
        <v>389</v>
      </c>
      <c r="D92" t="s">
        <v>390</v>
      </c>
      <c r="E92" s="3">
        <v>42780</v>
      </c>
      <c r="F92" s="13">
        <v>57.24</v>
      </c>
      <c r="G92" t="s">
        <v>139</v>
      </c>
      <c r="H92" t="s">
        <v>111</v>
      </c>
      <c r="I92" t="s">
        <v>141</v>
      </c>
      <c r="J92" s="24" t="s">
        <v>316</v>
      </c>
      <c r="K92" s="1" t="str">
        <f t="shared" si="5"/>
        <v>福岡市</v>
      </c>
      <c r="L92" s="1" t="str">
        <f t="shared" si="8"/>
        <v>低</v>
      </c>
      <c r="M92" s="15">
        <v>42780</v>
      </c>
      <c r="N92">
        <f t="shared" si="6"/>
        <v>1</v>
      </c>
      <c r="O92">
        <f t="shared" si="9"/>
        <v>1</v>
      </c>
    </row>
    <row r="93" spans="1:15" x14ac:dyDescent="0.45">
      <c r="A93" s="4" t="str">
        <f t="shared" si="7"/>
        <v>002016ｻ811CIhsmASc</v>
      </c>
      <c r="B93" t="s">
        <v>391</v>
      </c>
      <c r="C93" t="s">
        <v>392</v>
      </c>
      <c r="D93" t="s">
        <v>390</v>
      </c>
      <c r="E93" s="3">
        <v>42780</v>
      </c>
      <c r="F93" s="13">
        <v>19.079999999999998</v>
      </c>
      <c r="G93" t="s">
        <v>139</v>
      </c>
      <c r="H93" t="s">
        <v>111</v>
      </c>
      <c r="I93" t="s">
        <v>141</v>
      </c>
      <c r="J93" s="24" t="s">
        <v>316</v>
      </c>
      <c r="K93" s="1" t="str">
        <f t="shared" si="5"/>
        <v>福岡市</v>
      </c>
      <c r="L93" s="1" t="str">
        <f t="shared" si="8"/>
        <v>低</v>
      </c>
      <c r="M93" s="15">
        <v>42780</v>
      </c>
      <c r="N93">
        <f t="shared" si="6"/>
        <v>1</v>
      </c>
      <c r="O93">
        <f t="shared" si="9"/>
        <v>1</v>
      </c>
    </row>
    <row r="94" spans="1:15" x14ac:dyDescent="0.45">
      <c r="A94" s="4" t="str">
        <f t="shared" si="7"/>
        <v>002016ｻ810CP2kVHdM</v>
      </c>
      <c r="B94" t="s">
        <v>393</v>
      </c>
      <c r="C94" t="s">
        <v>394</v>
      </c>
      <c r="D94" t="s">
        <v>395</v>
      </c>
      <c r="E94" s="3">
        <v>42780</v>
      </c>
      <c r="F94" s="13">
        <v>18.02</v>
      </c>
      <c r="G94" t="s">
        <v>139</v>
      </c>
      <c r="H94" t="s">
        <v>111</v>
      </c>
      <c r="I94" t="s">
        <v>141</v>
      </c>
      <c r="J94" s="24" t="s">
        <v>316</v>
      </c>
      <c r="K94" s="1" t="str">
        <f t="shared" si="5"/>
        <v>福岡市</v>
      </c>
      <c r="L94" s="1" t="str">
        <f t="shared" si="8"/>
        <v>低</v>
      </c>
      <c r="M94" s="15">
        <v>42780</v>
      </c>
      <c r="N94">
        <f t="shared" si="6"/>
        <v>1</v>
      </c>
      <c r="O94">
        <f t="shared" si="9"/>
        <v>1</v>
      </c>
    </row>
    <row r="95" spans="1:15" x14ac:dyDescent="0.45">
      <c r="A95" s="4" t="str">
        <f t="shared" si="7"/>
        <v>002016ｻ812CGtxeLae</v>
      </c>
      <c r="B95" t="s">
        <v>396</v>
      </c>
      <c r="C95" t="s">
        <v>397</v>
      </c>
      <c r="D95" t="s">
        <v>398</v>
      </c>
      <c r="E95" s="3">
        <v>42783</v>
      </c>
      <c r="F95" s="13">
        <v>12.72</v>
      </c>
      <c r="G95" t="s">
        <v>139</v>
      </c>
      <c r="H95" t="s">
        <v>238</v>
      </c>
      <c r="I95" t="s">
        <v>141</v>
      </c>
      <c r="J95" s="24" t="s">
        <v>316</v>
      </c>
      <c r="K95" s="1" t="str">
        <f t="shared" si="5"/>
        <v>福岡市</v>
      </c>
      <c r="L95" s="1" t="str">
        <f t="shared" si="8"/>
        <v>低</v>
      </c>
      <c r="M95" s="15">
        <v>42783</v>
      </c>
      <c r="N95">
        <f t="shared" si="6"/>
        <v>1</v>
      </c>
      <c r="O95">
        <f t="shared" si="9"/>
        <v>1</v>
      </c>
    </row>
    <row r="96" spans="1:15" x14ac:dyDescent="0.45">
      <c r="A96" s="4" t="str">
        <f t="shared" si="7"/>
        <v>002016ｻ808CDciT27F</v>
      </c>
      <c r="B96" t="s">
        <v>399</v>
      </c>
      <c r="C96" t="s">
        <v>400</v>
      </c>
      <c r="D96" t="s">
        <v>401</v>
      </c>
      <c r="E96" s="3">
        <v>42786</v>
      </c>
      <c r="F96" s="13">
        <v>29.15</v>
      </c>
      <c r="G96" t="s">
        <v>139</v>
      </c>
      <c r="H96" t="s">
        <v>111</v>
      </c>
      <c r="I96" t="s">
        <v>141</v>
      </c>
      <c r="J96" s="24" t="s">
        <v>316</v>
      </c>
      <c r="K96" s="1" t="str">
        <f t="shared" si="5"/>
        <v>福岡市</v>
      </c>
      <c r="L96" s="1" t="str">
        <f t="shared" si="8"/>
        <v>低</v>
      </c>
      <c r="M96" s="15">
        <v>42786</v>
      </c>
      <c r="N96">
        <f t="shared" si="6"/>
        <v>1</v>
      </c>
      <c r="O96">
        <f t="shared" si="9"/>
        <v>1</v>
      </c>
    </row>
    <row r="97" spans="1:15" x14ac:dyDescent="0.45">
      <c r="A97" s="4" t="str">
        <f t="shared" si="7"/>
        <v>002016ｻ808CE9CsSSX</v>
      </c>
      <c r="B97" t="s">
        <v>402</v>
      </c>
      <c r="C97" t="s">
        <v>403</v>
      </c>
      <c r="D97" t="s">
        <v>401</v>
      </c>
      <c r="E97" s="3">
        <v>42786</v>
      </c>
      <c r="F97" s="13">
        <v>24.645</v>
      </c>
      <c r="G97" t="s">
        <v>139</v>
      </c>
      <c r="H97" t="s">
        <v>111</v>
      </c>
      <c r="I97" t="s">
        <v>141</v>
      </c>
      <c r="J97" s="24" t="s">
        <v>316</v>
      </c>
      <c r="K97" s="1" t="str">
        <f t="shared" si="5"/>
        <v>福岡市</v>
      </c>
      <c r="L97" s="1" t="str">
        <f t="shared" si="8"/>
        <v>低</v>
      </c>
      <c r="M97" s="15">
        <v>42786</v>
      </c>
      <c r="N97">
        <f t="shared" si="6"/>
        <v>1</v>
      </c>
      <c r="O97">
        <f t="shared" si="9"/>
        <v>1</v>
      </c>
    </row>
    <row r="98" spans="1:15" x14ac:dyDescent="0.45">
      <c r="A98" s="4" t="str">
        <f t="shared" si="7"/>
        <v>002016ｻ810COJSGM7e</v>
      </c>
      <c r="B98" t="s">
        <v>404</v>
      </c>
      <c r="C98" t="s">
        <v>405</v>
      </c>
      <c r="D98" t="s">
        <v>395</v>
      </c>
      <c r="E98" s="3">
        <v>42786</v>
      </c>
      <c r="F98" s="13">
        <v>19.079999999999998</v>
      </c>
      <c r="G98" t="s">
        <v>139</v>
      </c>
      <c r="H98" t="s">
        <v>238</v>
      </c>
      <c r="I98" t="s">
        <v>141</v>
      </c>
      <c r="J98" s="24" t="s">
        <v>316</v>
      </c>
      <c r="K98" s="1" t="str">
        <f t="shared" si="5"/>
        <v>福岡市</v>
      </c>
      <c r="L98" s="1" t="str">
        <f t="shared" si="8"/>
        <v>低</v>
      </c>
      <c r="M98" s="15">
        <v>42786</v>
      </c>
      <c r="N98">
        <f t="shared" si="6"/>
        <v>1</v>
      </c>
      <c r="O98">
        <f t="shared" si="9"/>
        <v>1</v>
      </c>
    </row>
    <row r="99" spans="1:15" x14ac:dyDescent="0.45">
      <c r="A99" s="4" t="str">
        <f t="shared" si="7"/>
        <v>002016ｻ809CE5zdzW5</v>
      </c>
      <c r="B99" t="s">
        <v>406</v>
      </c>
      <c r="C99" t="s">
        <v>407</v>
      </c>
      <c r="D99" t="s">
        <v>408</v>
      </c>
      <c r="E99" s="3">
        <v>42793</v>
      </c>
      <c r="F99" s="13">
        <v>36.04</v>
      </c>
      <c r="G99" t="s">
        <v>139</v>
      </c>
      <c r="H99" t="s">
        <v>294</v>
      </c>
      <c r="I99" t="s">
        <v>141</v>
      </c>
      <c r="J99" s="24" t="s">
        <v>316</v>
      </c>
      <c r="K99" s="1" t="str">
        <f t="shared" si="5"/>
        <v>佐賀市</v>
      </c>
      <c r="L99" s="1" t="str">
        <f t="shared" si="8"/>
        <v>低</v>
      </c>
      <c r="M99" s="15">
        <v>42793</v>
      </c>
      <c r="N99">
        <f t="shared" si="6"/>
        <v>1</v>
      </c>
      <c r="O99">
        <f t="shared" si="9"/>
        <v>1</v>
      </c>
    </row>
    <row r="100" spans="1:15" x14ac:dyDescent="0.45">
      <c r="A100" s="4" t="str">
        <f t="shared" si="7"/>
        <v>002016ｻ811CCeAXLNZ</v>
      </c>
      <c r="B100" t="s">
        <v>409</v>
      </c>
      <c r="C100" t="s">
        <v>410</v>
      </c>
      <c r="D100" t="s">
        <v>411</v>
      </c>
      <c r="E100" s="3">
        <v>42794</v>
      </c>
      <c r="F100" s="13">
        <v>10.6</v>
      </c>
      <c r="G100" t="s">
        <v>139</v>
      </c>
      <c r="H100" t="s">
        <v>111</v>
      </c>
      <c r="I100" t="s">
        <v>141</v>
      </c>
      <c r="J100" s="24" t="s">
        <v>316</v>
      </c>
      <c r="K100" s="1" t="str">
        <f t="shared" si="5"/>
        <v>福岡市</v>
      </c>
      <c r="L100" s="1" t="str">
        <f t="shared" si="8"/>
        <v>低</v>
      </c>
      <c r="M100" s="15">
        <v>42794</v>
      </c>
      <c r="N100">
        <f t="shared" si="6"/>
        <v>1</v>
      </c>
      <c r="O100">
        <f t="shared" si="9"/>
        <v>1</v>
      </c>
    </row>
    <row r="101" spans="1:15" x14ac:dyDescent="0.45">
      <c r="A101" s="4" t="str">
        <f t="shared" si="7"/>
        <v>002016ｻ812CHRTJo7f</v>
      </c>
      <c r="B101" t="s">
        <v>412</v>
      </c>
      <c r="C101" t="s">
        <v>413</v>
      </c>
      <c r="D101" t="s">
        <v>414</v>
      </c>
      <c r="E101" s="3">
        <v>42795</v>
      </c>
      <c r="F101" s="13">
        <v>21.73</v>
      </c>
      <c r="G101" t="s">
        <v>139</v>
      </c>
      <c r="H101" t="s">
        <v>238</v>
      </c>
      <c r="I101" t="s">
        <v>141</v>
      </c>
      <c r="J101" s="24" t="s">
        <v>316</v>
      </c>
      <c r="K101" s="1" t="str">
        <f t="shared" si="5"/>
        <v>福岡市</v>
      </c>
      <c r="L101" s="1" t="str">
        <f t="shared" si="8"/>
        <v>低</v>
      </c>
      <c r="M101" s="15">
        <v>42795</v>
      </c>
      <c r="N101">
        <f t="shared" si="6"/>
        <v>1</v>
      </c>
      <c r="O101">
        <f t="shared" si="9"/>
        <v>1</v>
      </c>
    </row>
    <row r="102" spans="1:15" x14ac:dyDescent="0.45">
      <c r="A102" s="4" t="str">
        <f t="shared" si="7"/>
        <v>002016ｻ806CEy3aFfa</v>
      </c>
      <c r="B102" t="s">
        <v>415</v>
      </c>
      <c r="C102" t="s">
        <v>416</v>
      </c>
      <c r="D102" t="s">
        <v>417</v>
      </c>
      <c r="E102" s="3">
        <v>42797</v>
      </c>
      <c r="F102" s="13">
        <v>12.72</v>
      </c>
      <c r="G102" t="s">
        <v>139</v>
      </c>
      <c r="H102" t="s">
        <v>238</v>
      </c>
      <c r="I102" t="s">
        <v>141</v>
      </c>
      <c r="J102" s="24" t="s">
        <v>316</v>
      </c>
      <c r="K102" s="1" t="str">
        <f t="shared" si="5"/>
        <v>福岡市</v>
      </c>
      <c r="L102" s="1" t="str">
        <f t="shared" si="8"/>
        <v>低</v>
      </c>
      <c r="M102" s="15">
        <v>42797</v>
      </c>
      <c r="N102">
        <f t="shared" si="6"/>
        <v>1</v>
      </c>
      <c r="O102">
        <f t="shared" si="9"/>
        <v>1</v>
      </c>
    </row>
    <row r="103" spans="1:15" x14ac:dyDescent="0.45">
      <c r="A103" s="4" t="str">
        <f t="shared" si="7"/>
        <v>002016ｻ811CPmhRAJn</v>
      </c>
      <c r="B103" t="s">
        <v>418</v>
      </c>
      <c r="C103" t="s">
        <v>419</v>
      </c>
      <c r="D103" t="s">
        <v>420</v>
      </c>
      <c r="E103" s="3">
        <v>42800</v>
      </c>
      <c r="F103" s="13">
        <v>57.24</v>
      </c>
      <c r="G103" t="s">
        <v>139</v>
      </c>
      <c r="H103" t="s">
        <v>111</v>
      </c>
      <c r="I103" t="s">
        <v>141</v>
      </c>
      <c r="J103" s="24" t="s">
        <v>316</v>
      </c>
      <c r="K103" s="1" t="str">
        <f t="shared" si="5"/>
        <v>福岡市</v>
      </c>
      <c r="L103" s="1" t="str">
        <f t="shared" si="8"/>
        <v>低</v>
      </c>
      <c r="M103" s="15">
        <v>42800</v>
      </c>
      <c r="N103">
        <f t="shared" si="6"/>
        <v>1</v>
      </c>
      <c r="O103">
        <f t="shared" si="9"/>
        <v>1</v>
      </c>
    </row>
    <row r="104" spans="1:15" x14ac:dyDescent="0.45">
      <c r="A104" s="4" t="str">
        <f t="shared" si="7"/>
        <v>002016ｻ811CO2g8VKJ</v>
      </c>
      <c r="B104" t="s">
        <v>421</v>
      </c>
      <c r="C104" t="s">
        <v>422</v>
      </c>
      <c r="D104" t="s">
        <v>423</v>
      </c>
      <c r="E104" s="3">
        <v>42802</v>
      </c>
      <c r="F104" s="13">
        <v>38.159999999999997</v>
      </c>
      <c r="G104" t="s">
        <v>139</v>
      </c>
      <c r="H104" t="s">
        <v>111</v>
      </c>
      <c r="I104" t="s">
        <v>141</v>
      </c>
      <c r="J104" s="24" t="s">
        <v>316</v>
      </c>
      <c r="K104" s="1" t="str">
        <f t="shared" si="5"/>
        <v>福岡市</v>
      </c>
      <c r="L104" s="1" t="str">
        <f t="shared" si="8"/>
        <v>低</v>
      </c>
      <c r="M104" s="15">
        <v>42802</v>
      </c>
      <c r="N104">
        <f t="shared" si="6"/>
        <v>1</v>
      </c>
      <c r="O104">
        <f t="shared" si="9"/>
        <v>1</v>
      </c>
    </row>
    <row r="105" spans="1:15" x14ac:dyDescent="0.45">
      <c r="A105" s="4" t="str">
        <f t="shared" si="7"/>
        <v>002016ｻ812CLJ72nxo</v>
      </c>
      <c r="B105" t="s">
        <v>424</v>
      </c>
      <c r="C105" t="s">
        <v>425</v>
      </c>
      <c r="D105" t="s">
        <v>426</v>
      </c>
      <c r="E105" s="3">
        <v>42809</v>
      </c>
      <c r="F105" s="13">
        <v>17.489999999999998</v>
      </c>
      <c r="G105" t="s">
        <v>139</v>
      </c>
      <c r="H105" t="s">
        <v>111</v>
      </c>
      <c r="I105" t="s">
        <v>141</v>
      </c>
      <c r="J105" s="24" t="s">
        <v>316</v>
      </c>
      <c r="K105" s="1" t="str">
        <f t="shared" si="5"/>
        <v>福岡市</v>
      </c>
      <c r="L105" s="1" t="str">
        <f t="shared" si="8"/>
        <v>低</v>
      </c>
      <c r="M105" s="15">
        <v>42809</v>
      </c>
      <c r="N105">
        <f t="shared" si="6"/>
        <v>1</v>
      </c>
      <c r="O105">
        <f t="shared" si="9"/>
        <v>1</v>
      </c>
    </row>
    <row r="106" spans="1:15" x14ac:dyDescent="0.45">
      <c r="A106" s="4" t="str">
        <f t="shared" si="7"/>
        <v>002016ｻ812CBFCNhCa</v>
      </c>
      <c r="B106" t="s">
        <v>427</v>
      </c>
      <c r="C106" t="s">
        <v>428</v>
      </c>
      <c r="D106" t="s">
        <v>429</v>
      </c>
      <c r="E106" s="3">
        <v>42810</v>
      </c>
      <c r="F106" s="13">
        <v>67.84</v>
      </c>
      <c r="G106" t="s">
        <v>139</v>
      </c>
      <c r="H106" t="s">
        <v>111</v>
      </c>
      <c r="I106" t="s">
        <v>141</v>
      </c>
      <c r="J106" s="24" t="s">
        <v>316</v>
      </c>
      <c r="K106" s="1" t="str">
        <f t="shared" si="5"/>
        <v>福岡市</v>
      </c>
      <c r="L106" s="1" t="str">
        <f t="shared" si="8"/>
        <v>低</v>
      </c>
      <c r="M106" s="15">
        <v>42810</v>
      </c>
      <c r="N106">
        <f t="shared" si="6"/>
        <v>1</v>
      </c>
      <c r="O106">
        <f t="shared" si="9"/>
        <v>1</v>
      </c>
    </row>
    <row r="107" spans="1:15" x14ac:dyDescent="0.45">
      <c r="A107" s="4" t="str">
        <f t="shared" si="7"/>
        <v>002016ｻ806BGSV9E12</v>
      </c>
      <c r="B107" t="s">
        <v>430</v>
      </c>
      <c r="C107" t="s">
        <v>431</v>
      </c>
      <c r="D107" t="s">
        <v>432</v>
      </c>
      <c r="E107" s="3">
        <v>42815</v>
      </c>
      <c r="F107" s="13">
        <v>76.319999999999993</v>
      </c>
      <c r="G107" t="s">
        <v>139</v>
      </c>
      <c r="H107" t="s">
        <v>111</v>
      </c>
      <c r="I107" t="s">
        <v>141</v>
      </c>
      <c r="J107" s="24" t="s">
        <v>316</v>
      </c>
      <c r="K107" s="1" t="str">
        <f t="shared" si="5"/>
        <v>福岡市</v>
      </c>
      <c r="L107" s="1" t="str">
        <f t="shared" si="8"/>
        <v>低</v>
      </c>
      <c r="M107" s="15">
        <v>42815</v>
      </c>
      <c r="N107">
        <f t="shared" si="6"/>
        <v>1</v>
      </c>
      <c r="O107">
        <f t="shared" si="9"/>
        <v>1</v>
      </c>
    </row>
    <row r="108" spans="1:15" x14ac:dyDescent="0.45">
      <c r="A108" s="4" t="str">
        <f t="shared" si="7"/>
        <v>002016ｻ806BHWCMkxD</v>
      </c>
      <c r="B108" t="s">
        <v>433</v>
      </c>
      <c r="C108" t="s">
        <v>434</v>
      </c>
      <c r="D108" t="s">
        <v>432</v>
      </c>
      <c r="E108" s="3">
        <v>42815</v>
      </c>
      <c r="F108" s="13">
        <v>76.319999999999993</v>
      </c>
      <c r="G108" t="s">
        <v>139</v>
      </c>
      <c r="H108" t="s">
        <v>111</v>
      </c>
      <c r="I108" t="s">
        <v>141</v>
      </c>
      <c r="J108" s="24" t="s">
        <v>316</v>
      </c>
      <c r="K108" s="1" t="str">
        <f t="shared" si="5"/>
        <v>福岡市</v>
      </c>
      <c r="L108" s="1" t="str">
        <f t="shared" si="8"/>
        <v>低</v>
      </c>
      <c r="M108" s="15">
        <v>42815</v>
      </c>
      <c r="N108">
        <f t="shared" si="6"/>
        <v>1</v>
      </c>
      <c r="O108">
        <f t="shared" si="9"/>
        <v>1</v>
      </c>
    </row>
    <row r="109" spans="1:15" x14ac:dyDescent="0.45">
      <c r="A109" s="4" t="str">
        <f t="shared" si="7"/>
        <v>002016ｻ806BIJEWSAv</v>
      </c>
      <c r="B109" t="s">
        <v>435</v>
      </c>
      <c r="C109" t="s">
        <v>436</v>
      </c>
      <c r="D109" t="s">
        <v>437</v>
      </c>
      <c r="E109" s="3">
        <v>42815</v>
      </c>
      <c r="F109" s="13">
        <v>76.319999999999993</v>
      </c>
      <c r="G109" t="s">
        <v>139</v>
      </c>
      <c r="H109" t="s">
        <v>111</v>
      </c>
      <c r="I109" t="s">
        <v>141</v>
      </c>
      <c r="J109" s="24" t="s">
        <v>316</v>
      </c>
      <c r="K109" s="1" t="str">
        <f t="shared" si="5"/>
        <v>福岡市</v>
      </c>
      <c r="L109" s="1" t="str">
        <f t="shared" si="8"/>
        <v>低</v>
      </c>
      <c r="M109" s="15">
        <v>42815</v>
      </c>
      <c r="N109">
        <f t="shared" si="6"/>
        <v>1</v>
      </c>
      <c r="O109">
        <f t="shared" si="9"/>
        <v>1</v>
      </c>
    </row>
    <row r="110" spans="1:15" x14ac:dyDescent="0.45">
      <c r="A110" s="4" t="str">
        <f t="shared" si="7"/>
        <v>002016ｻ811CNJcTqSc</v>
      </c>
      <c r="B110" t="s">
        <v>438</v>
      </c>
      <c r="C110" t="s">
        <v>439</v>
      </c>
      <c r="D110" t="s">
        <v>440</v>
      </c>
      <c r="E110" s="3">
        <v>42816</v>
      </c>
      <c r="F110" s="13">
        <v>44.52</v>
      </c>
      <c r="G110" t="s">
        <v>139</v>
      </c>
      <c r="H110" t="s">
        <v>111</v>
      </c>
      <c r="I110" t="s">
        <v>141</v>
      </c>
      <c r="J110" s="24" t="s">
        <v>316</v>
      </c>
      <c r="K110" s="1" t="str">
        <f t="shared" si="5"/>
        <v>福岡市</v>
      </c>
      <c r="L110" s="1" t="str">
        <f t="shared" si="8"/>
        <v>低</v>
      </c>
      <c r="M110" s="15">
        <v>42816</v>
      </c>
      <c r="N110">
        <f t="shared" si="6"/>
        <v>1</v>
      </c>
      <c r="O110">
        <f t="shared" si="9"/>
        <v>1</v>
      </c>
    </row>
    <row r="111" spans="1:15" x14ac:dyDescent="0.45">
      <c r="A111" s="4" t="str">
        <f t="shared" si="7"/>
        <v>002016ｻ810CSQZdfDJ</v>
      </c>
      <c r="B111" t="s">
        <v>441</v>
      </c>
      <c r="C111" t="s">
        <v>442</v>
      </c>
      <c r="D111" t="s">
        <v>443</v>
      </c>
      <c r="E111" s="3">
        <v>42817</v>
      </c>
      <c r="F111" s="13">
        <v>85.86</v>
      </c>
      <c r="G111" t="s">
        <v>139</v>
      </c>
      <c r="H111" t="s">
        <v>111</v>
      </c>
      <c r="I111" t="s">
        <v>141</v>
      </c>
      <c r="J111" s="24" t="s">
        <v>316</v>
      </c>
      <c r="K111" s="1" t="str">
        <f t="shared" si="5"/>
        <v>福岡市</v>
      </c>
      <c r="L111" s="1" t="str">
        <f t="shared" si="8"/>
        <v>低</v>
      </c>
      <c r="M111" s="15">
        <v>42817</v>
      </c>
      <c r="N111">
        <f t="shared" si="6"/>
        <v>1</v>
      </c>
      <c r="O111">
        <f t="shared" si="9"/>
        <v>1</v>
      </c>
    </row>
    <row r="112" spans="1:15" x14ac:dyDescent="0.45">
      <c r="A112" s="4" t="str">
        <f t="shared" si="7"/>
        <v>002017ｻ901CRko1E9k</v>
      </c>
      <c r="B112" t="s">
        <v>444</v>
      </c>
      <c r="C112" t="s">
        <v>445</v>
      </c>
      <c r="D112" t="s">
        <v>446</v>
      </c>
      <c r="E112" s="3">
        <v>42818</v>
      </c>
      <c r="F112" s="13">
        <v>37.1</v>
      </c>
      <c r="G112" t="s">
        <v>139</v>
      </c>
      <c r="H112" t="s">
        <v>111</v>
      </c>
      <c r="I112" t="s">
        <v>141</v>
      </c>
      <c r="J112" s="24" t="s">
        <v>316</v>
      </c>
      <c r="K112" s="1" t="str">
        <f t="shared" si="5"/>
        <v>福岡市</v>
      </c>
      <c r="L112" s="1" t="str">
        <f t="shared" si="8"/>
        <v>低</v>
      </c>
      <c r="M112" s="15">
        <v>42818</v>
      </c>
      <c r="N112">
        <f t="shared" si="6"/>
        <v>1</v>
      </c>
      <c r="O112">
        <f t="shared" si="9"/>
        <v>1</v>
      </c>
    </row>
    <row r="113" spans="1:15" x14ac:dyDescent="0.45">
      <c r="A113" s="4" t="str">
        <f t="shared" si="7"/>
        <v>002017ｻ901CSRJZT6C</v>
      </c>
      <c r="B113" t="s">
        <v>447</v>
      </c>
      <c r="C113" t="s">
        <v>448</v>
      </c>
      <c r="D113" t="s">
        <v>446</v>
      </c>
      <c r="E113" s="3">
        <v>42818</v>
      </c>
      <c r="F113" s="13">
        <v>29.68</v>
      </c>
      <c r="G113" t="s">
        <v>139</v>
      </c>
      <c r="H113" t="s">
        <v>111</v>
      </c>
      <c r="I113" t="s">
        <v>141</v>
      </c>
      <c r="J113" s="24" t="s">
        <v>316</v>
      </c>
      <c r="K113" s="1" t="str">
        <f t="shared" si="5"/>
        <v>福岡市</v>
      </c>
      <c r="L113" s="1" t="str">
        <f t="shared" si="8"/>
        <v>低</v>
      </c>
      <c r="M113" s="15">
        <v>42818</v>
      </c>
      <c r="N113">
        <f t="shared" si="6"/>
        <v>1</v>
      </c>
      <c r="O113">
        <f t="shared" si="9"/>
        <v>1</v>
      </c>
    </row>
    <row r="114" spans="1:15" x14ac:dyDescent="0.45">
      <c r="A114" s="4" t="str">
        <f t="shared" si="7"/>
        <v>002016ｻ812CC6BXGfs</v>
      </c>
      <c r="B114" t="s">
        <v>449</v>
      </c>
      <c r="C114" t="s">
        <v>450</v>
      </c>
      <c r="D114" t="s">
        <v>451</v>
      </c>
      <c r="E114" s="3">
        <v>42822</v>
      </c>
      <c r="F114" s="13">
        <v>10.6</v>
      </c>
      <c r="G114" t="s">
        <v>139</v>
      </c>
      <c r="H114" t="s">
        <v>238</v>
      </c>
      <c r="I114" t="s">
        <v>141</v>
      </c>
      <c r="J114" s="24" t="s">
        <v>316</v>
      </c>
      <c r="K114" s="1" t="str">
        <f t="shared" si="5"/>
        <v>福岡市</v>
      </c>
      <c r="L114" s="1" t="str">
        <f t="shared" si="8"/>
        <v>低</v>
      </c>
      <c r="M114" s="15">
        <v>42822</v>
      </c>
      <c r="N114">
        <f t="shared" si="6"/>
        <v>1</v>
      </c>
      <c r="O114">
        <f t="shared" si="9"/>
        <v>1</v>
      </c>
    </row>
    <row r="115" spans="1:15" x14ac:dyDescent="0.45">
      <c r="A115" s="4" t="str">
        <f t="shared" si="7"/>
        <v>002016ｻ812CKhUV2t7</v>
      </c>
      <c r="B115" t="s">
        <v>452</v>
      </c>
      <c r="C115" t="s">
        <v>453</v>
      </c>
      <c r="D115" t="s">
        <v>426</v>
      </c>
      <c r="E115" s="3">
        <v>42822</v>
      </c>
      <c r="F115" s="13">
        <v>17.489999999999998</v>
      </c>
      <c r="G115" t="s">
        <v>139</v>
      </c>
      <c r="H115" t="s">
        <v>111</v>
      </c>
      <c r="I115" t="s">
        <v>141</v>
      </c>
      <c r="J115" s="24" t="s">
        <v>316</v>
      </c>
      <c r="K115" s="1" t="str">
        <f t="shared" si="5"/>
        <v>福岡市</v>
      </c>
      <c r="L115" s="1" t="str">
        <f t="shared" si="8"/>
        <v>低</v>
      </c>
      <c r="M115" s="15">
        <v>42822</v>
      </c>
      <c r="N115">
        <f t="shared" si="6"/>
        <v>1</v>
      </c>
      <c r="O115">
        <f t="shared" si="9"/>
        <v>1</v>
      </c>
    </row>
    <row r="116" spans="1:15" x14ac:dyDescent="0.45">
      <c r="A116" s="4" t="str">
        <f t="shared" si="7"/>
        <v>002017ｻ901CGMK1k9p</v>
      </c>
      <c r="B116" t="s">
        <v>454</v>
      </c>
      <c r="C116" t="s">
        <v>455</v>
      </c>
      <c r="D116" t="s">
        <v>456</v>
      </c>
      <c r="E116" s="3">
        <v>42822</v>
      </c>
      <c r="F116" s="13">
        <v>41.34</v>
      </c>
      <c r="G116" t="s">
        <v>139</v>
      </c>
      <c r="H116" t="s">
        <v>111</v>
      </c>
      <c r="I116" t="s">
        <v>141</v>
      </c>
      <c r="J116" s="24" t="s">
        <v>316</v>
      </c>
      <c r="K116" s="1" t="str">
        <f t="shared" si="5"/>
        <v>福岡市</v>
      </c>
      <c r="L116" s="1" t="str">
        <f t="shared" si="8"/>
        <v>低</v>
      </c>
      <c r="M116" s="15">
        <v>42822</v>
      </c>
      <c r="N116">
        <f t="shared" si="6"/>
        <v>1</v>
      </c>
      <c r="O116">
        <f t="shared" si="9"/>
        <v>1</v>
      </c>
    </row>
    <row r="117" spans="1:15" x14ac:dyDescent="0.45">
      <c r="A117" s="4" t="str">
        <f t="shared" si="7"/>
        <v>002017ｻ811CWPMbL2N</v>
      </c>
      <c r="B117" t="s">
        <v>457</v>
      </c>
      <c r="C117" t="s">
        <v>458</v>
      </c>
      <c r="D117" t="s">
        <v>459</v>
      </c>
      <c r="E117" s="3">
        <v>42828</v>
      </c>
      <c r="F117" s="13">
        <v>11.13</v>
      </c>
      <c r="G117" t="s">
        <v>139</v>
      </c>
      <c r="H117" t="s">
        <v>238</v>
      </c>
      <c r="I117" t="s">
        <v>141</v>
      </c>
      <c r="J117" s="24" t="s">
        <v>316</v>
      </c>
      <c r="K117" s="1" t="str">
        <f t="shared" si="5"/>
        <v>福岡市</v>
      </c>
      <c r="L117" s="1" t="str">
        <f t="shared" si="8"/>
        <v>低</v>
      </c>
      <c r="M117" s="15">
        <v>42828</v>
      </c>
      <c r="N117">
        <f t="shared" si="6"/>
        <v>1</v>
      </c>
      <c r="O117">
        <f t="shared" si="9"/>
        <v>1</v>
      </c>
    </row>
    <row r="118" spans="1:15" x14ac:dyDescent="0.45">
      <c r="A118" s="4" t="str">
        <f t="shared" si="7"/>
        <v>002017ｻ901CKAJVJL1</v>
      </c>
      <c r="B118" t="s">
        <v>460</v>
      </c>
      <c r="C118" t="s">
        <v>461</v>
      </c>
      <c r="D118" t="s">
        <v>462</v>
      </c>
      <c r="E118" s="3">
        <v>42830</v>
      </c>
      <c r="F118" s="13">
        <v>17.489999999999998</v>
      </c>
      <c r="G118" t="s">
        <v>139</v>
      </c>
      <c r="H118" t="s">
        <v>238</v>
      </c>
      <c r="I118" t="s">
        <v>141</v>
      </c>
      <c r="J118" s="24" t="s">
        <v>316</v>
      </c>
      <c r="K118" s="1" t="str">
        <f t="shared" si="5"/>
        <v>福岡市</v>
      </c>
      <c r="L118" s="1" t="str">
        <f t="shared" si="8"/>
        <v>低</v>
      </c>
      <c r="M118" s="15">
        <v>42830</v>
      </c>
      <c r="N118">
        <f t="shared" si="6"/>
        <v>1</v>
      </c>
      <c r="O118">
        <f t="shared" si="9"/>
        <v>1</v>
      </c>
    </row>
    <row r="119" spans="1:15" x14ac:dyDescent="0.45">
      <c r="A119" s="4" t="str">
        <f t="shared" si="7"/>
        <v>002016ｻ811CDsxJ4ZL</v>
      </c>
      <c r="B119" t="s">
        <v>463</v>
      </c>
      <c r="C119" t="s">
        <v>464</v>
      </c>
      <c r="D119" t="s">
        <v>465</v>
      </c>
      <c r="E119" s="3">
        <v>42831</v>
      </c>
      <c r="F119" s="13">
        <v>85.86</v>
      </c>
      <c r="G119" t="s">
        <v>139</v>
      </c>
      <c r="H119" t="s">
        <v>111</v>
      </c>
      <c r="I119" t="s">
        <v>141</v>
      </c>
      <c r="J119" s="24" t="s">
        <v>316</v>
      </c>
      <c r="K119" s="1" t="str">
        <f t="shared" si="5"/>
        <v>福岡市</v>
      </c>
      <c r="L119" s="1" t="str">
        <f t="shared" si="8"/>
        <v>低</v>
      </c>
      <c r="M119" s="15">
        <v>42831</v>
      </c>
      <c r="N119">
        <f t="shared" si="6"/>
        <v>1</v>
      </c>
      <c r="O119">
        <f t="shared" si="9"/>
        <v>1</v>
      </c>
    </row>
    <row r="120" spans="1:15" x14ac:dyDescent="0.45">
      <c r="A120" s="4" t="str">
        <f t="shared" si="7"/>
        <v>002016ｻ812CE97NZJV</v>
      </c>
      <c r="B120" t="s">
        <v>466</v>
      </c>
      <c r="C120" t="s">
        <v>467</v>
      </c>
      <c r="D120" t="s">
        <v>468</v>
      </c>
      <c r="E120" s="3">
        <v>42837</v>
      </c>
      <c r="F120" s="13">
        <v>38.954999999999998</v>
      </c>
      <c r="G120" t="s">
        <v>139</v>
      </c>
      <c r="H120" t="s">
        <v>111</v>
      </c>
      <c r="I120" t="s">
        <v>141</v>
      </c>
      <c r="J120" s="24" t="s">
        <v>316</v>
      </c>
      <c r="K120" s="1" t="str">
        <f t="shared" si="5"/>
        <v>福岡市</v>
      </c>
      <c r="L120" s="1" t="str">
        <f t="shared" si="8"/>
        <v>低</v>
      </c>
      <c r="M120" s="15">
        <v>42837</v>
      </c>
      <c r="N120">
        <f t="shared" si="6"/>
        <v>1</v>
      </c>
      <c r="O120">
        <f t="shared" si="9"/>
        <v>1</v>
      </c>
    </row>
    <row r="121" spans="1:15" x14ac:dyDescent="0.45">
      <c r="A121" s="4" t="str">
        <f t="shared" si="7"/>
        <v>002016ｻ809CC71jwNN</v>
      </c>
      <c r="B121" t="s">
        <v>469</v>
      </c>
      <c r="C121" t="s">
        <v>470</v>
      </c>
      <c r="D121" t="s">
        <v>471</v>
      </c>
      <c r="E121" s="3">
        <v>42842</v>
      </c>
      <c r="F121" s="13">
        <v>10.07</v>
      </c>
      <c r="G121" t="s">
        <v>139</v>
      </c>
      <c r="H121" t="s">
        <v>140</v>
      </c>
      <c r="I121" t="s">
        <v>141</v>
      </c>
      <c r="J121" s="24" t="s">
        <v>316</v>
      </c>
      <c r="K121" s="1" t="str">
        <f t="shared" si="5"/>
        <v>熊本市</v>
      </c>
      <c r="L121" s="1" t="str">
        <f t="shared" si="8"/>
        <v>低</v>
      </c>
      <c r="M121" s="15">
        <v>42842</v>
      </c>
      <c r="N121">
        <f t="shared" si="6"/>
        <v>1</v>
      </c>
      <c r="O121">
        <f t="shared" si="9"/>
        <v>1</v>
      </c>
    </row>
    <row r="122" spans="1:15" x14ac:dyDescent="0.45">
      <c r="A122" s="4" t="str">
        <f t="shared" si="7"/>
        <v>002017ｻ901CQeGQAiM</v>
      </c>
      <c r="B122" t="s">
        <v>472</v>
      </c>
      <c r="C122" t="s">
        <v>473</v>
      </c>
      <c r="D122" t="s">
        <v>474</v>
      </c>
      <c r="E122" s="3">
        <v>42844</v>
      </c>
      <c r="F122" s="13">
        <v>30.475000000000001</v>
      </c>
      <c r="G122" t="s">
        <v>139</v>
      </c>
      <c r="H122" t="s">
        <v>111</v>
      </c>
      <c r="I122" t="s">
        <v>141</v>
      </c>
      <c r="J122" s="24" t="s">
        <v>316</v>
      </c>
      <c r="K122" s="1" t="str">
        <f t="shared" si="5"/>
        <v>福岡市</v>
      </c>
      <c r="L122" s="1" t="str">
        <f t="shared" si="8"/>
        <v>低</v>
      </c>
      <c r="M122" s="15">
        <v>42844</v>
      </c>
      <c r="N122">
        <f t="shared" si="6"/>
        <v>1</v>
      </c>
      <c r="O122">
        <f t="shared" si="9"/>
        <v>1</v>
      </c>
    </row>
    <row r="123" spans="1:15" x14ac:dyDescent="0.45">
      <c r="A123" s="4" t="str">
        <f t="shared" si="7"/>
        <v>002016ｻ807BKMaZMMB</v>
      </c>
      <c r="B123" t="s">
        <v>475</v>
      </c>
      <c r="C123" t="s">
        <v>476</v>
      </c>
      <c r="D123" t="s">
        <v>477</v>
      </c>
      <c r="E123" s="3">
        <v>42845</v>
      </c>
      <c r="F123" s="13">
        <v>85.86</v>
      </c>
      <c r="G123" t="s">
        <v>139</v>
      </c>
      <c r="H123" t="s">
        <v>111</v>
      </c>
      <c r="I123" t="s">
        <v>141</v>
      </c>
      <c r="J123" s="24" t="s">
        <v>316</v>
      </c>
      <c r="K123" s="1" t="str">
        <f t="shared" si="5"/>
        <v>福岡市</v>
      </c>
      <c r="L123" s="1" t="str">
        <f t="shared" si="8"/>
        <v>低</v>
      </c>
      <c r="M123" s="15">
        <v>42845</v>
      </c>
      <c r="N123">
        <f t="shared" si="6"/>
        <v>1</v>
      </c>
      <c r="O123">
        <f t="shared" si="9"/>
        <v>1</v>
      </c>
    </row>
    <row r="124" spans="1:15" x14ac:dyDescent="0.45">
      <c r="A124" s="4" t="str">
        <f t="shared" si="7"/>
        <v>002016ｻ810CQ6BDEUE</v>
      </c>
      <c r="B124" t="s">
        <v>478</v>
      </c>
      <c r="C124" t="s">
        <v>479</v>
      </c>
      <c r="D124" t="s">
        <v>480</v>
      </c>
      <c r="E124" s="3">
        <v>42851</v>
      </c>
      <c r="F124" s="13">
        <v>57.24</v>
      </c>
      <c r="G124" t="s">
        <v>139</v>
      </c>
      <c r="H124" t="s">
        <v>146</v>
      </c>
      <c r="I124" t="s">
        <v>141</v>
      </c>
      <c r="J124" s="24" t="s">
        <v>316</v>
      </c>
      <c r="K124" s="1" t="str">
        <f t="shared" si="5"/>
        <v>大分市</v>
      </c>
      <c r="L124" s="1" t="str">
        <f t="shared" si="8"/>
        <v>低</v>
      </c>
      <c r="M124" s="15">
        <v>42851</v>
      </c>
      <c r="N124">
        <f t="shared" si="6"/>
        <v>1</v>
      </c>
      <c r="O124">
        <f t="shared" si="9"/>
        <v>1</v>
      </c>
    </row>
    <row r="125" spans="1:15" x14ac:dyDescent="0.45">
      <c r="A125" s="4" t="str">
        <f t="shared" si="7"/>
        <v>002017ｻ901CLGLrMfN</v>
      </c>
      <c r="B125" t="s">
        <v>481</v>
      </c>
      <c r="C125" t="s">
        <v>482</v>
      </c>
      <c r="D125" t="s">
        <v>387</v>
      </c>
      <c r="E125" s="3">
        <v>42863</v>
      </c>
      <c r="F125" s="13">
        <v>82.68</v>
      </c>
      <c r="G125" t="s">
        <v>139</v>
      </c>
      <c r="H125" t="s">
        <v>238</v>
      </c>
      <c r="I125" t="s">
        <v>141</v>
      </c>
      <c r="J125" s="24" t="s">
        <v>316</v>
      </c>
      <c r="K125" s="1" t="str">
        <f t="shared" si="5"/>
        <v>福岡市</v>
      </c>
      <c r="L125" s="1" t="str">
        <f t="shared" si="8"/>
        <v>低</v>
      </c>
      <c r="M125" s="15">
        <v>42863</v>
      </c>
      <c r="N125">
        <f t="shared" si="6"/>
        <v>1</v>
      </c>
      <c r="O125">
        <f t="shared" si="9"/>
        <v>1</v>
      </c>
    </row>
    <row r="126" spans="1:15" x14ac:dyDescent="0.45">
      <c r="A126" s="4" t="str">
        <f t="shared" si="7"/>
        <v>002017ｻ811CX2wwBPJ</v>
      </c>
      <c r="B126" t="s">
        <v>483</v>
      </c>
      <c r="C126" t="s">
        <v>484</v>
      </c>
      <c r="D126" t="s">
        <v>485</v>
      </c>
      <c r="E126" s="3">
        <v>42864</v>
      </c>
      <c r="F126" s="13">
        <v>14.84</v>
      </c>
      <c r="G126" t="s">
        <v>139</v>
      </c>
      <c r="H126" t="s">
        <v>238</v>
      </c>
      <c r="I126" t="s">
        <v>141</v>
      </c>
      <c r="J126" s="24" t="s">
        <v>316</v>
      </c>
      <c r="K126" s="1" t="str">
        <f t="shared" si="5"/>
        <v>福岡市</v>
      </c>
      <c r="L126" s="1" t="str">
        <f t="shared" si="8"/>
        <v>低</v>
      </c>
      <c r="M126" s="15">
        <v>42864</v>
      </c>
      <c r="N126">
        <f t="shared" si="6"/>
        <v>1</v>
      </c>
      <c r="O126">
        <f t="shared" si="9"/>
        <v>1</v>
      </c>
    </row>
    <row r="127" spans="1:15" x14ac:dyDescent="0.45">
      <c r="A127" s="4" t="str">
        <f t="shared" si="7"/>
        <v>002016ｻ812CF5Fb5tC</v>
      </c>
      <c r="B127" t="s">
        <v>486</v>
      </c>
      <c r="C127" t="s">
        <v>487</v>
      </c>
      <c r="D127" t="s">
        <v>488</v>
      </c>
      <c r="E127" s="3">
        <v>42864</v>
      </c>
      <c r="F127" s="13">
        <v>12.72</v>
      </c>
      <c r="G127" t="s">
        <v>139</v>
      </c>
      <c r="H127" t="s">
        <v>238</v>
      </c>
      <c r="I127" t="s">
        <v>141</v>
      </c>
      <c r="J127" s="24" t="s">
        <v>316</v>
      </c>
      <c r="K127" s="1" t="str">
        <f t="shared" si="5"/>
        <v>福岡市</v>
      </c>
      <c r="L127" s="1" t="str">
        <f t="shared" si="8"/>
        <v>低</v>
      </c>
      <c r="M127" s="15">
        <v>42864</v>
      </c>
      <c r="N127">
        <f t="shared" si="6"/>
        <v>1</v>
      </c>
      <c r="O127">
        <f t="shared" si="9"/>
        <v>1</v>
      </c>
    </row>
    <row r="128" spans="1:15" x14ac:dyDescent="0.45">
      <c r="A128" s="4" t="str">
        <f t="shared" si="7"/>
        <v>002016ｻ810CB6GwZ6J</v>
      </c>
      <c r="B128" t="s">
        <v>489</v>
      </c>
      <c r="C128" t="s">
        <v>490</v>
      </c>
      <c r="D128" t="s">
        <v>491</v>
      </c>
      <c r="E128" s="3">
        <v>42868</v>
      </c>
      <c r="F128" s="13">
        <v>59.36</v>
      </c>
      <c r="G128" t="s">
        <v>139</v>
      </c>
      <c r="H128" t="s">
        <v>140</v>
      </c>
      <c r="I128" t="s">
        <v>141</v>
      </c>
      <c r="J128" s="24" t="s">
        <v>316</v>
      </c>
      <c r="K128" s="1" t="str">
        <f t="shared" si="5"/>
        <v>熊本市</v>
      </c>
      <c r="L128" s="1" t="str">
        <f t="shared" si="8"/>
        <v>低</v>
      </c>
      <c r="M128" s="15">
        <v>42868</v>
      </c>
      <c r="N128">
        <f t="shared" si="6"/>
        <v>1</v>
      </c>
      <c r="O128">
        <f t="shared" si="9"/>
        <v>1</v>
      </c>
    </row>
    <row r="129" spans="1:15" x14ac:dyDescent="0.45">
      <c r="A129" s="4" t="str">
        <f t="shared" si="7"/>
        <v>002016ｻ807BIsPeTUU</v>
      </c>
      <c r="B129" t="s">
        <v>492</v>
      </c>
      <c r="C129" t="s">
        <v>493</v>
      </c>
      <c r="D129" t="s">
        <v>477</v>
      </c>
      <c r="E129" s="3">
        <v>42873</v>
      </c>
      <c r="F129" s="13">
        <v>66.78</v>
      </c>
      <c r="G129" t="s">
        <v>139</v>
      </c>
      <c r="H129" t="s">
        <v>111</v>
      </c>
      <c r="I129" t="s">
        <v>141</v>
      </c>
      <c r="J129" s="24" t="s">
        <v>316</v>
      </c>
      <c r="K129" s="1" t="str">
        <f t="shared" si="5"/>
        <v>福岡市</v>
      </c>
      <c r="L129" s="1" t="str">
        <f t="shared" si="8"/>
        <v>低</v>
      </c>
      <c r="M129" s="15">
        <v>42873</v>
      </c>
      <c r="N129">
        <f t="shared" si="6"/>
        <v>1</v>
      </c>
      <c r="O129">
        <f t="shared" si="9"/>
        <v>1</v>
      </c>
    </row>
    <row r="130" spans="1:15" x14ac:dyDescent="0.45">
      <c r="A130" s="4" t="str">
        <f t="shared" si="7"/>
        <v>002017ｻ905COFBYBHf</v>
      </c>
      <c r="B130" t="s">
        <v>494</v>
      </c>
      <c r="C130" t="s">
        <v>495</v>
      </c>
      <c r="D130" t="s">
        <v>356</v>
      </c>
      <c r="E130" s="3">
        <v>42915</v>
      </c>
      <c r="F130" s="13">
        <v>29.16</v>
      </c>
      <c r="G130" t="s">
        <v>139</v>
      </c>
      <c r="H130" t="s">
        <v>238</v>
      </c>
      <c r="I130" t="s">
        <v>141</v>
      </c>
      <c r="J130" s="24" t="s">
        <v>316</v>
      </c>
      <c r="K130" s="1" t="str">
        <f t="shared" si="5"/>
        <v>福岡市</v>
      </c>
      <c r="L130" s="1" t="str">
        <f t="shared" si="8"/>
        <v>低</v>
      </c>
      <c r="M130" s="15">
        <v>42915</v>
      </c>
      <c r="N130">
        <f t="shared" si="6"/>
        <v>1</v>
      </c>
      <c r="O130">
        <f t="shared" si="9"/>
        <v>1</v>
      </c>
    </row>
    <row r="131" spans="1:15" x14ac:dyDescent="0.45">
      <c r="A131" s="4" t="str">
        <f t="shared" si="7"/>
        <v>002016ｻ808CFwyXZJd</v>
      </c>
      <c r="B131" t="s">
        <v>496</v>
      </c>
      <c r="C131" t="s">
        <v>497</v>
      </c>
      <c r="D131" t="s">
        <v>498</v>
      </c>
      <c r="E131" s="3">
        <v>42921</v>
      </c>
      <c r="F131" s="13">
        <v>27.03</v>
      </c>
      <c r="G131" t="s">
        <v>139</v>
      </c>
      <c r="H131" t="s">
        <v>140</v>
      </c>
      <c r="I131" t="s">
        <v>141</v>
      </c>
      <c r="J131" s="24" t="s">
        <v>316</v>
      </c>
      <c r="K131" s="1" t="str">
        <f t="shared" ref="K131:K194" si="10">+VLOOKUP(H131,$Q$2:$R$10,2,0)</f>
        <v>熊本市</v>
      </c>
      <c r="L131" s="1" t="str">
        <f t="shared" si="8"/>
        <v>低</v>
      </c>
      <c r="M131" s="15">
        <v>42921</v>
      </c>
      <c r="N131">
        <f t="shared" ref="N131:N194" si="11">COUNTIF(C:C,C131)</f>
        <v>1</v>
      </c>
      <c r="O131">
        <f t="shared" si="9"/>
        <v>1</v>
      </c>
    </row>
    <row r="132" spans="1:15" x14ac:dyDescent="0.45">
      <c r="A132" s="4" t="str">
        <f t="shared" ref="A132:A195" si="12">+B132&amp;C132</f>
        <v>002017ｻ812CQAMtUji</v>
      </c>
      <c r="B132" t="s">
        <v>499</v>
      </c>
      <c r="C132" t="s">
        <v>500</v>
      </c>
      <c r="D132" t="s">
        <v>293</v>
      </c>
      <c r="E132" s="3">
        <v>42934</v>
      </c>
      <c r="F132" s="13">
        <v>17.754999999999999</v>
      </c>
      <c r="G132" t="s">
        <v>139</v>
      </c>
      <c r="H132" t="s">
        <v>238</v>
      </c>
      <c r="I132" t="s">
        <v>141</v>
      </c>
      <c r="J132" s="24" t="s">
        <v>316</v>
      </c>
      <c r="K132" s="1" t="str">
        <f t="shared" si="10"/>
        <v>福岡市</v>
      </c>
      <c r="L132" s="1" t="str">
        <f t="shared" ref="L132:L195" si="13">VLOOKUP(G132,$T$2:$U$6,2,0)</f>
        <v>低</v>
      </c>
      <c r="M132" s="15">
        <v>42934</v>
      </c>
      <c r="N132">
        <f t="shared" si="11"/>
        <v>1</v>
      </c>
      <c r="O132">
        <f t="shared" ref="O132:O195" si="14">COUNTIF(B:B,B132)</f>
        <v>1</v>
      </c>
    </row>
    <row r="133" spans="1:15" x14ac:dyDescent="0.45">
      <c r="A133" s="4" t="str">
        <f t="shared" si="12"/>
        <v>002017ｻ902CB5HfpwX</v>
      </c>
      <c r="B133" t="s">
        <v>501</v>
      </c>
      <c r="C133" t="s">
        <v>502</v>
      </c>
      <c r="D133" t="s">
        <v>503</v>
      </c>
      <c r="E133" s="3">
        <v>42950</v>
      </c>
      <c r="F133" s="13">
        <v>85.86</v>
      </c>
      <c r="G133" t="s">
        <v>139</v>
      </c>
      <c r="H133" t="s">
        <v>111</v>
      </c>
      <c r="I133" t="s">
        <v>141</v>
      </c>
      <c r="J133" s="24" t="s">
        <v>504</v>
      </c>
      <c r="K133" s="1" t="str">
        <f t="shared" si="10"/>
        <v>福岡市</v>
      </c>
      <c r="L133" s="1" t="str">
        <f t="shared" si="13"/>
        <v>低</v>
      </c>
      <c r="M133" s="15">
        <v>42950</v>
      </c>
      <c r="N133">
        <f t="shared" si="11"/>
        <v>1</v>
      </c>
      <c r="O133">
        <f t="shared" si="14"/>
        <v>1</v>
      </c>
    </row>
    <row r="134" spans="1:15" x14ac:dyDescent="0.45">
      <c r="A134" s="4" t="str">
        <f t="shared" si="12"/>
        <v>002017ｻ904CHbus56K</v>
      </c>
      <c r="B134" t="s">
        <v>505</v>
      </c>
      <c r="C134" t="s">
        <v>506</v>
      </c>
      <c r="D134" t="s">
        <v>507</v>
      </c>
      <c r="E134" s="3">
        <v>42954</v>
      </c>
      <c r="F134" s="13">
        <v>19.440000000000001</v>
      </c>
      <c r="G134" t="s">
        <v>139</v>
      </c>
      <c r="H134" t="s">
        <v>111</v>
      </c>
      <c r="I134" t="s">
        <v>141</v>
      </c>
      <c r="J134" s="24" t="s">
        <v>504</v>
      </c>
      <c r="K134" s="1" t="str">
        <f t="shared" si="10"/>
        <v>福岡市</v>
      </c>
      <c r="L134" s="1" t="str">
        <f t="shared" si="13"/>
        <v>低</v>
      </c>
      <c r="M134" s="15">
        <v>42954</v>
      </c>
      <c r="N134">
        <f t="shared" si="11"/>
        <v>1</v>
      </c>
      <c r="O134">
        <f t="shared" si="14"/>
        <v>1</v>
      </c>
    </row>
    <row r="135" spans="1:15" x14ac:dyDescent="0.45">
      <c r="A135" s="4" t="str">
        <f t="shared" si="12"/>
        <v>002017ｻ904CJkmr9Me</v>
      </c>
      <c r="B135" t="s">
        <v>508</v>
      </c>
      <c r="C135" t="s">
        <v>509</v>
      </c>
      <c r="D135" t="s">
        <v>510</v>
      </c>
      <c r="E135" s="3">
        <v>42975</v>
      </c>
      <c r="F135" s="13">
        <v>43.74</v>
      </c>
      <c r="G135" t="s">
        <v>139</v>
      </c>
      <c r="H135" t="s">
        <v>111</v>
      </c>
      <c r="I135" t="s">
        <v>141</v>
      </c>
      <c r="J135" s="24" t="s">
        <v>504</v>
      </c>
      <c r="K135" s="1" t="str">
        <f t="shared" si="10"/>
        <v>福岡市</v>
      </c>
      <c r="L135" s="1" t="str">
        <f t="shared" si="13"/>
        <v>低</v>
      </c>
      <c r="M135" s="15">
        <v>42975</v>
      </c>
      <c r="N135">
        <f t="shared" si="11"/>
        <v>1</v>
      </c>
      <c r="O135">
        <f t="shared" si="14"/>
        <v>1</v>
      </c>
    </row>
    <row r="136" spans="1:15" x14ac:dyDescent="0.45">
      <c r="A136" s="4" t="str">
        <f t="shared" si="12"/>
        <v>002017ｻ904CIqBLPrt</v>
      </c>
      <c r="B136" t="s">
        <v>511</v>
      </c>
      <c r="C136" t="s">
        <v>512</v>
      </c>
      <c r="D136" t="s">
        <v>513</v>
      </c>
      <c r="E136" s="3">
        <v>42983</v>
      </c>
      <c r="F136" s="13">
        <v>12.96</v>
      </c>
      <c r="G136" t="s">
        <v>139</v>
      </c>
      <c r="H136" t="s">
        <v>238</v>
      </c>
      <c r="I136" t="s">
        <v>141</v>
      </c>
      <c r="J136" s="24" t="s">
        <v>504</v>
      </c>
      <c r="K136" s="1" t="str">
        <f t="shared" si="10"/>
        <v>福岡市</v>
      </c>
      <c r="L136" s="1" t="str">
        <f t="shared" si="13"/>
        <v>低</v>
      </c>
      <c r="M136" s="15">
        <v>42983</v>
      </c>
      <c r="N136">
        <f t="shared" si="11"/>
        <v>1</v>
      </c>
      <c r="O136">
        <f t="shared" si="14"/>
        <v>1</v>
      </c>
    </row>
    <row r="137" spans="1:15" x14ac:dyDescent="0.45">
      <c r="A137" s="4" t="str">
        <f t="shared" si="12"/>
        <v>002017ｻ905BBTgrNye</v>
      </c>
      <c r="B137" t="s">
        <v>514</v>
      </c>
      <c r="C137" t="s">
        <v>515</v>
      </c>
      <c r="D137" t="s">
        <v>516</v>
      </c>
      <c r="E137" s="3">
        <v>42993</v>
      </c>
      <c r="F137" s="13">
        <v>12.15</v>
      </c>
      <c r="G137" t="s">
        <v>139</v>
      </c>
      <c r="H137" t="s">
        <v>238</v>
      </c>
      <c r="I137" t="s">
        <v>141</v>
      </c>
      <c r="J137" s="24" t="s">
        <v>504</v>
      </c>
      <c r="K137" s="1" t="str">
        <f t="shared" si="10"/>
        <v>福岡市</v>
      </c>
      <c r="L137" s="1" t="str">
        <f t="shared" si="13"/>
        <v>低</v>
      </c>
      <c r="M137" s="15">
        <v>42993</v>
      </c>
      <c r="N137">
        <f t="shared" si="11"/>
        <v>1</v>
      </c>
      <c r="O137">
        <f t="shared" si="14"/>
        <v>1</v>
      </c>
    </row>
    <row r="138" spans="1:15" x14ac:dyDescent="0.45">
      <c r="A138" s="4" t="str">
        <f t="shared" si="12"/>
        <v>002017ｻ907CCKwHLNT</v>
      </c>
      <c r="B138" t="s">
        <v>517</v>
      </c>
      <c r="C138" t="s">
        <v>518</v>
      </c>
      <c r="D138" t="s">
        <v>519</v>
      </c>
      <c r="E138" s="3">
        <v>42998</v>
      </c>
      <c r="F138" s="13">
        <v>58.32</v>
      </c>
      <c r="G138" t="s">
        <v>139</v>
      </c>
      <c r="H138" t="s">
        <v>111</v>
      </c>
      <c r="I138" t="s">
        <v>141</v>
      </c>
      <c r="J138" s="24" t="s">
        <v>504</v>
      </c>
      <c r="K138" s="1" t="str">
        <f t="shared" si="10"/>
        <v>福岡市</v>
      </c>
      <c r="L138" s="1" t="str">
        <f t="shared" si="13"/>
        <v>低</v>
      </c>
      <c r="M138" s="15">
        <v>42998</v>
      </c>
      <c r="N138">
        <f t="shared" si="11"/>
        <v>1</v>
      </c>
      <c r="O138">
        <f t="shared" si="14"/>
        <v>1</v>
      </c>
    </row>
    <row r="139" spans="1:15" x14ac:dyDescent="0.45">
      <c r="A139" s="4" t="str">
        <f t="shared" si="12"/>
        <v>002017ｻ906BDdK1KfK</v>
      </c>
      <c r="B139" t="s">
        <v>520</v>
      </c>
      <c r="C139" t="s">
        <v>521</v>
      </c>
      <c r="D139" t="s">
        <v>522</v>
      </c>
      <c r="E139" s="3">
        <v>43025</v>
      </c>
      <c r="F139" s="13">
        <v>29.16</v>
      </c>
      <c r="G139" t="s">
        <v>139</v>
      </c>
      <c r="H139" t="s">
        <v>238</v>
      </c>
      <c r="I139" t="s">
        <v>141</v>
      </c>
      <c r="J139" s="24" t="s">
        <v>504</v>
      </c>
      <c r="K139" s="1" t="str">
        <f t="shared" si="10"/>
        <v>福岡市</v>
      </c>
      <c r="L139" s="1" t="str">
        <f t="shared" si="13"/>
        <v>低</v>
      </c>
      <c r="M139" s="15">
        <v>43025</v>
      </c>
      <c r="N139">
        <f t="shared" si="11"/>
        <v>1</v>
      </c>
      <c r="O139">
        <f t="shared" si="14"/>
        <v>1</v>
      </c>
    </row>
    <row r="140" spans="1:15" x14ac:dyDescent="0.45">
      <c r="A140" s="4" t="str">
        <f t="shared" si="12"/>
        <v>002017ｻ907CB5RhNiT</v>
      </c>
      <c r="B140" t="s">
        <v>523</v>
      </c>
      <c r="C140" t="s">
        <v>524</v>
      </c>
      <c r="D140" t="s">
        <v>525</v>
      </c>
      <c r="E140" s="3">
        <v>43032</v>
      </c>
      <c r="F140" s="13">
        <v>36.450000000000003</v>
      </c>
      <c r="G140" t="s">
        <v>139</v>
      </c>
      <c r="H140" t="s">
        <v>111</v>
      </c>
      <c r="I140" t="s">
        <v>141</v>
      </c>
      <c r="J140" s="24" t="s">
        <v>504</v>
      </c>
      <c r="K140" s="1" t="str">
        <f t="shared" si="10"/>
        <v>福岡市</v>
      </c>
      <c r="L140" s="1" t="str">
        <f t="shared" si="13"/>
        <v>低</v>
      </c>
      <c r="M140" s="15">
        <v>43032</v>
      </c>
      <c r="N140">
        <f t="shared" si="11"/>
        <v>1</v>
      </c>
      <c r="O140">
        <f t="shared" si="14"/>
        <v>1</v>
      </c>
    </row>
    <row r="141" spans="1:15" x14ac:dyDescent="0.45">
      <c r="A141" s="4" t="str">
        <f t="shared" si="12"/>
        <v>002017ｻ906BBaYGbzv</v>
      </c>
      <c r="B141" t="s">
        <v>526</v>
      </c>
      <c r="C141" t="s">
        <v>527</v>
      </c>
      <c r="D141" t="s">
        <v>528</v>
      </c>
      <c r="E141" s="3">
        <v>43060</v>
      </c>
      <c r="F141" s="13">
        <v>77.760000000000005</v>
      </c>
      <c r="G141" t="s">
        <v>139</v>
      </c>
      <c r="H141" t="s">
        <v>238</v>
      </c>
      <c r="I141" t="s">
        <v>141</v>
      </c>
      <c r="J141" s="24" t="s">
        <v>504</v>
      </c>
      <c r="K141" s="1" t="str">
        <f t="shared" si="10"/>
        <v>福岡市</v>
      </c>
      <c r="L141" s="1" t="str">
        <f t="shared" si="13"/>
        <v>低</v>
      </c>
      <c r="M141" s="15">
        <v>43060</v>
      </c>
      <c r="N141">
        <f t="shared" si="11"/>
        <v>1</v>
      </c>
      <c r="O141">
        <f t="shared" si="14"/>
        <v>1</v>
      </c>
    </row>
    <row r="142" spans="1:15" x14ac:dyDescent="0.45">
      <c r="A142" s="4" t="str">
        <f t="shared" si="12"/>
        <v>002016ｻ812CNz7a8JY</v>
      </c>
      <c r="B142" t="s">
        <v>529</v>
      </c>
      <c r="C142" t="s">
        <v>530</v>
      </c>
      <c r="D142" t="s">
        <v>531</v>
      </c>
      <c r="E142" s="3">
        <v>43074</v>
      </c>
      <c r="F142" s="13">
        <v>62.64</v>
      </c>
      <c r="G142" t="s">
        <v>139</v>
      </c>
      <c r="H142" t="s">
        <v>111</v>
      </c>
      <c r="I142" t="s">
        <v>141</v>
      </c>
      <c r="J142" s="24" t="s">
        <v>149</v>
      </c>
      <c r="K142" s="1" t="str">
        <f t="shared" si="10"/>
        <v>福岡市</v>
      </c>
      <c r="L142" s="1" t="str">
        <f t="shared" si="13"/>
        <v>低</v>
      </c>
      <c r="M142" s="15">
        <v>43074</v>
      </c>
      <c r="N142">
        <f t="shared" si="11"/>
        <v>1</v>
      </c>
      <c r="O142">
        <f t="shared" si="14"/>
        <v>1</v>
      </c>
    </row>
    <row r="143" spans="1:15" x14ac:dyDescent="0.45">
      <c r="A143" s="4" t="str">
        <f t="shared" si="12"/>
        <v>002016ｻ812COkKABo1</v>
      </c>
      <c r="B143" t="s">
        <v>532</v>
      </c>
      <c r="C143" t="s">
        <v>533</v>
      </c>
      <c r="D143" t="s">
        <v>531</v>
      </c>
      <c r="E143" s="3">
        <v>43074</v>
      </c>
      <c r="F143" s="13">
        <v>60.48</v>
      </c>
      <c r="G143" t="s">
        <v>139</v>
      </c>
      <c r="H143" t="s">
        <v>111</v>
      </c>
      <c r="I143" t="s">
        <v>141</v>
      </c>
      <c r="J143" s="24" t="s">
        <v>149</v>
      </c>
      <c r="K143" s="1" t="str">
        <f t="shared" si="10"/>
        <v>福岡市</v>
      </c>
      <c r="L143" s="1" t="str">
        <f t="shared" si="13"/>
        <v>低</v>
      </c>
      <c r="M143" s="15">
        <v>43074</v>
      </c>
      <c r="N143">
        <f t="shared" si="11"/>
        <v>1</v>
      </c>
      <c r="O143">
        <f t="shared" si="14"/>
        <v>1</v>
      </c>
    </row>
    <row r="144" spans="1:15" x14ac:dyDescent="0.45">
      <c r="A144" s="4" t="str">
        <f t="shared" si="12"/>
        <v>002017ｻ906BAy5bC9T</v>
      </c>
      <c r="B144" t="s">
        <v>534</v>
      </c>
      <c r="C144" t="s">
        <v>535</v>
      </c>
      <c r="D144" t="s">
        <v>536</v>
      </c>
      <c r="E144" s="3">
        <v>43077</v>
      </c>
      <c r="F144" s="13">
        <v>87.48</v>
      </c>
      <c r="G144" t="s">
        <v>139</v>
      </c>
      <c r="H144" t="s">
        <v>238</v>
      </c>
      <c r="I144" t="s">
        <v>141</v>
      </c>
      <c r="J144" s="24" t="s">
        <v>504</v>
      </c>
      <c r="K144" s="1" t="str">
        <f t="shared" si="10"/>
        <v>福岡市</v>
      </c>
      <c r="L144" s="1" t="str">
        <f t="shared" si="13"/>
        <v>低</v>
      </c>
      <c r="M144" s="15">
        <v>43077</v>
      </c>
      <c r="N144">
        <f t="shared" si="11"/>
        <v>1</v>
      </c>
      <c r="O144">
        <f t="shared" si="14"/>
        <v>1</v>
      </c>
    </row>
    <row r="145" spans="1:15" x14ac:dyDescent="0.45">
      <c r="A145" s="4" t="str">
        <f t="shared" si="12"/>
        <v>002016ｻ810CHjC13ww</v>
      </c>
      <c r="B145" t="s">
        <v>537</v>
      </c>
      <c r="C145" t="s">
        <v>538</v>
      </c>
      <c r="D145" t="s">
        <v>539</v>
      </c>
      <c r="E145" s="3">
        <v>43112</v>
      </c>
      <c r="F145" s="13">
        <v>52.92</v>
      </c>
      <c r="G145" t="s">
        <v>139</v>
      </c>
      <c r="H145" t="s">
        <v>146</v>
      </c>
      <c r="I145" t="s">
        <v>141</v>
      </c>
      <c r="J145" s="24" t="s">
        <v>149</v>
      </c>
      <c r="K145" s="1" t="str">
        <f t="shared" si="10"/>
        <v>大分市</v>
      </c>
      <c r="L145" s="1" t="str">
        <f t="shared" si="13"/>
        <v>低</v>
      </c>
      <c r="M145" s="15">
        <v>43112</v>
      </c>
      <c r="N145">
        <f t="shared" si="11"/>
        <v>1</v>
      </c>
      <c r="O145">
        <f t="shared" si="14"/>
        <v>1</v>
      </c>
    </row>
    <row r="146" spans="1:15" x14ac:dyDescent="0.45">
      <c r="A146" s="4" t="str">
        <f t="shared" si="12"/>
        <v>002017ｻ910BBFEBV5D</v>
      </c>
      <c r="B146" t="s">
        <v>540</v>
      </c>
      <c r="C146" t="s">
        <v>541</v>
      </c>
      <c r="D146" t="s">
        <v>542</v>
      </c>
      <c r="E146" s="3">
        <v>43160</v>
      </c>
      <c r="F146" s="13">
        <v>87.48</v>
      </c>
      <c r="G146" t="s">
        <v>139</v>
      </c>
      <c r="H146" t="s">
        <v>111</v>
      </c>
      <c r="I146" t="s">
        <v>141</v>
      </c>
      <c r="J146" s="24" t="s">
        <v>504</v>
      </c>
      <c r="K146" s="1" t="str">
        <f t="shared" si="10"/>
        <v>福岡市</v>
      </c>
      <c r="L146" s="1" t="str">
        <f t="shared" si="13"/>
        <v>低</v>
      </c>
      <c r="M146" s="15">
        <v>43160</v>
      </c>
      <c r="N146">
        <f t="shared" si="11"/>
        <v>1</v>
      </c>
      <c r="O146">
        <f t="shared" si="14"/>
        <v>1</v>
      </c>
    </row>
    <row r="147" spans="1:15" x14ac:dyDescent="0.45">
      <c r="A147" s="4" t="str">
        <f t="shared" si="12"/>
        <v>002017ｻ909BHAcjLAe</v>
      </c>
      <c r="B147" t="s">
        <v>543</v>
      </c>
      <c r="C147" t="s">
        <v>544</v>
      </c>
      <c r="D147" t="s">
        <v>545</v>
      </c>
      <c r="E147" s="3">
        <v>43161</v>
      </c>
      <c r="F147" s="13">
        <v>23.22</v>
      </c>
      <c r="G147" t="s">
        <v>139</v>
      </c>
      <c r="H147" t="s">
        <v>146</v>
      </c>
      <c r="I147" t="s">
        <v>141</v>
      </c>
      <c r="J147" s="24">
        <v>21</v>
      </c>
      <c r="K147" s="1" t="str">
        <f t="shared" si="10"/>
        <v>大分市</v>
      </c>
      <c r="L147" s="1" t="str">
        <f t="shared" si="13"/>
        <v>低</v>
      </c>
      <c r="M147" s="15">
        <v>43161</v>
      </c>
      <c r="N147">
        <f t="shared" si="11"/>
        <v>1</v>
      </c>
      <c r="O147">
        <f t="shared" si="14"/>
        <v>1</v>
      </c>
    </row>
    <row r="148" spans="1:15" x14ac:dyDescent="0.45">
      <c r="A148" s="4" t="str">
        <f t="shared" si="12"/>
        <v>002017ｻ904CCHg2CvN</v>
      </c>
      <c r="B148" t="s">
        <v>546</v>
      </c>
      <c r="C148" t="s">
        <v>547</v>
      </c>
      <c r="D148" t="s">
        <v>411</v>
      </c>
      <c r="E148" s="3">
        <v>43164</v>
      </c>
      <c r="F148" s="13">
        <v>11.925000000000001</v>
      </c>
      <c r="G148" t="s">
        <v>139</v>
      </c>
      <c r="H148" t="s">
        <v>238</v>
      </c>
      <c r="I148" t="s">
        <v>141</v>
      </c>
      <c r="J148" s="24" t="s">
        <v>316</v>
      </c>
      <c r="K148" s="1" t="str">
        <f t="shared" si="10"/>
        <v>福岡市</v>
      </c>
      <c r="L148" s="1" t="str">
        <f t="shared" si="13"/>
        <v>低</v>
      </c>
      <c r="M148" s="15">
        <v>43164</v>
      </c>
      <c r="N148">
        <f t="shared" si="11"/>
        <v>1</v>
      </c>
      <c r="O148">
        <f t="shared" si="14"/>
        <v>1</v>
      </c>
    </row>
    <row r="149" spans="1:15" x14ac:dyDescent="0.45">
      <c r="A149" s="4" t="str">
        <f t="shared" si="12"/>
        <v>002017ｻ912BGK1pWX5</v>
      </c>
      <c r="B149" t="s">
        <v>548</v>
      </c>
      <c r="C149" t="s">
        <v>549</v>
      </c>
      <c r="D149" t="s">
        <v>550</v>
      </c>
      <c r="E149" s="3">
        <v>43164</v>
      </c>
      <c r="F149" s="13">
        <v>12.42</v>
      </c>
      <c r="G149" t="s">
        <v>139</v>
      </c>
      <c r="H149" t="s">
        <v>238</v>
      </c>
      <c r="I149" t="s">
        <v>141</v>
      </c>
      <c r="J149" s="24" t="s">
        <v>504</v>
      </c>
      <c r="K149" s="1" t="str">
        <f t="shared" si="10"/>
        <v>福岡市</v>
      </c>
      <c r="L149" s="1" t="str">
        <f t="shared" si="13"/>
        <v>低</v>
      </c>
      <c r="M149" s="15">
        <v>43164</v>
      </c>
      <c r="N149">
        <f t="shared" si="11"/>
        <v>1</v>
      </c>
      <c r="O149">
        <f t="shared" si="14"/>
        <v>1</v>
      </c>
    </row>
    <row r="150" spans="1:15" x14ac:dyDescent="0.45">
      <c r="A150" s="4" t="str">
        <f t="shared" si="12"/>
        <v>002017ｻ912BINiV5me</v>
      </c>
      <c r="B150" t="s">
        <v>551</v>
      </c>
      <c r="C150" t="s">
        <v>552</v>
      </c>
      <c r="D150" t="s">
        <v>550</v>
      </c>
      <c r="E150" s="3">
        <v>43164</v>
      </c>
      <c r="F150" s="13">
        <v>16.2</v>
      </c>
      <c r="G150" t="s">
        <v>139</v>
      </c>
      <c r="H150" t="s">
        <v>238</v>
      </c>
      <c r="I150" t="s">
        <v>141</v>
      </c>
      <c r="J150" s="24" t="s">
        <v>504</v>
      </c>
      <c r="K150" s="1" t="str">
        <f t="shared" si="10"/>
        <v>福岡市</v>
      </c>
      <c r="L150" s="1" t="str">
        <f t="shared" si="13"/>
        <v>低</v>
      </c>
      <c r="M150" s="15">
        <v>43164</v>
      </c>
      <c r="N150">
        <f t="shared" si="11"/>
        <v>1</v>
      </c>
      <c r="O150">
        <f t="shared" si="14"/>
        <v>1</v>
      </c>
    </row>
    <row r="151" spans="1:15" x14ac:dyDescent="0.45">
      <c r="A151" s="4" t="str">
        <f t="shared" si="12"/>
        <v>002017ｻ912BHABWdLS</v>
      </c>
      <c r="B151" t="s">
        <v>553</v>
      </c>
      <c r="C151" t="s">
        <v>554</v>
      </c>
      <c r="D151" t="s">
        <v>550</v>
      </c>
      <c r="E151" s="3">
        <v>43165</v>
      </c>
      <c r="F151" s="13">
        <v>12.96</v>
      </c>
      <c r="G151" t="s">
        <v>139</v>
      </c>
      <c r="H151" t="s">
        <v>238</v>
      </c>
      <c r="I151" t="s">
        <v>141</v>
      </c>
      <c r="J151" s="24" t="s">
        <v>504</v>
      </c>
      <c r="K151" s="1" t="str">
        <f t="shared" si="10"/>
        <v>福岡市</v>
      </c>
      <c r="L151" s="1" t="str">
        <f t="shared" si="13"/>
        <v>低</v>
      </c>
      <c r="M151" s="15">
        <v>43165</v>
      </c>
      <c r="N151">
        <f t="shared" si="11"/>
        <v>1</v>
      </c>
      <c r="O151">
        <f t="shared" si="14"/>
        <v>1</v>
      </c>
    </row>
    <row r="152" spans="1:15" x14ac:dyDescent="0.45">
      <c r="A152" s="4" t="str">
        <f t="shared" si="12"/>
        <v>002017ｻ912BJQsomwu</v>
      </c>
      <c r="B152" t="s">
        <v>555</v>
      </c>
      <c r="C152" t="s">
        <v>556</v>
      </c>
      <c r="D152" t="s">
        <v>550</v>
      </c>
      <c r="E152" s="3">
        <v>43166</v>
      </c>
      <c r="F152" s="13">
        <v>12.96</v>
      </c>
      <c r="G152" t="s">
        <v>139</v>
      </c>
      <c r="H152" t="s">
        <v>238</v>
      </c>
      <c r="I152" t="s">
        <v>141</v>
      </c>
      <c r="J152" s="24" t="s">
        <v>504</v>
      </c>
      <c r="K152" s="1" t="str">
        <f t="shared" si="10"/>
        <v>福岡市</v>
      </c>
      <c r="L152" s="1" t="str">
        <f t="shared" si="13"/>
        <v>低</v>
      </c>
      <c r="M152" s="15">
        <v>43166</v>
      </c>
      <c r="N152">
        <f t="shared" si="11"/>
        <v>1</v>
      </c>
      <c r="O152">
        <f t="shared" si="14"/>
        <v>1</v>
      </c>
    </row>
    <row r="153" spans="1:15" x14ac:dyDescent="0.45">
      <c r="A153" s="4" t="str">
        <f t="shared" si="12"/>
        <v>002017ｻ909CBCgfdKV</v>
      </c>
      <c r="B153" t="s">
        <v>557</v>
      </c>
      <c r="C153" t="s">
        <v>558</v>
      </c>
      <c r="D153" t="s">
        <v>559</v>
      </c>
      <c r="E153" s="3">
        <v>43167</v>
      </c>
      <c r="F153" s="13">
        <v>84.24</v>
      </c>
      <c r="G153" t="s">
        <v>139</v>
      </c>
      <c r="H153" t="s">
        <v>238</v>
      </c>
      <c r="I153" t="s">
        <v>141</v>
      </c>
      <c r="J153" s="24" t="s">
        <v>504</v>
      </c>
      <c r="K153" s="1" t="str">
        <f t="shared" si="10"/>
        <v>福岡市</v>
      </c>
      <c r="L153" s="1" t="str">
        <f t="shared" si="13"/>
        <v>低</v>
      </c>
      <c r="M153" s="15">
        <v>43167</v>
      </c>
      <c r="N153">
        <f t="shared" si="11"/>
        <v>1</v>
      </c>
      <c r="O153">
        <f t="shared" si="14"/>
        <v>1</v>
      </c>
    </row>
    <row r="154" spans="1:15" x14ac:dyDescent="0.45">
      <c r="A154" s="4" t="str">
        <f t="shared" si="12"/>
        <v>002017ｻ911BF3CdXqS</v>
      </c>
      <c r="B154" t="s">
        <v>560</v>
      </c>
      <c r="C154" t="s">
        <v>561</v>
      </c>
      <c r="D154" t="s">
        <v>562</v>
      </c>
      <c r="E154" s="3">
        <v>43167</v>
      </c>
      <c r="F154" s="13">
        <v>58.32</v>
      </c>
      <c r="G154" t="s">
        <v>139</v>
      </c>
      <c r="H154" t="s">
        <v>238</v>
      </c>
      <c r="I154" t="s">
        <v>141</v>
      </c>
      <c r="J154" s="24" t="s">
        <v>504</v>
      </c>
      <c r="K154" s="1" t="str">
        <f t="shared" si="10"/>
        <v>福岡市</v>
      </c>
      <c r="L154" s="1" t="str">
        <f t="shared" si="13"/>
        <v>低</v>
      </c>
      <c r="M154" s="15">
        <v>43167</v>
      </c>
      <c r="N154">
        <f t="shared" si="11"/>
        <v>1</v>
      </c>
      <c r="O154">
        <f t="shared" si="14"/>
        <v>1</v>
      </c>
    </row>
    <row r="155" spans="1:15" x14ac:dyDescent="0.45">
      <c r="A155" s="4" t="str">
        <f t="shared" si="12"/>
        <v>002017ｻ908CE357YNk</v>
      </c>
      <c r="B155" t="s">
        <v>563</v>
      </c>
      <c r="C155" t="s">
        <v>564</v>
      </c>
      <c r="D155" t="s">
        <v>565</v>
      </c>
      <c r="E155" s="3">
        <v>43172</v>
      </c>
      <c r="F155" s="13">
        <v>12.96</v>
      </c>
      <c r="G155" t="s">
        <v>139</v>
      </c>
      <c r="H155" t="s">
        <v>111</v>
      </c>
      <c r="I155" t="s">
        <v>141</v>
      </c>
      <c r="J155" s="24" t="s">
        <v>504</v>
      </c>
      <c r="K155" s="1" t="str">
        <f t="shared" si="10"/>
        <v>福岡市</v>
      </c>
      <c r="L155" s="1" t="str">
        <f t="shared" si="13"/>
        <v>低</v>
      </c>
      <c r="M155" s="15">
        <v>43172</v>
      </c>
      <c r="N155">
        <f t="shared" si="11"/>
        <v>1</v>
      </c>
      <c r="O155">
        <f t="shared" si="14"/>
        <v>1</v>
      </c>
    </row>
    <row r="156" spans="1:15" x14ac:dyDescent="0.45">
      <c r="A156" s="4" t="str">
        <f t="shared" si="12"/>
        <v>002017ｻ902CCC3L5ZM</v>
      </c>
      <c r="B156" t="s">
        <v>566</v>
      </c>
      <c r="C156" t="s">
        <v>567</v>
      </c>
      <c r="D156" t="s">
        <v>568</v>
      </c>
      <c r="E156" s="3">
        <v>43174</v>
      </c>
      <c r="F156" s="13">
        <v>38.880000000000003</v>
      </c>
      <c r="G156" t="s">
        <v>139</v>
      </c>
      <c r="H156" t="s">
        <v>111</v>
      </c>
      <c r="I156" t="s">
        <v>141</v>
      </c>
      <c r="J156" s="24" t="s">
        <v>316</v>
      </c>
      <c r="K156" s="1" t="str">
        <f t="shared" si="10"/>
        <v>福岡市</v>
      </c>
      <c r="L156" s="1" t="str">
        <f t="shared" si="13"/>
        <v>低</v>
      </c>
      <c r="M156" s="15">
        <v>43174</v>
      </c>
      <c r="N156">
        <f t="shared" si="11"/>
        <v>1</v>
      </c>
      <c r="O156">
        <f t="shared" si="14"/>
        <v>1</v>
      </c>
    </row>
    <row r="157" spans="1:15" x14ac:dyDescent="0.45">
      <c r="A157" s="4" t="str">
        <f t="shared" si="12"/>
        <v>002017ｻ911BC168Q7f</v>
      </c>
      <c r="B157" t="s">
        <v>569</v>
      </c>
      <c r="C157" t="s">
        <v>570</v>
      </c>
      <c r="D157" t="s">
        <v>571</v>
      </c>
      <c r="E157" s="3">
        <v>43175</v>
      </c>
      <c r="F157" s="13">
        <v>35.64</v>
      </c>
      <c r="G157" t="s">
        <v>139</v>
      </c>
      <c r="H157" t="s">
        <v>238</v>
      </c>
      <c r="I157" t="s">
        <v>141</v>
      </c>
      <c r="J157" s="24" t="s">
        <v>504</v>
      </c>
      <c r="K157" s="1" t="str">
        <f t="shared" si="10"/>
        <v>福岡市</v>
      </c>
      <c r="L157" s="1" t="str">
        <f t="shared" si="13"/>
        <v>低</v>
      </c>
      <c r="M157" s="15">
        <v>43175</v>
      </c>
      <c r="N157">
        <f t="shared" si="11"/>
        <v>1</v>
      </c>
      <c r="O157">
        <f t="shared" si="14"/>
        <v>1</v>
      </c>
    </row>
    <row r="158" spans="1:15" x14ac:dyDescent="0.45">
      <c r="A158" s="4" t="str">
        <f t="shared" si="12"/>
        <v>002017ｻ911BDEbqQxU</v>
      </c>
      <c r="B158" t="s">
        <v>572</v>
      </c>
      <c r="C158" t="s">
        <v>573</v>
      </c>
      <c r="D158" t="s">
        <v>571</v>
      </c>
      <c r="E158" s="3">
        <v>43175</v>
      </c>
      <c r="F158" s="13">
        <v>14.58</v>
      </c>
      <c r="G158" t="s">
        <v>139</v>
      </c>
      <c r="H158" t="s">
        <v>238</v>
      </c>
      <c r="I158" t="s">
        <v>141</v>
      </c>
      <c r="J158" s="24" t="s">
        <v>504</v>
      </c>
      <c r="K158" s="1" t="str">
        <f t="shared" si="10"/>
        <v>福岡市</v>
      </c>
      <c r="L158" s="1" t="str">
        <f t="shared" si="13"/>
        <v>低</v>
      </c>
      <c r="M158" s="15">
        <v>43175</v>
      </c>
      <c r="N158">
        <f t="shared" si="11"/>
        <v>1</v>
      </c>
      <c r="O158">
        <f t="shared" si="14"/>
        <v>1</v>
      </c>
    </row>
    <row r="159" spans="1:15" x14ac:dyDescent="0.45">
      <c r="A159" s="4" t="str">
        <f t="shared" si="12"/>
        <v>002017ｻ911BGKFmt1F</v>
      </c>
      <c r="B159" t="s">
        <v>574</v>
      </c>
      <c r="C159" t="s">
        <v>575</v>
      </c>
      <c r="D159" t="s">
        <v>576</v>
      </c>
      <c r="E159" s="3">
        <v>43178</v>
      </c>
      <c r="F159" s="13">
        <v>40.5</v>
      </c>
      <c r="G159" t="s">
        <v>139</v>
      </c>
      <c r="H159" t="s">
        <v>111</v>
      </c>
      <c r="I159" t="s">
        <v>141</v>
      </c>
      <c r="J159" s="24" t="s">
        <v>504</v>
      </c>
      <c r="K159" s="1" t="str">
        <f t="shared" si="10"/>
        <v>福岡市</v>
      </c>
      <c r="L159" s="1" t="str">
        <f t="shared" si="13"/>
        <v>低</v>
      </c>
      <c r="M159" s="15">
        <v>43178</v>
      </c>
      <c r="N159">
        <f t="shared" si="11"/>
        <v>1</v>
      </c>
      <c r="O159">
        <f t="shared" si="14"/>
        <v>1</v>
      </c>
    </row>
    <row r="160" spans="1:15" x14ac:dyDescent="0.45">
      <c r="A160" s="4" t="str">
        <f t="shared" si="12"/>
        <v>002017ｻ908CB1GNaGu</v>
      </c>
      <c r="B160" t="s">
        <v>577</v>
      </c>
      <c r="C160" t="s">
        <v>578</v>
      </c>
      <c r="D160" t="s">
        <v>579</v>
      </c>
      <c r="E160" s="3">
        <v>43185</v>
      </c>
      <c r="F160" s="13">
        <v>87.48</v>
      </c>
      <c r="G160" t="s">
        <v>139</v>
      </c>
      <c r="H160" t="s">
        <v>580</v>
      </c>
      <c r="I160" t="s">
        <v>141</v>
      </c>
      <c r="J160" s="24" t="s">
        <v>504</v>
      </c>
      <c r="K160" s="1" t="str">
        <f t="shared" si="10"/>
        <v>鹿児島市</v>
      </c>
      <c r="L160" s="1" t="str">
        <f t="shared" si="13"/>
        <v>低</v>
      </c>
      <c r="M160" s="15">
        <v>43185</v>
      </c>
      <c r="N160">
        <f t="shared" si="11"/>
        <v>1</v>
      </c>
      <c r="O160">
        <f t="shared" si="14"/>
        <v>1</v>
      </c>
    </row>
    <row r="161" spans="1:15" x14ac:dyDescent="0.45">
      <c r="A161" s="4" t="str">
        <f t="shared" si="12"/>
        <v>002016ｻ807CAHbGNDY</v>
      </c>
      <c r="B161" t="s">
        <v>581</v>
      </c>
      <c r="C161" t="s">
        <v>582</v>
      </c>
      <c r="D161" t="s">
        <v>583</v>
      </c>
      <c r="E161" s="3">
        <v>43186</v>
      </c>
      <c r="F161" s="13">
        <v>306.18</v>
      </c>
      <c r="G161" t="s">
        <v>101</v>
      </c>
      <c r="H161" t="s">
        <v>238</v>
      </c>
      <c r="I161" t="s">
        <v>141</v>
      </c>
      <c r="J161" s="24" t="s">
        <v>142</v>
      </c>
      <c r="K161" s="1" t="str">
        <f t="shared" si="10"/>
        <v>福岡市</v>
      </c>
      <c r="L161" s="1" t="str">
        <f t="shared" si="13"/>
        <v>高</v>
      </c>
      <c r="M161" s="15">
        <v>43186</v>
      </c>
      <c r="N161">
        <f t="shared" si="11"/>
        <v>1</v>
      </c>
      <c r="O161">
        <f t="shared" si="14"/>
        <v>1</v>
      </c>
    </row>
    <row r="162" spans="1:15" x14ac:dyDescent="0.45">
      <c r="A162" s="4" t="str">
        <f t="shared" si="12"/>
        <v>002017ｻ912BEfRAkji</v>
      </c>
      <c r="B162" t="s">
        <v>584</v>
      </c>
      <c r="C162" t="s">
        <v>585</v>
      </c>
      <c r="D162" t="s">
        <v>586</v>
      </c>
      <c r="E162" s="3">
        <v>43187</v>
      </c>
      <c r="F162" s="13">
        <v>32.4</v>
      </c>
      <c r="G162" t="s">
        <v>139</v>
      </c>
      <c r="H162" t="s">
        <v>111</v>
      </c>
      <c r="I162" t="s">
        <v>141</v>
      </c>
      <c r="J162" s="24" t="s">
        <v>504</v>
      </c>
      <c r="K162" s="1" t="str">
        <f t="shared" si="10"/>
        <v>福岡市</v>
      </c>
      <c r="L162" s="1" t="str">
        <f t="shared" si="13"/>
        <v>低</v>
      </c>
      <c r="M162" s="15">
        <v>43187</v>
      </c>
      <c r="N162">
        <f t="shared" si="11"/>
        <v>1</v>
      </c>
      <c r="O162">
        <f t="shared" si="14"/>
        <v>1</v>
      </c>
    </row>
    <row r="163" spans="1:15" x14ac:dyDescent="0.45">
      <c r="A163" s="4" t="str">
        <f t="shared" si="12"/>
        <v>002017ｻ912BA279P8M</v>
      </c>
      <c r="B163" t="s">
        <v>587</v>
      </c>
      <c r="C163" t="s">
        <v>588</v>
      </c>
      <c r="D163" t="s">
        <v>589</v>
      </c>
      <c r="E163" s="3">
        <v>43188</v>
      </c>
      <c r="F163" s="13">
        <v>87.48</v>
      </c>
      <c r="G163" t="s">
        <v>139</v>
      </c>
      <c r="H163" t="s">
        <v>111</v>
      </c>
      <c r="I163" t="s">
        <v>141</v>
      </c>
      <c r="J163" s="24" t="s">
        <v>504</v>
      </c>
      <c r="K163" s="1" t="str">
        <f t="shared" si="10"/>
        <v>福岡市</v>
      </c>
      <c r="L163" s="1" t="str">
        <f t="shared" si="13"/>
        <v>低</v>
      </c>
      <c r="M163" s="15">
        <v>43188</v>
      </c>
      <c r="N163">
        <f t="shared" si="11"/>
        <v>1</v>
      </c>
      <c r="O163">
        <f t="shared" si="14"/>
        <v>1</v>
      </c>
    </row>
    <row r="164" spans="1:15" x14ac:dyDescent="0.45">
      <c r="A164" s="4" t="str">
        <f t="shared" si="12"/>
        <v>002018ｻ001BAWQtYGF</v>
      </c>
      <c r="B164" t="s">
        <v>590</v>
      </c>
      <c r="C164" t="s">
        <v>591</v>
      </c>
      <c r="D164" t="s">
        <v>592</v>
      </c>
      <c r="E164" s="3">
        <v>43192</v>
      </c>
      <c r="F164" s="13">
        <v>77.760000000000005</v>
      </c>
      <c r="G164" t="s">
        <v>139</v>
      </c>
      <c r="H164" t="s">
        <v>238</v>
      </c>
      <c r="I164" t="s">
        <v>141</v>
      </c>
      <c r="J164" s="24" t="s">
        <v>504</v>
      </c>
      <c r="K164" s="1" t="str">
        <f t="shared" si="10"/>
        <v>福岡市</v>
      </c>
      <c r="L164" s="1" t="str">
        <f t="shared" si="13"/>
        <v>低</v>
      </c>
      <c r="M164" s="15">
        <v>43192</v>
      </c>
      <c r="N164">
        <f t="shared" si="11"/>
        <v>1</v>
      </c>
      <c r="O164">
        <f t="shared" si="14"/>
        <v>1</v>
      </c>
    </row>
    <row r="165" spans="1:15" x14ac:dyDescent="0.45">
      <c r="A165" s="4" t="str">
        <f t="shared" si="12"/>
        <v>002017ｻ909BCt6Gke6</v>
      </c>
      <c r="B165" t="s">
        <v>593</v>
      </c>
      <c r="C165" t="s">
        <v>594</v>
      </c>
      <c r="D165" t="s">
        <v>595</v>
      </c>
      <c r="E165" s="3">
        <v>43195</v>
      </c>
      <c r="F165" s="13">
        <v>25.92</v>
      </c>
      <c r="G165" t="s">
        <v>139</v>
      </c>
      <c r="H165" t="s">
        <v>146</v>
      </c>
      <c r="I165" t="s">
        <v>141</v>
      </c>
      <c r="J165" s="24" t="s">
        <v>504</v>
      </c>
      <c r="K165" s="1" t="str">
        <f t="shared" si="10"/>
        <v>大分市</v>
      </c>
      <c r="L165" s="1" t="str">
        <f t="shared" si="13"/>
        <v>低</v>
      </c>
      <c r="M165" s="15">
        <v>43195</v>
      </c>
      <c r="N165">
        <f t="shared" si="11"/>
        <v>1</v>
      </c>
      <c r="O165">
        <f t="shared" si="14"/>
        <v>1</v>
      </c>
    </row>
    <row r="166" spans="1:15" x14ac:dyDescent="0.45">
      <c r="A166" s="4" t="str">
        <f t="shared" si="12"/>
        <v>002017ｻ909BD4fBGXC</v>
      </c>
      <c r="B166" t="s">
        <v>596</v>
      </c>
      <c r="C166" t="s">
        <v>597</v>
      </c>
      <c r="D166" t="s">
        <v>595</v>
      </c>
      <c r="E166" s="3">
        <v>43195</v>
      </c>
      <c r="F166" s="13">
        <v>20.25</v>
      </c>
      <c r="G166" t="s">
        <v>139</v>
      </c>
      <c r="H166" t="s">
        <v>146</v>
      </c>
      <c r="I166" t="s">
        <v>141</v>
      </c>
      <c r="J166" s="24" t="s">
        <v>504</v>
      </c>
      <c r="K166" s="1" t="str">
        <f t="shared" si="10"/>
        <v>大分市</v>
      </c>
      <c r="L166" s="1" t="str">
        <f t="shared" si="13"/>
        <v>低</v>
      </c>
      <c r="M166" s="15">
        <v>43195</v>
      </c>
      <c r="N166">
        <f t="shared" si="11"/>
        <v>1</v>
      </c>
      <c r="O166">
        <f t="shared" si="14"/>
        <v>1</v>
      </c>
    </row>
    <row r="167" spans="1:15" x14ac:dyDescent="0.45">
      <c r="A167" s="4" t="str">
        <f t="shared" si="12"/>
        <v>002017ｻ911BLybZHWK</v>
      </c>
      <c r="B167" t="s">
        <v>598</v>
      </c>
      <c r="C167" t="s">
        <v>599</v>
      </c>
      <c r="D167" t="s">
        <v>231</v>
      </c>
      <c r="E167" s="3">
        <v>43195</v>
      </c>
      <c r="F167" s="13">
        <v>19.440000000000001</v>
      </c>
      <c r="G167" t="s">
        <v>139</v>
      </c>
      <c r="H167" t="s">
        <v>111</v>
      </c>
      <c r="I167" t="s">
        <v>141</v>
      </c>
      <c r="J167" s="24" t="s">
        <v>504</v>
      </c>
      <c r="K167" s="1" t="str">
        <f t="shared" si="10"/>
        <v>福岡市</v>
      </c>
      <c r="L167" s="1" t="str">
        <f t="shared" si="13"/>
        <v>低</v>
      </c>
      <c r="M167" s="15">
        <v>43195</v>
      </c>
      <c r="N167">
        <f t="shared" si="11"/>
        <v>1</v>
      </c>
      <c r="O167">
        <f t="shared" si="14"/>
        <v>1</v>
      </c>
    </row>
    <row r="168" spans="1:15" x14ac:dyDescent="0.45">
      <c r="A168" s="4" t="str">
        <f t="shared" si="12"/>
        <v>002017ｻ911BM1mC34M</v>
      </c>
      <c r="B168" t="s">
        <v>600</v>
      </c>
      <c r="C168" t="s">
        <v>601</v>
      </c>
      <c r="D168" t="s">
        <v>231</v>
      </c>
      <c r="E168" s="3">
        <v>43195</v>
      </c>
      <c r="F168" s="13">
        <v>10.26</v>
      </c>
      <c r="G168" t="s">
        <v>139</v>
      </c>
      <c r="H168" t="s">
        <v>111</v>
      </c>
      <c r="I168" t="s">
        <v>141</v>
      </c>
      <c r="J168" s="24" t="s">
        <v>504</v>
      </c>
      <c r="K168" s="1" t="str">
        <f t="shared" si="10"/>
        <v>福岡市</v>
      </c>
      <c r="L168" s="1" t="str">
        <f t="shared" si="13"/>
        <v>低</v>
      </c>
      <c r="M168" s="15">
        <v>43195</v>
      </c>
      <c r="N168">
        <f t="shared" si="11"/>
        <v>1</v>
      </c>
      <c r="O168">
        <f t="shared" si="14"/>
        <v>1</v>
      </c>
    </row>
    <row r="169" spans="1:15" x14ac:dyDescent="0.45">
      <c r="A169" s="4" t="str">
        <f t="shared" si="12"/>
        <v>002017ｻ909BEpf3EL5</v>
      </c>
      <c r="B169" t="s">
        <v>602</v>
      </c>
      <c r="C169" t="s">
        <v>603</v>
      </c>
      <c r="D169" t="s">
        <v>595</v>
      </c>
      <c r="E169" s="3">
        <v>43196</v>
      </c>
      <c r="F169" s="13">
        <v>16.2</v>
      </c>
      <c r="G169" t="s">
        <v>139</v>
      </c>
      <c r="H169" t="s">
        <v>146</v>
      </c>
      <c r="I169" t="s">
        <v>141</v>
      </c>
      <c r="J169" s="24" t="s">
        <v>504</v>
      </c>
      <c r="K169" s="1" t="str">
        <f t="shared" si="10"/>
        <v>大分市</v>
      </c>
      <c r="L169" s="1" t="str">
        <f t="shared" si="13"/>
        <v>低</v>
      </c>
      <c r="M169" s="15">
        <v>43196</v>
      </c>
      <c r="N169">
        <f t="shared" si="11"/>
        <v>1</v>
      </c>
      <c r="O169">
        <f t="shared" si="14"/>
        <v>1</v>
      </c>
    </row>
    <row r="170" spans="1:15" x14ac:dyDescent="0.45">
      <c r="A170" s="4" t="str">
        <f t="shared" si="12"/>
        <v>002017ｻ907BFigZMHa</v>
      </c>
      <c r="B170" t="s">
        <v>604</v>
      </c>
      <c r="C170" t="s">
        <v>605</v>
      </c>
      <c r="D170" t="s">
        <v>440</v>
      </c>
      <c r="E170" s="3">
        <v>43199</v>
      </c>
      <c r="F170" s="13">
        <v>45.36</v>
      </c>
      <c r="G170" t="s">
        <v>139</v>
      </c>
      <c r="H170" t="s">
        <v>111</v>
      </c>
      <c r="I170" t="s">
        <v>141</v>
      </c>
      <c r="J170" s="24" t="s">
        <v>504</v>
      </c>
      <c r="K170" s="1" t="str">
        <f t="shared" si="10"/>
        <v>福岡市</v>
      </c>
      <c r="L170" s="1" t="str">
        <f t="shared" si="13"/>
        <v>低</v>
      </c>
      <c r="M170" s="15">
        <v>43199</v>
      </c>
      <c r="N170">
        <f t="shared" si="11"/>
        <v>1</v>
      </c>
      <c r="O170">
        <f t="shared" si="14"/>
        <v>1</v>
      </c>
    </row>
    <row r="171" spans="1:15" x14ac:dyDescent="0.45">
      <c r="A171" s="4" t="str">
        <f t="shared" si="12"/>
        <v>002017ｻ907CDJPswbQ</v>
      </c>
      <c r="B171" t="s">
        <v>606</v>
      </c>
      <c r="C171" t="s">
        <v>607</v>
      </c>
      <c r="D171" t="s">
        <v>608</v>
      </c>
      <c r="E171" s="3">
        <v>43199</v>
      </c>
      <c r="F171" s="13">
        <v>87.48</v>
      </c>
      <c r="G171" t="s">
        <v>139</v>
      </c>
      <c r="H171" t="s">
        <v>111</v>
      </c>
      <c r="I171" t="s">
        <v>141</v>
      </c>
      <c r="J171" s="24" t="s">
        <v>504</v>
      </c>
      <c r="K171" s="1" t="str">
        <f t="shared" si="10"/>
        <v>福岡市</v>
      </c>
      <c r="L171" s="1" t="str">
        <f t="shared" si="13"/>
        <v>低</v>
      </c>
      <c r="M171" s="15">
        <v>43199</v>
      </c>
      <c r="N171">
        <f t="shared" si="11"/>
        <v>1</v>
      </c>
      <c r="O171">
        <f t="shared" si="14"/>
        <v>1</v>
      </c>
    </row>
    <row r="172" spans="1:15" x14ac:dyDescent="0.45">
      <c r="A172" s="4" t="str">
        <f t="shared" si="12"/>
        <v>002017ｻ912BKbEkZvL</v>
      </c>
      <c r="B172" t="s">
        <v>609</v>
      </c>
      <c r="C172" t="s">
        <v>610</v>
      </c>
      <c r="D172" t="s">
        <v>611</v>
      </c>
      <c r="E172" s="3">
        <v>43207</v>
      </c>
      <c r="F172" s="13">
        <v>28.62</v>
      </c>
      <c r="G172" t="s">
        <v>139</v>
      </c>
      <c r="H172" t="s">
        <v>146</v>
      </c>
      <c r="I172" t="s">
        <v>141</v>
      </c>
      <c r="J172" s="24" t="s">
        <v>504</v>
      </c>
      <c r="K172" s="1" t="str">
        <f t="shared" si="10"/>
        <v>大分市</v>
      </c>
      <c r="L172" s="1" t="str">
        <f t="shared" si="13"/>
        <v>低</v>
      </c>
      <c r="M172" s="15">
        <v>43207</v>
      </c>
      <c r="N172">
        <f t="shared" si="11"/>
        <v>1</v>
      </c>
      <c r="O172">
        <f t="shared" si="14"/>
        <v>1</v>
      </c>
    </row>
    <row r="173" spans="1:15" x14ac:dyDescent="0.45">
      <c r="A173" s="4" t="str">
        <f t="shared" si="12"/>
        <v>002017ｻ912BNrLT4i9</v>
      </c>
      <c r="B173" t="s">
        <v>612</v>
      </c>
      <c r="C173" t="s">
        <v>613</v>
      </c>
      <c r="D173" t="s">
        <v>614</v>
      </c>
      <c r="E173" s="3">
        <v>43208</v>
      </c>
      <c r="F173" s="13">
        <v>38.880000000000003</v>
      </c>
      <c r="G173" t="s">
        <v>139</v>
      </c>
      <c r="H173" t="s">
        <v>111</v>
      </c>
      <c r="I173" t="s">
        <v>141</v>
      </c>
      <c r="J173" s="24" t="s">
        <v>504</v>
      </c>
      <c r="K173" s="1" t="str">
        <f t="shared" si="10"/>
        <v>福岡市</v>
      </c>
      <c r="L173" s="1" t="str">
        <f t="shared" si="13"/>
        <v>低</v>
      </c>
      <c r="M173" s="15">
        <v>43208</v>
      </c>
      <c r="N173">
        <f t="shared" si="11"/>
        <v>1</v>
      </c>
      <c r="O173">
        <f t="shared" si="14"/>
        <v>1</v>
      </c>
    </row>
    <row r="174" spans="1:15" x14ac:dyDescent="0.45">
      <c r="A174" s="4" t="str">
        <f t="shared" si="12"/>
        <v>002017ｻ910BCyc6bSM</v>
      </c>
      <c r="B174" t="s">
        <v>615</v>
      </c>
      <c r="C174" t="s">
        <v>616</v>
      </c>
      <c r="D174" t="s">
        <v>617</v>
      </c>
      <c r="E174" s="3">
        <v>43216</v>
      </c>
      <c r="F174" s="13">
        <v>67.5</v>
      </c>
      <c r="G174" t="s">
        <v>139</v>
      </c>
      <c r="H174" t="s">
        <v>111</v>
      </c>
      <c r="I174" t="s">
        <v>141</v>
      </c>
      <c r="J174" s="24" t="s">
        <v>504</v>
      </c>
      <c r="K174" s="1" t="str">
        <f t="shared" si="10"/>
        <v>福岡市</v>
      </c>
      <c r="L174" s="1" t="str">
        <f t="shared" si="13"/>
        <v>低</v>
      </c>
      <c r="M174" s="15">
        <v>43216</v>
      </c>
      <c r="N174">
        <f t="shared" si="11"/>
        <v>1</v>
      </c>
      <c r="O174">
        <f t="shared" si="14"/>
        <v>1</v>
      </c>
    </row>
    <row r="175" spans="1:15" x14ac:dyDescent="0.45">
      <c r="A175" s="4" t="str">
        <f t="shared" si="12"/>
        <v>002017ｻ912BFCPP6JS</v>
      </c>
      <c r="B175" t="s">
        <v>618</v>
      </c>
      <c r="C175" t="s">
        <v>619</v>
      </c>
      <c r="D175" t="s">
        <v>620</v>
      </c>
      <c r="E175" s="3">
        <v>43221</v>
      </c>
      <c r="F175" s="13">
        <v>21.87</v>
      </c>
      <c r="G175" t="s">
        <v>139</v>
      </c>
      <c r="H175" t="s">
        <v>111</v>
      </c>
      <c r="I175" t="s">
        <v>141</v>
      </c>
      <c r="J175" s="24" t="s">
        <v>504</v>
      </c>
      <c r="K175" s="1" t="str">
        <f t="shared" si="10"/>
        <v>福岡市</v>
      </c>
      <c r="L175" s="1" t="str">
        <f t="shared" si="13"/>
        <v>低</v>
      </c>
      <c r="M175" s="15">
        <v>43221</v>
      </c>
      <c r="N175">
        <f t="shared" si="11"/>
        <v>1</v>
      </c>
      <c r="O175">
        <f t="shared" si="14"/>
        <v>1</v>
      </c>
    </row>
    <row r="176" spans="1:15" x14ac:dyDescent="0.45">
      <c r="A176" s="4" t="str">
        <f t="shared" si="12"/>
        <v>002018ｻ002BLJDzohf</v>
      </c>
      <c r="B176" t="s">
        <v>621</v>
      </c>
      <c r="C176" t="s">
        <v>622</v>
      </c>
      <c r="D176" t="s">
        <v>623</v>
      </c>
      <c r="E176" s="3">
        <v>43227</v>
      </c>
      <c r="F176" s="13">
        <v>15.39</v>
      </c>
      <c r="G176" t="s">
        <v>139</v>
      </c>
      <c r="H176" t="s">
        <v>315</v>
      </c>
      <c r="I176" t="s">
        <v>141</v>
      </c>
      <c r="J176" s="24" t="s">
        <v>504</v>
      </c>
      <c r="K176" s="1" t="str">
        <f t="shared" si="10"/>
        <v>長崎市</v>
      </c>
      <c r="L176" s="1" t="str">
        <f t="shared" si="13"/>
        <v>低</v>
      </c>
      <c r="M176" s="15">
        <v>43227</v>
      </c>
      <c r="N176">
        <f t="shared" si="11"/>
        <v>1</v>
      </c>
      <c r="O176">
        <f t="shared" si="14"/>
        <v>1</v>
      </c>
    </row>
    <row r="177" spans="1:15" x14ac:dyDescent="0.45">
      <c r="A177" s="4" t="str">
        <f t="shared" si="12"/>
        <v>002018ｻ911BNUeaKpp</v>
      </c>
      <c r="B177" t="s">
        <v>624</v>
      </c>
      <c r="C177" t="s">
        <v>625</v>
      </c>
      <c r="D177" t="s">
        <v>626</v>
      </c>
      <c r="E177" s="3">
        <v>43230</v>
      </c>
      <c r="F177" s="13">
        <v>17.010000000000002</v>
      </c>
      <c r="G177" t="s">
        <v>139</v>
      </c>
      <c r="H177" t="s">
        <v>140</v>
      </c>
      <c r="I177" t="s">
        <v>141</v>
      </c>
      <c r="J177" s="24" t="s">
        <v>504</v>
      </c>
      <c r="K177" s="1" t="str">
        <f t="shared" si="10"/>
        <v>熊本市</v>
      </c>
      <c r="L177" s="1" t="str">
        <f t="shared" si="13"/>
        <v>低</v>
      </c>
      <c r="M177" s="15">
        <v>43230</v>
      </c>
      <c r="N177">
        <f t="shared" si="11"/>
        <v>1</v>
      </c>
      <c r="O177">
        <f t="shared" si="14"/>
        <v>1</v>
      </c>
    </row>
    <row r="178" spans="1:15" x14ac:dyDescent="0.45">
      <c r="A178" s="4" t="str">
        <f t="shared" si="12"/>
        <v>002017ｻ912BDQsfWLe</v>
      </c>
      <c r="B178" t="s">
        <v>627</v>
      </c>
      <c r="C178" t="s">
        <v>628</v>
      </c>
      <c r="D178" t="s">
        <v>629</v>
      </c>
      <c r="E178" s="3">
        <v>43234</v>
      </c>
      <c r="F178" s="13">
        <v>23.49</v>
      </c>
      <c r="G178" t="s">
        <v>139</v>
      </c>
      <c r="H178" t="s">
        <v>140</v>
      </c>
      <c r="I178" t="s">
        <v>141</v>
      </c>
      <c r="J178" s="24" t="s">
        <v>504</v>
      </c>
      <c r="K178" s="1" t="str">
        <f t="shared" si="10"/>
        <v>熊本市</v>
      </c>
      <c r="L178" s="1" t="str">
        <f t="shared" si="13"/>
        <v>低</v>
      </c>
      <c r="M178" s="15">
        <v>43234</v>
      </c>
      <c r="N178">
        <f t="shared" si="11"/>
        <v>1</v>
      </c>
      <c r="O178">
        <f t="shared" si="14"/>
        <v>1</v>
      </c>
    </row>
    <row r="179" spans="1:15" x14ac:dyDescent="0.45">
      <c r="A179" s="4" t="str">
        <f t="shared" si="12"/>
        <v>002018ｻ911BOdc79hK</v>
      </c>
      <c r="B179" t="s">
        <v>630</v>
      </c>
      <c r="C179" t="s">
        <v>631</v>
      </c>
      <c r="D179" t="s">
        <v>632</v>
      </c>
      <c r="E179" s="3">
        <v>43251</v>
      </c>
      <c r="F179" s="13">
        <v>10.8</v>
      </c>
      <c r="G179" t="s">
        <v>139</v>
      </c>
      <c r="H179" t="s">
        <v>140</v>
      </c>
      <c r="I179" t="s">
        <v>141</v>
      </c>
      <c r="J179" s="24" t="s">
        <v>504</v>
      </c>
      <c r="K179" s="1" t="str">
        <f t="shared" si="10"/>
        <v>熊本市</v>
      </c>
      <c r="L179" s="1" t="str">
        <f t="shared" si="13"/>
        <v>低</v>
      </c>
      <c r="M179" s="15">
        <v>43251</v>
      </c>
      <c r="N179">
        <f t="shared" si="11"/>
        <v>1</v>
      </c>
      <c r="O179">
        <f t="shared" si="14"/>
        <v>1</v>
      </c>
    </row>
    <row r="180" spans="1:15" x14ac:dyDescent="0.45">
      <c r="A180" s="4" t="str">
        <f t="shared" si="12"/>
        <v>002017ｻ908BApjpJvd</v>
      </c>
      <c r="B180" t="s">
        <v>633</v>
      </c>
      <c r="C180" t="s">
        <v>634</v>
      </c>
      <c r="D180" t="s">
        <v>635</v>
      </c>
      <c r="E180" s="3">
        <v>43252</v>
      </c>
      <c r="F180" s="13">
        <v>87.48</v>
      </c>
      <c r="G180" t="s">
        <v>139</v>
      </c>
      <c r="H180" t="s">
        <v>315</v>
      </c>
      <c r="I180" t="s">
        <v>141</v>
      </c>
      <c r="J180" s="24" t="s">
        <v>316</v>
      </c>
      <c r="K180" s="1" t="str">
        <f t="shared" si="10"/>
        <v>長崎市</v>
      </c>
      <c r="L180" s="1" t="str">
        <f t="shared" si="13"/>
        <v>低</v>
      </c>
      <c r="M180" s="15">
        <v>43252</v>
      </c>
      <c r="N180">
        <f t="shared" si="11"/>
        <v>1</v>
      </c>
      <c r="O180">
        <f t="shared" si="14"/>
        <v>1</v>
      </c>
    </row>
    <row r="181" spans="1:15" x14ac:dyDescent="0.45">
      <c r="A181" s="4" t="str">
        <f t="shared" si="12"/>
        <v>002017ｻ909BGoT2LFt</v>
      </c>
      <c r="B181" t="s">
        <v>636</v>
      </c>
      <c r="C181" t="s">
        <v>637</v>
      </c>
      <c r="D181" t="s">
        <v>545</v>
      </c>
      <c r="E181" s="3">
        <v>43252</v>
      </c>
      <c r="F181" s="13">
        <v>87.48</v>
      </c>
      <c r="G181" t="s">
        <v>139</v>
      </c>
      <c r="H181" t="s">
        <v>111</v>
      </c>
      <c r="I181" t="s">
        <v>141</v>
      </c>
      <c r="J181" s="24" t="s">
        <v>504</v>
      </c>
      <c r="K181" s="1" t="str">
        <f t="shared" si="10"/>
        <v>福岡市</v>
      </c>
      <c r="L181" s="1" t="str">
        <f t="shared" si="13"/>
        <v>低</v>
      </c>
      <c r="M181" s="15">
        <v>43252</v>
      </c>
      <c r="N181">
        <f t="shared" si="11"/>
        <v>1</v>
      </c>
      <c r="O181">
        <f t="shared" si="14"/>
        <v>1</v>
      </c>
    </row>
    <row r="182" spans="1:15" x14ac:dyDescent="0.45">
      <c r="A182" s="4" t="str">
        <f t="shared" si="12"/>
        <v>002018ｻ002BDEMXuRL</v>
      </c>
      <c r="B182" t="s">
        <v>638</v>
      </c>
      <c r="C182" t="s">
        <v>639</v>
      </c>
      <c r="D182" t="s">
        <v>640</v>
      </c>
      <c r="E182" s="3">
        <v>43253</v>
      </c>
      <c r="F182" s="13">
        <v>54.27</v>
      </c>
      <c r="G182" t="s">
        <v>139</v>
      </c>
      <c r="H182" t="s">
        <v>146</v>
      </c>
      <c r="I182" t="s">
        <v>141</v>
      </c>
      <c r="J182" s="24" t="s">
        <v>504</v>
      </c>
      <c r="K182" s="1" t="str">
        <f t="shared" si="10"/>
        <v>大分市</v>
      </c>
      <c r="L182" s="1" t="str">
        <f t="shared" si="13"/>
        <v>低</v>
      </c>
      <c r="M182" s="15">
        <v>43253</v>
      </c>
      <c r="N182">
        <f t="shared" si="11"/>
        <v>1</v>
      </c>
      <c r="O182">
        <f t="shared" si="14"/>
        <v>1</v>
      </c>
    </row>
    <row r="183" spans="1:15" x14ac:dyDescent="0.45">
      <c r="A183" s="4" t="str">
        <f t="shared" si="12"/>
        <v>002018ｻ004BCB9GbJs</v>
      </c>
      <c r="B183" t="s">
        <v>641</v>
      </c>
      <c r="C183" t="s">
        <v>642</v>
      </c>
      <c r="D183" t="s">
        <v>643</v>
      </c>
      <c r="E183" s="3">
        <v>43255</v>
      </c>
      <c r="F183" s="13">
        <v>87.48</v>
      </c>
      <c r="G183" t="s">
        <v>139</v>
      </c>
      <c r="H183" t="s">
        <v>238</v>
      </c>
      <c r="I183" t="s">
        <v>141</v>
      </c>
      <c r="J183" s="24" t="s">
        <v>504</v>
      </c>
      <c r="K183" s="1" t="str">
        <f t="shared" si="10"/>
        <v>福岡市</v>
      </c>
      <c r="L183" s="1" t="str">
        <f t="shared" si="13"/>
        <v>低</v>
      </c>
      <c r="M183" s="15">
        <v>43255</v>
      </c>
      <c r="N183">
        <f t="shared" si="11"/>
        <v>1</v>
      </c>
      <c r="O183">
        <f t="shared" si="14"/>
        <v>1</v>
      </c>
    </row>
    <row r="184" spans="1:15" x14ac:dyDescent="0.45">
      <c r="A184" s="4" t="str">
        <f t="shared" si="12"/>
        <v>002017ｻ909BAJbdGMH</v>
      </c>
      <c r="B184" t="s">
        <v>644</v>
      </c>
      <c r="C184" t="s">
        <v>645</v>
      </c>
      <c r="D184" t="s">
        <v>646</v>
      </c>
      <c r="E184" s="3">
        <v>43262</v>
      </c>
      <c r="F184" s="13">
        <v>68.040000000000006</v>
      </c>
      <c r="G184" t="s">
        <v>139</v>
      </c>
      <c r="H184" t="s">
        <v>146</v>
      </c>
      <c r="I184" t="s">
        <v>141</v>
      </c>
      <c r="J184" s="24" t="s">
        <v>504</v>
      </c>
      <c r="K184" s="1" t="str">
        <f t="shared" si="10"/>
        <v>大分市</v>
      </c>
      <c r="L184" s="1" t="str">
        <f t="shared" si="13"/>
        <v>低</v>
      </c>
      <c r="M184" s="15">
        <v>43262</v>
      </c>
      <c r="N184">
        <f t="shared" si="11"/>
        <v>1</v>
      </c>
      <c r="O184">
        <f t="shared" si="14"/>
        <v>1</v>
      </c>
    </row>
    <row r="185" spans="1:15" x14ac:dyDescent="0.45">
      <c r="A185" s="4" t="str">
        <f t="shared" si="12"/>
        <v>002017ｻ910BDW89CxU</v>
      </c>
      <c r="B185" t="s">
        <v>647</v>
      </c>
      <c r="C185" t="s">
        <v>648</v>
      </c>
      <c r="D185" t="s">
        <v>649</v>
      </c>
      <c r="E185" s="3">
        <v>43299</v>
      </c>
      <c r="F185" s="13">
        <v>87.48</v>
      </c>
      <c r="G185" t="s">
        <v>139</v>
      </c>
      <c r="H185" t="s">
        <v>140</v>
      </c>
      <c r="I185" t="s">
        <v>141</v>
      </c>
      <c r="J185" s="24" t="s">
        <v>504</v>
      </c>
      <c r="K185" s="1" t="str">
        <f t="shared" si="10"/>
        <v>熊本市</v>
      </c>
      <c r="L185" s="1" t="str">
        <f t="shared" si="13"/>
        <v>低</v>
      </c>
      <c r="M185" s="15">
        <v>43299</v>
      </c>
      <c r="N185">
        <f t="shared" si="11"/>
        <v>1</v>
      </c>
      <c r="O185">
        <f t="shared" si="14"/>
        <v>1</v>
      </c>
    </row>
    <row r="186" spans="1:15" x14ac:dyDescent="0.45">
      <c r="A186" s="4" t="str">
        <f t="shared" si="12"/>
        <v>002017ｻ911BALiGS3c</v>
      </c>
      <c r="B186" t="s">
        <v>650</v>
      </c>
      <c r="C186" t="s">
        <v>651</v>
      </c>
      <c r="D186" t="s">
        <v>652</v>
      </c>
      <c r="E186" s="3">
        <v>43316</v>
      </c>
      <c r="F186" s="13">
        <v>87.48</v>
      </c>
      <c r="G186" t="s">
        <v>139</v>
      </c>
      <c r="H186" t="s">
        <v>146</v>
      </c>
      <c r="I186" t="s">
        <v>141</v>
      </c>
      <c r="J186" s="24" t="s">
        <v>504</v>
      </c>
      <c r="K186" s="1" t="str">
        <f t="shared" si="10"/>
        <v>大分市</v>
      </c>
      <c r="L186" s="1" t="str">
        <f t="shared" si="13"/>
        <v>低</v>
      </c>
      <c r="M186" s="15">
        <v>43316</v>
      </c>
      <c r="N186">
        <f t="shared" si="11"/>
        <v>1</v>
      </c>
      <c r="O186">
        <f t="shared" si="14"/>
        <v>1</v>
      </c>
    </row>
    <row r="187" spans="1:15" x14ac:dyDescent="0.45">
      <c r="A187" s="4" t="str">
        <f t="shared" si="12"/>
        <v>002017ｻ910BA2ncj7L</v>
      </c>
      <c r="B187" t="s">
        <v>653</v>
      </c>
      <c r="C187" t="s">
        <v>654</v>
      </c>
      <c r="D187" t="s">
        <v>655</v>
      </c>
      <c r="E187" s="3">
        <v>43341</v>
      </c>
      <c r="F187" s="13">
        <v>43.2</v>
      </c>
      <c r="G187" t="s">
        <v>139</v>
      </c>
      <c r="H187" t="s">
        <v>140</v>
      </c>
      <c r="I187" t="s">
        <v>141</v>
      </c>
      <c r="J187" s="24" t="s">
        <v>504</v>
      </c>
      <c r="K187" s="1" t="str">
        <f t="shared" si="10"/>
        <v>熊本市</v>
      </c>
      <c r="L187" s="1" t="str">
        <f t="shared" si="13"/>
        <v>低</v>
      </c>
      <c r="M187" s="15">
        <v>43341</v>
      </c>
      <c r="N187">
        <f t="shared" si="11"/>
        <v>1</v>
      </c>
      <c r="O187">
        <f t="shared" si="14"/>
        <v>1</v>
      </c>
    </row>
    <row r="188" spans="1:15" x14ac:dyDescent="0.45">
      <c r="A188" s="4" t="str">
        <f t="shared" si="12"/>
        <v>002017ｻ912BBnyL2UN</v>
      </c>
      <c r="B188" t="s">
        <v>656</v>
      </c>
      <c r="C188" t="s">
        <v>657</v>
      </c>
      <c r="D188" t="s">
        <v>658</v>
      </c>
      <c r="E188" s="3">
        <v>43353</v>
      </c>
      <c r="F188" s="13">
        <v>87.48</v>
      </c>
      <c r="G188" t="s">
        <v>139</v>
      </c>
      <c r="H188" t="s">
        <v>315</v>
      </c>
      <c r="I188" t="s">
        <v>141</v>
      </c>
      <c r="J188" s="24" t="s">
        <v>504</v>
      </c>
      <c r="K188" s="1" t="str">
        <f t="shared" si="10"/>
        <v>長崎市</v>
      </c>
      <c r="L188" s="1" t="str">
        <f t="shared" si="13"/>
        <v>低</v>
      </c>
      <c r="M188" s="15">
        <v>43353</v>
      </c>
      <c r="N188">
        <f t="shared" si="11"/>
        <v>1</v>
      </c>
      <c r="O188">
        <f t="shared" si="14"/>
        <v>1</v>
      </c>
    </row>
    <row r="189" spans="1:15" x14ac:dyDescent="0.45">
      <c r="A189" s="4" t="str">
        <f t="shared" si="12"/>
        <v>002018ｻ003BAHCrSW1</v>
      </c>
      <c r="B189" t="s">
        <v>659</v>
      </c>
      <c r="C189" t="s">
        <v>660</v>
      </c>
      <c r="D189" t="s">
        <v>661</v>
      </c>
      <c r="E189" s="3">
        <v>43374</v>
      </c>
      <c r="F189" s="13">
        <v>87.48</v>
      </c>
      <c r="G189" t="s">
        <v>139</v>
      </c>
      <c r="H189" t="s">
        <v>315</v>
      </c>
      <c r="I189" t="s">
        <v>141</v>
      </c>
      <c r="J189" s="24" t="s">
        <v>504</v>
      </c>
      <c r="K189" s="1" t="str">
        <f t="shared" si="10"/>
        <v>長崎市</v>
      </c>
      <c r="L189" s="1" t="str">
        <f t="shared" si="13"/>
        <v>低</v>
      </c>
      <c r="M189" s="15">
        <v>43374</v>
      </c>
      <c r="N189">
        <f t="shared" si="11"/>
        <v>1</v>
      </c>
      <c r="O189">
        <f t="shared" si="14"/>
        <v>1</v>
      </c>
    </row>
    <row r="190" spans="1:15" x14ac:dyDescent="0.45">
      <c r="A190" s="4" t="str">
        <f t="shared" si="12"/>
        <v>002018ｻ006BCMSC26D</v>
      </c>
      <c r="B190" t="s">
        <v>662</v>
      </c>
      <c r="C190" t="s">
        <v>663</v>
      </c>
      <c r="D190" t="s">
        <v>664</v>
      </c>
      <c r="E190" s="3">
        <v>43416</v>
      </c>
      <c r="F190" s="13">
        <v>58.32</v>
      </c>
      <c r="G190" t="s">
        <v>139</v>
      </c>
      <c r="H190" t="s">
        <v>146</v>
      </c>
      <c r="I190" t="s">
        <v>141</v>
      </c>
      <c r="J190" s="24" t="s">
        <v>504</v>
      </c>
      <c r="K190" s="1" t="str">
        <f t="shared" si="10"/>
        <v>大分市</v>
      </c>
      <c r="L190" s="1" t="str">
        <f t="shared" si="13"/>
        <v>低</v>
      </c>
      <c r="M190" s="15">
        <v>43416</v>
      </c>
      <c r="N190">
        <f t="shared" si="11"/>
        <v>1</v>
      </c>
      <c r="O190">
        <f t="shared" si="14"/>
        <v>1</v>
      </c>
    </row>
    <row r="191" spans="1:15" x14ac:dyDescent="0.45">
      <c r="A191" s="4" t="str">
        <f t="shared" si="12"/>
        <v>002018ｻ002BFcNhHNK</v>
      </c>
      <c r="B191" t="s">
        <v>665</v>
      </c>
      <c r="C191" t="s">
        <v>666</v>
      </c>
      <c r="D191" t="s">
        <v>667</v>
      </c>
      <c r="E191" s="3">
        <v>43432</v>
      </c>
      <c r="F191" s="13">
        <v>87.48</v>
      </c>
      <c r="G191" t="s">
        <v>139</v>
      </c>
      <c r="H191" t="s">
        <v>111</v>
      </c>
      <c r="I191" t="s">
        <v>141</v>
      </c>
      <c r="J191" s="24" t="s">
        <v>668</v>
      </c>
      <c r="K191" s="1" t="str">
        <f t="shared" si="10"/>
        <v>福岡市</v>
      </c>
      <c r="L191" s="1" t="str">
        <f t="shared" si="13"/>
        <v>低</v>
      </c>
      <c r="M191" s="15">
        <v>43432</v>
      </c>
      <c r="N191">
        <f t="shared" si="11"/>
        <v>1</v>
      </c>
      <c r="O191">
        <f t="shared" si="14"/>
        <v>1</v>
      </c>
    </row>
    <row r="192" spans="1:15" x14ac:dyDescent="0.45">
      <c r="A192" s="4" t="str">
        <f t="shared" si="12"/>
        <v>002018ｻ002BN9K76KU</v>
      </c>
      <c r="B192" t="s">
        <v>669</v>
      </c>
      <c r="C192" t="s">
        <v>670</v>
      </c>
      <c r="D192" t="s">
        <v>671</v>
      </c>
      <c r="E192" s="3">
        <v>43433</v>
      </c>
      <c r="F192" s="13">
        <v>27.27</v>
      </c>
      <c r="G192" t="s">
        <v>139</v>
      </c>
      <c r="H192" t="s">
        <v>238</v>
      </c>
      <c r="I192" t="s">
        <v>141</v>
      </c>
      <c r="J192" s="24" t="s">
        <v>668</v>
      </c>
      <c r="K192" s="1" t="str">
        <f t="shared" si="10"/>
        <v>福岡市</v>
      </c>
      <c r="L192" s="1" t="str">
        <f t="shared" si="13"/>
        <v>低</v>
      </c>
      <c r="M192" s="15">
        <v>43433</v>
      </c>
      <c r="N192">
        <f t="shared" si="11"/>
        <v>1</v>
      </c>
      <c r="O192">
        <f t="shared" si="14"/>
        <v>1</v>
      </c>
    </row>
    <row r="193" spans="1:15" x14ac:dyDescent="0.45">
      <c r="A193" s="4" t="str">
        <f t="shared" si="12"/>
        <v>002018ｻ002BOKPkaDJ</v>
      </c>
      <c r="B193" t="s">
        <v>672</v>
      </c>
      <c r="C193" t="s">
        <v>673</v>
      </c>
      <c r="D193" t="s">
        <v>635</v>
      </c>
      <c r="E193" s="3">
        <v>43448</v>
      </c>
      <c r="F193" s="13">
        <v>87.48</v>
      </c>
      <c r="G193" t="s">
        <v>139</v>
      </c>
      <c r="H193" t="s">
        <v>315</v>
      </c>
      <c r="I193" t="s">
        <v>141</v>
      </c>
      <c r="J193" s="24" t="s">
        <v>504</v>
      </c>
      <c r="K193" s="1" t="str">
        <f t="shared" si="10"/>
        <v>長崎市</v>
      </c>
      <c r="L193" s="1" t="str">
        <f t="shared" si="13"/>
        <v>低</v>
      </c>
      <c r="M193" s="15">
        <v>43448</v>
      </c>
      <c r="N193">
        <f t="shared" si="11"/>
        <v>1</v>
      </c>
      <c r="O193">
        <f t="shared" si="14"/>
        <v>1</v>
      </c>
    </row>
    <row r="194" spans="1:15" x14ac:dyDescent="0.45">
      <c r="A194" s="4" t="str">
        <f t="shared" si="12"/>
        <v>002018ｻ003BSQdt2gx</v>
      </c>
      <c r="B194" t="s">
        <v>674</v>
      </c>
      <c r="C194" t="s">
        <v>675</v>
      </c>
      <c r="D194" t="s">
        <v>676</v>
      </c>
      <c r="E194" s="3">
        <v>43441</v>
      </c>
      <c r="F194" s="13">
        <v>29.7</v>
      </c>
      <c r="G194" t="s">
        <v>139</v>
      </c>
      <c r="H194" t="s">
        <v>580</v>
      </c>
      <c r="I194" t="s">
        <v>141</v>
      </c>
      <c r="J194" s="24" t="s">
        <v>668</v>
      </c>
      <c r="K194" s="1" t="str">
        <f t="shared" si="10"/>
        <v>鹿児島市</v>
      </c>
      <c r="L194" s="1" t="str">
        <f t="shared" si="13"/>
        <v>低</v>
      </c>
      <c r="M194" s="15">
        <v>43441</v>
      </c>
      <c r="N194">
        <f t="shared" si="11"/>
        <v>1</v>
      </c>
      <c r="O194">
        <f t="shared" si="14"/>
        <v>1</v>
      </c>
    </row>
    <row r="195" spans="1:15" x14ac:dyDescent="0.45">
      <c r="A195" s="4" t="str">
        <f t="shared" si="12"/>
        <v>002018ｻ003BT1WqQFJ</v>
      </c>
      <c r="B195" t="s">
        <v>677</v>
      </c>
      <c r="C195" t="s">
        <v>678</v>
      </c>
      <c r="D195" t="s">
        <v>676</v>
      </c>
      <c r="E195" s="3">
        <v>43441</v>
      </c>
      <c r="F195" s="13">
        <v>39.6</v>
      </c>
      <c r="G195" t="s">
        <v>139</v>
      </c>
      <c r="H195" t="s">
        <v>580</v>
      </c>
      <c r="I195" t="s">
        <v>141</v>
      </c>
      <c r="J195" s="24" t="s">
        <v>668</v>
      </c>
      <c r="K195" s="1" t="str">
        <f t="shared" ref="K195:K245" si="15">+VLOOKUP(H195,$Q$2:$R$10,2,0)</f>
        <v>鹿児島市</v>
      </c>
      <c r="L195" s="1" t="str">
        <f t="shared" si="13"/>
        <v>低</v>
      </c>
      <c r="M195" s="15">
        <v>43441</v>
      </c>
      <c r="N195">
        <f t="shared" ref="N195:N245" si="16">COUNTIF(C:C,C195)</f>
        <v>1</v>
      </c>
      <c r="O195">
        <f t="shared" si="14"/>
        <v>1</v>
      </c>
    </row>
    <row r="196" spans="1:15" x14ac:dyDescent="0.45">
      <c r="A196" s="4" t="str">
        <f t="shared" ref="A196:A259" si="17">+B196&amp;C196</f>
        <v>002018ｻ003BUtoJogV</v>
      </c>
      <c r="B196" t="s">
        <v>679</v>
      </c>
      <c r="C196" t="s">
        <v>680</v>
      </c>
      <c r="D196" t="s">
        <v>676</v>
      </c>
      <c r="E196" s="3">
        <v>43439</v>
      </c>
      <c r="F196" s="13">
        <v>18.7</v>
      </c>
      <c r="G196" t="s">
        <v>139</v>
      </c>
      <c r="H196" t="s">
        <v>238</v>
      </c>
      <c r="I196" t="s">
        <v>141</v>
      </c>
      <c r="J196" s="24" t="s">
        <v>668</v>
      </c>
      <c r="K196" s="1" t="str">
        <f t="shared" si="15"/>
        <v>福岡市</v>
      </c>
      <c r="L196" s="1" t="str">
        <f t="shared" ref="L196:L245" si="18">VLOOKUP(G196,$T$2:$U$6,2,0)</f>
        <v>低</v>
      </c>
      <c r="M196" s="15">
        <v>43439</v>
      </c>
      <c r="N196">
        <f t="shared" si="16"/>
        <v>1</v>
      </c>
      <c r="O196">
        <f t="shared" ref="O196:O259" si="19">COUNTIF(B:B,B196)</f>
        <v>1</v>
      </c>
    </row>
    <row r="197" spans="1:15" x14ac:dyDescent="0.45">
      <c r="A197" s="4" t="str">
        <f t="shared" si="17"/>
        <v>002018ｻ004BE1nXwFT</v>
      </c>
      <c r="B197" t="s">
        <v>681</v>
      </c>
      <c r="C197" t="s">
        <v>682</v>
      </c>
      <c r="D197" t="s">
        <v>683</v>
      </c>
      <c r="E197" s="3">
        <v>43439</v>
      </c>
      <c r="F197" s="13">
        <v>89.1</v>
      </c>
      <c r="G197" t="s">
        <v>139</v>
      </c>
      <c r="H197" t="s">
        <v>111</v>
      </c>
      <c r="I197" t="s">
        <v>141</v>
      </c>
      <c r="J197" s="24" t="s">
        <v>668</v>
      </c>
      <c r="K197" s="1" t="str">
        <f t="shared" si="15"/>
        <v>福岡市</v>
      </c>
      <c r="L197" s="1" t="str">
        <f t="shared" si="18"/>
        <v>低</v>
      </c>
      <c r="M197" s="15">
        <v>43439</v>
      </c>
      <c r="N197">
        <f t="shared" si="16"/>
        <v>1</v>
      </c>
      <c r="O197">
        <f t="shared" si="19"/>
        <v>1</v>
      </c>
    </row>
    <row r="198" spans="1:15" x14ac:dyDescent="0.45">
      <c r="A198" s="4" t="str">
        <f t="shared" si="17"/>
        <v>002017ｻ911BHhxiNLP</v>
      </c>
      <c r="B198" t="s">
        <v>684</v>
      </c>
      <c r="C198" t="s">
        <v>685</v>
      </c>
      <c r="D198" t="s">
        <v>686</v>
      </c>
      <c r="E198" s="3">
        <v>43437</v>
      </c>
      <c r="F198" s="13">
        <v>87.48</v>
      </c>
      <c r="G198" t="s">
        <v>139</v>
      </c>
      <c r="H198" t="s">
        <v>146</v>
      </c>
      <c r="I198" t="s">
        <v>141</v>
      </c>
      <c r="J198" s="24" t="s">
        <v>504</v>
      </c>
      <c r="K198" s="1" t="str">
        <f t="shared" si="15"/>
        <v>大分市</v>
      </c>
      <c r="L198" s="1" t="str">
        <f t="shared" si="18"/>
        <v>低</v>
      </c>
      <c r="M198" s="15">
        <v>43437</v>
      </c>
      <c r="N198">
        <f t="shared" si="16"/>
        <v>1</v>
      </c>
      <c r="O198">
        <f t="shared" si="19"/>
        <v>1</v>
      </c>
    </row>
    <row r="199" spans="1:15" x14ac:dyDescent="0.45">
      <c r="A199" s="4" t="str">
        <f t="shared" si="17"/>
        <v>002018ｻ003BRT49DGS</v>
      </c>
      <c r="B199" t="s">
        <v>687</v>
      </c>
      <c r="C199" t="s">
        <v>688</v>
      </c>
      <c r="D199" t="s">
        <v>689</v>
      </c>
      <c r="E199" s="3">
        <v>43461</v>
      </c>
      <c r="F199" s="13">
        <v>69.849999999999994</v>
      </c>
      <c r="G199" t="s">
        <v>139</v>
      </c>
      <c r="H199" t="s">
        <v>294</v>
      </c>
      <c r="I199" t="s">
        <v>141</v>
      </c>
      <c r="J199" s="24" t="s">
        <v>668</v>
      </c>
      <c r="K199" s="1" t="str">
        <f t="shared" si="15"/>
        <v>佐賀市</v>
      </c>
      <c r="L199" s="1" t="str">
        <f t="shared" si="18"/>
        <v>低</v>
      </c>
      <c r="M199" s="15">
        <v>43461</v>
      </c>
      <c r="N199">
        <f t="shared" si="16"/>
        <v>1</v>
      </c>
      <c r="O199">
        <f t="shared" si="19"/>
        <v>1</v>
      </c>
    </row>
    <row r="200" spans="1:15" x14ac:dyDescent="0.45">
      <c r="A200" s="4" t="str">
        <f t="shared" si="17"/>
        <v>002018ｻ004BBJHDNM6</v>
      </c>
      <c r="B200" t="s">
        <v>690</v>
      </c>
      <c r="C200" t="s">
        <v>691</v>
      </c>
      <c r="D200" t="s">
        <v>692</v>
      </c>
      <c r="E200" s="3">
        <v>43462</v>
      </c>
      <c r="F200" s="13">
        <v>11</v>
      </c>
      <c r="G200" t="s">
        <v>139</v>
      </c>
      <c r="H200" t="s">
        <v>140</v>
      </c>
      <c r="I200" t="s">
        <v>141</v>
      </c>
      <c r="J200" s="24" t="s">
        <v>668</v>
      </c>
      <c r="K200" s="1" t="str">
        <f t="shared" si="15"/>
        <v>熊本市</v>
      </c>
      <c r="L200" s="1" t="str">
        <f t="shared" si="18"/>
        <v>低</v>
      </c>
      <c r="M200" s="15">
        <v>43462</v>
      </c>
      <c r="N200">
        <f t="shared" si="16"/>
        <v>1</v>
      </c>
      <c r="O200">
        <f t="shared" si="19"/>
        <v>1</v>
      </c>
    </row>
    <row r="201" spans="1:15" x14ac:dyDescent="0.45">
      <c r="A201" s="4" t="str">
        <f t="shared" si="17"/>
        <v>002018ｻ003BF1Jnscp</v>
      </c>
      <c r="B201" t="s">
        <v>693</v>
      </c>
      <c r="C201" t="s">
        <v>694</v>
      </c>
      <c r="D201" t="s">
        <v>695</v>
      </c>
      <c r="E201" s="3">
        <v>43509</v>
      </c>
      <c r="F201" s="13">
        <v>26.4</v>
      </c>
      <c r="G201" t="s">
        <v>139</v>
      </c>
      <c r="H201" t="s">
        <v>238</v>
      </c>
      <c r="I201" t="s">
        <v>141</v>
      </c>
      <c r="J201" s="24" t="s">
        <v>668</v>
      </c>
      <c r="K201" s="1" t="str">
        <f t="shared" si="15"/>
        <v>福岡市</v>
      </c>
      <c r="L201" s="1" t="str">
        <f t="shared" si="18"/>
        <v>低</v>
      </c>
      <c r="M201" s="15">
        <v>43509</v>
      </c>
      <c r="N201">
        <f t="shared" si="16"/>
        <v>1</v>
      </c>
      <c r="O201">
        <f t="shared" si="19"/>
        <v>1</v>
      </c>
    </row>
    <row r="202" spans="1:15" x14ac:dyDescent="0.45">
      <c r="A202" s="4" t="str">
        <f t="shared" si="17"/>
        <v>002018ｻ003BGZHD5JZ</v>
      </c>
      <c r="B202" t="s">
        <v>696</v>
      </c>
      <c r="C202" t="s">
        <v>697</v>
      </c>
      <c r="D202" t="s">
        <v>695</v>
      </c>
      <c r="E202" s="3">
        <v>43508</v>
      </c>
      <c r="F202" s="13">
        <v>26.4</v>
      </c>
      <c r="G202" t="s">
        <v>139</v>
      </c>
      <c r="H202" t="s">
        <v>238</v>
      </c>
      <c r="I202" t="s">
        <v>141</v>
      </c>
      <c r="J202" s="24" t="s">
        <v>668</v>
      </c>
      <c r="K202" s="1" t="str">
        <f t="shared" si="15"/>
        <v>福岡市</v>
      </c>
      <c r="L202" s="1" t="str">
        <f t="shared" si="18"/>
        <v>低</v>
      </c>
      <c r="M202" s="15">
        <v>43508</v>
      </c>
      <c r="N202">
        <f t="shared" si="16"/>
        <v>1</v>
      </c>
      <c r="O202">
        <f t="shared" si="19"/>
        <v>1</v>
      </c>
    </row>
    <row r="203" spans="1:15" x14ac:dyDescent="0.45">
      <c r="A203" s="4" t="str">
        <f t="shared" si="17"/>
        <v>002018ｻ005BANC7wJ6</v>
      </c>
      <c r="B203" t="s">
        <v>698</v>
      </c>
      <c r="C203" t="s">
        <v>699</v>
      </c>
      <c r="D203" t="s">
        <v>700</v>
      </c>
      <c r="E203" s="3">
        <v>43497</v>
      </c>
      <c r="F203" s="13">
        <v>76.724999999999994</v>
      </c>
      <c r="G203" t="s">
        <v>139</v>
      </c>
      <c r="H203" t="s">
        <v>111</v>
      </c>
      <c r="I203" t="s">
        <v>141</v>
      </c>
      <c r="J203" s="24" t="s">
        <v>668</v>
      </c>
      <c r="K203" s="1" t="str">
        <f t="shared" si="15"/>
        <v>福岡市</v>
      </c>
      <c r="L203" s="1" t="str">
        <f t="shared" si="18"/>
        <v>低</v>
      </c>
      <c r="M203" s="15">
        <v>43497</v>
      </c>
      <c r="N203">
        <f t="shared" si="16"/>
        <v>1</v>
      </c>
      <c r="O203">
        <f t="shared" si="19"/>
        <v>1</v>
      </c>
    </row>
    <row r="204" spans="1:15" x14ac:dyDescent="0.45">
      <c r="A204" s="4" t="str">
        <f t="shared" si="17"/>
        <v>002017ｻ905CCE6XiRF</v>
      </c>
      <c r="B204" t="s">
        <v>701</v>
      </c>
      <c r="C204" t="s">
        <v>702</v>
      </c>
      <c r="D204" t="s">
        <v>703</v>
      </c>
      <c r="E204" s="3">
        <v>43493</v>
      </c>
      <c r="F204" s="13">
        <v>79.2</v>
      </c>
      <c r="G204" t="s">
        <v>139</v>
      </c>
      <c r="H204" t="s">
        <v>146</v>
      </c>
      <c r="I204" t="s">
        <v>141</v>
      </c>
      <c r="J204" s="24" t="s">
        <v>149</v>
      </c>
      <c r="K204" s="1" t="str">
        <f t="shared" si="15"/>
        <v>大分市</v>
      </c>
      <c r="L204" s="1" t="str">
        <f t="shared" si="18"/>
        <v>低</v>
      </c>
      <c r="M204" s="15">
        <v>43493</v>
      </c>
      <c r="N204">
        <f t="shared" si="16"/>
        <v>1</v>
      </c>
      <c r="O204">
        <f t="shared" si="19"/>
        <v>1</v>
      </c>
    </row>
    <row r="205" spans="1:15" x14ac:dyDescent="0.45">
      <c r="A205" s="4" t="str">
        <f t="shared" si="17"/>
        <v>002018ｻ003BI1DGQRD</v>
      </c>
      <c r="B205" t="s">
        <v>704</v>
      </c>
      <c r="C205" t="s">
        <v>705</v>
      </c>
      <c r="D205" t="s">
        <v>695</v>
      </c>
      <c r="E205" s="3">
        <v>43509</v>
      </c>
      <c r="F205" s="13">
        <v>15.4</v>
      </c>
      <c r="G205" t="s">
        <v>139</v>
      </c>
      <c r="H205" t="s">
        <v>238</v>
      </c>
      <c r="I205" t="s">
        <v>141</v>
      </c>
      <c r="J205" s="24" t="s">
        <v>668</v>
      </c>
      <c r="K205" s="1" t="str">
        <f t="shared" si="15"/>
        <v>福岡市</v>
      </c>
      <c r="L205" s="1" t="str">
        <f t="shared" si="18"/>
        <v>低</v>
      </c>
      <c r="M205" s="15">
        <v>43509</v>
      </c>
      <c r="N205">
        <f t="shared" si="16"/>
        <v>1</v>
      </c>
      <c r="O205">
        <f t="shared" si="19"/>
        <v>1</v>
      </c>
    </row>
    <row r="206" spans="1:15" x14ac:dyDescent="0.45">
      <c r="A206" s="4" t="str">
        <f t="shared" si="17"/>
        <v>002018ｻ003BJ9eKYCu</v>
      </c>
      <c r="B206" t="s">
        <v>706</v>
      </c>
      <c r="C206" t="s">
        <v>707</v>
      </c>
      <c r="D206" t="s">
        <v>695</v>
      </c>
      <c r="E206" s="3">
        <v>43509</v>
      </c>
      <c r="F206" s="13">
        <v>26.4</v>
      </c>
      <c r="G206" t="s">
        <v>139</v>
      </c>
      <c r="H206" t="s">
        <v>238</v>
      </c>
      <c r="I206" t="s">
        <v>141</v>
      </c>
      <c r="J206" s="24" t="s">
        <v>668</v>
      </c>
      <c r="K206" s="1" t="str">
        <f t="shared" si="15"/>
        <v>福岡市</v>
      </c>
      <c r="L206" s="1" t="str">
        <f t="shared" si="18"/>
        <v>低</v>
      </c>
      <c r="M206" s="15">
        <v>43509</v>
      </c>
      <c r="N206">
        <f t="shared" si="16"/>
        <v>1</v>
      </c>
      <c r="O206">
        <f t="shared" si="19"/>
        <v>1</v>
      </c>
    </row>
    <row r="207" spans="1:15" x14ac:dyDescent="0.45">
      <c r="A207" s="4" t="str">
        <f t="shared" si="17"/>
        <v>002018ｻ003BKGCUE3q</v>
      </c>
      <c r="B207" t="s">
        <v>708</v>
      </c>
      <c r="C207" t="s">
        <v>709</v>
      </c>
      <c r="D207" t="s">
        <v>695</v>
      </c>
      <c r="E207" s="3">
        <v>43509</v>
      </c>
      <c r="F207" s="13">
        <v>36.299999999999997</v>
      </c>
      <c r="G207" t="s">
        <v>139</v>
      </c>
      <c r="H207" t="s">
        <v>238</v>
      </c>
      <c r="I207" t="s">
        <v>141</v>
      </c>
      <c r="J207" s="24" t="s">
        <v>668</v>
      </c>
      <c r="K207" s="1" t="str">
        <f t="shared" si="15"/>
        <v>福岡市</v>
      </c>
      <c r="L207" s="1" t="str">
        <f t="shared" si="18"/>
        <v>低</v>
      </c>
      <c r="M207" s="15">
        <v>43509</v>
      </c>
      <c r="N207">
        <f t="shared" si="16"/>
        <v>1</v>
      </c>
      <c r="O207">
        <f t="shared" si="19"/>
        <v>1</v>
      </c>
    </row>
    <row r="208" spans="1:15" x14ac:dyDescent="0.45">
      <c r="A208" s="4" t="str">
        <f t="shared" si="17"/>
        <v>002018ｻ006BA96e87V</v>
      </c>
      <c r="B208" t="s">
        <v>710</v>
      </c>
      <c r="C208" t="s">
        <v>711</v>
      </c>
      <c r="D208" t="s">
        <v>712</v>
      </c>
      <c r="E208" s="3">
        <v>43517</v>
      </c>
      <c r="F208" s="13">
        <v>79.2</v>
      </c>
      <c r="G208" t="s">
        <v>139</v>
      </c>
      <c r="H208" t="s">
        <v>146</v>
      </c>
      <c r="I208" t="s">
        <v>141</v>
      </c>
      <c r="J208" s="24" t="s">
        <v>668</v>
      </c>
      <c r="K208" s="1" t="str">
        <f t="shared" si="15"/>
        <v>大分市</v>
      </c>
      <c r="L208" s="1" t="str">
        <f t="shared" si="18"/>
        <v>低</v>
      </c>
      <c r="M208" s="15">
        <v>43517</v>
      </c>
      <c r="N208">
        <f t="shared" si="16"/>
        <v>1</v>
      </c>
      <c r="O208">
        <f t="shared" si="19"/>
        <v>1</v>
      </c>
    </row>
    <row r="209" spans="1:15" x14ac:dyDescent="0.45">
      <c r="A209" s="4" t="str">
        <f t="shared" si="17"/>
        <v>002018ｻ009BGbNLDFw</v>
      </c>
      <c r="B209" t="s">
        <v>713</v>
      </c>
      <c r="C209" t="s">
        <v>714</v>
      </c>
      <c r="D209" t="s">
        <v>715</v>
      </c>
      <c r="E209" s="3">
        <v>43536</v>
      </c>
      <c r="F209" s="13">
        <v>23.1</v>
      </c>
      <c r="G209" t="s">
        <v>139</v>
      </c>
      <c r="H209" t="s">
        <v>294</v>
      </c>
      <c r="I209" t="s">
        <v>141</v>
      </c>
      <c r="J209" s="24" t="s">
        <v>668</v>
      </c>
      <c r="K209" s="1" t="str">
        <f t="shared" si="15"/>
        <v>佐賀市</v>
      </c>
      <c r="L209" s="1" t="str">
        <f t="shared" si="18"/>
        <v>低</v>
      </c>
      <c r="M209" s="15">
        <v>43536</v>
      </c>
      <c r="N209">
        <f t="shared" si="16"/>
        <v>1</v>
      </c>
      <c r="O209">
        <f t="shared" si="19"/>
        <v>1</v>
      </c>
    </row>
    <row r="210" spans="1:15" x14ac:dyDescent="0.45">
      <c r="A210" s="4" t="str">
        <f t="shared" si="17"/>
        <v>002018ｻ009BHcSuLSH</v>
      </c>
      <c r="B210" t="s">
        <v>716</v>
      </c>
      <c r="C210" t="s">
        <v>717</v>
      </c>
      <c r="D210" t="s">
        <v>715</v>
      </c>
      <c r="E210" s="3">
        <v>43537</v>
      </c>
      <c r="F210" s="13">
        <v>39.6</v>
      </c>
      <c r="G210" t="s">
        <v>139</v>
      </c>
      <c r="H210" t="s">
        <v>294</v>
      </c>
      <c r="I210" t="s">
        <v>141</v>
      </c>
      <c r="J210" s="24" t="s">
        <v>668</v>
      </c>
      <c r="K210" s="1" t="str">
        <f t="shared" si="15"/>
        <v>佐賀市</v>
      </c>
      <c r="L210" s="1" t="str">
        <f t="shared" si="18"/>
        <v>低</v>
      </c>
      <c r="M210" s="15">
        <v>43537</v>
      </c>
      <c r="N210">
        <f t="shared" si="16"/>
        <v>1</v>
      </c>
      <c r="O210">
        <f t="shared" si="19"/>
        <v>1</v>
      </c>
    </row>
    <row r="211" spans="1:15" x14ac:dyDescent="0.45">
      <c r="A211" s="4" t="str">
        <f t="shared" si="17"/>
        <v>002018ｻ009BKvDKhiL</v>
      </c>
      <c r="B211" t="s">
        <v>718</v>
      </c>
      <c r="C211" t="s">
        <v>719</v>
      </c>
      <c r="D211" t="s">
        <v>720</v>
      </c>
      <c r="E211" s="3">
        <v>43564</v>
      </c>
      <c r="F211" s="13">
        <v>89.1</v>
      </c>
      <c r="G211" t="s">
        <v>139</v>
      </c>
      <c r="H211" t="s">
        <v>146</v>
      </c>
      <c r="I211" t="s">
        <v>141</v>
      </c>
      <c r="J211" s="24" t="s">
        <v>668</v>
      </c>
      <c r="K211" s="1" t="str">
        <f t="shared" si="15"/>
        <v>大分市</v>
      </c>
      <c r="L211" s="1" t="str">
        <f t="shared" si="18"/>
        <v>低</v>
      </c>
      <c r="M211" s="15">
        <v>43564</v>
      </c>
      <c r="N211">
        <f t="shared" si="16"/>
        <v>1</v>
      </c>
      <c r="O211">
        <f t="shared" si="19"/>
        <v>1</v>
      </c>
    </row>
    <row r="212" spans="1:15" x14ac:dyDescent="0.45">
      <c r="A212" s="4" t="str">
        <f t="shared" si="17"/>
        <v>002018ｻ011BEE1c82k</v>
      </c>
      <c r="B212" t="s">
        <v>721</v>
      </c>
      <c r="C212" t="s">
        <v>722</v>
      </c>
      <c r="D212" t="s">
        <v>723</v>
      </c>
      <c r="E212" s="3">
        <v>43538</v>
      </c>
      <c r="F212" s="13">
        <v>14.574999999999999</v>
      </c>
      <c r="G212" t="s">
        <v>139</v>
      </c>
      <c r="H212" t="s">
        <v>294</v>
      </c>
      <c r="I212" t="s">
        <v>141</v>
      </c>
      <c r="J212" s="24" t="s">
        <v>668</v>
      </c>
      <c r="K212" s="1" t="str">
        <f t="shared" si="15"/>
        <v>佐賀市</v>
      </c>
      <c r="L212" s="1" t="str">
        <f t="shared" si="18"/>
        <v>低</v>
      </c>
      <c r="M212" s="15">
        <v>43538</v>
      </c>
      <c r="N212">
        <f t="shared" si="16"/>
        <v>1</v>
      </c>
      <c r="O212">
        <f t="shared" si="19"/>
        <v>1</v>
      </c>
    </row>
    <row r="213" spans="1:15" x14ac:dyDescent="0.45">
      <c r="A213" s="4" t="str">
        <f t="shared" si="17"/>
        <v>002018ｻ011BFxNaUi2</v>
      </c>
      <c r="B213" t="s">
        <v>724</v>
      </c>
      <c r="C213" t="s">
        <v>725</v>
      </c>
      <c r="D213" t="s">
        <v>723</v>
      </c>
      <c r="E213" s="3">
        <v>43538</v>
      </c>
      <c r="F213" s="13">
        <v>11.824999999999999</v>
      </c>
      <c r="G213" t="s">
        <v>139</v>
      </c>
      <c r="H213" t="s">
        <v>294</v>
      </c>
      <c r="I213" t="s">
        <v>141</v>
      </c>
      <c r="J213" s="24" t="s">
        <v>668</v>
      </c>
      <c r="K213" s="1" t="str">
        <f t="shared" si="15"/>
        <v>佐賀市</v>
      </c>
      <c r="L213" s="1" t="str">
        <f t="shared" si="18"/>
        <v>低</v>
      </c>
      <c r="M213" s="15">
        <v>43538</v>
      </c>
      <c r="N213">
        <f t="shared" si="16"/>
        <v>1</v>
      </c>
      <c r="O213">
        <f t="shared" si="19"/>
        <v>1</v>
      </c>
    </row>
    <row r="214" spans="1:15" x14ac:dyDescent="0.45">
      <c r="A214" s="4" t="str">
        <f t="shared" si="17"/>
        <v>002018ｻ011BHf6P2sL</v>
      </c>
      <c r="B214" t="s">
        <v>726</v>
      </c>
      <c r="C214" t="s">
        <v>727</v>
      </c>
      <c r="D214" t="s">
        <v>728</v>
      </c>
      <c r="E214" s="3">
        <v>43571</v>
      </c>
      <c r="F214" s="13">
        <v>25.3</v>
      </c>
      <c r="G214" t="s">
        <v>139</v>
      </c>
      <c r="H214" t="s">
        <v>238</v>
      </c>
      <c r="I214" t="s">
        <v>141</v>
      </c>
      <c r="J214" s="24" t="s">
        <v>668</v>
      </c>
      <c r="K214" s="1" t="str">
        <f t="shared" si="15"/>
        <v>福岡市</v>
      </c>
      <c r="L214" s="1" t="str">
        <f t="shared" si="18"/>
        <v>低</v>
      </c>
      <c r="M214" s="15">
        <v>43571</v>
      </c>
      <c r="N214">
        <f t="shared" si="16"/>
        <v>1</v>
      </c>
      <c r="O214">
        <f t="shared" si="19"/>
        <v>1</v>
      </c>
    </row>
    <row r="215" spans="1:15" x14ac:dyDescent="0.45">
      <c r="A215" s="4" t="str">
        <f t="shared" si="17"/>
        <v>002018ｻ011BIFf5MpR</v>
      </c>
      <c r="B215" t="s">
        <v>729</v>
      </c>
      <c r="C215" t="s">
        <v>730</v>
      </c>
      <c r="D215" t="s">
        <v>728</v>
      </c>
      <c r="E215" s="3">
        <v>43572</v>
      </c>
      <c r="F215" s="13">
        <v>44.274999999999999</v>
      </c>
      <c r="G215" t="s">
        <v>139</v>
      </c>
      <c r="H215" t="s">
        <v>294</v>
      </c>
      <c r="I215" t="s">
        <v>141</v>
      </c>
      <c r="J215" s="24" t="s">
        <v>668</v>
      </c>
      <c r="K215" s="1" t="str">
        <f t="shared" si="15"/>
        <v>佐賀市</v>
      </c>
      <c r="L215" s="1" t="str">
        <f t="shared" si="18"/>
        <v>低</v>
      </c>
      <c r="M215" s="15">
        <v>43572</v>
      </c>
      <c r="N215">
        <f t="shared" si="16"/>
        <v>1</v>
      </c>
      <c r="O215">
        <f t="shared" si="19"/>
        <v>1</v>
      </c>
    </row>
    <row r="216" spans="1:15" x14ac:dyDescent="0.45">
      <c r="A216" s="4" t="str">
        <f t="shared" si="17"/>
        <v>002018ｻ011BJ6Z35tu</v>
      </c>
      <c r="B216" t="s">
        <v>731</v>
      </c>
      <c r="C216" t="s">
        <v>732</v>
      </c>
      <c r="D216" t="s">
        <v>728</v>
      </c>
      <c r="E216" s="3">
        <v>43570</v>
      </c>
      <c r="F216" s="13">
        <v>52.25</v>
      </c>
      <c r="G216" t="s">
        <v>139</v>
      </c>
      <c r="H216" t="s">
        <v>294</v>
      </c>
      <c r="I216" t="s">
        <v>141</v>
      </c>
      <c r="J216" s="24" t="s">
        <v>668</v>
      </c>
      <c r="K216" s="1" t="str">
        <f t="shared" si="15"/>
        <v>佐賀市</v>
      </c>
      <c r="L216" s="1" t="str">
        <f t="shared" si="18"/>
        <v>低</v>
      </c>
      <c r="M216" s="15">
        <v>43570</v>
      </c>
      <c r="N216">
        <f t="shared" si="16"/>
        <v>1</v>
      </c>
      <c r="O216">
        <f t="shared" si="19"/>
        <v>1</v>
      </c>
    </row>
    <row r="217" spans="1:15" x14ac:dyDescent="0.45">
      <c r="A217" s="4" t="str">
        <f t="shared" si="17"/>
        <v>002018ｻ011BKRNY772</v>
      </c>
      <c r="B217" t="s">
        <v>733</v>
      </c>
      <c r="C217" t="s">
        <v>734</v>
      </c>
      <c r="D217" t="s">
        <v>728</v>
      </c>
      <c r="E217" s="3">
        <v>43570</v>
      </c>
      <c r="F217" s="13">
        <v>69.3</v>
      </c>
      <c r="G217" t="s">
        <v>139</v>
      </c>
      <c r="H217" t="s">
        <v>294</v>
      </c>
      <c r="I217" t="s">
        <v>141</v>
      </c>
      <c r="J217" s="24" t="s">
        <v>668</v>
      </c>
      <c r="K217" s="1" t="str">
        <f t="shared" si="15"/>
        <v>佐賀市</v>
      </c>
      <c r="L217" s="1" t="str">
        <f t="shared" si="18"/>
        <v>低</v>
      </c>
      <c r="M217" s="15">
        <v>43570</v>
      </c>
      <c r="N217">
        <f t="shared" si="16"/>
        <v>1</v>
      </c>
      <c r="O217">
        <f t="shared" si="19"/>
        <v>1</v>
      </c>
    </row>
    <row r="218" spans="1:15" x14ac:dyDescent="0.45">
      <c r="A218" s="4" t="str">
        <f t="shared" si="17"/>
        <v>002018ｻ012BCm4M8qF</v>
      </c>
      <c r="B218" t="s">
        <v>735</v>
      </c>
      <c r="C218" t="s">
        <v>736</v>
      </c>
      <c r="D218" t="s">
        <v>737</v>
      </c>
      <c r="E218" s="3">
        <v>43568</v>
      </c>
      <c r="F218" s="13">
        <v>25.85</v>
      </c>
      <c r="G218" t="s">
        <v>139</v>
      </c>
      <c r="H218" t="s">
        <v>294</v>
      </c>
      <c r="I218" t="s">
        <v>141</v>
      </c>
      <c r="J218" s="24" t="s">
        <v>668</v>
      </c>
      <c r="K218" s="1" t="str">
        <f t="shared" si="15"/>
        <v>佐賀市</v>
      </c>
      <c r="L218" s="1" t="str">
        <f t="shared" si="18"/>
        <v>低</v>
      </c>
      <c r="M218" s="15">
        <v>43568</v>
      </c>
      <c r="N218">
        <f t="shared" si="16"/>
        <v>1</v>
      </c>
      <c r="O218">
        <f t="shared" si="19"/>
        <v>1</v>
      </c>
    </row>
    <row r="219" spans="1:15" x14ac:dyDescent="0.45">
      <c r="A219" s="4" t="str">
        <f t="shared" si="17"/>
        <v>002018ｻ006BBgxJBNh</v>
      </c>
      <c r="B219" t="s">
        <v>738</v>
      </c>
      <c r="C219" t="s">
        <v>739</v>
      </c>
      <c r="D219" t="s">
        <v>740</v>
      </c>
      <c r="E219" s="3">
        <v>43439</v>
      </c>
      <c r="F219" s="13">
        <v>38.5</v>
      </c>
      <c r="G219" t="s">
        <v>139</v>
      </c>
      <c r="H219" t="s">
        <v>238</v>
      </c>
      <c r="I219" t="s">
        <v>141</v>
      </c>
      <c r="J219" s="24" t="s">
        <v>668</v>
      </c>
      <c r="K219" s="1" t="str">
        <f t="shared" si="15"/>
        <v>福岡市</v>
      </c>
      <c r="L219" s="1" t="str">
        <f t="shared" si="18"/>
        <v>低</v>
      </c>
      <c r="M219" s="15">
        <v>43439</v>
      </c>
      <c r="N219">
        <f t="shared" si="16"/>
        <v>1</v>
      </c>
      <c r="O219">
        <f t="shared" si="19"/>
        <v>1</v>
      </c>
    </row>
    <row r="220" spans="1:15" x14ac:dyDescent="0.45">
      <c r="A220" s="4" t="str">
        <f t="shared" si="17"/>
        <v>002018ｻ007BDivbC3v</v>
      </c>
      <c r="B220" t="s">
        <v>741</v>
      </c>
      <c r="C220" t="s">
        <v>742</v>
      </c>
      <c r="D220" t="s">
        <v>743</v>
      </c>
      <c r="E220" s="3">
        <v>43498</v>
      </c>
      <c r="F220" s="13">
        <v>19.8</v>
      </c>
      <c r="G220" t="s">
        <v>139</v>
      </c>
      <c r="H220" t="s">
        <v>315</v>
      </c>
      <c r="I220" t="s">
        <v>141</v>
      </c>
      <c r="J220" s="24" t="s">
        <v>668</v>
      </c>
      <c r="K220" s="1" t="str">
        <f t="shared" si="15"/>
        <v>長崎市</v>
      </c>
      <c r="L220" s="1" t="str">
        <f t="shared" si="18"/>
        <v>低</v>
      </c>
      <c r="M220" s="15">
        <v>43498</v>
      </c>
      <c r="N220">
        <f t="shared" si="16"/>
        <v>1</v>
      </c>
      <c r="O220">
        <f t="shared" si="19"/>
        <v>1</v>
      </c>
    </row>
    <row r="221" spans="1:15" x14ac:dyDescent="0.45">
      <c r="A221" s="4" t="str">
        <f t="shared" si="17"/>
        <v>002018ｻ007BF85L7bA</v>
      </c>
      <c r="B221" t="s">
        <v>744</v>
      </c>
      <c r="C221" t="s">
        <v>745</v>
      </c>
      <c r="D221" t="s">
        <v>231</v>
      </c>
      <c r="E221" s="3">
        <v>43528</v>
      </c>
      <c r="F221" s="13">
        <v>69.3</v>
      </c>
      <c r="G221" t="s">
        <v>139</v>
      </c>
      <c r="H221" t="s">
        <v>111</v>
      </c>
      <c r="I221" t="s">
        <v>141</v>
      </c>
      <c r="J221" s="24" t="s">
        <v>668</v>
      </c>
      <c r="K221" s="1" t="str">
        <f t="shared" si="15"/>
        <v>福岡市</v>
      </c>
      <c r="L221" s="1" t="str">
        <f t="shared" si="18"/>
        <v>低</v>
      </c>
      <c r="M221" s="15">
        <v>43528</v>
      </c>
      <c r="N221">
        <f t="shared" si="16"/>
        <v>1</v>
      </c>
      <c r="O221">
        <f t="shared" si="19"/>
        <v>1</v>
      </c>
    </row>
    <row r="222" spans="1:15" x14ac:dyDescent="0.45">
      <c r="A222" s="4" t="str">
        <f t="shared" si="17"/>
        <v>002018ｻ007BHJMG7DD</v>
      </c>
      <c r="B222" t="s">
        <v>746</v>
      </c>
      <c r="C222" t="s">
        <v>747</v>
      </c>
      <c r="D222" t="s">
        <v>748</v>
      </c>
      <c r="E222" s="3">
        <v>43537</v>
      </c>
      <c r="F222" s="13">
        <v>89.1</v>
      </c>
      <c r="G222" t="s">
        <v>139</v>
      </c>
      <c r="H222" t="s">
        <v>111</v>
      </c>
      <c r="I222" t="s">
        <v>141</v>
      </c>
      <c r="J222" s="24" t="s">
        <v>668</v>
      </c>
      <c r="K222" s="1" t="str">
        <f t="shared" si="15"/>
        <v>福岡市</v>
      </c>
      <c r="L222" s="1" t="str">
        <f t="shared" si="18"/>
        <v>低</v>
      </c>
      <c r="M222" s="15">
        <v>43537</v>
      </c>
      <c r="N222">
        <f t="shared" si="16"/>
        <v>1</v>
      </c>
      <c r="O222">
        <f t="shared" si="19"/>
        <v>1</v>
      </c>
    </row>
    <row r="223" spans="1:15" x14ac:dyDescent="0.45">
      <c r="A223" s="4" t="str">
        <f t="shared" si="17"/>
        <v>002018ｻ008BCb1LCiW</v>
      </c>
      <c r="B223" t="s">
        <v>749</v>
      </c>
      <c r="C223" t="s">
        <v>750</v>
      </c>
      <c r="D223" t="s">
        <v>751</v>
      </c>
      <c r="E223" s="3">
        <v>43528</v>
      </c>
      <c r="F223" s="13">
        <v>24.75</v>
      </c>
      <c r="G223" t="s">
        <v>139</v>
      </c>
      <c r="H223" t="s">
        <v>294</v>
      </c>
      <c r="I223" t="s">
        <v>141</v>
      </c>
      <c r="J223" s="24" t="s">
        <v>668</v>
      </c>
      <c r="K223" s="1" t="str">
        <f t="shared" si="15"/>
        <v>佐賀市</v>
      </c>
      <c r="L223" s="1" t="str">
        <f t="shared" si="18"/>
        <v>低</v>
      </c>
      <c r="M223" s="15">
        <v>43528</v>
      </c>
      <c r="N223">
        <f t="shared" si="16"/>
        <v>1</v>
      </c>
      <c r="O223">
        <f t="shared" si="19"/>
        <v>1</v>
      </c>
    </row>
    <row r="224" spans="1:15" x14ac:dyDescent="0.45">
      <c r="A224" s="4" t="str">
        <f t="shared" si="17"/>
        <v>002018ｻ008BESNerJN</v>
      </c>
      <c r="B224" t="s">
        <v>752</v>
      </c>
      <c r="C224" t="s">
        <v>753</v>
      </c>
      <c r="D224" t="s">
        <v>754</v>
      </c>
      <c r="E224" s="3">
        <v>43524</v>
      </c>
      <c r="F224" s="13">
        <v>18.7</v>
      </c>
      <c r="G224" t="s">
        <v>139</v>
      </c>
      <c r="H224" t="s">
        <v>294</v>
      </c>
      <c r="I224" t="s">
        <v>141</v>
      </c>
      <c r="J224" s="24" t="s">
        <v>668</v>
      </c>
      <c r="K224" s="1" t="str">
        <f t="shared" si="15"/>
        <v>佐賀市</v>
      </c>
      <c r="L224" s="1" t="str">
        <f t="shared" si="18"/>
        <v>低</v>
      </c>
      <c r="M224" s="15">
        <v>43524</v>
      </c>
      <c r="N224">
        <f t="shared" si="16"/>
        <v>1</v>
      </c>
      <c r="O224">
        <f t="shared" si="19"/>
        <v>1</v>
      </c>
    </row>
    <row r="225" spans="1:15" x14ac:dyDescent="0.45">
      <c r="A225" s="4" t="str">
        <f t="shared" si="17"/>
        <v>002018ｻ009BEMWJij7</v>
      </c>
      <c r="B225" t="s">
        <v>755</v>
      </c>
      <c r="C225" t="s">
        <v>756</v>
      </c>
      <c r="D225" t="s">
        <v>757</v>
      </c>
      <c r="E225" s="3">
        <v>43532</v>
      </c>
      <c r="F225" s="13">
        <v>26.4</v>
      </c>
      <c r="G225" t="s">
        <v>139</v>
      </c>
      <c r="H225" t="s">
        <v>294</v>
      </c>
      <c r="I225" t="s">
        <v>141</v>
      </c>
      <c r="J225" s="24" t="s">
        <v>668</v>
      </c>
      <c r="K225" s="1" t="str">
        <f t="shared" si="15"/>
        <v>佐賀市</v>
      </c>
      <c r="L225" s="1" t="str">
        <f t="shared" si="18"/>
        <v>低</v>
      </c>
      <c r="M225" s="15">
        <v>43532</v>
      </c>
      <c r="N225">
        <f t="shared" si="16"/>
        <v>1</v>
      </c>
      <c r="O225">
        <f t="shared" si="19"/>
        <v>1</v>
      </c>
    </row>
    <row r="226" spans="1:15" x14ac:dyDescent="0.45">
      <c r="A226" s="4" t="str">
        <f t="shared" si="17"/>
        <v>002018ｻ009BFFVeU6A</v>
      </c>
      <c r="B226" t="s">
        <v>758</v>
      </c>
      <c r="C226" t="s">
        <v>759</v>
      </c>
      <c r="D226" t="s">
        <v>757</v>
      </c>
      <c r="E226" s="3">
        <v>43525</v>
      </c>
      <c r="F226" s="13">
        <v>39.6</v>
      </c>
      <c r="G226" t="s">
        <v>139</v>
      </c>
      <c r="H226" t="s">
        <v>294</v>
      </c>
      <c r="I226" t="s">
        <v>141</v>
      </c>
      <c r="J226" s="24" t="s">
        <v>668</v>
      </c>
      <c r="K226" s="1" t="str">
        <f t="shared" si="15"/>
        <v>佐賀市</v>
      </c>
      <c r="L226" s="1" t="str">
        <f t="shared" si="18"/>
        <v>低</v>
      </c>
      <c r="M226" s="15">
        <v>43525</v>
      </c>
      <c r="N226">
        <f t="shared" si="16"/>
        <v>1</v>
      </c>
      <c r="O226">
        <f t="shared" si="19"/>
        <v>1</v>
      </c>
    </row>
    <row r="227" spans="1:15" x14ac:dyDescent="0.45">
      <c r="A227" s="4" t="str">
        <f t="shared" si="17"/>
        <v>002018ｻ010BHGGRGSF</v>
      </c>
      <c r="B227" t="s">
        <v>760</v>
      </c>
      <c r="C227" t="s">
        <v>761</v>
      </c>
      <c r="D227" t="s">
        <v>762</v>
      </c>
      <c r="E227" s="3">
        <v>43525</v>
      </c>
      <c r="F227" s="13">
        <v>17.600000000000001</v>
      </c>
      <c r="G227" t="s">
        <v>139</v>
      </c>
      <c r="H227" t="s">
        <v>294</v>
      </c>
      <c r="I227" t="s">
        <v>141</v>
      </c>
      <c r="J227" s="24" t="s">
        <v>668</v>
      </c>
      <c r="K227" s="1" t="str">
        <f t="shared" si="15"/>
        <v>佐賀市</v>
      </c>
      <c r="L227" s="1" t="str">
        <f t="shared" si="18"/>
        <v>低</v>
      </c>
      <c r="M227" s="15">
        <v>43525</v>
      </c>
      <c r="N227">
        <f t="shared" si="16"/>
        <v>1</v>
      </c>
      <c r="O227">
        <f t="shared" si="19"/>
        <v>1</v>
      </c>
    </row>
    <row r="228" spans="1:15" x14ac:dyDescent="0.45">
      <c r="A228" s="4" t="str">
        <f t="shared" si="17"/>
        <v>002018ｻ010BI7XDp1N</v>
      </c>
      <c r="B228" t="s">
        <v>763</v>
      </c>
      <c r="C228" t="s">
        <v>764</v>
      </c>
      <c r="D228" t="s">
        <v>762</v>
      </c>
      <c r="E228" s="3">
        <v>43577</v>
      </c>
      <c r="F228" s="13">
        <v>47.85</v>
      </c>
      <c r="G228" t="s">
        <v>139</v>
      </c>
      <c r="H228" t="s">
        <v>294</v>
      </c>
      <c r="I228" t="s">
        <v>141</v>
      </c>
      <c r="J228" s="24" t="s">
        <v>668</v>
      </c>
      <c r="K228" s="1" t="str">
        <f t="shared" si="15"/>
        <v>佐賀市</v>
      </c>
      <c r="L228" s="1" t="str">
        <f t="shared" si="18"/>
        <v>低</v>
      </c>
      <c r="M228" s="15">
        <v>43577</v>
      </c>
      <c r="N228">
        <f t="shared" si="16"/>
        <v>1</v>
      </c>
      <c r="O228">
        <f t="shared" si="19"/>
        <v>1</v>
      </c>
    </row>
    <row r="229" spans="1:15" x14ac:dyDescent="0.45">
      <c r="A229" s="4" t="str">
        <f t="shared" si="17"/>
        <v>002018ｻ012BDSbgbGn</v>
      </c>
      <c r="B229" t="s">
        <v>765</v>
      </c>
      <c r="C229" t="s">
        <v>766</v>
      </c>
      <c r="D229" t="s">
        <v>767</v>
      </c>
      <c r="E229" s="3">
        <v>43525</v>
      </c>
      <c r="F229" s="13">
        <v>15.4</v>
      </c>
      <c r="G229" t="s">
        <v>139</v>
      </c>
      <c r="H229" t="s">
        <v>238</v>
      </c>
      <c r="I229" t="s">
        <v>141</v>
      </c>
      <c r="J229" s="24" t="s">
        <v>668</v>
      </c>
      <c r="K229" s="1" t="str">
        <f t="shared" si="15"/>
        <v>福岡市</v>
      </c>
      <c r="L229" s="1" t="str">
        <f t="shared" si="18"/>
        <v>低</v>
      </c>
      <c r="M229" s="15">
        <v>43525</v>
      </c>
      <c r="N229">
        <f t="shared" si="16"/>
        <v>1</v>
      </c>
      <c r="O229">
        <f t="shared" si="19"/>
        <v>1</v>
      </c>
    </row>
    <row r="230" spans="1:15" x14ac:dyDescent="0.45">
      <c r="A230" s="4" t="str">
        <f t="shared" si="17"/>
        <v>002018ｻ007BCNNErK5</v>
      </c>
      <c r="B230" t="s">
        <v>768</v>
      </c>
      <c r="C230" t="s">
        <v>769</v>
      </c>
      <c r="D230" t="s">
        <v>743</v>
      </c>
      <c r="E230" s="3">
        <v>43607</v>
      </c>
      <c r="F230" s="13">
        <v>14.85</v>
      </c>
      <c r="G230" t="s">
        <v>139</v>
      </c>
      <c r="H230" t="s">
        <v>315</v>
      </c>
      <c r="I230" t="s">
        <v>141</v>
      </c>
      <c r="J230" s="24" t="s">
        <v>668</v>
      </c>
      <c r="K230" s="1" t="str">
        <f t="shared" si="15"/>
        <v>長崎市</v>
      </c>
      <c r="L230" s="1" t="str">
        <f t="shared" si="18"/>
        <v>低</v>
      </c>
      <c r="M230" s="15">
        <v>43607</v>
      </c>
      <c r="N230">
        <f t="shared" si="16"/>
        <v>1</v>
      </c>
      <c r="O230">
        <f t="shared" si="19"/>
        <v>1</v>
      </c>
    </row>
    <row r="231" spans="1:15" x14ac:dyDescent="0.45">
      <c r="A231" s="4" t="str">
        <f t="shared" si="17"/>
        <v>002018ｻ007BE38uQNK</v>
      </c>
      <c r="B231" t="s">
        <v>770</v>
      </c>
      <c r="C231" t="s">
        <v>771</v>
      </c>
      <c r="D231" t="s">
        <v>772</v>
      </c>
      <c r="E231" s="3">
        <v>43607</v>
      </c>
      <c r="F231" s="13">
        <v>30.8</v>
      </c>
      <c r="G231" t="s">
        <v>139</v>
      </c>
      <c r="H231" t="s">
        <v>315</v>
      </c>
      <c r="I231" t="s">
        <v>141</v>
      </c>
      <c r="J231" s="24" t="s">
        <v>668</v>
      </c>
      <c r="K231" s="1" t="str">
        <f t="shared" si="15"/>
        <v>長崎市</v>
      </c>
      <c r="L231" s="1" t="str">
        <f t="shared" si="18"/>
        <v>低</v>
      </c>
      <c r="M231" s="15">
        <v>43607</v>
      </c>
      <c r="N231">
        <f t="shared" si="16"/>
        <v>1</v>
      </c>
      <c r="O231">
        <f t="shared" si="19"/>
        <v>1</v>
      </c>
    </row>
    <row r="232" spans="1:15" x14ac:dyDescent="0.45">
      <c r="A232" s="4" t="str">
        <f t="shared" si="17"/>
        <v>002018ｻ008BHC3ySNy</v>
      </c>
      <c r="B232" t="s">
        <v>773</v>
      </c>
      <c r="C232" t="s">
        <v>774</v>
      </c>
      <c r="D232" t="s">
        <v>775</v>
      </c>
      <c r="E232" s="3">
        <v>43614</v>
      </c>
      <c r="F232" s="13">
        <v>72.599999999999994</v>
      </c>
      <c r="G232" t="s">
        <v>139</v>
      </c>
      <c r="H232" t="s">
        <v>294</v>
      </c>
      <c r="I232" t="s">
        <v>141</v>
      </c>
      <c r="J232" s="24" t="s">
        <v>668</v>
      </c>
      <c r="K232" s="1" t="str">
        <f t="shared" si="15"/>
        <v>佐賀市</v>
      </c>
      <c r="L232" s="1" t="str">
        <f t="shared" si="18"/>
        <v>低</v>
      </c>
      <c r="M232" s="15">
        <v>43614</v>
      </c>
      <c r="N232">
        <f t="shared" si="16"/>
        <v>1</v>
      </c>
      <c r="O232">
        <f t="shared" si="19"/>
        <v>1</v>
      </c>
    </row>
    <row r="233" spans="1:15" x14ac:dyDescent="0.45">
      <c r="A233" s="4" t="str">
        <f t="shared" si="17"/>
        <v>002018ｻ011BAY58Cqq</v>
      </c>
      <c r="B233" t="s">
        <v>776</v>
      </c>
      <c r="C233" t="s">
        <v>777</v>
      </c>
      <c r="D233" t="s">
        <v>778</v>
      </c>
      <c r="E233" s="3">
        <v>43607</v>
      </c>
      <c r="F233" s="13">
        <v>23.925000000000001</v>
      </c>
      <c r="G233" t="s">
        <v>139</v>
      </c>
      <c r="H233" t="s">
        <v>315</v>
      </c>
      <c r="I233" t="s">
        <v>141</v>
      </c>
      <c r="J233" s="24" t="s">
        <v>668</v>
      </c>
      <c r="K233" s="1" t="str">
        <f t="shared" si="15"/>
        <v>長崎市</v>
      </c>
      <c r="L233" s="1" t="str">
        <f t="shared" si="18"/>
        <v>低</v>
      </c>
      <c r="M233" s="15">
        <v>43607</v>
      </c>
      <c r="N233">
        <f t="shared" si="16"/>
        <v>1</v>
      </c>
      <c r="O233">
        <f t="shared" si="19"/>
        <v>1</v>
      </c>
    </row>
    <row r="234" spans="1:15" x14ac:dyDescent="0.45">
      <c r="A234" s="4" t="str">
        <f t="shared" si="17"/>
        <v>002019ｻ003BY8WJKLX</v>
      </c>
      <c r="B234" t="s">
        <v>779</v>
      </c>
      <c r="C234" t="s">
        <v>780</v>
      </c>
      <c r="D234" t="s">
        <v>781</v>
      </c>
      <c r="E234" s="3">
        <v>43647</v>
      </c>
      <c r="F234" s="13">
        <v>87.48</v>
      </c>
      <c r="G234" t="s">
        <v>139</v>
      </c>
      <c r="H234" t="s">
        <v>146</v>
      </c>
      <c r="I234" t="s">
        <v>141</v>
      </c>
      <c r="J234" s="24" t="s">
        <v>504</v>
      </c>
      <c r="K234" s="1" t="str">
        <f t="shared" si="15"/>
        <v>大分市</v>
      </c>
      <c r="L234" s="1" t="str">
        <f t="shared" si="18"/>
        <v>低</v>
      </c>
      <c r="M234" s="15">
        <v>43647</v>
      </c>
      <c r="N234">
        <f t="shared" si="16"/>
        <v>1</v>
      </c>
      <c r="O234">
        <f t="shared" si="19"/>
        <v>1</v>
      </c>
    </row>
    <row r="235" spans="1:15" x14ac:dyDescent="0.45">
      <c r="A235" s="4" t="str">
        <f t="shared" si="17"/>
        <v>002019ｻ003BZ8ptTdV</v>
      </c>
      <c r="B235" t="s">
        <v>782</v>
      </c>
      <c r="C235" t="s">
        <v>783</v>
      </c>
      <c r="D235" t="s">
        <v>781</v>
      </c>
      <c r="E235" s="3">
        <v>43647</v>
      </c>
      <c r="F235" s="13">
        <v>87.48</v>
      </c>
      <c r="G235" t="s">
        <v>139</v>
      </c>
      <c r="H235" t="s">
        <v>146</v>
      </c>
      <c r="I235" t="s">
        <v>141</v>
      </c>
      <c r="J235" s="24" t="s">
        <v>504</v>
      </c>
      <c r="K235" s="1" t="str">
        <f t="shared" si="15"/>
        <v>大分市</v>
      </c>
      <c r="L235" s="1" t="str">
        <f t="shared" si="18"/>
        <v>低</v>
      </c>
      <c r="M235" s="15">
        <v>43647</v>
      </c>
      <c r="N235">
        <f t="shared" si="16"/>
        <v>1</v>
      </c>
      <c r="O235">
        <f t="shared" si="19"/>
        <v>1</v>
      </c>
    </row>
    <row r="236" spans="1:15" x14ac:dyDescent="0.45">
      <c r="A236" s="4" t="str">
        <f t="shared" si="17"/>
        <v>002018ｻ008BAAzME7N</v>
      </c>
      <c r="B236" t="s">
        <v>784</v>
      </c>
      <c r="C236" t="s">
        <v>785</v>
      </c>
      <c r="D236" t="s">
        <v>786</v>
      </c>
      <c r="E236" s="3">
        <v>43622</v>
      </c>
      <c r="F236" s="13">
        <v>36.299999999999997</v>
      </c>
      <c r="G236" t="s">
        <v>139</v>
      </c>
      <c r="H236" t="s">
        <v>140</v>
      </c>
      <c r="I236" t="s">
        <v>141</v>
      </c>
      <c r="J236" s="24" t="s">
        <v>668</v>
      </c>
      <c r="K236" s="1" t="str">
        <f t="shared" si="15"/>
        <v>熊本市</v>
      </c>
      <c r="L236" s="1" t="str">
        <f t="shared" si="18"/>
        <v>低</v>
      </c>
      <c r="M236" s="15">
        <v>43622</v>
      </c>
      <c r="N236">
        <f t="shared" si="16"/>
        <v>1</v>
      </c>
      <c r="O236">
        <f t="shared" si="19"/>
        <v>1</v>
      </c>
    </row>
    <row r="237" spans="1:15" x14ac:dyDescent="0.45">
      <c r="A237" s="4" t="str">
        <f t="shared" si="17"/>
        <v>002018ｻ009BJRaMg2c</v>
      </c>
      <c r="B237" t="s">
        <v>787</v>
      </c>
      <c r="C237" t="s">
        <v>788</v>
      </c>
      <c r="D237" t="s">
        <v>720</v>
      </c>
      <c r="E237" s="3">
        <v>43619</v>
      </c>
      <c r="F237" s="13">
        <v>79.2</v>
      </c>
      <c r="G237" t="s">
        <v>139</v>
      </c>
      <c r="H237" t="s">
        <v>146</v>
      </c>
      <c r="I237" t="s">
        <v>141</v>
      </c>
      <c r="J237" s="24" t="s">
        <v>668</v>
      </c>
      <c r="K237" s="1" t="str">
        <f t="shared" si="15"/>
        <v>大分市</v>
      </c>
      <c r="L237" s="1" t="str">
        <f t="shared" si="18"/>
        <v>低</v>
      </c>
      <c r="M237" s="15">
        <v>43619</v>
      </c>
      <c r="N237">
        <f t="shared" si="16"/>
        <v>1</v>
      </c>
      <c r="O237">
        <f t="shared" si="19"/>
        <v>1</v>
      </c>
    </row>
    <row r="238" spans="1:15" x14ac:dyDescent="0.45">
      <c r="A238" s="4" t="str">
        <f t="shared" si="17"/>
        <v>002018ｻ010BCMkNX8S</v>
      </c>
      <c r="B238" t="s">
        <v>789</v>
      </c>
      <c r="C238" t="s">
        <v>790</v>
      </c>
      <c r="D238" t="s">
        <v>791</v>
      </c>
      <c r="E238" s="3">
        <v>43615</v>
      </c>
      <c r="F238" s="13">
        <v>89.1</v>
      </c>
      <c r="G238" t="s">
        <v>139</v>
      </c>
      <c r="H238" t="s">
        <v>294</v>
      </c>
      <c r="I238" t="s">
        <v>141</v>
      </c>
      <c r="J238" s="24" t="s">
        <v>668</v>
      </c>
      <c r="K238" s="1" t="str">
        <f t="shared" si="15"/>
        <v>佐賀市</v>
      </c>
      <c r="L238" s="1" t="str">
        <f t="shared" si="18"/>
        <v>低</v>
      </c>
      <c r="M238" s="15">
        <v>43615</v>
      </c>
      <c r="N238">
        <f t="shared" si="16"/>
        <v>1</v>
      </c>
      <c r="O238">
        <f t="shared" si="19"/>
        <v>1</v>
      </c>
    </row>
    <row r="239" spans="1:15" x14ac:dyDescent="0.45">
      <c r="A239" s="4" t="str">
        <f t="shared" si="17"/>
        <v>002018ｻ012BBY1oMCD</v>
      </c>
      <c r="B239" t="s">
        <v>792</v>
      </c>
      <c r="C239" t="s">
        <v>793</v>
      </c>
      <c r="D239" t="s">
        <v>794</v>
      </c>
      <c r="E239" s="3">
        <v>43626</v>
      </c>
      <c r="F239" s="13">
        <v>89.1</v>
      </c>
      <c r="G239" t="s">
        <v>139</v>
      </c>
      <c r="H239" t="s">
        <v>294</v>
      </c>
      <c r="I239" t="s">
        <v>141</v>
      </c>
      <c r="J239" s="24" t="s">
        <v>668</v>
      </c>
      <c r="K239" s="1" t="str">
        <f t="shared" si="15"/>
        <v>佐賀市</v>
      </c>
      <c r="L239" s="1" t="str">
        <f t="shared" si="18"/>
        <v>低</v>
      </c>
      <c r="M239" s="15">
        <v>43626</v>
      </c>
      <c r="N239">
        <f t="shared" si="16"/>
        <v>1</v>
      </c>
      <c r="O239">
        <f t="shared" si="19"/>
        <v>1</v>
      </c>
    </row>
    <row r="240" spans="1:15" x14ac:dyDescent="0.45">
      <c r="A240" s="4" t="str">
        <f t="shared" si="17"/>
        <v>002018ｻ012BEqoEFLL</v>
      </c>
      <c r="B240" t="s">
        <v>795</v>
      </c>
      <c r="C240" t="s">
        <v>796</v>
      </c>
      <c r="D240" t="s">
        <v>797</v>
      </c>
      <c r="E240" s="3">
        <v>43635</v>
      </c>
      <c r="F240" s="13">
        <v>57.2</v>
      </c>
      <c r="G240" t="s">
        <v>139</v>
      </c>
      <c r="H240" t="s">
        <v>146</v>
      </c>
      <c r="I240" t="s">
        <v>141</v>
      </c>
      <c r="J240" s="24" t="s">
        <v>668</v>
      </c>
      <c r="K240" s="1" t="str">
        <f t="shared" si="15"/>
        <v>大分市</v>
      </c>
      <c r="L240" s="1" t="str">
        <f t="shared" si="18"/>
        <v>低</v>
      </c>
      <c r="M240" s="15">
        <v>43635</v>
      </c>
      <c r="N240">
        <f t="shared" si="16"/>
        <v>1</v>
      </c>
      <c r="O240">
        <f t="shared" si="19"/>
        <v>1</v>
      </c>
    </row>
    <row r="241" spans="1:15" x14ac:dyDescent="0.45">
      <c r="A241" s="4" t="str">
        <f t="shared" si="17"/>
        <v>002017ｻ901CNx7x5m9</v>
      </c>
      <c r="B241" t="s">
        <v>798</v>
      </c>
      <c r="C241" t="s">
        <v>799</v>
      </c>
      <c r="D241" t="s">
        <v>800</v>
      </c>
      <c r="E241" s="3">
        <v>43628</v>
      </c>
      <c r="F241" s="13">
        <v>32.130000000000003</v>
      </c>
      <c r="G241" t="s">
        <v>139</v>
      </c>
      <c r="H241" t="s">
        <v>146</v>
      </c>
      <c r="I241" t="s">
        <v>141</v>
      </c>
      <c r="J241" s="24" t="s">
        <v>316</v>
      </c>
      <c r="K241" s="1" t="str">
        <f t="shared" si="15"/>
        <v>大分市</v>
      </c>
      <c r="L241" s="1" t="str">
        <f t="shared" si="18"/>
        <v>低</v>
      </c>
      <c r="M241" s="15">
        <v>43628</v>
      </c>
      <c r="N241">
        <f t="shared" si="16"/>
        <v>1</v>
      </c>
      <c r="O241">
        <f t="shared" si="19"/>
        <v>1</v>
      </c>
    </row>
    <row r="242" spans="1:15" x14ac:dyDescent="0.45">
      <c r="A242" s="4" t="str">
        <f t="shared" si="17"/>
        <v>002017ｻ902CDyALMJF</v>
      </c>
      <c r="B242" t="s">
        <v>801</v>
      </c>
      <c r="C242" t="s">
        <v>802</v>
      </c>
      <c r="D242" t="s">
        <v>803</v>
      </c>
      <c r="E242" s="3">
        <v>43165</v>
      </c>
      <c r="F242" s="13">
        <v>53.94</v>
      </c>
      <c r="G242" t="s">
        <v>139</v>
      </c>
      <c r="H242" t="s">
        <v>315</v>
      </c>
      <c r="I242" t="s">
        <v>141</v>
      </c>
      <c r="J242" s="24" t="s">
        <v>142</v>
      </c>
      <c r="K242" s="1" t="str">
        <f t="shared" si="15"/>
        <v>長崎市</v>
      </c>
      <c r="L242" s="1" t="str">
        <f t="shared" si="18"/>
        <v>低</v>
      </c>
      <c r="M242" s="15">
        <v>43165</v>
      </c>
      <c r="N242">
        <f t="shared" si="16"/>
        <v>1</v>
      </c>
      <c r="O242">
        <f t="shared" si="19"/>
        <v>1</v>
      </c>
    </row>
    <row r="243" spans="1:15" x14ac:dyDescent="0.45">
      <c r="A243" s="4" t="str">
        <f t="shared" si="17"/>
        <v>002018ｵ010ASFAN2PN</v>
      </c>
      <c r="B243" t="s">
        <v>804</v>
      </c>
      <c r="C243" t="s">
        <v>805</v>
      </c>
      <c r="D243" t="s">
        <v>806</v>
      </c>
      <c r="E243" s="3">
        <v>43705</v>
      </c>
      <c r="F243" s="13">
        <v>89.1</v>
      </c>
      <c r="G243" t="s">
        <v>139</v>
      </c>
      <c r="H243" t="s">
        <v>294</v>
      </c>
      <c r="I243" t="s">
        <v>141</v>
      </c>
      <c r="J243" s="24" t="s">
        <v>668</v>
      </c>
      <c r="K243" s="1" t="str">
        <f t="shared" si="15"/>
        <v>佐賀市</v>
      </c>
      <c r="L243" s="1" t="str">
        <f t="shared" si="18"/>
        <v>低</v>
      </c>
      <c r="M243" s="15">
        <v>43705</v>
      </c>
      <c r="N243">
        <f t="shared" si="16"/>
        <v>1</v>
      </c>
      <c r="O243">
        <f t="shared" si="19"/>
        <v>1</v>
      </c>
    </row>
    <row r="244" spans="1:15" x14ac:dyDescent="0.45">
      <c r="A244" s="4" t="str">
        <f t="shared" si="17"/>
        <v>002018ｻ009BBNag3Kw</v>
      </c>
      <c r="B244" t="s">
        <v>807</v>
      </c>
      <c r="C244" t="s">
        <v>808</v>
      </c>
      <c r="D244" t="s">
        <v>809</v>
      </c>
      <c r="E244" s="3">
        <v>43679</v>
      </c>
      <c r="F244" s="13">
        <v>79.2</v>
      </c>
      <c r="G244" t="s">
        <v>139</v>
      </c>
      <c r="H244" t="s">
        <v>111</v>
      </c>
      <c r="I244" t="s">
        <v>141</v>
      </c>
      <c r="J244" s="24" t="s">
        <v>668</v>
      </c>
      <c r="K244" s="1" t="str">
        <f t="shared" si="15"/>
        <v>福岡市</v>
      </c>
      <c r="L244" s="1" t="str">
        <f t="shared" si="18"/>
        <v>低</v>
      </c>
      <c r="M244" s="15">
        <v>43679</v>
      </c>
      <c r="N244">
        <f t="shared" si="16"/>
        <v>1</v>
      </c>
      <c r="O244">
        <f t="shared" si="19"/>
        <v>1</v>
      </c>
    </row>
    <row r="245" spans="1:15" x14ac:dyDescent="0.45">
      <c r="A245" s="4" t="str">
        <f t="shared" si="17"/>
        <v>002019ｻ009BLTAALuL</v>
      </c>
      <c r="B245" t="s">
        <v>810</v>
      </c>
      <c r="C245" t="s">
        <v>811</v>
      </c>
      <c r="D245" t="s">
        <v>723</v>
      </c>
      <c r="E245" s="3">
        <v>43684</v>
      </c>
      <c r="F245" s="13">
        <v>27.225000000000001</v>
      </c>
      <c r="G245" t="s">
        <v>139</v>
      </c>
      <c r="H245" t="s">
        <v>294</v>
      </c>
      <c r="I245" t="s">
        <v>141</v>
      </c>
      <c r="J245" s="24" t="s">
        <v>668</v>
      </c>
      <c r="K245" s="1" t="str">
        <f t="shared" si="15"/>
        <v>佐賀市</v>
      </c>
      <c r="L245" s="1" t="str">
        <f t="shared" si="18"/>
        <v>低</v>
      </c>
      <c r="M245" s="15">
        <v>43684</v>
      </c>
      <c r="N245">
        <f t="shared" si="16"/>
        <v>1</v>
      </c>
      <c r="O245">
        <f t="shared" si="19"/>
        <v>1</v>
      </c>
    </row>
    <row r="246" spans="1:15" x14ac:dyDescent="0.45">
      <c r="A246" s="4" t="str">
        <f t="shared" si="17"/>
        <v>002019ｻ011BODP2H2g</v>
      </c>
      <c r="B246" t="s">
        <v>812</v>
      </c>
      <c r="C246" t="s">
        <v>813</v>
      </c>
      <c r="D246" t="s">
        <v>814</v>
      </c>
      <c r="E246" s="3">
        <v>43714</v>
      </c>
      <c r="F246" s="13">
        <v>89.1</v>
      </c>
      <c r="G246" t="s">
        <v>139</v>
      </c>
      <c r="H246" t="s">
        <v>294</v>
      </c>
      <c r="I246" t="s">
        <v>141</v>
      </c>
      <c r="J246" s="24" t="s">
        <v>668</v>
      </c>
      <c r="K246" s="1" t="str">
        <f t="shared" ref="K246:K309" si="20">+VLOOKUP(H246,$Q$2:$R$10,2,0)</f>
        <v>佐賀市</v>
      </c>
      <c r="L246" s="1" t="str">
        <f t="shared" ref="L246:L309" si="21">VLOOKUP(G246,$T$2:$U$6,2,0)</f>
        <v>低</v>
      </c>
      <c r="M246" s="15">
        <v>43714</v>
      </c>
      <c r="N246">
        <f t="shared" ref="N246:N309" si="22">COUNTIF(C:C,C246)</f>
        <v>1</v>
      </c>
      <c r="O246">
        <f t="shared" si="19"/>
        <v>1</v>
      </c>
    </row>
    <row r="247" spans="1:15" x14ac:dyDescent="0.45">
      <c r="A247" s="4" t="str">
        <f t="shared" si="17"/>
        <v>002019ｻ102BAwGBKW1</v>
      </c>
      <c r="B247" t="s">
        <v>815</v>
      </c>
      <c r="C247" t="s">
        <v>816</v>
      </c>
      <c r="D247" t="s">
        <v>817</v>
      </c>
      <c r="E247" s="3">
        <v>43704</v>
      </c>
      <c r="F247" s="13">
        <v>17.64</v>
      </c>
      <c r="G247" t="s">
        <v>139</v>
      </c>
      <c r="H247" t="s">
        <v>294</v>
      </c>
      <c r="I247" t="s">
        <v>141</v>
      </c>
      <c r="J247" s="24" t="s">
        <v>818</v>
      </c>
      <c r="K247" s="1" t="str">
        <f t="shared" si="20"/>
        <v>佐賀市</v>
      </c>
      <c r="L247" s="1" t="str">
        <f t="shared" si="21"/>
        <v>低</v>
      </c>
      <c r="M247" s="15">
        <v>43704</v>
      </c>
      <c r="N247">
        <f t="shared" si="22"/>
        <v>1</v>
      </c>
      <c r="O247">
        <f t="shared" si="19"/>
        <v>1</v>
      </c>
    </row>
    <row r="248" spans="1:15" x14ac:dyDescent="0.45">
      <c r="A248" s="4" t="str">
        <f t="shared" si="17"/>
        <v>002019ｻ103BCgLaMKK</v>
      </c>
      <c r="B248" t="s">
        <v>819</v>
      </c>
      <c r="C248" t="s">
        <v>820</v>
      </c>
      <c r="D248" t="s">
        <v>821</v>
      </c>
      <c r="E248" s="3">
        <v>43704</v>
      </c>
      <c r="F248" s="13">
        <v>22.68</v>
      </c>
      <c r="G248" t="s">
        <v>139</v>
      </c>
      <c r="H248" t="s">
        <v>294</v>
      </c>
      <c r="I248" t="s">
        <v>141</v>
      </c>
      <c r="J248" s="24" t="s">
        <v>818</v>
      </c>
      <c r="K248" s="1" t="str">
        <f t="shared" si="20"/>
        <v>佐賀市</v>
      </c>
      <c r="L248" s="1" t="str">
        <f t="shared" si="21"/>
        <v>低</v>
      </c>
      <c r="M248" s="15">
        <v>43704</v>
      </c>
      <c r="N248">
        <f t="shared" si="22"/>
        <v>1</v>
      </c>
      <c r="O248">
        <f t="shared" si="19"/>
        <v>1</v>
      </c>
    </row>
    <row r="249" spans="1:15" x14ac:dyDescent="0.45">
      <c r="A249" s="4" t="str">
        <f t="shared" si="17"/>
        <v>002017ｻ911BIfJgoCk</v>
      </c>
      <c r="B249" t="s">
        <v>822</v>
      </c>
      <c r="C249" t="s">
        <v>823</v>
      </c>
      <c r="D249" t="s">
        <v>686</v>
      </c>
      <c r="E249" s="3">
        <v>43717</v>
      </c>
      <c r="F249" s="13">
        <v>87.48</v>
      </c>
      <c r="G249" t="s">
        <v>139</v>
      </c>
      <c r="H249" t="s">
        <v>146</v>
      </c>
      <c r="I249" t="s">
        <v>141</v>
      </c>
      <c r="J249" s="24" t="s">
        <v>504</v>
      </c>
      <c r="K249" s="1" t="str">
        <f t="shared" si="20"/>
        <v>大分市</v>
      </c>
      <c r="L249" s="1" t="str">
        <f t="shared" si="21"/>
        <v>低</v>
      </c>
      <c r="M249" s="15">
        <v>43717</v>
      </c>
      <c r="N249">
        <f t="shared" si="22"/>
        <v>1</v>
      </c>
      <c r="O249">
        <f t="shared" si="19"/>
        <v>1</v>
      </c>
    </row>
    <row r="250" spans="1:15" x14ac:dyDescent="0.45">
      <c r="A250" s="4" t="str">
        <f t="shared" si="17"/>
        <v>002017ｻ912BCqv15NS</v>
      </c>
      <c r="B250" t="s">
        <v>824</v>
      </c>
      <c r="C250" t="s">
        <v>825</v>
      </c>
      <c r="D250" t="s">
        <v>658</v>
      </c>
      <c r="E250" s="3">
        <v>43711</v>
      </c>
      <c r="F250" s="13">
        <v>87.48</v>
      </c>
      <c r="G250" t="s">
        <v>139</v>
      </c>
      <c r="H250" t="s">
        <v>315</v>
      </c>
      <c r="I250" t="s">
        <v>141</v>
      </c>
      <c r="J250" s="24" t="s">
        <v>504</v>
      </c>
      <c r="K250" s="1" t="str">
        <f t="shared" si="20"/>
        <v>長崎市</v>
      </c>
      <c r="L250" s="1" t="str">
        <f t="shared" si="21"/>
        <v>低</v>
      </c>
      <c r="M250" s="15">
        <v>43711</v>
      </c>
      <c r="N250">
        <f t="shared" si="22"/>
        <v>1</v>
      </c>
      <c r="O250">
        <f t="shared" si="19"/>
        <v>1</v>
      </c>
    </row>
    <row r="251" spans="1:15" x14ac:dyDescent="0.45">
      <c r="A251" s="4" t="str">
        <f t="shared" si="17"/>
        <v>002018ｻ011BCqJ5KNK</v>
      </c>
      <c r="B251" t="s">
        <v>826</v>
      </c>
      <c r="C251" t="s">
        <v>827</v>
      </c>
      <c r="D251" t="s">
        <v>828</v>
      </c>
      <c r="E251" s="3">
        <v>43732</v>
      </c>
      <c r="F251" s="13">
        <v>17.600000000000001</v>
      </c>
      <c r="G251" t="s">
        <v>139</v>
      </c>
      <c r="H251" t="s">
        <v>294</v>
      </c>
      <c r="I251" t="s">
        <v>141</v>
      </c>
      <c r="J251" s="24" t="s">
        <v>668</v>
      </c>
      <c r="K251" s="1" t="str">
        <f t="shared" si="20"/>
        <v>佐賀市</v>
      </c>
      <c r="L251" s="1" t="str">
        <f t="shared" si="21"/>
        <v>低</v>
      </c>
      <c r="M251" s="15">
        <v>43732</v>
      </c>
      <c r="N251">
        <f t="shared" si="22"/>
        <v>1</v>
      </c>
      <c r="O251">
        <f t="shared" si="19"/>
        <v>1</v>
      </c>
    </row>
    <row r="252" spans="1:15" x14ac:dyDescent="0.45">
      <c r="A252" s="4" t="str">
        <f t="shared" si="17"/>
        <v>002017ｻ911BBHP3VvP</v>
      </c>
      <c r="B252" t="s">
        <v>829</v>
      </c>
      <c r="C252" t="s">
        <v>830</v>
      </c>
      <c r="D252" t="s">
        <v>831</v>
      </c>
      <c r="E252" s="3">
        <v>43738</v>
      </c>
      <c r="F252" s="13">
        <v>77.760000000000005</v>
      </c>
      <c r="G252" t="s">
        <v>139</v>
      </c>
      <c r="H252" t="s">
        <v>140</v>
      </c>
      <c r="I252" t="s">
        <v>141</v>
      </c>
      <c r="J252" s="24" t="s">
        <v>504</v>
      </c>
      <c r="K252" s="1" t="str">
        <f t="shared" si="20"/>
        <v>熊本市</v>
      </c>
      <c r="L252" s="1" t="str">
        <f t="shared" si="21"/>
        <v>低</v>
      </c>
      <c r="M252" s="15">
        <v>43738</v>
      </c>
      <c r="N252">
        <f t="shared" si="22"/>
        <v>1</v>
      </c>
      <c r="O252">
        <f t="shared" si="19"/>
        <v>1</v>
      </c>
    </row>
    <row r="253" spans="1:15" x14ac:dyDescent="0.45">
      <c r="A253" s="4" t="str">
        <f t="shared" si="17"/>
        <v>002017ｻ911BEs4VubV</v>
      </c>
      <c r="B253" t="s">
        <v>832</v>
      </c>
      <c r="C253" t="s">
        <v>833</v>
      </c>
      <c r="D253" t="s">
        <v>834</v>
      </c>
      <c r="E253" s="3">
        <v>43738</v>
      </c>
      <c r="F253" s="13">
        <v>77.760000000000005</v>
      </c>
      <c r="G253" t="s">
        <v>139</v>
      </c>
      <c r="H253" t="s">
        <v>140</v>
      </c>
      <c r="I253" t="s">
        <v>141</v>
      </c>
      <c r="J253" s="24" t="s">
        <v>504</v>
      </c>
      <c r="K253" s="1" t="str">
        <f t="shared" si="20"/>
        <v>熊本市</v>
      </c>
      <c r="L253" s="1" t="str">
        <f t="shared" si="21"/>
        <v>低</v>
      </c>
      <c r="M253" s="15">
        <v>43738</v>
      </c>
      <c r="N253">
        <f t="shared" si="22"/>
        <v>1</v>
      </c>
      <c r="O253">
        <f t="shared" si="19"/>
        <v>1</v>
      </c>
    </row>
    <row r="254" spans="1:15" x14ac:dyDescent="0.45">
      <c r="A254" s="4" t="str">
        <f t="shared" si="17"/>
        <v>002018ｻ011BDKCxNSK</v>
      </c>
      <c r="B254" t="s">
        <v>835</v>
      </c>
      <c r="C254" t="s">
        <v>836</v>
      </c>
      <c r="D254" t="s">
        <v>828</v>
      </c>
      <c r="E254" s="3">
        <v>43759</v>
      </c>
      <c r="F254" s="13">
        <v>11</v>
      </c>
      <c r="G254" t="s">
        <v>139</v>
      </c>
      <c r="H254" t="s">
        <v>294</v>
      </c>
      <c r="I254" t="s">
        <v>141</v>
      </c>
      <c r="J254" s="24" t="s">
        <v>668</v>
      </c>
      <c r="K254" s="1" t="str">
        <f t="shared" si="20"/>
        <v>佐賀市</v>
      </c>
      <c r="L254" s="1" t="str">
        <f t="shared" si="21"/>
        <v>低</v>
      </c>
      <c r="M254" s="15">
        <v>43759</v>
      </c>
      <c r="N254">
        <f t="shared" si="22"/>
        <v>1</v>
      </c>
      <c r="O254">
        <f t="shared" si="19"/>
        <v>1</v>
      </c>
    </row>
    <row r="255" spans="1:15" x14ac:dyDescent="0.45">
      <c r="A255" s="4" t="str">
        <f t="shared" si="17"/>
        <v>002019ｻ103BAsab8ZK</v>
      </c>
      <c r="B255" t="s">
        <v>837</v>
      </c>
      <c r="C255" t="s">
        <v>838</v>
      </c>
      <c r="D255" t="s">
        <v>839</v>
      </c>
      <c r="E255" s="3">
        <v>43763</v>
      </c>
      <c r="F255" s="13">
        <v>25.2</v>
      </c>
      <c r="G255" t="s">
        <v>139</v>
      </c>
      <c r="H255" t="s">
        <v>238</v>
      </c>
      <c r="I255" t="s">
        <v>141</v>
      </c>
      <c r="J255" s="24" t="s">
        <v>818</v>
      </c>
      <c r="K255" s="1" t="str">
        <f t="shared" si="20"/>
        <v>福岡市</v>
      </c>
      <c r="L255" s="1" t="str">
        <f t="shared" si="21"/>
        <v>低</v>
      </c>
      <c r="M255" s="15">
        <v>43763</v>
      </c>
      <c r="N255">
        <f t="shared" si="22"/>
        <v>1</v>
      </c>
      <c r="O255">
        <f t="shared" si="19"/>
        <v>1</v>
      </c>
    </row>
    <row r="256" spans="1:15" x14ac:dyDescent="0.45">
      <c r="A256" s="4" t="str">
        <f t="shared" si="17"/>
        <v>002019ｻ104BCe9QmYX</v>
      </c>
      <c r="B256" t="s">
        <v>840</v>
      </c>
      <c r="C256" t="s">
        <v>841</v>
      </c>
      <c r="D256" t="s">
        <v>842</v>
      </c>
      <c r="E256" s="3">
        <v>43794</v>
      </c>
      <c r="F256" s="13">
        <v>20.16</v>
      </c>
      <c r="G256" t="s">
        <v>139</v>
      </c>
      <c r="H256" t="s">
        <v>294</v>
      </c>
      <c r="I256" t="s">
        <v>141</v>
      </c>
      <c r="J256" s="24" t="s">
        <v>818</v>
      </c>
      <c r="K256" s="1" t="str">
        <f t="shared" si="20"/>
        <v>佐賀市</v>
      </c>
      <c r="L256" s="1" t="str">
        <f t="shared" si="21"/>
        <v>低</v>
      </c>
      <c r="M256" s="15">
        <v>43794</v>
      </c>
      <c r="N256">
        <f t="shared" si="22"/>
        <v>1</v>
      </c>
      <c r="O256">
        <f t="shared" si="19"/>
        <v>1</v>
      </c>
    </row>
    <row r="257" spans="1:15" x14ac:dyDescent="0.45">
      <c r="A257" s="4" t="str">
        <f t="shared" si="17"/>
        <v>002019ｻ105BBSNrtne</v>
      </c>
      <c r="B257" t="s">
        <v>843</v>
      </c>
      <c r="C257" t="s">
        <v>844</v>
      </c>
      <c r="D257" t="s">
        <v>845</v>
      </c>
      <c r="E257" s="3">
        <v>43789</v>
      </c>
      <c r="F257" s="13">
        <v>18.899999999999999</v>
      </c>
      <c r="G257" t="s">
        <v>139</v>
      </c>
      <c r="H257" t="s">
        <v>111</v>
      </c>
      <c r="I257" t="s">
        <v>141</v>
      </c>
      <c r="J257" s="24" t="s">
        <v>818</v>
      </c>
      <c r="K257" s="1" t="str">
        <f t="shared" si="20"/>
        <v>福岡市</v>
      </c>
      <c r="L257" s="1" t="str">
        <f t="shared" si="21"/>
        <v>低</v>
      </c>
      <c r="M257" s="15">
        <v>43789</v>
      </c>
      <c r="N257">
        <f t="shared" si="22"/>
        <v>1</v>
      </c>
      <c r="O257">
        <f t="shared" si="19"/>
        <v>1</v>
      </c>
    </row>
    <row r="258" spans="1:15" x14ac:dyDescent="0.45">
      <c r="A258" s="4" t="str">
        <f t="shared" si="17"/>
        <v>002019ｻ105BCfZm23L</v>
      </c>
      <c r="B258" t="s">
        <v>846</v>
      </c>
      <c r="C258" t="s">
        <v>847</v>
      </c>
      <c r="D258" t="s">
        <v>845</v>
      </c>
      <c r="E258" s="3">
        <v>43789</v>
      </c>
      <c r="F258" s="13">
        <v>16.38</v>
      </c>
      <c r="G258" t="s">
        <v>139</v>
      </c>
      <c r="H258" t="s">
        <v>111</v>
      </c>
      <c r="I258" t="s">
        <v>141</v>
      </c>
      <c r="J258" s="24" t="s">
        <v>818</v>
      </c>
      <c r="K258" s="1" t="str">
        <f t="shared" si="20"/>
        <v>福岡市</v>
      </c>
      <c r="L258" s="1" t="str">
        <f t="shared" si="21"/>
        <v>低</v>
      </c>
      <c r="M258" s="15">
        <v>43789</v>
      </c>
      <c r="N258">
        <f t="shared" si="22"/>
        <v>1</v>
      </c>
      <c r="O258">
        <f t="shared" si="19"/>
        <v>1</v>
      </c>
    </row>
    <row r="259" spans="1:15" x14ac:dyDescent="0.45">
      <c r="A259" s="4" t="str">
        <f t="shared" si="17"/>
        <v>002019ｻ104BBvbH56m</v>
      </c>
      <c r="B259" t="s">
        <v>848</v>
      </c>
      <c r="C259" t="s">
        <v>849</v>
      </c>
      <c r="D259" t="s">
        <v>850</v>
      </c>
      <c r="E259" s="3">
        <v>43818</v>
      </c>
      <c r="F259" s="13">
        <v>18.899999999999999</v>
      </c>
      <c r="G259" t="s">
        <v>139</v>
      </c>
      <c r="H259" t="s">
        <v>294</v>
      </c>
      <c r="I259" t="s">
        <v>141</v>
      </c>
      <c r="J259" s="24" t="s">
        <v>818</v>
      </c>
      <c r="K259" s="1" t="str">
        <f t="shared" si="20"/>
        <v>佐賀市</v>
      </c>
      <c r="L259" s="1" t="str">
        <f t="shared" si="21"/>
        <v>低</v>
      </c>
      <c r="M259" s="15">
        <v>43818</v>
      </c>
      <c r="N259">
        <f t="shared" si="22"/>
        <v>1</v>
      </c>
      <c r="O259">
        <f t="shared" si="19"/>
        <v>1</v>
      </c>
    </row>
    <row r="260" spans="1:15" x14ac:dyDescent="0.45">
      <c r="A260" s="4" t="str">
        <f t="shared" ref="A260:A323" si="23">+B260&amp;C260</f>
        <v>002019ｻ105BFFMaAAe</v>
      </c>
      <c r="B260" t="s">
        <v>851</v>
      </c>
      <c r="C260" t="s">
        <v>852</v>
      </c>
      <c r="D260" t="s">
        <v>853</v>
      </c>
      <c r="E260" s="3">
        <v>43818</v>
      </c>
      <c r="F260" s="13">
        <v>10.08</v>
      </c>
      <c r="G260" t="s">
        <v>139</v>
      </c>
      <c r="H260" t="s">
        <v>294</v>
      </c>
      <c r="I260" t="s">
        <v>141</v>
      </c>
      <c r="J260" s="24" t="s">
        <v>818</v>
      </c>
      <c r="K260" s="1" t="str">
        <f t="shared" si="20"/>
        <v>佐賀市</v>
      </c>
      <c r="L260" s="1" t="str">
        <f t="shared" si="21"/>
        <v>低</v>
      </c>
      <c r="M260" s="15">
        <v>43818</v>
      </c>
      <c r="N260">
        <f t="shared" si="22"/>
        <v>1</v>
      </c>
      <c r="O260">
        <f t="shared" ref="O260:O323" si="24">COUNTIF(B:B,B260)</f>
        <v>1</v>
      </c>
    </row>
    <row r="261" spans="1:15" x14ac:dyDescent="0.45">
      <c r="A261" s="4" t="str">
        <f t="shared" si="23"/>
        <v>002018ｻ012BIAKqYd5</v>
      </c>
      <c r="B261" t="s">
        <v>854</v>
      </c>
      <c r="C261" t="s">
        <v>855</v>
      </c>
      <c r="D261" t="s">
        <v>856</v>
      </c>
      <c r="E261" s="3">
        <v>43878</v>
      </c>
      <c r="F261" s="13">
        <v>22</v>
      </c>
      <c r="G261" t="s">
        <v>139</v>
      </c>
      <c r="H261" t="s">
        <v>294</v>
      </c>
      <c r="I261" t="s">
        <v>141</v>
      </c>
      <c r="J261" s="24" t="s">
        <v>668</v>
      </c>
      <c r="K261" s="1" t="str">
        <f t="shared" si="20"/>
        <v>佐賀市</v>
      </c>
      <c r="L261" s="1" t="str">
        <f t="shared" si="21"/>
        <v>低</v>
      </c>
      <c r="M261" s="15">
        <v>43878</v>
      </c>
      <c r="N261">
        <f t="shared" si="22"/>
        <v>1</v>
      </c>
      <c r="O261">
        <f t="shared" si="24"/>
        <v>1</v>
      </c>
    </row>
    <row r="262" spans="1:15" x14ac:dyDescent="0.45">
      <c r="A262" s="4" t="str">
        <f t="shared" si="23"/>
        <v>002019N106BD3ykLXU</v>
      </c>
      <c r="B262" t="s">
        <v>857</v>
      </c>
      <c r="C262" t="s">
        <v>858</v>
      </c>
      <c r="D262" t="s">
        <v>859</v>
      </c>
      <c r="E262" s="3">
        <v>43864</v>
      </c>
      <c r="F262" s="13">
        <v>37.799999999999997</v>
      </c>
      <c r="G262" t="s">
        <v>139</v>
      </c>
      <c r="H262" t="s">
        <v>294</v>
      </c>
      <c r="I262" t="s">
        <v>141</v>
      </c>
      <c r="J262" s="24" t="s">
        <v>818</v>
      </c>
      <c r="K262" s="1" t="str">
        <f t="shared" si="20"/>
        <v>佐賀市</v>
      </c>
      <c r="L262" s="1" t="str">
        <f t="shared" si="21"/>
        <v>低</v>
      </c>
      <c r="M262" s="15">
        <v>43864</v>
      </c>
      <c r="N262">
        <f t="shared" si="22"/>
        <v>1</v>
      </c>
      <c r="O262">
        <f t="shared" si="24"/>
        <v>1</v>
      </c>
    </row>
    <row r="263" spans="1:15" x14ac:dyDescent="0.45">
      <c r="A263" s="4" t="str">
        <f t="shared" si="23"/>
        <v>002019N107BIcpxpsy</v>
      </c>
      <c r="B263" t="s">
        <v>860</v>
      </c>
      <c r="C263" t="s">
        <v>861</v>
      </c>
      <c r="D263" t="s">
        <v>862</v>
      </c>
      <c r="E263" s="3">
        <v>43861</v>
      </c>
      <c r="F263" s="13">
        <v>30.24</v>
      </c>
      <c r="G263" t="s">
        <v>139</v>
      </c>
      <c r="H263" t="s">
        <v>315</v>
      </c>
      <c r="I263" t="s">
        <v>141</v>
      </c>
      <c r="J263" s="24" t="s">
        <v>818</v>
      </c>
      <c r="K263" s="1" t="str">
        <f t="shared" si="20"/>
        <v>長崎市</v>
      </c>
      <c r="L263" s="1" t="str">
        <f t="shared" si="21"/>
        <v>低</v>
      </c>
      <c r="M263" s="15">
        <v>43861</v>
      </c>
      <c r="N263">
        <f t="shared" si="22"/>
        <v>1</v>
      </c>
      <c r="O263">
        <f t="shared" si="24"/>
        <v>1</v>
      </c>
    </row>
    <row r="264" spans="1:15" x14ac:dyDescent="0.45">
      <c r="A264" s="4" t="str">
        <f t="shared" si="23"/>
        <v>002019N108BHPLKpQp</v>
      </c>
      <c r="B264" t="s">
        <v>863</v>
      </c>
      <c r="C264" t="s">
        <v>864</v>
      </c>
      <c r="D264" t="s">
        <v>865</v>
      </c>
      <c r="E264" s="3">
        <v>43861</v>
      </c>
      <c r="F264" s="13">
        <v>23.31</v>
      </c>
      <c r="G264" t="s">
        <v>139</v>
      </c>
      <c r="H264" t="s">
        <v>315</v>
      </c>
      <c r="I264" t="s">
        <v>141</v>
      </c>
      <c r="J264" s="24" t="s">
        <v>818</v>
      </c>
      <c r="K264" s="1" t="str">
        <f t="shared" si="20"/>
        <v>長崎市</v>
      </c>
      <c r="L264" s="1" t="str">
        <f t="shared" si="21"/>
        <v>低</v>
      </c>
      <c r="M264" s="15">
        <v>43861</v>
      </c>
      <c r="N264">
        <f t="shared" si="22"/>
        <v>1</v>
      </c>
      <c r="O264">
        <f t="shared" si="24"/>
        <v>1</v>
      </c>
    </row>
    <row r="265" spans="1:15" x14ac:dyDescent="0.45">
      <c r="A265" s="4" t="str">
        <f t="shared" si="23"/>
        <v>002019N107BFoMH3bb</v>
      </c>
      <c r="B265" t="s">
        <v>866</v>
      </c>
      <c r="C265" t="s">
        <v>867</v>
      </c>
      <c r="D265" t="s">
        <v>868</v>
      </c>
      <c r="E265" s="3">
        <v>43893</v>
      </c>
      <c r="F265" s="13">
        <v>90.72</v>
      </c>
      <c r="G265" t="s">
        <v>139</v>
      </c>
      <c r="H265" t="s">
        <v>238</v>
      </c>
      <c r="I265" t="s">
        <v>141</v>
      </c>
      <c r="J265" s="24" t="s">
        <v>818</v>
      </c>
      <c r="K265" s="1" t="str">
        <f t="shared" si="20"/>
        <v>福岡市</v>
      </c>
      <c r="L265" s="1" t="str">
        <f t="shared" si="21"/>
        <v>低</v>
      </c>
      <c r="M265" s="15">
        <v>43893</v>
      </c>
      <c r="N265">
        <f t="shared" si="22"/>
        <v>1</v>
      </c>
      <c r="O265">
        <f t="shared" si="24"/>
        <v>1</v>
      </c>
    </row>
    <row r="266" spans="1:15" x14ac:dyDescent="0.45">
      <c r="A266" s="4" t="str">
        <f t="shared" si="23"/>
        <v>002019N109BDccovNV</v>
      </c>
      <c r="B266" t="s">
        <v>869</v>
      </c>
      <c r="C266" t="s">
        <v>870</v>
      </c>
      <c r="D266" t="s">
        <v>871</v>
      </c>
      <c r="E266" s="3">
        <v>43878</v>
      </c>
      <c r="F266" s="13">
        <v>27.72</v>
      </c>
      <c r="G266" t="s">
        <v>139</v>
      </c>
      <c r="H266" t="s">
        <v>238</v>
      </c>
      <c r="I266" t="s">
        <v>141</v>
      </c>
      <c r="J266" s="24" t="s">
        <v>818</v>
      </c>
      <c r="K266" s="1" t="str">
        <f t="shared" si="20"/>
        <v>福岡市</v>
      </c>
      <c r="L266" s="1" t="str">
        <f t="shared" si="21"/>
        <v>低</v>
      </c>
      <c r="M266" s="15">
        <v>43878</v>
      </c>
      <c r="N266">
        <f t="shared" si="22"/>
        <v>1</v>
      </c>
      <c r="O266">
        <f t="shared" si="24"/>
        <v>1</v>
      </c>
    </row>
    <row r="267" spans="1:15" x14ac:dyDescent="0.45">
      <c r="A267" s="4" t="str">
        <f t="shared" si="23"/>
        <v>002019N109BPbAK233</v>
      </c>
      <c r="B267" t="s">
        <v>872</v>
      </c>
      <c r="C267" t="s">
        <v>873</v>
      </c>
      <c r="D267" t="s">
        <v>874</v>
      </c>
      <c r="E267" s="3">
        <v>43894</v>
      </c>
      <c r="F267" s="13">
        <v>17.010000000000002</v>
      </c>
      <c r="G267" t="s">
        <v>139</v>
      </c>
      <c r="H267" t="s">
        <v>294</v>
      </c>
      <c r="I267" t="s">
        <v>141</v>
      </c>
      <c r="J267" s="24" t="s">
        <v>818</v>
      </c>
      <c r="K267" s="1" t="str">
        <f t="shared" si="20"/>
        <v>佐賀市</v>
      </c>
      <c r="L267" s="1" t="str">
        <f t="shared" si="21"/>
        <v>低</v>
      </c>
      <c r="M267" s="15">
        <v>43894</v>
      </c>
      <c r="N267">
        <f t="shared" si="22"/>
        <v>1</v>
      </c>
      <c r="O267">
        <f t="shared" si="24"/>
        <v>1</v>
      </c>
    </row>
    <row r="268" spans="1:15" x14ac:dyDescent="0.45">
      <c r="A268" s="4" t="str">
        <f t="shared" si="23"/>
        <v>002019N110BEXM4hK3</v>
      </c>
      <c r="B268" t="s">
        <v>875</v>
      </c>
      <c r="C268" t="s">
        <v>876</v>
      </c>
      <c r="D268" t="s">
        <v>877</v>
      </c>
      <c r="E268" s="3">
        <v>43886</v>
      </c>
      <c r="F268" s="13">
        <v>89.1</v>
      </c>
      <c r="G268" t="s">
        <v>139</v>
      </c>
      <c r="H268" t="s">
        <v>111</v>
      </c>
      <c r="I268" t="s">
        <v>141</v>
      </c>
      <c r="J268" s="24" t="s">
        <v>668</v>
      </c>
      <c r="K268" s="1" t="str">
        <f t="shared" si="20"/>
        <v>福岡市</v>
      </c>
      <c r="L268" s="1" t="str">
        <f t="shared" si="21"/>
        <v>低</v>
      </c>
      <c r="M268" s="15">
        <v>43886</v>
      </c>
      <c r="N268">
        <f t="shared" si="22"/>
        <v>1</v>
      </c>
      <c r="O268">
        <f t="shared" si="24"/>
        <v>1</v>
      </c>
    </row>
    <row r="269" spans="1:15" x14ac:dyDescent="0.45">
      <c r="A269" s="4" t="str">
        <f t="shared" si="23"/>
        <v>002019N112BA5bc5jx</v>
      </c>
      <c r="B269" t="s">
        <v>878</v>
      </c>
      <c r="C269" t="s">
        <v>879</v>
      </c>
      <c r="D269" t="s">
        <v>880</v>
      </c>
      <c r="E269" s="3">
        <v>43890</v>
      </c>
      <c r="F269" s="13">
        <v>12.6</v>
      </c>
      <c r="G269" t="s">
        <v>139</v>
      </c>
      <c r="H269" t="s">
        <v>294</v>
      </c>
      <c r="I269" t="s">
        <v>141</v>
      </c>
      <c r="J269" s="24" t="s">
        <v>818</v>
      </c>
      <c r="K269" s="1" t="str">
        <f t="shared" si="20"/>
        <v>佐賀市</v>
      </c>
      <c r="L269" s="1" t="str">
        <f t="shared" si="21"/>
        <v>低</v>
      </c>
      <c r="M269" s="15">
        <v>43890</v>
      </c>
      <c r="N269">
        <f t="shared" si="22"/>
        <v>1</v>
      </c>
      <c r="O269">
        <f t="shared" si="24"/>
        <v>1</v>
      </c>
    </row>
    <row r="270" spans="1:15" x14ac:dyDescent="0.45">
      <c r="A270" s="4" t="str">
        <f t="shared" si="23"/>
        <v>2018ES0037gMgPev</v>
      </c>
      <c r="B270" t="s">
        <v>881</v>
      </c>
      <c r="C270" t="s">
        <v>882</v>
      </c>
      <c r="D270" t="s">
        <v>883</v>
      </c>
      <c r="E270" s="3">
        <v>43312</v>
      </c>
      <c r="F270" s="13">
        <v>257.04000000000002</v>
      </c>
      <c r="G270" t="s">
        <v>139</v>
      </c>
      <c r="H270" t="s">
        <v>111</v>
      </c>
      <c r="I270" t="s">
        <v>141</v>
      </c>
      <c r="J270" s="24">
        <v>36</v>
      </c>
      <c r="K270" s="1" t="str">
        <f t="shared" si="20"/>
        <v>福岡市</v>
      </c>
      <c r="L270" s="1" t="str">
        <f t="shared" si="21"/>
        <v>低</v>
      </c>
      <c r="M270" s="15">
        <v>43677</v>
      </c>
      <c r="N270">
        <f t="shared" si="22"/>
        <v>1</v>
      </c>
      <c r="O270">
        <f t="shared" si="24"/>
        <v>1</v>
      </c>
    </row>
    <row r="271" spans="1:15" x14ac:dyDescent="0.45">
      <c r="A271" s="4" t="str">
        <f t="shared" si="23"/>
        <v>2018ES0036DmUh8c</v>
      </c>
      <c r="B271" t="s">
        <v>884</v>
      </c>
      <c r="C271" t="s">
        <v>885</v>
      </c>
      <c r="D271" t="s">
        <v>112</v>
      </c>
      <c r="E271" s="3">
        <v>43343</v>
      </c>
      <c r="F271" s="13">
        <v>342.72</v>
      </c>
      <c r="G271" t="s">
        <v>139</v>
      </c>
      <c r="H271" t="s">
        <v>111</v>
      </c>
      <c r="I271" t="s">
        <v>141</v>
      </c>
      <c r="J271" s="24">
        <v>36</v>
      </c>
      <c r="K271" s="1" t="str">
        <f t="shared" si="20"/>
        <v>福岡市</v>
      </c>
      <c r="L271" s="1" t="str">
        <f t="shared" si="21"/>
        <v>低</v>
      </c>
      <c r="M271" s="15">
        <v>43708</v>
      </c>
      <c r="N271">
        <f t="shared" si="22"/>
        <v>1</v>
      </c>
      <c r="O271">
        <f t="shared" si="24"/>
        <v>1</v>
      </c>
    </row>
    <row r="272" spans="1:15" x14ac:dyDescent="0.45">
      <c r="A272" s="4" t="str">
        <f t="shared" si="23"/>
        <v>2018ES0035zjWg18</v>
      </c>
      <c r="B272" t="s">
        <v>886</v>
      </c>
      <c r="C272" t="s">
        <v>887</v>
      </c>
      <c r="D272" t="s">
        <v>888</v>
      </c>
      <c r="E272" s="3">
        <v>43343</v>
      </c>
      <c r="F272" s="13">
        <v>257.04000000000002</v>
      </c>
      <c r="G272" t="s">
        <v>139</v>
      </c>
      <c r="H272" t="s">
        <v>111</v>
      </c>
      <c r="I272" t="s">
        <v>141</v>
      </c>
      <c r="J272" s="24">
        <v>36</v>
      </c>
      <c r="K272" s="1" t="str">
        <f t="shared" si="20"/>
        <v>福岡市</v>
      </c>
      <c r="L272" s="1" t="str">
        <f t="shared" si="21"/>
        <v>低</v>
      </c>
      <c r="M272" s="15">
        <v>43708</v>
      </c>
      <c r="N272">
        <f t="shared" si="22"/>
        <v>1</v>
      </c>
      <c r="O272">
        <f t="shared" si="24"/>
        <v>1</v>
      </c>
    </row>
    <row r="273" spans="1:15" x14ac:dyDescent="0.45">
      <c r="A273" s="4" t="str">
        <f t="shared" si="23"/>
        <v>2018ES0033nGEyvN</v>
      </c>
      <c r="B273" t="s">
        <v>889</v>
      </c>
      <c r="C273" t="s">
        <v>890</v>
      </c>
      <c r="D273" t="s">
        <v>891</v>
      </c>
      <c r="E273" s="3">
        <v>43376</v>
      </c>
      <c r="F273" s="13">
        <v>95.2</v>
      </c>
      <c r="G273" t="s">
        <v>139</v>
      </c>
      <c r="H273" t="s">
        <v>111</v>
      </c>
      <c r="I273" t="s">
        <v>141</v>
      </c>
      <c r="J273" s="24">
        <v>36</v>
      </c>
      <c r="K273" s="1" t="str">
        <f t="shared" si="20"/>
        <v>福岡市</v>
      </c>
      <c r="L273" s="1" t="str">
        <f t="shared" si="21"/>
        <v>低</v>
      </c>
      <c r="M273" s="15">
        <v>43741</v>
      </c>
      <c r="N273">
        <f t="shared" si="22"/>
        <v>1</v>
      </c>
      <c r="O273">
        <f t="shared" si="24"/>
        <v>1</v>
      </c>
    </row>
    <row r="274" spans="1:15" x14ac:dyDescent="0.45">
      <c r="A274" s="4" t="str">
        <f t="shared" si="23"/>
        <v>2018ES0032ENUSXw</v>
      </c>
      <c r="B274" t="s">
        <v>892</v>
      </c>
      <c r="C274" t="s">
        <v>893</v>
      </c>
      <c r="D274" t="s">
        <v>894</v>
      </c>
      <c r="E274" s="3">
        <v>43312</v>
      </c>
      <c r="F274" s="13">
        <v>95.2</v>
      </c>
      <c r="G274" t="s">
        <v>139</v>
      </c>
      <c r="H274" t="s">
        <v>111</v>
      </c>
      <c r="I274" t="s">
        <v>141</v>
      </c>
      <c r="J274" s="24">
        <v>36</v>
      </c>
      <c r="K274" s="1" t="str">
        <f t="shared" si="20"/>
        <v>福岡市</v>
      </c>
      <c r="L274" s="1" t="str">
        <f t="shared" si="21"/>
        <v>低</v>
      </c>
      <c r="M274" s="15">
        <v>43677</v>
      </c>
      <c r="N274">
        <f t="shared" si="22"/>
        <v>1</v>
      </c>
      <c r="O274">
        <f t="shared" si="24"/>
        <v>1</v>
      </c>
    </row>
    <row r="275" spans="1:15" x14ac:dyDescent="0.45">
      <c r="A275" s="4" t="str">
        <f t="shared" si="23"/>
        <v>2018ES0034VYB7CP</v>
      </c>
      <c r="B275" t="s">
        <v>895</v>
      </c>
      <c r="C275" t="s">
        <v>896</v>
      </c>
      <c r="D275" t="s">
        <v>897</v>
      </c>
      <c r="E275" s="3">
        <v>43376</v>
      </c>
      <c r="F275" s="13">
        <v>95.2</v>
      </c>
      <c r="G275" t="s">
        <v>139</v>
      </c>
      <c r="H275" t="s">
        <v>111</v>
      </c>
      <c r="I275" t="s">
        <v>141</v>
      </c>
      <c r="J275" s="24">
        <v>36</v>
      </c>
      <c r="K275" s="1" t="str">
        <f t="shared" si="20"/>
        <v>福岡市</v>
      </c>
      <c r="L275" s="1" t="str">
        <f t="shared" si="21"/>
        <v>低</v>
      </c>
      <c r="M275" s="15">
        <v>43741</v>
      </c>
      <c r="N275">
        <f t="shared" si="22"/>
        <v>1</v>
      </c>
      <c r="O275">
        <f t="shared" si="24"/>
        <v>1</v>
      </c>
    </row>
    <row r="276" spans="1:15" x14ac:dyDescent="0.45">
      <c r="A276" s="4" t="str">
        <f t="shared" si="23"/>
        <v>2018ES0031gKeYFK</v>
      </c>
      <c r="B276" t="s">
        <v>898</v>
      </c>
      <c r="C276" t="s">
        <v>899</v>
      </c>
      <c r="D276" t="s">
        <v>900</v>
      </c>
      <c r="E276" s="3">
        <v>43312</v>
      </c>
      <c r="F276" s="13">
        <v>285.60000000000002</v>
      </c>
      <c r="G276" t="s">
        <v>139</v>
      </c>
      <c r="H276" t="s">
        <v>111</v>
      </c>
      <c r="I276" t="s">
        <v>141</v>
      </c>
      <c r="J276" s="24">
        <v>36</v>
      </c>
      <c r="K276" s="1" t="str">
        <f t="shared" si="20"/>
        <v>福岡市</v>
      </c>
      <c r="L276" s="1" t="str">
        <f t="shared" si="21"/>
        <v>低</v>
      </c>
      <c r="M276" s="15">
        <v>43677</v>
      </c>
      <c r="N276">
        <f t="shared" si="22"/>
        <v>1</v>
      </c>
      <c r="O276">
        <f t="shared" si="24"/>
        <v>1</v>
      </c>
    </row>
    <row r="277" spans="1:15" x14ac:dyDescent="0.45">
      <c r="A277" s="4" t="str">
        <f t="shared" si="23"/>
        <v>2018ES0030F5vFP3</v>
      </c>
      <c r="B277" t="s">
        <v>901</v>
      </c>
      <c r="C277" t="s">
        <v>902</v>
      </c>
      <c r="D277" t="s">
        <v>903</v>
      </c>
      <c r="E277" s="3">
        <v>43312</v>
      </c>
      <c r="F277" s="13">
        <v>380.8</v>
      </c>
      <c r="G277" t="s">
        <v>139</v>
      </c>
      <c r="H277" t="s">
        <v>111</v>
      </c>
      <c r="I277" t="s">
        <v>141</v>
      </c>
      <c r="J277" s="24">
        <v>36</v>
      </c>
      <c r="K277" s="1" t="str">
        <f t="shared" si="20"/>
        <v>福岡市</v>
      </c>
      <c r="L277" s="1" t="str">
        <f t="shared" si="21"/>
        <v>低</v>
      </c>
      <c r="M277" s="15">
        <v>43677</v>
      </c>
      <c r="N277">
        <f t="shared" si="22"/>
        <v>1</v>
      </c>
      <c r="O277">
        <f t="shared" si="24"/>
        <v>1</v>
      </c>
    </row>
    <row r="278" spans="1:15" x14ac:dyDescent="0.45">
      <c r="A278" s="4" t="str">
        <f t="shared" si="23"/>
        <v>2018ES0029FtvuoC</v>
      </c>
      <c r="B278" t="s">
        <v>904</v>
      </c>
      <c r="C278" t="s">
        <v>905</v>
      </c>
      <c r="D278" t="s">
        <v>906</v>
      </c>
      <c r="E278" s="3">
        <v>43312</v>
      </c>
      <c r="F278" s="13">
        <v>952</v>
      </c>
      <c r="G278" t="s">
        <v>139</v>
      </c>
      <c r="H278" t="s">
        <v>111</v>
      </c>
      <c r="I278" t="s">
        <v>141</v>
      </c>
      <c r="J278" s="24">
        <v>36</v>
      </c>
      <c r="K278" s="1" t="str">
        <f t="shared" si="20"/>
        <v>福岡市</v>
      </c>
      <c r="L278" s="1" t="str">
        <f t="shared" si="21"/>
        <v>低</v>
      </c>
      <c r="M278" s="15">
        <v>43677</v>
      </c>
      <c r="N278">
        <f t="shared" si="22"/>
        <v>1</v>
      </c>
      <c r="O278">
        <f t="shared" si="24"/>
        <v>1</v>
      </c>
    </row>
    <row r="279" spans="1:15" x14ac:dyDescent="0.45">
      <c r="A279" s="4" t="str">
        <f t="shared" si="23"/>
        <v>2019ES00407J9uNr</v>
      </c>
      <c r="B279" t="s">
        <v>907</v>
      </c>
      <c r="C279" t="s">
        <v>908</v>
      </c>
      <c r="D279" t="s">
        <v>909</v>
      </c>
      <c r="E279" s="3">
        <v>43495</v>
      </c>
      <c r="F279" s="13">
        <v>555.75</v>
      </c>
      <c r="G279" t="s">
        <v>139</v>
      </c>
      <c r="H279" t="s">
        <v>910</v>
      </c>
      <c r="I279" t="s">
        <v>141</v>
      </c>
      <c r="J279" s="24">
        <v>36</v>
      </c>
      <c r="K279" s="1" t="str">
        <f t="shared" si="20"/>
        <v>鹿児島市</v>
      </c>
      <c r="L279" s="1" t="str">
        <f t="shared" si="21"/>
        <v>低</v>
      </c>
      <c r="M279" s="15">
        <v>43860</v>
      </c>
      <c r="N279">
        <f t="shared" si="22"/>
        <v>1</v>
      </c>
      <c r="O279">
        <f t="shared" si="24"/>
        <v>1</v>
      </c>
    </row>
    <row r="280" spans="1:15" x14ac:dyDescent="0.45">
      <c r="A280" s="4" t="str">
        <f t="shared" si="23"/>
        <v>2019ES0046vhUfG6</v>
      </c>
      <c r="B280" t="s">
        <v>911</v>
      </c>
      <c r="C280" t="s">
        <v>912</v>
      </c>
      <c r="D280" t="s">
        <v>913</v>
      </c>
      <c r="E280" s="3">
        <v>43546</v>
      </c>
      <c r="F280" s="13">
        <v>280.08</v>
      </c>
      <c r="G280" t="s">
        <v>139</v>
      </c>
      <c r="H280" t="s">
        <v>245</v>
      </c>
      <c r="I280" t="s">
        <v>141</v>
      </c>
      <c r="J280" s="24">
        <v>36</v>
      </c>
      <c r="K280" s="1" t="str">
        <f t="shared" si="20"/>
        <v>宮崎市</v>
      </c>
      <c r="L280" s="1" t="str">
        <f t="shared" si="21"/>
        <v>低</v>
      </c>
      <c r="M280" s="15">
        <v>43546</v>
      </c>
      <c r="N280">
        <f t="shared" si="22"/>
        <v>1</v>
      </c>
      <c r="O280">
        <f t="shared" si="24"/>
        <v>1</v>
      </c>
    </row>
    <row r="281" spans="1:15" x14ac:dyDescent="0.45">
      <c r="A281" s="4" t="str">
        <f t="shared" si="23"/>
        <v>2019ES0049T2rjEN</v>
      </c>
      <c r="B281" t="s">
        <v>914</v>
      </c>
      <c r="C281" t="s">
        <v>915</v>
      </c>
      <c r="D281" t="s">
        <v>916</v>
      </c>
      <c r="E281" s="3">
        <v>43554</v>
      </c>
      <c r="F281" s="13">
        <v>93.6</v>
      </c>
      <c r="G281" t="s">
        <v>139</v>
      </c>
      <c r="H281" t="s">
        <v>245</v>
      </c>
      <c r="I281" t="s">
        <v>141</v>
      </c>
      <c r="J281" s="24">
        <v>36</v>
      </c>
      <c r="K281" s="1" t="str">
        <f t="shared" si="20"/>
        <v>宮崎市</v>
      </c>
      <c r="L281" s="1" t="str">
        <f t="shared" si="21"/>
        <v>低</v>
      </c>
      <c r="M281" s="15">
        <v>43554</v>
      </c>
      <c r="N281">
        <f t="shared" si="22"/>
        <v>1</v>
      </c>
      <c r="O281">
        <f t="shared" si="24"/>
        <v>1</v>
      </c>
    </row>
    <row r="282" spans="1:15" x14ac:dyDescent="0.45">
      <c r="A282" s="4" t="str">
        <f t="shared" si="23"/>
        <v>2019ES00484fFa59</v>
      </c>
      <c r="B282" t="s">
        <v>917</v>
      </c>
      <c r="C282" t="s">
        <v>918</v>
      </c>
      <c r="D282" t="s">
        <v>919</v>
      </c>
      <c r="E282" s="3">
        <v>43554</v>
      </c>
      <c r="F282" s="13">
        <v>93.6</v>
      </c>
      <c r="G282" t="s">
        <v>139</v>
      </c>
      <c r="H282" t="s">
        <v>245</v>
      </c>
      <c r="I282" t="s">
        <v>141</v>
      </c>
      <c r="J282" s="24">
        <v>36</v>
      </c>
      <c r="K282" s="1" t="str">
        <f t="shared" si="20"/>
        <v>宮崎市</v>
      </c>
      <c r="L282" s="1" t="str">
        <f t="shared" si="21"/>
        <v>低</v>
      </c>
      <c r="M282" s="15">
        <v>43554</v>
      </c>
      <c r="N282">
        <f t="shared" si="22"/>
        <v>1</v>
      </c>
      <c r="O282">
        <f t="shared" si="24"/>
        <v>1</v>
      </c>
    </row>
    <row r="283" spans="1:15" x14ac:dyDescent="0.45">
      <c r="A283" s="4" t="str">
        <f t="shared" si="23"/>
        <v>2019ES0047W7QN8B</v>
      </c>
      <c r="B283" t="s">
        <v>920</v>
      </c>
      <c r="C283" t="s">
        <v>921</v>
      </c>
      <c r="D283" t="s">
        <v>922</v>
      </c>
      <c r="E283" s="3">
        <v>43546</v>
      </c>
      <c r="F283" s="13">
        <v>374.4</v>
      </c>
      <c r="G283" t="s">
        <v>139</v>
      </c>
      <c r="H283" t="s">
        <v>245</v>
      </c>
      <c r="I283" t="s">
        <v>141</v>
      </c>
      <c r="J283" s="24">
        <v>36</v>
      </c>
      <c r="K283" s="1" t="str">
        <f t="shared" si="20"/>
        <v>宮崎市</v>
      </c>
      <c r="L283" s="1" t="str">
        <f t="shared" si="21"/>
        <v>低</v>
      </c>
      <c r="M283" s="15">
        <v>43546</v>
      </c>
      <c r="N283">
        <f t="shared" si="22"/>
        <v>1</v>
      </c>
      <c r="O283">
        <f t="shared" si="24"/>
        <v>1</v>
      </c>
    </row>
    <row r="284" spans="1:15" x14ac:dyDescent="0.45">
      <c r="A284" s="4" t="str">
        <f t="shared" si="23"/>
        <v>2019ES0050jqkS2W</v>
      </c>
      <c r="B284" t="s">
        <v>923</v>
      </c>
      <c r="C284" t="s">
        <v>924</v>
      </c>
      <c r="D284" t="s">
        <v>925</v>
      </c>
      <c r="E284" s="3">
        <v>43554</v>
      </c>
      <c r="F284" s="13">
        <v>93.6</v>
      </c>
      <c r="G284" t="s">
        <v>139</v>
      </c>
      <c r="H284" t="s">
        <v>245</v>
      </c>
      <c r="I284" t="s">
        <v>141</v>
      </c>
      <c r="J284" s="24">
        <v>36</v>
      </c>
      <c r="K284" s="1" t="str">
        <f t="shared" si="20"/>
        <v>宮崎市</v>
      </c>
      <c r="L284" s="1" t="str">
        <f t="shared" si="21"/>
        <v>低</v>
      </c>
      <c r="M284" s="15">
        <v>43554</v>
      </c>
      <c r="N284">
        <f t="shared" si="22"/>
        <v>1</v>
      </c>
      <c r="O284">
        <f t="shared" si="24"/>
        <v>1</v>
      </c>
    </row>
    <row r="285" spans="1:15" x14ac:dyDescent="0.45">
      <c r="A285" s="4" t="str">
        <f t="shared" si="23"/>
        <v>2019ES0053HyGhQB</v>
      </c>
      <c r="B285" t="s">
        <v>926</v>
      </c>
      <c r="C285" t="s">
        <v>927</v>
      </c>
      <c r="D285" t="s">
        <v>928</v>
      </c>
      <c r="E285" s="3">
        <v>43555</v>
      </c>
      <c r="F285" s="13">
        <v>233.28</v>
      </c>
      <c r="G285" t="s">
        <v>139</v>
      </c>
      <c r="H285" t="s">
        <v>245</v>
      </c>
      <c r="I285" t="s">
        <v>141</v>
      </c>
      <c r="J285" s="24">
        <v>36</v>
      </c>
      <c r="K285" s="1" t="str">
        <f t="shared" si="20"/>
        <v>宮崎市</v>
      </c>
      <c r="L285" s="1" t="str">
        <f t="shared" si="21"/>
        <v>低</v>
      </c>
      <c r="M285" s="15">
        <v>43555</v>
      </c>
      <c r="N285">
        <f t="shared" si="22"/>
        <v>1</v>
      </c>
      <c r="O285">
        <f t="shared" si="24"/>
        <v>1</v>
      </c>
    </row>
    <row r="286" spans="1:15" x14ac:dyDescent="0.45">
      <c r="A286" s="4" t="str">
        <f t="shared" si="23"/>
        <v>2019ES00546WQ6zc</v>
      </c>
      <c r="B286" t="s">
        <v>929</v>
      </c>
      <c r="C286" t="s">
        <v>930</v>
      </c>
      <c r="D286" t="s">
        <v>931</v>
      </c>
      <c r="E286" s="3">
        <v>43555</v>
      </c>
      <c r="F286" s="13">
        <v>77.760000000000005</v>
      </c>
      <c r="G286" t="s">
        <v>139</v>
      </c>
      <c r="H286" t="s">
        <v>245</v>
      </c>
      <c r="I286" t="s">
        <v>141</v>
      </c>
      <c r="J286" s="24">
        <v>36</v>
      </c>
      <c r="K286" s="1" t="str">
        <f t="shared" si="20"/>
        <v>宮崎市</v>
      </c>
      <c r="L286" s="1" t="str">
        <f t="shared" si="21"/>
        <v>低</v>
      </c>
      <c r="M286" s="15">
        <v>43555</v>
      </c>
      <c r="N286">
        <f t="shared" si="22"/>
        <v>1</v>
      </c>
      <c r="O286">
        <f t="shared" si="24"/>
        <v>1</v>
      </c>
    </row>
    <row r="287" spans="1:15" x14ac:dyDescent="0.45">
      <c r="A287" s="4" t="str">
        <f t="shared" si="23"/>
        <v>2019ES0052FtfiJp</v>
      </c>
      <c r="B287" t="s">
        <v>932</v>
      </c>
      <c r="C287" t="s">
        <v>933</v>
      </c>
      <c r="D287" t="s">
        <v>916</v>
      </c>
      <c r="E287" s="3">
        <v>43555</v>
      </c>
      <c r="F287" s="13">
        <v>155.52000000000001</v>
      </c>
      <c r="G287" t="s">
        <v>139</v>
      </c>
      <c r="H287" t="s">
        <v>245</v>
      </c>
      <c r="I287" t="s">
        <v>141</v>
      </c>
      <c r="J287" s="24">
        <v>36</v>
      </c>
      <c r="K287" s="1" t="str">
        <f t="shared" si="20"/>
        <v>宮崎市</v>
      </c>
      <c r="L287" s="1" t="str">
        <f t="shared" si="21"/>
        <v>低</v>
      </c>
      <c r="M287" s="15">
        <v>43555</v>
      </c>
      <c r="N287">
        <f t="shared" si="22"/>
        <v>1</v>
      </c>
      <c r="O287">
        <f t="shared" si="24"/>
        <v>1</v>
      </c>
    </row>
    <row r="288" spans="1:15" x14ac:dyDescent="0.45">
      <c r="A288" s="4" t="str">
        <f t="shared" si="23"/>
        <v>2019ES00511s4Mpg</v>
      </c>
      <c r="B288" t="s">
        <v>934</v>
      </c>
      <c r="C288" t="s">
        <v>935</v>
      </c>
      <c r="D288" t="s">
        <v>936</v>
      </c>
      <c r="E288" s="3">
        <v>43555</v>
      </c>
      <c r="F288" s="13">
        <v>233.28</v>
      </c>
      <c r="G288" t="s">
        <v>139</v>
      </c>
      <c r="H288" t="s">
        <v>245</v>
      </c>
      <c r="I288" t="s">
        <v>141</v>
      </c>
      <c r="J288" s="24">
        <v>36</v>
      </c>
      <c r="K288" s="1" t="str">
        <f t="shared" si="20"/>
        <v>宮崎市</v>
      </c>
      <c r="L288" s="1" t="str">
        <f t="shared" si="21"/>
        <v>低</v>
      </c>
      <c r="M288" s="15">
        <v>43555</v>
      </c>
      <c r="N288">
        <f t="shared" si="22"/>
        <v>1</v>
      </c>
      <c r="O288">
        <f t="shared" si="24"/>
        <v>1</v>
      </c>
    </row>
    <row r="289" spans="1:16" x14ac:dyDescent="0.45">
      <c r="A289" s="4" t="str">
        <f t="shared" si="23"/>
        <v>2019ES00666cNNiD</v>
      </c>
      <c r="B289" t="s">
        <v>937</v>
      </c>
      <c r="C289" t="s">
        <v>938</v>
      </c>
      <c r="D289" t="s">
        <v>922</v>
      </c>
      <c r="E289" s="3">
        <v>43586</v>
      </c>
      <c r="F289" s="13">
        <v>241.92</v>
      </c>
      <c r="G289" t="s">
        <v>139</v>
      </c>
      <c r="H289" t="s">
        <v>245</v>
      </c>
      <c r="I289" t="s">
        <v>141</v>
      </c>
      <c r="J289" s="24">
        <v>36</v>
      </c>
      <c r="K289" s="1" t="str">
        <f t="shared" si="20"/>
        <v>宮崎市</v>
      </c>
      <c r="L289" s="1" t="str">
        <f t="shared" si="21"/>
        <v>低</v>
      </c>
      <c r="M289" s="15">
        <v>43586</v>
      </c>
      <c r="N289">
        <f t="shared" si="22"/>
        <v>1</v>
      </c>
      <c r="O289">
        <f t="shared" si="24"/>
        <v>1</v>
      </c>
    </row>
    <row r="290" spans="1:16" x14ac:dyDescent="0.45">
      <c r="A290" s="4" t="str">
        <f t="shared" si="23"/>
        <v>2019ES00678e9NcF</v>
      </c>
      <c r="B290" t="s">
        <v>939</v>
      </c>
      <c r="C290" t="s">
        <v>940</v>
      </c>
      <c r="D290" t="s">
        <v>941</v>
      </c>
      <c r="E290" s="3">
        <v>43586</v>
      </c>
      <c r="F290" s="13">
        <v>161.28</v>
      </c>
      <c r="G290" t="s">
        <v>139</v>
      </c>
      <c r="H290" t="s">
        <v>245</v>
      </c>
      <c r="I290" t="s">
        <v>141</v>
      </c>
      <c r="J290" s="24">
        <v>36</v>
      </c>
      <c r="K290" s="1" t="str">
        <f t="shared" si="20"/>
        <v>宮崎市</v>
      </c>
      <c r="L290" s="1" t="str">
        <f t="shared" si="21"/>
        <v>低</v>
      </c>
      <c r="M290" s="15">
        <v>43586</v>
      </c>
      <c r="N290">
        <f t="shared" si="22"/>
        <v>1</v>
      </c>
      <c r="O290">
        <f t="shared" si="24"/>
        <v>1</v>
      </c>
    </row>
    <row r="291" spans="1:16" x14ac:dyDescent="0.45">
      <c r="A291" s="4" t="str">
        <f t="shared" si="23"/>
        <v>2019ES00689YJJTF</v>
      </c>
      <c r="B291" t="s">
        <v>942</v>
      </c>
      <c r="C291" t="s">
        <v>943</v>
      </c>
      <c r="D291" t="s">
        <v>944</v>
      </c>
      <c r="E291" s="3">
        <v>43586</v>
      </c>
      <c r="F291" s="13">
        <v>161.28</v>
      </c>
      <c r="G291" t="s">
        <v>139</v>
      </c>
      <c r="H291" t="s">
        <v>245</v>
      </c>
      <c r="I291" t="s">
        <v>141</v>
      </c>
      <c r="J291" s="24">
        <v>36</v>
      </c>
      <c r="K291" s="1" t="str">
        <f t="shared" si="20"/>
        <v>宮崎市</v>
      </c>
      <c r="L291" s="1" t="str">
        <f t="shared" si="21"/>
        <v>低</v>
      </c>
      <c r="M291" s="15">
        <v>43586</v>
      </c>
      <c r="N291">
        <f t="shared" si="22"/>
        <v>1</v>
      </c>
      <c r="O291">
        <f t="shared" si="24"/>
        <v>1</v>
      </c>
    </row>
    <row r="292" spans="1:16" x14ac:dyDescent="0.45">
      <c r="A292" s="4" t="str">
        <f t="shared" si="23"/>
        <v>2019ES0069EuFHfM</v>
      </c>
      <c r="B292" t="s">
        <v>945</v>
      </c>
      <c r="C292" t="s">
        <v>946</v>
      </c>
      <c r="D292" t="s">
        <v>947</v>
      </c>
      <c r="E292" s="3">
        <v>43586</v>
      </c>
      <c r="F292" s="13">
        <v>80.64</v>
      </c>
      <c r="G292" t="s">
        <v>139</v>
      </c>
      <c r="H292" t="s">
        <v>245</v>
      </c>
      <c r="I292" t="s">
        <v>141</v>
      </c>
      <c r="J292" s="24">
        <v>36</v>
      </c>
      <c r="K292" s="1" t="str">
        <f t="shared" si="20"/>
        <v>宮崎市</v>
      </c>
      <c r="L292" s="1" t="str">
        <f t="shared" si="21"/>
        <v>低</v>
      </c>
      <c r="M292" s="15">
        <v>43586</v>
      </c>
      <c r="N292">
        <f t="shared" si="22"/>
        <v>1</v>
      </c>
      <c r="O292">
        <f t="shared" si="24"/>
        <v>1</v>
      </c>
    </row>
    <row r="293" spans="1:16" x14ac:dyDescent="0.45">
      <c r="A293" s="4" t="str">
        <f t="shared" si="23"/>
        <v>2019ES0070ZHW1Jx</v>
      </c>
      <c r="B293" t="s">
        <v>948</v>
      </c>
      <c r="C293" t="s">
        <v>949</v>
      </c>
      <c r="D293" t="s">
        <v>950</v>
      </c>
      <c r="E293" s="3">
        <v>43586</v>
      </c>
      <c r="F293" s="13">
        <v>80.64</v>
      </c>
      <c r="G293" t="s">
        <v>139</v>
      </c>
      <c r="H293" t="s">
        <v>245</v>
      </c>
      <c r="I293" t="s">
        <v>141</v>
      </c>
      <c r="J293" s="24">
        <v>36</v>
      </c>
      <c r="K293" s="1" t="str">
        <f t="shared" si="20"/>
        <v>宮崎市</v>
      </c>
      <c r="L293" s="1" t="str">
        <f t="shared" si="21"/>
        <v>低</v>
      </c>
      <c r="M293" s="15">
        <v>43586</v>
      </c>
      <c r="N293">
        <f t="shared" si="22"/>
        <v>1</v>
      </c>
      <c r="O293">
        <f t="shared" si="24"/>
        <v>1</v>
      </c>
    </row>
    <row r="294" spans="1:16" x14ac:dyDescent="0.45">
      <c r="A294" s="4" t="str">
        <f t="shared" si="23"/>
        <v>2019ES007118MRz8</v>
      </c>
      <c r="B294" t="s">
        <v>951</v>
      </c>
      <c r="C294" t="s">
        <v>952</v>
      </c>
      <c r="D294" t="s">
        <v>953</v>
      </c>
      <c r="E294" s="3">
        <v>43586</v>
      </c>
      <c r="F294" s="13">
        <v>80.64</v>
      </c>
      <c r="G294" t="s">
        <v>139</v>
      </c>
      <c r="H294" t="s">
        <v>245</v>
      </c>
      <c r="I294" t="s">
        <v>141</v>
      </c>
      <c r="J294" s="24">
        <v>36</v>
      </c>
      <c r="K294" s="1" t="str">
        <f t="shared" si="20"/>
        <v>宮崎市</v>
      </c>
      <c r="L294" s="1" t="str">
        <f t="shared" si="21"/>
        <v>低</v>
      </c>
      <c r="M294" s="15">
        <v>43586</v>
      </c>
      <c r="N294">
        <f t="shared" si="22"/>
        <v>1</v>
      </c>
      <c r="O294">
        <f t="shared" si="24"/>
        <v>1</v>
      </c>
    </row>
    <row r="295" spans="1:16" x14ac:dyDescent="0.45">
      <c r="A295" s="4" t="str">
        <f t="shared" si="23"/>
        <v>2019ES0072FmNWBk</v>
      </c>
      <c r="B295" t="s">
        <v>113</v>
      </c>
      <c r="C295" t="s">
        <v>123</v>
      </c>
      <c r="D295" t="s">
        <v>112</v>
      </c>
      <c r="E295" s="3">
        <v>43605</v>
      </c>
      <c r="F295" s="13">
        <v>750</v>
      </c>
      <c r="G295" t="s">
        <v>101</v>
      </c>
      <c r="H295" t="s">
        <v>111</v>
      </c>
      <c r="I295" s="4" t="s">
        <v>110</v>
      </c>
      <c r="J295" s="24">
        <v>36</v>
      </c>
      <c r="K295" s="1" t="str">
        <f t="shared" si="20"/>
        <v>福岡市</v>
      </c>
      <c r="L295" s="1" t="str">
        <f t="shared" si="21"/>
        <v>高</v>
      </c>
      <c r="M295" s="15">
        <v>43605</v>
      </c>
      <c r="N295">
        <f t="shared" si="22"/>
        <v>1</v>
      </c>
      <c r="O295">
        <f t="shared" si="24"/>
        <v>1</v>
      </c>
    </row>
    <row r="296" spans="1:16" x14ac:dyDescent="0.45">
      <c r="A296" s="4" t="str">
        <f t="shared" si="23"/>
        <v>002019N107BAGeN4tc</v>
      </c>
      <c r="B296" t="s">
        <v>957</v>
      </c>
      <c r="C296" t="s">
        <v>958</v>
      </c>
      <c r="D296" t="s">
        <v>959</v>
      </c>
      <c r="E296" s="3">
        <v>43917</v>
      </c>
      <c r="F296">
        <v>17.64</v>
      </c>
      <c r="G296" t="s">
        <v>139</v>
      </c>
      <c r="H296" t="s">
        <v>111</v>
      </c>
      <c r="I296" t="s">
        <v>955</v>
      </c>
      <c r="J296" s="24">
        <v>14</v>
      </c>
      <c r="K296" s="1" t="str">
        <f t="shared" si="20"/>
        <v>福岡市</v>
      </c>
      <c r="L296" s="1" t="str">
        <f t="shared" si="21"/>
        <v>低</v>
      </c>
      <c r="M296" s="15">
        <v>43917</v>
      </c>
      <c r="N296" s="7">
        <f t="shared" si="22"/>
        <v>1</v>
      </c>
      <c r="O296">
        <f t="shared" si="24"/>
        <v>1</v>
      </c>
    </row>
    <row r="297" spans="1:16" x14ac:dyDescent="0.45">
      <c r="A297" s="4" t="str">
        <f t="shared" si="23"/>
        <v>002019N108BB53Mt7C</v>
      </c>
      <c r="B297" t="s">
        <v>960</v>
      </c>
      <c r="C297" t="s">
        <v>961</v>
      </c>
      <c r="D297" t="s">
        <v>962</v>
      </c>
      <c r="E297" s="3">
        <v>43909</v>
      </c>
      <c r="F297">
        <v>20.16</v>
      </c>
      <c r="G297" t="s">
        <v>139</v>
      </c>
      <c r="H297" t="s">
        <v>954</v>
      </c>
      <c r="I297" t="s">
        <v>955</v>
      </c>
      <c r="J297" s="24">
        <v>14</v>
      </c>
      <c r="K297" s="1" t="str">
        <f t="shared" si="20"/>
        <v>佐賀市</v>
      </c>
      <c r="L297" s="1" t="str">
        <f t="shared" si="21"/>
        <v>低</v>
      </c>
      <c r="M297" s="15">
        <v>43909</v>
      </c>
      <c r="N297" s="7">
        <f t="shared" si="22"/>
        <v>1</v>
      </c>
      <c r="O297">
        <f t="shared" si="24"/>
        <v>1</v>
      </c>
    </row>
    <row r="298" spans="1:16" x14ac:dyDescent="0.45">
      <c r="A298" s="4" t="str">
        <f t="shared" si="23"/>
        <v>002019N108BGGBBSUk</v>
      </c>
      <c r="B298" t="s">
        <v>963</v>
      </c>
      <c r="C298" t="s">
        <v>964</v>
      </c>
      <c r="D298" t="s">
        <v>965</v>
      </c>
      <c r="E298" s="3">
        <v>43915</v>
      </c>
      <c r="F298">
        <v>16.38</v>
      </c>
      <c r="G298" t="s">
        <v>139</v>
      </c>
      <c r="H298" t="s">
        <v>954</v>
      </c>
      <c r="I298" t="s">
        <v>955</v>
      </c>
      <c r="J298" s="24">
        <v>14</v>
      </c>
      <c r="K298" s="1" t="str">
        <f t="shared" si="20"/>
        <v>佐賀市</v>
      </c>
      <c r="L298" s="1" t="str">
        <f t="shared" si="21"/>
        <v>低</v>
      </c>
      <c r="M298" s="15">
        <v>43915</v>
      </c>
      <c r="N298" s="7">
        <f t="shared" si="22"/>
        <v>1</v>
      </c>
      <c r="O298">
        <f t="shared" si="24"/>
        <v>1</v>
      </c>
    </row>
    <row r="299" spans="1:16" x14ac:dyDescent="0.45">
      <c r="A299" s="4" t="str">
        <f t="shared" si="23"/>
        <v>002019N107BB1imvL4</v>
      </c>
      <c r="B299" t="s">
        <v>966</v>
      </c>
      <c r="C299" t="s">
        <v>967</v>
      </c>
      <c r="D299" t="s">
        <v>968</v>
      </c>
      <c r="E299" s="3">
        <v>43908</v>
      </c>
      <c r="F299">
        <v>11.34</v>
      </c>
      <c r="G299" t="s">
        <v>139</v>
      </c>
      <c r="H299" t="s">
        <v>954</v>
      </c>
      <c r="I299" t="s">
        <v>955</v>
      </c>
      <c r="J299" s="24">
        <v>14</v>
      </c>
      <c r="K299" s="1" t="str">
        <f t="shared" si="20"/>
        <v>佐賀市</v>
      </c>
      <c r="L299" s="1" t="str">
        <f t="shared" si="21"/>
        <v>低</v>
      </c>
      <c r="M299" s="15">
        <v>43908</v>
      </c>
      <c r="N299" s="7">
        <f t="shared" si="22"/>
        <v>1</v>
      </c>
      <c r="O299">
        <f t="shared" si="24"/>
        <v>1</v>
      </c>
    </row>
    <row r="300" spans="1:16" s="7" customFormat="1" x14ac:dyDescent="0.45">
      <c r="A300" s="14" t="str">
        <f t="shared" si="23"/>
        <v>002019N106BCNftTEF</v>
      </c>
      <c r="B300" t="s">
        <v>969</v>
      </c>
      <c r="C300" t="s">
        <v>970</v>
      </c>
      <c r="D300" t="s">
        <v>971</v>
      </c>
      <c r="E300" s="3">
        <v>43902</v>
      </c>
      <c r="F300">
        <v>94.5</v>
      </c>
      <c r="G300" t="s">
        <v>139</v>
      </c>
      <c r="H300" t="s">
        <v>111</v>
      </c>
      <c r="I300" t="s">
        <v>955</v>
      </c>
      <c r="J300" s="24">
        <v>14</v>
      </c>
      <c r="K300" s="1" t="str">
        <f t="shared" si="20"/>
        <v>福岡市</v>
      </c>
      <c r="L300" s="1" t="str">
        <f t="shared" si="21"/>
        <v>低</v>
      </c>
      <c r="M300" s="15">
        <v>43902</v>
      </c>
      <c r="N300" s="7">
        <f t="shared" si="22"/>
        <v>1</v>
      </c>
      <c r="O300">
        <f t="shared" si="24"/>
        <v>1</v>
      </c>
      <c r="P300"/>
    </row>
    <row r="301" spans="1:16" x14ac:dyDescent="0.45">
      <c r="A301" s="14" t="str">
        <f t="shared" si="23"/>
        <v>002020N101BA3r1PGL</v>
      </c>
      <c r="B301" t="s">
        <v>972</v>
      </c>
      <c r="C301" t="s">
        <v>973</v>
      </c>
      <c r="D301" t="s">
        <v>974</v>
      </c>
      <c r="E301" s="3">
        <v>43945</v>
      </c>
      <c r="F301">
        <v>49.5</v>
      </c>
      <c r="G301" t="s">
        <v>139</v>
      </c>
      <c r="H301" t="s">
        <v>954</v>
      </c>
      <c r="I301" t="s">
        <v>955</v>
      </c>
      <c r="J301" s="24">
        <v>18</v>
      </c>
      <c r="K301" s="1" t="str">
        <f t="shared" si="20"/>
        <v>佐賀市</v>
      </c>
      <c r="L301" s="1" t="str">
        <f t="shared" si="21"/>
        <v>低</v>
      </c>
      <c r="M301" s="15">
        <v>43945</v>
      </c>
      <c r="N301" s="7">
        <f t="shared" si="22"/>
        <v>1</v>
      </c>
      <c r="O301">
        <f t="shared" si="24"/>
        <v>1</v>
      </c>
    </row>
    <row r="302" spans="1:16" x14ac:dyDescent="0.45">
      <c r="A302" s="14" t="str">
        <f t="shared" si="23"/>
        <v>002019N109B1DNvbfJ</v>
      </c>
      <c r="B302" t="s">
        <v>975</v>
      </c>
      <c r="C302" t="s">
        <v>976</v>
      </c>
      <c r="D302" t="s">
        <v>977</v>
      </c>
      <c r="E302" s="3">
        <v>43927</v>
      </c>
      <c r="F302">
        <v>17.64</v>
      </c>
      <c r="G302" t="s">
        <v>139</v>
      </c>
      <c r="H302" t="s">
        <v>238</v>
      </c>
      <c r="I302" t="s">
        <v>955</v>
      </c>
      <c r="J302" s="24">
        <v>14</v>
      </c>
      <c r="K302" s="1" t="str">
        <f t="shared" si="20"/>
        <v>福岡市</v>
      </c>
      <c r="L302" s="1" t="str">
        <f t="shared" si="21"/>
        <v>低</v>
      </c>
      <c r="M302" s="15">
        <v>43927</v>
      </c>
      <c r="N302" s="7">
        <f t="shared" si="22"/>
        <v>1</v>
      </c>
      <c r="O302">
        <f t="shared" si="24"/>
        <v>1</v>
      </c>
    </row>
    <row r="303" spans="1:16" x14ac:dyDescent="0.45">
      <c r="A303" s="14" t="str">
        <f t="shared" si="23"/>
        <v>002019N106BBM43KES</v>
      </c>
      <c r="B303" t="s">
        <v>978</v>
      </c>
      <c r="C303" t="s">
        <v>979</v>
      </c>
      <c r="D303" t="s">
        <v>980</v>
      </c>
      <c r="E303" s="3">
        <v>43926</v>
      </c>
      <c r="F303">
        <v>10.08</v>
      </c>
      <c r="G303" t="s">
        <v>139</v>
      </c>
      <c r="H303" t="s">
        <v>954</v>
      </c>
      <c r="I303" t="s">
        <v>955</v>
      </c>
      <c r="J303" s="24">
        <v>14</v>
      </c>
      <c r="K303" s="1" t="str">
        <f t="shared" si="20"/>
        <v>佐賀市</v>
      </c>
      <c r="L303" s="1" t="str">
        <f t="shared" si="21"/>
        <v>低</v>
      </c>
      <c r="M303" s="15">
        <v>43926</v>
      </c>
      <c r="N303" s="7">
        <f t="shared" si="22"/>
        <v>1</v>
      </c>
      <c r="O303">
        <f t="shared" si="24"/>
        <v>1</v>
      </c>
    </row>
    <row r="304" spans="1:16" x14ac:dyDescent="0.45">
      <c r="A304" s="14" t="str">
        <f t="shared" si="23"/>
        <v>002019N109B4hgH43W</v>
      </c>
      <c r="B304" t="s">
        <v>981</v>
      </c>
      <c r="C304" t="s">
        <v>982</v>
      </c>
      <c r="D304" t="s">
        <v>983</v>
      </c>
      <c r="E304" s="3">
        <v>43949</v>
      </c>
      <c r="F304">
        <v>90.72</v>
      </c>
      <c r="G304" t="s">
        <v>139</v>
      </c>
      <c r="H304" t="s">
        <v>238</v>
      </c>
      <c r="I304" t="s">
        <v>955</v>
      </c>
      <c r="J304" s="24">
        <v>14</v>
      </c>
      <c r="K304" s="1" t="str">
        <f t="shared" si="20"/>
        <v>福岡市</v>
      </c>
      <c r="L304" s="1" t="str">
        <f t="shared" si="21"/>
        <v>低</v>
      </c>
      <c r="M304" s="15">
        <v>43949</v>
      </c>
      <c r="N304" s="7">
        <f t="shared" si="22"/>
        <v>1</v>
      </c>
      <c r="O304">
        <f t="shared" si="24"/>
        <v>1</v>
      </c>
    </row>
    <row r="305" spans="1:15" x14ac:dyDescent="0.45">
      <c r="A305" s="14" t="str">
        <f t="shared" si="23"/>
        <v>002019N109B5bDKsK6</v>
      </c>
      <c r="B305" t="s">
        <v>984</v>
      </c>
      <c r="C305" t="s">
        <v>985</v>
      </c>
      <c r="D305" t="s">
        <v>983</v>
      </c>
      <c r="E305" s="3">
        <v>43949</v>
      </c>
      <c r="F305">
        <v>90.72</v>
      </c>
      <c r="G305" t="s">
        <v>139</v>
      </c>
      <c r="H305" t="s">
        <v>111</v>
      </c>
      <c r="I305" t="s">
        <v>955</v>
      </c>
      <c r="J305" s="24">
        <v>14</v>
      </c>
      <c r="K305" s="1" t="str">
        <f t="shared" si="20"/>
        <v>福岡市</v>
      </c>
      <c r="L305" s="1" t="str">
        <f t="shared" si="21"/>
        <v>低</v>
      </c>
      <c r="M305" s="15">
        <v>43949</v>
      </c>
      <c r="N305" s="7">
        <f t="shared" si="22"/>
        <v>1</v>
      </c>
      <c r="O305">
        <f t="shared" si="24"/>
        <v>1</v>
      </c>
    </row>
    <row r="306" spans="1:15" x14ac:dyDescent="0.45">
      <c r="A306" s="14" t="str">
        <f t="shared" si="23"/>
        <v>002019N111BJJJQP9Y</v>
      </c>
      <c r="B306" t="s">
        <v>986</v>
      </c>
      <c r="C306" t="s">
        <v>987</v>
      </c>
      <c r="D306" t="s">
        <v>988</v>
      </c>
      <c r="E306" s="3">
        <v>43970</v>
      </c>
      <c r="F306">
        <v>17.64</v>
      </c>
      <c r="G306" t="s">
        <v>139</v>
      </c>
      <c r="H306" t="s">
        <v>954</v>
      </c>
      <c r="I306" t="s">
        <v>955</v>
      </c>
      <c r="J306" s="24">
        <v>14</v>
      </c>
      <c r="K306" s="1" t="str">
        <f t="shared" si="20"/>
        <v>佐賀市</v>
      </c>
      <c r="L306" s="1" t="str">
        <f t="shared" si="21"/>
        <v>低</v>
      </c>
      <c r="M306" s="15">
        <v>43970</v>
      </c>
      <c r="N306" s="7">
        <f t="shared" si="22"/>
        <v>1</v>
      </c>
      <c r="O306">
        <f t="shared" si="24"/>
        <v>1</v>
      </c>
    </row>
    <row r="307" spans="1:15" x14ac:dyDescent="0.45">
      <c r="A307" s="14" t="str">
        <f t="shared" si="23"/>
        <v>002019N108BErKwyDu</v>
      </c>
      <c r="B307" t="s">
        <v>989</v>
      </c>
      <c r="C307" t="s">
        <v>990</v>
      </c>
      <c r="D307" t="s">
        <v>991</v>
      </c>
      <c r="E307" s="3">
        <v>44020</v>
      </c>
      <c r="F307">
        <v>89.1</v>
      </c>
      <c r="G307" t="s">
        <v>139</v>
      </c>
      <c r="H307" t="s">
        <v>992</v>
      </c>
      <c r="I307" t="s">
        <v>955</v>
      </c>
      <c r="J307" s="24">
        <v>21</v>
      </c>
      <c r="K307" s="1" t="str">
        <f t="shared" si="20"/>
        <v>大分市</v>
      </c>
      <c r="L307" s="1" t="str">
        <f t="shared" si="21"/>
        <v>低</v>
      </c>
      <c r="M307" s="15">
        <v>44020</v>
      </c>
      <c r="N307" s="7">
        <f t="shared" si="22"/>
        <v>1</v>
      </c>
      <c r="O307">
        <f t="shared" si="24"/>
        <v>1</v>
      </c>
    </row>
    <row r="308" spans="1:15" x14ac:dyDescent="0.45">
      <c r="A308" s="14" t="str">
        <f t="shared" si="23"/>
        <v>002019N108BIJNcA3i</v>
      </c>
      <c r="B308" t="s">
        <v>993</v>
      </c>
      <c r="C308" t="s">
        <v>994</v>
      </c>
      <c r="D308" t="s">
        <v>995</v>
      </c>
      <c r="E308" s="3">
        <v>44045</v>
      </c>
      <c r="F308">
        <v>670.32</v>
      </c>
      <c r="G308" t="s">
        <v>101</v>
      </c>
      <c r="H308" t="s">
        <v>954</v>
      </c>
      <c r="I308" t="s">
        <v>955</v>
      </c>
      <c r="J308" s="24">
        <v>14</v>
      </c>
      <c r="K308" s="1" t="str">
        <f t="shared" si="20"/>
        <v>佐賀市</v>
      </c>
      <c r="L308" s="1" t="str">
        <f t="shared" si="21"/>
        <v>高</v>
      </c>
      <c r="M308" s="15">
        <v>44045</v>
      </c>
      <c r="N308" s="7">
        <f t="shared" si="22"/>
        <v>1</v>
      </c>
      <c r="O308">
        <f t="shared" si="24"/>
        <v>1</v>
      </c>
    </row>
    <row r="309" spans="1:15" x14ac:dyDescent="0.45">
      <c r="A309" s="14" t="str">
        <f t="shared" si="23"/>
        <v>002020U00087AjNNLV</v>
      </c>
      <c r="B309" t="s">
        <v>996</v>
      </c>
      <c r="C309" t="s">
        <v>997</v>
      </c>
      <c r="D309" t="s">
        <v>998</v>
      </c>
      <c r="E309" s="3">
        <v>43917</v>
      </c>
      <c r="F309">
        <v>428.4</v>
      </c>
      <c r="G309" t="s">
        <v>101</v>
      </c>
      <c r="H309" t="s">
        <v>999</v>
      </c>
      <c r="I309" t="s">
        <v>955</v>
      </c>
      <c r="J309" s="24">
        <v>36</v>
      </c>
      <c r="K309" s="1" t="str">
        <f t="shared" si="20"/>
        <v>熊本市</v>
      </c>
      <c r="L309" s="1" t="str">
        <f t="shared" si="21"/>
        <v>高</v>
      </c>
      <c r="M309" s="15">
        <v>44012</v>
      </c>
      <c r="N309" s="7">
        <f t="shared" si="22"/>
        <v>1</v>
      </c>
      <c r="O309">
        <f t="shared" si="24"/>
        <v>1</v>
      </c>
    </row>
    <row r="310" spans="1:15" x14ac:dyDescent="0.45">
      <c r="A310" s="14" t="str">
        <f t="shared" si="23"/>
        <v>002020U00088EEMHwJ</v>
      </c>
      <c r="B310" t="s">
        <v>1000</v>
      </c>
      <c r="C310" t="s">
        <v>1001</v>
      </c>
      <c r="D310" t="s">
        <v>998</v>
      </c>
      <c r="E310" s="3">
        <v>43917</v>
      </c>
      <c r="F310">
        <v>598.5</v>
      </c>
      <c r="G310" t="s">
        <v>101</v>
      </c>
      <c r="H310" t="s">
        <v>999</v>
      </c>
      <c r="I310" t="s">
        <v>955</v>
      </c>
      <c r="J310" s="24">
        <v>36</v>
      </c>
      <c r="K310" s="1" t="str">
        <f t="shared" ref="K310:K320" si="25">+VLOOKUP(H310,$Q$2:$R$10,2,0)</f>
        <v>熊本市</v>
      </c>
      <c r="L310" s="1" t="str">
        <f t="shared" ref="L310:L320" si="26">VLOOKUP(G310,$T$2:$U$6,2,0)</f>
        <v>高</v>
      </c>
      <c r="M310" s="15">
        <v>44012</v>
      </c>
      <c r="N310" s="7">
        <f t="shared" ref="N310:N320" si="27">COUNTIF(C:C,C310)</f>
        <v>1</v>
      </c>
      <c r="O310">
        <f t="shared" si="24"/>
        <v>1</v>
      </c>
    </row>
    <row r="311" spans="1:15" x14ac:dyDescent="0.45">
      <c r="A311" s="14" t="str">
        <f t="shared" si="23"/>
        <v>002020U00079</v>
      </c>
      <c r="B311" t="s">
        <v>1002</v>
      </c>
      <c r="D311" t="s">
        <v>1003</v>
      </c>
      <c r="E311" s="3">
        <v>44006</v>
      </c>
      <c r="F311">
        <v>1020.6</v>
      </c>
      <c r="G311" t="s">
        <v>101</v>
      </c>
      <c r="H311" t="s">
        <v>956</v>
      </c>
      <c r="I311" t="s">
        <v>955</v>
      </c>
      <c r="J311" s="24">
        <v>21</v>
      </c>
      <c r="K311" s="1" t="str">
        <f t="shared" si="25"/>
        <v>長崎市</v>
      </c>
      <c r="L311" s="1" t="str">
        <f t="shared" si="26"/>
        <v>高</v>
      </c>
      <c r="M311" s="15">
        <v>44043</v>
      </c>
      <c r="N311" s="7">
        <f t="shared" si="27"/>
        <v>0</v>
      </c>
      <c r="O311">
        <f t="shared" si="24"/>
        <v>1</v>
      </c>
    </row>
    <row r="312" spans="1:15" x14ac:dyDescent="0.45">
      <c r="A312" s="14"/>
      <c r="B312" t="s">
        <v>1134</v>
      </c>
      <c r="C312" t="s">
        <v>1135</v>
      </c>
      <c r="D312" t="s">
        <v>1004</v>
      </c>
      <c r="E312" s="3">
        <v>44032</v>
      </c>
      <c r="F312">
        <v>369.5</v>
      </c>
      <c r="G312" t="s">
        <v>101</v>
      </c>
      <c r="H312" t="s">
        <v>1005</v>
      </c>
      <c r="I312" t="s">
        <v>955</v>
      </c>
      <c r="J312" s="24">
        <v>21</v>
      </c>
      <c r="K312" s="1" t="str">
        <f t="shared" si="25"/>
        <v>宮崎市</v>
      </c>
      <c r="L312" s="1" t="str">
        <f t="shared" si="26"/>
        <v>高</v>
      </c>
      <c r="M312" s="15">
        <v>44042</v>
      </c>
      <c r="N312" s="7">
        <f t="shared" si="27"/>
        <v>1</v>
      </c>
      <c r="O312">
        <f t="shared" si="24"/>
        <v>1</v>
      </c>
    </row>
    <row r="313" spans="1:15" x14ac:dyDescent="0.45">
      <c r="A313" s="14" t="str">
        <f t="shared" si="23"/>
        <v>002020U00085K11jxx</v>
      </c>
      <c r="B313" t="s">
        <v>1006</v>
      </c>
      <c r="C313" t="s">
        <v>1007</v>
      </c>
      <c r="D313" t="s">
        <v>1008</v>
      </c>
      <c r="E313" s="3">
        <v>44027</v>
      </c>
      <c r="F313">
        <v>839.16</v>
      </c>
      <c r="G313" t="s">
        <v>101</v>
      </c>
      <c r="H313" t="s">
        <v>1009</v>
      </c>
      <c r="I313" t="s">
        <v>955</v>
      </c>
      <c r="J313" s="24">
        <v>21</v>
      </c>
      <c r="K313" s="1" t="str">
        <f t="shared" si="25"/>
        <v>鹿児島市</v>
      </c>
      <c r="L313" s="1" t="str">
        <f t="shared" si="26"/>
        <v>高</v>
      </c>
      <c r="M313" s="15">
        <v>44043</v>
      </c>
      <c r="N313" s="7">
        <f t="shared" si="27"/>
        <v>1</v>
      </c>
      <c r="O313">
        <f t="shared" si="24"/>
        <v>1</v>
      </c>
    </row>
    <row r="314" spans="1:15" x14ac:dyDescent="0.45">
      <c r="A314" s="14" t="str">
        <f t="shared" si="23"/>
        <v>002020U00091i5kK16</v>
      </c>
      <c r="B314" t="s">
        <v>1010</v>
      </c>
      <c r="C314" t="s">
        <v>1011</v>
      </c>
      <c r="D314" t="s">
        <v>1012</v>
      </c>
      <c r="E314" s="3">
        <v>43949</v>
      </c>
      <c r="F314">
        <v>691.74</v>
      </c>
      <c r="G314" t="s">
        <v>101</v>
      </c>
      <c r="H314" t="s">
        <v>238</v>
      </c>
      <c r="I314" t="s">
        <v>955</v>
      </c>
      <c r="J314" s="24">
        <v>18</v>
      </c>
      <c r="K314" s="1" t="str">
        <f t="shared" si="25"/>
        <v>福岡市</v>
      </c>
      <c r="L314" s="1" t="str">
        <f t="shared" si="26"/>
        <v>高</v>
      </c>
      <c r="M314" s="15">
        <v>44043</v>
      </c>
      <c r="N314" s="7">
        <f t="shared" si="27"/>
        <v>1</v>
      </c>
      <c r="O314">
        <f t="shared" si="24"/>
        <v>1</v>
      </c>
    </row>
    <row r="315" spans="1:15" x14ac:dyDescent="0.45">
      <c r="A315" s="14" t="str">
        <f t="shared" si="23"/>
        <v>2020ES0076iaxLFH</v>
      </c>
      <c r="B315" t="s">
        <v>1013</v>
      </c>
      <c r="C315" t="s">
        <v>1014</v>
      </c>
      <c r="D315" t="s">
        <v>1015</v>
      </c>
      <c r="E315" s="3">
        <v>43924</v>
      </c>
      <c r="F315">
        <v>665</v>
      </c>
      <c r="G315" t="s">
        <v>101</v>
      </c>
      <c r="H315" t="s">
        <v>999</v>
      </c>
      <c r="I315" t="s">
        <v>955</v>
      </c>
      <c r="J315" s="24">
        <v>18</v>
      </c>
      <c r="K315" s="1" t="str">
        <f t="shared" si="25"/>
        <v>熊本市</v>
      </c>
      <c r="L315" s="1" t="str">
        <f t="shared" si="26"/>
        <v>高</v>
      </c>
      <c r="M315" s="15">
        <v>43924</v>
      </c>
      <c r="N315" s="7">
        <f t="shared" si="27"/>
        <v>1</v>
      </c>
      <c r="O315">
        <f t="shared" si="24"/>
        <v>1</v>
      </c>
    </row>
    <row r="316" spans="1:15" x14ac:dyDescent="0.45">
      <c r="A316" s="14" t="str">
        <f t="shared" si="23"/>
        <v>2020ES0079LZAC3D</v>
      </c>
      <c r="B316" t="s">
        <v>1016</v>
      </c>
      <c r="C316" t="s">
        <v>1017</v>
      </c>
      <c r="D316" t="s">
        <v>922</v>
      </c>
      <c r="E316" s="3">
        <v>44052</v>
      </c>
      <c r="F316">
        <v>435</v>
      </c>
      <c r="G316" t="s">
        <v>101</v>
      </c>
      <c r="H316" t="s">
        <v>999</v>
      </c>
      <c r="I316" t="s">
        <v>955</v>
      </c>
      <c r="J316" s="24">
        <v>18</v>
      </c>
      <c r="K316" s="1" t="str">
        <f t="shared" si="25"/>
        <v>熊本市</v>
      </c>
      <c r="L316" s="1" t="str">
        <f t="shared" si="26"/>
        <v>高</v>
      </c>
      <c r="M316" s="15">
        <v>44052</v>
      </c>
      <c r="N316" s="7">
        <f t="shared" si="27"/>
        <v>1</v>
      </c>
      <c r="O316">
        <f t="shared" si="24"/>
        <v>1</v>
      </c>
    </row>
    <row r="317" spans="1:15" x14ac:dyDescent="0.45">
      <c r="A317" s="14" t="str">
        <f t="shared" si="23"/>
        <v>002020N201BPPLELhZ</v>
      </c>
      <c r="B317" t="s">
        <v>1021</v>
      </c>
      <c r="C317" t="s">
        <v>1022</v>
      </c>
      <c r="D317" t="s">
        <v>1018</v>
      </c>
      <c r="E317" s="3">
        <v>44171</v>
      </c>
      <c r="F317">
        <v>75.900000000000006</v>
      </c>
      <c r="G317" t="s">
        <v>139</v>
      </c>
      <c r="H317" t="s">
        <v>238</v>
      </c>
      <c r="I317" t="s">
        <v>955</v>
      </c>
      <c r="J317" s="24" t="s">
        <v>668</v>
      </c>
      <c r="K317" s="1" t="str">
        <f t="shared" si="25"/>
        <v>福岡市</v>
      </c>
      <c r="L317" s="1" t="str">
        <f t="shared" si="26"/>
        <v>低</v>
      </c>
      <c r="M317" s="15">
        <v>44171</v>
      </c>
      <c r="N317" s="7">
        <f t="shared" si="27"/>
        <v>1</v>
      </c>
      <c r="O317">
        <f t="shared" si="24"/>
        <v>1</v>
      </c>
    </row>
    <row r="318" spans="1:15" x14ac:dyDescent="0.45">
      <c r="A318" s="14" t="str">
        <f t="shared" si="23"/>
        <v>002020N901BADdHLRw</v>
      </c>
      <c r="B318" t="s">
        <v>1023</v>
      </c>
      <c r="C318" t="s">
        <v>1024</v>
      </c>
      <c r="D318" t="s">
        <v>1019</v>
      </c>
      <c r="E318" s="3">
        <v>44109</v>
      </c>
      <c r="F318">
        <v>22.68</v>
      </c>
      <c r="G318" t="s">
        <v>139</v>
      </c>
      <c r="H318" t="s">
        <v>111</v>
      </c>
      <c r="I318" t="s">
        <v>955</v>
      </c>
      <c r="J318" s="24" t="s">
        <v>149</v>
      </c>
      <c r="K318" s="1" t="str">
        <f t="shared" si="25"/>
        <v>福岡市</v>
      </c>
      <c r="L318" s="1" t="str">
        <f t="shared" si="26"/>
        <v>低</v>
      </c>
      <c r="M318" s="15">
        <v>44109</v>
      </c>
      <c r="N318" s="7">
        <f t="shared" si="27"/>
        <v>1</v>
      </c>
      <c r="O318">
        <f t="shared" si="24"/>
        <v>1</v>
      </c>
    </row>
    <row r="319" spans="1:15" x14ac:dyDescent="0.45">
      <c r="A319" s="14" t="str">
        <f t="shared" si="23"/>
        <v>002020N901BBLGHuzu</v>
      </c>
      <c r="B319" t="s">
        <v>1025</v>
      </c>
      <c r="C319" t="s">
        <v>1026</v>
      </c>
      <c r="D319" t="s">
        <v>1019</v>
      </c>
      <c r="E319" s="3">
        <v>44109</v>
      </c>
      <c r="F319">
        <v>51.03</v>
      </c>
      <c r="G319" t="s">
        <v>139</v>
      </c>
      <c r="H319" t="s">
        <v>111</v>
      </c>
      <c r="I319" t="s">
        <v>955</v>
      </c>
      <c r="J319" s="24" t="s">
        <v>149</v>
      </c>
      <c r="K319" s="1" t="str">
        <f t="shared" si="25"/>
        <v>福岡市</v>
      </c>
      <c r="L319" s="1" t="str">
        <f t="shared" si="26"/>
        <v>低</v>
      </c>
      <c r="M319" s="15">
        <v>44109</v>
      </c>
      <c r="N319" s="7">
        <f t="shared" si="27"/>
        <v>1</v>
      </c>
      <c r="O319">
        <f t="shared" si="24"/>
        <v>1</v>
      </c>
    </row>
    <row r="320" spans="1:15" x14ac:dyDescent="0.45">
      <c r="A320" s="14" t="str">
        <f t="shared" si="23"/>
        <v>002020N112BQHT3wzT</v>
      </c>
      <c r="B320" t="s">
        <v>1045</v>
      </c>
      <c r="C320" t="s">
        <v>1046</v>
      </c>
      <c r="D320" t="s">
        <v>1020</v>
      </c>
      <c r="E320" s="3">
        <v>44340</v>
      </c>
      <c r="F320">
        <v>89.1</v>
      </c>
      <c r="G320" t="s">
        <v>139</v>
      </c>
      <c r="H320" t="s">
        <v>954</v>
      </c>
      <c r="I320" t="s">
        <v>955</v>
      </c>
      <c r="J320" s="24" t="s">
        <v>668</v>
      </c>
      <c r="K320" s="1" t="str">
        <f t="shared" si="25"/>
        <v>佐賀市</v>
      </c>
      <c r="L320" s="1" t="str">
        <f t="shared" si="26"/>
        <v>低</v>
      </c>
      <c r="M320" s="15">
        <v>44340</v>
      </c>
      <c r="N320" s="7">
        <f t="shared" si="27"/>
        <v>1</v>
      </c>
      <c r="O320">
        <f t="shared" si="24"/>
        <v>1</v>
      </c>
    </row>
    <row r="321" spans="1:15" x14ac:dyDescent="0.45">
      <c r="A321" s="14" t="str">
        <f t="shared" si="23"/>
        <v>002020U00093gXLu9J</v>
      </c>
      <c r="B321" t="s">
        <v>1027</v>
      </c>
      <c r="C321" t="s">
        <v>1028</v>
      </c>
      <c r="D321" t="s">
        <v>1029</v>
      </c>
      <c r="E321" s="3">
        <v>43909</v>
      </c>
      <c r="F321">
        <v>691.2</v>
      </c>
      <c r="G321" t="s">
        <v>101</v>
      </c>
      <c r="H321" t="s">
        <v>954</v>
      </c>
      <c r="I321" t="s">
        <v>955</v>
      </c>
      <c r="J321" s="24" t="s">
        <v>149</v>
      </c>
      <c r="K321" s="1" t="str">
        <f t="shared" ref="K321:K330" si="28">+VLOOKUP(H321,$Q$2:$R$10,2,0)</f>
        <v>佐賀市</v>
      </c>
      <c r="L321" s="1" t="str">
        <f t="shared" ref="L321:L330" si="29">VLOOKUP(G321,$T$2:$U$6,2,0)</f>
        <v>高</v>
      </c>
      <c r="M321" s="15">
        <v>43909</v>
      </c>
      <c r="N321" s="7">
        <f t="shared" ref="N321:N330" si="30">COUNTIF(C:C,C321)</f>
        <v>1</v>
      </c>
      <c r="O321">
        <f t="shared" si="24"/>
        <v>1</v>
      </c>
    </row>
    <row r="322" spans="1:15" x14ac:dyDescent="0.45">
      <c r="A322" s="14" t="str">
        <f t="shared" si="23"/>
        <v>002021MS0423C1QN3M</v>
      </c>
      <c r="B322" t="s">
        <v>1030</v>
      </c>
      <c r="C322" t="s">
        <v>1031</v>
      </c>
      <c r="D322" t="s">
        <v>1032</v>
      </c>
      <c r="E322" s="3">
        <v>44252</v>
      </c>
      <c r="F322">
        <v>774.9</v>
      </c>
      <c r="G322" t="s">
        <v>101</v>
      </c>
      <c r="H322" t="s">
        <v>1005</v>
      </c>
      <c r="I322" t="s">
        <v>955</v>
      </c>
      <c r="J322" s="24" t="s">
        <v>142</v>
      </c>
      <c r="K322" s="1" t="str">
        <f t="shared" si="28"/>
        <v>宮崎市</v>
      </c>
      <c r="L322" s="1" t="str">
        <f t="shared" si="29"/>
        <v>高</v>
      </c>
      <c r="M322" s="15">
        <v>44252</v>
      </c>
      <c r="N322" s="7">
        <f t="shared" si="30"/>
        <v>1</v>
      </c>
      <c r="O322">
        <f t="shared" si="24"/>
        <v>1</v>
      </c>
    </row>
    <row r="323" spans="1:15" x14ac:dyDescent="0.45">
      <c r="A323" s="14" t="str">
        <f t="shared" si="23"/>
        <v>2020ES0082M47yJM</v>
      </c>
      <c r="B323" t="s">
        <v>1054</v>
      </c>
      <c r="C323" t="s">
        <v>1055</v>
      </c>
      <c r="D323" t="s">
        <v>1056</v>
      </c>
      <c r="E323" s="3">
        <v>44144</v>
      </c>
      <c r="F323">
        <v>508</v>
      </c>
      <c r="G323" t="s">
        <v>101</v>
      </c>
      <c r="H323" t="s">
        <v>999</v>
      </c>
      <c r="I323" t="s">
        <v>955</v>
      </c>
      <c r="J323" s="24">
        <v>18</v>
      </c>
      <c r="K323" s="1" t="str">
        <f t="shared" si="28"/>
        <v>熊本市</v>
      </c>
      <c r="L323" s="1" t="str">
        <f t="shared" si="29"/>
        <v>高</v>
      </c>
      <c r="M323" s="15">
        <v>44144</v>
      </c>
      <c r="N323" s="7">
        <f t="shared" si="30"/>
        <v>1</v>
      </c>
      <c r="O323">
        <f t="shared" si="24"/>
        <v>1</v>
      </c>
    </row>
    <row r="324" spans="1:15" x14ac:dyDescent="0.45">
      <c r="A324" s="14" t="str">
        <f t="shared" ref="A324:A359" si="31">+B324&amp;C324</f>
        <v>2020ES0080CHr9Lf</v>
      </c>
      <c r="B324" t="s">
        <v>1033</v>
      </c>
      <c r="C324" t="s">
        <v>1034</v>
      </c>
      <c r="D324" t="s">
        <v>1035</v>
      </c>
      <c r="E324" s="3">
        <v>44166</v>
      </c>
      <c r="F324">
        <v>749</v>
      </c>
      <c r="G324" t="s">
        <v>101</v>
      </c>
      <c r="H324" t="s">
        <v>238</v>
      </c>
      <c r="I324" t="s">
        <v>955</v>
      </c>
      <c r="J324" s="24">
        <v>18</v>
      </c>
      <c r="K324" s="1" t="str">
        <f t="shared" si="28"/>
        <v>福岡市</v>
      </c>
      <c r="L324" s="1" t="str">
        <f t="shared" si="29"/>
        <v>高</v>
      </c>
      <c r="M324" s="15">
        <v>44166</v>
      </c>
      <c r="N324" s="7">
        <f t="shared" si="30"/>
        <v>1</v>
      </c>
      <c r="O324">
        <f t="shared" ref="O324:O359" si="32">COUNTIF(B:B,B324)</f>
        <v>1</v>
      </c>
    </row>
    <row r="325" spans="1:15" x14ac:dyDescent="0.45">
      <c r="A325" s="14" t="str">
        <f t="shared" si="31"/>
        <v>2020ES0081qkE48F</v>
      </c>
      <c r="B325" t="s">
        <v>1036</v>
      </c>
      <c r="C325" t="s">
        <v>1047</v>
      </c>
      <c r="D325" t="s">
        <v>1035</v>
      </c>
      <c r="E325" s="3">
        <v>44288</v>
      </c>
      <c r="F325">
        <v>665</v>
      </c>
      <c r="G325" t="s">
        <v>101</v>
      </c>
      <c r="H325" t="s">
        <v>999</v>
      </c>
      <c r="I325" t="s">
        <v>955</v>
      </c>
      <c r="J325" s="24">
        <v>18</v>
      </c>
      <c r="K325" s="1" t="str">
        <f t="shared" si="28"/>
        <v>熊本市</v>
      </c>
      <c r="L325" s="1" t="str">
        <f t="shared" si="29"/>
        <v>高</v>
      </c>
      <c r="M325" s="15">
        <v>44288</v>
      </c>
      <c r="N325" s="7">
        <f t="shared" si="30"/>
        <v>1</v>
      </c>
      <c r="O325">
        <f t="shared" si="32"/>
        <v>1</v>
      </c>
    </row>
    <row r="326" spans="1:15" x14ac:dyDescent="0.45">
      <c r="A326" s="14" t="str">
        <f t="shared" si="31"/>
        <v>2021ES0087f6dN5h</v>
      </c>
      <c r="B326" t="s">
        <v>1037</v>
      </c>
      <c r="C326" t="s">
        <v>1048</v>
      </c>
      <c r="D326" t="s">
        <v>1038</v>
      </c>
      <c r="E326" s="3">
        <v>44288</v>
      </c>
      <c r="F326">
        <v>388</v>
      </c>
      <c r="G326" t="s">
        <v>101</v>
      </c>
      <c r="H326" t="s">
        <v>999</v>
      </c>
      <c r="I326" t="s">
        <v>955</v>
      </c>
      <c r="J326" s="24">
        <v>18</v>
      </c>
      <c r="K326" s="1" t="str">
        <f t="shared" si="28"/>
        <v>熊本市</v>
      </c>
      <c r="L326" s="1" t="str">
        <f t="shared" si="29"/>
        <v>高</v>
      </c>
      <c r="M326" s="15">
        <v>44288</v>
      </c>
      <c r="N326" s="7">
        <f t="shared" si="30"/>
        <v>1</v>
      </c>
      <c r="O326">
        <f t="shared" si="32"/>
        <v>1</v>
      </c>
    </row>
    <row r="327" spans="1:15" x14ac:dyDescent="0.45">
      <c r="A327" s="14" t="str">
        <f t="shared" si="31"/>
        <v>2021ES0088Tc4pnV</v>
      </c>
      <c r="B327" t="s">
        <v>1039</v>
      </c>
      <c r="C327" t="s">
        <v>1049</v>
      </c>
      <c r="D327" t="s">
        <v>1038</v>
      </c>
      <c r="E327" s="3">
        <v>44288</v>
      </c>
      <c r="F327">
        <v>284</v>
      </c>
      <c r="G327" t="s">
        <v>101</v>
      </c>
      <c r="H327" t="s">
        <v>999</v>
      </c>
      <c r="I327" t="s">
        <v>955</v>
      </c>
      <c r="J327" s="24">
        <v>18</v>
      </c>
      <c r="K327" s="1" t="str">
        <f t="shared" si="28"/>
        <v>熊本市</v>
      </c>
      <c r="L327" s="1" t="str">
        <f t="shared" si="29"/>
        <v>高</v>
      </c>
      <c r="M327" s="15">
        <v>44288</v>
      </c>
      <c r="N327" s="7">
        <f t="shared" si="30"/>
        <v>1</v>
      </c>
      <c r="O327">
        <f t="shared" si="32"/>
        <v>1</v>
      </c>
    </row>
    <row r="328" spans="1:15" x14ac:dyDescent="0.45">
      <c r="A328" s="14" t="str">
        <f t="shared" si="31"/>
        <v>2021ES0089B1WLwA</v>
      </c>
      <c r="B328" t="s">
        <v>1040</v>
      </c>
      <c r="C328" t="s">
        <v>1050</v>
      </c>
      <c r="D328" t="s">
        <v>1041</v>
      </c>
      <c r="E328" s="3">
        <v>44288</v>
      </c>
      <c r="F328">
        <v>299</v>
      </c>
      <c r="G328" t="s">
        <v>101</v>
      </c>
      <c r="H328" t="s">
        <v>999</v>
      </c>
      <c r="I328" t="s">
        <v>955</v>
      </c>
      <c r="J328" s="24">
        <v>18</v>
      </c>
      <c r="K328" s="1" t="str">
        <f t="shared" si="28"/>
        <v>熊本市</v>
      </c>
      <c r="L328" s="1" t="str">
        <f t="shared" si="29"/>
        <v>高</v>
      </c>
      <c r="M328" s="15">
        <v>44288</v>
      </c>
      <c r="N328" s="7">
        <f t="shared" si="30"/>
        <v>1</v>
      </c>
      <c r="O328">
        <f t="shared" si="32"/>
        <v>1</v>
      </c>
    </row>
    <row r="329" spans="1:15" x14ac:dyDescent="0.45">
      <c r="A329" s="14" t="str">
        <f t="shared" si="31"/>
        <v>002012U00069TGYGDu</v>
      </c>
      <c r="B329" t="s">
        <v>1053</v>
      </c>
      <c r="C329" t="s">
        <v>1051</v>
      </c>
      <c r="D329" t="s">
        <v>1042</v>
      </c>
      <c r="E329" s="3">
        <v>43215</v>
      </c>
      <c r="F329">
        <v>1274.4000000000001</v>
      </c>
      <c r="G329" t="s">
        <v>101</v>
      </c>
      <c r="H329" t="s">
        <v>910</v>
      </c>
      <c r="I329" t="s">
        <v>955</v>
      </c>
      <c r="J329" s="24">
        <v>36</v>
      </c>
      <c r="K329" s="1" t="str">
        <f t="shared" si="28"/>
        <v>鹿児島市</v>
      </c>
      <c r="L329" s="1" t="str">
        <f t="shared" si="29"/>
        <v>高</v>
      </c>
      <c r="M329" s="15">
        <v>44311</v>
      </c>
      <c r="N329" s="7">
        <f t="shared" si="30"/>
        <v>1</v>
      </c>
      <c r="O329">
        <f t="shared" si="32"/>
        <v>1</v>
      </c>
    </row>
    <row r="330" spans="1:15" x14ac:dyDescent="0.45">
      <c r="A330" s="18" t="str">
        <f t="shared" si="31"/>
        <v>2021ES0086Hnh4NU</v>
      </c>
      <c r="B330" s="19" t="s">
        <v>1043</v>
      </c>
      <c r="C330" s="19" t="s">
        <v>1052</v>
      </c>
      <c r="D330" s="19" t="s">
        <v>1044</v>
      </c>
      <c r="E330" s="20">
        <v>44393</v>
      </c>
      <c r="F330" s="19">
        <v>673.2</v>
      </c>
      <c r="G330" s="19" t="s">
        <v>101</v>
      </c>
      <c r="H330" s="19" t="s">
        <v>999</v>
      </c>
      <c r="I330" s="19" t="s">
        <v>955</v>
      </c>
      <c r="J330" s="26">
        <v>18</v>
      </c>
      <c r="K330" s="21" t="str">
        <f t="shared" si="28"/>
        <v>熊本市</v>
      </c>
      <c r="L330" s="21" t="str">
        <f t="shared" si="29"/>
        <v>高</v>
      </c>
      <c r="M330" s="22">
        <v>44393</v>
      </c>
      <c r="N330" s="23">
        <f t="shared" si="30"/>
        <v>1</v>
      </c>
      <c r="O330" s="23">
        <f t="shared" si="32"/>
        <v>1</v>
      </c>
    </row>
    <row r="331" spans="1:15" x14ac:dyDescent="0.45">
      <c r="A331" s="14" t="str">
        <f t="shared" si="31"/>
        <v>002020N201BOX2aBWY</v>
      </c>
      <c r="B331" t="s">
        <v>1057</v>
      </c>
      <c r="C331" t="s">
        <v>1067</v>
      </c>
      <c r="D331" t="s">
        <v>1018</v>
      </c>
      <c r="E331" s="3">
        <v>44601</v>
      </c>
      <c r="F331">
        <v>89.1</v>
      </c>
      <c r="G331" t="s">
        <v>139</v>
      </c>
      <c r="H331" t="s">
        <v>238</v>
      </c>
      <c r="I331" t="s">
        <v>955</v>
      </c>
      <c r="J331" s="24" t="s">
        <v>668</v>
      </c>
      <c r="K331" s="1" t="str">
        <f t="shared" ref="K331" si="33">+VLOOKUP(H331,$Q$2:$R$10,2,0)</f>
        <v>福岡市</v>
      </c>
      <c r="L331" s="1" t="str">
        <f t="shared" ref="L331" si="34">VLOOKUP(G331,$T$2:$U$6,2,0)</f>
        <v>低</v>
      </c>
      <c r="M331" s="15">
        <v>44601</v>
      </c>
      <c r="N331" s="7">
        <f t="shared" ref="N331" si="35">COUNTIF(C:C,C331)</f>
        <v>1</v>
      </c>
      <c r="O331" s="7">
        <f t="shared" si="32"/>
        <v>1</v>
      </c>
    </row>
    <row r="332" spans="1:15" x14ac:dyDescent="0.45">
      <c r="A332" s="14" t="str">
        <f t="shared" ref="A332:A348" si="36">+B332&amp;C332</f>
        <v>002022SW0035dKU5wu</v>
      </c>
      <c r="B332" t="s">
        <v>1058</v>
      </c>
      <c r="C332" t="s">
        <v>1068</v>
      </c>
      <c r="D332" t="s">
        <v>1063</v>
      </c>
      <c r="E332" s="3">
        <v>42705</v>
      </c>
      <c r="F332">
        <v>364</v>
      </c>
      <c r="G332" t="s">
        <v>101</v>
      </c>
      <c r="H332" t="s">
        <v>1009</v>
      </c>
      <c r="I332" t="s">
        <v>955</v>
      </c>
      <c r="J332" s="24" t="s">
        <v>149</v>
      </c>
      <c r="K332" s="1" t="str">
        <f t="shared" ref="K332:K349" si="37">+VLOOKUP(H332,$Q$2:$R$10,2,0)</f>
        <v>鹿児島市</v>
      </c>
      <c r="L332" s="1" t="str">
        <f t="shared" ref="L332:L349" si="38">VLOOKUP(G332,$T$2:$U$6,2,0)</f>
        <v>高</v>
      </c>
      <c r="M332" s="15">
        <v>44651</v>
      </c>
      <c r="N332" s="7">
        <f t="shared" ref="N332:N347" si="39">COUNTIF(C:C,C332)</f>
        <v>1</v>
      </c>
      <c r="O332">
        <f t="shared" ref="O332:O348" si="40">COUNTIF(B:B,B332)</f>
        <v>1</v>
      </c>
    </row>
    <row r="333" spans="1:15" x14ac:dyDescent="0.45">
      <c r="A333" s="14" t="str">
        <f t="shared" si="36"/>
        <v>2021ES0091yjzJDA</v>
      </c>
      <c r="B333" t="s">
        <v>1059</v>
      </c>
      <c r="C333" t="s">
        <v>1069</v>
      </c>
      <c r="D333" t="s">
        <v>1066</v>
      </c>
      <c r="E333" s="3">
        <v>44441</v>
      </c>
      <c r="F333">
        <v>163.19999999999999</v>
      </c>
      <c r="G333" t="s">
        <v>101</v>
      </c>
      <c r="H333" t="s">
        <v>238</v>
      </c>
      <c r="I333" t="s">
        <v>955</v>
      </c>
      <c r="J333" s="24">
        <v>14</v>
      </c>
      <c r="K333" s="1" t="str">
        <f t="shared" si="37"/>
        <v>福岡市</v>
      </c>
      <c r="L333" s="1" t="str">
        <f t="shared" si="38"/>
        <v>高</v>
      </c>
      <c r="M333" s="15">
        <v>44441</v>
      </c>
      <c r="N333" s="7">
        <f t="shared" si="39"/>
        <v>1</v>
      </c>
      <c r="O333">
        <f t="shared" si="40"/>
        <v>1</v>
      </c>
    </row>
    <row r="334" spans="1:15" x14ac:dyDescent="0.45">
      <c r="A334" s="14" t="str">
        <f t="shared" si="36"/>
        <v>2021ES0092Q4PdFH</v>
      </c>
      <c r="B334" t="s">
        <v>1060</v>
      </c>
      <c r="C334" t="s">
        <v>1070</v>
      </c>
      <c r="D334" t="s">
        <v>1066</v>
      </c>
      <c r="E334" s="3">
        <v>44441</v>
      </c>
      <c r="F334">
        <v>374.4</v>
      </c>
      <c r="G334" t="s">
        <v>101</v>
      </c>
      <c r="H334" t="s">
        <v>238</v>
      </c>
      <c r="I334" t="s">
        <v>955</v>
      </c>
      <c r="J334" s="24">
        <v>12</v>
      </c>
      <c r="K334" s="1" t="str">
        <f t="shared" si="37"/>
        <v>福岡市</v>
      </c>
      <c r="L334" s="1" t="str">
        <f t="shared" si="38"/>
        <v>高</v>
      </c>
      <c r="M334" s="15">
        <v>44441</v>
      </c>
      <c r="N334" s="7">
        <f t="shared" si="39"/>
        <v>1</v>
      </c>
      <c r="O334">
        <f t="shared" si="40"/>
        <v>1</v>
      </c>
    </row>
    <row r="335" spans="1:15" x14ac:dyDescent="0.45">
      <c r="A335" s="14" t="str">
        <f t="shared" si="36"/>
        <v>2021ES0090AUBQnM</v>
      </c>
      <c r="B335" t="s">
        <v>1061</v>
      </c>
      <c r="C335" t="s">
        <v>1071</v>
      </c>
      <c r="D335" t="s">
        <v>1066</v>
      </c>
      <c r="E335" s="3">
        <v>44441</v>
      </c>
      <c r="F335">
        <v>336</v>
      </c>
      <c r="G335" t="s">
        <v>101</v>
      </c>
      <c r="H335" t="s">
        <v>238</v>
      </c>
      <c r="I335" t="s">
        <v>955</v>
      </c>
      <c r="J335" s="24">
        <v>12</v>
      </c>
      <c r="K335" s="1" t="str">
        <f t="shared" si="37"/>
        <v>福岡市</v>
      </c>
      <c r="L335" s="1" t="str">
        <f t="shared" si="38"/>
        <v>高</v>
      </c>
      <c r="M335" s="15">
        <v>44441</v>
      </c>
      <c r="N335" s="7">
        <f t="shared" si="39"/>
        <v>1</v>
      </c>
      <c r="O335">
        <f t="shared" si="40"/>
        <v>1</v>
      </c>
    </row>
    <row r="336" spans="1:15" x14ac:dyDescent="0.45">
      <c r="A336" s="18" t="str">
        <f t="shared" si="36"/>
        <v>2021ES0094LLMSRb</v>
      </c>
      <c r="B336" s="19" t="s">
        <v>1062</v>
      </c>
      <c r="C336" s="19" t="s">
        <v>1072</v>
      </c>
      <c r="D336" s="19" t="s">
        <v>1066</v>
      </c>
      <c r="E336" s="20">
        <v>44594</v>
      </c>
      <c r="F336" s="19">
        <v>211.2</v>
      </c>
      <c r="G336" s="19" t="s">
        <v>101</v>
      </c>
      <c r="H336" s="19" t="s">
        <v>1073</v>
      </c>
      <c r="I336" s="19" t="s">
        <v>955</v>
      </c>
      <c r="J336" s="26">
        <v>14</v>
      </c>
      <c r="K336" s="21" t="str">
        <f t="shared" si="37"/>
        <v>福岡市</v>
      </c>
      <c r="L336" s="21" t="str">
        <f t="shared" si="38"/>
        <v>高</v>
      </c>
      <c r="M336" s="22">
        <v>44594</v>
      </c>
      <c r="N336" s="23">
        <f t="shared" si="39"/>
        <v>1</v>
      </c>
      <c r="O336" s="23">
        <f t="shared" si="40"/>
        <v>1</v>
      </c>
    </row>
    <row r="337" spans="1:15" x14ac:dyDescent="0.45">
      <c r="A337" s="14" t="str">
        <f t="shared" si="36"/>
        <v>002019N112BFGH9kDk</v>
      </c>
      <c r="B337" t="s">
        <v>1074</v>
      </c>
      <c r="C337" t="s">
        <v>1086</v>
      </c>
      <c r="D337" t="s">
        <v>1084</v>
      </c>
      <c r="E337" s="3">
        <v>44957</v>
      </c>
      <c r="F337">
        <v>51.06</v>
      </c>
      <c r="G337" t="s">
        <v>139</v>
      </c>
      <c r="H337" t="s">
        <v>992</v>
      </c>
      <c r="I337" t="s">
        <v>955</v>
      </c>
      <c r="J337" s="24" t="s">
        <v>149</v>
      </c>
      <c r="K337" s="1" t="str">
        <f t="shared" si="37"/>
        <v>大分市</v>
      </c>
      <c r="L337" s="1" t="str">
        <f t="shared" si="38"/>
        <v>低</v>
      </c>
      <c r="M337" s="15">
        <v>44957</v>
      </c>
      <c r="N337" s="7">
        <f t="shared" si="39"/>
        <v>1</v>
      </c>
      <c r="O337" s="7">
        <f t="shared" si="40"/>
        <v>1</v>
      </c>
    </row>
    <row r="338" spans="1:15" x14ac:dyDescent="0.45">
      <c r="A338" s="14" t="str">
        <f t="shared" si="36"/>
        <v>002019N112BGE5SCaH</v>
      </c>
      <c r="B338" t="s">
        <v>1075</v>
      </c>
      <c r="C338" t="s">
        <v>1087</v>
      </c>
      <c r="D338" t="s">
        <v>1084</v>
      </c>
      <c r="E338" s="3">
        <v>44957</v>
      </c>
      <c r="F338">
        <v>51.06</v>
      </c>
      <c r="G338" t="s">
        <v>139</v>
      </c>
      <c r="H338" t="s">
        <v>992</v>
      </c>
      <c r="I338" t="s">
        <v>955</v>
      </c>
      <c r="J338" s="24" t="s">
        <v>149</v>
      </c>
      <c r="K338" s="1" t="str">
        <f t="shared" si="37"/>
        <v>大分市</v>
      </c>
      <c r="L338" s="1" t="str">
        <f t="shared" si="38"/>
        <v>低</v>
      </c>
      <c r="M338" s="15">
        <v>44957</v>
      </c>
      <c r="N338" s="7">
        <f t="shared" si="39"/>
        <v>1</v>
      </c>
      <c r="O338">
        <f t="shared" si="40"/>
        <v>1</v>
      </c>
    </row>
    <row r="339" spans="1:15" x14ac:dyDescent="0.45">
      <c r="A339" s="14" t="str">
        <f t="shared" si="36"/>
        <v>002019N112BHRa8h8C</v>
      </c>
      <c r="B339" t="s">
        <v>1076</v>
      </c>
      <c r="C339" t="s">
        <v>1088</v>
      </c>
      <c r="D339" t="s">
        <v>1084</v>
      </c>
      <c r="E339" s="3">
        <v>44957</v>
      </c>
      <c r="F339">
        <v>51.06</v>
      </c>
      <c r="G339" t="s">
        <v>139</v>
      </c>
      <c r="H339" t="s">
        <v>992</v>
      </c>
      <c r="I339" t="s">
        <v>955</v>
      </c>
      <c r="J339" s="24" t="s">
        <v>149</v>
      </c>
      <c r="K339" s="1" t="str">
        <f t="shared" si="37"/>
        <v>大分市</v>
      </c>
      <c r="L339" s="1" t="str">
        <f t="shared" si="38"/>
        <v>低</v>
      </c>
      <c r="M339" s="15">
        <v>44957</v>
      </c>
      <c r="N339" s="7">
        <f t="shared" si="39"/>
        <v>1</v>
      </c>
      <c r="O339">
        <f t="shared" si="40"/>
        <v>1</v>
      </c>
    </row>
    <row r="340" spans="1:15" x14ac:dyDescent="0.45">
      <c r="A340" s="14" t="str">
        <f t="shared" si="36"/>
        <v>002019N112BINAJA6X</v>
      </c>
      <c r="B340" t="s">
        <v>1077</v>
      </c>
      <c r="C340" t="s">
        <v>1089</v>
      </c>
      <c r="D340" t="s">
        <v>1084</v>
      </c>
      <c r="E340" s="3">
        <v>44957</v>
      </c>
      <c r="F340">
        <v>51.06</v>
      </c>
      <c r="G340" t="s">
        <v>139</v>
      </c>
      <c r="H340" t="s">
        <v>992</v>
      </c>
      <c r="I340" t="s">
        <v>955</v>
      </c>
      <c r="J340" s="24" t="s">
        <v>149</v>
      </c>
      <c r="K340" s="1" t="str">
        <f t="shared" si="37"/>
        <v>大分市</v>
      </c>
      <c r="L340" s="1" t="str">
        <f t="shared" si="38"/>
        <v>低</v>
      </c>
      <c r="M340" s="15">
        <v>44957</v>
      </c>
      <c r="N340" s="7">
        <f t="shared" si="39"/>
        <v>1</v>
      </c>
      <c r="O340">
        <f t="shared" si="40"/>
        <v>1</v>
      </c>
    </row>
    <row r="341" spans="1:15" x14ac:dyDescent="0.45">
      <c r="A341" s="14" t="str">
        <f t="shared" si="36"/>
        <v>002019N112BJJ7bXtF</v>
      </c>
      <c r="B341" t="s">
        <v>1078</v>
      </c>
      <c r="C341" t="s">
        <v>1090</v>
      </c>
      <c r="D341" t="s">
        <v>1084</v>
      </c>
      <c r="E341" s="3">
        <v>44957</v>
      </c>
      <c r="F341">
        <v>51.06</v>
      </c>
      <c r="G341" t="s">
        <v>139</v>
      </c>
      <c r="H341" t="s">
        <v>992</v>
      </c>
      <c r="I341" t="s">
        <v>955</v>
      </c>
      <c r="J341" s="24" t="s">
        <v>149</v>
      </c>
      <c r="K341" s="1" t="str">
        <f t="shared" si="37"/>
        <v>大分市</v>
      </c>
      <c r="L341" s="1" t="str">
        <f t="shared" si="38"/>
        <v>低</v>
      </c>
      <c r="M341" s="15">
        <v>44957</v>
      </c>
      <c r="N341" s="7">
        <f t="shared" si="39"/>
        <v>1</v>
      </c>
      <c r="O341">
        <f t="shared" si="40"/>
        <v>1</v>
      </c>
    </row>
    <row r="342" spans="1:15" x14ac:dyDescent="0.45">
      <c r="A342" s="14" t="str">
        <f t="shared" si="36"/>
        <v>002019N112BKHoZ9hy</v>
      </c>
      <c r="B342" t="s">
        <v>1079</v>
      </c>
      <c r="C342" t="s">
        <v>1091</v>
      </c>
      <c r="D342" t="s">
        <v>1084</v>
      </c>
      <c r="E342" s="3">
        <v>44957</v>
      </c>
      <c r="F342">
        <v>51.06</v>
      </c>
      <c r="G342" t="s">
        <v>139</v>
      </c>
      <c r="H342" t="s">
        <v>992</v>
      </c>
      <c r="I342" t="s">
        <v>955</v>
      </c>
      <c r="J342" s="24" t="s">
        <v>149</v>
      </c>
      <c r="K342" s="1" t="str">
        <f t="shared" si="37"/>
        <v>大分市</v>
      </c>
      <c r="L342" s="1" t="str">
        <f t="shared" si="38"/>
        <v>低</v>
      </c>
      <c r="M342" s="15">
        <v>44957</v>
      </c>
      <c r="N342" s="7">
        <f t="shared" si="39"/>
        <v>1</v>
      </c>
      <c r="O342">
        <f t="shared" si="40"/>
        <v>1</v>
      </c>
    </row>
    <row r="343" spans="1:15" x14ac:dyDescent="0.45">
      <c r="A343" s="14" t="str">
        <f t="shared" si="36"/>
        <v>002019N112BLpM2bj2</v>
      </c>
      <c r="B343" t="s">
        <v>1080</v>
      </c>
      <c r="C343" t="s">
        <v>1092</v>
      </c>
      <c r="D343" t="s">
        <v>1084</v>
      </c>
      <c r="E343" s="3">
        <v>44957</v>
      </c>
      <c r="F343">
        <v>51.06</v>
      </c>
      <c r="G343" t="s">
        <v>139</v>
      </c>
      <c r="H343" t="s">
        <v>992</v>
      </c>
      <c r="I343" t="s">
        <v>955</v>
      </c>
      <c r="J343" s="24" t="s">
        <v>149</v>
      </c>
      <c r="K343" s="1" t="str">
        <f t="shared" si="37"/>
        <v>大分市</v>
      </c>
      <c r="L343" s="1" t="str">
        <f t="shared" si="38"/>
        <v>低</v>
      </c>
      <c r="M343" s="15">
        <v>44957</v>
      </c>
      <c r="N343" s="7">
        <f t="shared" si="39"/>
        <v>1</v>
      </c>
      <c r="O343">
        <f t="shared" si="40"/>
        <v>1</v>
      </c>
    </row>
    <row r="344" spans="1:15" x14ac:dyDescent="0.45">
      <c r="A344" s="14" t="str">
        <f t="shared" si="36"/>
        <v>002019N112BM1N26Tb</v>
      </c>
      <c r="B344" t="s">
        <v>1081</v>
      </c>
      <c r="C344" t="s">
        <v>1093</v>
      </c>
      <c r="D344" t="s">
        <v>1084</v>
      </c>
      <c r="E344" s="3">
        <v>44957</v>
      </c>
      <c r="F344">
        <v>51.06</v>
      </c>
      <c r="G344" t="s">
        <v>139</v>
      </c>
      <c r="H344" t="s">
        <v>992</v>
      </c>
      <c r="I344" t="s">
        <v>955</v>
      </c>
      <c r="J344" s="24" t="s">
        <v>149</v>
      </c>
      <c r="K344" s="1" t="str">
        <f t="shared" si="37"/>
        <v>大分市</v>
      </c>
      <c r="L344" s="1" t="str">
        <f t="shared" si="38"/>
        <v>低</v>
      </c>
      <c r="M344" s="15">
        <v>44957</v>
      </c>
      <c r="N344" s="7">
        <f t="shared" si="39"/>
        <v>1</v>
      </c>
      <c r="O344">
        <f t="shared" si="40"/>
        <v>1</v>
      </c>
    </row>
    <row r="345" spans="1:15" x14ac:dyDescent="0.45">
      <c r="A345" s="14" t="str">
        <f t="shared" si="36"/>
        <v>002012SW0037tPFEiu</v>
      </c>
      <c r="B345" t="s">
        <v>1082</v>
      </c>
      <c r="C345" t="s">
        <v>1094</v>
      </c>
      <c r="D345" t="s">
        <v>1064</v>
      </c>
      <c r="E345" s="3">
        <v>44006</v>
      </c>
      <c r="F345">
        <v>1020.6</v>
      </c>
      <c r="G345" t="s">
        <v>101</v>
      </c>
      <c r="H345" t="s">
        <v>956</v>
      </c>
      <c r="I345" t="s">
        <v>955</v>
      </c>
      <c r="J345" s="24" t="s">
        <v>504</v>
      </c>
      <c r="K345" s="1" t="str">
        <f t="shared" si="37"/>
        <v>長崎市</v>
      </c>
      <c r="L345" s="1" t="str">
        <f t="shared" si="38"/>
        <v>高</v>
      </c>
      <c r="M345" s="15">
        <v>44712</v>
      </c>
      <c r="N345" s="7">
        <f t="shared" si="39"/>
        <v>1</v>
      </c>
      <c r="O345">
        <f t="shared" si="40"/>
        <v>1</v>
      </c>
    </row>
    <row r="346" spans="1:15" x14ac:dyDescent="0.45">
      <c r="A346" s="14" t="str">
        <f t="shared" si="36"/>
        <v>002012SE0016ZHUjwQ</v>
      </c>
      <c r="B346" t="s">
        <v>1083</v>
      </c>
      <c r="C346" t="s">
        <v>1095</v>
      </c>
      <c r="D346" t="s">
        <v>1065</v>
      </c>
      <c r="E346" s="3">
        <v>42643</v>
      </c>
      <c r="F346">
        <v>343.2</v>
      </c>
      <c r="G346" t="s">
        <v>101</v>
      </c>
      <c r="H346" t="s">
        <v>999</v>
      </c>
      <c r="I346" t="s">
        <v>955</v>
      </c>
      <c r="J346" s="24" t="s">
        <v>149</v>
      </c>
      <c r="K346" s="1" t="str">
        <f t="shared" si="37"/>
        <v>熊本市</v>
      </c>
      <c r="L346" s="1" t="str">
        <f t="shared" si="38"/>
        <v>高</v>
      </c>
      <c r="M346" s="15">
        <v>44799</v>
      </c>
      <c r="N346" s="7">
        <f t="shared" si="39"/>
        <v>1</v>
      </c>
      <c r="O346">
        <f t="shared" si="40"/>
        <v>1</v>
      </c>
    </row>
    <row r="347" spans="1:15" x14ac:dyDescent="0.45">
      <c r="A347" s="14" t="str">
        <f t="shared" si="36"/>
        <v>002021N201BQFHqN4p</v>
      </c>
      <c r="B347" t="s">
        <v>1096</v>
      </c>
      <c r="C347" t="s">
        <v>1097</v>
      </c>
      <c r="D347" t="s">
        <v>1098</v>
      </c>
      <c r="E347" s="3">
        <v>44333</v>
      </c>
      <c r="F347">
        <v>90.72</v>
      </c>
      <c r="G347" t="s">
        <v>139</v>
      </c>
      <c r="H347" t="s">
        <v>954</v>
      </c>
      <c r="I347" t="s">
        <v>955</v>
      </c>
      <c r="J347" s="24" t="s">
        <v>668</v>
      </c>
      <c r="K347" s="1" t="str">
        <f t="shared" si="37"/>
        <v>佐賀市</v>
      </c>
      <c r="L347" s="1" t="str">
        <f t="shared" si="38"/>
        <v>低</v>
      </c>
      <c r="M347" s="15">
        <v>44333</v>
      </c>
      <c r="N347" s="7">
        <f t="shared" si="39"/>
        <v>1</v>
      </c>
      <c r="O347">
        <f t="shared" si="40"/>
        <v>1</v>
      </c>
    </row>
    <row r="348" spans="1:15" x14ac:dyDescent="0.45">
      <c r="A348" s="27" t="str">
        <f t="shared" si="36"/>
        <v>002014ｻ609AXZYBRte</v>
      </c>
      <c r="B348" s="28" t="s">
        <v>1104</v>
      </c>
      <c r="C348" s="28" t="s">
        <v>1105</v>
      </c>
      <c r="D348" s="28" t="s">
        <v>1101</v>
      </c>
      <c r="E348" s="29">
        <v>42297</v>
      </c>
      <c r="F348" s="28">
        <v>12</v>
      </c>
      <c r="G348" s="28" t="s">
        <v>139</v>
      </c>
      <c r="H348" s="28" t="s">
        <v>999</v>
      </c>
      <c r="I348" s="28" t="s">
        <v>955</v>
      </c>
      <c r="J348" s="30">
        <v>32</v>
      </c>
      <c r="K348" s="31" t="str">
        <f t="shared" si="37"/>
        <v>熊本市</v>
      </c>
      <c r="L348" s="31" t="str">
        <f t="shared" si="38"/>
        <v>低</v>
      </c>
      <c r="M348" s="32">
        <v>42297</v>
      </c>
      <c r="N348" s="33">
        <v>1</v>
      </c>
      <c r="O348" s="28">
        <f t="shared" si="40"/>
        <v>1</v>
      </c>
    </row>
    <row r="349" spans="1:15" x14ac:dyDescent="0.45">
      <c r="A349" s="34" t="str">
        <f t="shared" ref="A349:A350" si="41">+B349&amp;C349</f>
        <v>002014ｻ609AWK54pyv</v>
      </c>
      <c r="B349" s="35" t="s">
        <v>1102</v>
      </c>
      <c r="C349" s="35" t="s">
        <v>1103</v>
      </c>
      <c r="D349" s="35" t="s">
        <v>1101</v>
      </c>
      <c r="E349" s="36">
        <v>42297</v>
      </c>
      <c r="F349" s="35">
        <v>39</v>
      </c>
      <c r="G349" s="35" t="s">
        <v>139</v>
      </c>
      <c r="H349" s="35" t="s">
        <v>999</v>
      </c>
      <c r="I349" s="35" t="s">
        <v>955</v>
      </c>
      <c r="J349" s="37">
        <v>32</v>
      </c>
      <c r="K349" s="38" t="str">
        <f t="shared" si="37"/>
        <v>熊本市</v>
      </c>
      <c r="L349" s="38" t="str">
        <f t="shared" si="38"/>
        <v>低</v>
      </c>
      <c r="M349" s="39">
        <v>42297</v>
      </c>
      <c r="N349" s="40">
        <v>1</v>
      </c>
      <c r="O349" s="35">
        <f t="shared" ref="O349:O350" si="42">COUNTIF(B:B,B349)</f>
        <v>1</v>
      </c>
    </row>
    <row r="350" spans="1:15" x14ac:dyDescent="0.45">
      <c r="A350" s="14" t="str">
        <f t="shared" si="41"/>
        <v/>
      </c>
      <c r="K350" s="1"/>
      <c r="L350" s="1"/>
      <c r="N350" s="7"/>
      <c r="O350">
        <f t="shared" si="42"/>
        <v>0</v>
      </c>
    </row>
    <row r="351" spans="1:15" x14ac:dyDescent="0.45">
      <c r="A351" s="14" t="str">
        <f t="shared" si="31"/>
        <v/>
      </c>
      <c r="K351" s="1"/>
      <c r="L351" s="1"/>
      <c r="N351" s="7"/>
      <c r="O351">
        <f t="shared" si="32"/>
        <v>0</v>
      </c>
    </row>
    <row r="352" spans="1:15" x14ac:dyDescent="0.45">
      <c r="A352" s="14" t="str">
        <f t="shared" si="31"/>
        <v/>
      </c>
      <c r="K352" s="1"/>
      <c r="L352" s="1"/>
      <c r="N352" s="7"/>
      <c r="O352">
        <f t="shared" si="32"/>
        <v>0</v>
      </c>
    </row>
    <row r="353" spans="1:15" x14ac:dyDescent="0.45">
      <c r="A353" s="14" t="str">
        <f t="shared" si="31"/>
        <v/>
      </c>
      <c r="K353" s="1"/>
      <c r="L353" s="1"/>
      <c r="N353" s="7"/>
      <c r="O353">
        <f t="shared" si="32"/>
        <v>0</v>
      </c>
    </row>
    <row r="354" spans="1:15" x14ac:dyDescent="0.45">
      <c r="A354" s="14" t="str">
        <f t="shared" si="31"/>
        <v/>
      </c>
      <c r="K354" s="1"/>
      <c r="L354" s="1"/>
      <c r="N354" s="7"/>
      <c r="O354">
        <f t="shared" si="32"/>
        <v>0</v>
      </c>
    </row>
    <row r="355" spans="1:15" x14ac:dyDescent="0.45">
      <c r="A355" s="14" t="str">
        <f t="shared" si="31"/>
        <v/>
      </c>
      <c r="K355" s="1"/>
      <c r="L355" s="1"/>
      <c r="N355" s="7"/>
      <c r="O355">
        <f t="shared" si="32"/>
        <v>0</v>
      </c>
    </row>
    <row r="356" spans="1:15" x14ac:dyDescent="0.45">
      <c r="A356" s="14" t="str">
        <f t="shared" si="31"/>
        <v/>
      </c>
      <c r="K356" s="1"/>
      <c r="L356" s="1"/>
      <c r="N356" s="7"/>
      <c r="O356">
        <f t="shared" si="32"/>
        <v>0</v>
      </c>
    </row>
    <row r="357" spans="1:15" x14ac:dyDescent="0.45">
      <c r="A357" s="14" t="str">
        <f t="shared" si="31"/>
        <v/>
      </c>
      <c r="K357" s="1"/>
      <c r="L357" s="1"/>
      <c r="N357" s="7"/>
      <c r="O357">
        <f t="shared" si="32"/>
        <v>0</v>
      </c>
    </row>
    <row r="358" spans="1:15" x14ac:dyDescent="0.45">
      <c r="A358" s="14" t="str">
        <f t="shared" si="31"/>
        <v/>
      </c>
      <c r="K358" s="1"/>
      <c r="L358" s="1"/>
      <c r="N358" s="7"/>
      <c r="O358">
        <f t="shared" si="32"/>
        <v>0</v>
      </c>
    </row>
    <row r="359" spans="1:15" x14ac:dyDescent="0.45">
      <c r="A359" s="14" t="str">
        <f t="shared" si="31"/>
        <v/>
      </c>
      <c r="K359" s="1"/>
      <c r="L359" s="1"/>
      <c r="N359" s="7"/>
      <c r="O359">
        <f t="shared" si="32"/>
        <v>0</v>
      </c>
    </row>
  </sheetData>
  <autoFilter ref="A2:U359" xr:uid="{00000000-0001-0000-0100-000000000000}"/>
  <phoneticPr fontId="3"/>
  <conditionalFormatting sqref="B3:B296 B330:B345">
    <cfRule type="duplicateValues" dxfId="16" priority="18"/>
  </conditionalFormatting>
  <conditionalFormatting sqref="B296:B300">
    <cfRule type="duplicateValues" dxfId="15" priority="17"/>
  </conditionalFormatting>
  <conditionalFormatting sqref="B300">
    <cfRule type="duplicateValues" dxfId="14" priority="8"/>
  </conditionalFormatting>
  <conditionalFormatting sqref="B301">
    <cfRule type="duplicateValues" dxfId="13" priority="7"/>
    <cfRule type="duplicateValues" dxfId="12" priority="16"/>
  </conditionalFormatting>
  <conditionalFormatting sqref="B302">
    <cfRule type="duplicateValues" dxfId="11" priority="6"/>
    <cfRule type="duplicateValues" dxfId="10" priority="15"/>
  </conditionalFormatting>
  <conditionalFormatting sqref="B303">
    <cfRule type="duplicateValues" dxfId="9" priority="5"/>
    <cfRule type="duplicateValues" dxfId="8" priority="14"/>
  </conditionalFormatting>
  <conditionalFormatting sqref="B304">
    <cfRule type="duplicateValues" dxfId="7" priority="13"/>
  </conditionalFormatting>
  <conditionalFormatting sqref="B304:B306">
    <cfRule type="duplicateValues" dxfId="6" priority="12"/>
  </conditionalFormatting>
  <conditionalFormatting sqref="B306">
    <cfRule type="duplicateValues" dxfId="5" priority="4"/>
  </conditionalFormatting>
  <conditionalFormatting sqref="B307">
    <cfRule type="duplicateValues" dxfId="4" priority="3"/>
    <cfRule type="duplicateValues" dxfId="3" priority="11"/>
  </conditionalFormatting>
  <conditionalFormatting sqref="B308">
    <cfRule type="duplicateValues" dxfId="2" priority="10"/>
  </conditionalFormatting>
  <conditionalFormatting sqref="B308:B317">
    <cfRule type="duplicateValues" dxfId="1" priority="9"/>
  </conditionalFormatting>
  <conditionalFormatting sqref="C1:C1048576">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0"/>
  <sheetViews>
    <sheetView topLeftCell="A70" workbookViewId="0">
      <selection activeCell="H13" sqref="H13:I16"/>
    </sheetView>
  </sheetViews>
  <sheetFormatPr defaultRowHeight="18" x14ac:dyDescent="0.45"/>
  <sheetData>
    <row r="1" spans="1:11" x14ac:dyDescent="0.45">
      <c r="A1" t="s">
        <v>45</v>
      </c>
      <c r="B1">
        <f t="shared" ref="B1:B11" si="0">+CODE(A1)</f>
        <v>97</v>
      </c>
      <c r="C1" t="s">
        <v>71</v>
      </c>
      <c r="D1">
        <f t="shared" ref="D1:D8" si="1">+CODE(C1)</f>
        <v>65</v>
      </c>
      <c r="E1">
        <v>0</v>
      </c>
      <c r="F1" t="s">
        <v>97</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G8Da8s</v>
      </c>
      <c r="J1">
        <f ca="1">COUNTIF(I:I,I1)</f>
        <v>1</v>
      </c>
      <c r="K1" t="str">
        <f ca="1">+IF(J1=1,"OK","ダブり")</f>
        <v>OK</v>
      </c>
    </row>
    <row r="2" spans="1:11" x14ac:dyDescent="0.45">
      <c r="A2" t="s">
        <v>46</v>
      </c>
      <c r="B2">
        <f t="shared" si="0"/>
        <v>98</v>
      </c>
      <c r="C2" t="s">
        <v>72</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NLdnfH</v>
      </c>
      <c r="J2">
        <f t="shared" ref="J2:J26" ca="1" si="4">COUNTIF(I:I,I2)</f>
        <v>1</v>
      </c>
      <c r="K2" t="str">
        <f t="shared" ref="K2:K26" ca="1" si="5">+IF(J2=1,"OK","ダブり")</f>
        <v>OK</v>
      </c>
    </row>
    <row r="3" spans="1:11" x14ac:dyDescent="0.45">
      <c r="A3" t="s">
        <v>47</v>
      </c>
      <c r="B3">
        <f t="shared" si="0"/>
        <v>99</v>
      </c>
      <c r="C3" t="s">
        <v>73</v>
      </c>
      <c r="D3">
        <f t="shared" si="1"/>
        <v>67</v>
      </c>
      <c r="E3">
        <v>2</v>
      </c>
      <c r="F3">
        <f t="shared" si="2"/>
        <v>50</v>
      </c>
      <c r="H3">
        <v>3</v>
      </c>
      <c r="I3" t="str">
        <f t="shared" ca="1" si="3"/>
        <v>YmoeGQ</v>
      </c>
      <c r="J3">
        <f t="shared" ca="1" si="4"/>
        <v>1</v>
      </c>
      <c r="K3" t="str">
        <f t="shared" ca="1" si="5"/>
        <v>OK</v>
      </c>
    </row>
    <row r="4" spans="1:11" x14ac:dyDescent="0.45">
      <c r="A4" t="s">
        <v>48</v>
      </c>
      <c r="B4">
        <f t="shared" si="0"/>
        <v>100</v>
      </c>
      <c r="C4" t="s">
        <v>74</v>
      </c>
      <c r="D4">
        <f t="shared" si="1"/>
        <v>68</v>
      </c>
      <c r="E4">
        <v>3</v>
      </c>
      <c r="F4">
        <f t="shared" si="2"/>
        <v>51</v>
      </c>
      <c r="H4">
        <v>4</v>
      </c>
      <c r="I4" t="str">
        <f t="shared" ca="1" si="3"/>
        <v>5criV6</v>
      </c>
      <c r="J4">
        <f t="shared" ca="1" si="4"/>
        <v>1</v>
      </c>
      <c r="K4" t="str">
        <f t="shared" ca="1" si="5"/>
        <v>OK</v>
      </c>
    </row>
    <row r="5" spans="1:11" x14ac:dyDescent="0.45">
      <c r="A5" t="s">
        <v>49</v>
      </c>
      <c r="B5">
        <f t="shared" si="0"/>
        <v>101</v>
      </c>
      <c r="C5" t="s">
        <v>75</v>
      </c>
      <c r="D5">
        <f t="shared" si="1"/>
        <v>69</v>
      </c>
      <c r="E5">
        <v>4</v>
      </c>
      <c r="F5">
        <f t="shared" si="2"/>
        <v>52</v>
      </c>
      <c r="H5">
        <v>5</v>
      </c>
      <c r="I5" t="str">
        <f t="shared" ca="1" si="3"/>
        <v>AYWHD2</v>
      </c>
      <c r="J5">
        <f t="shared" ca="1" si="4"/>
        <v>1</v>
      </c>
      <c r="K5" t="str">
        <f t="shared" ca="1" si="5"/>
        <v>OK</v>
      </c>
    </row>
    <row r="6" spans="1:11" x14ac:dyDescent="0.45">
      <c r="A6" t="s">
        <v>50</v>
      </c>
      <c r="B6">
        <f t="shared" si="0"/>
        <v>102</v>
      </c>
      <c r="C6" t="s">
        <v>76</v>
      </c>
      <c r="D6">
        <f t="shared" si="1"/>
        <v>70</v>
      </c>
      <c r="E6">
        <v>5</v>
      </c>
      <c r="F6">
        <f t="shared" si="2"/>
        <v>53</v>
      </c>
      <c r="H6">
        <v>6</v>
      </c>
      <c r="I6" t="str">
        <f t="shared" ca="1" si="3"/>
        <v>FESW5F</v>
      </c>
      <c r="J6">
        <f t="shared" ca="1" si="4"/>
        <v>1</v>
      </c>
      <c r="K6" t="str">
        <f t="shared" ca="1" si="5"/>
        <v>OK</v>
      </c>
    </row>
    <row r="7" spans="1:11" x14ac:dyDescent="0.45">
      <c r="A7" t="s">
        <v>51</v>
      </c>
      <c r="B7">
        <f t="shared" si="0"/>
        <v>103</v>
      </c>
      <c r="C7" t="s">
        <v>77</v>
      </c>
      <c r="D7">
        <f t="shared" si="1"/>
        <v>71</v>
      </c>
      <c r="E7">
        <v>6</v>
      </c>
      <c r="F7">
        <f t="shared" si="2"/>
        <v>54</v>
      </c>
      <c r="H7">
        <v>7</v>
      </c>
      <c r="I7" t="str">
        <f t="shared" ca="1" si="3"/>
        <v>LdyBMM</v>
      </c>
      <c r="J7">
        <f t="shared" ca="1" si="4"/>
        <v>1</v>
      </c>
      <c r="K7" t="str">
        <f t="shared" ca="1" si="5"/>
        <v>OK</v>
      </c>
    </row>
    <row r="8" spans="1:11" x14ac:dyDescent="0.45">
      <c r="A8" t="s">
        <v>52</v>
      </c>
      <c r="B8">
        <f t="shared" si="0"/>
        <v>104</v>
      </c>
      <c r="C8" t="s">
        <v>78</v>
      </c>
      <c r="D8">
        <f t="shared" si="1"/>
        <v>72</v>
      </c>
      <c r="E8">
        <v>7</v>
      </c>
      <c r="F8">
        <f t="shared" si="2"/>
        <v>55</v>
      </c>
      <c r="H8">
        <v>8</v>
      </c>
      <c r="I8" t="str">
        <f t="shared" ca="1" si="3"/>
        <v>wzfpsD</v>
      </c>
      <c r="J8">
        <f t="shared" ca="1" si="4"/>
        <v>1</v>
      </c>
      <c r="K8" t="str">
        <f t="shared" ca="1" si="5"/>
        <v>OK</v>
      </c>
    </row>
    <row r="9" spans="1:11" x14ac:dyDescent="0.45">
      <c r="A9" t="s">
        <v>53</v>
      </c>
      <c r="B9">
        <f t="shared" si="0"/>
        <v>105</v>
      </c>
      <c r="C9" t="s">
        <v>79</v>
      </c>
      <c r="D9" t="s">
        <v>97</v>
      </c>
      <c r="E9">
        <v>8</v>
      </c>
      <c r="F9">
        <f t="shared" si="2"/>
        <v>56</v>
      </c>
      <c r="H9">
        <v>9</v>
      </c>
      <c r="I9" t="str">
        <f t="shared" ca="1" si="3"/>
        <v>9bHQ1M</v>
      </c>
      <c r="J9">
        <f t="shared" ca="1" si="4"/>
        <v>1</v>
      </c>
      <c r="K9" t="str">
        <f t="shared" ca="1" si="5"/>
        <v>OK</v>
      </c>
    </row>
    <row r="10" spans="1:11" x14ac:dyDescent="0.45">
      <c r="A10" t="s">
        <v>54</v>
      </c>
      <c r="B10">
        <f t="shared" si="0"/>
        <v>106</v>
      </c>
      <c r="C10" t="s">
        <v>80</v>
      </c>
      <c r="D10">
        <f>+CODE(C10)</f>
        <v>74</v>
      </c>
      <c r="E10">
        <v>9</v>
      </c>
      <c r="F10">
        <f t="shared" si="2"/>
        <v>57</v>
      </c>
      <c r="H10">
        <v>10</v>
      </c>
      <c r="I10" t="str">
        <f t="shared" ca="1" si="3"/>
        <v>rg2Pgd</v>
      </c>
      <c r="J10">
        <f t="shared" ca="1" si="4"/>
        <v>1</v>
      </c>
      <c r="K10" t="str">
        <f t="shared" ca="1" si="5"/>
        <v>OK</v>
      </c>
    </row>
    <row r="11" spans="1:11" x14ac:dyDescent="0.45">
      <c r="A11" t="s">
        <v>55</v>
      </c>
      <c r="B11">
        <f t="shared" si="0"/>
        <v>107</v>
      </c>
      <c r="C11" t="s">
        <v>81</v>
      </c>
      <c r="D11">
        <f>+CODE(C11)</f>
        <v>75</v>
      </c>
      <c r="H11">
        <v>11</v>
      </c>
      <c r="I11" t="str">
        <f t="shared" ca="1" si="3"/>
        <v>v1myUY</v>
      </c>
      <c r="J11">
        <f t="shared" ca="1" si="4"/>
        <v>1</v>
      </c>
      <c r="K11" t="str">
        <f t="shared" ca="1" si="5"/>
        <v>OK</v>
      </c>
    </row>
    <row r="12" spans="1:11" x14ac:dyDescent="0.45">
      <c r="A12" t="s">
        <v>56</v>
      </c>
      <c r="B12" t="s">
        <v>97</v>
      </c>
      <c r="C12" t="s">
        <v>82</v>
      </c>
      <c r="D12">
        <f>+CODE(C12)</f>
        <v>76</v>
      </c>
      <c r="H12">
        <v>12</v>
      </c>
      <c r="I12" t="str">
        <f t="shared" ca="1" si="3"/>
        <v>2QZNmL</v>
      </c>
      <c r="J12">
        <f t="shared" ca="1" si="4"/>
        <v>1</v>
      </c>
      <c r="K12" t="str">
        <f t="shared" ca="1" si="5"/>
        <v>OK</v>
      </c>
    </row>
    <row r="13" spans="1:11" x14ac:dyDescent="0.45">
      <c r="A13" t="s">
        <v>57</v>
      </c>
      <c r="B13">
        <f t="shared" ref="B13:B26" si="6">+CODE(A13)</f>
        <v>109</v>
      </c>
      <c r="C13" t="s">
        <v>83</v>
      </c>
      <c r="D13">
        <f>+CODE(C13)</f>
        <v>77</v>
      </c>
      <c r="H13">
        <v>13</v>
      </c>
      <c r="I13" t="str">
        <f t="shared" ca="1" si="3"/>
        <v>KtdzNK</v>
      </c>
      <c r="J13">
        <f t="shared" ca="1" si="4"/>
        <v>1</v>
      </c>
      <c r="K13" t="str">
        <f t="shared" ca="1" si="5"/>
        <v>OK</v>
      </c>
    </row>
    <row r="14" spans="1:11" x14ac:dyDescent="0.45">
      <c r="A14" t="s">
        <v>58</v>
      </c>
      <c r="B14">
        <f t="shared" si="6"/>
        <v>110</v>
      </c>
      <c r="C14" t="s">
        <v>84</v>
      </c>
      <c r="D14">
        <f>+CODE(C14)</f>
        <v>78</v>
      </c>
      <c r="H14">
        <v>14</v>
      </c>
      <c r="I14" t="str">
        <f t="shared" ca="1" si="3"/>
        <v>AUTyA4</v>
      </c>
      <c r="J14">
        <f t="shared" ca="1" si="4"/>
        <v>1</v>
      </c>
      <c r="K14" t="str">
        <f t="shared" ca="1" si="5"/>
        <v>OK</v>
      </c>
    </row>
    <row r="15" spans="1:11" x14ac:dyDescent="0.45">
      <c r="A15" t="s">
        <v>59</v>
      </c>
      <c r="B15">
        <f t="shared" si="6"/>
        <v>111</v>
      </c>
      <c r="C15" t="s">
        <v>85</v>
      </c>
      <c r="D15" t="s">
        <v>97</v>
      </c>
      <c r="H15">
        <v>15</v>
      </c>
      <c r="I15" t="str">
        <f t="shared" ca="1" si="3"/>
        <v>wFKsK8</v>
      </c>
      <c r="J15">
        <f t="shared" ca="1" si="4"/>
        <v>1</v>
      </c>
      <c r="K15" t="str">
        <f t="shared" ca="1" si="5"/>
        <v>OK</v>
      </c>
    </row>
    <row r="16" spans="1:11" x14ac:dyDescent="0.45">
      <c r="A16" t="s">
        <v>60</v>
      </c>
      <c r="B16">
        <f t="shared" si="6"/>
        <v>112</v>
      </c>
      <c r="C16" t="s">
        <v>86</v>
      </c>
      <c r="D16">
        <f t="shared" ref="D16:D26" si="7">+CODE(C16)</f>
        <v>80</v>
      </c>
      <c r="H16">
        <v>16</v>
      </c>
      <c r="I16" t="str">
        <f t="shared" ca="1" si="3"/>
        <v>JCup8U</v>
      </c>
      <c r="J16">
        <f t="shared" ca="1" si="4"/>
        <v>1</v>
      </c>
      <c r="K16" t="str">
        <f t="shared" ca="1" si="5"/>
        <v>OK</v>
      </c>
    </row>
    <row r="17" spans="1:11" x14ac:dyDescent="0.45">
      <c r="A17" t="s">
        <v>61</v>
      </c>
      <c r="B17">
        <f t="shared" si="6"/>
        <v>113</v>
      </c>
      <c r="C17" t="s">
        <v>87</v>
      </c>
      <c r="D17">
        <f t="shared" si="7"/>
        <v>81</v>
      </c>
      <c r="H17">
        <v>17</v>
      </c>
      <c r="I17" t="str">
        <f t="shared" ca="1" si="3"/>
        <v>h3Ju12</v>
      </c>
      <c r="J17">
        <f t="shared" ca="1" si="4"/>
        <v>1</v>
      </c>
      <c r="K17" t="str">
        <f t="shared" ca="1" si="5"/>
        <v>OK</v>
      </c>
    </row>
    <row r="18" spans="1:11" x14ac:dyDescent="0.45">
      <c r="A18" t="s">
        <v>62</v>
      </c>
      <c r="B18">
        <f t="shared" si="6"/>
        <v>114</v>
      </c>
      <c r="C18" t="s">
        <v>88</v>
      </c>
      <c r="D18">
        <f t="shared" si="7"/>
        <v>82</v>
      </c>
      <c r="H18">
        <v>18</v>
      </c>
      <c r="I18" t="str">
        <f t="shared" ca="1" si="3"/>
        <v>1FsCZP</v>
      </c>
      <c r="J18">
        <f t="shared" ca="1" si="4"/>
        <v>1</v>
      </c>
      <c r="K18" t="str">
        <f t="shared" ca="1" si="5"/>
        <v>OK</v>
      </c>
    </row>
    <row r="19" spans="1:11" x14ac:dyDescent="0.45">
      <c r="A19" t="s">
        <v>63</v>
      </c>
      <c r="B19">
        <f t="shared" si="6"/>
        <v>115</v>
      </c>
      <c r="C19" t="s">
        <v>89</v>
      </c>
      <c r="D19">
        <f t="shared" si="7"/>
        <v>83</v>
      </c>
      <c r="H19">
        <v>19</v>
      </c>
      <c r="I19" t="str">
        <f t="shared" ca="1" si="3"/>
        <v>Q6678N</v>
      </c>
      <c r="J19">
        <f t="shared" ca="1" si="4"/>
        <v>1</v>
      </c>
      <c r="K19" t="str">
        <f t="shared" ca="1" si="5"/>
        <v>OK</v>
      </c>
    </row>
    <row r="20" spans="1:11" x14ac:dyDescent="0.45">
      <c r="A20" t="s">
        <v>64</v>
      </c>
      <c r="B20">
        <f t="shared" si="6"/>
        <v>116</v>
      </c>
      <c r="C20" t="s">
        <v>90</v>
      </c>
      <c r="D20">
        <f t="shared" si="7"/>
        <v>84</v>
      </c>
      <c r="H20">
        <v>20</v>
      </c>
      <c r="I20" t="str">
        <f t="shared" ca="1" si="3"/>
        <v>m7suKH</v>
      </c>
      <c r="J20">
        <f t="shared" ca="1" si="4"/>
        <v>1</v>
      </c>
      <c r="K20" t="str">
        <f t="shared" ca="1" si="5"/>
        <v>OK</v>
      </c>
    </row>
    <row r="21" spans="1:11" x14ac:dyDescent="0.45">
      <c r="A21" t="s">
        <v>65</v>
      </c>
      <c r="B21">
        <f t="shared" si="6"/>
        <v>117</v>
      </c>
      <c r="C21" t="s">
        <v>91</v>
      </c>
      <c r="D21">
        <f t="shared" si="7"/>
        <v>85</v>
      </c>
      <c r="H21">
        <v>21</v>
      </c>
      <c r="I21" t="str">
        <f t="shared" ca="1" si="3"/>
        <v>D4MiF6</v>
      </c>
      <c r="J21">
        <f t="shared" ca="1" si="4"/>
        <v>1</v>
      </c>
      <c r="K21" t="str">
        <f t="shared" ca="1" si="5"/>
        <v>OK</v>
      </c>
    </row>
    <row r="22" spans="1:11" x14ac:dyDescent="0.45">
      <c r="A22" t="s">
        <v>66</v>
      </c>
      <c r="B22">
        <f t="shared" si="6"/>
        <v>118</v>
      </c>
      <c r="C22" t="s">
        <v>92</v>
      </c>
      <c r="D22">
        <f t="shared" si="7"/>
        <v>86</v>
      </c>
      <c r="H22">
        <v>22</v>
      </c>
      <c r="I22" t="str">
        <f t="shared" ca="1" si="3"/>
        <v>zXKXQ4</v>
      </c>
      <c r="J22">
        <f t="shared" ca="1" si="4"/>
        <v>1</v>
      </c>
      <c r="K22" t="str">
        <f t="shared" ca="1" si="5"/>
        <v>OK</v>
      </c>
    </row>
    <row r="23" spans="1:11" x14ac:dyDescent="0.45">
      <c r="A23" t="s">
        <v>67</v>
      </c>
      <c r="B23">
        <f t="shared" si="6"/>
        <v>119</v>
      </c>
      <c r="C23" t="s">
        <v>93</v>
      </c>
      <c r="D23">
        <f t="shared" si="7"/>
        <v>87</v>
      </c>
      <c r="H23">
        <v>23</v>
      </c>
      <c r="I23" t="str">
        <f t="shared" ca="1" si="3"/>
        <v>JGns53</v>
      </c>
      <c r="J23">
        <f t="shared" ca="1" si="4"/>
        <v>1</v>
      </c>
      <c r="K23" t="str">
        <f t="shared" ca="1" si="5"/>
        <v>OK</v>
      </c>
    </row>
    <row r="24" spans="1:11" x14ac:dyDescent="0.45">
      <c r="A24" t="s">
        <v>68</v>
      </c>
      <c r="B24">
        <f t="shared" si="6"/>
        <v>120</v>
      </c>
      <c r="C24" t="s">
        <v>94</v>
      </c>
      <c r="D24">
        <f t="shared" si="7"/>
        <v>88</v>
      </c>
      <c r="H24">
        <v>24</v>
      </c>
      <c r="I24" t="str">
        <f t="shared" ca="1" si="3"/>
        <v>RQ1bL4</v>
      </c>
      <c r="J24">
        <f t="shared" ca="1" si="4"/>
        <v>1</v>
      </c>
      <c r="K24" t="str">
        <f t="shared" ca="1" si="5"/>
        <v>OK</v>
      </c>
    </row>
    <row r="25" spans="1:11" x14ac:dyDescent="0.45">
      <c r="A25" t="s">
        <v>69</v>
      </c>
      <c r="B25">
        <f t="shared" si="6"/>
        <v>121</v>
      </c>
      <c r="C25" t="s">
        <v>95</v>
      </c>
      <c r="D25">
        <f t="shared" si="7"/>
        <v>89</v>
      </c>
      <c r="H25">
        <v>25</v>
      </c>
      <c r="I25" t="str">
        <f t="shared" ca="1" si="3"/>
        <v>t5GFU5</v>
      </c>
      <c r="J25">
        <f t="shared" ca="1" si="4"/>
        <v>1</v>
      </c>
      <c r="K25" t="str">
        <f t="shared" ca="1" si="5"/>
        <v>OK</v>
      </c>
    </row>
    <row r="26" spans="1:11" x14ac:dyDescent="0.45">
      <c r="A26" t="s">
        <v>70</v>
      </c>
      <c r="B26">
        <f t="shared" si="6"/>
        <v>122</v>
      </c>
      <c r="C26" t="s">
        <v>96</v>
      </c>
      <c r="D26">
        <f t="shared" si="7"/>
        <v>90</v>
      </c>
      <c r="H26">
        <v>26</v>
      </c>
      <c r="I26" t="str">
        <f t="shared" ca="1" si="3"/>
        <v>NNCtEH</v>
      </c>
      <c r="J26">
        <f t="shared" ca="1" si="4"/>
        <v>1</v>
      </c>
      <c r="K26" t="str">
        <f t="shared" ca="1" si="5"/>
        <v>OK</v>
      </c>
    </row>
    <row r="27" spans="1:11" x14ac:dyDescent="0.45">
      <c r="H27">
        <v>27</v>
      </c>
      <c r="I27" t="str">
        <f t="shared" ca="1" si="3"/>
        <v>s3fWsE</v>
      </c>
      <c r="J27">
        <f t="shared" ref="J27:J51" ca="1" si="8">COUNTIF(I:I,I27)</f>
        <v>1</v>
      </c>
      <c r="K27" t="str">
        <f t="shared" ref="K27:K51" ca="1" si="9">+IF(J27=1,"OK","ダブり")</f>
        <v>OK</v>
      </c>
    </row>
    <row r="28" spans="1:11" x14ac:dyDescent="0.45">
      <c r="H28">
        <v>28</v>
      </c>
      <c r="I28" t="str">
        <f t="shared" ca="1" si="3"/>
        <v>rKku5F</v>
      </c>
      <c r="J28">
        <f t="shared" ca="1" si="8"/>
        <v>1</v>
      </c>
      <c r="K28" t="str">
        <f t="shared" ca="1" si="9"/>
        <v>OK</v>
      </c>
    </row>
    <row r="29" spans="1:11" x14ac:dyDescent="0.45">
      <c r="H29">
        <v>29</v>
      </c>
      <c r="I29" t="str">
        <f t="shared" ca="1" si="3"/>
        <v>Qyme6C</v>
      </c>
      <c r="J29">
        <f t="shared" ca="1" si="8"/>
        <v>1</v>
      </c>
      <c r="K29" t="str">
        <f t="shared" ca="1" si="9"/>
        <v>OK</v>
      </c>
    </row>
    <row r="30" spans="1:11" x14ac:dyDescent="0.45">
      <c r="H30">
        <v>30</v>
      </c>
      <c r="I30" t="str">
        <f t="shared" ca="1" si="3"/>
        <v>xC8Lq6</v>
      </c>
      <c r="J30">
        <f t="shared" ca="1" si="8"/>
        <v>1</v>
      </c>
      <c r="K30" t="str">
        <f t="shared" ca="1" si="9"/>
        <v>OK</v>
      </c>
    </row>
    <row r="31" spans="1:11" x14ac:dyDescent="0.45">
      <c r="H31">
        <v>31</v>
      </c>
      <c r="I31" t="str">
        <f t="shared" ca="1" si="3"/>
        <v>5ssiTY</v>
      </c>
      <c r="J31">
        <f t="shared" ca="1" si="8"/>
        <v>1</v>
      </c>
      <c r="K31" t="str">
        <f t="shared" ca="1" si="9"/>
        <v>OK</v>
      </c>
    </row>
    <row r="32" spans="1:11" x14ac:dyDescent="0.45">
      <c r="H32">
        <v>32</v>
      </c>
      <c r="I32" t="str">
        <f t="shared" ca="1" si="3"/>
        <v>GLwaYx</v>
      </c>
      <c r="J32">
        <f t="shared" ca="1" si="8"/>
        <v>1</v>
      </c>
      <c r="K32" t="str">
        <f t="shared" ca="1" si="9"/>
        <v>OK</v>
      </c>
    </row>
    <row r="33" spans="8:11" x14ac:dyDescent="0.45">
      <c r="H33">
        <v>33</v>
      </c>
      <c r="I33" t="str">
        <f t="shared" ca="1" si="3"/>
        <v>HbTKqM</v>
      </c>
      <c r="J33">
        <f t="shared" ca="1" si="8"/>
        <v>1</v>
      </c>
      <c r="K33" t="str">
        <f t="shared" ca="1" si="9"/>
        <v>OK</v>
      </c>
    </row>
    <row r="34" spans="8:11" x14ac:dyDescent="0.45">
      <c r="H34">
        <v>34</v>
      </c>
      <c r="I34" t="str">
        <f t="shared" ca="1" si="3"/>
        <v>2AXTKt</v>
      </c>
      <c r="J34">
        <f t="shared" ca="1" si="8"/>
        <v>1</v>
      </c>
      <c r="K34" t="str">
        <f t="shared" ca="1" si="9"/>
        <v>OK</v>
      </c>
    </row>
    <row r="35" spans="8:11" x14ac:dyDescent="0.45">
      <c r="H35">
        <v>35</v>
      </c>
      <c r="I35" t="str">
        <f t="shared" ca="1" si="3"/>
        <v>zVTj83</v>
      </c>
      <c r="J35">
        <f t="shared" ca="1" si="8"/>
        <v>1</v>
      </c>
      <c r="K35" t="str">
        <f t="shared" ca="1" si="9"/>
        <v>OK</v>
      </c>
    </row>
    <row r="36" spans="8:11" x14ac:dyDescent="0.45">
      <c r="H36">
        <v>36</v>
      </c>
      <c r="I36" t="str">
        <f t="shared" ca="1" si="3"/>
        <v>Jkz1sM</v>
      </c>
      <c r="J36">
        <f t="shared" ca="1" si="8"/>
        <v>1</v>
      </c>
      <c r="K36" t="str">
        <f t="shared" ca="1" si="9"/>
        <v>OK</v>
      </c>
    </row>
    <row r="37" spans="8:11" x14ac:dyDescent="0.45">
      <c r="H37">
        <v>37</v>
      </c>
      <c r="I37" t="str">
        <f t="shared" ca="1" si="3"/>
        <v>sbaJhM</v>
      </c>
      <c r="J37">
        <f t="shared" ca="1" si="8"/>
        <v>1</v>
      </c>
      <c r="K37" t="str">
        <f t="shared" ca="1" si="9"/>
        <v>OK</v>
      </c>
    </row>
    <row r="38" spans="8:11" x14ac:dyDescent="0.45">
      <c r="H38">
        <v>38</v>
      </c>
      <c r="I38" t="str">
        <f t="shared" ca="1" si="3"/>
        <v>BwLJ3N</v>
      </c>
      <c r="J38">
        <f t="shared" ca="1" si="8"/>
        <v>1</v>
      </c>
      <c r="K38" t="str">
        <f t="shared" ca="1" si="9"/>
        <v>OK</v>
      </c>
    </row>
    <row r="39" spans="8:11" x14ac:dyDescent="0.45">
      <c r="H39">
        <v>39</v>
      </c>
      <c r="I39" t="str">
        <f t="shared" ca="1" si="3"/>
        <v>XFkGaH</v>
      </c>
      <c r="J39">
        <f t="shared" ca="1" si="8"/>
        <v>1</v>
      </c>
      <c r="K39" t="str">
        <f t="shared" ca="1" si="9"/>
        <v>OK</v>
      </c>
    </row>
    <row r="40" spans="8:11" x14ac:dyDescent="0.45">
      <c r="H40">
        <v>40</v>
      </c>
      <c r="I40" t="str">
        <f t="shared" ca="1" si="3"/>
        <v>vfBeAG</v>
      </c>
      <c r="J40">
        <f t="shared" ca="1" si="8"/>
        <v>1</v>
      </c>
      <c r="K40" t="str">
        <f t="shared" ca="1" si="9"/>
        <v>OK</v>
      </c>
    </row>
    <row r="41" spans="8:11" x14ac:dyDescent="0.45">
      <c r="H41">
        <v>41</v>
      </c>
      <c r="I41" t="str">
        <f t="shared" ca="1" si="3"/>
        <v>ZNpLhT</v>
      </c>
      <c r="J41">
        <f t="shared" ca="1" si="8"/>
        <v>1</v>
      </c>
      <c r="K41" t="str">
        <f t="shared" ca="1" si="9"/>
        <v>OK</v>
      </c>
    </row>
    <row r="42" spans="8:11" x14ac:dyDescent="0.45">
      <c r="H42">
        <v>42</v>
      </c>
      <c r="I42" t="str">
        <f t="shared" ca="1" si="3"/>
        <v>aNxWBj</v>
      </c>
      <c r="J42">
        <f t="shared" ca="1" si="8"/>
        <v>1</v>
      </c>
      <c r="K42" t="str">
        <f t="shared" ca="1" si="9"/>
        <v>OK</v>
      </c>
    </row>
    <row r="43" spans="8:11" x14ac:dyDescent="0.45">
      <c r="H43">
        <v>43</v>
      </c>
      <c r="I43" t="str">
        <f t="shared" ca="1" si="3"/>
        <v>8szAcK</v>
      </c>
      <c r="J43">
        <f t="shared" ca="1" si="8"/>
        <v>1</v>
      </c>
      <c r="K43" t="str">
        <f t="shared" ca="1" si="9"/>
        <v>OK</v>
      </c>
    </row>
    <row r="44" spans="8:11" x14ac:dyDescent="0.45">
      <c r="H44">
        <v>44</v>
      </c>
      <c r="I44" t="str">
        <f t="shared" ca="1" si="3"/>
        <v>8EiGKJ</v>
      </c>
      <c r="J44">
        <f t="shared" ca="1" si="8"/>
        <v>1</v>
      </c>
      <c r="K44" t="str">
        <f t="shared" ca="1" si="9"/>
        <v>OK</v>
      </c>
    </row>
    <row r="45" spans="8:11" x14ac:dyDescent="0.45">
      <c r="H45">
        <v>45</v>
      </c>
      <c r="I45" t="str">
        <f t="shared" ca="1" si="3"/>
        <v>BQhx6K</v>
      </c>
      <c r="J45">
        <f t="shared" ca="1" si="8"/>
        <v>1</v>
      </c>
      <c r="K45" t="str">
        <f t="shared" ca="1" si="9"/>
        <v>OK</v>
      </c>
    </row>
    <row r="46" spans="8:11" x14ac:dyDescent="0.45">
      <c r="H46">
        <v>46</v>
      </c>
      <c r="I46" t="str">
        <f t="shared" ca="1" si="3"/>
        <v>CoQfv6</v>
      </c>
      <c r="J46">
        <f t="shared" ca="1" si="8"/>
        <v>1</v>
      </c>
      <c r="K46" t="str">
        <f t="shared" ca="1" si="9"/>
        <v>OK</v>
      </c>
    </row>
    <row r="47" spans="8:11" x14ac:dyDescent="0.45">
      <c r="H47">
        <v>47</v>
      </c>
      <c r="I47" t="str">
        <f t="shared" ca="1" si="3"/>
        <v>AaX2VJ</v>
      </c>
      <c r="J47">
        <f t="shared" ca="1" si="8"/>
        <v>1</v>
      </c>
      <c r="K47" t="str">
        <f t="shared" ca="1" si="9"/>
        <v>OK</v>
      </c>
    </row>
    <row r="48" spans="8:11" x14ac:dyDescent="0.45">
      <c r="H48">
        <v>48</v>
      </c>
      <c r="I48" t="str">
        <f t="shared" ca="1" si="3"/>
        <v>KYhZc8</v>
      </c>
      <c r="J48">
        <f t="shared" ca="1" si="8"/>
        <v>1</v>
      </c>
      <c r="K48" t="str">
        <f t="shared" ca="1" si="9"/>
        <v>OK</v>
      </c>
    </row>
    <row r="49" spans="8:11" x14ac:dyDescent="0.45">
      <c r="H49">
        <v>49</v>
      </c>
      <c r="I49" t="str">
        <f t="shared" ca="1" si="3"/>
        <v>WLwEDj</v>
      </c>
      <c r="J49">
        <f t="shared" ca="1" si="8"/>
        <v>1</v>
      </c>
      <c r="K49" t="str">
        <f t="shared" ca="1" si="9"/>
        <v>OK</v>
      </c>
    </row>
    <row r="50" spans="8:11" x14ac:dyDescent="0.45">
      <c r="H50">
        <v>50</v>
      </c>
      <c r="I50" t="str">
        <f t="shared" ca="1" si="3"/>
        <v>mj96aE</v>
      </c>
      <c r="J50">
        <f t="shared" ca="1" si="8"/>
        <v>1</v>
      </c>
      <c r="K50" t="str">
        <f t="shared" ca="1" si="9"/>
        <v>OK</v>
      </c>
    </row>
    <row r="51" spans="8:11" x14ac:dyDescent="0.45">
      <c r="H51">
        <v>51</v>
      </c>
      <c r="I51" t="str">
        <f t="shared" ca="1" si="3"/>
        <v>6iDzkY</v>
      </c>
      <c r="J51">
        <f t="shared" ca="1" si="8"/>
        <v>1</v>
      </c>
      <c r="K51" t="str">
        <f t="shared" ca="1" si="9"/>
        <v>OK</v>
      </c>
    </row>
    <row r="52" spans="8:11" x14ac:dyDescent="0.45">
      <c r="H52">
        <v>52</v>
      </c>
      <c r="I52" t="str">
        <f t="shared" ca="1" si="3"/>
        <v>KMqYKJ</v>
      </c>
      <c r="J52">
        <f t="shared" ref="J52:J111" ca="1" si="10">COUNTIF(I:I,I52)</f>
        <v>1</v>
      </c>
      <c r="K52" t="str">
        <f t="shared" ref="K52:K111" ca="1" si="11">+IF(J52=1,"OK","ダブり")</f>
        <v>OK</v>
      </c>
    </row>
    <row r="53" spans="8:11" x14ac:dyDescent="0.45">
      <c r="H53">
        <v>53</v>
      </c>
      <c r="I53" t="str">
        <f t="shared" ca="1" si="3"/>
        <v>7x7XRS</v>
      </c>
      <c r="J53">
        <f t="shared" ca="1" si="10"/>
        <v>1</v>
      </c>
      <c r="K53" t="str">
        <f t="shared" ca="1" si="11"/>
        <v>OK</v>
      </c>
    </row>
    <row r="54" spans="8:11" x14ac:dyDescent="0.45">
      <c r="H54">
        <v>54</v>
      </c>
      <c r="I54" t="str">
        <f t="shared" ca="1" si="3"/>
        <v>BNJcwe</v>
      </c>
      <c r="J54">
        <f t="shared" ca="1" si="10"/>
        <v>1</v>
      </c>
      <c r="K54" t="str">
        <f t="shared" ca="1" si="11"/>
        <v>OK</v>
      </c>
    </row>
    <row r="55" spans="8:11" x14ac:dyDescent="0.45">
      <c r="H55">
        <v>55</v>
      </c>
      <c r="I55" t="str">
        <f t="shared" ca="1" si="3"/>
        <v>z2VL6N</v>
      </c>
      <c r="J55">
        <f t="shared" ca="1" si="10"/>
        <v>1</v>
      </c>
      <c r="K55" t="str">
        <f t="shared" ca="1" si="11"/>
        <v>OK</v>
      </c>
    </row>
    <row r="56" spans="8:11" x14ac:dyDescent="0.45">
      <c r="H56">
        <v>56</v>
      </c>
      <c r="I56" t="str">
        <f t="shared" ca="1" si="3"/>
        <v>JGAwJx</v>
      </c>
      <c r="J56">
        <f t="shared" ca="1" si="10"/>
        <v>1</v>
      </c>
      <c r="K56" t="str">
        <f t="shared" ca="1" si="11"/>
        <v>OK</v>
      </c>
    </row>
    <row r="57" spans="8:11" x14ac:dyDescent="0.45">
      <c r="H57">
        <v>57</v>
      </c>
      <c r="I57" t="str">
        <f t="shared" ca="1" si="3"/>
        <v>L3cMrP</v>
      </c>
      <c r="J57">
        <f t="shared" ca="1" si="10"/>
        <v>1</v>
      </c>
      <c r="K57" t="str">
        <f t="shared" ca="1" si="11"/>
        <v>OK</v>
      </c>
    </row>
    <row r="58" spans="8:11" x14ac:dyDescent="0.45">
      <c r="H58">
        <v>58</v>
      </c>
      <c r="I58" t="str">
        <f t="shared" ca="1" si="3"/>
        <v>j3jhvG</v>
      </c>
      <c r="J58">
        <f t="shared" ca="1" si="10"/>
        <v>1</v>
      </c>
      <c r="K58" t="str">
        <f t="shared" ca="1" si="11"/>
        <v>OK</v>
      </c>
    </row>
    <row r="59" spans="8:11" x14ac:dyDescent="0.45">
      <c r="H59">
        <v>59</v>
      </c>
      <c r="I59" t="str">
        <f t="shared" ca="1" si="3"/>
        <v>LqWMW8</v>
      </c>
      <c r="J59">
        <f t="shared" ca="1" si="10"/>
        <v>1</v>
      </c>
      <c r="K59" t="str">
        <f t="shared" ca="1" si="11"/>
        <v>OK</v>
      </c>
    </row>
    <row r="60" spans="8:11" x14ac:dyDescent="0.45">
      <c r="H60">
        <v>60</v>
      </c>
      <c r="I60" t="str">
        <f t="shared" ca="1" si="3"/>
        <v>cG8nNP</v>
      </c>
      <c r="J60">
        <f t="shared" ca="1" si="10"/>
        <v>1</v>
      </c>
      <c r="K60" t="str">
        <f t="shared" ca="1" si="11"/>
        <v>OK</v>
      </c>
    </row>
    <row r="61" spans="8:11" x14ac:dyDescent="0.45">
      <c r="H61">
        <v>61</v>
      </c>
      <c r="I61" t="str">
        <f t="shared" ca="1" si="3"/>
        <v>DcvKE4</v>
      </c>
      <c r="J61">
        <f t="shared" ca="1" si="10"/>
        <v>1</v>
      </c>
      <c r="K61" t="str">
        <f t="shared" ca="1" si="11"/>
        <v>OK</v>
      </c>
    </row>
    <row r="62" spans="8:11" x14ac:dyDescent="0.45">
      <c r="H62">
        <v>62</v>
      </c>
      <c r="I62" t="str">
        <f t="shared" ca="1" si="3"/>
        <v>LW63U5</v>
      </c>
      <c r="J62">
        <f t="shared" ca="1" si="10"/>
        <v>1</v>
      </c>
      <c r="K62" t="str">
        <f t="shared" ca="1" si="11"/>
        <v>OK</v>
      </c>
    </row>
    <row r="63" spans="8:11" x14ac:dyDescent="0.45">
      <c r="H63">
        <v>63</v>
      </c>
      <c r="I63" t="str">
        <f t="shared" ca="1" si="3"/>
        <v>5g7NKT</v>
      </c>
      <c r="J63">
        <f t="shared" ca="1" si="10"/>
        <v>1</v>
      </c>
      <c r="K63" t="str">
        <f t="shared" ca="1" si="11"/>
        <v>OK</v>
      </c>
    </row>
    <row r="64" spans="8:11" x14ac:dyDescent="0.45">
      <c r="H64">
        <v>64</v>
      </c>
      <c r="I64" t="str">
        <f t="shared" ca="1" si="3"/>
        <v>DFq7tm</v>
      </c>
      <c r="J64">
        <f t="shared" ca="1" si="10"/>
        <v>1</v>
      </c>
      <c r="K64" t="str">
        <f t="shared" ca="1" si="11"/>
        <v>OK</v>
      </c>
    </row>
    <row r="65" spans="8:11" x14ac:dyDescent="0.45">
      <c r="H65">
        <v>65</v>
      </c>
      <c r="I65" t="str">
        <f t="shared" ca="1" si="3"/>
        <v>3QXiZN</v>
      </c>
      <c r="J65">
        <f t="shared" ca="1" si="10"/>
        <v>1</v>
      </c>
      <c r="K65" t="str">
        <f t="shared" ca="1" si="11"/>
        <v>OK</v>
      </c>
    </row>
    <row r="66" spans="8:11" x14ac:dyDescent="0.45">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FqvmDB</v>
      </c>
      <c r="J66">
        <f t="shared" ca="1" si="10"/>
        <v>1</v>
      </c>
      <c r="K66" t="str">
        <f t="shared" ca="1" si="11"/>
        <v>OK</v>
      </c>
    </row>
    <row r="67" spans="8:11" x14ac:dyDescent="0.45">
      <c r="H67">
        <v>67</v>
      </c>
      <c r="I67" t="str">
        <f t="shared" ca="1" si="12"/>
        <v>MQU56Q</v>
      </c>
      <c r="J67">
        <f t="shared" ca="1" si="10"/>
        <v>1</v>
      </c>
      <c r="K67" t="str">
        <f t="shared" ca="1" si="11"/>
        <v>OK</v>
      </c>
    </row>
    <row r="68" spans="8:11" x14ac:dyDescent="0.45">
      <c r="H68">
        <v>68</v>
      </c>
      <c r="I68" t="str">
        <f t="shared" ca="1" si="12"/>
        <v>ku58PA</v>
      </c>
      <c r="J68">
        <f t="shared" ca="1" si="10"/>
        <v>1</v>
      </c>
      <c r="K68" t="str">
        <f t="shared" ca="1" si="11"/>
        <v>OK</v>
      </c>
    </row>
    <row r="69" spans="8:11" x14ac:dyDescent="0.45">
      <c r="H69">
        <v>69</v>
      </c>
      <c r="I69" t="str">
        <f t="shared" ca="1" si="12"/>
        <v>qZyNYL</v>
      </c>
      <c r="J69">
        <f t="shared" ca="1" si="10"/>
        <v>1</v>
      </c>
      <c r="K69" t="str">
        <f t="shared" ca="1" si="11"/>
        <v>OK</v>
      </c>
    </row>
    <row r="70" spans="8:11" x14ac:dyDescent="0.45">
      <c r="H70">
        <v>70</v>
      </c>
      <c r="I70" t="str">
        <f t="shared" ca="1" si="12"/>
        <v>8QFBNG</v>
      </c>
      <c r="J70">
        <f t="shared" ca="1" si="10"/>
        <v>1</v>
      </c>
      <c r="K70" t="str">
        <f t="shared" ca="1" si="11"/>
        <v>OK</v>
      </c>
    </row>
    <row r="71" spans="8:11" x14ac:dyDescent="0.45">
      <c r="H71">
        <v>71</v>
      </c>
      <c r="I71" t="str">
        <f t="shared" ca="1" si="12"/>
        <v>4P6dmA</v>
      </c>
      <c r="J71">
        <f t="shared" ca="1" si="10"/>
        <v>1</v>
      </c>
      <c r="K71" t="str">
        <f t="shared" ca="1" si="11"/>
        <v>OK</v>
      </c>
    </row>
    <row r="72" spans="8:11" x14ac:dyDescent="0.45">
      <c r="H72">
        <v>72</v>
      </c>
      <c r="I72" t="str">
        <f t="shared" ca="1" si="12"/>
        <v>HgyArc</v>
      </c>
      <c r="J72">
        <f t="shared" ca="1" si="10"/>
        <v>1</v>
      </c>
      <c r="K72" t="str">
        <f t="shared" ca="1" si="11"/>
        <v>OK</v>
      </c>
    </row>
    <row r="73" spans="8:11" x14ac:dyDescent="0.45">
      <c r="H73">
        <v>73</v>
      </c>
      <c r="I73" t="str">
        <f t="shared" ca="1" si="12"/>
        <v>2ZhJ2N</v>
      </c>
      <c r="J73">
        <f t="shared" ca="1" si="10"/>
        <v>1</v>
      </c>
      <c r="K73" t="str">
        <f t="shared" ca="1" si="11"/>
        <v>OK</v>
      </c>
    </row>
    <row r="74" spans="8:11" x14ac:dyDescent="0.45">
      <c r="H74">
        <v>74</v>
      </c>
      <c r="I74" t="str">
        <f t="shared" ca="1" si="12"/>
        <v>94vDKN</v>
      </c>
      <c r="J74">
        <f t="shared" ca="1" si="10"/>
        <v>1</v>
      </c>
      <c r="K74" t="str">
        <f t="shared" ca="1" si="11"/>
        <v>OK</v>
      </c>
    </row>
    <row r="75" spans="8:11" x14ac:dyDescent="0.45">
      <c r="H75">
        <v>75</v>
      </c>
      <c r="I75" t="str">
        <f t="shared" ca="1" si="12"/>
        <v>mgRLD3</v>
      </c>
      <c r="J75">
        <f t="shared" ca="1" si="10"/>
        <v>1</v>
      </c>
      <c r="K75" t="str">
        <f t="shared" ca="1" si="11"/>
        <v>OK</v>
      </c>
    </row>
    <row r="76" spans="8:11" x14ac:dyDescent="0.45">
      <c r="H76">
        <v>76</v>
      </c>
      <c r="I76" t="str">
        <f t="shared" ca="1" si="12"/>
        <v>UC4KeQ</v>
      </c>
      <c r="J76">
        <f t="shared" ca="1" si="10"/>
        <v>1</v>
      </c>
      <c r="K76" t="str">
        <f t="shared" ca="1" si="11"/>
        <v>OK</v>
      </c>
    </row>
    <row r="77" spans="8:11" x14ac:dyDescent="0.45">
      <c r="H77">
        <v>77</v>
      </c>
      <c r="I77" t="str">
        <f t="shared" ca="1" si="12"/>
        <v>WCngha</v>
      </c>
      <c r="J77">
        <f t="shared" ca="1" si="10"/>
        <v>1</v>
      </c>
      <c r="K77" t="str">
        <f t="shared" ca="1" si="11"/>
        <v>OK</v>
      </c>
    </row>
    <row r="78" spans="8:11" x14ac:dyDescent="0.45">
      <c r="H78">
        <v>78</v>
      </c>
      <c r="I78" t="str">
        <f t="shared" ca="1" si="12"/>
        <v>LgKJZA</v>
      </c>
      <c r="J78">
        <f t="shared" ca="1" si="10"/>
        <v>1</v>
      </c>
      <c r="K78" t="str">
        <f t="shared" ca="1" si="11"/>
        <v>OK</v>
      </c>
    </row>
    <row r="79" spans="8:11" x14ac:dyDescent="0.45">
      <c r="H79">
        <v>79</v>
      </c>
      <c r="I79" t="str">
        <f t="shared" ca="1" si="12"/>
        <v>1AUJkL</v>
      </c>
      <c r="J79">
        <f t="shared" ca="1" si="10"/>
        <v>1</v>
      </c>
      <c r="K79" t="str">
        <f t="shared" ca="1" si="11"/>
        <v>OK</v>
      </c>
    </row>
    <row r="80" spans="8:11" x14ac:dyDescent="0.45">
      <c r="H80">
        <v>80</v>
      </c>
      <c r="I80" t="str">
        <f t="shared" ca="1" si="12"/>
        <v>Szrgjs</v>
      </c>
      <c r="J80">
        <f t="shared" ca="1" si="10"/>
        <v>1</v>
      </c>
      <c r="K80" t="str">
        <f t="shared" ca="1" si="11"/>
        <v>OK</v>
      </c>
    </row>
    <row r="81" spans="8:11" x14ac:dyDescent="0.45">
      <c r="H81">
        <v>81</v>
      </c>
      <c r="I81" t="str">
        <f t="shared" ca="1" si="12"/>
        <v>q4ARF3</v>
      </c>
      <c r="J81">
        <f t="shared" ca="1" si="10"/>
        <v>1</v>
      </c>
      <c r="K81" t="str">
        <f t="shared" ca="1" si="11"/>
        <v>OK</v>
      </c>
    </row>
    <row r="82" spans="8:11" x14ac:dyDescent="0.45">
      <c r="H82">
        <v>82</v>
      </c>
      <c r="I82" t="str">
        <f t="shared" ca="1" si="12"/>
        <v>tQBMRS</v>
      </c>
      <c r="J82">
        <f t="shared" ca="1" si="10"/>
        <v>1</v>
      </c>
      <c r="K82" t="str">
        <f t="shared" ca="1" si="11"/>
        <v>OK</v>
      </c>
    </row>
    <row r="83" spans="8:11" x14ac:dyDescent="0.45">
      <c r="H83">
        <v>83</v>
      </c>
      <c r="I83" t="str">
        <f t="shared" ca="1" si="12"/>
        <v>NCQD77</v>
      </c>
      <c r="J83">
        <f t="shared" ca="1" si="10"/>
        <v>1</v>
      </c>
      <c r="K83" t="str">
        <f t="shared" ca="1" si="11"/>
        <v>OK</v>
      </c>
    </row>
    <row r="84" spans="8:11" x14ac:dyDescent="0.45">
      <c r="H84">
        <v>84</v>
      </c>
      <c r="I84" t="str">
        <f t="shared" ca="1" si="12"/>
        <v>kHSAMn</v>
      </c>
      <c r="J84">
        <f t="shared" ca="1" si="10"/>
        <v>1</v>
      </c>
      <c r="K84" t="str">
        <f t="shared" ca="1" si="11"/>
        <v>OK</v>
      </c>
    </row>
    <row r="85" spans="8:11" x14ac:dyDescent="0.45">
      <c r="H85">
        <v>85</v>
      </c>
      <c r="I85" t="str">
        <f t="shared" ca="1" si="12"/>
        <v>XNMCUP</v>
      </c>
      <c r="J85">
        <f t="shared" ca="1" si="10"/>
        <v>1</v>
      </c>
      <c r="K85" t="str">
        <f t="shared" ca="1" si="11"/>
        <v>OK</v>
      </c>
    </row>
    <row r="86" spans="8:11" x14ac:dyDescent="0.45">
      <c r="H86">
        <v>86</v>
      </c>
      <c r="I86" t="str">
        <f t="shared" ca="1" si="12"/>
        <v>8B2DKY</v>
      </c>
      <c r="J86">
        <f t="shared" ca="1" si="10"/>
        <v>1</v>
      </c>
      <c r="K86" t="str">
        <f t="shared" ca="1" si="11"/>
        <v>OK</v>
      </c>
    </row>
    <row r="87" spans="8:11" x14ac:dyDescent="0.45">
      <c r="H87">
        <v>87</v>
      </c>
      <c r="I87" t="str">
        <f t="shared" ca="1" si="12"/>
        <v>z4z9MY</v>
      </c>
      <c r="J87">
        <f t="shared" ca="1" si="10"/>
        <v>1</v>
      </c>
      <c r="K87" t="str">
        <f t="shared" ca="1" si="11"/>
        <v>OK</v>
      </c>
    </row>
    <row r="88" spans="8:11" x14ac:dyDescent="0.45">
      <c r="H88">
        <v>88</v>
      </c>
      <c r="I88" t="str">
        <f t="shared" ca="1" si="12"/>
        <v>tYLJJu</v>
      </c>
      <c r="J88">
        <f t="shared" ca="1" si="10"/>
        <v>1</v>
      </c>
      <c r="K88" t="str">
        <f t="shared" ca="1" si="11"/>
        <v>OK</v>
      </c>
    </row>
    <row r="89" spans="8:11" x14ac:dyDescent="0.45">
      <c r="H89">
        <v>89</v>
      </c>
      <c r="I89" t="str">
        <f t="shared" ca="1" si="12"/>
        <v>8hB2P9</v>
      </c>
      <c r="J89">
        <f t="shared" ca="1" si="10"/>
        <v>1</v>
      </c>
      <c r="K89" t="str">
        <f t="shared" ca="1" si="11"/>
        <v>OK</v>
      </c>
    </row>
    <row r="90" spans="8:11" x14ac:dyDescent="0.45">
      <c r="H90">
        <v>90</v>
      </c>
      <c r="I90" t="str">
        <f t="shared" ca="1" si="12"/>
        <v>q53VJJ</v>
      </c>
      <c r="J90">
        <f t="shared" ca="1" si="10"/>
        <v>1</v>
      </c>
      <c r="K90" t="str">
        <f t="shared" ca="1" si="11"/>
        <v>OK</v>
      </c>
    </row>
    <row r="91" spans="8:11" x14ac:dyDescent="0.45">
      <c r="H91">
        <v>91</v>
      </c>
      <c r="I91" t="str">
        <f t="shared" ca="1" si="12"/>
        <v>AL6za1</v>
      </c>
      <c r="J91">
        <f t="shared" ca="1" si="10"/>
        <v>1</v>
      </c>
      <c r="K91" t="str">
        <f t="shared" ca="1" si="11"/>
        <v>OK</v>
      </c>
    </row>
    <row r="92" spans="8:11" x14ac:dyDescent="0.45">
      <c r="H92">
        <v>92</v>
      </c>
      <c r="I92" t="str">
        <f t="shared" ca="1" si="12"/>
        <v>LWFLA6</v>
      </c>
      <c r="J92">
        <f t="shared" ca="1" si="10"/>
        <v>1</v>
      </c>
      <c r="K92" t="str">
        <f t="shared" ca="1" si="11"/>
        <v>OK</v>
      </c>
    </row>
    <row r="93" spans="8:11" x14ac:dyDescent="0.45">
      <c r="H93">
        <v>93</v>
      </c>
      <c r="I93" t="str">
        <f t="shared" ca="1" si="12"/>
        <v>DzzPgB</v>
      </c>
      <c r="J93">
        <f t="shared" ca="1" si="10"/>
        <v>1</v>
      </c>
      <c r="K93" t="str">
        <f t="shared" ca="1" si="11"/>
        <v>OK</v>
      </c>
    </row>
    <row r="94" spans="8:11" x14ac:dyDescent="0.45">
      <c r="H94">
        <v>94</v>
      </c>
      <c r="I94" t="str">
        <f t="shared" ca="1" si="12"/>
        <v>pHLyaw</v>
      </c>
      <c r="J94">
        <f t="shared" ca="1" si="10"/>
        <v>1</v>
      </c>
      <c r="K94" t="str">
        <f t="shared" ca="1" si="11"/>
        <v>OK</v>
      </c>
    </row>
    <row r="95" spans="8:11" x14ac:dyDescent="0.45">
      <c r="H95">
        <v>95</v>
      </c>
      <c r="I95" t="str">
        <f t="shared" ca="1" si="12"/>
        <v>H9pvnd</v>
      </c>
      <c r="J95">
        <f t="shared" ca="1" si="10"/>
        <v>1</v>
      </c>
      <c r="K95" t="str">
        <f t="shared" ca="1" si="11"/>
        <v>OK</v>
      </c>
    </row>
    <row r="96" spans="8:11" x14ac:dyDescent="0.45">
      <c r="H96">
        <v>96</v>
      </c>
      <c r="I96" t="str">
        <f t="shared" ca="1" si="12"/>
        <v>86wbKR</v>
      </c>
      <c r="J96">
        <f t="shared" ca="1" si="10"/>
        <v>1</v>
      </c>
      <c r="K96" t="str">
        <f t="shared" ca="1" si="11"/>
        <v>OK</v>
      </c>
    </row>
    <row r="97" spans="8:11" x14ac:dyDescent="0.45">
      <c r="H97">
        <v>97</v>
      </c>
      <c r="I97" t="str">
        <f t="shared" ca="1" si="12"/>
        <v>J9J4UD</v>
      </c>
      <c r="J97">
        <f t="shared" ca="1" si="10"/>
        <v>1</v>
      </c>
      <c r="K97" t="str">
        <f t="shared" ca="1" si="11"/>
        <v>OK</v>
      </c>
    </row>
    <row r="98" spans="8:11" x14ac:dyDescent="0.45">
      <c r="H98">
        <v>98</v>
      </c>
      <c r="I98" t="str">
        <f t="shared" ca="1" si="12"/>
        <v>wDTgnT</v>
      </c>
      <c r="J98">
        <f t="shared" ca="1" si="10"/>
        <v>1</v>
      </c>
      <c r="K98" t="str">
        <f t="shared" ca="1" si="11"/>
        <v>OK</v>
      </c>
    </row>
    <row r="99" spans="8:11" x14ac:dyDescent="0.45">
      <c r="H99">
        <v>99</v>
      </c>
      <c r="I99" t="str">
        <f t="shared" ca="1" si="12"/>
        <v>44FHMN</v>
      </c>
      <c r="J99">
        <f t="shared" ca="1" si="10"/>
        <v>1</v>
      </c>
      <c r="K99" t="str">
        <f t="shared" ca="1" si="11"/>
        <v>OK</v>
      </c>
    </row>
    <row r="100" spans="8:11" x14ac:dyDescent="0.45">
      <c r="H100">
        <v>100</v>
      </c>
      <c r="I100" t="str">
        <f t="shared" ca="1" si="12"/>
        <v>xzYyUM</v>
      </c>
      <c r="J100">
        <f t="shared" ca="1" si="10"/>
        <v>1</v>
      </c>
      <c r="K100" t="str">
        <f t="shared" ca="1" si="11"/>
        <v>OK</v>
      </c>
    </row>
    <row r="101" spans="8:11" x14ac:dyDescent="0.45">
      <c r="H101">
        <v>101</v>
      </c>
      <c r="I101" t="str">
        <f t="shared" ca="1" si="12"/>
        <v>725xDC</v>
      </c>
      <c r="J101">
        <f t="shared" ca="1" si="10"/>
        <v>1</v>
      </c>
      <c r="K101" t="str">
        <f t="shared" ca="1" si="11"/>
        <v>OK</v>
      </c>
    </row>
    <row r="102" spans="8:11" x14ac:dyDescent="0.45">
      <c r="H102">
        <v>102</v>
      </c>
      <c r="I102" t="str">
        <f t="shared" ca="1" si="12"/>
        <v>83D5JN</v>
      </c>
      <c r="J102">
        <f t="shared" ca="1" si="10"/>
        <v>1</v>
      </c>
      <c r="K102" t="str">
        <f t="shared" ca="1" si="11"/>
        <v>OK</v>
      </c>
    </row>
    <row r="103" spans="8:11" x14ac:dyDescent="0.45">
      <c r="H103">
        <v>103</v>
      </c>
      <c r="I103" t="str">
        <f t="shared" ca="1" si="12"/>
        <v>V7Lnix</v>
      </c>
      <c r="J103">
        <f t="shared" ca="1" si="10"/>
        <v>1</v>
      </c>
      <c r="K103" t="str">
        <f t="shared" ca="1" si="11"/>
        <v>OK</v>
      </c>
    </row>
    <row r="104" spans="8:11" x14ac:dyDescent="0.45">
      <c r="H104">
        <v>104</v>
      </c>
      <c r="I104" t="str">
        <f t="shared" ca="1" si="12"/>
        <v>BSXZM1</v>
      </c>
      <c r="J104">
        <f t="shared" ca="1" si="10"/>
        <v>1</v>
      </c>
      <c r="K104" t="str">
        <f t="shared" ca="1" si="11"/>
        <v>OK</v>
      </c>
    </row>
    <row r="105" spans="8:11" x14ac:dyDescent="0.45">
      <c r="H105">
        <v>105</v>
      </c>
      <c r="I105" t="str">
        <f t="shared" ca="1" si="12"/>
        <v>Le2CDB</v>
      </c>
      <c r="J105">
        <f t="shared" ca="1" si="10"/>
        <v>1</v>
      </c>
      <c r="K105" t="str">
        <f t="shared" ca="1" si="11"/>
        <v>OK</v>
      </c>
    </row>
    <row r="106" spans="8:11" x14ac:dyDescent="0.45">
      <c r="H106">
        <v>106</v>
      </c>
      <c r="I106" t="str">
        <f t="shared" ca="1" si="12"/>
        <v>6NEiUe</v>
      </c>
      <c r="J106">
        <f t="shared" ca="1" si="10"/>
        <v>1</v>
      </c>
      <c r="K106" t="str">
        <f t="shared" ca="1" si="11"/>
        <v>OK</v>
      </c>
    </row>
    <row r="107" spans="8:11" x14ac:dyDescent="0.45">
      <c r="H107">
        <v>107</v>
      </c>
      <c r="I107" t="str">
        <f t="shared" ca="1" si="12"/>
        <v>FB2LTQ</v>
      </c>
      <c r="J107">
        <f t="shared" ca="1" si="10"/>
        <v>1</v>
      </c>
      <c r="K107" t="str">
        <f t="shared" ca="1" si="11"/>
        <v>OK</v>
      </c>
    </row>
    <row r="108" spans="8:11" x14ac:dyDescent="0.45">
      <c r="H108">
        <v>108</v>
      </c>
      <c r="I108" t="str">
        <f t="shared" ca="1" si="12"/>
        <v>RVLUtJ</v>
      </c>
      <c r="J108">
        <f t="shared" ca="1" si="10"/>
        <v>1</v>
      </c>
      <c r="K108" t="str">
        <f t="shared" ca="1" si="11"/>
        <v>OK</v>
      </c>
    </row>
    <row r="109" spans="8:11" x14ac:dyDescent="0.45">
      <c r="H109">
        <v>109</v>
      </c>
      <c r="I109" t="str">
        <f t="shared" ca="1" si="12"/>
        <v>gu4jKz</v>
      </c>
      <c r="J109">
        <f t="shared" ca="1" si="10"/>
        <v>1</v>
      </c>
      <c r="K109" t="str">
        <f t="shared" ca="1" si="11"/>
        <v>OK</v>
      </c>
    </row>
    <row r="110" spans="8:11" x14ac:dyDescent="0.45">
      <c r="H110">
        <v>110</v>
      </c>
      <c r="I110" t="str">
        <f t="shared" ca="1" si="12"/>
        <v>CN5Eu8</v>
      </c>
      <c r="J110">
        <f t="shared" ca="1" si="10"/>
        <v>1</v>
      </c>
      <c r="K110" t="str">
        <f t="shared" ca="1" si="11"/>
        <v>OK</v>
      </c>
    </row>
    <row r="111" spans="8:11" x14ac:dyDescent="0.45">
      <c r="H111">
        <v>111</v>
      </c>
      <c r="I111" t="str">
        <f t="shared" ca="1" si="12"/>
        <v>KdjEUw</v>
      </c>
      <c r="J111">
        <f t="shared" ca="1" si="10"/>
        <v>1</v>
      </c>
      <c r="K111" t="str">
        <f t="shared" ca="1" si="11"/>
        <v>OK</v>
      </c>
    </row>
    <row r="112" spans="8:11" x14ac:dyDescent="0.45">
      <c r="H112">
        <v>112</v>
      </c>
      <c r="I112" t="str">
        <f t="shared" ca="1" si="12"/>
        <v>cdUinH</v>
      </c>
      <c r="J112">
        <f t="shared" ref="J112:J175" ca="1" si="13">COUNTIF(I:I,I112)</f>
        <v>1</v>
      </c>
      <c r="K112" t="str">
        <f t="shared" ref="K112:K175" ca="1" si="14">+IF(J112=1,"OK","ダブり")</f>
        <v>OK</v>
      </c>
    </row>
    <row r="113" spans="8:11" x14ac:dyDescent="0.45">
      <c r="H113">
        <v>113</v>
      </c>
      <c r="I113" t="str">
        <f t="shared" ca="1" si="12"/>
        <v>qZ3zcK</v>
      </c>
      <c r="J113">
        <f t="shared" ca="1" si="13"/>
        <v>1</v>
      </c>
      <c r="K113" t="str">
        <f t="shared" ca="1" si="14"/>
        <v>OK</v>
      </c>
    </row>
    <row r="114" spans="8:11" x14ac:dyDescent="0.45">
      <c r="H114">
        <v>114</v>
      </c>
      <c r="I114" t="str">
        <f t="shared" ca="1" si="12"/>
        <v>dXiYK7</v>
      </c>
      <c r="J114">
        <f t="shared" ca="1" si="13"/>
        <v>1</v>
      </c>
      <c r="K114" t="str">
        <f t="shared" ca="1" si="14"/>
        <v>OK</v>
      </c>
    </row>
    <row r="115" spans="8:11" x14ac:dyDescent="0.45">
      <c r="H115">
        <v>115</v>
      </c>
      <c r="I115" t="str">
        <f t="shared" ca="1" si="12"/>
        <v>9WM5gY</v>
      </c>
      <c r="J115">
        <f t="shared" ca="1" si="13"/>
        <v>1</v>
      </c>
      <c r="K115" t="str">
        <f t="shared" ca="1" si="14"/>
        <v>OK</v>
      </c>
    </row>
    <row r="116" spans="8:11" x14ac:dyDescent="0.45">
      <c r="H116">
        <v>116</v>
      </c>
      <c r="I116" t="str">
        <f t="shared" ca="1" si="12"/>
        <v>wJF2j4</v>
      </c>
      <c r="J116">
        <f t="shared" ca="1" si="13"/>
        <v>1</v>
      </c>
      <c r="K116" t="str">
        <f t="shared" ca="1" si="14"/>
        <v>OK</v>
      </c>
    </row>
    <row r="117" spans="8:11" x14ac:dyDescent="0.45">
      <c r="H117">
        <v>117</v>
      </c>
      <c r="I117" t="str">
        <f t="shared" ca="1" si="12"/>
        <v>ZNmL3q</v>
      </c>
      <c r="J117">
        <f t="shared" ca="1" si="13"/>
        <v>1</v>
      </c>
      <c r="K117" t="str">
        <f t="shared" ca="1" si="14"/>
        <v>OK</v>
      </c>
    </row>
    <row r="118" spans="8:11" x14ac:dyDescent="0.45">
      <c r="H118">
        <v>118</v>
      </c>
      <c r="I118" t="str">
        <f t="shared" ca="1" si="12"/>
        <v>FGhBEX</v>
      </c>
      <c r="J118">
        <f t="shared" ca="1" si="13"/>
        <v>1</v>
      </c>
      <c r="K118" t="str">
        <f t="shared" ca="1" si="14"/>
        <v>OK</v>
      </c>
    </row>
    <row r="119" spans="8:11" x14ac:dyDescent="0.45">
      <c r="H119">
        <v>119</v>
      </c>
      <c r="I119" t="str">
        <f t="shared" ca="1" si="12"/>
        <v>Km4hfE</v>
      </c>
      <c r="J119">
        <f t="shared" ca="1" si="13"/>
        <v>1</v>
      </c>
      <c r="K119" t="str">
        <f t="shared" ca="1" si="14"/>
        <v>OK</v>
      </c>
    </row>
    <row r="120" spans="8:11" x14ac:dyDescent="0.45">
      <c r="H120">
        <v>120</v>
      </c>
      <c r="I120" t="str">
        <f t="shared" ca="1" si="12"/>
        <v>DjNhs9</v>
      </c>
      <c r="J120">
        <f t="shared" ca="1" si="13"/>
        <v>1</v>
      </c>
      <c r="K120" t="str">
        <f t="shared" ca="1" si="14"/>
        <v>OK</v>
      </c>
    </row>
    <row r="121" spans="8:11" x14ac:dyDescent="0.45">
      <c r="H121">
        <v>121</v>
      </c>
      <c r="I121" t="str">
        <f t="shared" ca="1" si="12"/>
        <v>DJV2Gf</v>
      </c>
      <c r="J121">
        <f t="shared" ca="1" si="13"/>
        <v>1</v>
      </c>
      <c r="K121" t="str">
        <f t="shared" ca="1" si="14"/>
        <v>OK</v>
      </c>
    </row>
    <row r="122" spans="8:11" x14ac:dyDescent="0.45">
      <c r="H122">
        <v>122</v>
      </c>
      <c r="I122" t="str">
        <f t="shared" ca="1" si="12"/>
        <v>S9K7Y9</v>
      </c>
      <c r="J122">
        <f t="shared" ca="1" si="13"/>
        <v>1</v>
      </c>
      <c r="K122" t="str">
        <f t="shared" ca="1" si="14"/>
        <v>OK</v>
      </c>
    </row>
    <row r="123" spans="8:11" x14ac:dyDescent="0.45">
      <c r="H123">
        <v>123</v>
      </c>
      <c r="I123" t="str">
        <f t="shared" ca="1" si="12"/>
        <v>HJ2WRM</v>
      </c>
      <c r="J123">
        <f t="shared" ca="1" si="13"/>
        <v>1</v>
      </c>
      <c r="K123" t="str">
        <f t="shared" ca="1" si="14"/>
        <v>OK</v>
      </c>
    </row>
    <row r="124" spans="8:11" x14ac:dyDescent="0.45">
      <c r="H124">
        <v>124</v>
      </c>
      <c r="I124" t="str">
        <f t="shared" ca="1" si="12"/>
        <v>jcCAJK</v>
      </c>
      <c r="J124">
        <f t="shared" ca="1" si="13"/>
        <v>1</v>
      </c>
      <c r="K124" t="str">
        <f t="shared" ca="1" si="14"/>
        <v>OK</v>
      </c>
    </row>
    <row r="125" spans="8:11" x14ac:dyDescent="0.45">
      <c r="H125">
        <v>125</v>
      </c>
      <c r="I125" t="str">
        <f t="shared" ca="1" si="12"/>
        <v>5kQu4M</v>
      </c>
      <c r="J125">
        <f t="shared" ca="1" si="13"/>
        <v>1</v>
      </c>
      <c r="K125" t="str">
        <f t="shared" ca="1" si="14"/>
        <v>OK</v>
      </c>
    </row>
    <row r="126" spans="8:11" x14ac:dyDescent="0.45">
      <c r="H126">
        <v>126</v>
      </c>
      <c r="I126" t="str">
        <f t="shared" ca="1" si="12"/>
        <v>iXuCnz</v>
      </c>
      <c r="J126">
        <f t="shared" ca="1" si="13"/>
        <v>1</v>
      </c>
      <c r="K126" t="str">
        <f t="shared" ca="1" si="14"/>
        <v>OK</v>
      </c>
    </row>
    <row r="127" spans="8:11" x14ac:dyDescent="0.45">
      <c r="H127">
        <v>127</v>
      </c>
      <c r="I127" t="str">
        <f t="shared" ca="1" si="12"/>
        <v>5RTkYA</v>
      </c>
      <c r="J127">
        <f t="shared" ca="1" si="13"/>
        <v>1</v>
      </c>
      <c r="K127" t="str">
        <f t="shared" ca="1" si="14"/>
        <v>OK</v>
      </c>
    </row>
    <row r="128" spans="8:11" x14ac:dyDescent="0.45">
      <c r="H128">
        <v>128</v>
      </c>
      <c r="I128" t="str">
        <f t="shared" ca="1" si="12"/>
        <v>NEJu7w</v>
      </c>
      <c r="J128">
        <f t="shared" ca="1" si="13"/>
        <v>1</v>
      </c>
      <c r="K128" t="str">
        <f t="shared" ca="1" si="14"/>
        <v>OK</v>
      </c>
    </row>
    <row r="129" spans="8:11" x14ac:dyDescent="0.45">
      <c r="H129">
        <v>129</v>
      </c>
      <c r="I129" t="str">
        <f t="shared" ca="1" si="12"/>
        <v>hT4SUC</v>
      </c>
      <c r="J129">
        <f t="shared" ca="1" si="13"/>
        <v>1</v>
      </c>
      <c r="K129" t="str">
        <f t="shared" ca="1" si="14"/>
        <v>OK</v>
      </c>
    </row>
    <row r="130" spans="8:11" x14ac:dyDescent="0.45">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JBzMnL</v>
      </c>
      <c r="J130">
        <f t="shared" ca="1" si="13"/>
        <v>1</v>
      </c>
      <c r="K130" t="str">
        <f t="shared" ca="1" si="14"/>
        <v>OK</v>
      </c>
    </row>
    <row r="131" spans="8:11" x14ac:dyDescent="0.45">
      <c r="H131">
        <v>131</v>
      </c>
      <c r="I131" t="str">
        <f t="shared" ca="1" si="15"/>
        <v>NX7BXN</v>
      </c>
      <c r="J131">
        <f t="shared" ca="1" si="13"/>
        <v>1</v>
      </c>
      <c r="K131" t="str">
        <f t="shared" ca="1" si="14"/>
        <v>OK</v>
      </c>
    </row>
    <row r="132" spans="8:11" x14ac:dyDescent="0.45">
      <c r="H132">
        <v>132</v>
      </c>
      <c r="I132" t="str">
        <f t="shared" ca="1" si="15"/>
        <v>AFfzrJ</v>
      </c>
      <c r="J132">
        <f t="shared" ca="1" si="13"/>
        <v>1</v>
      </c>
      <c r="K132" t="str">
        <f t="shared" ca="1" si="14"/>
        <v>OK</v>
      </c>
    </row>
    <row r="133" spans="8:11" x14ac:dyDescent="0.45">
      <c r="H133">
        <v>133</v>
      </c>
      <c r="I133" t="str">
        <f t="shared" ca="1" si="15"/>
        <v>QVGaFv</v>
      </c>
      <c r="J133">
        <f t="shared" ca="1" si="13"/>
        <v>1</v>
      </c>
      <c r="K133" t="str">
        <f t="shared" ca="1" si="14"/>
        <v>OK</v>
      </c>
    </row>
    <row r="134" spans="8:11" x14ac:dyDescent="0.45">
      <c r="H134">
        <v>134</v>
      </c>
      <c r="I134" t="str">
        <f t="shared" ca="1" si="15"/>
        <v>6uToVp</v>
      </c>
      <c r="J134">
        <f t="shared" ca="1" si="13"/>
        <v>1</v>
      </c>
      <c r="K134" t="str">
        <f t="shared" ca="1" si="14"/>
        <v>OK</v>
      </c>
    </row>
    <row r="135" spans="8:11" x14ac:dyDescent="0.45">
      <c r="H135">
        <v>135</v>
      </c>
      <c r="I135" t="str">
        <f t="shared" ca="1" si="15"/>
        <v>ZN9Bga</v>
      </c>
      <c r="J135">
        <f t="shared" ca="1" si="13"/>
        <v>1</v>
      </c>
      <c r="K135" t="str">
        <f t="shared" ca="1" si="14"/>
        <v>OK</v>
      </c>
    </row>
    <row r="136" spans="8:11" x14ac:dyDescent="0.45">
      <c r="H136">
        <v>136</v>
      </c>
      <c r="I136" t="str">
        <f t="shared" ca="1" si="15"/>
        <v>SduNtJ</v>
      </c>
      <c r="J136">
        <f t="shared" ca="1" si="13"/>
        <v>1</v>
      </c>
      <c r="K136" t="str">
        <f t="shared" ca="1" si="14"/>
        <v>OK</v>
      </c>
    </row>
    <row r="137" spans="8:11" x14ac:dyDescent="0.45">
      <c r="H137">
        <v>137</v>
      </c>
      <c r="I137" t="str">
        <f t="shared" ca="1" si="15"/>
        <v>MKANBP</v>
      </c>
      <c r="J137">
        <f t="shared" ca="1" si="13"/>
        <v>1</v>
      </c>
      <c r="K137" t="str">
        <f t="shared" ca="1" si="14"/>
        <v>OK</v>
      </c>
    </row>
    <row r="138" spans="8:11" x14ac:dyDescent="0.45">
      <c r="H138">
        <v>138</v>
      </c>
      <c r="I138" t="str">
        <f t="shared" ca="1" si="15"/>
        <v>tnrDJd</v>
      </c>
      <c r="J138">
        <f t="shared" ca="1" si="13"/>
        <v>1</v>
      </c>
      <c r="K138" t="str">
        <f t="shared" ca="1" si="14"/>
        <v>OK</v>
      </c>
    </row>
    <row r="139" spans="8:11" x14ac:dyDescent="0.45">
      <c r="H139">
        <v>139</v>
      </c>
      <c r="I139" t="str">
        <f t="shared" ca="1" si="15"/>
        <v>aTWTHJ</v>
      </c>
      <c r="J139">
        <f t="shared" ca="1" si="13"/>
        <v>1</v>
      </c>
      <c r="K139" t="str">
        <f t="shared" ca="1" si="14"/>
        <v>OK</v>
      </c>
    </row>
    <row r="140" spans="8:11" x14ac:dyDescent="0.45">
      <c r="H140">
        <v>140</v>
      </c>
      <c r="I140" t="str">
        <f t="shared" ca="1" si="15"/>
        <v>qrKSGH</v>
      </c>
      <c r="J140">
        <f t="shared" ca="1" si="13"/>
        <v>1</v>
      </c>
      <c r="K140" t="str">
        <f t="shared" ca="1" si="14"/>
        <v>OK</v>
      </c>
    </row>
    <row r="141" spans="8:11" x14ac:dyDescent="0.45">
      <c r="H141">
        <v>141</v>
      </c>
      <c r="I141" t="str">
        <f t="shared" ca="1" si="15"/>
        <v>DwC9N5</v>
      </c>
      <c r="J141">
        <f t="shared" ca="1" si="13"/>
        <v>1</v>
      </c>
      <c r="K141" t="str">
        <f t="shared" ca="1" si="14"/>
        <v>OK</v>
      </c>
    </row>
    <row r="142" spans="8:11" x14ac:dyDescent="0.45">
      <c r="H142">
        <v>142</v>
      </c>
      <c r="I142" t="str">
        <f t="shared" ca="1" si="15"/>
        <v>3G6z6z</v>
      </c>
      <c r="J142">
        <f t="shared" ca="1" si="13"/>
        <v>1</v>
      </c>
      <c r="K142" t="str">
        <f t="shared" ca="1" si="14"/>
        <v>OK</v>
      </c>
    </row>
    <row r="143" spans="8:11" x14ac:dyDescent="0.45">
      <c r="H143">
        <v>143</v>
      </c>
      <c r="I143" t="str">
        <f t="shared" ca="1" si="15"/>
        <v>NdLsfa</v>
      </c>
      <c r="J143">
        <f t="shared" ca="1" si="13"/>
        <v>1</v>
      </c>
      <c r="K143" t="str">
        <f t="shared" ca="1" si="14"/>
        <v>OK</v>
      </c>
    </row>
    <row r="144" spans="8:11" x14ac:dyDescent="0.45">
      <c r="H144">
        <v>144</v>
      </c>
      <c r="I144" t="str">
        <f t="shared" ca="1" si="15"/>
        <v>GNJCAo</v>
      </c>
      <c r="J144">
        <f t="shared" ca="1" si="13"/>
        <v>1</v>
      </c>
      <c r="K144" t="str">
        <f t="shared" ca="1" si="14"/>
        <v>OK</v>
      </c>
    </row>
    <row r="145" spans="8:11" x14ac:dyDescent="0.45">
      <c r="H145">
        <v>145</v>
      </c>
      <c r="I145" t="str">
        <f t="shared" ca="1" si="15"/>
        <v>61JkTZ</v>
      </c>
      <c r="J145">
        <f t="shared" ca="1" si="13"/>
        <v>1</v>
      </c>
      <c r="K145" t="str">
        <f t="shared" ca="1" si="14"/>
        <v>OK</v>
      </c>
    </row>
    <row r="146" spans="8:11" x14ac:dyDescent="0.45">
      <c r="H146">
        <v>146</v>
      </c>
      <c r="I146" t="str">
        <f t="shared" ca="1" si="15"/>
        <v>7XJkYL</v>
      </c>
      <c r="J146">
        <f t="shared" ca="1" si="13"/>
        <v>1</v>
      </c>
      <c r="K146" t="str">
        <f t="shared" ca="1" si="14"/>
        <v>OK</v>
      </c>
    </row>
    <row r="147" spans="8:11" x14ac:dyDescent="0.45">
      <c r="H147">
        <v>147</v>
      </c>
      <c r="I147" t="str">
        <f t="shared" ca="1" si="15"/>
        <v>PjboXE</v>
      </c>
      <c r="J147">
        <f t="shared" ca="1" si="13"/>
        <v>1</v>
      </c>
      <c r="K147" t="str">
        <f t="shared" ca="1" si="14"/>
        <v>OK</v>
      </c>
    </row>
    <row r="148" spans="8:11" x14ac:dyDescent="0.45">
      <c r="H148">
        <v>148</v>
      </c>
      <c r="I148" t="str">
        <f t="shared" ca="1" si="15"/>
        <v>Ldg637</v>
      </c>
      <c r="J148">
        <f t="shared" ca="1" si="13"/>
        <v>1</v>
      </c>
      <c r="K148" t="str">
        <f t="shared" ca="1" si="14"/>
        <v>OK</v>
      </c>
    </row>
    <row r="149" spans="8:11" x14ac:dyDescent="0.45">
      <c r="H149">
        <v>149</v>
      </c>
      <c r="I149" t="str">
        <f t="shared" ca="1" si="15"/>
        <v>83UHyJ</v>
      </c>
      <c r="J149">
        <f t="shared" ca="1" si="13"/>
        <v>1</v>
      </c>
      <c r="K149" t="str">
        <f t="shared" ca="1" si="14"/>
        <v>OK</v>
      </c>
    </row>
    <row r="150" spans="8:11" x14ac:dyDescent="0.45">
      <c r="H150">
        <v>150</v>
      </c>
      <c r="I150" t="str">
        <f t="shared" ca="1" si="15"/>
        <v>XWJsKF</v>
      </c>
      <c r="J150">
        <f t="shared" ca="1" si="13"/>
        <v>1</v>
      </c>
      <c r="K150" t="str">
        <f t="shared" ca="1" si="14"/>
        <v>OK</v>
      </c>
    </row>
    <row r="151" spans="8:11" x14ac:dyDescent="0.45">
      <c r="H151">
        <v>151</v>
      </c>
      <c r="I151" t="str">
        <f t="shared" ca="1" si="15"/>
        <v>GvzyKL</v>
      </c>
      <c r="J151">
        <f t="shared" ca="1" si="13"/>
        <v>1</v>
      </c>
      <c r="K151" t="str">
        <f t="shared" ca="1" si="14"/>
        <v>OK</v>
      </c>
    </row>
    <row r="152" spans="8:11" x14ac:dyDescent="0.45">
      <c r="H152">
        <v>152</v>
      </c>
      <c r="I152" t="str">
        <f t="shared" ca="1" si="15"/>
        <v>DXLT4u</v>
      </c>
      <c r="J152">
        <f t="shared" ca="1" si="13"/>
        <v>1</v>
      </c>
      <c r="K152" t="str">
        <f t="shared" ca="1" si="14"/>
        <v>OK</v>
      </c>
    </row>
    <row r="153" spans="8:11" x14ac:dyDescent="0.45">
      <c r="H153">
        <v>153</v>
      </c>
      <c r="I153" t="str">
        <f t="shared" ca="1" si="15"/>
        <v>DRGFj7</v>
      </c>
      <c r="J153">
        <f t="shared" ca="1" si="13"/>
        <v>1</v>
      </c>
      <c r="K153" t="str">
        <f t="shared" ca="1" si="14"/>
        <v>OK</v>
      </c>
    </row>
    <row r="154" spans="8:11" x14ac:dyDescent="0.45">
      <c r="H154">
        <v>154</v>
      </c>
      <c r="I154" t="str">
        <f t="shared" ca="1" si="15"/>
        <v>J3MHMJ</v>
      </c>
      <c r="J154">
        <f t="shared" ca="1" si="13"/>
        <v>1</v>
      </c>
      <c r="K154" t="str">
        <f t="shared" ca="1" si="14"/>
        <v>OK</v>
      </c>
    </row>
    <row r="155" spans="8:11" x14ac:dyDescent="0.45">
      <c r="H155">
        <v>155</v>
      </c>
      <c r="I155" t="str">
        <f t="shared" ca="1" si="15"/>
        <v>GACxPd</v>
      </c>
      <c r="J155">
        <f t="shared" ca="1" si="13"/>
        <v>1</v>
      </c>
      <c r="K155" t="str">
        <f t="shared" ca="1" si="14"/>
        <v>OK</v>
      </c>
    </row>
    <row r="156" spans="8:11" x14ac:dyDescent="0.45">
      <c r="H156">
        <v>156</v>
      </c>
      <c r="I156" t="str">
        <f t="shared" ca="1" si="15"/>
        <v>z5WM27</v>
      </c>
      <c r="J156">
        <f t="shared" ca="1" si="13"/>
        <v>1</v>
      </c>
      <c r="K156" t="str">
        <f t="shared" ca="1" si="14"/>
        <v>OK</v>
      </c>
    </row>
    <row r="157" spans="8:11" x14ac:dyDescent="0.45">
      <c r="H157">
        <v>157</v>
      </c>
      <c r="I157" t="str">
        <f t="shared" ca="1" si="15"/>
        <v>4KK7Rn</v>
      </c>
      <c r="J157">
        <f t="shared" ca="1" si="13"/>
        <v>1</v>
      </c>
      <c r="K157" t="str">
        <f t="shared" ca="1" si="14"/>
        <v>OK</v>
      </c>
    </row>
    <row r="158" spans="8:11" x14ac:dyDescent="0.45">
      <c r="H158">
        <v>158</v>
      </c>
      <c r="I158" t="str">
        <f t="shared" ca="1" si="15"/>
        <v>VVEgYp</v>
      </c>
      <c r="J158">
        <f t="shared" ca="1" si="13"/>
        <v>1</v>
      </c>
      <c r="K158" t="str">
        <f t="shared" ca="1" si="14"/>
        <v>OK</v>
      </c>
    </row>
    <row r="159" spans="8:11" x14ac:dyDescent="0.45">
      <c r="H159">
        <v>159</v>
      </c>
      <c r="I159" t="str">
        <f t="shared" ca="1" si="15"/>
        <v>2JKF43</v>
      </c>
      <c r="J159">
        <f t="shared" ca="1" si="13"/>
        <v>1</v>
      </c>
      <c r="K159" t="str">
        <f t="shared" ca="1" si="14"/>
        <v>OK</v>
      </c>
    </row>
    <row r="160" spans="8:11" x14ac:dyDescent="0.45">
      <c r="H160">
        <v>160</v>
      </c>
      <c r="I160" t="str">
        <f t="shared" ca="1" si="15"/>
        <v>BekLbM</v>
      </c>
      <c r="J160">
        <f t="shared" ca="1" si="13"/>
        <v>1</v>
      </c>
      <c r="K160" t="str">
        <f t="shared" ca="1" si="14"/>
        <v>OK</v>
      </c>
    </row>
    <row r="161" spans="8:11" x14ac:dyDescent="0.45">
      <c r="H161">
        <v>161</v>
      </c>
      <c r="I161" t="str">
        <f t="shared" ca="1" si="15"/>
        <v>WLUQTm</v>
      </c>
      <c r="J161">
        <f t="shared" ca="1" si="13"/>
        <v>1</v>
      </c>
      <c r="K161" t="str">
        <f t="shared" ca="1" si="14"/>
        <v>OK</v>
      </c>
    </row>
    <row r="162" spans="8:11" x14ac:dyDescent="0.45">
      <c r="H162">
        <v>162</v>
      </c>
      <c r="I162" t="str">
        <f t="shared" ca="1" si="15"/>
        <v>E64FKJ</v>
      </c>
      <c r="J162">
        <f t="shared" ca="1" si="13"/>
        <v>1</v>
      </c>
      <c r="K162" t="str">
        <f t="shared" ca="1" si="14"/>
        <v>OK</v>
      </c>
    </row>
    <row r="163" spans="8:11" x14ac:dyDescent="0.45">
      <c r="H163">
        <v>163</v>
      </c>
      <c r="I163" t="str">
        <f t="shared" ca="1" si="15"/>
        <v>cijJ6a</v>
      </c>
      <c r="J163">
        <f t="shared" ca="1" si="13"/>
        <v>1</v>
      </c>
      <c r="K163" t="str">
        <f t="shared" ca="1" si="14"/>
        <v>OK</v>
      </c>
    </row>
    <row r="164" spans="8:11" x14ac:dyDescent="0.45">
      <c r="H164">
        <v>164</v>
      </c>
      <c r="I164" t="str">
        <f t="shared" ca="1" si="15"/>
        <v>JLscLn</v>
      </c>
      <c r="J164">
        <f t="shared" ca="1" si="13"/>
        <v>1</v>
      </c>
      <c r="K164" t="str">
        <f t="shared" ca="1" si="14"/>
        <v>OK</v>
      </c>
    </row>
    <row r="165" spans="8:11" x14ac:dyDescent="0.45">
      <c r="H165">
        <v>165</v>
      </c>
      <c r="I165" t="str">
        <f t="shared" ca="1" si="15"/>
        <v>V9X6Zz</v>
      </c>
      <c r="J165">
        <f t="shared" ca="1" si="13"/>
        <v>1</v>
      </c>
      <c r="K165" t="str">
        <f t="shared" ca="1" si="14"/>
        <v>OK</v>
      </c>
    </row>
    <row r="166" spans="8:11" x14ac:dyDescent="0.45">
      <c r="H166">
        <v>166</v>
      </c>
      <c r="I166" t="str">
        <f t="shared" ca="1" si="15"/>
        <v>PKCZVu</v>
      </c>
      <c r="J166">
        <f t="shared" ca="1" si="13"/>
        <v>1</v>
      </c>
      <c r="K166" t="str">
        <f t="shared" ca="1" si="14"/>
        <v>OK</v>
      </c>
    </row>
    <row r="167" spans="8:11" x14ac:dyDescent="0.45">
      <c r="H167">
        <v>167</v>
      </c>
      <c r="I167" t="str">
        <f t="shared" ca="1" si="15"/>
        <v>MTkNeW</v>
      </c>
      <c r="J167">
        <f t="shared" ca="1" si="13"/>
        <v>1</v>
      </c>
      <c r="K167" t="str">
        <f t="shared" ca="1" si="14"/>
        <v>OK</v>
      </c>
    </row>
    <row r="168" spans="8:11" x14ac:dyDescent="0.45">
      <c r="H168">
        <v>168</v>
      </c>
      <c r="I168" t="str">
        <f t="shared" ca="1" si="15"/>
        <v>BfhfLK</v>
      </c>
      <c r="J168">
        <f t="shared" ca="1" si="13"/>
        <v>1</v>
      </c>
      <c r="K168" t="str">
        <f t="shared" ca="1" si="14"/>
        <v>OK</v>
      </c>
    </row>
    <row r="169" spans="8:11" x14ac:dyDescent="0.45">
      <c r="H169">
        <v>169</v>
      </c>
      <c r="I169" t="str">
        <f t="shared" ca="1" si="15"/>
        <v>LCmNuF</v>
      </c>
      <c r="J169">
        <f t="shared" ca="1" si="13"/>
        <v>1</v>
      </c>
      <c r="K169" t="str">
        <f t="shared" ca="1" si="14"/>
        <v>OK</v>
      </c>
    </row>
    <row r="170" spans="8:11" x14ac:dyDescent="0.45">
      <c r="H170">
        <v>170</v>
      </c>
      <c r="I170" t="str">
        <f t="shared" ca="1" si="15"/>
        <v>9s6oLu</v>
      </c>
      <c r="J170">
        <f t="shared" ca="1" si="13"/>
        <v>1</v>
      </c>
      <c r="K170" t="str">
        <f t="shared" ca="1" si="14"/>
        <v>OK</v>
      </c>
    </row>
    <row r="171" spans="8:11" x14ac:dyDescent="0.45">
      <c r="H171">
        <v>171</v>
      </c>
      <c r="I171" t="str">
        <f t="shared" ca="1" si="15"/>
        <v>bUJejD</v>
      </c>
      <c r="J171">
        <f t="shared" ca="1" si="13"/>
        <v>1</v>
      </c>
      <c r="K171" t="str">
        <f t="shared" ca="1" si="14"/>
        <v>OK</v>
      </c>
    </row>
    <row r="172" spans="8:11" x14ac:dyDescent="0.45">
      <c r="H172">
        <v>172</v>
      </c>
      <c r="I172" t="str">
        <f t="shared" ca="1" si="15"/>
        <v>fFaTbD</v>
      </c>
      <c r="J172">
        <f t="shared" ca="1" si="13"/>
        <v>1</v>
      </c>
      <c r="K172" t="str">
        <f t="shared" ca="1" si="14"/>
        <v>OK</v>
      </c>
    </row>
    <row r="173" spans="8:11" x14ac:dyDescent="0.45">
      <c r="H173">
        <v>173</v>
      </c>
      <c r="I173" t="str">
        <f t="shared" ca="1" si="15"/>
        <v>56qBWn</v>
      </c>
      <c r="J173">
        <f t="shared" ca="1" si="13"/>
        <v>1</v>
      </c>
      <c r="K173" t="str">
        <f t="shared" ca="1" si="14"/>
        <v>OK</v>
      </c>
    </row>
    <row r="174" spans="8:11" x14ac:dyDescent="0.45">
      <c r="H174">
        <v>174</v>
      </c>
      <c r="I174" t="str">
        <f t="shared" ca="1" si="15"/>
        <v>NE3MBb</v>
      </c>
      <c r="J174">
        <f t="shared" ca="1" si="13"/>
        <v>1</v>
      </c>
      <c r="K174" t="str">
        <f t="shared" ca="1" si="14"/>
        <v>OK</v>
      </c>
    </row>
    <row r="175" spans="8:11" x14ac:dyDescent="0.45">
      <c r="H175">
        <v>175</v>
      </c>
      <c r="I175" t="str">
        <f t="shared" ca="1" si="15"/>
        <v>PKJCFM</v>
      </c>
      <c r="J175">
        <f t="shared" ca="1" si="13"/>
        <v>1</v>
      </c>
      <c r="K175" t="str">
        <f t="shared" ca="1" si="14"/>
        <v>OK</v>
      </c>
    </row>
    <row r="176" spans="8:11" x14ac:dyDescent="0.45">
      <c r="H176">
        <v>176</v>
      </c>
      <c r="I176" t="str">
        <f t="shared" ca="1" si="15"/>
        <v>d27FqJ</v>
      </c>
      <c r="J176">
        <f t="shared" ref="J176:J239" ca="1" si="16">COUNTIF(I:I,I176)</f>
        <v>1</v>
      </c>
      <c r="K176" t="str">
        <f t="shared" ref="K176:K239" ca="1" si="17">+IF(J176=1,"OK","ダブり")</f>
        <v>OK</v>
      </c>
    </row>
    <row r="177" spans="8:11" x14ac:dyDescent="0.45">
      <c r="H177">
        <v>177</v>
      </c>
      <c r="I177" t="str">
        <f t="shared" ca="1" si="15"/>
        <v>VmDt5g</v>
      </c>
      <c r="J177">
        <f t="shared" ca="1" si="16"/>
        <v>1</v>
      </c>
      <c r="K177" t="str">
        <f t="shared" ca="1" si="17"/>
        <v>OK</v>
      </c>
    </row>
    <row r="178" spans="8:11" x14ac:dyDescent="0.45">
      <c r="H178">
        <v>178</v>
      </c>
      <c r="I178" t="str">
        <f t="shared" ca="1" si="15"/>
        <v>tANcC2</v>
      </c>
      <c r="J178">
        <f t="shared" ca="1" si="16"/>
        <v>1</v>
      </c>
      <c r="K178" t="str">
        <f t="shared" ca="1" si="17"/>
        <v>OK</v>
      </c>
    </row>
    <row r="179" spans="8:11" x14ac:dyDescent="0.45">
      <c r="H179">
        <v>179</v>
      </c>
      <c r="I179" t="str">
        <f t="shared" ca="1" si="15"/>
        <v>9ixXME</v>
      </c>
      <c r="J179">
        <f t="shared" ca="1" si="16"/>
        <v>1</v>
      </c>
      <c r="K179" t="str">
        <f t="shared" ca="1" si="17"/>
        <v>OK</v>
      </c>
    </row>
    <row r="180" spans="8:11" x14ac:dyDescent="0.45">
      <c r="H180">
        <v>180</v>
      </c>
      <c r="I180" t="str">
        <f t="shared" ca="1" si="15"/>
        <v>WweMxo</v>
      </c>
      <c r="J180">
        <f t="shared" ca="1" si="16"/>
        <v>1</v>
      </c>
      <c r="K180" t="str">
        <f t="shared" ca="1" si="17"/>
        <v>OK</v>
      </c>
    </row>
    <row r="181" spans="8:11" x14ac:dyDescent="0.45">
      <c r="H181">
        <v>181</v>
      </c>
      <c r="I181" t="str">
        <f t="shared" ca="1" si="15"/>
        <v>LTMT9S</v>
      </c>
      <c r="J181">
        <f t="shared" ca="1" si="16"/>
        <v>1</v>
      </c>
      <c r="K181" t="str">
        <f t="shared" ca="1" si="17"/>
        <v>OK</v>
      </c>
    </row>
    <row r="182" spans="8:11" x14ac:dyDescent="0.45">
      <c r="H182">
        <v>182</v>
      </c>
      <c r="I182" t="str">
        <f t="shared" ca="1" si="15"/>
        <v>eBENJa</v>
      </c>
      <c r="J182">
        <f t="shared" ca="1" si="16"/>
        <v>1</v>
      </c>
      <c r="K182" t="str">
        <f t="shared" ca="1" si="17"/>
        <v>OK</v>
      </c>
    </row>
    <row r="183" spans="8:11" x14ac:dyDescent="0.45">
      <c r="H183">
        <v>183</v>
      </c>
      <c r="I183" t="str">
        <f t="shared" ca="1" si="15"/>
        <v>BAEcyN</v>
      </c>
      <c r="J183">
        <f t="shared" ca="1" si="16"/>
        <v>1</v>
      </c>
      <c r="K183" t="str">
        <f t="shared" ca="1" si="17"/>
        <v>OK</v>
      </c>
    </row>
    <row r="184" spans="8:11" x14ac:dyDescent="0.45">
      <c r="H184">
        <v>184</v>
      </c>
      <c r="I184" t="str">
        <f t="shared" ca="1" si="15"/>
        <v>M7H2KY</v>
      </c>
      <c r="J184">
        <f t="shared" ca="1" si="16"/>
        <v>1</v>
      </c>
      <c r="K184" t="str">
        <f t="shared" ca="1" si="17"/>
        <v>OK</v>
      </c>
    </row>
    <row r="185" spans="8:11" x14ac:dyDescent="0.45">
      <c r="H185">
        <v>185</v>
      </c>
      <c r="I185" t="str">
        <f t="shared" ca="1" si="15"/>
        <v>d8V34H</v>
      </c>
      <c r="J185">
        <f t="shared" ca="1" si="16"/>
        <v>1</v>
      </c>
      <c r="K185" t="str">
        <f t="shared" ca="1" si="17"/>
        <v>OK</v>
      </c>
    </row>
    <row r="186" spans="8:11" x14ac:dyDescent="0.45">
      <c r="H186">
        <v>186</v>
      </c>
      <c r="I186" t="str">
        <f t="shared" ca="1" si="15"/>
        <v>NXQ66J</v>
      </c>
      <c r="J186">
        <f t="shared" ca="1" si="16"/>
        <v>1</v>
      </c>
      <c r="K186" t="str">
        <f t="shared" ca="1" si="17"/>
        <v>OK</v>
      </c>
    </row>
    <row r="187" spans="8:11" x14ac:dyDescent="0.45">
      <c r="H187">
        <v>187</v>
      </c>
      <c r="I187" t="str">
        <f t="shared" ca="1" si="15"/>
        <v>K86Qwf</v>
      </c>
      <c r="J187">
        <f t="shared" ca="1" si="16"/>
        <v>1</v>
      </c>
      <c r="K187" t="str">
        <f t="shared" ca="1" si="17"/>
        <v>OK</v>
      </c>
    </row>
    <row r="188" spans="8:11" x14ac:dyDescent="0.45">
      <c r="H188">
        <v>188</v>
      </c>
      <c r="I188" t="str">
        <f t="shared" ca="1" si="15"/>
        <v>EpwbD2</v>
      </c>
      <c r="J188">
        <f t="shared" ca="1" si="16"/>
        <v>1</v>
      </c>
      <c r="K188" t="str">
        <f t="shared" ca="1" si="17"/>
        <v>OK</v>
      </c>
    </row>
    <row r="189" spans="8:11" x14ac:dyDescent="0.45">
      <c r="H189">
        <v>189</v>
      </c>
      <c r="I189" t="str">
        <f t="shared" ca="1" si="15"/>
        <v>4cG4dY</v>
      </c>
      <c r="J189">
        <f t="shared" ca="1" si="16"/>
        <v>1</v>
      </c>
      <c r="K189" t="str">
        <f t="shared" ca="1" si="17"/>
        <v>OK</v>
      </c>
    </row>
    <row r="190" spans="8:11" x14ac:dyDescent="0.45">
      <c r="H190">
        <v>190</v>
      </c>
      <c r="I190" t="str">
        <f t="shared" ca="1" si="15"/>
        <v>JkMK58</v>
      </c>
      <c r="J190">
        <f t="shared" ca="1" si="16"/>
        <v>1</v>
      </c>
      <c r="K190" t="str">
        <f t="shared" ca="1" si="17"/>
        <v>OK</v>
      </c>
    </row>
    <row r="191" spans="8:11" x14ac:dyDescent="0.45">
      <c r="H191">
        <v>191</v>
      </c>
      <c r="I191" t="str">
        <f t="shared" ca="1" si="15"/>
        <v>cNpEkm</v>
      </c>
      <c r="J191">
        <f t="shared" ca="1" si="16"/>
        <v>1</v>
      </c>
      <c r="K191" t="str">
        <f t="shared" ca="1" si="17"/>
        <v>OK</v>
      </c>
    </row>
    <row r="192" spans="8:11" x14ac:dyDescent="0.45">
      <c r="H192">
        <v>192</v>
      </c>
      <c r="I192" t="str">
        <f t="shared" ca="1" si="15"/>
        <v>RxnPh5</v>
      </c>
      <c r="J192">
        <f t="shared" ca="1" si="16"/>
        <v>1</v>
      </c>
      <c r="K192" t="str">
        <f t="shared" ca="1" si="17"/>
        <v>OK</v>
      </c>
    </row>
    <row r="193" spans="8:11" x14ac:dyDescent="0.45">
      <c r="H193">
        <v>193</v>
      </c>
      <c r="I193" t="str">
        <f t="shared" ca="1" si="15"/>
        <v>TJNgNp</v>
      </c>
      <c r="J193">
        <f t="shared" ca="1" si="16"/>
        <v>1</v>
      </c>
      <c r="K193" t="str">
        <f t="shared" ca="1" si="17"/>
        <v>OK</v>
      </c>
    </row>
    <row r="194" spans="8:11" x14ac:dyDescent="0.45">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3MJJZY</v>
      </c>
      <c r="J194">
        <f t="shared" ca="1" si="16"/>
        <v>1</v>
      </c>
      <c r="K194" t="str">
        <f t="shared" ca="1" si="17"/>
        <v>OK</v>
      </c>
    </row>
    <row r="195" spans="8:11" x14ac:dyDescent="0.45">
      <c r="H195">
        <v>195</v>
      </c>
      <c r="I195" t="str">
        <f t="shared" ca="1" si="18"/>
        <v>LRyaH5</v>
      </c>
      <c r="J195">
        <f t="shared" ca="1" si="16"/>
        <v>1</v>
      </c>
      <c r="K195" t="str">
        <f t="shared" ca="1" si="17"/>
        <v>OK</v>
      </c>
    </row>
    <row r="196" spans="8:11" x14ac:dyDescent="0.45">
      <c r="H196">
        <v>196</v>
      </c>
      <c r="I196" t="str">
        <f t="shared" ca="1" si="18"/>
        <v>dSJDNN</v>
      </c>
      <c r="J196">
        <f t="shared" ca="1" si="16"/>
        <v>1</v>
      </c>
      <c r="K196" t="str">
        <f t="shared" ca="1" si="17"/>
        <v>OK</v>
      </c>
    </row>
    <row r="197" spans="8:11" x14ac:dyDescent="0.45">
      <c r="H197">
        <v>197</v>
      </c>
      <c r="I197" t="str">
        <f t="shared" ca="1" si="18"/>
        <v>CbN2hY</v>
      </c>
      <c r="J197">
        <f t="shared" ca="1" si="16"/>
        <v>1</v>
      </c>
      <c r="K197" t="str">
        <f t="shared" ca="1" si="17"/>
        <v>OK</v>
      </c>
    </row>
    <row r="198" spans="8:11" x14ac:dyDescent="0.45">
      <c r="H198">
        <v>198</v>
      </c>
      <c r="I198" t="str">
        <f t="shared" ca="1" si="18"/>
        <v>fJBMRn</v>
      </c>
      <c r="J198">
        <f t="shared" ca="1" si="16"/>
        <v>1</v>
      </c>
      <c r="K198" t="str">
        <f t="shared" ca="1" si="17"/>
        <v>OK</v>
      </c>
    </row>
    <row r="199" spans="8:11" x14ac:dyDescent="0.45">
      <c r="H199">
        <v>199</v>
      </c>
      <c r="I199" t="str">
        <f t="shared" ca="1" si="18"/>
        <v>fej3NN</v>
      </c>
      <c r="J199">
        <f t="shared" ca="1" si="16"/>
        <v>1</v>
      </c>
      <c r="K199" t="str">
        <f t="shared" ca="1" si="17"/>
        <v>OK</v>
      </c>
    </row>
    <row r="200" spans="8:11" x14ac:dyDescent="0.45">
      <c r="H200">
        <v>200</v>
      </c>
      <c r="I200" t="str">
        <f t="shared" ca="1" si="18"/>
        <v>857YM2</v>
      </c>
      <c r="J200">
        <f t="shared" ca="1" si="16"/>
        <v>1</v>
      </c>
      <c r="K200" t="str">
        <f t="shared" ca="1" si="17"/>
        <v>OK</v>
      </c>
    </row>
    <row r="201" spans="8:11" x14ac:dyDescent="0.45">
      <c r="H201">
        <v>201</v>
      </c>
      <c r="I201" t="str">
        <f t="shared" ca="1" si="18"/>
        <v>Jw78Lz</v>
      </c>
      <c r="J201">
        <f t="shared" ca="1" si="16"/>
        <v>1</v>
      </c>
      <c r="K201" t="str">
        <f t="shared" ca="1" si="17"/>
        <v>OK</v>
      </c>
    </row>
    <row r="202" spans="8:11" x14ac:dyDescent="0.45">
      <c r="H202">
        <v>202</v>
      </c>
      <c r="I202" t="str">
        <f t="shared" ca="1" si="18"/>
        <v>qYe23J</v>
      </c>
      <c r="J202">
        <f t="shared" ca="1" si="16"/>
        <v>1</v>
      </c>
      <c r="K202" t="str">
        <f t="shared" ca="1" si="17"/>
        <v>OK</v>
      </c>
    </row>
    <row r="203" spans="8:11" x14ac:dyDescent="0.45">
      <c r="H203">
        <v>203</v>
      </c>
      <c r="I203" t="str">
        <f t="shared" ca="1" si="18"/>
        <v>To8dGs</v>
      </c>
      <c r="J203">
        <f t="shared" ca="1" si="16"/>
        <v>1</v>
      </c>
      <c r="K203" t="str">
        <f t="shared" ca="1" si="17"/>
        <v>OK</v>
      </c>
    </row>
    <row r="204" spans="8:11" x14ac:dyDescent="0.45">
      <c r="H204">
        <v>204</v>
      </c>
      <c r="I204" t="str">
        <f t="shared" ca="1" si="18"/>
        <v>jhXpcN</v>
      </c>
      <c r="J204">
        <f t="shared" ca="1" si="16"/>
        <v>1</v>
      </c>
      <c r="K204" t="str">
        <f t="shared" ca="1" si="17"/>
        <v>OK</v>
      </c>
    </row>
    <row r="205" spans="8:11" x14ac:dyDescent="0.45">
      <c r="H205">
        <v>205</v>
      </c>
      <c r="I205" t="str">
        <f t="shared" ca="1" si="18"/>
        <v>QENKe7</v>
      </c>
      <c r="J205">
        <f t="shared" ca="1" si="16"/>
        <v>1</v>
      </c>
      <c r="K205" t="str">
        <f t="shared" ca="1" si="17"/>
        <v>OK</v>
      </c>
    </row>
    <row r="206" spans="8:11" x14ac:dyDescent="0.45">
      <c r="H206">
        <v>206</v>
      </c>
      <c r="I206" t="str">
        <f t="shared" ca="1" si="18"/>
        <v>2b5L95</v>
      </c>
      <c r="J206">
        <f t="shared" ca="1" si="16"/>
        <v>1</v>
      </c>
      <c r="K206" t="str">
        <f t="shared" ca="1" si="17"/>
        <v>OK</v>
      </c>
    </row>
    <row r="207" spans="8:11" x14ac:dyDescent="0.45">
      <c r="H207">
        <v>207</v>
      </c>
      <c r="I207" t="str">
        <f t="shared" ca="1" si="18"/>
        <v>51aNy2</v>
      </c>
      <c r="J207">
        <f t="shared" ca="1" si="16"/>
        <v>1</v>
      </c>
      <c r="K207" t="str">
        <f t="shared" ca="1" si="17"/>
        <v>OK</v>
      </c>
    </row>
    <row r="208" spans="8:11" x14ac:dyDescent="0.45">
      <c r="H208">
        <v>208</v>
      </c>
      <c r="I208" t="str">
        <f t="shared" ca="1" si="18"/>
        <v>3W6FL3</v>
      </c>
      <c r="J208">
        <f t="shared" ca="1" si="16"/>
        <v>1</v>
      </c>
      <c r="K208" t="str">
        <f t="shared" ca="1" si="17"/>
        <v>OK</v>
      </c>
    </row>
    <row r="209" spans="8:11" x14ac:dyDescent="0.45">
      <c r="H209">
        <v>209</v>
      </c>
      <c r="I209" t="str">
        <f t="shared" ca="1" si="18"/>
        <v>BTvUk6</v>
      </c>
      <c r="J209">
        <f t="shared" ca="1" si="16"/>
        <v>1</v>
      </c>
      <c r="K209" t="str">
        <f t="shared" ca="1" si="17"/>
        <v>OK</v>
      </c>
    </row>
    <row r="210" spans="8:11" x14ac:dyDescent="0.45">
      <c r="H210">
        <v>210</v>
      </c>
      <c r="I210" t="str">
        <f t="shared" ca="1" si="18"/>
        <v>Xaf2N4</v>
      </c>
      <c r="J210">
        <f t="shared" ca="1" si="16"/>
        <v>1</v>
      </c>
      <c r="K210" t="str">
        <f t="shared" ca="1" si="17"/>
        <v>OK</v>
      </c>
    </row>
    <row r="211" spans="8:11" x14ac:dyDescent="0.45">
      <c r="H211">
        <v>211</v>
      </c>
      <c r="I211" t="str">
        <f t="shared" ca="1" si="18"/>
        <v>5hQDm9</v>
      </c>
      <c r="J211">
        <f t="shared" ca="1" si="16"/>
        <v>1</v>
      </c>
      <c r="K211" t="str">
        <f t="shared" ca="1" si="17"/>
        <v>OK</v>
      </c>
    </row>
    <row r="212" spans="8:11" x14ac:dyDescent="0.45">
      <c r="H212">
        <v>212</v>
      </c>
      <c r="I212" t="str">
        <f t="shared" ca="1" si="18"/>
        <v>DWXhLY</v>
      </c>
      <c r="J212">
        <f t="shared" ca="1" si="16"/>
        <v>1</v>
      </c>
      <c r="K212" t="str">
        <f t="shared" ca="1" si="17"/>
        <v>OK</v>
      </c>
    </row>
    <row r="213" spans="8:11" x14ac:dyDescent="0.45">
      <c r="H213">
        <v>213</v>
      </c>
      <c r="I213" t="str">
        <f t="shared" ca="1" si="18"/>
        <v>MSqUMG</v>
      </c>
      <c r="J213">
        <f t="shared" ca="1" si="16"/>
        <v>1</v>
      </c>
      <c r="K213" t="str">
        <f t="shared" ca="1" si="17"/>
        <v>OK</v>
      </c>
    </row>
    <row r="214" spans="8:11" x14ac:dyDescent="0.45">
      <c r="H214">
        <v>214</v>
      </c>
      <c r="I214" t="str">
        <f t="shared" ca="1" si="18"/>
        <v>MLekzC</v>
      </c>
      <c r="J214">
        <f t="shared" ca="1" si="16"/>
        <v>1</v>
      </c>
      <c r="K214" t="str">
        <f t="shared" ca="1" si="17"/>
        <v>OK</v>
      </c>
    </row>
    <row r="215" spans="8:11" x14ac:dyDescent="0.45">
      <c r="H215">
        <v>215</v>
      </c>
      <c r="I215" t="str">
        <f t="shared" ca="1" si="18"/>
        <v>VKw96K</v>
      </c>
      <c r="J215">
        <f t="shared" ca="1" si="16"/>
        <v>1</v>
      </c>
      <c r="K215" t="str">
        <f t="shared" ca="1" si="17"/>
        <v>OK</v>
      </c>
    </row>
    <row r="216" spans="8:11" x14ac:dyDescent="0.45">
      <c r="H216">
        <v>216</v>
      </c>
      <c r="I216" t="str">
        <f t="shared" ca="1" si="18"/>
        <v>35xQB1</v>
      </c>
      <c r="J216">
        <f t="shared" ca="1" si="16"/>
        <v>1</v>
      </c>
      <c r="K216" t="str">
        <f t="shared" ca="1" si="17"/>
        <v>OK</v>
      </c>
    </row>
    <row r="217" spans="8:11" x14ac:dyDescent="0.45">
      <c r="H217">
        <v>217</v>
      </c>
      <c r="I217" t="str">
        <f t="shared" ca="1" si="18"/>
        <v>pQN3CM</v>
      </c>
      <c r="J217">
        <f t="shared" ca="1" si="16"/>
        <v>1</v>
      </c>
      <c r="K217" t="str">
        <f t="shared" ca="1" si="17"/>
        <v>OK</v>
      </c>
    </row>
    <row r="218" spans="8:11" x14ac:dyDescent="0.45">
      <c r="H218">
        <v>218</v>
      </c>
      <c r="I218" t="str">
        <f t="shared" ca="1" si="18"/>
        <v>yxsLr2</v>
      </c>
      <c r="J218">
        <f t="shared" ca="1" si="16"/>
        <v>1</v>
      </c>
      <c r="K218" t="str">
        <f t="shared" ca="1" si="17"/>
        <v>OK</v>
      </c>
    </row>
    <row r="219" spans="8:11" x14ac:dyDescent="0.45">
      <c r="H219">
        <v>219</v>
      </c>
      <c r="I219" t="str">
        <f t="shared" ca="1" si="18"/>
        <v>ZmgK4G</v>
      </c>
      <c r="J219">
        <f t="shared" ca="1" si="16"/>
        <v>1</v>
      </c>
      <c r="K219" t="str">
        <f t="shared" ca="1" si="17"/>
        <v>OK</v>
      </c>
    </row>
    <row r="220" spans="8:11" x14ac:dyDescent="0.45">
      <c r="H220">
        <v>220</v>
      </c>
      <c r="I220" t="str">
        <f t="shared" ca="1" si="18"/>
        <v>JMYVzU</v>
      </c>
      <c r="J220">
        <f t="shared" ca="1" si="16"/>
        <v>1</v>
      </c>
      <c r="K220" t="str">
        <f t="shared" ca="1" si="17"/>
        <v>OK</v>
      </c>
    </row>
    <row r="221" spans="8:11" x14ac:dyDescent="0.45">
      <c r="H221">
        <v>221</v>
      </c>
      <c r="I221" t="str">
        <f t="shared" ca="1" si="18"/>
        <v>QiDP1x</v>
      </c>
      <c r="J221">
        <f t="shared" ca="1" si="16"/>
        <v>1</v>
      </c>
      <c r="K221" t="str">
        <f t="shared" ca="1" si="17"/>
        <v>OK</v>
      </c>
    </row>
    <row r="222" spans="8:11" x14ac:dyDescent="0.45">
      <c r="H222">
        <v>222</v>
      </c>
      <c r="I222" t="str">
        <f t="shared" ca="1" si="18"/>
        <v>2qt84H</v>
      </c>
      <c r="J222">
        <f t="shared" ca="1" si="16"/>
        <v>1</v>
      </c>
      <c r="K222" t="str">
        <f t="shared" ca="1" si="17"/>
        <v>OK</v>
      </c>
    </row>
    <row r="223" spans="8:11" x14ac:dyDescent="0.45">
      <c r="H223">
        <v>223</v>
      </c>
      <c r="I223" t="str">
        <f t="shared" ca="1" si="18"/>
        <v>tPjBqM</v>
      </c>
      <c r="J223">
        <f t="shared" ca="1" si="16"/>
        <v>1</v>
      </c>
      <c r="K223" t="str">
        <f t="shared" ca="1" si="17"/>
        <v>OK</v>
      </c>
    </row>
    <row r="224" spans="8:11" x14ac:dyDescent="0.45">
      <c r="H224">
        <v>224</v>
      </c>
      <c r="I224" t="str">
        <f t="shared" ca="1" si="18"/>
        <v>NJxRnb</v>
      </c>
      <c r="J224">
        <f t="shared" ca="1" si="16"/>
        <v>1</v>
      </c>
      <c r="K224" t="str">
        <f t="shared" ca="1" si="17"/>
        <v>OK</v>
      </c>
    </row>
    <row r="225" spans="8:11" x14ac:dyDescent="0.45">
      <c r="H225">
        <v>225</v>
      </c>
      <c r="I225" t="str">
        <f t="shared" ca="1" si="18"/>
        <v>KpR8zF</v>
      </c>
      <c r="J225">
        <f t="shared" ca="1" si="16"/>
        <v>1</v>
      </c>
      <c r="K225" t="str">
        <f t="shared" ca="1" si="17"/>
        <v>OK</v>
      </c>
    </row>
    <row r="226" spans="8:11" x14ac:dyDescent="0.45">
      <c r="H226">
        <v>226</v>
      </c>
      <c r="I226" t="str">
        <f t="shared" ca="1" si="18"/>
        <v>6E5BRw</v>
      </c>
      <c r="J226">
        <f t="shared" ca="1" si="16"/>
        <v>1</v>
      </c>
      <c r="K226" t="str">
        <f t="shared" ca="1" si="17"/>
        <v>OK</v>
      </c>
    </row>
    <row r="227" spans="8:11" x14ac:dyDescent="0.45">
      <c r="H227">
        <v>227</v>
      </c>
      <c r="I227" t="str">
        <f t="shared" ca="1" si="18"/>
        <v>hERpJD</v>
      </c>
      <c r="J227">
        <f t="shared" ca="1" si="16"/>
        <v>1</v>
      </c>
      <c r="K227" t="str">
        <f t="shared" ca="1" si="17"/>
        <v>OK</v>
      </c>
    </row>
    <row r="228" spans="8:11" x14ac:dyDescent="0.45">
      <c r="H228">
        <v>228</v>
      </c>
      <c r="I228" t="str">
        <f t="shared" ca="1" si="18"/>
        <v>c14njL</v>
      </c>
      <c r="J228">
        <f t="shared" ca="1" si="16"/>
        <v>1</v>
      </c>
      <c r="K228" t="str">
        <f t="shared" ca="1" si="17"/>
        <v>OK</v>
      </c>
    </row>
    <row r="229" spans="8:11" x14ac:dyDescent="0.45">
      <c r="H229">
        <v>229</v>
      </c>
      <c r="I229" t="str">
        <f t="shared" ca="1" si="18"/>
        <v>JzRUbg</v>
      </c>
      <c r="J229">
        <f t="shared" ca="1" si="16"/>
        <v>1</v>
      </c>
      <c r="K229" t="str">
        <f t="shared" ca="1" si="17"/>
        <v>OK</v>
      </c>
    </row>
    <row r="230" spans="8:11" x14ac:dyDescent="0.45">
      <c r="H230">
        <v>230</v>
      </c>
      <c r="I230" t="str">
        <f t="shared" ca="1" si="18"/>
        <v>esfche</v>
      </c>
      <c r="J230">
        <f t="shared" ca="1" si="16"/>
        <v>1</v>
      </c>
      <c r="K230" t="str">
        <f t="shared" ca="1" si="17"/>
        <v>OK</v>
      </c>
    </row>
    <row r="231" spans="8:11" x14ac:dyDescent="0.45">
      <c r="H231">
        <v>231</v>
      </c>
      <c r="I231" t="str">
        <f t="shared" ca="1" si="18"/>
        <v>PobzXh</v>
      </c>
      <c r="J231">
        <f t="shared" ca="1" si="16"/>
        <v>1</v>
      </c>
      <c r="K231" t="str">
        <f t="shared" ca="1" si="17"/>
        <v>OK</v>
      </c>
    </row>
    <row r="232" spans="8:11" x14ac:dyDescent="0.45">
      <c r="H232">
        <v>232</v>
      </c>
      <c r="I232" t="str">
        <f t="shared" ca="1" si="18"/>
        <v>UEQJGd</v>
      </c>
      <c r="J232">
        <f t="shared" ca="1" si="16"/>
        <v>1</v>
      </c>
      <c r="K232" t="str">
        <f t="shared" ca="1" si="17"/>
        <v>OK</v>
      </c>
    </row>
    <row r="233" spans="8:11" x14ac:dyDescent="0.45">
      <c r="H233">
        <v>233</v>
      </c>
      <c r="I233" t="str">
        <f t="shared" ca="1" si="18"/>
        <v>UXeMHL</v>
      </c>
      <c r="J233">
        <f t="shared" ca="1" si="16"/>
        <v>1</v>
      </c>
      <c r="K233" t="str">
        <f t="shared" ca="1" si="17"/>
        <v>OK</v>
      </c>
    </row>
    <row r="234" spans="8:11" x14ac:dyDescent="0.45">
      <c r="H234">
        <v>234</v>
      </c>
      <c r="I234" t="str">
        <f t="shared" ca="1" si="18"/>
        <v>cRFKdb</v>
      </c>
      <c r="J234">
        <f t="shared" ca="1" si="16"/>
        <v>1</v>
      </c>
      <c r="K234" t="str">
        <f t="shared" ca="1" si="17"/>
        <v>OK</v>
      </c>
    </row>
    <row r="235" spans="8:11" x14ac:dyDescent="0.45">
      <c r="H235">
        <v>235</v>
      </c>
      <c r="I235" t="str">
        <f t="shared" ca="1" si="18"/>
        <v>Gj6kBH</v>
      </c>
      <c r="J235">
        <f t="shared" ca="1" si="16"/>
        <v>1</v>
      </c>
      <c r="K235" t="str">
        <f t="shared" ca="1" si="17"/>
        <v>OK</v>
      </c>
    </row>
    <row r="236" spans="8:11" x14ac:dyDescent="0.45">
      <c r="H236">
        <v>236</v>
      </c>
      <c r="I236" t="str">
        <f t="shared" ca="1" si="18"/>
        <v>sAwvsE</v>
      </c>
      <c r="J236">
        <f t="shared" ca="1" si="16"/>
        <v>1</v>
      </c>
      <c r="K236" t="str">
        <f t="shared" ca="1" si="17"/>
        <v>OK</v>
      </c>
    </row>
    <row r="237" spans="8:11" x14ac:dyDescent="0.45">
      <c r="H237">
        <v>237</v>
      </c>
      <c r="I237" t="str">
        <f t="shared" ca="1" si="18"/>
        <v>cN75gF</v>
      </c>
      <c r="J237">
        <f t="shared" ca="1" si="16"/>
        <v>1</v>
      </c>
      <c r="K237" t="str">
        <f t="shared" ca="1" si="17"/>
        <v>OK</v>
      </c>
    </row>
    <row r="238" spans="8:11" x14ac:dyDescent="0.45">
      <c r="H238">
        <v>238</v>
      </c>
      <c r="I238" t="str">
        <f t="shared" ca="1" si="18"/>
        <v>TgQMdC</v>
      </c>
      <c r="J238">
        <f t="shared" ca="1" si="16"/>
        <v>1</v>
      </c>
      <c r="K238" t="str">
        <f t="shared" ca="1" si="17"/>
        <v>OK</v>
      </c>
    </row>
    <row r="239" spans="8:11" x14ac:dyDescent="0.45">
      <c r="H239">
        <v>239</v>
      </c>
      <c r="I239" t="str">
        <f t="shared" ca="1" si="18"/>
        <v>v6QbMJ</v>
      </c>
      <c r="J239">
        <f t="shared" ca="1" si="16"/>
        <v>1</v>
      </c>
      <c r="K239" t="str">
        <f t="shared" ca="1" si="17"/>
        <v>OK</v>
      </c>
    </row>
    <row r="240" spans="8:11" x14ac:dyDescent="0.45">
      <c r="H240">
        <v>240</v>
      </c>
      <c r="I240" t="str">
        <f t="shared" ca="1" si="18"/>
        <v>6T4bA5</v>
      </c>
      <c r="J240">
        <f t="shared" ref="J240:J298" ca="1" si="19">COUNTIF(I:I,I240)</f>
        <v>1</v>
      </c>
      <c r="K240" t="str">
        <f t="shared" ref="K240:K298" ca="1" si="20">+IF(J240=1,"OK","ダブり")</f>
        <v>OK</v>
      </c>
    </row>
    <row r="241" spans="8:11" x14ac:dyDescent="0.45">
      <c r="H241">
        <v>241</v>
      </c>
      <c r="I241" t="str">
        <f t="shared" ca="1" si="18"/>
        <v>VnPJJS</v>
      </c>
      <c r="J241">
        <f t="shared" ca="1" si="19"/>
        <v>1</v>
      </c>
      <c r="K241" t="str">
        <f t="shared" ca="1" si="20"/>
        <v>OK</v>
      </c>
    </row>
    <row r="242" spans="8:11" x14ac:dyDescent="0.45">
      <c r="H242">
        <v>242</v>
      </c>
      <c r="I242" t="str">
        <f t="shared" ca="1" si="18"/>
        <v>sH6E6k</v>
      </c>
      <c r="J242">
        <f t="shared" ca="1" si="19"/>
        <v>1</v>
      </c>
      <c r="K242" t="str">
        <f t="shared" ca="1" si="20"/>
        <v>OK</v>
      </c>
    </row>
    <row r="243" spans="8:11" x14ac:dyDescent="0.45">
      <c r="H243">
        <v>243</v>
      </c>
      <c r="I243" t="str">
        <f t="shared" ca="1" si="18"/>
        <v>bqTzEn</v>
      </c>
      <c r="J243">
        <f t="shared" ca="1" si="19"/>
        <v>1</v>
      </c>
      <c r="K243" t="str">
        <f t="shared" ca="1" si="20"/>
        <v>OK</v>
      </c>
    </row>
    <row r="244" spans="8:11" x14ac:dyDescent="0.45">
      <c r="H244">
        <v>244</v>
      </c>
      <c r="I244" t="str">
        <f t="shared" ca="1" si="18"/>
        <v>pXaUwZ</v>
      </c>
      <c r="J244">
        <f t="shared" ca="1" si="19"/>
        <v>1</v>
      </c>
      <c r="K244" t="str">
        <f t="shared" ca="1" si="20"/>
        <v>OK</v>
      </c>
    </row>
    <row r="245" spans="8:11" x14ac:dyDescent="0.45">
      <c r="H245">
        <v>245</v>
      </c>
      <c r="I245" t="str">
        <f t="shared" ca="1" si="18"/>
        <v>Wm9A8j</v>
      </c>
      <c r="J245">
        <f t="shared" ca="1" si="19"/>
        <v>1</v>
      </c>
      <c r="K245" t="str">
        <f t="shared" ca="1" si="20"/>
        <v>OK</v>
      </c>
    </row>
    <row r="246" spans="8:11" x14ac:dyDescent="0.45">
      <c r="H246">
        <v>246</v>
      </c>
      <c r="I246" t="str">
        <f t="shared" ca="1" si="18"/>
        <v>8hY5LQ</v>
      </c>
      <c r="J246">
        <f t="shared" ca="1" si="19"/>
        <v>1</v>
      </c>
      <c r="K246" t="str">
        <f t="shared" ca="1" si="20"/>
        <v>OK</v>
      </c>
    </row>
    <row r="247" spans="8:11" x14ac:dyDescent="0.45">
      <c r="H247">
        <v>247</v>
      </c>
      <c r="I247" t="str">
        <f t="shared" ca="1" si="18"/>
        <v>y4gMDU</v>
      </c>
      <c r="J247">
        <f t="shared" ca="1" si="19"/>
        <v>1</v>
      </c>
      <c r="K247" t="str">
        <f t="shared" ca="1" si="20"/>
        <v>OK</v>
      </c>
    </row>
    <row r="248" spans="8:11" x14ac:dyDescent="0.45">
      <c r="H248">
        <v>248</v>
      </c>
      <c r="I248" t="str">
        <f t="shared" ca="1" si="18"/>
        <v>QPAcC6</v>
      </c>
      <c r="J248">
        <f t="shared" ca="1" si="19"/>
        <v>1</v>
      </c>
      <c r="K248" t="str">
        <f t="shared" ca="1" si="20"/>
        <v>OK</v>
      </c>
    </row>
    <row r="249" spans="8:11" x14ac:dyDescent="0.45">
      <c r="H249">
        <v>249</v>
      </c>
      <c r="I249" t="str">
        <f t="shared" ca="1" si="18"/>
        <v>Cn9Ff5</v>
      </c>
      <c r="J249">
        <f t="shared" ca="1" si="19"/>
        <v>1</v>
      </c>
      <c r="K249" t="str">
        <f t="shared" ca="1" si="20"/>
        <v>OK</v>
      </c>
    </row>
    <row r="250" spans="8:11" x14ac:dyDescent="0.45">
      <c r="H250">
        <v>250</v>
      </c>
      <c r="I250" t="str">
        <f t="shared" ca="1" si="18"/>
        <v>d3DTp7</v>
      </c>
      <c r="J250">
        <f t="shared" ca="1" si="19"/>
        <v>1</v>
      </c>
      <c r="K250" t="str">
        <f t="shared" ca="1" si="20"/>
        <v>OK</v>
      </c>
    </row>
    <row r="251" spans="8:11" x14ac:dyDescent="0.45">
      <c r="H251">
        <v>251</v>
      </c>
      <c r="I251" t="str">
        <f t="shared" ca="1" si="18"/>
        <v>Ghj8Ci</v>
      </c>
      <c r="J251">
        <f t="shared" ca="1" si="19"/>
        <v>1</v>
      </c>
      <c r="K251" t="str">
        <f t="shared" ca="1" si="20"/>
        <v>OK</v>
      </c>
    </row>
    <row r="252" spans="8:11" x14ac:dyDescent="0.45">
      <c r="H252">
        <v>252</v>
      </c>
      <c r="I252" t="str">
        <f t="shared" ca="1" si="18"/>
        <v>z1HMJ5</v>
      </c>
      <c r="J252">
        <f t="shared" ca="1" si="19"/>
        <v>1</v>
      </c>
      <c r="K252" t="str">
        <f t="shared" ca="1" si="20"/>
        <v>OK</v>
      </c>
    </row>
    <row r="253" spans="8:11" x14ac:dyDescent="0.45">
      <c r="H253">
        <v>253</v>
      </c>
      <c r="I253" t="str">
        <f t="shared" ca="1" si="18"/>
        <v>oQywrQ</v>
      </c>
      <c r="J253">
        <f t="shared" ca="1" si="19"/>
        <v>1</v>
      </c>
      <c r="K253" t="str">
        <f t="shared" ca="1" si="20"/>
        <v>OK</v>
      </c>
    </row>
    <row r="254" spans="8:11" x14ac:dyDescent="0.45">
      <c r="H254">
        <v>254</v>
      </c>
      <c r="I254" t="str">
        <f t="shared" ca="1" si="18"/>
        <v>1BcLnz</v>
      </c>
      <c r="J254">
        <f t="shared" ca="1" si="19"/>
        <v>1</v>
      </c>
      <c r="K254" t="str">
        <f t="shared" ca="1" si="20"/>
        <v>OK</v>
      </c>
    </row>
    <row r="255" spans="8:11" x14ac:dyDescent="0.45">
      <c r="H255">
        <v>255</v>
      </c>
      <c r="I255" t="str">
        <f t="shared" ca="1" si="18"/>
        <v>cyrA6h</v>
      </c>
      <c r="J255">
        <f t="shared" ca="1" si="19"/>
        <v>1</v>
      </c>
      <c r="K255" t="str">
        <f t="shared" ca="1" si="20"/>
        <v>OK</v>
      </c>
    </row>
    <row r="256" spans="8:11" x14ac:dyDescent="0.45">
      <c r="H256">
        <v>256</v>
      </c>
      <c r="I256" t="str">
        <f t="shared" ca="1" si="18"/>
        <v>AM9RbS</v>
      </c>
      <c r="J256">
        <f t="shared" ca="1" si="19"/>
        <v>1</v>
      </c>
      <c r="K256" t="str">
        <f t="shared" ca="1" si="20"/>
        <v>OK</v>
      </c>
    </row>
    <row r="257" spans="8:11" x14ac:dyDescent="0.45">
      <c r="H257">
        <v>257</v>
      </c>
      <c r="I257" t="str">
        <f t="shared" ca="1" si="18"/>
        <v>28zEGf</v>
      </c>
      <c r="J257">
        <f t="shared" ca="1" si="19"/>
        <v>1</v>
      </c>
      <c r="K257" t="str">
        <f t="shared" ca="1" si="20"/>
        <v>OK</v>
      </c>
    </row>
    <row r="258" spans="8:11" x14ac:dyDescent="0.45">
      <c r="H258">
        <v>258</v>
      </c>
      <c r="I258" t="str">
        <f t="shared" ref="I258:I297"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NJV91Q</v>
      </c>
      <c r="J258">
        <f t="shared" ca="1" si="19"/>
        <v>1</v>
      </c>
      <c r="K258" t="str">
        <f t="shared" ca="1" si="20"/>
        <v>OK</v>
      </c>
    </row>
    <row r="259" spans="8:11" x14ac:dyDescent="0.45">
      <c r="H259">
        <v>259</v>
      </c>
      <c r="I259" t="str">
        <f t="shared" ca="1" si="21"/>
        <v>L8r6Ky</v>
      </c>
      <c r="J259">
        <f t="shared" ca="1" si="19"/>
        <v>1</v>
      </c>
      <c r="K259" t="str">
        <f t="shared" ca="1" si="20"/>
        <v>OK</v>
      </c>
    </row>
    <row r="260" spans="8:11" x14ac:dyDescent="0.45">
      <c r="H260">
        <v>260</v>
      </c>
      <c r="I260" t="str">
        <f t="shared" ca="1" si="21"/>
        <v>9co1MN</v>
      </c>
      <c r="J260">
        <f t="shared" ca="1" si="19"/>
        <v>1</v>
      </c>
      <c r="K260" t="str">
        <f t="shared" ca="1" si="20"/>
        <v>OK</v>
      </c>
    </row>
    <row r="261" spans="8:11" x14ac:dyDescent="0.45">
      <c r="H261">
        <v>261</v>
      </c>
      <c r="I261" t="str">
        <f t="shared" ca="1" si="21"/>
        <v>gN3mVU</v>
      </c>
      <c r="J261">
        <f t="shared" ca="1" si="19"/>
        <v>1</v>
      </c>
      <c r="K261" t="str">
        <f t="shared" ca="1" si="20"/>
        <v>OK</v>
      </c>
    </row>
    <row r="262" spans="8:11" x14ac:dyDescent="0.45">
      <c r="H262">
        <v>262</v>
      </c>
      <c r="I262" t="str">
        <f t="shared" ca="1" si="21"/>
        <v>2TRA13</v>
      </c>
      <c r="J262">
        <f t="shared" ca="1" si="19"/>
        <v>1</v>
      </c>
      <c r="K262" t="str">
        <f t="shared" ca="1" si="20"/>
        <v>OK</v>
      </c>
    </row>
    <row r="263" spans="8:11" x14ac:dyDescent="0.45">
      <c r="H263">
        <v>263</v>
      </c>
      <c r="I263" t="str">
        <f t="shared" ca="1" si="21"/>
        <v>Y86XyN</v>
      </c>
      <c r="J263">
        <f t="shared" ca="1" si="19"/>
        <v>1</v>
      </c>
      <c r="K263" t="str">
        <f t="shared" ca="1" si="20"/>
        <v>OK</v>
      </c>
    </row>
    <row r="264" spans="8:11" x14ac:dyDescent="0.45">
      <c r="H264">
        <v>264</v>
      </c>
      <c r="I264" t="str">
        <f t="shared" ca="1" si="21"/>
        <v>5zzQh5</v>
      </c>
      <c r="J264">
        <f t="shared" ca="1" si="19"/>
        <v>1</v>
      </c>
      <c r="K264" t="str">
        <f t="shared" ca="1" si="20"/>
        <v>OK</v>
      </c>
    </row>
    <row r="265" spans="8:11" x14ac:dyDescent="0.45">
      <c r="H265">
        <v>265</v>
      </c>
      <c r="I265" t="str">
        <f t="shared" ca="1" si="21"/>
        <v>7ArYMT</v>
      </c>
      <c r="J265">
        <f t="shared" ca="1" si="19"/>
        <v>1</v>
      </c>
      <c r="K265" t="str">
        <f t="shared" ca="1" si="20"/>
        <v>OK</v>
      </c>
    </row>
    <row r="266" spans="8:11" x14ac:dyDescent="0.45">
      <c r="H266">
        <v>266</v>
      </c>
      <c r="I266" t="str">
        <f t="shared" ca="1" si="21"/>
        <v>5FE2nT</v>
      </c>
      <c r="J266">
        <f t="shared" ca="1" si="19"/>
        <v>1</v>
      </c>
      <c r="K266" t="str">
        <f t="shared" ca="1" si="20"/>
        <v>OK</v>
      </c>
    </row>
    <row r="267" spans="8:11" x14ac:dyDescent="0.45">
      <c r="H267">
        <v>267</v>
      </c>
      <c r="I267" t="str">
        <f t="shared" ca="1" si="21"/>
        <v>tVZeT9</v>
      </c>
      <c r="J267">
        <f t="shared" ca="1" si="19"/>
        <v>1</v>
      </c>
      <c r="K267" t="str">
        <f t="shared" ca="1" si="20"/>
        <v>OK</v>
      </c>
    </row>
    <row r="268" spans="8:11" x14ac:dyDescent="0.45">
      <c r="H268">
        <v>268</v>
      </c>
      <c r="I268" t="str">
        <f t="shared" ca="1" si="21"/>
        <v>X4BtwD</v>
      </c>
      <c r="J268">
        <f t="shared" ca="1" si="19"/>
        <v>1</v>
      </c>
      <c r="K268" t="str">
        <f t="shared" ca="1" si="20"/>
        <v>OK</v>
      </c>
    </row>
    <row r="269" spans="8:11" x14ac:dyDescent="0.45">
      <c r="H269">
        <v>269</v>
      </c>
      <c r="I269" t="str">
        <f t="shared" ca="1" si="21"/>
        <v>Y2METy</v>
      </c>
      <c r="J269">
        <f t="shared" ca="1" si="19"/>
        <v>1</v>
      </c>
      <c r="K269" t="str">
        <f t="shared" ca="1" si="20"/>
        <v>OK</v>
      </c>
    </row>
    <row r="270" spans="8:11" x14ac:dyDescent="0.45">
      <c r="H270">
        <v>270</v>
      </c>
      <c r="I270" t="str">
        <f t="shared" ca="1" si="21"/>
        <v>o555De</v>
      </c>
      <c r="J270">
        <f t="shared" ca="1" si="19"/>
        <v>1</v>
      </c>
      <c r="K270" t="str">
        <f t="shared" ca="1" si="20"/>
        <v>OK</v>
      </c>
    </row>
    <row r="271" spans="8:11" x14ac:dyDescent="0.45">
      <c r="H271">
        <v>271</v>
      </c>
      <c r="I271" t="str">
        <f t="shared" ca="1" si="21"/>
        <v>RA4XdY</v>
      </c>
      <c r="J271">
        <f t="shared" ca="1" si="19"/>
        <v>1</v>
      </c>
      <c r="K271" t="str">
        <f t="shared" ca="1" si="20"/>
        <v>OK</v>
      </c>
    </row>
    <row r="272" spans="8:11" x14ac:dyDescent="0.45">
      <c r="H272">
        <v>272</v>
      </c>
      <c r="I272" t="str">
        <f t="shared" ca="1" si="21"/>
        <v>z5LXq8</v>
      </c>
      <c r="J272">
        <f t="shared" ca="1" si="19"/>
        <v>1</v>
      </c>
      <c r="K272" t="str">
        <f t="shared" ca="1" si="20"/>
        <v>OK</v>
      </c>
    </row>
    <row r="273" spans="8:11" x14ac:dyDescent="0.45">
      <c r="H273">
        <v>273</v>
      </c>
      <c r="I273" t="str">
        <f t="shared" ca="1" si="21"/>
        <v>G2tcU7</v>
      </c>
      <c r="J273">
        <f t="shared" ca="1" si="19"/>
        <v>1</v>
      </c>
      <c r="K273" t="str">
        <f t="shared" ca="1" si="20"/>
        <v>OK</v>
      </c>
    </row>
    <row r="274" spans="8:11" x14ac:dyDescent="0.45">
      <c r="H274">
        <v>274</v>
      </c>
      <c r="I274" t="str">
        <f t="shared" ca="1" si="21"/>
        <v>mMcnsZ</v>
      </c>
      <c r="J274">
        <f t="shared" ca="1" si="19"/>
        <v>1</v>
      </c>
      <c r="K274" t="str">
        <f t="shared" ca="1" si="20"/>
        <v>OK</v>
      </c>
    </row>
    <row r="275" spans="8:11" x14ac:dyDescent="0.45">
      <c r="H275">
        <v>275</v>
      </c>
      <c r="I275" t="str">
        <f t="shared" ca="1" si="21"/>
        <v>oqFLX5</v>
      </c>
      <c r="J275">
        <f t="shared" ca="1" si="19"/>
        <v>1</v>
      </c>
      <c r="K275" t="str">
        <f t="shared" ca="1" si="20"/>
        <v>OK</v>
      </c>
    </row>
    <row r="276" spans="8:11" x14ac:dyDescent="0.45">
      <c r="H276">
        <v>276</v>
      </c>
      <c r="I276" t="str">
        <f t="shared" ca="1" si="21"/>
        <v>CEnEjU</v>
      </c>
      <c r="J276">
        <f t="shared" ca="1" si="19"/>
        <v>1</v>
      </c>
      <c r="K276" t="str">
        <f t="shared" ca="1" si="20"/>
        <v>OK</v>
      </c>
    </row>
    <row r="277" spans="8:11" x14ac:dyDescent="0.45">
      <c r="H277">
        <v>277</v>
      </c>
      <c r="I277" t="str">
        <f t="shared" ca="1" si="21"/>
        <v>L8pJ1Z</v>
      </c>
      <c r="J277">
        <f t="shared" ca="1" si="19"/>
        <v>1</v>
      </c>
      <c r="K277" t="str">
        <f t="shared" ca="1" si="20"/>
        <v>OK</v>
      </c>
    </row>
    <row r="278" spans="8:11" x14ac:dyDescent="0.45">
      <c r="H278">
        <v>278</v>
      </c>
      <c r="I278" t="str">
        <f t="shared" ca="1" si="21"/>
        <v>S2dKcJ</v>
      </c>
      <c r="J278">
        <f t="shared" ca="1" si="19"/>
        <v>1</v>
      </c>
      <c r="K278" t="str">
        <f t="shared" ca="1" si="20"/>
        <v>OK</v>
      </c>
    </row>
    <row r="279" spans="8:11" x14ac:dyDescent="0.45">
      <c r="H279">
        <v>279</v>
      </c>
      <c r="I279" t="str">
        <f t="shared" ca="1" si="21"/>
        <v>NNKW4u</v>
      </c>
      <c r="J279">
        <f t="shared" ca="1" si="19"/>
        <v>1</v>
      </c>
      <c r="K279" t="str">
        <f t="shared" ca="1" si="20"/>
        <v>OK</v>
      </c>
    </row>
    <row r="280" spans="8:11" x14ac:dyDescent="0.45">
      <c r="H280">
        <v>280</v>
      </c>
      <c r="I280" t="str">
        <f t="shared" ca="1" si="21"/>
        <v>Chjumo</v>
      </c>
      <c r="J280">
        <f t="shared" ca="1" si="19"/>
        <v>1</v>
      </c>
      <c r="K280" t="str">
        <f t="shared" ca="1" si="20"/>
        <v>OK</v>
      </c>
    </row>
    <row r="281" spans="8:11" x14ac:dyDescent="0.45">
      <c r="H281">
        <v>281</v>
      </c>
      <c r="I281" t="str">
        <f t="shared" ca="1" si="21"/>
        <v>Ye33a5</v>
      </c>
      <c r="J281">
        <f t="shared" ca="1" si="19"/>
        <v>1</v>
      </c>
      <c r="K281" t="str">
        <f t="shared" ca="1" si="20"/>
        <v>OK</v>
      </c>
    </row>
    <row r="282" spans="8:11" x14ac:dyDescent="0.45">
      <c r="H282">
        <v>282</v>
      </c>
      <c r="I282" t="str">
        <f t="shared" ca="1" si="21"/>
        <v>98MhrH</v>
      </c>
      <c r="J282">
        <f t="shared" ca="1" si="19"/>
        <v>1</v>
      </c>
      <c r="K282" t="str">
        <f t="shared" ca="1" si="20"/>
        <v>OK</v>
      </c>
    </row>
    <row r="283" spans="8:11" x14ac:dyDescent="0.45">
      <c r="H283">
        <v>283</v>
      </c>
      <c r="I283" t="str">
        <f t="shared" ca="1" si="21"/>
        <v>AkFbVx</v>
      </c>
      <c r="J283">
        <f t="shared" ca="1" si="19"/>
        <v>1</v>
      </c>
      <c r="K283" t="str">
        <f t="shared" ca="1" si="20"/>
        <v>OK</v>
      </c>
    </row>
    <row r="284" spans="8:11" x14ac:dyDescent="0.45">
      <c r="H284">
        <v>284</v>
      </c>
      <c r="I284" t="str">
        <f t="shared" ca="1" si="21"/>
        <v>3eJ5R2</v>
      </c>
      <c r="J284">
        <f t="shared" ca="1" si="19"/>
        <v>1</v>
      </c>
      <c r="K284" t="str">
        <f t="shared" ca="1" si="20"/>
        <v>OK</v>
      </c>
    </row>
    <row r="285" spans="8:11" x14ac:dyDescent="0.45">
      <c r="H285">
        <v>285</v>
      </c>
      <c r="I285" t="str">
        <f t="shared" ca="1" si="21"/>
        <v>18cmUG</v>
      </c>
      <c r="J285">
        <f t="shared" ca="1" si="19"/>
        <v>1</v>
      </c>
      <c r="K285" t="str">
        <f t="shared" ca="1" si="20"/>
        <v>OK</v>
      </c>
    </row>
    <row r="286" spans="8:11" x14ac:dyDescent="0.45">
      <c r="H286">
        <v>286</v>
      </c>
      <c r="I286" t="str">
        <f t="shared" ca="1" si="21"/>
        <v>TjKqAg</v>
      </c>
      <c r="J286">
        <f t="shared" ca="1" si="19"/>
        <v>1</v>
      </c>
      <c r="K286" t="str">
        <f t="shared" ca="1" si="20"/>
        <v>OK</v>
      </c>
    </row>
    <row r="287" spans="8:11" x14ac:dyDescent="0.45">
      <c r="H287">
        <v>287</v>
      </c>
      <c r="I287" t="str">
        <f t="shared" ca="1" si="21"/>
        <v>L5rDNN</v>
      </c>
      <c r="J287">
        <f t="shared" ca="1" si="19"/>
        <v>1</v>
      </c>
      <c r="K287" t="str">
        <f t="shared" ca="1" si="20"/>
        <v>OK</v>
      </c>
    </row>
    <row r="288" spans="8:11" x14ac:dyDescent="0.45">
      <c r="H288">
        <v>288</v>
      </c>
      <c r="I288" t="str">
        <f t="shared" ca="1" si="21"/>
        <v>ETP3xN</v>
      </c>
      <c r="J288">
        <f t="shared" ca="1" si="19"/>
        <v>1</v>
      </c>
      <c r="K288" t="str">
        <f t="shared" ca="1" si="20"/>
        <v>OK</v>
      </c>
    </row>
    <row r="289" spans="8:11" x14ac:dyDescent="0.45">
      <c r="H289">
        <v>289</v>
      </c>
      <c r="I289" t="str">
        <f t="shared" ca="1" si="21"/>
        <v>a9TN9R</v>
      </c>
      <c r="J289">
        <f t="shared" ca="1" si="19"/>
        <v>1</v>
      </c>
      <c r="K289" t="str">
        <f t="shared" ca="1" si="20"/>
        <v>OK</v>
      </c>
    </row>
    <row r="290" spans="8:11" x14ac:dyDescent="0.45">
      <c r="H290">
        <v>290</v>
      </c>
      <c r="I290" t="str">
        <f t="shared" ca="1" si="21"/>
        <v>Jr5Wea</v>
      </c>
      <c r="J290">
        <f t="shared" ca="1" si="19"/>
        <v>1</v>
      </c>
      <c r="K290" t="str">
        <f t="shared" ca="1" si="20"/>
        <v>OK</v>
      </c>
    </row>
    <row r="291" spans="8:11" x14ac:dyDescent="0.45">
      <c r="H291">
        <v>291</v>
      </c>
      <c r="I291" t="str">
        <f t="shared" ca="1" si="21"/>
        <v>YfiJJv</v>
      </c>
      <c r="J291">
        <f t="shared" ca="1" si="19"/>
        <v>1</v>
      </c>
      <c r="K291" t="str">
        <f t="shared" ca="1" si="20"/>
        <v>OK</v>
      </c>
    </row>
    <row r="292" spans="8:11" x14ac:dyDescent="0.45">
      <c r="H292">
        <v>292</v>
      </c>
      <c r="I292" t="str">
        <f t="shared" ca="1" si="21"/>
        <v>MnYWKW</v>
      </c>
      <c r="J292">
        <f t="shared" ca="1" si="19"/>
        <v>1</v>
      </c>
      <c r="K292" t="str">
        <f t="shared" ca="1" si="20"/>
        <v>OK</v>
      </c>
    </row>
    <row r="293" spans="8:11" x14ac:dyDescent="0.45">
      <c r="H293">
        <v>293</v>
      </c>
      <c r="I293" t="str">
        <f t="shared" ca="1" si="21"/>
        <v>86BgNY</v>
      </c>
      <c r="J293">
        <f t="shared" ca="1" si="19"/>
        <v>1</v>
      </c>
      <c r="K293" t="str">
        <f t="shared" ca="1" si="20"/>
        <v>OK</v>
      </c>
    </row>
    <row r="294" spans="8:11" x14ac:dyDescent="0.45">
      <c r="H294">
        <v>294</v>
      </c>
      <c r="I294" t="str">
        <f t="shared" ca="1" si="21"/>
        <v>nTJNR5</v>
      </c>
      <c r="J294">
        <f t="shared" ca="1" si="19"/>
        <v>1</v>
      </c>
      <c r="K294" t="str">
        <f t="shared" ca="1" si="20"/>
        <v>OK</v>
      </c>
    </row>
    <row r="295" spans="8:11" x14ac:dyDescent="0.45">
      <c r="H295">
        <v>295</v>
      </c>
      <c r="I295" t="str">
        <f t="shared" ca="1" si="21"/>
        <v>AAFpJ7</v>
      </c>
      <c r="J295">
        <f t="shared" ca="1" si="19"/>
        <v>1</v>
      </c>
      <c r="K295" t="str">
        <f t="shared" ca="1" si="20"/>
        <v>OK</v>
      </c>
    </row>
    <row r="296" spans="8:11" x14ac:dyDescent="0.45">
      <c r="H296">
        <v>296</v>
      </c>
      <c r="I296" t="str">
        <f t="shared" ca="1" si="21"/>
        <v>r4gG9N</v>
      </c>
      <c r="J296">
        <f t="shared" ca="1" si="19"/>
        <v>1</v>
      </c>
      <c r="K296" t="str">
        <f t="shared" ca="1" si="20"/>
        <v>OK</v>
      </c>
    </row>
    <row r="297" spans="8:11" x14ac:dyDescent="0.45">
      <c r="H297">
        <v>297</v>
      </c>
      <c r="I297" t="str">
        <f t="shared" ca="1" si="21"/>
        <v>5a9kcf</v>
      </c>
      <c r="J297">
        <f t="shared" ca="1" si="19"/>
        <v>1</v>
      </c>
      <c r="K297" t="str">
        <f t="shared" ca="1" si="20"/>
        <v>OK</v>
      </c>
    </row>
    <row r="298" spans="8:11" x14ac:dyDescent="0.45">
      <c r="H298">
        <v>298</v>
      </c>
      <c r="I298"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KsVkMx</v>
      </c>
      <c r="J298">
        <f t="shared" ca="1" si="19"/>
        <v>1</v>
      </c>
      <c r="K298" t="str">
        <f t="shared" ca="1" si="20"/>
        <v>OK</v>
      </c>
    </row>
    <row r="299" spans="8:11" x14ac:dyDescent="0.45">
      <c r="H299">
        <v>299</v>
      </c>
      <c r="I299" t="str">
        <f t="shared" ref="I299:I300" ca="1" si="2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5g6uL8</v>
      </c>
      <c r="J299">
        <f t="shared" ref="J299:J300" ca="1" si="23">COUNTIF(I:I,I299)</f>
        <v>1</v>
      </c>
      <c r="K299" t="str">
        <f t="shared" ref="K299:K300" ca="1" si="24">+IF(J299=1,"OK","ダブり")</f>
        <v>OK</v>
      </c>
    </row>
    <row r="300" spans="8:11" x14ac:dyDescent="0.45">
      <c r="H300">
        <v>300</v>
      </c>
      <c r="I300" t="str">
        <f t="shared" ca="1" si="22"/>
        <v>qBAGbJ</v>
      </c>
      <c r="J300">
        <f t="shared" ca="1" si="23"/>
        <v>1</v>
      </c>
      <c r="K300" t="str">
        <f t="shared" ca="1" si="24"/>
        <v>OK</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A76A-59D8-44E9-9134-98295CC9B3C1}">
  <dimension ref="A2:H954"/>
  <sheetViews>
    <sheetView workbookViewId="0">
      <selection activeCell="H13" sqref="H13:I16"/>
    </sheetView>
  </sheetViews>
  <sheetFormatPr defaultRowHeight="18" x14ac:dyDescent="0.45"/>
  <sheetData>
    <row r="2" spans="1:8" x14ac:dyDescent="0.45">
      <c r="A2" s="41" t="s">
        <v>1140</v>
      </c>
      <c r="B2" s="41" t="s">
        <v>1138</v>
      </c>
      <c r="C2" s="41"/>
      <c r="D2" s="41" t="s">
        <v>1141</v>
      </c>
      <c r="E2" s="41" t="s">
        <v>1142</v>
      </c>
      <c r="F2" s="41" t="s">
        <v>1139</v>
      </c>
      <c r="G2" s="41" t="s">
        <v>1141</v>
      </c>
      <c r="H2" s="41" t="s">
        <v>1142</v>
      </c>
    </row>
    <row r="3" spans="1:8" x14ac:dyDescent="0.45">
      <c r="A3" s="41">
        <v>1</v>
      </c>
      <c r="B3" s="41">
        <v>44987</v>
      </c>
      <c r="C3" s="41" t="s">
        <v>1143</v>
      </c>
      <c r="D3" s="41">
        <v>19.149999999999999</v>
      </c>
      <c r="E3" s="41">
        <v>5.3194444444444438</v>
      </c>
      <c r="F3" s="41">
        <v>44622</v>
      </c>
      <c r="G3" s="41">
        <v>19.82</v>
      </c>
      <c r="H3" s="41">
        <v>5.5055555555555555</v>
      </c>
    </row>
    <row r="4" spans="1:8" x14ac:dyDescent="0.45">
      <c r="A4" s="41">
        <v>2</v>
      </c>
      <c r="B4" s="41">
        <v>44988</v>
      </c>
      <c r="C4" s="41" t="s">
        <v>1144</v>
      </c>
      <c r="D4" s="41">
        <v>19.54</v>
      </c>
      <c r="E4" s="41">
        <v>5.4277777777777771</v>
      </c>
      <c r="F4" s="41">
        <v>44622</v>
      </c>
      <c r="G4" s="41">
        <v>19.82</v>
      </c>
      <c r="H4" s="41">
        <v>5.5055555555555555</v>
      </c>
    </row>
    <row r="5" spans="1:8" x14ac:dyDescent="0.45">
      <c r="A5" s="41">
        <v>3</v>
      </c>
      <c r="B5" s="41">
        <v>44989</v>
      </c>
      <c r="C5" s="41" t="s">
        <v>1145</v>
      </c>
      <c r="D5" s="41">
        <v>16.100000000000001</v>
      </c>
      <c r="E5" s="41">
        <v>4.4722222222222223</v>
      </c>
      <c r="F5" s="41">
        <v>44642</v>
      </c>
      <c r="G5" s="41">
        <v>16.82</v>
      </c>
      <c r="H5" s="41">
        <v>4.6722222222222225</v>
      </c>
    </row>
    <row r="6" spans="1:8" x14ac:dyDescent="0.45">
      <c r="A6" s="41">
        <v>4</v>
      </c>
      <c r="B6" s="41">
        <v>44990</v>
      </c>
      <c r="C6" s="41" t="s">
        <v>1146</v>
      </c>
      <c r="D6" s="41">
        <v>20.76</v>
      </c>
      <c r="E6" s="41">
        <v>5.7666666666666666</v>
      </c>
      <c r="F6" s="41">
        <v>44647</v>
      </c>
      <c r="G6" s="41">
        <v>20.94</v>
      </c>
      <c r="H6" s="41">
        <v>5.8166666666666673</v>
      </c>
    </row>
    <row r="7" spans="1:8" x14ac:dyDescent="0.45">
      <c r="A7" s="41">
        <v>5</v>
      </c>
      <c r="B7" s="41">
        <v>44991</v>
      </c>
      <c r="C7" s="41" t="s">
        <v>1147</v>
      </c>
      <c r="D7" s="41">
        <v>20.62</v>
      </c>
      <c r="E7" s="41">
        <v>5.7277777777777779</v>
      </c>
      <c r="F7" s="41">
        <v>44647</v>
      </c>
      <c r="G7" s="41">
        <v>20.94</v>
      </c>
      <c r="H7" s="41">
        <v>5.8166666666666673</v>
      </c>
    </row>
    <row r="8" spans="1:8" x14ac:dyDescent="0.45">
      <c r="A8" s="41">
        <v>6</v>
      </c>
      <c r="B8" s="41">
        <v>44992</v>
      </c>
      <c r="C8" s="41" t="s">
        <v>1148</v>
      </c>
      <c r="D8" s="41">
        <v>18.920000000000002</v>
      </c>
      <c r="E8" s="41">
        <v>5.2555555555555555</v>
      </c>
      <c r="F8" s="41">
        <v>44630</v>
      </c>
      <c r="G8" s="41">
        <v>18.98</v>
      </c>
      <c r="H8" s="41">
        <v>5.2722222222222221</v>
      </c>
    </row>
    <row r="9" spans="1:8" x14ac:dyDescent="0.45">
      <c r="A9" s="41">
        <v>7</v>
      </c>
      <c r="B9" s="41">
        <v>44993</v>
      </c>
      <c r="C9" s="41" t="s">
        <v>1149</v>
      </c>
      <c r="D9" s="41">
        <v>17.61</v>
      </c>
      <c r="E9" s="41">
        <v>4.8916666666666666</v>
      </c>
      <c r="F9" s="41">
        <v>44625</v>
      </c>
      <c r="G9" s="41">
        <v>18.23</v>
      </c>
      <c r="H9" s="41">
        <v>5.0638888888888891</v>
      </c>
    </row>
    <row r="10" spans="1:8" x14ac:dyDescent="0.45">
      <c r="A10" s="41">
        <v>8</v>
      </c>
      <c r="B10" s="41">
        <v>44995</v>
      </c>
      <c r="C10" s="41" t="s">
        <v>1150</v>
      </c>
      <c r="D10" s="41">
        <v>18.87</v>
      </c>
      <c r="E10" s="41">
        <v>5.2416666666666671</v>
      </c>
      <c r="F10" s="41">
        <v>44649</v>
      </c>
      <c r="G10" s="41">
        <v>18.87</v>
      </c>
      <c r="H10" s="41">
        <v>5.2416666666666671</v>
      </c>
    </row>
    <row r="11" spans="1:8" x14ac:dyDescent="0.45">
      <c r="A11" s="41">
        <v>9</v>
      </c>
      <c r="B11" s="41">
        <v>44996</v>
      </c>
      <c r="C11" s="41" t="s">
        <v>1151</v>
      </c>
      <c r="D11" s="41">
        <v>17.36</v>
      </c>
      <c r="E11" s="41">
        <v>4.822222222222222</v>
      </c>
      <c r="F11" s="41">
        <v>44645</v>
      </c>
      <c r="G11" s="41">
        <v>17.43</v>
      </c>
      <c r="H11" s="41">
        <v>4.8416666666666668</v>
      </c>
    </row>
    <row r="12" spans="1:8" x14ac:dyDescent="0.45">
      <c r="A12" s="41">
        <v>10</v>
      </c>
      <c r="B12" s="41">
        <v>44997</v>
      </c>
      <c r="C12" s="41" t="s">
        <v>1152</v>
      </c>
      <c r="D12" s="41">
        <v>7.09</v>
      </c>
      <c r="E12" s="41">
        <v>1.9694444444444443</v>
      </c>
      <c r="F12" s="41">
        <v>44624</v>
      </c>
      <c r="G12" s="41">
        <v>7.42</v>
      </c>
      <c r="H12" s="41">
        <v>2.0611111111111109</v>
      </c>
    </row>
    <row r="13" spans="1:8" x14ac:dyDescent="0.45">
      <c r="A13" s="41">
        <v>11</v>
      </c>
      <c r="B13" s="41">
        <v>44998</v>
      </c>
      <c r="C13" s="41" t="s">
        <v>1153</v>
      </c>
      <c r="D13" s="41">
        <v>21.23</v>
      </c>
      <c r="E13" s="41">
        <v>5.8972222222222221</v>
      </c>
      <c r="F13" s="41">
        <v>44626</v>
      </c>
      <c r="G13" s="41">
        <v>21.84</v>
      </c>
      <c r="H13" s="41">
        <v>6.0666666666666664</v>
      </c>
    </row>
    <row r="14" spans="1:8" x14ac:dyDescent="0.45">
      <c r="A14" s="41">
        <v>12</v>
      </c>
      <c r="B14" s="41">
        <v>44999</v>
      </c>
      <c r="C14" s="41" t="s">
        <v>1154</v>
      </c>
      <c r="D14" s="41">
        <v>22.6</v>
      </c>
      <c r="E14" s="41">
        <v>6.2777777777777777</v>
      </c>
      <c r="F14" s="41">
        <v>44635</v>
      </c>
      <c r="G14" s="41">
        <v>22.57</v>
      </c>
      <c r="H14" s="41">
        <v>6.2694444444444439</v>
      </c>
    </row>
    <row r="15" spans="1:8" x14ac:dyDescent="0.45">
      <c r="A15" s="41">
        <v>13</v>
      </c>
      <c r="B15" s="41">
        <v>45000</v>
      </c>
      <c r="C15" s="41" t="s">
        <v>1155</v>
      </c>
      <c r="D15" s="41">
        <v>19.18</v>
      </c>
      <c r="E15" s="41">
        <v>5.3277777777777775</v>
      </c>
      <c r="F15" s="41">
        <v>44622</v>
      </c>
      <c r="G15" s="41">
        <v>19.82</v>
      </c>
      <c r="H15" s="41">
        <v>5.5055555555555555</v>
      </c>
    </row>
    <row r="16" spans="1:8" x14ac:dyDescent="0.45">
      <c r="A16" s="41">
        <v>14</v>
      </c>
      <c r="B16" s="41">
        <v>45001</v>
      </c>
      <c r="C16" s="41" t="s">
        <v>1156</v>
      </c>
      <c r="D16" s="41">
        <v>11.4</v>
      </c>
      <c r="E16" s="41">
        <v>3.1666666666666665</v>
      </c>
      <c r="F16" s="41">
        <v>44634</v>
      </c>
      <c r="G16" s="41">
        <v>11.66</v>
      </c>
      <c r="H16" s="41">
        <v>3.2388888888888889</v>
      </c>
    </row>
    <row r="17" spans="1:8" x14ac:dyDescent="0.45">
      <c r="A17" s="41">
        <v>15</v>
      </c>
      <c r="B17" s="41">
        <v>45003</v>
      </c>
      <c r="C17" s="41" t="s">
        <v>1157</v>
      </c>
      <c r="D17" s="41">
        <v>10.36</v>
      </c>
      <c r="E17" s="41">
        <v>2.8777777777777778</v>
      </c>
      <c r="F17" s="41">
        <v>44634</v>
      </c>
      <c r="G17" s="41">
        <v>11.66</v>
      </c>
      <c r="H17" s="41">
        <v>3.2388888888888889</v>
      </c>
    </row>
    <row r="18" spans="1:8" x14ac:dyDescent="0.45">
      <c r="A18" s="41">
        <v>16</v>
      </c>
      <c r="B18" s="41">
        <v>45004</v>
      </c>
      <c r="C18" s="41" t="s">
        <v>1158</v>
      </c>
      <c r="D18" s="41">
        <v>21.92</v>
      </c>
      <c r="E18" s="41">
        <v>6.0888888888888895</v>
      </c>
      <c r="F18" s="41">
        <v>44636</v>
      </c>
      <c r="G18" s="41">
        <v>22.06</v>
      </c>
      <c r="H18" s="41">
        <v>6.1277777777777773</v>
      </c>
    </row>
    <row r="19" spans="1:8" x14ac:dyDescent="0.45">
      <c r="A19" s="41">
        <v>17</v>
      </c>
      <c r="B19" s="41">
        <v>45005</v>
      </c>
      <c r="C19" s="41" t="s">
        <v>1159</v>
      </c>
      <c r="D19" s="41">
        <v>13.21</v>
      </c>
      <c r="E19" s="41">
        <v>3.6694444444444447</v>
      </c>
      <c r="F19" s="41">
        <v>44627</v>
      </c>
      <c r="G19" s="41">
        <v>13.25</v>
      </c>
      <c r="H19" s="41">
        <v>3.6805555555555554</v>
      </c>
    </row>
    <row r="20" spans="1:8" x14ac:dyDescent="0.45">
      <c r="A20" s="41">
        <v>18</v>
      </c>
      <c r="B20" s="41">
        <v>45007</v>
      </c>
      <c r="C20" s="41" t="s">
        <v>1160</v>
      </c>
      <c r="D20" s="41">
        <v>19.18</v>
      </c>
      <c r="E20" s="41">
        <v>5.3277777777777775</v>
      </c>
      <c r="F20" s="41">
        <v>44622</v>
      </c>
      <c r="G20" s="41">
        <v>19.82</v>
      </c>
      <c r="H20" s="41">
        <v>5.5055555555555555</v>
      </c>
    </row>
    <row r="21" spans="1:8" x14ac:dyDescent="0.45">
      <c r="A21" s="41">
        <v>19</v>
      </c>
      <c r="B21" s="41">
        <v>45010</v>
      </c>
      <c r="C21" s="41" t="s">
        <v>1161</v>
      </c>
      <c r="D21" s="41">
        <v>14.94</v>
      </c>
      <c r="E21" s="41">
        <v>4.1499999999999995</v>
      </c>
      <c r="F21" s="41">
        <v>44642</v>
      </c>
      <c r="G21" s="41">
        <v>16.82</v>
      </c>
      <c r="H21" s="41">
        <v>4.6722222222222225</v>
      </c>
    </row>
    <row r="22" spans="1:8" x14ac:dyDescent="0.45">
      <c r="A22" s="41">
        <v>20</v>
      </c>
      <c r="B22" s="41">
        <v>45012</v>
      </c>
      <c r="C22" s="41" t="s">
        <v>1162</v>
      </c>
      <c r="D22" s="41">
        <v>18.05</v>
      </c>
      <c r="E22" s="41">
        <v>5.0138888888888893</v>
      </c>
      <c r="F22" s="41">
        <v>44625</v>
      </c>
      <c r="G22" s="41">
        <v>18.23</v>
      </c>
      <c r="H22" s="41">
        <v>5.0638888888888891</v>
      </c>
    </row>
    <row r="23" spans="1:8" x14ac:dyDescent="0.45">
      <c r="A23" s="41">
        <v>21</v>
      </c>
      <c r="B23" s="41">
        <v>45013</v>
      </c>
      <c r="C23" s="41" t="s">
        <v>1163</v>
      </c>
      <c r="D23" s="41">
        <v>24.21</v>
      </c>
      <c r="E23" s="41">
        <v>6.7249999999999996</v>
      </c>
      <c r="F23" s="41">
        <v>44635</v>
      </c>
      <c r="G23" s="41">
        <v>22.57</v>
      </c>
      <c r="H23" s="41">
        <v>6.2694444444444439</v>
      </c>
    </row>
    <row r="24" spans="1:8" x14ac:dyDescent="0.45">
      <c r="A24" s="41">
        <v>22</v>
      </c>
      <c r="B24" s="41">
        <v>45014</v>
      </c>
      <c r="C24" s="41" t="s">
        <v>1164</v>
      </c>
      <c r="D24" s="41">
        <v>22.58</v>
      </c>
      <c r="E24" s="41">
        <v>6.2722222222222213</v>
      </c>
      <c r="F24" s="41">
        <v>44635</v>
      </c>
      <c r="G24" s="41">
        <v>22.57</v>
      </c>
      <c r="H24" s="41">
        <v>6.2694444444444439</v>
      </c>
    </row>
    <row r="25" spans="1:8" x14ac:dyDescent="0.45">
      <c r="A25" s="41">
        <v>23</v>
      </c>
      <c r="B25" s="41">
        <v>45016</v>
      </c>
      <c r="C25" s="41" t="s">
        <v>1165</v>
      </c>
      <c r="D25" s="41">
        <v>21.53</v>
      </c>
      <c r="E25" s="41">
        <v>5.9805555555555561</v>
      </c>
      <c r="F25" s="41">
        <v>44626</v>
      </c>
      <c r="G25" s="41">
        <v>21.84</v>
      </c>
      <c r="H25" s="41">
        <v>6.0666666666666664</v>
      </c>
    </row>
    <row r="26" spans="1:8" x14ac:dyDescent="0.45">
      <c r="A26" s="41">
        <v>24</v>
      </c>
      <c r="B26" s="41">
        <v>45017</v>
      </c>
      <c r="C26" s="41" t="s">
        <v>1166</v>
      </c>
      <c r="D26" s="41">
        <v>21.63</v>
      </c>
      <c r="E26" s="41">
        <v>6.0083333333333329</v>
      </c>
      <c r="F26" s="41">
        <v>44661</v>
      </c>
      <c r="G26" s="41">
        <v>23.01</v>
      </c>
      <c r="H26" s="41">
        <v>6.3916666666666666</v>
      </c>
    </row>
    <row r="27" spans="1:8" x14ac:dyDescent="0.45">
      <c r="A27" s="41">
        <v>25</v>
      </c>
      <c r="B27" s="41">
        <v>45018</v>
      </c>
      <c r="C27" s="41" t="s">
        <v>1167</v>
      </c>
      <c r="D27" s="41">
        <v>23.71</v>
      </c>
      <c r="E27" s="41">
        <v>6.5861111111111112</v>
      </c>
      <c r="F27" s="41">
        <v>44657</v>
      </c>
      <c r="G27" s="41">
        <v>24.38</v>
      </c>
      <c r="H27" s="41">
        <v>6.7722222222222221</v>
      </c>
    </row>
    <row r="28" spans="1:8" x14ac:dyDescent="0.45">
      <c r="A28" s="41">
        <v>26</v>
      </c>
      <c r="B28" s="41">
        <v>45019</v>
      </c>
      <c r="C28" s="41" t="s">
        <v>1168</v>
      </c>
      <c r="D28" s="41">
        <v>24.93</v>
      </c>
      <c r="E28" s="41">
        <v>6.9249999999999998</v>
      </c>
      <c r="F28" s="41">
        <v>44679</v>
      </c>
      <c r="G28" s="41">
        <v>25.21</v>
      </c>
      <c r="H28" s="41">
        <v>7.0027777777777782</v>
      </c>
    </row>
    <row r="29" spans="1:8" x14ac:dyDescent="0.45">
      <c r="A29" s="41">
        <v>27</v>
      </c>
      <c r="B29" s="41">
        <v>45020</v>
      </c>
      <c r="C29" s="41" t="s">
        <v>1169</v>
      </c>
      <c r="D29" s="41">
        <v>16.690000000000001</v>
      </c>
      <c r="E29" s="41">
        <v>4.6361111111111111</v>
      </c>
      <c r="F29" s="41">
        <v>44678</v>
      </c>
      <c r="G29" s="41">
        <v>19.61</v>
      </c>
      <c r="H29" s="41">
        <v>5.447222222222222</v>
      </c>
    </row>
    <row r="30" spans="1:8" x14ac:dyDescent="0.45">
      <c r="A30" s="41">
        <v>28</v>
      </c>
      <c r="B30" s="41">
        <v>45024</v>
      </c>
      <c r="C30" s="41" t="s">
        <v>1170</v>
      </c>
      <c r="D30" s="41">
        <v>26.49</v>
      </c>
      <c r="E30" s="41">
        <v>7.3583333333333325</v>
      </c>
      <c r="F30" s="41">
        <v>44681</v>
      </c>
      <c r="G30" s="41">
        <v>26.37</v>
      </c>
      <c r="H30" s="41">
        <v>7.3250000000000002</v>
      </c>
    </row>
    <row r="31" spans="1:8" x14ac:dyDescent="0.45">
      <c r="A31" s="41">
        <v>29</v>
      </c>
      <c r="B31" s="41">
        <v>45025</v>
      </c>
      <c r="C31" s="41" t="s">
        <v>1171</v>
      </c>
      <c r="D31" s="41">
        <v>26.02</v>
      </c>
      <c r="E31" s="41">
        <v>7.2277777777777779</v>
      </c>
      <c r="F31" s="41">
        <v>44681</v>
      </c>
      <c r="G31" s="41">
        <v>26.37</v>
      </c>
      <c r="H31" s="41">
        <v>7.3250000000000002</v>
      </c>
    </row>
    <row r="32" spans="1:8" x14ac:dyDescent="0.45">
      <c r="A32" s="41">
        <v>30</v>
      </c>
      <c r="B32" s="41">
        <v>45026</v>
      </c>
      <c r="C32" s="41" t="s">
        <v>1172</v>
      </c>
      <c r="D32" s="41">
        <v>23.8</v>
      </c>
      <c r="E32" s="41">
        <v>6.6111111111111107</v>
      </c>
      <c r="F32" s="41">
        <v>44657</v>
      </c>
      <c r="G32" s="41">
        <v>24.38</v>
      </c>
      <c r="H32" s="41">
        <v>6.7722222222222221</v>
      </c>
    </row>
    <row r="33" spans="1:8" x14ac:dyDescent="0.45">
      <c r="A33" s="41">
        <v>31</v>
      </c>
      <c r="B33" s="41">
        <v>45027</v>
      </c>
      <c r="C33" s="41" t="s">
        <v>1173</v>
      </c>
      <c r="D33" s="41">
        <v>15.04</v>
      </c>
      <c r="E33" s="41">
        <v>4.1777777777777771</v>
      </c>
      <c r="F33" s="41">
        <v>44675</v>
      </c>
      <c r="G33" s="41">
        <v>16.579999999999998</v>
      </c>
      <c r="H33" s="41">
        <v>4.6055555555555552</v>
      </c>
    </row>
    <row r="34" spans="1:8" x14ac:dyDescent="0.45">
      <c r="A34" s="41">
        <v>32</v>
      </c>
      <c r="B34" s="41">
        <v>45028</v>
      </c>
      <c r="C34" s="41" t="s">
        <v>1174</v>
      </c>
      <c r="D34" s="41">
        <v>22.12</v>
      </c>
      <c r="E34" s="41">
        <v>6.1444444444444448</v>
      </c>
      <c r="F34" s="41">
        <v>44661</v>
      </c>
      <c r="G34" s="41">
        <v>23.01</v>
      </c>
      <c r="H34" s="41">
        <v>6.3916666666666666</v>
      </c>
    </row>
    <row r="35" spans="1:8" x14ac:dyDescent="0.45">
      <c r="A35" s="41">
        <v>33</v>
      </c>
      <c r="B35" s="41">
        <v>45029</v>
      </c>
      <c r="C35" s="41" t="s">
        <v>1175</v>
      </c>
      <c r="D35" s="41">
        <v>24.45</v>
      </c>
      <c r="E35" s="41">
        <v>6.7916666666666661</v>
      </c>
      <c r="F35" s="41">
        <v>44676</v>
      </c>
      <c r="G35" s="41">
        <v>24.86</v>
      </c>
      <c r="H35" s="41">
        <v>6.905555555555555</v>
      </c>
    </row>
    <row r="36" spans="1:8" x14ac:dyDescent="0.45">
      <c r="A36" s="41">
        <v>34</v>
      </c>
      <c r="B36" s="41">
        <v>45032</v>
      </c>
      <c r="C36" s="41" t="s">
        <v>1176</v>
      </c>
      <c r="D36" s="41">
        <v>19.88</v>
      </c>
      <c r="E36" s="41">
        <v>5.5222222222222221</v>
      </c>
      <c r="F36" s="41">
        <v>44663</v>
      </c>
      <c r="G36" s="41">
        <v>20.43</v>
      </c>
      <c r="H36" s="41">
        <v>5.6749999999999998</v>
      </c>
    </row>
    <row r="37" spans="1:8" x14ac:dyDescent="0.45">
      <c r="A37" s="41">
        <v>35</v>
      </c>
      <c r="B37" s="41">
        <v>45033</v>
      </c>
      <c r="C37" s="41" t="s">
        <v>1177</v>
      </c>
      <c r="D37" s="41">
        <v>25.58</v>
      </c>
      <c r="E37" s="41">
        <v>7.1055555555555552</v>
      </c>
      <c r="F37" s="41">
        <v>44654</v>
      </c>
      <c r="G37" s="41">
        <v>25.72</v>
      </c>
      <c r="H37" s="41">
        <v>7.1444444444444439</v>
      </c>
    </row>
    <row r="38" spans="1:8" x14ac:dyDescent="0.45">
      <c r="A38" s="41">
        <v>36</v>
      </c>
      <c r="B38" s="41">
        <v>45034</v>
      </c>
      <c r="C38" s="41" t="s">
        <v>1178</v>
      </c>
      <c r="D38" s="41">
        <v>23.12</v>
      </c>
      <c r="E38" s="41">
        <v>6.4222222222222225</v>
      </c>
      <c r="F38" s="41">
        <v>44652</v>
      </c>
      <c r="G38" s="41">
        <v>23.36</v>
      </c>
      <c r="H38" s="41">
        <v>6.4888888888888889</v>
      </c>
    </row>
    <row r="39" spans="1:8" x14ac:dyDescent="0.45">
      <c r="A39" s="41">
        <v>37</v>
      </c>
      <c r="B39" s="41">
        <v>45036</v>
      </c>
      <c r="C39" s="41" t="s">
        <v>1179</v>
      </c>
      <c r="D39" s="41">
        <v>23.9</v>
      </c>
      <c r="E39" s="41">
        <v>6.6388888888888884</v>
      </c>
      <c r="F39" s="41">
        <v>44657</v>
      </c>
      <c r="G39" s="41">
        <v>24.38</v>
      </c>
      <c r="H39" s="41">
        <v>6.7722222222222221</v>
      </c>
    </row>
    <row r="40" spans="1:8" x14ac:dyDescent="0.45">
      <c r="A40" s="41">
        <v>38</v>
      </c>
      <c r="B40" s="41">
        <v>45038</v>
      </c>
      <c r="C40" s="41" t="s">
        <v>1180</v>
      </c>
      <c r="D40" s="41">
        <v>26.15</v>
      </c>
      <c r="E40" s="41">
        <v>7.2638888888888884</v>
      </c>
      <c r="F40" s="41">
        <v>44681</v>
      </c>
      <c r="G40" s="41">
        <v>26.37</v>
      </c>
      <c r="H40" s="41">
        <v>7.3250000000000002</v>
      </c>
    </row>
    <row r="41" spans="1:8" x14ac:dyDescent="0.45">
      <c r="A41" s="41">
        <v>39</v>
      </c>
      <c r="B41" s="41">
        <v>45039</v>
      </c>
      <c r="C41" s="41" t="s">
        <v>1181</v>
      </c>
      <c r="D41" s="41">
        <v>22.8</v>
      </c>
      <c r="E41" s="41">
        <v>6.333333333333333</v>
      </c>
      <c r="F41" s="41">
        <v>44661</v>
      </c>
      <c r="G41" s="41">
        <v>23.01</v>
      </c>
      <c r="H41" s="41">
        <v>6.3916666666666666</v>
      </c>
    </row>
    <row r="42" spans="1:8" x14ac:dyDescent="0.45">
      <c r="A42" s="41">
        <v>40</v>
      </c>
      <c r="B42" s="41">
        <v>45042</v>
      </c>
      <c r="C42" s="41" t="s">
        <v>1182</v>
      </c>
      <c r="D42" s="41">
        <v>25.68</v>
      </c>
      <c r="E42" s="41">
        <v>7.1333333333333329</v>
      </c>
      <c r="F42" s="41">
        <v>44654</v>
      </c>
      <c r="G42" s="41">
        <v>25.72</v>
      </c>
      <c r="H42" s="41">
        <v>7.1444444444444439</v>
      </c>
    </row>
    <row r="43" spans="1:8" x14ac:dyDescent="0.45">
      <c r="A43" s="41">
        <v>41</v>
      </c>
      <c r="B43" s="41">
        <v>45043</v>
      </c>
      <c r="C43" s="41" t="s">
        <v>1183</v>
      </c>
      <c r="D43" s="41">
        <v>25.6</v>
      </c>
      <c r="E43" s="41">
        <v>7.1111111111111116</v>
      </c>
      <c r="F43" s="41">
        <v>44654</v>
      </c>
      <c r="G43" s="41">
        <v>25.72</v>
      </c>
      <c r="H43" s="41">
        <v>7.1444444444444439</v>
      </c>
    </row>
    <row r="44" spans="1:8" x14ac:dyDescent="0.45">
      <c r="A44" s="41">
        <v>42</v>
      </c>
      <c r="B44" s="41">
        <v>45044</v>
      </c>
      <c r="C44" s="41" t="s">
        <v>1184</v>
      </c>
      <c r="D44" s="41">
        <v>22.53</v>
      </c>
      <c r="E44" s="41">
        <v>6.2583333333333337</v>
      </c>
      <c r="F44" s="41">
        <v>44661</v>
      </c>
      <c r="G44" s="41">
        <v>23.01</v>
      </c>
      <c r="H44" s="41">
        <v>6.3916666666666666</v>
      </c>
    </row>
    <row r="45" spans="1:8" x14ac:dyDescent="0.45">
      <c r="A45" s="41">
        <v>43</v>
      </c>
      <c r="B45" s="41">
        <v>45046</v>
      </c>
      <c r="C45" s="41" t="s">
        <v>1185</v>
      </c>
      <c r="D45" s="41">
        <v>22.9</v>
      </c>
      <c r="E45" s="41">
        <v>6.3611111111111107</v>
      </c>
      <c r="F45" s="41">
        <v>44661</v>
      </c>
      <c r="G45" s="41">
        <v>23.01</v>
      </c>
      <c r="H45" s="41">
        <v>6.3916666666666666</v>
      </c>
    </row>
    <row r="46" spans="1:8" x14ac:dyDescent="0.45">
      <c r="A46" s="41">
        <v>44</v>
      </c>
      <c r="B46" s="41">
        <v>45047</v>
      </c>
      <c r="C46" s="41" t="s">
        <v>1186</v>
      </c>
      <c r="D46" s="41">
        <v>27.52</v>
      </c>
      <c r="E46" s="41">
        <v>7.6444444444444439</v>
      </c>
      <c r="F46" s="41">
        <v>44703</v>
      </c>
      <c r="G46" s="41">
        <v>27.9</v>
      </c>
      <c r="H46" s="41">
        <v>7.7499999999999991</v>
      </c>
    </row>
    <row r="47" spans="1:8" x14ac:dyDescent="0.45">
      <c r="A47" s="41">
        <v>45</v>
      </c>
      <c r="B47" s="41">
        <v>45048</v>
      </c>
      <c r="C47" s="41" t="s">
        <v>1187</v>
      </c>
      <c r="D47" s="41">
        <v>27.33</v>
      </c>
      <c r="E47" s="41">
        <v>7.5916666666666659</v>
      </c>
      <c r="F47" s="41">
        <v>44703</v>
      </c>
      <c r="G47" s="41">
        <v>27.9</v>
      </c>
      <c r="H47" s="41">
        <v>7.7499999999999991</v>
      </c>
    </row>
    <row r="48" spans="1:8" x14ac:dyDescent="0.45">
      <c r="A48" s="41">
        <v>46</v>
      </c>
      <c r="B48" s="41">
        <v>45049</v>
      </c>
      <c r="C48" s="41" t="s">
        <v>1188</v>
      </c>
      <c r="D48" s="41">
        <v>23.39</v>
      </c>
      <c r="E48" s="41">
        <v>6.4972222222222218</v>
      </c>
      <c r="F48" s="41">
        <v>44709</v>
      </c>
      <c r="G48" s="41">
        <v>24.04</v>
      </c>
      <c r="H48" s="41">
        <v>6.6777777777777771</v>
      </c>
    </row>
    <row r="49" spans="1:8" x14ac:dyDescent="0.45">
      <c r="A49" s="41">
        <v>47</v>
      </c>
      <c r="B49" s="41">
        <v>45050</v>
      </c>
      <c r="C49" s="41" t="s">
        <v>1189</v>
      </c>
      <c r="D49" s="41">
        <v>10.49</v>
      </c>
      <c r="E49" s="41">
        <v>2.9138888888888888</v>
      </c>
      <c r="F49" s="41">
        <v>44687</v>
      </c>
      <c r="G49" s="41">
        <v>12.57</v>
      </c>
      <c r="H49" s="41">
        <v>3.4916666666666667</v>
      </c>
    </row>
    <row r="50" spans="1:8" x14ac:dyDescent="0.45">
      <c r="A50" s="41">
        <v>48</v>
      </c>
      <c r="B50" s="41">
        <v>45051</v>
      </c>
      <c r="C50" s="41" t="s">
        <v>1190</v>
      </c>
      <c r="D50" s="41">
        <v>11.89</v>
      </c>
      <c r="E50" s="41">
        <v>3.302777777777778</v>
      </c>
      <c r="F50" s="41">
        <v>44687</v>
      </c>
      <c r="G50" s="41">
        <v>12.57</v>
      </c>
      <c r="H50" s="41">
        <v>3.4916666666666667</v>
      </c>
    </row>
    <row r="51" spans="1:8" x14ac:dyDescent="0.45">
      <c r="A51" s="41">
        <v>49</v>
      </c>
      <c r="B51" s="41">
        <v>45054</v>
      </c>
      <c r="C51" s="41" t="s">
        <v>1191</v>
      </c>
      <c r="D51" s="41">
        <v>23.96</v>
      </c>
      <c r="E51" s="41">
        <v>6.6555555555555559</v>
      </c>
      <c r="F51" s="41">
        <v>44709</v>
      </c>
      <c r="G51" s="41">
        <v>24.04</v>
      </c>
      <c r="H51" s="41">
        <v>6.6777777777777771</v>
      </c>
    </row>
    <row r="52" spans="1:8" x14ac:dyDescent="0.45">
      <c r="A52" s="41">
        <v>50</v>
      </c>
      <c r="B52" s="41">
        <v>45055</v>
      </c>
      <c r="C52" s="41" t="s">
        <v>1192</v>
      </c>
      <c r="D52" s="41">
        <v>28.91</v>
      </c>
      <c r="E52" s="41">
        <v>8.030555555555555</v>
      </c>
      <c r="F52" s="41">
        <v>44708</v>
      </c>
      <c r="G52" s="41">
        <v>29.07</v>
      </c>
      <c r="H52" s="41">
        <v>8.0749999999999993</v>
      </c>
    </row>
    <row r="53" spans="1:8" x14ac:dyDescent="0.45">
      <c r="A53" s="41">
        <v>51</v>
      </c>
      <c r="B53" s="41">
        <v>45056</v>
      </c>
      <c r="C53" s="41" t="s">
        <v>1193</v>
      </c>
      <c r="D53" s="41">
        <v>28.24</v>
      </c>
      <c r="E53" s="41">
        <v>7.8444444444444441</v>
      </c>
      <c r="F53" s="41">
        <v>44685</v>
      </c>
      <c r="G53" s="41">
        <v>28.6</v>
      </c>
      <c r="H53" s="41">
        <v>7.9444444444444446</v>
      </c>
    </row>
    <row r="54" spans="1:8" x14ac:dyDescent="0.45">
      <c r="A54" s="41">
        <v>52</v>
      </c>
      <c r="B54" s="41">
        <v>45057</v>
      </c>
      <c r="C54" s="41" t="s">
        <v>1194</v>
      </c>
      <c r="D54" s="41">
        <v>25.26</v>
      </c>
      <c r="E54" s="41">
        <v>7.0166666666666666</v>
      </c>
      <c r="F54" s="41">
        <v>44683</v>
      </c>
      <c r="G54" s="41">
        <v>25.28</v>
      </c>
      <c r="H54" s="41">
        <v>7.0222222222222221</v>
      </c>
    </row>
    <row r="55" spans="1:8" x14ac:dyDescent="0.45">
      <c r="A55" s="41">
        <v>53</v>
      </c>
      <c r="B55" s="41">
        <v>45058</v>
      </c>
      <c r="C55" s="41" t="s">
        <v>1195</v>
      </c>
      <c r="D55" s="41">
        <v>23.95</v>
      </c>
      <c r="E55" s="41">
        <v>6.6527777777777777</v>
      </c>
      <c r="F55" s="41">
        <v>44709</v>
      </c>
      <c r="G55" s="41">
        <v>24.04</v>
      </c>
      <c r="H55" s="41">
        <v>6.6777777777777771</v>
      </c>
    </row>
    <row r="56" spans="1:8" x14ac:dyDescent="0.45">
      <c r="A56" s="41">
        <v>54</v>
      </c>
      <c r="B56" s="41">
        <v>45060</v>
      </c>
      <c r="C56" s="41" t="s">
        <v>1196</v>
      </c>
      <c r="D56" s="41">
        <v>26.12</v>
      </c>
      <c r="E56" s="41">
        <v>7.2555555555555555</v>
      </c>
      <c r="F56" s="41">
        <v>44710</v>
      </c>
      <c r="G56" s="41">
        <v>27.23</v>
      </c>
      <c r="H56" s="41">
        <v>7.5638888888888891</v>
      </c>
    </row>
    <row r="57" spans="1:8" x14ac:dyDescent="0.45">
      <c r="A57" s="41">
        <v>55</v>
      </c>
      <c r="B57" s="41">
        <v>45061</v>
      </c>
      <c r="C57" s="41" t="s">
        <v>1197</v>
      </c>
      <c r="D57" s="41">
        <v>27.77</v>
      </c>
      <c r="E57" s="41">
        <v>7.7138888888888886</v>
      </c>
      <c r="F57" s="41">
        <v>44703</v>
      </c>
      <c r="G57" s="41">
        <v>27.9</v>
      </c>
      <c r="H57" s="41">
        <v>7.7499999999999991</v>
      </c>
    </row>
    <row r="58" spans="1:8" x14ac:dyDescent="0.45">
      <c r="A58" s="41">
        <v>56</v>
      </c>
      <c r="B58" s="41">
        <v>45062</v>
      </c>
      <c r="C58" s="41" t="s">
        <v>1198</v>
      </c>
      <c r="D58" s="41">
        <v>27.17</v>
      </c>
      <c r="E58" s="41">
        <v>7.5472222222222225</v>
      </c>
      <c r="F58" s="41">
        <v>44710</v>
      </c>
      <c r="G58" s="41">
        <v>27.23</v>
      </c>
      <c r="H58" s="41">
        <v>7.5638888888888891</v>
      </c>
    </row>
    <row r="59" spans="1:8" x14ac:dyDescent="0.45">
      <c r="A59" s="41">
        <v>57</v>
      </c>
      <c r="B59" s="41">
        <v>45063</v>
      </c>
      <c r="C59" s="41" t="s">
        <v>1199</v>
      </c>
      <c r="D59" s="41">
        <v>25.83</v>
      </c>
      <c r="E59" s="41">
        <v>7.1749999999999989</v>
      </c>
      <c r="F59" s="41">
        <v>44706</v>
      </c>
      <c r="G59" s="41">
        <v>26.04</v>
      </c>
      <c r="H59" s="41">
        <v>7.2333333333333325</v>
      </c>
    </row>
    <row r="60" spans="1:8" x14ac:dyDescent="0.45">
      <c r="A60" s="41">
        <v>58</v>
      </c>
      <c r="B60" s="41">
        <v>45066</v>
      </c>
      <c r="C60" s="41" t="s">
        <v>1200</v>
      </c>
      <c r="D60" s="41">
        <v>18.03</v>
      </c>
      <c r="E60" s="41">
        <v>5.0083333333333337</v>
      </c>
      <c r="F60" s="41">
        <v>44700</v>
      </c>
      <c r="G60" s="41">
        <v>18.89</v>
      </c>
      <c r="H60" s="41">
        <v>5.2472222222222227</v>
      </c>
    </row>
    <row r="61" spans="1:8" x14ac:dyDescent="0.45">
      <c r="A61" s="41">
        <v>59</v>
      </c>
      <c r="B61" s="41">
        <v>45067</v>
      </c>
      <c r="C61" s="41" t="s">
        <v>1201</v>
      </c>
      <c r="D61" s="41">
        <v>28.39</v>
      </c>
      <c r="E61" s="41">
        <v>7.8861111111111111</v>
      </c>
      <c r="F61" s="41">
        <v>44685</v>
      </c>
      <c r="G61" s="41">
        <v>28.6</v>
      </c>
      <c r="H61" s="41">
        <v>7.9444444444444446</v>
      </c>
    </row>
    <row r="62" spans="1:8" x14ac:dyDescent="0.45">
      <c r="A62" s="41">
        <v>60</v>
      </c>
      <c r="B62" s="41">
        <v>45068</v>
      </c>
      <c r="C62" s="41" t="s">
        <v>1202</v>
      </c>
      <c r="D62" s="41">
        <v>15</v>
      </c>
      <c r="E62" s="41">
        <v>4.166666666666667</v>
      </c>
      <c r="F62" s="41">
        <v>44691</v>
      </c>
      <c r="G62" s="41">
        <v>15.38</v>
      </c>
      <c r="H62" s="41">
        <v>4.2722222222222221</v>
      </c>
    </row>
    <row r="63" spans="1:8" x14ac:dyDescent="0.45">
      <c r="A63" s="41">
        <v>61</v>
      </c>
      <c r="B63" s="41">
        <v>45069</v>
      </c>
      <c r="C63" s="41" t="s">
        <v>1203</v>
      </c>
      <c r="D63" s="41">
        <v>27.2</v>
      </c>
      <c r="E63" s="41">
        <v>7.5555555555555554</v>
      </c>
      <c r="F63" s="41">
        <v>44710</v>
      </c>
      <c r="G63" s="41">
        <v>27.23</v>
      </c>
      <c r="H63" s="41">
        <v>7.5638888888888891</v>
      </c>
    </row>
    <row r="64" spans="1:8" x14ac:dyDescent="0.45">
      <c r="A64" s="41">
        <v>62</v>
      </c>
      <c r="B64" s="41">
        <v>45070</v>
      </c>
      <c r="C64" s="41" t="s">
        <v>1204</v>
      </c>
      <c r="D64" s="41">
        <v>28.84</v>
      </c>
      <c r="E64" s="41">
        <v>8.0111111111111111</v>
      </c>
      <c r="F64" s="41">
        <v>44708</v>
      </c>
      <c r="G64" s="41">
        <v>29.07</v>
      </c>
      <c r="H64" s="41">
        <v>8.0749999999999993</v>
      </c>
    </row>
    <row r="65" spans="1:8" x14ac:dyDescent="0.45">
      <c r="A65" s="41">
        <v>63</v>
      </c>
      <c r="B65" s="41">
        <v>45071</v>
      </c>
      <c r="C65" s="41" t="s">
        <v>1205</v>
      </c>
      <c r="D65" s="41">
        <v>13.34</v>
      </c>
      <c r="E65" s="41">
        <v>3.7055555555555553</v>
      </c>
      <c r="F65" s="41">
        <v>44696</v>
      </c>
      <c r="G65" s="41">
        <v>13.45</v>
      </c>
      <c r="H65" s="41">
        <v>3.7361111111111107</v>
      </c>
    </row>
    <row r="66" spans="1:8" x14ac:dyDescent="0.45">
      <c r="A66" s="41">
        <v>64</v>
      </c>
      <c r="B66" s="41">
        <v>45072</v>
      </c>
      <c r="C66" s="41" t="s">
        <v>1206</v>
      </c>
      <c r="D66" s="41">
        <v>12.93</v>
      </c>
      <c r="E66" s="41">
        <v>3.5916666666666663</v>
      </c>
      <c r="F66" s="41">
        <v>44696</v>
      </c>
      <c r="G66" s="41">
        <v>13.45</v>
      </c>
      <c r="H66" s="41">
        <v>3.7361111111111107</v>
      </c>
    </row>
    <row r="67" spans="1:8" x14ac:dyDescent="0.45">
      <c r="A67" s="41">
        <v>65</v>
      </c>
      <c r="B67" s="41">
        <v>45073</v>
      </c>
      <c r="C67" s="41" t="s">
        <v>1207</v>
      </c>
      <c r="D67" s="41">
        <v>22.75</v>
      </c>
      <c r="E67" s="41">
        <v>6.3194444444444446</v>
      </c>
      <c r="F67" s="41">
        <v>44709</v>
      </c>
      <c r="G67" s="41">
        <v>24.04</v>
      </c>
      <c r="H67" s="41">
        <v>6.6777777777777771</v>
      </c>
    </row>
    <row r="68" spans="1:8" x14ac:dyDescent="0.45">
      <c r="A68" s="41">
        <v>66</v>
      </c>
      <c r="B68" s="41">
        <v>45074</v>
      </c>
      <c r="C68" s="41" t="s">
        <v>1208</v>
      </c>
      <c r="D68" s="41">
        <v>15.91</v>
      </c>
      <c r="E68" s="41">
        <v>4.4194444444444443</v>
      </c>
      <c r="F68" s="41">
        <v>44704</v>
      </c>
      <c r="G68" s="41">
        <v>16.149999999999999</v>
      </c>
      <c r="H68" s="41">
        <v>4.4861111111111107</v>
      </c>
    </row>
    <row r="69" spans="1:8" x14ac:dyDescent="0.45">
      <c r="A69" s="41">
        <v>67</v>
      </c>
      <c r="B69" s="41">
        <v>45080</v>
      </c>
      <c r="C69" s="41" t="s">
        <v>1209</v>
      </c>
      <c r="D69" s="41">
        <v>29.76</v>
      </c>
      <c r="E69" s="41">
        <v>8.2666666666666675</v>
      </c>
      <c r="F69" s="41">
        <v>44742</v>
      </c>
      <c r="G69" s="41">
        <v>29.09</v>
      </c>
      <c r="H69" s="41">
        <v>8.0805555555555557</v>
      </c>
    </row>
    <row r="70" spans="1:8" x14ac:dyDescent="0.45">
      <c r="A70" s="41">
        <v>68</v>
      </c>
      <c r="B70" s="41">
        <v>45081</v>
      </c>
      <c r="C70" s="41" t="s">
        <v>1210</v>
      </c>
      <c r="D70" s="41">
        <v>18.5</v>
      </c>
      <c r="E70" s="41">
        <v>5.1388888888888884</v>
      </c>
      <c r="F70" s="41">
        <v>44738</v>
      </c>
      <c r="G70" s="41">
        <v>19.5</v>
      </c>
      <c r="H70" s="41">
        <v>5.416666666666667</v>
      </c>
    </row>
    <row r="71" spans="1:8" x14ac:dyDescent="0.45">
      <c r="A71" s="41">
        <v>69</v>
      </c>
      <c r="B71" s="41">
        <v>45084</v>
      </c>
      <c r="C71" s="41" t="s">
        <v>1211</v>
      </c>
      <c r="D71" s="41">
        <v>24.62</v>
      </c>
      <c r="E71" s="41">
        <v>6.8388888888888886</v>
      </c>
      <c r="F71" s="41">
        <v>44730</v>
      </c>
      <c r="G71" s="41">
        <v>26.19</v>
      </c>
      <c r="H71" s="41">
        <v>7.2750000000000004</v>
      </c>
    </row>
    <row r="72" spans="1:8" x14ac:dyDescent="0.45">
      <c r="A72" s="41">
        <v>70</v>
      </c>
      <c r="B72" s="41">
        <v>45086</v>
      </c>
      <c r="C72" s="41" t="s">
        <v>1212</v>
      </c>
      <c r="D72" s="41">
        <v>21.85</v>
      </c>
      <c r="E72" s="41">
        <v>6.0694444444444446</v>
      </c>
      <c r="F72" s="41">
        <v>44729</v>
      </c>
      <c r="G72" s="41">
        <v>24.26</v>
      </c>
      <c r="H72" s="41">
        <v>6.7388888888888889</v>
      </c>
    </row>
    <row r="73" spans="1:8" x14ac:dyDescent="0.45">
      <c r="A73" s="41">
        <v>71</v>
      </c>
      <c r="B73" s="41">
        <v>45088</v>
      </c>
      <c r="C73" s="41" t="s">
        <v>1213</v>
      </c>
      <c r="D73" s="41">
        <v>17.100000000000001</v>
      </c>
      <c r="E73" s="41">
        <v>4.75</v>
      </c>
      <c r="F73" s="41">
        <v>44727</v>
      </c>
      <c r="G73" s="41">
        <v>17.46</v>
      </c>
      <c r="H73" s="41">
        <v>4.8500000000000005</v>
      </c>
    </row>
    <row r="74" spans="1:8" x14ac:dyDescent="0.45">
      <c r="A74" s="41">
        <v>72</v>
      </c>
      <c r="B74" s="41">
        <v>45092</v>
      </c>
      <c r="C74" s="41" t="s">
        <v>1214</v>
      </c>
      <c r="D74" s="41">
        <v>26.02</v>
      </c>
      <c r="E74" s="41">
        <v>7.2277777777777779</v>
      </c>
      <c r="F74" s="41">
        <v>44730</v>
      </c>
      <c r="G74" s="41">
        <v>26.19</v>
      </c>
      <c r="H74" s="41">
        <v>7.2750000000000004</v>
      </c>
    </row>
    <row r="75" spans="1:8" x14ac:dyDescent="0.45">
      <c r="A75" s="41">
        <v>73</v>
      </c>
      <c r="B75" s="41">
        <v>45093</v>
      </c>
      <c r="C75" s="41" t="s">
        <v>1215</v>
      </c>
      <c r="D75" s="41">
        <v>28.56</v>
      </c>
      <c r="E75" s="41">
        <v>7.9333333333333327</v>
      </c>
      <c r="F75" s="41">
        <v>44720</v>
      </c>
      <c r="G75" s="41">
        <v>28.83</v>
      </c>
      <c r="H75" s="41">
        <v>8.0083333333333329</v>
      </c>
    </row>
    <row r="76" spans="1:8" x14ac:dyDescent="0.45">
      <c r="A76" s="41">
        <v>74</v>
      </c>
      <c r="B76" s="41">
        <v>45094</v>
      </c>
      <c r="C76" s="41" t="s">
        <v>1216</v>
      </c>
      <c r="D76" s="41">
        <v>26.72</v>
      </c>
      <c r="E76" s="41">
        <v>7.4222222222222216</v>
      </c>
      <c r="F76" s="41">
        <v>44719</v>
      </c>
      <c r="G76" s="41">
        <v>26.89</v>
      </c>
      <c r="H76" s="41">
        <v>7.4694444444444441</v>
      </c>
    </row>
    <row r="77" spans="1:8" x14ac:dyDescent="0.45">
      <c r="A77" s="41">
        <v>75</v>
      </c>
      <c r="B77" s="41">
        <v>45096</v>
      </c>
      <c r="C77" s="41" t="s">
        <v>1217</v>
      </c>
      <c r="D77" s="41">
        <v>27.26</v>
      </c>
      <c r="E77" s="41">
        <v>7.5722222222222229</v>
      </c>
      <c r="F77" s="41">
        <v>44715</v>
      </c>
      <c r="G77" s="41">
        <v>27.97</v>
      </c>
      <c r="H77" s="41">
        <v>7.7694444444444439</v>
      </c>
    </row>
    <row r="78" spans="1:8" x14ac:dyDescent="0.45">
      <c r="A78" s="41">
        <v>76</v>
      </c>
      <c r="B78" s="41">
        <v>45151</v>
      </c>
      <c r="C78" s="41" t="s">
        <v>1218</v>
      </c>
      <c r="D78" s="41">
        <v>24.62</v>
      </c>
      <c r="E78" s="41">
        <v>6.8388888888888886</v>
      </c>
      <c r="F78" s="41">
        <v>44776</v>
      </c>
      <c r="G78" s="41">
        <v>25.35</v>
      </c>
      <c r="H78" s="41">
        <v>7.041666666666667</v>
      </c>
    </row>
    <row r="79" spans="1:8" x14ac:dyDescent="0.45">
      <c r="A79" s="41">
        <v>77</v>
      </c>
      <c r="B79" s="41">
        <v>45172</v>
      </c>
      <c r="C79" s="41" t="s">
        <v>1219</v>
      </c>
      <c r="D79" s="41">
        <v>20.92</v>
      </c>
      <c r="E79" s="41">
        <v>5.8111111111111118</v>
      </c>
      <c r="F79" s="41">
        <v>44815</v>
      </c>
      <c r="G79" s="41">
        <v>21.69</v>
      </c>
      <c r="H79" s="41">
        <v>6.0250000000000004</v>
      </c>
    </row>
    <row r="80" spans="1:8" x14ac:dyDescent="0.45">
      <c r="A80" s="41">
        <v>78</v>
      </c>
      <c r="B80" s="41">
        <v>45178</v>
      </c>
      <c r="C80" s="41" t="s">
        <v>1220</v>
      </c>
      <c r="D80" s="41">
        <v>22.86</v>
      </c>
      <c r="E80" s="41">
        <v>6.35</v>
      </c>
      <c r="F80" s="41">
        <v>44812</v>
      </c>
      <c r="G80" s="41">
        <v>22.41</v>
      </c>
      <c r="H80" s="41">
        <v>6.2249999999999996</v>
      </c>
    </row>
    <row r="81" spans="1:8" x14ac:dyDescent="0.45">
      <c r="A81" s="41">
        <v>79</v>
      </c>
      <c r="B81" s="41">
        <v>45179</v>
      </c>
      <c r="C81" s="41" t="s">
        <v>1221</v>
      </c>
      <c r="D81" s="41">
        <v>21.1</v>
      </c>
      <c r="E81" s="41">
        <v>5.8611111111111116</v>
      </c>
      <c r="F81" s="41">
        <v>44815</v>
      </c>
      <c r="G81" s="41">
        <v>21.69</v>
      </c>
      <c r="H81" s="41">
        <v>6.0250000000000004</v>
      </c>
    </row>
    <row r="82" spans="1:8" x14ac:dyDescent="0.45">
      <c r="A82" s="41">
        <v>80</v>
      </c>
      <c r="B82" s="41">
        <v>45192</v>
      </c>
      <c r="C82" s="41" t="s">
        <v>1222</v>
      </c>
      <c r="D82" s="41">
        <v>13.31</v>
      </c>
      <c r="E82" s="41">
        <v>3.6972222222222224</v>
      </c>
      <c r="F82" s="41">
        <v>44817</v>
      </c>
      <c r="G82" s="41">
        <v>14.85</v>
      </c>
      <c r="H82" s="41">
        <v>4.125</v>
      </c>
    </row>
    <row r="83" spans="1:8" x14ac:dyDescent="0.45">
      <c r="A83" s="41">
        <v>81</v>
      </c>
      <c r="B83" s="41">
        <v>45193</v>
      </c>
      <c r="C83" s="41" t="s">
        <v>1223</v>
      </c>
      <c r="D83" s="41">
        <v>21.98</v>
      </c>
      <c r="E83" s="41">
        <v>6.1055555555555552</v>
      </c>
      <c r="F83" s="41">
        <v>44814</v>
      </c>
      <c r="G83" s="41">
        <v>22.24</v>
      </c>
      <c r="H83" s="41">
        <v>6.1777777777777771</v>
      </c>
    </row>
    <row r="84" spans="1:8" x14ac:dyDescent="0.45">
      <c r="A84" s="41">
        <v>82</v>
      </c>
      <c r="B84" s="41">
        <v>45199</v>
      </c>
      <c r="C84" s="41" t="s">
        <v>1224</v>
      </c>
      <c r="D84" s="41">
        <v>13.28</v>
      </c>
      <c r="E84" s="41">
        <v>3.6888888888888887</v>
      </c>
      <c r="F84" s="41">
        <v>44817</v>
      </c>
      <c r="G84" s="41">
        <v>14.85</v>
      </c>
      <c r="H84" s="41">
        <v>4.125</v>
      </c>
    </row>
    <row r="85" spans="1:8" x14ac:dyDescent="0.45">
      <c r="A85" s="41">
        <v>83</v>
      </c>
      <c r="B85" s="41">
        <v>45200</v>
      </c>
      <c r="C85" s="41" t="s">
        <v>1225</v>
      </c>
      <c r="D85" s="41">
        <v>16.440000000000001</v>
      </c>
      <c r="E85" s="41">
        <v>4.5666666666666673</v>
      </c>
      <c r="F85" s="41">
        <v>44865</v>
      </c>
      <c r="G85" s="41">
        <v>16.47</v>
      </c>
      <c r="H85" s="41">
        <v>4.5749999999999993</v>
      </c>
    </row>
    <row r="86" spans="1:8" x14ac:dyDescent="0.45">
      <c r="A86" s="41">
        <v>84</v>
      </c>
      <c r="B86" s="41">
        <v>45201</v>
      </c>
      <c r="C86" s="41" t="s">
        <v>1226</v>
      </c>
      <c r="D86" s="41">
        <v>19.3</v>
      </c>
      <c r="E86" s="41">
        <v>5.3611111111111116</v>
      </c>
      <c r="F86" s="41">
        <v>44678</v>
      </c>
      <c r="G86" s="41">
        <v>19.61</v>
      </c>
      <c r="H86" s="41">
        <v>5.447222222222222</v>
      </c>
    </row>
    <row r="87" spans="1:8" x14ac:dyDescent="0.45">
      <c r="A87" s="41">
        <v>85</v>
      </c>
      <c r="B87" s="41">
        <v>45205</v>
      </c>
      <c r="C87" s="41" t="s">
        <v>1227</v>
      </c>
      <c r="D87" s="41">
        <v>13.95</v>
      </c>
      <c r="E87" s="41">
        <v>3.8749999999999996</v>
      </c>
      <c r="F87" s="41">
        <v>44839</v>
      </c>
      <c r="G87" s="41">
        <v>14.83</v>
      </c>
      <c r="H87" s="41">
        <v>4.1194444444444445</v>
      </c>
    </row>
    <row r="88" spans="1:8" x14ac:dyDescent="0.45">
      <c r="A88" s="41">
        <v>86</v>
      </c>
      <c r="B88" s="41">
        <v>45206</v>
      </c>
      <c r="C88" s="41" t="s">
        <v>1228</v>
      </c>
      <c r="D88" s="41">
        <v>7.34</v>
      </c>
      <c r="E88" s="41">
        <v>2.0388888888888888</v>
      </c>
      <c r="F88" s="41">
        <v>44858</v>
      </c>
      <c r="G88" s="41">
        <v>9.2100000000000009</v>
      </c>
      <c r="H88" s="41">
        <v>2.5583333333333336</v>
      </c>
    </row>
    <row r="89" spans="1:8" x14ac:dyDescent="0.45">
      <c r="A89" s="41">
        <v>87</v>
      </c>
      <c r="B89" s="41">
        <v>45209</v>
      </c>
      <c r="C89" s="41" t="s">
        <v>1229</v>
      </c>
      <c r="D89" s="41">
        <v>15.34</v>
      </c>
      <c r="E89" s="41">
        <v>4.2611111111111111</v>
      </c>
      <c r="F89" s="41">
        <v>44852</v>
      </c>
      <c r="G89" s="41">
        <v>15.37</v>
      </c>
      <c r="H89" s="41">
        <v>4.2694444444444439</v>
      </c>
    </row>
    <row r="90" spans="1:8" x14ac:dyDescent="0.45">
      <c r="A90" s="41">
        <v>88</v>
      </c>
      <c r="B90" s="41">
        <v>45210</v>
      </c>
      <c r="C90" s="41" t="s">
        <v>1230</v>
      </c>
      <c r="D90" s="41">
        <v>18.16</v>
      </c>
      <c r="E90" s="41">
        <v>5.0444444444444443</v>
      </c>
      <c r="F90" s="41">
        <v>44847</v>
      </c>
      <c r="G90" s="41">
        <v>18.440000000000001</v>
      </c>
      <c r="H90" s="41">
        <v>5.1222222222222227</v>
      </c>
    </row>
    <row r="91" spans="1:8" x14ac:dyDescent="0.45">
      <c r="A91" s="41">
        <v>89</v>
      </c>
      <c r="B91" s="41">
        <v>45211</v>
      </c>
      <c r="C91" s="41" t="s">
        <v>1231</v>
      </c>
      <c r="D91" s="41">
        <v>18.91</v>
      </c>
      <c r="E91" s="41">
        <v>5.2527777777777773</v>
      </c>
      <c r="F91" s="41">
        <v>44848</v>
      </c>
      <c r="G91" s="41">
        <v>19</v>
      </c>
      <c r="H91" s="41">
        <v>5.2777777777777777</v>
      </c>
    </row>
    <row r="92" spans="1:8" x14ac:dyDescent="0.45">
      <c r="A92" s="41">
        <v>90</v>
      </c>
      <c r="B92" s="41">
        <v>45212</v>
      </c>
      <c r="C92" s="41" t="s">
        <v>1232</v>
      </c>
      <c r="D92" s="41">
        <v>17.36</v>
      </c>
      <c r="E92" s="41">
        <v>4.822222222222222</v>
      </c>
      <c r="F92" s="41">
        <v>44836</v>
      </c>
      <c r="G92" s="41">
        <v>17.420000000000002</v>
      </c>
      <c r="H92" s="41">
        <v>4.8388888888888895</v>
      </c>
    </row>
    <row r="93" spans="1:8" x14ac:dyDescent="0.45">
      <c r="A93" s="41">
        <v>91</v>
      </c>
      <c r="B93" s="41">
        <v>45214</v>
      </c>
      <c r="C93" s="41" t="s">
        <v>1233</v>
      </c>
      <c r="D93" s="41">
        <v>15.39</v>
      </c>
      <c r="E93" s="41">
        <v>4.2750000000000004</v>
      </c>
      <c r="F93" s="41">
        <v>44853</v>
      </c>
      <c r="G93" s="41">
        <v>15.55</v>
      </c>
      <c r="H93" s="41">
        <v>4.3194444444444446</v>
      </c>
    </row>
    <row r="94" spans="1:8" x14ac:dyDescent="0.45">
      <c r="A94" s="41">
        <v>92</v>
      </c>
      <c r="B94" s="41">
        <v>45215</v>
      </c>
      <c r="C94" s="41" t="s">
        <v>1234</v>
      </c>
      <c r="D94" s="41">
        <v>18.62</v>
      </c>
      <c r="E94" s="41">
        <v>5.1722222222222225</v>
      </c>
      <c r="F94" s="41">
        <v>44854</v>
      </c>
      <c r="G94" s="41">
        <v>18.7</v>
      </c>
      <c r="H94" s="41">
        <v>5.1944444444444438</v>
      </c>
    </row>
    <row r="95" spans="1:8" x14ac:dyDescent="0.45">
      <c r="A95" s="41">
        <v>93</v>
      </c>
      <c r="B95" s="41">
        <v>45216</v>
      </c>
      <c r="C95" s="41" t="s">
        <v>1235</v>
      </c>
      <c r="D95" s="41">
        <v>15.03</v>
      </c>
      <c r="E95" s="41">
        <v>4.1749999999999998</v>
      </c>
      <c r="F95" s="41">
        <v>44852</v>
      </c>
      <c r="G95" s="41">
        <v>15.37</v>
      </c>
      <c r="H95" s="41">
        <v>4.2694444444444439</v>
      </c>
    </row>
    <row r="96" spans="1:8" x14ac:dyDescent="0.45">
      <c r="A96" s="41">
        <v>94</v>
      </c>
      <c r="B96" s="41">
        <v>45217</v>
      </c>
      <c r="C96" s="41" t="s">
        <v>1236</v>
      </c>
      <c r="D96" s="41">
        <v>18.41</v>
      </c>
      <c r="E96" s="41">
        <v>5.1138888888888889</v>
      </c>
      <c r="F96" s="41">
        <v>44847</v>
      </c>
      <c r="G96" s="41">
        <v>18.440000000000001</v>
      </c>
      <c r="H96" s="41">
        <v>5.1222222222222227</v>
      </c>
    </row>
    <row r="97" spans="1:8" x14ac:dyDescent="0.45">
      <c r="A97" s="41">
        <v>95</v>
      </c>
      <c r="B97" s="41">
        <v>45218</v>
      </c>
      <c r="C97" s="41" t="s">
        <v>1237</v>
      </c>
      <c r="D97" s="41">
        <v>16.16</v>
      </c>
      <c r="E97" s="41">
        <v>4.4888888888888889</v>
      </c>
      <c r="F97" s="41">
        <v>44865</v>
      </c>
      <c r="G97" s="41">
        <v>16.47</v>
      </c>
      <c r="H97" s="41">
        <v>4.5749999999999993</v>
      </c>
    </row>
    <row r="98" spans="1:8" x14ac:dyDescent="0.45">
      <c r="A98" s="41">
        <v>96</v>
      </c>
      <c r="B98" s="41">
        <v>45220</v>
      </c>
      <c r="C98" s="41" t="s">
        <v>1238</v>
      </c>
      <c r="D98" s="41">
        <v>18.3</v>
      </c>
      <c r="E98" s="41">
        <v>5.083333333333333</v>
      </c>
      <c r="F98" s="41">
        <v>44847</v>
      </c>
      <c r="G98" s="41">
        <v>18.440000000000001</v>
      </c>
      <c r="H98" s="41">
        <v>5.1222222222222227</v>
      </c>
    </row>
    <row r="99" spans="1:8" x14ac:dyDescent="0.45">
      <c r="A99" s="41">
        <v>97</v>
      </c>
      <c r="B99" s="41">
        <v>45221</v>
      </c>
      <c r="C99" s="41" t="s">
        <v>1239</v>
      </c>
      <c r="D99" s="41">
        <v>18.09</v>
      </c>
      <c r="E99" s="41">
        <v>5.0249999999999995</v>
      </c>
      <c r="F99" s="41">
        <v>44847</v>
      </c>
      <c r="G99" s="41">
        <v>18.440000000000001</v>
      </c>
      <c r="H99" s="41">
        <v>5.1222222222222227</v>
      </c>
    </row>
    <row r="100" spans="1:8" x14ac:dyDescent="0.45">
      <c r="A100" s="41">
        <v>98</v>
      </c>
      <c r="B100" s="41">
        <v>45222</v>
      </c>
      <c r="C100" s="41" t="s">
        <v>1240</v>
      </c>
      <c r="D100" s="41">
        <v>15.79</v>
      </c>
      <c r="E100" s="41">
        <v>4.3861111111111111</v>
      </c>
      <c r="F100" s="41">
        <v>44863</v>
      </c>
      <c r="G100" s="41">
        <v>15.99</v>
      </c>
      <c r="H100" s="41">
        <v>4.4416666666666664</v>
      </c>
    </row>
    <row r="101" spans="1:8" x14ac:dyDescent="0.45">
      <c r="A101" s="41">
        <v>99</v>
      </c>
      <c r="B101" s="41">
        <v>45223</v>
      </c>
      <c r="C101" s="41" t="s">
        <v>1241</v>
      </c>
      <c r="D101" s="41">
        <v>16.02</v>
      </c>
      <c r="E101" s="41">
        <v>4.45</v>
      </c>
      <c r="F101" s="41">
        <v>44865</v>
      </c>
      <c r="G101" s="41">
        <v>16.47</v>
      </c>
      <c r="H101" s="41">
        <v>4.5749999999999993</v>
      </c>
    </row>
    <row r="102" spans="1:8" x14ac:dyDescent="0.45">
      <c r="A102" s="41">
        <v>100</v>
      </c>
      <c r="B102" s="41">
        <v>45224</v>
      </c>
      <c r="C102" s="41" t="s">
        <v>1242</v>
      </c>
      <c r="D102" s="41">
        <v>17.18</v>
      </c>
      <c r="E102" s="41">
        <v>4.7722222222222221</v>
      </c>
      <c r="F102" s="41">
        <v>44836</v>
      </c>
      <c r="G102" s="41">
        <v>17.420000000000002</v>
      </c>
      <c r="H102" s="41">
        <v>4.8388888888888895</v>
      </c>
    </row>
    <row r="103" spans="1:8" x14ac:dyDescent="0.45">
      <c r="A103" s="41">
        <v>101</v>
      </c>
      <c r="B103" s="41">
        <v>45225</v>
      </c>
      <c r="C103" s="41" t="s">
        <v>1243</v>
      </c>
      <c r="D103" s="41">
        <v>14.51</v>
      </c>
      <c r="E103" s="41">
        <v>4.030555555555555</v>
      </c>
      <c r="F103" s="41">
        <v>44839</v>
      </c>
      <c r="G103" s="41">
        <v>14.83</v>
      </c>
      <c r="H103" s="41">
        <v>4.1194444444444445</v>
      </c>
    </row>
    <row r="104" spans="1:8" x14ac:dyDescent="0.45">
      <c r="A104" s="41">
        <v>102</v>
      </c>
      <c r="B104" s="41">
        <v>45226</v>
      </c>
      <c r="C104" s="41" t="s">
        <v>1244</v>
      </c>
      <c r="D104" s="41">
        <v>13.36</v>
      </c>
      <c r="E104" s="41">
        <v>3.7111111111111108</v>
      </c>
      <c r="F104" s="41">
        <v>44842</v>
      </c>
      <c r="G104" s="41">
        <v>13.52</v>
      </c>
      <c r="H104" s="41">
        <v>3.7555555555555555</v>
      </c>
    </row>
    <row r="105" spans="1:8" x14ac:dyDescent="0.45">
      <c r="A105" s="41">
        <v>103</v>
      </c>
      <c r="B105" s="41">
        <v>45227</v>
      </c>
      <c r="C105" s="41" t="s">
        <v>1245</v>
      </c>
      <c r="D105" s="41">
        <v>12.31</v>
      </c>
      <c r="E105" s="41">
        <v>3.4194444444444443</v>
      </c>
      <c r="F105" s="41">
        <v>44859</v>
      </c>
      <c r="G105" s="41">
        <v>12.31</v>
      </c>
      <c r="H105" s="41">
        <v>3.4194444444444443</v>
      </c>
    </row>
    <row r="106" spans="1:8" x14ac:dyDescent="0.45">
      <c r="A106" s="41">
        <v>104</v>
      </c>
      <c r="B106" s="41">
        <v>45228</v>
      </c>
      <c r="C106" s="41" t="s">
        <v>1246</v>
      </c>
      <c r="D106" s="41">
        <v>11.81</v>
      </c>
      <c r="E106" s="41">
        <v>3.2805555555555554</v>
      </c>
      <c r="F106" s="41">
        <v>44859</v>
      </c>
      <c r="G106" s="41">
        <v>12.31</v>
      </c>
      <c r="H106" s="41">
        <v>3.4194444444444443</v>
      </c>
    </row>
    <row r="107" spans="1:8" x14ac:dyDescent="0.45">
      <c r="A107" s="41">
        <v>105</v>
      </c>
      <c r="B107" s="41">
        <v>45229</v>
      </c>
      <c r="C107" s="41" t="s">
        <v>1247</v>
      </c>
      <c r="D107" s="41">
        <v>17.12</v>
      </c>
      <c r="E107" s="41">
        <v>4.7555555555555555</v>
      </c>
      <c r="F107" s="41">
        <v>44836</v>
      </c>
      <c r="G107" s="41">
        <v>17.420000000000002</v>
      </c>
      <c r="H107" s="41">
        <v>4.8388888888888895</v>
      </c>
    </row>
    <row r="108" spans="1:8" x14ac:dyDescent="0.45">
      <c r="A108" s="41">
        <v>106</v>
      </c>
      <c r="B108" s="41">
        <v>45230</v>
      </c>
      <c r="C108" s="41" t="s">
        <v>1248</v>
      </c>
      <c r="D108" s="41">
        <v>16.12</v>
      </c>
      <c r="E108" s="41">
        <v>4.4777777777777779</v>
      </c>
      <c r="F108" s="41">
        <v>44865</v>
      </c>
      <c r="G108" s="41">
        <v>16.47</v>
      </c>
      <c r="H108" s="41">
        <v>4.5749999999999993</v>
      </c>
    </row>
    <row r="109" spans="1:8" x14ac:dyDescent="0.45">
      <c r="A109" s="41">
        <v>107</v>
      </c>
      <c r="B109" s="41">
        <v>45231</v>
      </c>
      <c r="C109" s="41" t="s">
        <v>1249</v>
      </c>
      <c r="D109" s="41">
        <v>15.85</v>
      </c>
      <c r="E109" s="41">
        <v>4.4027777777777777</v>
      </c>
      <c r="F109" s="41">
        <v>44867</v>
      </c>
      <c r="G109" s="41">
        <v>16.02</v>
      </c>
      <c r="H109" s="41">
        <v>4.45</v>
      </c>
    </row>
    <row r="110" spans="1:8" x14ac:dyDescent="0.45">
      <c r="A110" s="41">
        <v>108</v>
      </c>
      <c r="B110" s="41">
        <v>45232</v>
      </c>
      <c r="C110" s="41" t="s">
        <v>1250</v>
      </c>
      <c r="D110" s="41">
        <v>15.89</v>
      </c>
      <c r="E110" s="41">
        <v>4.4138888888888888</v>
      </c>
      <c r="F110" s="41">
        <v>44867</v>
      </c>
      <c r="G110" s="41">
        <v>16.02</v>
      </c>
      <c r="H110" s="41">
        <v>4.45</v>
      </c>
    </row>
    <row r="111" spans="1:8" x14ac:dyDescent="0.45">
      <c r="A111" s="41">
        <v>109</v>
      </c>
      <c r="B111" s="41">
        <v>45233</v>
      </c>
      <c r="C111" s="41" t="s">
        <v>1251</v>
      </c>
      <c r="D111" s="41">
        <v>15.39</v>
      </c>
      <c r="E111" s="41">
        <v>4.2750000000000004</v>
      </c>
      <c r="F111" s="41">
        <v>44868</v>
      </c>
      <c r="G111" s="41">
        <v>15.75</v>
      </c>
      <c r="H111" s="41">
        <v>4.375</v>
      </c>
    </row>
    <row r="112" spans="1:8" x14ac:dyDescent="0.45">
      <c r="A112" s="41">
        <v>110</v>
      </c>
      <c r="B112" s="41">
        <v>45234</v>
      </c>
      <c r="C112" s="41" t="s">
        <v>1252</v>
      </c>
      <c r="D112" s="41">
        <v>7.6</v>
      </c>
      <c r="E112" s="41">
        <v>2.1111111111111112</v>
      </c>
      <c r="F112" s="41">
        <v>44866</v>
      </c>
      <c r="G112" s="41">
        <v>8.8800000000000008</v>
      </c>
      <c r="H112" s="41">
        <v>2.4666666666666668</v>
      </c>
    </row>
    <row r="113" spans="1:8" x14ac:dyDescent="0.45">
      <c r="A113" s="41">
        <v>111</v>
      </c>
      <c r="B113" s="41">
        <v>45235</v>
      </c>
      <c r="C113" s="41" t="s">
        <v>1253</v>
      </c>
      <c r="D113" s="41">
        <v>14.66</v>
      </c>
      <c r="E113" s="41">
        <v>4.072222222222222</v>
      </c>
      <c r="F113" s="41">
        <v>44874</v>
      </c>
      <c r="G113" s="41">
        <v>14.92</v>
      </c>
      <c r="H113" s="41">
        <v>4.1444444444444439</v>
      </c>
    </row>
    <row r="114" spans="1:8" x14ac:dyDescent="0.45">
      <c r="A114" s="41">
        <v>112</v>
      </c>
      <c r="B114" s="41">
        <v>45237</v>
      </c>
      <c r="C114" s="41" t="s">
        <v>1254</v>
      </c>
      <c r="D114" s="41">
        <v>13.15</v>
      </c>
      <c r="E114" s="41">
        <v>3.6527777777777777</v>
      </c>
      <c r="F114" s="41">
        <v>44883</v>
      </c>
      <c r="G114" s="41">
        <v>13.28</v>
      </c>
      <c r="H114" s="41">
        <v>3.6888888888888887</v>
      </c>
    </row>
    <row r="115" spans="1:8" x14ac:dyDescent="0.45">
      <c r="A115" s="41">
        <v>113</v>
      </c>
      <c r="B115" s="41">
        <v>45238</v>
      </c>
      <c r="C115" s="41" t="s">
        <v>1255</v>
      </c>
      <c r="D115" s="41">
        <v>15.7</v>
      </c>
      <c r="E115" s="41">
        <v>4.3611111111111107</v>
      </c>
      <c r="F115" s="41">
        <v>44868</v>
      </c>
      <c r="G115" s="41">
        <v>15.75</v>
      </c>
      <c r="H115" s="41">
        <v>4.375</v>
      </c>
    </row>
    <row r="116" spans="1:8" x14ac:dyDescent="0.45">
      <c r="A116" s="41">
        <v>114</v>
      </c>
      <c r="B116" s="41">
        <v>45241</v>
      </c>
      <c r="C116" s="41" t="s">
        <v>1256</v>
      </c>
      <c r="D116" s="41">
        <v>9.93</v>
      </c>
      <c r="E116" s="41">
        <v>2.7583333333333333</v>
      </c>
      <c r="F116" s="41">
        <v>44886</v>
      </c>
      <c r="G116" s="41">
        <v>10.33</v>
      </c>
      <c r="H116" s="41">
        <v>2.8694444444444445</v>
      </c>
    </row>
    <row r="117" spans="1:8" x14ac:dyDescent="0.45">
      <c r="A117" s="41">
        <v>115</v>
      </c>
      <c r="B117" s="41">
        <v>45249</v>
      </c>
      <c r="C117" s="41" t="s">
        <v>1257</v>
      </c>
      <c r="D117" s="41">
        <v>9.68</v>
      </c>
      <c r="E117" s="41">
        <v>2.6888888888888887</v>
      </c>
      <c r="F117" s="41">
        <v>44886</v>
      </c>
      <c r="G117" s="41">
        <v>10.33</v>
      </c>
      <c r="H117" s="41">
        <v>2.8694444444444445</v>
      </c>
    </row>
    <row r="118" spans="1:8" x14ac:dyDescent="0.45">
      <c r="A118" s="41">
        <v>116</v>
      </c>
      <c r="B118" s="41">
        <v>45250</v>
      </c>
      <c r="C118" s="41" t="s">
        <v>1258</v>
      </c>
      <c r="D118" s="41">
        <v>13.71</v>
      </c>
      <c r="E118" s="41">
        <v>3.8083333333333336</v>
      </c>
      <c r="F118" s="41">
        <v>44872</v>
      </c>
      <c r="G118" s="41">
        <v>14.07</v>
      </c>
      <c r="H118" s="41">
        <v>3.9083333333333332</v>
      </c>
    </row>
    <row r="119" spans="1:8" x14ac:dyDescent="0.45">
      <c r="A119" s="41">
        <v>117</v>
      </c>
      <c r="B119" s="41">
        <v>45251</v>
      </c>
      <c r="C119" s="41" t="s">
        <v>1259</v>
      </c>
      <c r="D119" s="41">
        <v>14</v>
      </c>
      <c r="E119" s="41">
        <v>3.8888888888888888</v>
      </c>
      <c r="F119" s="41">
        <v>44872</v>
      </c>
      <c r="G119" s="41">
        <v>14.07</v>
      </c>
      <c r="H119" s="41">
        <v>3.9083333333333332</v>
      </c>
    </row>
    <row r="120" spans="1:8" x14ac:dyDescent="0.45">
      <c r="A120" s="41">
        <v>118</v>
      </c>
      <c r="B120" s="41">
        <v>45252</v>
      </c>
      <c r="C120" s="41" t="s">
        <v>1260</v>
      </c>
      <c r="D120" s="41">
        <v>11.99</v>
      </c>
      <c r="E120" s="41">
        <v>3.3305555555555557</v>
      </c>
      <c r="F120" s="41">
        <v>44891</v>
      </c>
      <c r="G120" s="41">
        <v>12.18</v>
      </c>
      <c r="H120" s="41">
        <v>3.3833333333333333</v>
      </c>
    </row>
    <row r="121" spans="1:8" x14ac:dyDescent="0.45">
      <c r="A121" s="41">
        <v>119</v>
      </c>
      <c r="B121" s="41">
        <v>45253</v>
      </c>
      <c r="C121" s="41" t="s">
        <v>1261</v>
      </c>
      <c r="D121" s="41">
        <v>11.37</v>
      </c>
      <c r="E121" s="41">
        <v>3.1583333333333332</v>
      </c>
      <c r="F121" s="41">
        <v>44880</v>
      </c>
      <c r="G121" s="41">
        <v>11.68</v>
      </c>
      <c r="H121" s="41">
        <v>3.2444444444444445</v>
      </c>
    </row>
    <row r="122" spans="1:8" x14ac:dyDescent="0.45">
      <c r="A122" s="41">
        <v>120</v>
      </c>
      <c r="B122" s="41">
        <v>45255</v>
      </c>
      <c r="C122" s="41" t="s">
        <v>1262</v>
      </c>
      <c r="D122" s="41">
        <v>9.86</v>
      </c>
      <c r="E122" s="41">
        <v>2.7388888888888885</v>
      </c>
      <c r="F122" s="41">
        <v>44886</v>
      </c>
      <c r="G122" s="41">
        <v>10.33</v>
      </c>
      <c r="H122" s="41">
        <v>2.8694444444444445</v>
      </c>
    </row>
    <row r="123" spans="1:8" x14ac:dyDescent="0.45">
      <c r="A123" s="41">
        <v>121</v>
      </c>
      <c r="B123" s="41">
        <v>45256</v>
      </c>
      <c r="C123" s="41" t="s">
        <v>1263</v>
      </c>
      <c r="D123" s="41">
        <v>13.14</v>
      </c>
      <c r="E123" s="41">
        <v>3.65</v>
      </c>
      <c r="F123" s="41">
        <v>44883</v>
      </c>
      <c r="G123" s="41">
        <v>13.28</v>
      </c>
      <c r="H123" s="41">
        <v>3.6888888888888887</v>
      </c>
    </row>
    <row r="124" spans="1:8" x14ac:dyDescent="0.45">
      <c r="A124" s="41">
        <v>122</v>
      </c>
      <c r="B124" s="41">
        <v>45262</v>
      </c>
      <c r="C124" s="41" t="s">
        <v>1264</v>
      </c>
      <c r="D124" s="41">
        <v>11.17</v>
      </c>
      <c r="E124" s="41">
        <v>3.1027777777777779</v>
      </c>
      <c r="F124" s="41">
        <v>44898</v>
      </c>
      <c r="G124" s="41">
        <v>11.34</v>
      </c>
      <c r="H124" s="41">
        <v>3.15</v>
      </c>
    </row>
    <row r="125" spans="1:8" x14ac:dyDescent="0.45">
      <c r="A125" s="41">
        <v>123</v>
      </c>
      <c r="B125" s="41">
        <v>45270</v>
      </c>
      <c r="C125" s="41" t="s">
        <v>1265</v>
      </c>
      <c r="D125" s="41">
        <v>12.1</v>
      </c>
      <c r="E125" s="41">
        <v>3.3611111111111107</v>
      </c>
      <c r="F125" s="41">
        <v>44869</v>
      </c>
      <c r="G125" s="41">
        <v>11.92</v>
      </c>
      <c r="H125" s="41">
        <v>3.3111111111111109</v>
      </c>
    </row>
    <row r="126" spans="1:8" x14ac:dyDescent="0.45">
      <c r="A126" s="41">
        <v>124</v>
      </c>
      <c r="B126" s="41">
        <v>45273</v>
      </c>
      <c r="C126" s="41" t="s">
        <v>1266</v>
      </c>
      <c r="D126" s="41">
        <v>12.71</v>
      </c>
      <c r="E126" s="41">
        <v>3.5305555555555559</v>
      </c>
      <c r="F126" s="41">
        <v>44869</v>
      </c>
      <c r="G126" s="41">
        <v>11.92</v>
      </c>
      <c r="H126" s="41">
        <v>3.3111111111111109</v>
      </c>
    </row>
    <row r="127" spans="1:8" x14ac:dyDescent="0.45">
      <c r="A127" s="41">
        <v>125</v>
      </c>
      <c r="B127" s="41">
        <v>45292</v>
      </c>
      <c r="C127" s="41" t="s">
        <v>1267</v>
      </c>
      <c r="D127" s="41">
        <v>5.56</v>
      </c>
      <c r="E127" s="41">
        <v>1.5444444444444443</v>
      </c>
      <c r="F127" s="41">
        <v>44954</v>
      </c>
      <c r="G127" s="41">
        <v>5.81</v>
      </c>
      <c r="H127" s="41">
        <v>1.6138888888888887</v>
      </c>
    </row>
    <row r="128" spans="1:8" x14ac:dyDescent="0.45">
      <c r="A128" s="41">
        <v>126</v>
      </c>
      <c r="B128" s="41">
        <v>45293</v>
      </c>
      <c r="C128" s="41" t="s">
        <v>1268</v>
      </c>
      <c r="D128" s="41">
        <v>11.05</v>
      </c>
      <c r="E128" s="41">
        <v>3.0694444444444446</v>
      </c>
      <c r="F128" s="41">
        <v>44937</v>
      </c>
      <c r="G128" s="41">
        <v>11.89</v>
      </c>
      <c r="H128" s="41">
        <v>3.302777777777778</v>
      </c>
    </row>
    <row r="129" spans="1:8" x14ac:dyDescent="0.45">
      <c r="A129" s="41">
        <v>127</v>
      </c>
      <c r="B129" s="41">
        <v>45304</v>
      </c>
      <c r="C129" s="41" t="s">
        <v>1269</v>
      </c>
      <c r="D129" s="41">
        <v>13.16</v>
      </c>
      <c r="E129" s="41">
        <v>3.6555555555555554</v>
      </c>
      <c r="F129" s="41">
        <v>44956</v>
      </c>
      <c r="G129" s="41">
        <v>14.66</v>
      </c>
      <c r="H129" s="41">
        <v>4.072222222222222</v>
      </c>
    </row>
    <row r="130" spans="1:8" x14ac:dyDescent="0.45">
      <c r="A130" s="41">
        <v>128</v>
      </c>
      <c r="B130" s="41">
        <v>45305</v>
      </c>
      <c r="C130" s="41" t="s">
        <v>1270</v>
      </c>
      <c r="D130" s="41">
        <v>13.73</v>
      </c>
      <c r="E130" s="41">
        <v>3.8138888888888891</v>
      </c>
      <c r="F130" s="41">
        <v>44956</v>
      </c>
      <c r="G130" s="41">
        <v>14.66</v>
      </c>
      <c r="H130" s="41">
        <v>4.072222222222222</v>
      </c>
    </row>
    <row r="131" spans="1:8" x14ac:dyDescent="0.45">
      <c r="A131" s="41">
        <v>129</v>
      </c>
      <c r="B131" s="41">
        <v>45332</v>
      </c>
      <c r="C131" s="41" t="s">
        <v>1271</v>
      </c>
      <c r="D131" s="41">
        <v>13.63</v>
      </c>
      <c r="E131" s="41">
        <v>3.7861111111111114</v>
      </c>
      <c r="F131" s="41">
        <v>44609</v>
      </c>
      <c r="G131" s="41">
        <v>14.56</v>
      </c>
      <c r="H131" s="41">
        <v>4.0444444444444443</v>
      </c>
    </row>
    <row r="132" spans="1:8" x14ac:dyDescent="0.45">
      <c r="A132" s="41">
        <v>130</v>
      </c>
      <c r="B132" s="41">
        <v>45333</v>
      </c>
      <c r="C132" s="41" t="s">
        <v>1272</v>
      </c>
      <c r="D132" s="41">
        <v>13.45</v>
      </c>
      <c r="E132" s="41">
        <v>3.7361111111111107</v>
      </c>
      <c r="F132" s="41">
        <v>44596</v>
      </c>
      <c r="G132" s="41">
        <v>13.48</v>
      </c>
      <c r="H132" s="41">
        <v>3.7444444444444445</v>
      </c>
    </row>
    <row r="133" spans="1:8" x14ac:dyDescent="0.45">
      <c r="A133" s="41">
        <v>131</v>
      </c>
      <c r="B133" s="41">
        <v>45334</v>
      </c>
      <c r="C133" s="41" t="s">
        <v>1273</v>
      </c>
      <c r="D133" s="41">
        <v>16.600000000000001</v>
      </c>
      <c r="E133" s="41">
        <v>4.6111111111111116</v>
      </c>
      <c r="F133" s="41">
        <v>44614</v>
      </c>
      <c r="G133" s="41">
        <v>16.64</v>
      </c>
      <c r="H133" s="41">
        <v>4.6222222222222227</v>
      </c>
    </row>
    <row r="134" spans="1:8" x14ac:dyDescent="0.45">
      <c r="A134" s="41">
        <v>132</v>
      </c>
      <c r="B134" s="41">
        <v>45335</v>
      </c>
      <c r="C134" s="41" t="s">
        <v>1274</v>
      </c>
      <c r="D134" s="41">
        <v>15.69</v>
      </c>
      <c r="E134" s="41">
        <v>4.3583333333333334</v>
      </c>
      <c r="F134" s="41">
        <v>44618</v>
      </c>
      <c r="G134" s="41">
        <v>15.76</v>
      </c>
      <c r="H134" s="41">
        <v>4.3777777777777773</v>
      </c>
    </row>
    <row r="135" spans="1:8" x14ac:dyDescent="0.45">
      <c r="A135" s="41">
        <v>133</v>
      </c>
      <c r="B135" s="41">
        <v>45339</v>
      </c>
      <c r="C135" s="41" t="s">
        <v>1275</v>
      </c>
      <c r="D135" s="41">
        <v>18.670000000000002</v>
      </c>
      <c r="E135" s="41">
        <v>5.1861111111111118</v>
      </c>
      <c r="F135" s="41">
        <v>44617</v>
      </c>
      <c r="G135" s="41">
        <v>19.54</v>
      </c>
      <c r="H135" s="41">
        <v>5.4277777777777771</v>
      </c>
    </row>
    <row r="136" spans="1:8" x14ac:dyDescent="0.45">
      <c r="A136" s="41">
        <v>134</v>
      </c>
      <c r="B136" s="41">
        <v>45340</v>
      </c>
      <c r="C136" s="41" t="s">
        <v>1276</v>
      </c>
      <c r="D136" s="41">
        <v>16.829999999999998</v>
      </c>
      <c r="E136" s="41">
        <v>4.6749999999999998</v>
      </c>
      <c r="F136" s="41">
        <v>44617</v>
      </c>
      <c r="G136" s="41">
        <v>19.54</v>
      </c>
      <c r="H136" s="41">
        <v>5.4277777777777771</v>
      </c>
    </row>
    <row r="137" spans="1:8" x14ac:dyDescent="0.45">
      <c r="A137" s="41">
        <v>135</v>
      </c>
      <c r="B137" s="41">
        <v>45347</v>
      </c>
      <c r="C137" s="41" t="s">
        <v>1277</v>
      </c>
      <c r="D137" s="41">
        <v>12.72</v>
      </c>
      <c r="E137" s="41">
        <v>3.5333333333333332</v>
      </c>
      <c r="F137" s="41">
        <v>44607</v>
      </c>
      <c r="G137" s="41">
        <v>12.81</v>
      </c>
      <c r="H137" s="41">
        <v>3.5583333333333336</v>
      </c>
    </row>
    <row r="138" spans="1:8" x14ac:dyDescent="0.45">
      <c r="A138" s="41">
        <v>136</v>
      </c>
      <c r="B138" s="41">
        <v>45350</v>
      </c>
      <c r="C138" s="41" t="s">
        <v>1278</v>
      </c>
      <c r="D138" s="41">
        <v>14.71</v>
      </c>
      <c r="E138" s="41">
        <v>4.0861111111111112</v>
      </c>
      <c r="F138" s="41">
        <v>44604</v>
      </c>
      <c r="G138" s="41">
        <v>14.87</v>
      </c>
      <c r="H138" s="41">
        <v>4.1305555555555555</v>
      </c>
    </row>
    <row r="139" spans="1:8" x14ac:dyDescent="0.45">
      <c r="A139" s="41">
        <v>137</v>
      </c>
      <c r="B139" s="41">
        <v>44987</v>
      </c>
      <c r="C139" s="41" t="s">
        <v>1279</v>
      </c>
      <c r="D139" s="41">
        <v>20.59</v>
      </c>
      <c r="E139" s="41">
        <v>5.7194444444444441</v>
      </c>
      <c r="F139" s="41">
        <v>44647</v>
      </c>
      <c r="G139" s="41">
        <v>20.87</v>
      </c>
      <c r="H139" s="41">
        <v>5.7972222222222225</v>
      </c>
    </row>
    <row r="140" spans="1:8" x14ac:dyDescent="0.45">
      <c r="A140" s="41">
        <v>138</v>
      </c>
      <c r="B140" s="41">
        <v>44988</v>
      </c>
      <c r="C140" s="41" t="s">
        <v>1280</v>
      </c>
      <c r="D140" s="41">
        <v>19.87</v>
      </c>
      <c r="E140" s="41">
        <v>5.5194444444444448</v>
      </c>
      <c r="F140" s="41">
        <v>44630</v>
      </c>
      <c r="G140" s="41">
        <v>20.04</v>
      </c>
      <c r="H140" s="41">
        <v>5.5666666666666664</v>
      </c>
    </row>
    <row r="141" spans="1:8" x14ac:dyDescent="0.45">
      <c r="A141" s="41">
        <v>139</v>
      </c>
      <c r="B141" s="41">
        <v>44989</v>
      </c>
      <c r="C141" s="41" t="s">
        <v>1281</v>
      </c>
      <c r="D141" s="41">
        <v>12.59</v>
      </c>
      <c r="E141" s="41">
        <v>3.4972222222222222</v>
      </c>
      <c r="F141" s="41">
        <v>44627</v>
      </c>
      <c r="G141" s="41">
        <v>12.76</v>
      </c>
      <c r="H141" s="41">
        <v>3.5444444444444443</v>
      </c>
    </row>
    <row r="142" spans="1:8" x14ac:dyDescent="0.45">
      <c r="A142" s="41">
        <v>140</v>
      </c>
      <c r="B142" s="41">
        <v>44990</v>
      </c>
      <c r="C142" s="41" t="s">
        <v>1282</v>
      </c>
      <c r="D142" s="41">
        <v>20.350000000000001</v>
      </c>
      <c r="E142" s="41">
        <v>5.6527777777777777</v>
      </c>
      <c r="F142" s="41">
        <v>44647</v>
      </c>
      <c r="G142" s="41">
        <v>20.87</v>
      </c>
      <c r="H142" s="41">
        <v>5.7972222222222225</v>
      </c>
    </row>
    <row r="143" spans="1:8" x14ac:dyDescent="0.45">
      <c r="A143" s="41">
        <v>141</v>
      </c>
      <c r="B143" s="41">
        <v>44991</v>
      </c>
      <c r="C143" s="41" t="s">
        <v>1283</v>
      </c>
      <c r="D143" s="41">
        <v>20.47</v>
      </c>
      <c r="E143" s="41">
        <v>5.6861111111111109</v>
      </c>
      <c r="F143" s="41">
        <v>44647</v>
      </c>
      <c r="G143" s="41">
        <v>20.87</v>
      </c>
      <c r="H143" s="41">
        <v>5.7972222222222225</v>
      </c>
    </row>
    <row r="144" spans="1:8" x14ac:dyDescent="0.45">
      <c r="A144" s="41">
        <v>142</v>
      </c>
      <c r="B144" s="41">
        <v>44992</v>
      </c>
      <c r="C144" s="41" t="s">
        <v>1284</v>
      </c>
      <c r="D144" s="41">
        <v>18.309999999999999</v>
      </c>
      <c r="E144" s="41">
        <v>5.0861111111111104</v>
      </c>
      <c r="F144" s="41">
        <v>44625</v>
      </c>
      <c r="G144" s="41">
        <v>18.34</v>
      </c>
      <c r="H144" s="41">
        <v>5.0944444444444441</v>
      </c>
    </row>
    <row r="145" spans="1:8" x14ac:dyDescent="0.45">
      <c r="A145" s="41">
        <v>143</v>
      </c>
      <c r="B145" s="41">
        <v>44993</v>
      </c>
      <c r="C145" s="41" t="s">
        <v>1285</v>
      </c>
      <c r="D145" s="41">
        <v>16.79</v>
      </c>
      <c r="E145" s="41">
        <v>4.6638888888888888</v>
      </c>
      <c r="F145" s="41">
        <v>44631</v>
      </c>
      <c r="G145" s="41">
        <v>18.079999999999998</v>
      </c>
      <c r="H145" s="41">
        <v>5.0222222222222213</v>
      </c>
    </row>
    <row r="146" spans="1:8" x14ac:dyDescent="0.45">
      <c r="A146" s="41">
        <v>144</v>
      </c>
      <c r="B146" s="41">
        <v>44995</v>
      </c>
      <c r="C146" s="41" t="s">
        <v>1286</v>
      </c>
      <c r="D146" s="41">
        <v>17.95</v>
      </c>
      <c r="E146" s="41">
        <v>4.9861111111111107</v>
      </c>
      <c r="F146" s="41">
        <v>44631</v>
      </c>
      <c r="G146" s="41">
        <v>18.079999999999998</v>
      </c>
      <c r="H146" s="41">
        <v>5.0222222222222213</v>
      </c>
    </row>
    <row r="147" spans="1:8" x14ac:dyDescent="0.45">
      <c r="A147" s="41">
        <v>145</v>
      </c>
      <c r="B147" s="41">
        <v>44996</v>
      </c>
      <c r="C147" s="41" t="s">
        <v>1287</v>
      </c>
      <c r="D147" s="41">
        <v>17.89</v>
      </c>
      <c r="E147" s="41">
        <v>4.9694444444444441</v>
      </c>
      <c r="F147" s="41">
        <v>44631</v>
      </c>
      <c r="G147" s="41">
        <v>18.079999999999998</v>
      </c>
      <c r="H147" s="41">
        <v>5.0222222222222213</v>
      </c>
    </row>
    <row r="148" spans="1:8" x14ac:dyDescent="0.45">
      <c r="A148" s="41">
        <v>146</v>
      </c>
      <c r="B148" s="41">
        <v>44997</v>
      </c>
      <c r="C148" s="41" t="s">
        <v>1288</v>
      </c>
      <c r="D148" s="41">
        <v>9.3699999999999992</v>
      </c>
      <c r="E148" s="41">
        <v>2.6027777777777774</v>
      </c>
      <c r="F148" s="41">
        <v>44634</v>
      </c>
      <c r="G148" s="41">
        <v>10.33</v>
      </c>
      <c r="H148" s="41">
        <v>2.8694444444444445</v>
      </c>
    </row>
    <row r="149" spans="1:8" x14ac:dyDescent="0.45">
      <c r="A149" s="41">
        <v>147</v>
      </c>
      <c r="B149" s="41">
        <v>44998</v>
      </c>
      <c r="C149" s="41" t="s">
        <v>1289</v>
      </c>
      <c r="D149" s="41">
        <v>21.12</v>
      </c>
      <c r="E149" s="41">
        <v>5.8666666666666671</v>
      </c>
      <c r="F149" s="41">
        <v>44636</v>
      </c>
      <c r="G149" s="41">
        <v>21.62</v>
      </c>
      <c r="H149" s="41">
        <v>6.0055555555555555</v>
      </c>
    </row>
    <row r="150" spans="1:8" x14ac:dyDescent="0.45">
      <c r="A150" s="41">
        <v>148</v>
      </c>
      <c r="B150" s="41">
        <v>44999</v>
      </c>
      <c r="C150" s="41" t="s">
        <v>1290</v>
      </c>
      <c r="D150" s="41">
        <v>23.04</v>
      </c>
      <c r="E150" s="41">
        <v>6.3999999999999995</v>
      </c>
      <c r="F150" s="41">
        <v>44635</v>
      </c>
      <c r="G150" s="41">
        <v>22.3</v>
      </c>
      <c r="H150" s="41">
        <v>6.1944444444444446</v>
      </c>
    </row>
    <row r="151" spans="1:8" x14ac:dyDescent="0.45">
      <c r="A151" s="41">
        <v>149</v>
      </c>
      <c r="B151" s="41">
        <v>45000</v>
      </c>
      <c r="C151" s="41" t="s">
        <v>1291</v>
      </c>
      <c r="D151" s="41">
        <v>19.43</v>
      </c>
      <c r="E151" s="41">
        <v>5.3972222222222221</v>
      </c>
      <c r="F151" s="41">
        <v>44649</v>
      </c>
      <c r="G151" s="41">
        <v>19.600000000000001</v>
      </c>
      <c r="H151" s="41">
        <v>5.4444444444444446</v>
      </c>
    </row>
    <row r="152" spans="1:8" x14ac:dyDescent="0.45">
      <c r="A152" s="41">
        <v>150</v>
      </c>
      <c r="B152" s="41">
        <v>45001</v>
      </c>
      <c r="C152" s="41" t="s">
        <v>1292</v>
      </c>
      <c r="D152" s="41">
        <v>11.29</v>
      </c>
      <c r="E152" s="41">
        <v>3.1361111111111106</v>
      </c>
      <c r="F152" s="41">
        <v>44648</v>
      </c>
      <c r="G152" s="41">
        <v>11.36</v>
      </c>
      <c r="H152" s="41">
        <v>3.1555555555555554</v>
      </c>
    </row>
    <row r="153" spans="1:8" x14ac:dyDescent="0.45">
      <c r="A153" s="41">
        <v>151</v>
      </c>
      <c r="B153" s="41">
        <v>45003</v>
      </c>
      <c r="C153" s="41" t="s">
        <v>1293</v>
      </c>
      <c r="D153" s="41">
        <v>12.26</v>
      </c>
      <c r="E153" s="41">
        <v>3.4055555555555554</v>
      </c>
      <c r="F153" s="41">
        <v>44627</v>
      </c>
      <c r="G153" s="41">
        <v>12.76</v>
      </c>
      <c r="H153" s="41">
        <v>3.5444444444444443</v>
      </c>
    </row>
    <row r="154" spans="1:8" x14ac:dyDescent="0.45">
      <c r="A154" s="41">
        <v>152</v>
      </c>
      <c r="B154" s="41">
        <v>45004</v>
      </c>
      <c r="C154" s="41" t="s">
        <v>1294</v>
      </c>
      <c r="D154" s="41">
        <v>21.7</v>
      </c>
      <c r="E154" s="41">
        <v>6.0277777777777777</v>
      </c>
      <c r="F154" s="41">
        <v>44626</v>
      </c>
      <c r="G154" s="41">
        <v>21.83</v>
      </c>
      <c r="H154" s="41">
        <v>6.0638888888888882</v>
      </c>
    </row>
    <row r="155" spans="1:8" x14ac:dyDescent="0.45">
      <c r="A155" s="41">
        <v>153</v>
      </c>
      <c r="B155" s="41">
        <v>45005</v>
      </c>
      <c r="C155" s="41" t="s">
        <v>1295</v>
      </c>
      <c r="D155" s="41">
        <v>11.36</v>
      </c>
      <c r="E155" s="41">
        <v>3.1555555555555554</v>
      </c>
      <c r="F155" s="41">
        <v>44648</v>
      </c>
      <c r="G155" s="41">
        <v>11.36</v>
      </c>
      <c r="H155" s="41">
        <v>3.1555555555555554</v>
      </c>
    </row>
    <row r="156" spans="1:8" x14ac:dyDescent="0.45">
      <c r="A156" s="41">
        <v>154</v>
      </c>
      <c r="B156" s="41">
        <v>45007</v>
      </c>
      <c r="C156" s="41" t="s">
        <v>1296</v>
      </c>
      <c r="D156" s="41">
        <v>18.63</v>
      </c>
      <c r="E156" s="41">
        <v>5.1749999999999998</v>
      </c>
      <c r="F156" s="41">
        <v>44629</v>
      </c>
      <c r="G156" s="41">
        <v>19.21</v>
      </c>
      <c r="H156" s="41">
        <v>5.3361111111111112</v>
      </c>
    </row>
    <row r="157" spans="1:8" x14ac:dyDescent="0.45">
      <c r="A157" s="41">
        <v>155</v>
      </c>
      <c r="B157" s="41">
        <v>45010</v>
      </c>
      <c r="C157" s="41" t="s">
        <v>1297</v>
      </c>
      <c r="D157" s="41">
        <v>15.39</v>
      </c>
      <c r="E157" s="41">
        <v>4.2750000000000004</v>
      </c>
      <c r="F157" s="41">
        <v>44642</v>
      </c>
      <c r="G157" s="41">
        <v>15.89</v>
      </c>
      <c r="H157" s="41">
        <v>4.4138888888888888</v>
      </c>
    </row>
    <row r="158" spans="1:8" x14ac:dyDescent="0.45">
      <c r="A158" s="41">
        <v>156</v>
      </c>
      <c r="B158" s="41">
        <v>45012</v>
      </c>
      <c r="C158" s="41" t="s">
        <v>1298</v>
      </c>
      <c r="D158" s="41">
        <v>14.2</v>
      </c>
      <c r="E158" s="41">
        <v>3.9444444444444442</v>
      </c>
      <c r="F158" s="41">
        <v>44642</v>
      </c>
      <c r="G158" s="41">
        <v>15.89</v>
      </c>
      <c r="H158" s="41">
        <v>4.4138888888888888</v>
      </c>
    </row>
    <row r="159" spans="1:8" x14ac:dyDescent="0.45">
      <c r="A159" s="41">
        <v>157</v>
      </c>
      <c r="B159" s="41">
        <v>45013</v>
      </c>
      <c r="C159" s="41" t="s">
        <v>1299</v>
      </c>
      <c r="D159" s="41">
        <v>24.15</v>
      </c>
      <c r="E159" s="41">
        <v>6.708333333333333</v>
      </c>
      <c r="F159" s="41">
        <v>44635</v>
      </c>
      <c r="G159" s="41">
        <v>22.3</v>
      </c>
      <c r="H159" s="41">
        <v>6.1944444444444446</v>
      </c>
    </row>
    <row r="160" spans="1:8" x14ac:dyDescent="0.45">
      <c r="A160" s="41">
        <v>158</v>
      </c>
      <c r="B160" s="41">
        <v>45014</v>
      </c>
      <c r="C160" s="41" t="s">
        <v>1300</v>
      </c>
      <c r="D160" s="41">
        <v>21.87</v>
      </c>
      <c r="E160" s="41">
        <v>6.0750000000000002</v>
      </c>
      <c r="F160" s="41">
        <v>44635</v>
      </c>
      <c r="G160" s="41">
        <v>22.3</v>
      </c>
      <c r="H160" s="41">
        <v>6.1944444444444446</v>
      </c>
    </row>
    <row r="161" spans="1:8" x14ac:dyDescent="0.45">
      <c r="A161" s="41">
        <v>159</v>
      </c>
      <c r="B161" s="41">
        <v>45016</v>
      </c>
      <c r="C161" s="41" t="s">
        <v>1301</v>
      </c>
      <c r="D161" s="41">
        <v>20.079999999999998</v>
      </c>
      <c r="E161" s="41">
        <v>5.5777777777777775</v>
      </c>
      <c r="F161" s="41">
        <v>44647</v>
      </c>
      <c r="G161" s="41">
        <v>20.87</v>
      </c>
      <c r="H161" s="41">
        <v>5.7972222222222225</v>
      </c>
    </row>
    <row r="162" spans="1:8" x14ac:dyDescent="0.45">
      <c r="A162" s="41">
        <v>160</v>
      </c>
      <c r="B162" s="41">
        <v>45017</v>
      </c>
      <c r="C162" s="41" t="s">
        <v>1302</v>
      </c>
      <c r="D162" s="41">
        <v>19.34</v>
      </c>
      <c r="E162" s="41">
        <v>5.3722222222222218</v>
      </c>
      <c r="F162" s="41">
        <v>44676</v>
      </c>
      <c r="G162" s="41">
        <v>20.45</v>
      </c>
      <c r="H162" s="41">
        <v>5.6805555555555554</v>
      </c>
    </row>
    <row r="163" spans="1:8" x14ac:dyDescent="0.45">
      <c r="A163" s="41">
        <v>161</v>
      </c>
      <c r="B163" s="41">
        <v>45018</v>
      </c>
      <c r="C163" s="41" t="s">
        <v>1303</v>
      </c>
      <c r="D163" s="41">
        <v>22.92</v>
      </c>
      <c r="E163" s="41">
        <v>6.3666666666666671</v>
      </c>
      <c r="F163" s="41">
        <v>44661</v>
      </c>
      <c r="G163" s="41">
        <v>23.9</v>
      </c>
      <c r="H163" s="41">
        <v>6.6388888888888884</v>
      </c>
    </row>
    <row r="164" spans="1:8" x14ac:dyDescent="0.45">
      <c r="A164" s="41">
        <v>162</v>
      </c>
      <c r="B164" s="41">
        <v>45019</v>
      </c>
      <c r="C164" s="41" t="s">
        <v>1304</v>
      </c>
      <c r="D164" s="41">
        <v>24.83</v>
      </c>
      <c r="E164" s="41">
        <v>6.8972222222222213</v>
      </c>
      <c r="F164" s="41">
        <v>44670</v>
      </c>
      <c r="G164" s="41">
        <v>24.85</v>
      </c>
      <c r="H164" s="41">
        <v>6.9027777777777777</v>
      </c>
    </row>
    <row r="165" spans="1:8" x14ac:dyDescent="0.45">
      <c r="A165" s="41">
        <v>163</v>
      </c>
      <c r="B165" s="41">
        <v>45020</v>
      </c>
      <c r="C165" s="41" t="s">
        <v>1305</v>
      </c>
      <c r="D165" s="41">
        <v>15.62</v>
      </c>
      <c r="E165" s="41">
        <v>4.3388888888888886</v>
      </c>
      <c r="F165" s="41">
        <v>44666</v>
      </c>
      <c r="G165" s="41">
        <v>16.739999999999998</v>
      </c>
      <c r="H165" s="41">
        <v>4.6499999999999995</v>
      </c>
    </row>
    <row r="166" spans="1:8" x14ac:dyDescent="0.45">
      <c r="A166" s="41">
        <v>164</v>
      </c>
      <c r="B166" s="41">
        <v>45024</v>
      </c>
      <c r="C166" s="41" t="s">
        <v>1306</v>
      </c>
      <c r="D166" s="41">
        <v>26.8</v>
      </c>
      <c r="E166" s="41">
        <v>7.4444444444444446</v>
      </c>
      <c r="F166" s="41">
        <v>44668</v>
      </c>
      <c r="G166" s="41">
        <v>27.09</v>
      </c>
      <c r="H166" s="41">
        <v>7.5249999999999995</v>
      </c>
    </row>
    <row r="167" spans="1:8" x14ac:dyDescent="0.45">
      <c r="A167" s="41">
        <v>165</v>
      </c>
      <c r="B167" s="41">
        <v>45025</v>
      </c>
      <c r="C167" s="41" t="s">
        <v>1307</v>
      </c>
      <c r="D167" s="41">
        <v>26.29</v>
      </c>
      <c r="E167" s="41">
        <v>7.3027777777777771</v>
      </c>
      <c r="F167" s="41">
        <v>44681</v>
      </c>
      <c r="G167" s="41">
        <v>26.43</v>
      </c>
      <c r="H167" s="41">
        <v>7.3416666666666668</v>
      </c>
    </row>
    <row r="168" spans="1:8" x14ac:dyDescent="0.45">
      <c r="A168" s="41">
        <v>166</v>
      </c>
      <c r="B168" s="41">
        <v>45026</v>
      </c>
      <c r="C168" s="41" t="s">
        <v>1308</v>
      </c>
      <c r="D168" s="41">
        <v>23.09</v>
      </c>
      <c r="E168" s="41">
        <v>6.4138888888888888</v>
      </c>
      <c r="F168" s="41">
        <v>44661</v>
      </c>
      <c r="G168" s="41">
        <v>23.9</v>
      </c>
      <c r="H168" s="41">
        <v>6.6388888888888884</v>
      </c>
    </row>
    <row r="169" spans="1:8" x14ac:dyDescent="0.45">
      <c r="A169" s="41">
        <v>167</v>
      </c>
      <c r="B169" s="41">
        <v>45027</v>
      </c>
      <c r="C169" s="41" t="s">
        <v>1309</v>
      </c>
      <c r="D169" s="41">
        <v>14.9</v>
      </c>
      <c r="E169" s="41">
        <v>4.1388888888888893</v>
      </c>
      <c r="F169" s="41">
        <v>44666</v>
      </c>
      <c r="G169" s="41">
        <v>16.739999999999998</v>
      </c>
      <c r="H169" s="41">
        <v>4.6499999999999995</v>
      </c>
    </row>
    <row r="170" spans="1:8" x14ac:dyDescent="0.45">
      <c r="A170" s="41">
        <v>168</v>
      </c>
      <c r="B170" s="41">
        <v>45028</v>
      </c>
      <c r="C170" s="41" t="s">
        <v>1310</v>
      </c>
      <c r="D170" s="41">
        <v>20.99</v>
      </c>
      <c r="E170" s="41">
        <v>5.8305555555555548</v>
      </c>
      <c r="F170" s="41">
        <v>44658</v>
      </c>
      <c r="G170" s="41">
        <v>21.74</v>
      </c>
      <c r="H170" s="41">
        <v>6.0388888888888879</v>
      </c>
    </row>
    <row r="171" spans="1:8" x14ac:dyDescent="0.45">
      <c r="A171" s="41">
        <v>169</v>
      </c>
      <c r="B171" s="41">
        <v>45029</v>
      </c>
      <c r="C171" s="41" t="s">
        <v>1311</v>
      </c>
      <c r="D171" s="41">
        <v>25.43</v>
      </c>
      <c r="E171" s="41">
        <v>7.0638888888888882</v>
      </c>
      <c r="F171" s="41">
        <v>44679</v>
      </c>
      <c r="G171" s="41">
        <v>25.56</v>
      </c>
      <c r="H171" s="41">
        <v>7.1</v>
      </c>
    </row>
    <row r="172" spans="1:8" x14ac:dyDescent="0.45">
      <c r="A172" s="41">
        <v>170</v>
      </c>
      <c r="B172" s="41">
        <v>45032</v>
      </c>
      <c r="C172" s="41" t="s">
        <v>1312</v>
      </c>
      <c r="D172" s="41">
        <v>18.059999999999999</v>
      </c>
      <c r="E172" s="41">
        <v>5.0166666666666666</v>
      </c>
      <c r="F172" s="41">
        <v>44664</v>
      </c>
      <c r="G172" s="41">
        <v>18.579999999999998</v>
      </c>
      <c r="H172" s="41">
        <v>5.1611111111111105</v>
      </c>
    </row>
    <row r="173" spans="1:8" x14ac:dyDescent="0.45">
      <c r="A173" s="41">
        <v>171</v>
      </c>
      <c r="B173" s="41">
        <v>45033</v>
      </c>
      <c r="C173" s="41" t="s">
        <v>1313</v>
      </c>
      <c r="D173" s="41">
        <v>24.37</v>
      </c>
      <c r="E173" s="41">
        <v>6.7694444444444448</v>
      </c>
      <c r="F173" s="41">
        <v>44670</v>
      </c>
      <c r="G173" s="41">
        <v>24.85</v>
      </c>
      <c r="H173" s="41">
        <v>6.9027777777777777</v>
      </c>
    </row>
    <row r="174" spans="1:8" x14ac:dyDescent="0.45">
      <c r="A174" s="41">
        <v>172</v>
      </c>
      <c r="B174" s="41">
        <v>45034</v>
      </c>
      <c r="C174" s="41" t="s">
        <v>1314</v>
      </c>
      <c r="D174" s="41">
        <v>22.45</v>
      </c>
      <c r="E174" s="41">
        <v>6.2361111111111107</v>
      </c>
      <c r="F174" s="41">
        <v>44656</v>
      </c>
      <c r="G174" s="41">
        <v>22.61</v>
      </c>
      <c r="H174" s="41">
        <v>6.280555555555555</v>
      </c>
    </row>
    <row r="175" spans="1:8" x14ac:dyDescent="0.45">
      <c r="A175" s="41">
        <v>173</v>
      </c>
      <c r="B175" s="41">
        <v>45036</v>
      </c>
      <c r="C175" s="41" t="s">
        <v>1315</v>
      </c>
      <c r="D175" s="41">
        <v>21.13</v>
      </c>
      <c r="E175" s="41">
        <v>5.8694444444444445</v>
      </c>
      <c r="F175" s="41">
        <v>44658</v>
      </c>
      <c r="G175" s="41">
        <v>21.74</v>
      </c>
      <c r="H175" s="41">
        <v>6.0388888888888879</v>
      </c>
    </row>
    <row r="176" spans="1:8" x14ac:dyDescent="0.45">
      <c r="A176" s="41">
        <v>174</v>
      </c>
      <c r="B176" s="41">
        <v>45038</v>
      </c>
      <c r="C176" s="41" t="s">
        <v>1316</v>
      </c>
      <c r="D176" s="41">
        <v>25.81</v>
      </c>
      <c r="E176" s="41">
        <v>7.1694444444444443</v>
      </c>
      <c r="F176" s="41">
        <v>44654</v>
      </c>
      <c r="G176" s="41">
        <v>25.89</v>
      </c>
      <c r="H176" s="41">
        <v>7.1916666666666664</v>
      </c>
    </row>
    <row r="177" spans="1:8" x14ac:dyDescent="0.45">
      <c r="A177" s="41">
        <v>175</v>
      </c>
      <c r="B177" s="41">
        <v>45039</v>
      </c>
      <c r="C177" s="41" t="s">
        <v>1317</v>
      </c>
      <c r="D177" s="41">
        <v>23.19</v>
      </c>
      <c r="E177" s="41">
        <v>6.4416666666666664</v>
      </c>
      <c r="F177" s="41">
        <v>44661</v>
      </c>
      <c r="G177" s="41">
        <v>23.9</v>
      </c>
      <c r="H177" s="41">
        <v>6.6388888888888884</v>
      </c>
    </row>
    <row r="178" spans="1:8" x14ac:dyDescent="0.45">
      <c r="A178" s="41">
        <v>176</v>
      </c>
      <c r="B178" s="41">
        <v>45042</v>
      </c>
      <c r="C178" s="41" t="s">
        <v>1318</v>
      </c>
      <c r="D178" s="41">
        <v>26.1</v>
      </c>
      <c r="E178" s="41">
        <v>7.25</v>
      </c>
      <c r="F178" s="41">
        <v>44681</v>
      </c>
      <c r="G178" s="41">
        <v>26.43</v>
      </c>
      <c r="H178" s="41">
        <v>7.3416666666666668</v>
      </c>
    </row>
    <row r="179" spans="1:8" x14ac:dyDescent="0.45">
      <c r="A179" s="41">
        <v>177</v>
      </c>
      <c r="B179" s="41">
        <v>45043</v>
      </c>
      <c r="C179" s="41" t="s">
        <v>1319</v>
      </c>
      <c r="D179" s="41">
        <v>26.3</v>
      </c>
      <c r="E179" s="41">
        <v>7.3055555555555554</v>
      </c>
      <c r="F179" s="41">
        <v>44681</v>
      </c>
      <c r="G179" s="41">
        <v>26.43</v>
      </c>
      <c r="H179" s="41">
        <v>7.3416666666666668</v>
      </c>
    </row>
    <row r="180" spans="1:8" x14ac:dyDescent="0.45">
      <c r="A180" s="41">
        <v>178</v>
      </c>
      <c r="B180" s="41">
        <v>45044</v>
      </c>
      <c r="C180" s="41" t="s">
        <v>1320</v>
      </c>
      <c r="D180" s="41">
        <v>20.21</v>
      </c>
      <c r="E180" s="41">
        <v>5.6138888888888889</v>
      </c>
      <c r="F180" s="41">
        <v>44676</v>
      </c>
      <c r="G180" s="41">
        <v>20.45</v>
      </c>
      <c r="H180" s="41">
        <v>5.6805555555555554</v>
      </c>
    </row>
    <row r="181" spans="1:8" x14ac:dyDescent="0.45">
      <c r="A181" s="41">
        <v>179</v>
      </c>
      <c r="B181" s="41">
        <v>45046</v>
      </c>
      <c r="C181" s="41" t="s">
        <v>1321</v>
      </c>
      <c r="D181" s="41">
        <v>20.11</v>
      </c>
      <c r="E181" s="41">
        <v>5.5861111111111112</v>
      </c>
      <c r="F181" s="41">
        <v>44676</v>
      </c>
      <c r="G181" s="41">
        <v>20.45</v>
      </c>
      <c r="H181" s="41">
        <v>5.6805555555555554</v>
      </c>
    </row>
    <row r="182" spans="1:8" x14ac:dyDescent="0.45">
      <c r="A182" s="41">
        <v>180</v>
      </c>
      <c r="B182" s="41">
        <v>45047</v>
      </c>
      <c r="C182" s="41" t="s">
        <v>1322</v>
      </c>
      <c r="D182" s="41">
        <v>27.62</v>
      </c>
      <c r="E182" s="41">
        <v>7.6722222222222225</v>
      </c>
      <c r="F182" s="41">
        <v>44684</v>
      </c>
      <c r="G182" s="41">
        <v>28.24</v>
      </c>
      <c r="H182" s="41">
        <v>7.8444444444444441</v>
      </c>
    </row>
    <row r="183" spans="1:8" x14ac:dyDescent="0.45">
      <c r="A183" s="41">
        <v>181</v>
      </c>
      <c r="B183" s="41">
        <v>45048</v>
      </c>
      <c r="C183" s="41" t="s">
        <v>1323</v>
      </c>
      <c r="D183" s="41">
        <v>26.42</v>
      </c>
      <c r="E183" s="41">
        <v>7.3388888888888895</v>
      </c>
      <c r="F183" s="41">
        <v>44699</v>
      </c>
      <c r="G183" s="41">
        <v>26.66</v>
      </c>
      <c r="H183" s="41">
        <v>7.405555555555555</v>
      </c>
    </row>
    <row r="184" spans="1:8" x14ac:dyDescent="0.45">
      <c r="A184" s="41">
        <v>182</v>
      </c>
      <c r="B184" s="41">
        <v>45049</v>
      </c>
      <c r="C184" s="41" t="s">
        <v>1324</v>
      </c>
      <c r="D184" s="41">
        <v>22.97</v>
      </c>
      <c r="E184" s="41">
        <v>6.3805555555555546</v>
      </c>
      <c r="F184" s="41">
        <v>44698</v>
      </c>
      <c r="G184" s="41">
        <v>23.71</v>
      </c>
      <c r="H184" s="41">
        <v>6.5861111111111112</v>
      </c>
    </row>
    <row r="185" spans="1:8" x14ac:dyDescent="0.45">
      <c r="A185" s="41">
        <v>183</v>
      </c>
      <c r="B185" s="41">
        <v>45050</v>
      </c>
      <c r="C185" s="41" t="s">
        <v>1325</v>
      </c>
      <c r="D185" s="41">
        <v>5.08</v>
      </c>
      <c r="E185" s="41">
        <v>1.4111111111111112</v>
      </c>
      <c r="F185" s="41">
        <v>44707</v>
      </c>
      <c r="G185" s="41">
        <v>5.57</v>
      </c>
      <c r="H185" s="41">
        <v>1.5472222222222223</v>
      </c>
    </row>
    <row r="186" spans="1:8" x14ac:dyDescent="0.45">
      <c r="A186" s="41">
        <v>184</v>
      </c>
      <c r="B186" s="41">
        <v>45051</v>
      </c>
      <c r="C186" s="41" t="s">
        <v>1326</v>
      </c>
      <c r="D186" s="41">
        <v>8.7200000000000006</v>
      </c>
      <c r="E186" s="41">
        <v>2.4222222222222225</v>
      </c>
      <c r="F186" s="41">
        <v>44696</v>
      </c>
      <c r="G186" s="41">
        <v>9.2200000000000006</v>
      </c>
      <c r="H186" s="41">
        <v>2.5611111111111113</v>
      </c>
    </row>
    <row r="187" spans="1:8" x14ac:dyDescent="0.45">
      <c r="A187" s="41">
        <v>185</v>
      </c>
      <c r="B187" s="41">
        <v>45054</v>
      </c>
      <c r="C187" s="41" t="s">
        <v>1327</v>
      </c>
      <c r="D187" s="41">
        <v>21.47</v>
      </c>
      <c r="E187" s="41">
        <v>5.9638888888888886</v>
      </c>
      <c r="F187" s="41">
        <v>44688</v>
      </c>
      <c r="G187" s="41">
        <v>21.87</v>
      </c>
      <c r="H187" s="41">
        <v>6.0750000000000002</v>
      </c>
    </row>
    <row r="188" spans="1:8" x14ac:dyDescent="0.45">
      <c r="A188" s="41">
        <v>186</v>
      </c>
      <c r="B188" s="41">
        <v>45055</v>
      </c>
      <c r="C188" s="41" t="s">
        <v>1328</v>
      </c>
      <c r="D188" s="41">
        <v>29.51</v>
      </c>
      <c r="E188" s="41">
        <v>8.1972222222222229</v>
      </c>
      <c r="F188" s="41">
        <v>44708</v>
      </c>
      <c r="G188" s="41">
        <v>29.4</v>
      </c>
      <c r="H188" s="41">
        <v>8.1666666666666661</v>
      </c>
    </row>
    <row r="189" spans="1:8" x14ac:dyDescent="0.45">
      <c r="A189" s="41">
        <v>187</v>
      </c>
      <c r="B189" s="41">
        <v>45056</v>
      </c>
      <c r="C189" s="41" t="s">
        <v>1329</v>
      </c>
      <c r="D189" s="41">
        <v>27.76</v>
      </c>
      <c r="E189" s="41">
        <v>7.7111111111111112</v>
      </c>
      <c r="F189" s="41">
        <v>44684</v>
      </c>
      <c r="G189" s="41">
        <v>28.24</v>
      </c>
      <c r="H189" s="41">
        <v>7.8444444444444441</v>
      </c>
    </row>
    <row r="190" spans="1:8" x14ac:dyDescent="0.45">
      <c r="A190" s="41">
        <v>188</v>
      </c>
      <c r="B190" s="41">
        <v>45057</v>
      </c>
      <c r="C190" s="41" t="s">
        <v>1330</v>
      </c>
      <c r="D190" s="41">
        <v>25.12</v>
      </c>
      <c r="E190" s="41">
        <v>6.9777777777777779</v>
      </c>
      <c r="F190" s="41">
        <v>44702</v>
      </c>
      <c r="G190" s="41">
        <v>25.16</v>
      </c>
      <c r="H190" s="41">
        <v>6.9888888888888889</v>
      </c>
    </row>
    <row r="191" spans="1:8" x14ac:dyDescent="0.45">
      <c r="A191" s="41">
        <v>189</v>
      </c>
      <c r="B191" s="41">
        <v>45058</v>
      </c>
      <c r="C191" s="41" t="s">
        <v>1331</v>
      </c>
      <c r="D191" s="41">
        <v>20.62</v>
      </c>
      <c r="E191" s="41">
        <v>5.7277777777777779</v>
      </c>
      <c r="F191" s="41">
        <v>44688</v>
      </c>
      <c r="G191" s="41">
        <v>21.87</v>
      </c>
      <c r="H191" s="41">
        <v>6.0750000000000002</v>
      </c>
    </row>
    <row r="192" spans="1:8" x14ac:dyDescent="0.45">
      <c r="A192" s="41">
        <v>190</v>
      </c>
      <c r="B192" s="41">
        <v>45060</v>
      </c>
      <c r="C192" s="41" t="s">
        <v>1332</v>
      </c>
      <c r="D192" s="41">
        <v>21.89</v>
      </c>
      <c r="E192" s="41">
        <v>6.0805555555555557</v>
      </c>
      <c r="F192" s="41">
        <v>44709</v>
      </c>
      <c r="G192" s="41">
        <v>22.62</v>
      </c>
      <c r="H192" s="41">
        <v>6.2833333333333332</v>
      </c>
    </row>
    <row r="193" spans="1:8" x14ac:dyDescent="0.45">
      <c r="A193" s="41">
        <v>191</v>
      </c>
      <c r="B193" s="41">
        <v>45061</v>
      </c>
      <c r="C193" s="41" t="s">
        <v>1333</v>
      </c>
      <c r="D193" s="41">
        <v>26.73</v>
      </c>
      <c r="E193" s="41">
        <v>7.4249999999999998</v>
      </c>
      <c r="F193" s="41">
        <v>44705</v>
      </c>
      <c r="G193" s="41">
        <v>26.98</v>
      </c>
      <c r="H193" s="41">
        <v>7.4944444444444445</v>
      </c>
    </row>
    <row r="194" spans="1:8" x14ac:dyDescent="0.45">
      <c r="A194" s="41">
        <v>192</v>
      </c>
      <c r="B194" s="41">
        <v>45062</v>
      </c>
      <c r="C194" s="41" t="s">
        <v>1334</v>
      </c>
      <c r="D194" s="41">
        <v>26.23</v>
      </c>
      <c r="E194" s="41">
        <v>7.2861111111111114</v>
      </c>
      <c r="F194" s="41">
        <v>44699</v>
      </c>
      <c r="G194" s="41">
        <v>26.66</v>
      </c>
      <c r="H194" s="41">
        <v>7.405555555555555</v>
      </c>
    </row>
    <row r="195" spans="1:8" x14ac:dyDescent="0.45">
      <c r="A195" s="41">
        <v>193</v>
      </c>
      <c r="B195" s="41">
        <v>45063</v>
      </c>
      <c r="C195" s="41" t="s">
        <v>1335</v>
      </c>
      <c r="D195" s="41">
        <v>23.84</v>
      </c>
      <c r="E195" s="41">
        <v>6.6222222222222218</v>
      </c>
      <c r="F195" s="41">
        <v>44710</v>
      </c>
      <c r="G195" s="41">
        <v>24.24</v>
      </c>
      <c r="H195" s="41">
        <v>6.7333333333333325</v>
      </c>
    </row>
    <row r="196" spans="1:8" x14ac:dyDescent="0.45">
      <c r="A196" s="41">
        <v>194</v>
      </c>
      <c r="B196" s="41">
        <v>45066</v>
      </c>
      <c r="C196" s="41" t="s">
        <v>1336</v>
      </c>
      <c r="D196" s="41">
        <v>18.14</v>
      </c>
      <c r="E196" s="41">
        <v>5.0388888888888888</v>
      </c>
      <c r="F196" s="41">
        <v>44688</v>
      </c>
      <c r="G196" s="41">
        <v>21.87</v>
      </c>
      <c r="H196" s="41">
        <v>6.0750000000000002</v>
      </c>
    </row>
    <row r="197" spans="1:8" x14ac:dyDescent="0.45">
      <c r="A197" s="41">
        <v>195</v>
      </c>
      <c r="B197" s="41">
        <v>45067</v>
      </c>
      <c r="C197" s="41" t="s">
        <v>1337</v>
      </c>
      <c r="D197" s="41">
        <v>27.23</v>
      </c>
      <c r="E197" s="41">
        <v>7.5638888888888891</v>
      </c>
      <c r="F197" s="41">
        <v>44684</v>
      </c>
      <c r="G197" s="41">
        <v>28.24</v>
      </c>
      <c r="H197" s="41">
        <v>7.8444444444444441</v>
      </c>
    </row>
    <row r="198" spans="1:8" x14ac:dyDescent="0.45">
      <c r="A198" s="41">
        <v>196</v>
      </c>
      <c r="B198" s="41">
        <v>45068</v>
      </c>
      <c r="C198" s="41" t="s">
        <v>1338</v>
      </c>
      <c r="D198" s="41">
        <v>16.399999999999999</v>
      </c>
      <c r="E198" s="41">
        <v>4.5555555555555554</v>
      </c>
      <c r="F198" s="41">
        <v>44682</v>
      </c>
      <c r="G198" s="41">
        <v>17.98</v>
      </c>
      <c r="H198" s="41">
        <v>4.9944444444444445</v>
      </c>
    </row>
    <row r="199" spans="1:8" x14ac:dyDescent="0.45">
      <c r="A199" s="41">
        <v>197</v>
      </c>
      <c r="B199" s="41">
        <v>45069</v>
      </c>
      <c r="C199" s="41" t="s">
        <v>1339</v>
      </c>
      <c r="D199" s="41">
        <v>25.98</v>
      </c>
      <c r="E199" s="41">
        <v>7.2166666666666668</v>
      </c>
      <c r="F199" s="41">
        <v>44699</v>
      </c>
      <c r="G199" s="41">
        <v>26.66</v>
      </c>
      <c r="H199" s="41">
        <v>7.405555555555555</v>
      </c>
    </row>
    <row r="200" spans="1:8" x14ac:dyDescent="0.45">
      <c r="A200" s="41">
        <v>198</v>
      </c>
      <c r="B200" s="41">
        <v>45070</v>
      </c>
      <c r="C200" s="41" t="s">
        <v>1340</v>
      </c>
      <c r="D200" s="41">
        <v>26.91</v>
      </c>
      <c r="E200" s="41">
        <v>7.4749999999999996</v>
      </c>
      <c r="F200" s="41">
        <v>44705</v>
      </c>
      <c r="G200" s="41">
        <v>26.98</v>
      </c>
      <c r="H200" s="41">
        <v>7.4944444444444445</v>
      </c>
    </row>
    <row r="201" spans="1:8" x14ac:dyDescent="0.45">
      <c r="A201" s="41">
        <v>199</v>
      </c>
      <c r="B201" s="41">
        <v>45071</v>
      </c>
      <c r="C201" s="41" t="s">
        <v>1341</v>
      </c>
      <c r="D201" s="41">
        <v>12.95</v>
      </c>
      <c r="E201" s="41">
        <v>3.5972222222222219</v>
      </c>
      <c r="F201" s="41">
        <v>44700</v>
      </c>
      <c r="G201" s="41">
        <v>14.03</v>
      </c>
      <c r="H201" s="41">
        <v>3.8972222222222221</v>
      </c>
    </row>
    <row r="202" spans="1:8" x14ac:dyDescent="0.45">
      <c r="A202" s="41">
        <v>200</v>
      </c>
      <c r="B202" s="41">
        <v>45072</v>
      </c>
      <c r="C202" s="41" t="s">
        <v>1342</v>
      </c>
      <c r="D202" s="41">
        <v>14.86</v>
      </c>
      <c r="E202" s="41">
        <v>4.1277777777777773</v>
      </c>
      <c r="F202" s="41">
        <v>44642</v>
      </c>
      <c r="G202" s="41">
        <v>15.89</v>
      </c>
      <c r="H202" s="41">
        <v>4.4138888888888888</v>
      </c>
    </row>
    <row r="203" spans="1:8" x14ac:dyDescent="0.45">
      <c r="A203" s="41">
        <v>201</v>
      </c>
      <c r="B203" s="41">
        <v>45073</v>
      </c>
      <c r="C203" s="41" t="s">
        <v>1343</v>
      </c>
      <c r="D203" s="41">
        <v>22.06</v>
      </c>
      <c r="E203" s="41">
        <v>6.1277777777777773</v>
      </c>
      <c r="F203" s="41">
        <v>44709</v>
      </c>
      <c r="G203" s="41">
        <v>22.62</v>
      </c>
      <c r="H203" s="41">
        <v>6.2833333333333332</v>
      </c>
    </row>
    <row r="204" spans="1:8" x14ac:dyDescent="0.45">
      <c r="A204" s="41">
        <v>202</v>
      </c>
      <c r="B204" s="41">
        <v>45074</v>
      </c>
      <c r="C204" s="41" t="s">
        <v>1344</v>
      </c>
      <c r="D204" s="41">
        <v>16.95</v>
      </c>
      <c r="E204" s="41">
        <v>4.708333333333333</v>
      </c>
      <c r="F204" s="41">
        <v>44682</v>
      </c>
      <c r="G204" s="41">
        <v>17.98</v>
      </c>
      <c r="H204" s="41">
        <v>4.9944444444444445</v>
      </c>
    </row>
    <row r="205" spans="1:8" x14ac:dyDescent="0.45">
      <c r="A205" s="41">
        <v>203</v>
      </c>
      <c r="B205" s="41">
        <v>45080</v>
      </c>
      <c r="C205" s="41" t="s">
        <v>1345</v>
      </c>
      <c r="D205" s="41">
        <v>29.71</v>
      </c>
      <c r="E205" s="41">
        <v>8.2527777777777782</v>
      </c>
      <c r="F205" s="41">
        <v>44741</v>
      </c>
      <c r="G205" s="41">
        <v>29.05</v>
      </c>
      <c r="H205" s="41">
        <v>8.0694444444444446</v>
      </c>
    </row>
    <row r="206" spans="1:8" x14ac:dyDescent="0.45">
      <c r="A206" s="41">
        <v>204</v>
      </c>
      <c r="B206" s="41">
        <v>45081</v>
      </c>
      <c r="C206" s="41" t="s">
        <v>1346</v>
      </c>
      <c r="D206" s="41">
        <v>20.350000000000001</v>
      </c>
      <c r="E206" s="41">
        <v>5.6527777777777777</v>
      </c>
      <c r="F206" s="41">
        <v>44727</v>
      </c>
      <c r="G206" s="41">
        <v>21.82</v>
      </c>
      <c r="H206" s="41">
        <v>6.0611111111111109</v>
      </c>
    </row>
    <row r="207" spans="1:8" x14ac:dyDescent="0.45">
      <c r="A207" s="41">
        <v>205</v>
      </c>
      <c r="B207" s="41">
        <v>45084</v>
      </c>
      <c r="C207" s="41" t="s">
        <v>1347</v>
      </c>
      <c r="D207" s="41">
        <v>25.01</v>
      </c>
      <c r="E207" s="41">
        <v>6.9472222222222229</v>
      </c>
      <c r="F207" s="41">
        <v>44739</v>
      </c>
      <c r="G207" s="41">
        <v>26.06</v>
      </c>
      <c r="H207" s="41">
        <v>7.238888888888888</v>
      </c>
    </row>
    <row r="208" spans="1:8" x14ac:dyDescent="0.45">
      <c r="A208" s="41">
        <v>206</v>
      </c>
      <c r="B208" s="41">
        <v>45086</v>
      </c>
      <c r="C208" s="41" t="s">
        <v>1348</v>
      </c>
      <c r="D208" s="41">
        <v>20.66</v>
      </c>
      <c r="E208" s="41">
        <v>5.7388888888888889</v>
      </c>
      <c r="F208" s="41">
        <v>44727</v>
      </c>
      <c r="G208" s="41">
        <v>21.82</v>
      </c>
      <c r="H208" s="41">
        <v>6.0611111111111109</v>
      </c>
    </row>
    <row r="209" spans="1:8" x14ac:dyDescent="0.45">
      <c r="A209" s="41">
        <v>207</v>
      </c>
      <c r="B209" s="41">
        <v>45088</v>
      </c>
      <c r="C209" s="41" t="s">
        <v>1349</v>
      </c>
      <c r="D209" s="41">
        <v>18.52</v>
      </c>
      <c r="E209" s="41">
        <v>5.1444444444444439</v>
      </c>
      <c r="F209" s="41">
        <v>44718</v>
      </c>
      <c r="G209" s="41">
        <v>19.920000000000002</v>
      </c>
      <c r="H209" s="41">
        <v>5.5333333333333341</v>
      </c>
    </row>
    <row r="210" spans="1:8" x14ac:dyDescent="0.45">
      <c r="A210" s="41">
        <v>208</v>
      </c>
      <c r="B210" s="41">
        <v>45092</v>
      </c>
      <c r="C210" s="41" t="s">
        <v>1350</v>
      </c>
      <c r="D210" s="41">
        <v>16.510000000000002</v>
      </c>
      <c r="E210" s="41">
        <v>4.5861111111111112</v>
      </c>
      <c r="F210" s="41">
        <v>44713</v>
      </c>
      <c r="G210" s="41">
        <v>16.55</v>
      </c>
      <c r="H210" s="41">
        <v>4.5972222222222223</v>
      </c>
    </row>
    <row r="211" spans="1:8" x14ac:dyDescent="0.45">
      <c r="A211" s="41">
        <v>209</v>
      </c>
      <c r="B211" s="41">
        <v>45093</v>
      </c>
      <c r="C211" s="41" t="s">
        <v>1351</v>
      </c>
      <c r="D211" s="41">
        <v>24.45</v>
      </c>
      <c r="E211" s="41">
        <v>6.7916666666666661</v>
      </c>
      <c r="F211" s="41">
        <v>44716</v>
      </c>
      <c r="G211" s="41">
        <v>24.69</v>
      </c>
      <c r="H211" s="41">
        <v>6.8583333333333334</v>
      </c>
    </row>
    <row r="212" spans="1:8" x14ac:dyDescent="0.45">
      <c r="A212" s="41">
        <v>210</v>
      </c>
      <c r="B212" s="41">
        <v>45094</v>
      </c>
      <c r="C212" s="41" t="s">
        <v>1352</v>
      </c>
      <c r="D212" s="41">
        <v>25.81</v>
      </c>
      <c r="E212" s="41">
        <v>7.1694444444444443</v>
      </c>
      <c r="F212" s="41">
        <v>44739</v>
      </c>
      <c r="G212" s="41">
        <v>26.06</v>
      </c>
      <c r="H212" s="41">
        <v>7.238888888888888</v>
      </c>
    </row>
    <row r="213" spans="1:8" x14ac:dyDescent="0.45">
      <c r="A213" s="41">
        <v>211</v>
      </c>
      <c r="B213" s="41">
        <v>45096</v>
      </c>
      <c r="C213" s="41" t="s">
        <v>1353</v>
      </c>
      <c r="D213" s="41">
        <v>27.76</v>
      </c>
      <c r="E213" s="41">
        <v>7.7111111111111112</v>
      </c>
      <c r="F213" s="41">
        <v>44715</v>
      </c>
      <c r="G213" s="41">
        <v>27.89</v>
      </c>
      <c r="H213" s="41">
        <v>7.7472222222222218</v>
      </c>
    </row>
    <row r="214" spans="1:8" x14ac:dyDescent="0.45">
      <c r="A214" s="41">
        <v>212</v>
      </c>
      <c r="B214" s="41">
        <v>45151</v>
      </c>
      <c r="C214" s="41" t="s">
        <v>1354</v>
      </c>
      <c r="D214" s="41">
        <v>22.34</v>
      </c>
      <c r="E214" s="41">
        <v>6.2055555555555557</v>
      </c>
      <c r="F214" s="41">
        <v>44803</v>
      </c>
      <c r="G214" s="41">
        <v>22.67</v>
      </c>
      <c r="H214" s="41">
        <v>6.2972222222222225</v>
      </c>
    </row>
    <row r="215" spans="1:8" x14ac:dyDescent="0.45">
      <c r="A215" s="41">
        <v>213</v>
      </c>
      <c r="B215" s="41">
        <v>45172</v>
      </c>
      <c r="C215" s="41" t="s">
        <v>1355</v>
      </c>
      <c r="D215" s="41">
        <v>18.25</v>
      </c>
      <c r="E215" s="41">
        <v>5.0694444444444446</v>
      </c>
      <c r="F215" s="41">
        <v>44813</v>
      </c>
      <c r="G215" s="41">
        <v>18.829999999999998</v>
      </c>
      <c r="H215" s="41">
        <v>5.2305555555555552</v>
      </c>
    </row>
    <row r="216" spans="1:8" x14ac:dyDescent="0.45">
      <c r="A216" s="41">
        <v>214</v>
      </c>
      <c r="B216" s="41">
        <v>45178</v>
      </c>
      <c r="C216" s="41" t="s">
        <v>1356</v>
      </c>
      <c r="D216" s="41">
        <v>20.079999999999998</v>
      </c>
      <c r="E216" s="41">
        <v>5.5777777777777775</v>
      </c>
      <c r="F216" s="41">
        <v>44826</v>
      </c>
      <c r="G216" s="41">
        <v>20.440000000000001</v>
      </c>
      <c r="H216" s="41">
        <v>5.677777777777778</v>
      </c>
    </row>
    <row r="217" spans="1:8" x14ac:dyDescent="0.45">
      <c r="A217" s="41">
        <v>215</v>
      </c>
      <c r="B217" s="41">
        <v>45179</v>
      </c>
      <c r="C217" s="41" t="s">
        <v>1357</v>
      </c>
      <c r="D217" s="41">
        <v>16.93</v>
      </c>
      <c r="E217" s="41">
        <v>4.7027777777777775</v>
      </c>
      <c r="F217" s="41">
        <v>44817</v>
      </c>
      <c r="G217" s="41">
        <v>17.91</v>
      </c>
      <c r="H217" s="41">
        <v>4.9749999999999996</v>
      </c>
    </row>
    <row r="218" spans="1:8" x14ac:dyDescent="0.45">
      <c r="A218" s="41">
        <v>216</v>
      </c>
      <c r="B218" s="41">
        <v>45192</v>
      </c>
      <c r="C218" s="41" t="s">
        <v>1358</v>
      </c>
      <c r="D218" s="41">
        <v>12.46</v>
      </c>
      <c r="E218" s="41">
        <v>3.4611111111111112</v>
      </c>
      <c r="F218" s="41">
        <v>44832</v>
      </c>
      <c r="G218" s="41">
        <v>13.09</v>
      </c>
      <c r="H218" s="41">
        <v>3.6361111111111111</v>
      </c>
    </row>
    <row r="219" spans="1:8" x14ac:dyDescent="0.45">
      <c r="A219" s="41">
        <v>217</v>
      </c>
      <c r="B219" s="41">
        <v>45193</v>
      </c>
      <c r="C219" s="41" t="s">
        <v>1359</v>
      </c>
      <c r="D219" s="41">
        <v>22.13</v>
      </c>
      <c r="E219" s="41">
        <v>6.1472222222222221</v>
      </c>
      <c r="F219" s="41">
        <v>44818</v>
      </c>
      <c r="G219" s="41">
        <v>22.24</v>
      </c>
      <c r="H219" s="41">
        <v>6.1777777777777771</v>
      </c>
    </row>
    <row r="220" spans="1:8" x14ac:dyDescent="0.45">
      <c r="A220" s="41">
        <v>218</v>
      </c>
      <c r="B220" s="41">
        <v>45199</v>
      </c>
      <c r="C220" s="41" t="s">
        <v>1360</v>
      </c>
      <c r="D220" s="41">
        <v>15.48</v>
      </c>
      <c r="E220" s="41">
        <v>4.3</v>
      </c>
      <c r="F220" s="41">
        <v>44814</v>
      </c>
      <c r="G220" s="41">
        <v>16.079999999999998</v>
      </c>
      <c r="H220" s="41">
        <v>4.4666666666666659</v>
      </c>
    </row>
    <row r="221" spans="1:8" x14ac:dyDescent="0.45">
      <c r="A221" s="41">
        <v>219</v>
      </c>
      <c r="B221" s="41">
        <v>45200</v>
      </c>
      <c r="C221" s="41" t="s">
        <v>1361</v>
      </c>
      <c r="D221" s="41">
        <v>13.88</v>
      </c>
      <c r="E221" s="41">
        <v>3.8555555555555556</v>
      </c>
      <c r="F221" s="41">
        <v>44839</v>
      </c>
      <c r="G221" s="41">
        <v>13.95</v>
      </c>
      <c r="H221" s="41">
        <v>3.8749999999999996</v>
      </c>
    </row>
    <row r="222" spans="1:8" x14ac:dyDescent="0.45">
      <c r="A222" s="41">
        <v>220</v>
      </c>
      <c r="B222" s="41">
        <v>45201</v>
      </c>
      <c r="C222" s="41" t="s">
        <v>1362</v>
      </c>
      <c r="D222" s="41">
        <v>19.18</v>
      </c>
      <c r="E222" s="41">
        <v>5.3277777777777775</v>
      </c>
      <c r="F222" s="41">
        <v>44837</v>
      </c>
      <c r="G222" s="41">
        <v>19.86</v>
      </c>
      <c r="H222" s="41">
        <v>5.5166666666666666</v>
      </c>
    </row>
    <row r="223" spans="1:8" x14ac:dyDescent="0.45">
      <c r="A223" s="41">
        <v>221</v>
      </c>
      <c r="B223" s="41">
        <v>45205</v>
      </c>
      <c r="C223" s="41" t="s">
        <v>1363</v>
      </c>
      <c r="D223" s="41">
        <v>15.75</v>
      </c>
      <c r="E223" s="41">
        <v>4.375</v>
      </c>
      <c r="F223" s="41">
        <v>44865</v>
      </c>
      <c r="G223" s="41">
        <v>15.85</v>
      </c>
      <c r="H223" s="41">
        <v>4.4027777777777777</v>
      </c>
    </row>
    <row r="224" spans="1:8" x14ac:dyDescent="0.45">
      <c r="A224" s="41">
        <v>222</v>
      </c>
      <c r="B224" s="41">
        <v>45206</v>
      </c>
      <c r="C224" s="41" t="s">
        <v>1364</v>
      </c>
      <c r="D224" s="41">
        <v>9.81</v>
      </c>
      <c r="E224" s="41">
        <v>2.7250000000000001</v>
      </c>
      <c r="F224" s="41">
        <v>44838</v>
      </c>
      <c r="G224" s="41">
        <v>11.35</v>
      </c>
      <c r="H224" s="41">
        <v>3.1527777777777777</v>
      </c>
    </row>
    <row r="225" spans="1:8" x14ac:dyDescent="0.45">
      <c r="A225" s="41">
        <v>223</v>
      </c>
      <c r="B225" s="41">
        <v>45209</v>
      </c>
      <c r="C225" s="41" t="s">
        <v>1365</v>
      </c>
      <c r="D225" s="41">
        <v>16.23</v>
      </c>
      <c r="E225" s="41">
        <v>4.5083333333333337</v>
      </c>
      <c r="F225" s="41">
        <v>44863</v>
      </c>
      <c r="G225" s="41">
        <v>16.64</v>
      </c>
      <c r="H225" s="41">
        <v>4.6222222222222227</v>
      </c>
    </row>
    <row r="226" spans="1:8" x14ac:dyDescent="0.45">
      <c r="A226" s="41">
        <v>224</v>
      </c>
      <c r="B226" s="41">
        <v>45210</v>
      </c>
      <c r="C226" s="41" t="s">
        <v>1366</v>
      </c>
      <c r="D226" s="41">
        <v>18.510000000000002</v>
      </c>
      <c r="E226" s="41">
        <v>5.1416666666666666</v>
      </c>
      <c r="F226" s="41">
        <v>44846</v>
      </c>
      <c r="G226" s="41">
        <v>18.71</v>
      </c>
      <c r="H226" s="41">
        <v>5.197222222222222</v>
      </c>
    </row>
    <row r="227" spans="1:8" x14ac:dyDescent="0.45">
      <c r="A227" s="41">
        <v>225</v>
      </c>
      <c r="B227" s="41">
        <v>45211</v>
      </c>
      <c r="C227" s="41" t="s">
        <v>1367</v>
      </c>
      <c r="D227" s="41">
        <v>19.22</v>
      </c>
      <c r="E227" s="41">
        <v>5.3388888888888886</v>
      </c>
      <c r="F227" s="41">
        <v>44837</v>
      </c>
      <c r="G227" s="41">
        <v>19.86</v>
      </c>
      <c r="H227" s="41">
        <v>5.5166666666666666</v>
      </c>
    </row>
    <row r="228" spans="1:8" x14ac:dyDescent="0.45">
      <c r="A228" s="41">
        <v>226</v>
      </c>
      <c r="B228" s="41">
        <v>45212</v>
      </c>
      <c r="C228" s="41" t="s">
        <v>1368</v>
      </c>
      <c r="D228" s="41">
        <v>16.68</v>
      </c>
      <c r="E228" s="41">
        <v>4.6333333333333329</v>
      </c>
      <c r="F228" s="41">
        <v>44855</v>
      </c>
      <c r="G228" s="41">
        <v>16.920000000000002</v>
      </c>
      <c r="H228" s="41">
        <v>4.7</v>
      </c>
    </row>
    <row r="229" spans="1:8" x14ac:dyDescent="0.45">
      <c r="A229" s="41">
        <v>227</v>
      </c>
      <c r="B229" s="41">
        <v>45214</v>
      </c>
      <c r="C229" s="41" t="s">
        <v>1369</v>
      </c>
      <c r="D229" s="41">
        <v>16.88</v>
      </c>
      <c r="E229" s="41">
        <v>4.6888888888888882</v>
      </c>
      <c r="F229" s="41">
        <v>44855</v>
      </c>
      <c r="G229" s="41">
        <v>16.920000000000002</v>
      </c>
      <c r="H229" s="41">
        <v>4.7</v>
      </c>
    </row>
    <row r="230" spans="1:8" x14ac:dyDescent="0.45">
      <c r="A230" s="41">
        <v>228</v>
      </c>
      <c r="B230" s="41">
        <v>45215</v>
      </c>
      <c r="C230" s="41" t="s">
        <v>1370</v>
      </c>
      <c r="D230" s="41">
        <v>17.440000000000001</v>
      </c>
      <c r="E230" s="41">
        <v>4.844444444444445</v>
      </c>
      <c r="F230" s="41">
        <v>44860</v>
      </c>
      <c r="G230" s="41">
        <v>17.850000000000001</v>
      </c>
      <c r="H230" s="41">
        <v>4.9583333333333339</v>
      </c>
    </row>
    <row r="231" spans="1:8" x14ac:dyDescent="0.45">
      <c r="A231" s="41">
        <v>229</v>
      </c>
      <c r="B231" s="41">
        <v>45216</v>
      </c>
      <c r="C231" s="41" t="s">
        <v>1371</v>
      </c>
      <c r="D231" s="41">
        <v>17.14</v>
      </c>
      <c r="E231" s="41">
        <v>4.7611111111111111</v>
      </c>
      <c r="F231" s="41">
        <v>44860</v>
      </c>
      <c r="G231" s="41">
        <v>17.850000000000001</v>
      </c>
      <c r="H231" s="41">
        <v>4.9583333333333339</v>
      </c>
    </row>
    <row r="232" spans="1:8" x14ac:dyDescent="0.45">
      <c r="A232" s="41">
        <v>230</v>
      </c>
      <c r="B232" s="41">
        <v>45217</v>
      </c>
      <c r="C232" s="41" t="s">
        <v>1372</v>
      </c>
      <c r="D232" s="41">
        <v>18.399999999999999</v>
      </c>
      <c r="E232" s="41">
        <v>5.1111111111111107</v>
      </c>
      <c r="F232" s="41">
        <v>44849</v>
      </c>
      <c r="G232" s="41">
        <v>18.5</v>
      </c>
      <c r="H232" s="41">
        <v>5.1388888888888884</v>
      </c>
    </row>
    <row r="233" spans="1:8" x14ac:dyDescent="0.45">
      <c r="A233" s="41">
        <v>231</v>
      </c>
      <c r="B233" s="41">
        <v>45218</v>
      </c>
      <c r="C233" s="41" t="s">
        <v>1373</v>
      </c>
      <c r="D233" s="41">
        <v>17.21</v>
      </c>
      <c r="E233" s="41">
        <v>4.7805555555555559</v>
      </c>
      <c r="F233" s="41">
        <v>44860</v>
      </c>
      <c r="G233" s="41">
        <v>17.850000000000001</v>
      </c>
      <c r="H233" s="41">
        <v>4.9583333333333339</v>
      </c>
    </row>
    <row r="234" spans="1:8" x14ac:dyDescent="0.45">
      <c r="A234" s="41">
        <v>232</v>
      </c>
      <c r="B234" s="41">
        <v>45220</v>
      </c>
      <c r="C234" s="41" t="s">
        <v>1374</v>
      </c>
      <c r="D234" s="41">
        <v>18.52</v>
      </c>
      <c r="E234" s="41">
        <v>5.1444444444444439</v>
      </c>
      <c r="F234" s="41">
        <v>44846</v>
      </c>
      <c r="G234" s="41">
        <v>18.71</v>
      </c>
      <c r="H234" s="41">
        <v>5.197222222222222</v>
      </c>
    </row>
    <row r="235" spans="1:8" x14ac:dyDescent="0.45">
      <c r="A235" s="41">
        <v>233</v>
      </c>
      <c r="B235" s="41">
        <v>45221</v>
      </c>
      <c r="C235" s="41" t="s">
        <v>1375</v>
      </c>
      <c r="D235" s="41">
        <v>17.93</v>
      </c>
      <c r="E235" s="41">
        <v>4.9805555555555552</v>
      </c>
      <c r="F235" s="41">
        <v>44849</v>
      </c>
      <c r="G235" s="41">
        <v>18.5</v>
      </c>
      <c r="H235" s="41">
        <v>5.1388888888888884</v>
      </c>
    </row>
    <row r="236" spans="1:8" x14ac:dyDescent="0.45">
      <c r="A236" s="41">
        <v>234</v>
      </c>
      <c r="B236" s="41">
        <v>45222</v>
      </c>
      <c r="C236" s="41" t="s">
        <v>1376</v>
      </c>
      <c r="D236" s="41">
        <v>17.93</v>
      </c>
      <c r="E236" s="41">
        <v>4.9805555555555552</v>
      </c>
      <c r="F236" s="41">
        <v>44849</v>
      </c>
      <c r="G236" s="41">
        <v>18.5</v>
      </c>
      <c r="H236" s="41">
        <v>5.1388888888888884</v>
      </c>
    </row>
    <row r="237" spans="1:8" x14ac:dyDescent="0.45">
      <c r="A237" s="41">
        <v>235</v>
      </c>
      <c r="B237" s="41">
        <v>45223</v>
      </c>
      <c r="C237" s="41" t="s">
        <v>1377</v>
      </c>
      <c r="D237" s="41">
        <v>15.11</v>
      </c>
      <c r="E237" s="41">
        <v>4.197222222222222</v>
      </c>
      <c r="F237" s="41">
        <v>44862</v>
      </c>
      <c r="G237" s="41">
        <v>15.55</v>
      </c>
      <c r="H237" s="41">
        <v>4.3194444444444446</v>
      </c>
    </row>
    <row r="238" spans="1:8" x14ac:dyDescent="0.45">
      <c r="A238" s="41">
        <v>236</v>
      </c>
      <c r="B238" s="41">
        <v>45224</v>
      </c>
      <c r="C238" s="41" t="s">
        <v>1378</v>
      </c>
      <c r="D238" s="41">
        <v>16.3</v>
      </c>
      <c r="E238" s="41">
        <v>4.5277777777777777</v>
      </c>
      <c r="F238" s="41">
        <v>44863</v>
      </c>
      <c r="G238" s="41">
        <v>16.64</v>
      </c>
      <c r="H238" s="41">
        <v>4.6222222222222227</v>
      </c>
    </row>
    <row r="239" spans="1:8" x14ac:dyDescent="0.45">
      <c r="A239" s="41">
        <v>237</v>
      </c>
      <c r="B239" s="41">
        <v>45225</v>
      </c>
      <c r="C239" s="41" t="s">
        <v>1379</v>
      </c>
      <c r="D239" s="41">
        <v>14.26</v>
      </c>
      <c r="E239" s="41">
        <v>3.9611111111111108</v>
      </c>
      <c r="F239" s="41">
        <v>44852</v>
      </c>
      <c r="G239" s="41">
        <v>14.45</v>
      </c>
      <c r="H239" s="41">
        <v>4.0138888888888884</v>
      </c>
    </row>
    <row r="240" spans="1:8" x14ac:dyDescent="0.45">
      <c r="A240" s="41">
        <v>238</v>
      </c>
      <c r="B240" s="41">
        <v>45226</v>
      </c>
      <c r="C240" s="41" t="s">
        <v>1380</v>
      </c>
      <c r="D240" s="41">
        <v>12.91</v>
      </c>
      <c r="E240" s="41">
        <v>3.5861111111111112</v>
      </c>
      <c r="F240" s="41">
        <v>44858</v>
      </c>
      <c r="G240" s="41">
        <v>13.85</v>
      </c>
      <c r="H240" s="41">
        <v>3.8472222222222219</v>
      </c>
    </row>
    <row r="241" spans="1:8" x14ac:dyDescent="0.45">
      <c r="A241" s="41">
        <v>239</v>
      </c>
      <c r="B241" s="41">
        <v>45227</v>
      </c>
      <c r="C241" s="41" t="s">
        <v>1381</v>
      </c>
      <c r="D241" s="41">
        <v>15.15</v>
      </c>
      <c r="E241" s="41">
        <v>4.208333333333333</v>
      </c>
      <c r="F241" s="41">
        <v>44862</v>
      </c>
      <c r="G241" s="41">
        <v>15.55</v>
      </c>
      <c r="H241" s="41">
        <v>4.3194444444444446</v>
      </c>
    </row>
    <row r="242" spans="1:8" x14ac:dyDescent="0.45">
      <c r="A242" s="41">
        <v>240</v>
      </c>
      <c r="B242" s="41">
        <v>45228</v>
      </c>
      <c r="C242" s="41" t="s">
        <v>1382</v>
      </c>
      <c r="D242" s="41">
        <v>14.35</v>
      </c>
      <c r="E242" s="41">
        <v>3.9861111111111107</v>
      </c>
      <c r="F242" s="41">
        <v>44852</v>
      </c>
      <c r="G242" s="41">
        <v>14.45</v>
      </c>
      <c r="H242" s="41">
        <v>4.0138888888888884</v>
      </c>
    </row>
    <row r="243" spans="1:8" x14ac:dyDescent="0.45">
      <c r="A243" s="41">
        <v>241</v>
      </c>
      <c r="B243" s="41">
        <v>45229</v>
      </c>
      <c r="C243" s="41" t="s">
        <v>1383</v>
      </c>
      <c r="D243" s="41">
        <v>17.100000000000001</v>
      </c>
      <c r="E243" s="41">
        <v>4.75</v>
      </c>
      <c r="F243" s="41">
        <v>44860</v>
      </c>
      <c r="G243" s="41">
        <v>17.850000000000001</v>
      </c>
      <c r="H243" s="41">
        <v>4.9583333333333339</v>
      </c>
    </row>
    <row r="244" spans="1:8" x14ac:dyDescent="0.45">
      <c r="A244" s="41">
        <v>242</v>
      </c>
      <c r="B244" s="41">
        <v>45230</v>
      </c>
      <c r="C244" s="41" t="s">
        <v>1384</v>
      </c>
      <c r="D244" s="41">
        <v>16.09</v>
      </c>
      <c r="E244" s="41">
        <v>4.4694444444444441</v>
      </c>
      <c r="F244" s="41">
        <v>44731</v>
      </c>
      <c r="G244" s="41">
        <v>16.100000000000001</v>
      </c>
      <c r="H244" s="41">
        <v>4.4722222222222223</v>
      </c>
    </row>
    <row r="245" spans="1:8" x14ac:dyDescent="0.45">
      <c r="A245" s="41">
        <v>243</v>
      </c>
      <c r="B245" s="41">
        <v>45231</v>
      </c>
      <c r="C245" s="41" t="s">
        <v>1385</v>
      </c>
      <c r="D245" s="41">
        <v>15.7</v>
      </c>
      <c r="E245" s="41">
        <v>4.3611111111111107</v>
      </c>
      <c r="F245" s="41">
        <v>44868</v>
      </c>
      <c r="G245" s="41">
        <v>15.93</v>
      </c>
      <c r="H245" s="41">
        <v>4.4249999999999998</v>
      </c>
    </row>
    <row r="246" spans="1:8" x14ac:dyDescent="0.45">
      <c r="A246" s="41">
        <v>244</v>
      </c>
      <c r="B246" s="41">
        <v>45232</v>
      </c>
      <c r="C246" s="41" t="s">
        <v>1386</v>
      </c>
      <c r="D246" s="41">
        <v>15.6</v>
      </c>
      <c r="E246" s="41">
        <v>4.333333333333333</v>
      </c>
      <c r="F246" s="41">
        <v>44868</v>
      </c>
      <c r="G246" s="41">
        <v>15.93</v>
      </c>
      <c r="H246" s="41">
        <v>4.4249999999999998</v>
      </c>
    </row>
    <row r="247" spans="1:8" x14ac:dyDescent="0.45">
      <c r="A247" s="41">
        <v>245</v>
      </c>
      <c r="B247" s="41">
        <v>45233</v>
      </c>
      <c r="C247" s="41" t="s">
        <v>1387</v>
      </c>
      <c r="D247" s="41">
        <v>15.48</v>
      </c>
      <c r="E247" s="41">
        <v>4.3</v>
      </c>
      <c r="F247" s="41">
        <v>44867</v>
      </c>
      <c r="G247" s="41">
        <v>15.49</v>
      </c>
      <c r="H247" s="41">
        <v>4.302777777777778</v>
      </c>
    </row>
    <row r="248" spans="1:8" x14ac:dyDescent="0.45">
      <c r="A248" s="41">
        <v>246</v>
      </c>
      <c r="B248" s="41">
        <v>45234</v>
      </c>
      <c r="C248" s="41" t="s">
        <v>1388</v>
      </c>
      <c r="D248" s="41">
        <v>10.84</v>
      </c>
      <c r="E248" s="41">
        <v>3.0111111111111111</v>
      </c>
      <c r="F248" s="41">
        <v>44875</v>
      </c>
      <c r="G248" s="41">
        <v>10.88</v>
      </c>
      <c r="H248" s="41">
        <v>3.0222222222222221</v>
      </c>
    </row>
    <row r="249" spans="1:8" x14ac:dyDescent="0.45">
      <c r="A249" s="41">
        <v>247</v>
      </c>
      <c r="B249" s="41">
        <v>45235</v>
      </c>
      <c r="C249" s="41" t="s">
        <v>1389</v>
      </c>
      <c r="D249" s="41">
        <v>14.43</v>
      </c>
      <c r="E249" s="41">
        <v>4.0083333333333329</v>
      </c>
      <c r="F249" s="41">
        <v>44872</v>
      </c>
      <c r="G249" s="41">
        <v>14.46</v>
      </c>
      <c r="H249" s="41">
        <v>4.0166666666666666</v>
      </c>
    </row>
    <row r="250" spans="1:8" x14ac:dyDescent="0.45">
      <c r="A250" s="41">
        <v>248</v>
      </c>
      <c r="B250" s="41">
        <v>45237</v>
      </c>
      <c r="C250" s="41" t="s">
        <v>1390</v>
      </c>
      <c r="D250" s="41">
        <v>15.13</v>
      </c>
      <c r="E250" s="41">
        <v>4.2027777777777775</v>
      </c>
      <c r="F250" s="41">
        <v>44867</v>
      </c>
      <c r="G250" s="41">
        <v>15.49</v>
      </c>
      <c r="H250" s="41">
        <v>4.302777777777778</v>
      </c>
    </row>
    <row r="251" spans="1:8" x14ac:dyDescent="0.45">
      <c r="A251" s="41">
        <v>249</v>
      </c>
      <c r="B251" s="41">
        <v>45238</v>
      </c>
      <c r="C251" s="41" t="s">
        <v>1391</v>
      </c>
      <c r="D251" s="41">
        <v>15.64</v>
      </c>
      <c r="E251" s="41">
        <v>4.3444444444444441</v>
      </c>
      <c r="F251" s="41">
        <v>44868</v>
      </c>
      <c r="G251" s="41">
        <v>15.93</v>
      </c>
      <c r="H251" s="41">
        <v>4.4249999999999998</v>
      </c>
    </row>
    <row r="252" spans="1:8" x14ac:dyDescent="0.45">
      <c r="A252" s="41">
        <v>250</v>
      </c>
      <c r="B252" s="41">
        <v>45241</v>
      </c>
      <c r="C252" s="41" t="s">
        <v>1392</v>
      </c>
      <c r="D252" s="41">
        <v>12.08</v>
      </c>
      <c r="E252" s="41">
        <v>3.3555555555555556</v>
      </c>
      <c r="F252" s="41">
        <v>44886</v>
      </c>
      <c r="G252" s="41">
        <v>12.22</v>
      </c>
      <c r="H252" s="41">
        <v>3.3944444444444444</v>
      </c>
    </row>
    <row r="253" spans="1:8" x14ac:dyDescent="0.45">
      <c r="A253" s="41">
        <v>251</v>
      </c>
      <c r="B253" s="41">
        <v>45249</v>
      </c>
      <c r="C253" s="41" t="s">
        <v>1393</v>
      </c>
      <c r="D253" s="41">
        <v>11.18</v>
      </c>
      <c r="E253" s="41">
        <v>3.1055555555555552</v>
      </c>
      <c r="F253" s="41">
        <v>44879</v>
      </c>
      <c r="G253" s="41">
        <v>11.55</v>
      </c>
      <c r="H253" s="41">
        <v>3.2083333333333335</v>
      </c>
    </row>
    <row r="254" spans="1:8" x14ac:dyDescent="0.45">
      <c r="A254" s="41">
        <v>252</v>
      </c>
      <c r="B254" s="41">
        <v>45250</v>
      </c>
      <c r="C254" s="41" t="s">
        <v>1394</v>
      </c>
      <c r="D254" s="41">
        <v>13.67</v>
      </c>
      <c r="E254" s="41">
        <v>3.7972222222222221</v>
      </c>
      <c r="F254" s="41">
        <v>44881</v>
      </c>
      <c r="G254" s="41">
        <v>13.83</v>
      </c>
      <c r="H254" s="41">
        <v>3.8416666666666668</v>
      </c>
    </row>
    <row r="255" spans="1:8" x14ac:dyDescent="0.45">
      <c r="A255" s="41">
        <v>253</v>
      </c>
      <c r="B255" s="41">
        <v>45251</v>
      </c>
      <c r="C255" s="41" t="s">
        <v>1395</v>
      </c>
      <c r="D255" s="41">
        <v>13.69</v>
      </c>
      <c r="E255" s="41">
        <v>3.8027777777777776</v>
      </c>
      <c r="F255" s="41">
        <v>44881</v>
      </c>
      <c r="G255" s="41">
        <v>13.83</v>
      </c>
      <c r="H255" s="41">
        <v>3.8416666666666668</v>
      </c>
    </row>
    <row r="256" spans="1:8" x14ac:dyDescent="0.45">
      <c r="A256" s="41">
        <v>254</v>
      </c>
      <c r="B256" s="41">
        <v>45252</v>
      </c>
      <c r="C256" s="41" t="s">
        <v>1396</v>
      </c>
      <c r="D256" s="41">
        <v>12.71</v>
      </c>
      <c r="E256" s="41">
        <v>3.5305555555555559</v>
      </c>
      <c r="F256" s="41">
        <v>44773</v>
      </c>
      <c r="G256" s="41">
        <v>12.73</v>
      </c>
      <c r="H256" s="41">
        <v>3.536111111111111</v>
      </c>
    </row>
    <row r="257" spans="1:8" x14ac:dyDescent="0.45">
      <c r="A257" s="41">
        <v>255</v>
      </c>
      <c r="B257" s="41">
        <v>45253</v>
      </c>
      <c r="C257" s="41" t="s">
        <v>1397</v>
      </c>
      <c r="D257" s="41">
        <v>10.87</v>
      </c>
      <c r="E257" s="41">
        <v>3.0194444444444439</v>
      </c>
      <c r="F257" s="41">
        <v>44875</v>
      </c>
      <c r="G257" s="41">
        <v>10.88</v>
      </c>
      <c r="H257" s="41">
        <v>3.0222222222222221</v>
      </c>
    </row>
    <row r="258" spans="1:8" x14ac:dyDescent="0.45">
      <c r="A258" s="41">
        <v>256</v>
      </c>
      <c r="B258" s="41">
        <v>45255</v>
      </c>
      <c r="C258" s="41" t="s">
        <v>1398</v>
      </c>
      <c r="D258" s="41">
        <v>13.8</v>
      </c>
      <c r="E258" s="41">
        <v>3.8333333333333335</v>
      </c>
      <c r="F258" s="41">
        <v>44881</v>
      </c>
      <c r="G258" s="41">
        <v>13.83</v>
      </c>
      <c r="H258" s="41">
        <v>3.8416666666666668</v>
      </c>
    </row>
    <row r="259" spans="1:8" x14ac:dyDescent="0.45">
      <c r="A259" s="41">
        <v>257</v>
      </c>
      <c r="B259" s="41">
        <v>45256</v>
      </c>
      <c r="C259" s="41" t="s">
        <v>1399</v>
      </c>
      <c r="D259" s="41">
        <v>13.19</v>
      </c>
      <c r="E259" s="41">
        <v>3.6638888888888888</v>
      </c>
      <c r="F259" s="41">
        <v>44877</v>
      </c>
      <c r="G259" s="41">
        <v>13.44</v>
      </c>
      <c r="H259" s="41">
        <v>3.7333333333333329</v>
      </c>
    </row>
    <row r="260" spans="1:8" x14ac:dyDescent="0.45">
      <c r="A260" s="41">
        <v>258</v>
      </c>
      <c r="B260" s="41">
        <v>45262</v>
      </c>
      <c r="C260" s="41" t="s">
        <v>1400</v>
      </c>
      <c r="D260" s="41">
        <v>12.74</v>
      </c>
      <c r="E260" s="41">
        <v>3.5388888888888888</v>
      </c>
      <c r="F260" s="41">
        <v>44922</v>
      </c>
      <c r="G260" s="41">
        <v>12.38</v>
      </c>
      <c r="H260" s="41">
        <v>3.4388888888888891</v>
      </c>
    </row>
    <row r="261" spans="1:8" x14ac:dyDescent="0.45">
      <c r="A261" s="41">
        <v>259</v>
      </c>
      <c r="B261" s="41">
        <v>45270</v>
      </c>
      <c r="C261" s="41" t="s">
        <v>1401</v>
      </c>
      <c r="D261" s="41">
        <v>12.14</v>
      </c>
      <c r="E261" s="41">
        <v>3.3722222222222222</v>
      </c>
      <c r="F261" s="41">
        <v>44921</v>
      </c>
      <c r="G261" s="41">
        <v>12.17</v>
      </c>
      <c r="H261" s="41">
        <v>3.3805555555555555</v>
      </c>
    </row>
    <row r="262" spans="1:8" x14ac:dyDescent="0.45">
      <c r="A262" s="41">
        <v>260</v>
      </c>
      <c r="B262" s="41">
        <v>45273</v>
      </c>
      <c r="C262" s="41" t="s">
        <v>1402</v>
      </c>
      <c r="D262" s="41">
        <v>12.85</v>
      </c>
      <c r="E262" s="41">
        <v>3.5694444444444442</v>
      </c>
      <c r="F262" s="41">
        <v>44922</v>
      </c>
      <c r="G262" s="41">
        <v>12.38</v>
      </c>
      <c r="H262" s="41">
        <v>3.4388888888888891</v>
      </c>
    </row>
    <row r="263" spans="1:8" x14ac:dyDescent="0.45">
      <c r="A263" s="41">
        <v>261</v>
      </c>
      <c r="B263" s="41">
        <v>45292</v>
      </c>
      <c r="C263" s="41" t="s">
        <v>1403</v>
      </c>
      <c r="D263" s="41">
        <v>5.59</v>
      </c>
      <c r="E263" s="41">
        <v>1.5527777777777776</v>
      </c>
      <c r="F263" s="41">
        <v>44943</v>
      </c>
      <c r="G263" s="41">
        <v>6.23</v>
      </c>
      <c r="H263" s="41">
        <v>1.7305555555555556</v>
      </c>
    </row>
    <row r="264" spans="1:8" x14ac:dyDescent="0.45">
      <c r="A264" s="41">
        <v>262</v>
      </c>
      <c r="B264" s="41">
        <v>45293</v>
      </c>
      <c r="C264" s="41" t="s">
        <v>1404</v>
      </c>
      <c r="D264" s="41">
        <v>11.84</v>
      </c>
      <c r="E264" s="41">
        <v>3.2888888888888888</v>
      </c>
      <c r="F264" s="41">
        <v>44928</v>
      </c>
      <c r="G264" s="41">
        <v>12.32</v>
      </c>
      <c r="H264" s="41">
        <v>3.4222222222222221</v>
      </c>
    </row>
    <row r="265" spans="1:8" x14ac:dyDescent="0.45">
      <c r="A265" s="41">
        <v>263</v>
      </c>
      <c r="B265" s="41">
        <v>45304</v>
      </c>
      <c r="C265" s="41" t="s">
        <v>1405</v>
      </c>
      <c r="D265" s="41">
        <v>13.16</v>
      </c>
      <c r="E265" s="41">
        <v>3.6555555555555554</v>
      </c>
      <c r="F265" s="41">
        <v>44951</v>
      </c>
      <c r="G265" s="41">
        <v>14.43</v>
      </c>
      <c r="H265" s="41">
        <v>4.0083333333333329</v>
      </c>
    </row>
    <row r="266" spans="1:8" x14ac:dyDescent="0.45">
      <c r="A266" s="41">
        <v>264</v>
      </c>
      <c r="B266" s="41">
        <v>45305</v>
      </c>
      <c r="C266" s="41" t="s">
        <v>1406</v>
      </c>
      <c r="D266" s="41">
        <v>13.85</v>
      </c>
      <c r="E266" s="41">
        <v>3.8472222222222219</v>
      </c>
      <c r="F266" s="41">
        <v>44951</v>
      </c>
      <c r="G266" s="41">
        <v>14.43</v>
      </c>
      <c r="H266" s="41">
        <v>4.0083333333333329</v>
      </c>
    </row>
    <row r="267" spans="1:8" x14ac:dyDescent="0.45">
      <c r="A267" s="41">
        <v>265</v>
      </c>
      <c r="B267" s="41">
        <v>45332</v>
      </c>
      <c r="C267" s="41" t="s">
        <v>1407</v>
      </c>
      <c r="D267" s="41">
        <v>14.32</v>
      </c>
      <c r="E267" s="41">
        <v>3.9777777777777779</v>
      </c>
      <c r="F267" s="41">
        <v>44606</v>
      </c>
      <c r="G267" s="41">
        <v>14.68</v>
      </c>
      <c r="H267" s="41">
        <v>4.0777777777777775</v>
      </c>
    </row>
    <row r="268" spans="1:8" x14ac:dyDescent="0.45">
      <c r="A268" s="41">
        <v>266</v>
      </c>
      <c r="B268" s="41">
        <v>45333</v>
      </c>
      <c r="C268" s="41" t="s">
        <v>1408</v>
      </c>
      <c r="D268" s="41">
        <v>13.11</v>
      </c>
      <c r="E268" s="41">
        <v>3.6416666666666666</v>
      </c>
      <c r="F268" s="41">
        <v>44606</v>
      </c>
      <c r="G268" s="41">
        <v>14.68</v>
      </c>
      <c r="H268" s="41">
        <v>4.0777777777777775</v>
      </c>
    </row>
    <row r="269" spans="1:8" x14ac:dyDescent="0.45">
      <c r="A269" s="41">
        <v>267</v>
      </c>
      <c r="B269" s="41">
        <v>45334</v>
      </c>
      <c r="C269" s="41" t="s">
        <v>1409</v>
      </c>
      <c r="D269" s="41">
        <v>16.61</v>
      </c>
      <c r="E269" s="41">
        <v>4.6138888888888889</v>
      </c>
      <c r="F269" s="41">
        <v>44613</v>
      </c>
      <c r="G269" s="41">
        <v>17.649999999999999</v>
      </c>
      <c r="H269" s="41">
        <v>4.9027777777777777</v>
      </c>
    </row>
    <row r="270" spans="1:8" x14ac:dyDescent="0.45">
      <c r="A270" s="41">
        <v>268</v>
      </c>
      <c r="B270" s="41">
        <v>45335</v>
      </c>
      <c r="C270" s="41" t="s">
        <v>1410</v>
      </c>
      <c r="D270" s="41">
        <v>13.96</v>
      </c>
      <c r="E270" s="41">
        <v>3.8777777777777778</v>
      </c>
      <c r="F270" s="41">
        <v>44606</v>
      </c>
      <c r="G270" s="41">
        <v>14.68</v>
      </c>
      <c r="H270" s="41">
        <v>4.0777777777777775</v>
      </c>
    </row>
    <row r="271" spans="1:8" x14ac:dyDescent="0.45">
      <c r="A271" s="41">
        <v>269</v>
      </c>
      <c r="B271" s="41">
        <v>45339</v>
      </c>
      <c r="C271" s="41" t="s">
        <v>1411</v>
      </c>
      <c r="D271" s="41">
        <v>18.88</v>
      </c>
      <c r="E271" s="41">
        <v>5.2444444444444445</v>
      </c>
      <c r="F271" s="41">
        <v>44617</v>
      </c>
      <c r="G271" s="41">
        <v>19.440000000000001</v>
      </c>
      <c r="H271" s="41">
        <v>5.4</v>
      </c>
    </row>
    <row r="272" spans="1:8" x14ac:dyDescent="0.45">
      <c r="A272" s="41">
        <v>270</v>
      </c>
      <c r="B272" s="41">
        <v>45340</v>
      </c>
      <c r="C272" s="41" t="s">
        <v>1412</v>
      </c>
      <c r="D272" s="41">
        <v>15.42</v>
      </c>
      <c r="E272" s="41">
        <v>4.2833333333333332</v>
      </c>
      <c r="F272" s="41">
        <v>44610</v>
      </c>
      <c r="G272" s="41">
        <v>15.59</v>
      </c>
      <c r="H272" s="41">
        <v>4.3305555555555557</v>
      </c>
    </row>
    <row r="273" spans="1:8" x14ac:dyDescent="0.45">
      <c r="A273" s="41">
        <v>271</v>
      </c>
      <c r="B273" s="41">
        <v>45347</v>
      </c>
      <c r="C273" s="41" t="s">
        <v>1413</v>
      </c>
      <c r="D273" s="41">
        <v>16.07</v>
      </c>
      <c r="E273" s="41">
        <v>4.4638888888888886</v>
      </c>
      <c r="F273" s="41">
        <v>44618</v>
      </c>
      <c r="G273" s="41">
        <v>16.25</v>
      </c>
      <c r="H273" s="41">
        <v>4.5138888888888884</v>
      </c>
    </row>
    <row r="274" spans="1:8" x14ac:dyDescent="0.45">
      <c r="A274" s="41">
        <v>272</v>
      </c>
      <c r="B274" s="41">
        <v>45350</v>
      </c>
      <c r="C274" s="41" t="s">
        <v>1414</v>
      </c>
      <c r="D274" s="41">
        <v>13.39</v>
      </c>
      <c r="E274" s="41">
        <v>3.7194444444444446</v>
      </c>
      <c r="F274" s="41">
        <v>44606</v>
      </c>
      <c r="G274" s="41">
        <v>14.68</v>
      </c>
      <c r="H274" s="41">
        <v>4.0777777777777775</v>
      </c>
    </row>
    <row r="275" spans="1:8" x14ac:dyDescent="0.45">
      <c r="A275" s="41">
        <v>273</v>
      </c>
      <c r="B275" s="41">
        <v>44987</v>
      </c>
      <c r="C275" s="41" t="s">
        <v>1415</v>
      </c>
      <c r="D275" s="41">
        <v>19.809999999999999</v>
      </c>
      <c r="E275" s="41">
        <v>5.5027777777777773</v>
      </c>
      <c r="F275" s="41">
        <v>44626</v>
      </c>
      <c r="G275" s="41">
        <v>21</v>
      </c>
      <c r="H275" s="41">
        <v>5.833333333333333</v>
      </c>
    </row>
    <row r="276" spans="1:8" x14ac:dyDescent="0.45">
      <c r="A276" s="41">
        <v>274</v>
      </c>
      <c r="B276" s="41">
        <v>44988</v>
      </c>
      <c r="C276" s="41" t="s">
        <v>1416</v>
      </c>
      <c r="D276" s="41">
        <v>19.89</v>
      </c>
      <c r="E276" s="41">
        <v>5.5250000000000004</v>
      </c>
      <c r="F276" s="41">
        <v>44626</v>
      </c>
      <c r="G276" s="41">
        <v>21</v>
      </c>
      <c r="H276" s="41">
        <v>5.833333333333333</v>
      </c>
    </row>
    <row r="277" spans="1:8" x14ac:dyDescent="0.45">
      <c r="A277" s="41">
        <v>275</v>
      </c>
      <c r="B277" s="41">
        <v>44989</v>
      </c>
      <c r="C277" s="41" t="s">
        <v>1417</v>
      </c>
      <c r="D277" s="41">
        <v>13.69</v>
      </c>
      <c r="E277" s="41">
        <v>3.8027777777777776</v>
      </c>
      <c r="F277" s="41">
        <v>44642</v>
      </c>
      <c r="G277" s="41">
        <v>13.76</v>
      </c>
      <c r="H277" s="41">
        <v>3.822222222222222</v>
      </c>
    </row>
    <row r="278" spans="1:8" x14ac:dyDescent="0.45">
      <c r="A278" s="41">
        <v>276</v>
      </c>
      <c r="B278" s="41">
        <v>44990</v>
      </c>
      <c r="C278" s="41" t="s">
        <v>1418</v>
      </c>
      <c r="D278" s="41">
        <v>19.95</v>
      </c>
      <c r="E278" s="41">
        <v>5.5416666666666661</v>
      </c>
      <c r="F278" s="41">
        <v>44626</v>
      </c>
      <c r="G278" s="41">
        <v>21</v>
      </c>
      <c r="H278" s="41">
        <v>5.833333333333333</v>
      </c>
    </row>
    <row r="279" spans="1:8" x14ac:dyDescent="0.45">
      <c r="A279" s="41">
        <v>277</v>
      </c>
      <c r="B279" s="41">
        <v>44991</v>
      </c>
      <c r="C279" s="41" t="s">
        <v>1419</v>
      </c>
      <c r="D279" s="41">
        <v>20.13</v>
      </c>
      <c r="E279" s="41">
        <v>5.5916666666666659</v>
      </c>
      <c r="F279" s="41">
        <v>44626</v>
      </c>
      <c r="G279" s="41">
        <v>21</v>
      </c>
      <c r="H279" s="41">
        <v>5.833333333333333</v>
      </c>
    </row>
    <row r="280" spans="1:8" x14ac:dyDescent="0.45">
      <c r="A280" s="41">
        <v>278</v>
      </c>
      <c r="B280" s="41">
        <v>44992</v>
      </c>
      <c r="C280" s="41" t="s">
        <v>1420</v>
      </c>
      <c r="D280" s="41">
        <v>19.079999999999998</v>
      </c>
      <c r="E280" s="41">
        <v>5.3</v>
      </c>
      <c r="F280" s="41">
        <v>44628</v>
      </c>
      <c r="G280" s="41">
        <v>19.739999999999998</v>
      </c>
      <c r="H280" s="41">
        <v>5.4833333333333325</v>
      </c>
    </row>
    <row r="281" spans="1:8" x14ac:dyDescent="0.45">
      <c r="A281" s="41">
        <v>279</v>
      </c>
      <c r="B281" s="41">
        <v>44993</v>
      </c>
      <c r="C281" s="41" t="s">
        <v>1421</v>
      </c>
      <c r="D281" s="41">
        <v>17.12</v>
      </c>
      <c r="E281" s="41">
        <v>4.7555555555555555</v>
      </c>
      <c r="F281" s="41">
        <v>44622</v>
      </c>
      <c r="G281" s="41">
        <v>17.14</v>
      </c>
      <c r="H281" s="41">
        <v>4.7611111111111111</v>
      </c>
    </row>
    <row r="282" spans="1:8" x14ac:dyDescent="0.45">
      <c r="A282" s="41">
        <v>280</v>
      </c>
      <c r="B282" s="41">
        <v>44995</v>
      </c>
      <c r="C282" s="41" t="s">
        <v>1422</v>
      </c>
      <c r="D282" s="41">
        <v>18.53</v>
      </c>
      <c r="E282" s="41">
        <v>5.1472222222222221</v>
      </c>
      <c r="F282" s="41">
        <v>44632</v>
      </c>
      <c r="G282" s="41">
        <v>18.54</v>
      </c>
      <c r="H282" s="41">
        <v>5.1499999999999995</v>
      </c>
    </row>
    <row r="283" spans="1:8" x14ac:dyDescent="0.45">
      <c r="A283" s="41">
        <v>281</v>
      </c>
      <c r="B283" s="41">
        <v>44996</v>
      </c>
      <c r="C283" s="41" t="s">
        <v>1423</v>
      </c>
      <c r="D283" s="41">
        <v>17.399999999999999</v>
      </c>
      <c r="E283" s="41">
        <v>4.833333333333333</v>
      </c>
      <c r="F283" s="41">
        <v>44623</v>
      </c>
      <c r="G283" s="41">
        <v>17.41</v>
      </c>
      <c r="H283" s="41">
        <v>4.8361111111111112</v>
      </c>
    </row>
    <row r="284" spans="1:8" x14ac:dyDescent="0.45">
      <c r="A284" s="41">
        <v>282</v>
      </c>
      <c r="B284" s="41">
        <v>44997</v>
      </c>
      <c r="C284" s="41" t="s">
        <v>1424</v>
      </c>
      <c r="D284" s="41">
        <v>8.7799999999999994</v>
      </c>
      <c r="E284" s="41">
        <v>2.4388888888888887</v>
      </c>
      <c r="F284" s="41">
        <v>44633</v>
      </c>
      <c r="G284" s="41">
        <v>9.58</v>
      </c>
      <c r="H284" s="41">
        <v>2.661111111111111</v>
      </c>
    </row>
    <row r="285" spans="1:8" x14ac:dyDescent="0.45">
      <c r="A285" s="41">
        <v>283</v>
      </c>
      <c r="B285" s="41">
        <v>44998</v>
      </c>
      <c r="C285" s="41" t="s">
        <v>1425</v>
      </c>
      <c r="D285" s="41">
        <v>19.38</v>
      </c>
      <c r="E285" s="41">
        <v>5.3833333333333329</v>
      </c>
      <c r="F285" s="41">
        <v>44628</v>
      </c>
      <c r="G285" s="41">
        <v>19.739999999999998</v>
      </c>
      <c r="H285" s="41">
        <v>5.4833333333333325</v>
      </c>
    </row>
    <row r="286" spans="1:8" x14ac:dyDescent="0.45">
      <c r="A286" s="41">
        <v>284</v>
      </c>
      <c r="B286" s="41">
        <v>44999</v>
      </c>
      <c r="C286" s="41" t="s">
        <v>1426</v>
      </c>
      <c r="D286" s="41">
        <v>22.47</v>
      </c>
      <c r="E286" s="41">
        <v>6.2416666666666663</v>
      </c>
      <c r="F286" s="41">
        <v>44647</v>
      </c>
      <c r="G286" s="41">
        <v>22.31</v>
      </c>
      <c r="H286" s="41">
        <v>6.197222222222222</v>
      </c>
    </row>
    <row r="287" spans="1:8" x14ac:dyDescent="0.45">
      <c r="A287" s="41">
        <v>285</v>
      </c>
      <c r="B287" s="41">
        <v>45000</v>
      </c>
      <c r="C287" s="41" t="s">
        <v>1427</v>
      </c>
      <c r="D287" s="41">
        <v>19.02</v>
      </c>
      <c r="E287" s="41">
        <v>5.2833333333333332</v>
      </c>
      <c r="F287" s="41">
        <v>44628</v>
      </c>
      <c r="G287" s="41">
        <v>19.739999999999998</v>
      </c>
      <c r="H287" s="41">
        <v>5.4833333333333325</v>
      </c>
    </row>
    <row r="288" spans="1:8" x14ac:dyDescent="0.45">
      <c r="A288" s="41">
        <v>286</v>
      </c>
      <c r="B288" s="41">
        <v>45001</v>
      </c>
      <c r="C288" s="41" t="s">
        <v>1428</v>
      </c>
      <c r="D288" s="41">
        <v>10.050000000000001</v>
      </c>
      <c r="E288" s="41">
        <v>2.791666666666667</v>
      </c>
      <c r="F288" s="41">
        <v>44634</v>
      </c>
      <c r="G288" s="41">
        <v>10.09</v>
      </c>
      <c r="H288" s="41">
        <v>2.8027777777777776</v>
      </c>
    </row>
    <row r="289" spans="1:8" x14ac:dyDescent="0.45">
      <c r="A289" s="41">
        <v>287</v>
      </c>
      <c r="B289" s="41">
        <v>45003</v>
      </c>
      <c r="C289" s="41" t="s">
        <v>1429</v>
      </c>
      <c r="D289" s="41">
        <v>16</v>
      </c>
      <c r="E289" s="41">
        <v>4.4444444444444446</v>
      </c>
      <c r="F289" s="41">
        <v>44625</v>
      </c>
      <c r="G289" s="41">
        <v>16.36</v>
      </c>
      <c r="H289" s="41">
        <v>4.5444444444444443</v>
      </c>
    </row>
    <row r="290" spans="1:8" x14ac:dyDescent="0.45">
      <c r="A290" s="41">
        <v>288</v>
      </c>
      <c r="B290" s="41">
        <v>45004</v>
      </c>
      <c r="C290" s="41" t="s">
        <v>1430</v>
      </c>
      <c r="D290" s="41">
        <v>20.55</v>
      </c>
      <c r="E290" s="41">
        <v>5.708333333333333</v>
      </c>
      <c r="F290" s="41">
        <v>44626</v>
      </c>
      <c r="G290" s="41">
        <v>21</v>
      </c>
      <c r="H290" s="41">
        <v>5.833333333333333</v>
      </c>
    </row>
    <row r="291" spans="1:8" x14ac:dyDescent="0.45">
      <c r="A291" s="41">
        <v>289</v>
      </c>
      <c r="B291" s="41">
        <v>45005</v>
      </c>
      <c r="C291" s="41" t="s">
        <v>1431</v>
      </c>
      <c r="D291" s="41">
        <v>9</v>
      </c>
      <c r="E291" s="41">
        <v>2.5</v>
      </c>
      <c r="F291" s="41">
        <v>44633</v>
      </c>
      <c r="G291" s="41">
        <v>9.58</v>
      </c>
      <c r="H291" s="41">
        <v>2.661111111111111</v>
      </c>
    </row>
    <row r="292" spans="1:8" x14ac:dyDescent="0.45">
      <c r="A292" s="41">
        <v>290</v>
      </c>
      <c r="B292" s="41">
        <v>45007</v>
      </c>
      <c r="C292" s="41" t="s">
        <v>1432</v>
      </c>
      <c r="D292" s="41">
        <v>14.31</v>
      </c>
      <c r="E292" s="41">
        <v>3.9750000000000001</v>
      </c>
      <c r="F292" s="41">
        <v>44645</v>
      </c>
      <c r="G292" s="41">
        <v>14.84</v>
      </c>
      <c r="H292" s="41">
        <v>4.1222222222222218</v>
      </c>
    </row>
    <row r="293" spans="1:8" x14ac:dyDescent="0.45">
      <c r="A293" s="41">
        <v>291</v>
      </c>
      <c r="B293" s="41">
        <v>45010</v>
      </c>
      <c r="C293" s="41" t="s">
        <v>1433</v>
      </c>
      <c r="D293" s="41">
        <v>15.92</v>
      </c>
      <c r="E293" s="41">
        <v>4.4222222222222225</v>
      </c>
      <c r="F293" s="41">
        <v>44625</v>
      </c>
      <c r="G293" s="41">
        <v>16.36</v>
      </c>
      <c r="H293" s="41">
        <v>4.5444444444444443</v>
      </c>
    </row>
    <row r="294" spans="1:8" x14ac:dyDescent="0.45">
      <c r="A294" s="41">
        <v>292</v>
      </c>
      <c r="B294" s="41">
        <v>45012</v>
      </c>
      <c r="C294" s="41" t="s">
        <v>1434</v>
      </c>
      <c r="D294" s="41">
        <v>18.91</v>
      </c>
      <c r="E294" s="41">
        <v>5.2527777777777773</v>
      </c>
      <c r="F294" s="41">
        <v>44628</v>
      </c>
      <c r="G294" s="41">
        <v>19.739999999999998</v>
      </c>
      <c r="H294" s="41">
        <v>5.4833333333333325</v>
      </c>
    </row>
    <row r="295" spans="1:8" x14ac:dyDescent="0.45">
      <c r="A295" s="41">
        <v>293</v>
      </c>
      <c r="B295" s="41">
        <v>45013</v>
      </c>
      <c r="C295" s="41" t="s">
        <v>1435</v>
      </c>
      <c r="D295" s="41">
        <v>23.68</v>
      </c>
      <c r="E295" s="41">
        <v>6.5777777777777775</v>
      </c>
      <c r="F295" s="41">
        <v>44647</v>
      </c>
      <c r="G295" s="41">
        <v>22.31</v>
      </c>
      <c r="H295" s="41">
        <v>6.197222222222222</v>
      </c>
    </row>
    <row r="296" spans="1:8" x14ac:dyDescent="0.45">
      <c r="A296" s="41">
        <v>294</v>
      </c>
      <c r="B296" s="41">
        <v>45014</v>
      </c>
      <c r="C296" s="41" t="s">
        <v>1436</v>
      </c>
      <c r="D296" s="41">
        <v>22.06</v>
      </c>
      <c r="E296" s="41">
        <v>6.1277777777777773</v>
      </c>
      <c r="F296" s="41">
        <v>44636</v>
      </c>
      <c r="G296" s="41">
        <v>21.56</v>
      </c>
      <c r="H296" s="41">
        <v>5.988888888888888</v>
      </c>
    </row>
    <row r="297" spans="1:8" x14ac:dyDescent="0.45">
      <c r="A297" s="41">
        <v>295</v>
      </c>
      <c r="B297" s="41">
        <v>45016</v>
      </c>
      <c r="C297" s="41" t="s">
        <v>1437</v>
      </c>
      <c r="D297" s="41">
        <v>19.09</v>
      </c>
      <c r="E297" s="41">
        <v>5.302777777777778</v>
      </c>
      <c r="F297" s="41">
        <v>44628</v>
      </c>
      <c r="G297" s="41">
        <v>19.739999999999998</v>
      </c>
      <c r="H297" s="41">
        <v>5.4833333333333325</v>
      </c>
    </row>
    <row r="298" spans="1:8" x14ac:dyDescent="0.45">
      <c r="A298" s="41">
        <v>296</v>
      </c>
      <c r="B298" s="41">
        <v>45017</v>
      </c>
      <c r="C298" s="41" t="s">
        <v>1438</v>
      </c>
      <c r="D298" s="41">
        <v>20.84</v>
      </c>
      <c r="E298" s="41">
        <v>5.7888888888888888</v>
      </c>
      <c r="F298" s="41">
        <v>44656</v>
      </c>
      <c r="G298" s="41">
        <v>20.86</v>
      </c>
      <c r="H298" s="41">
        <v>5.7944444444444443</v>
      </c>
    </row>
    <row r="299" spans="1:8" x14ac:dyDescent="0.45">
      <c r="A299" s="41">
        <v>297</v>
      </c>
      <c r="B299" s="41">
        <v>45018</v>
      </c>
      <c r="C299" s="41" t="s">
        <v>1439</v>
      </c>
      <c r="D299" s="41">
        <v>23.54</v>
      </c>
      <c r="E299" s="41">
        <v>6.5388888888888888</v>
      </c>
      <c r="F299" s="41">
        <v>44661</v>
      </c>
      <c r="G299" s="41">
        <v>23.6</v>
      </c>
      <c r="H299" s="41">
        <v>6.5555555555555554</v>
      </c>
    </row>
    <row r="300" spans="1:8" x14ac:dyDescent="0.45">
      <c r="A300" s="41">
        <v>298</v>
      </c>
      <c r="B300" s="41">
        <v>45019</v>
      </c>
      <c r="C300" s="41" t="s">
        <v>1440</v>
      </c>
      <c r="D300" s="41">
        <v>24.54</v>
      </c>
      <c r="E300" s="41">
        <v>6.8166666666666664</v>
      </c>
      <c r="F300" s="41">
        <v>44659</v>
      </c>
      <c r="G300" s="41">
        <v>24.86</v>
      </c>
      <c r="H300" s="41">
        <v>6.905555555555555</v>
      </c>
    </row>
    <row r="301" spans="1:8" x14ac:dyDescent="0.45">
      <c r="A301" s="41">
        <v>299</v>
      </c>
      <c r="B301" s="41">
        <v>45020</v>
      </c>
      <c r="C301" s="41" t="s">
        <v>1441</v>
      </c>
      <c r="D301" s="41">
        <v>17.55</v>
      </c>
      <c r="E301" s="41">
        <v>4.875</v>
      </c>
      <c r="F301" s="41">
        <v>44678</v>
      </c>
      <c r="G301" s="41">
        <v>18.41</v>
      </c>
      <c r="H301" s="41">
        <v>5.1138888888888889</v>
      </c>
    </row>
    <row r="302" spans="1:8" x14ac:dyDescent="0.45">
      <c r="A302" s="41">
        <v>300</v>
      </c>
      <c r="B302" s="41">
        <v>45024</v>
      </c>
      <c r="C302" s="41" t="s">
        <v>1442</v>
      </c>
      <c r="D302" s="41">
        <v>26.22</v>
      </c>
      <c r="E302" s="41">
        <v>7.2833333333333332</v>
      </c>
      <c r="F302" s="41">
        <v>44668</v>
      </c>
      <c r="G302" s="41">
        <v>26.86</v>
      </c>
      <c r="H302" s="41">
        <v>7.4611111111111104</v>
      </c>
    </row>
    <row r="303" spans="1:8" x14ac:dyDescent="0.45">
      <c r="A303" s="41">
        <v>301</v>
      </c>
      <c r="B303" s="41">
        <v>45025</v>
      </c>
      <c r="C303" s="41" t="s">
        <v>1443</v>
      </c>
      <c r="D303" s="41">
        <v>25.84</v>
      </c>
      <c r="E303" s="41">
        <v>7.1777777777777771</v>
      </c>
      <c r="F303" s="41">
        <v>44671</v>
      </c>
      <c r="G303" s="41">
        <v>26.05</v>
      </c>
      <c r="H303" s="41">
        <v>7.2361111111111107</v>
      </c>
    </row>
    <row r="304" spans="1:8" x14ac:dyDescent="0.45">
      <c r="A304" s="41">
        <v>302</v>
      </c>
      <c r="B304" s="41">
        <v>45026</v>
      </c>
      <c r="C304" s="41" t="s">
        <v>1444</v>
      </c>
      <c r="D304" s="41">
        <v>22.02</v>
      </c>
      <c r="E304" s="41">
        <v>6.1166666666666663</v>
      </c>
      <c r="F304" s="41">
        <v>44658</v>
      </c>
      <c r="G304" s="41">
        <v>22.42</v>
      </c>
      <c r="H304" s="41">
        <v>6.2277777777777779</v>
      </c>
    </row>
    <row r="305" spans="1:8" x14ac:dyDescent="0.45">
      <c r="A305" s="41">
        <v>303</v>
      </c>
      <c r="B305" s="41">
        <v>45027</v>
      </c>
      <c r="C305" s="41" t="s">
        <v>1445</v>
      </c>
      <c r="D305" s="41">
        <v>18.850000000000001</v>
      </c>
      <c r="E305" s="41">
        <v>5.2361111111111116</v>
      </c>
      <c r="F305" s="41">
        <v>44663</v>
      </c>
      <c r="G305" s="41">
        <v>18.95</v>
      </c>
      <c r="H305" s="41">
        <v>5.2638888888888884</v>
      </c>
    </row>
    <row r="306" spans="1:8" x14ac:dyDescent="0.45">
      <c r="A306" s="41">
        <v>304</v>
      </c>
      <c r="B306" s="41">
        <v>45028</v>
      </c>
      <c r="C306" s="41" t="s">
        <v>1446</v>
      </c>
      <c r="D306" s="41">
        <v>21.28</v>
      </c>
      <c r="E306" s="41">
        <v>5.9111111111111114</v>
      </c>
      <c r="F306" s="41">
        <v>44658</v>
      </c>
      <c r="G306" s="41">
        <v>22.42</v>
      </c>
      <c r="H306" s="41">
        <v>6.2277777777777779</v>
      </c>
    </row>
    <row r="307" spans="1:8" x14ac:dyDescent="0.45">
      <c r="A307" s="41">
        <v>305</v>
      </c>
      <c r="B307" s="41">
        <v>45029</v>
      </c>
      <c r="C307" s="41" t="s">
        <v>1447</v>
      </c>
      <c r="D307" s="41">
        <v>25.45</v>
      </c>
      <c r="E307" s="41">
        <v>7.0694444444444438</v>
      </c>
      <c r="F307" s="41">
        <v>44673</v>
      </c>
      <c r="G307" s="41">
        <v>25.47</v>
      </c>
      <c r="H307" s="41">
        <v>7.0749999999999993</v>
      </c>
    </row>
    <row r="308" spans="1:8" x14ac:dyDescent="0.45">
      <c r="A308" s="41">
        <v>306</v>
      </c>
      <c r="B308" s="41">
        <v>45032</v>
      </c>
      <c r="C308" s="41" t="s">
        <v>1448</v>
      </c>
      <c r="D308" s="41">
        <v>18.010000000000002</v>
      </c>
      <c r="E308" s="41">
        <v>5.0027777777777782</v>
      </c>
      <c r="F308" s="41">
        <v>44678</v>
      </c>
      <c r="G308" s="41">
        <v>18.41</v>
      </c>
      <c r="H308" s="41">
        <v>5.1138888888888889</v>
      </c>
    </row>
    <row r="309" spans="1:8" x14ac:dyDescent="0.45">
      <c r="A309" s="41">
        <v>307</v>
      </c>
      <c r="B309" s="41">
        <v>45033</v>
      </c>
      <c r="C309" s="41" t="s">
        <v>1449</v>
      </c>
      <c r="D309" s="41">
        <v>24.39</v>
      </c>
      <c r="E309" s="41">
        <v>6.7750000000000004</v>
      </c>
      <c r="F309" s="41">
        <v>44670</v>
      </c>
      <c r="G309" s="41">
        <v>24.53</v>
      </c>
      <c r="H309" s="41">
        <v>6.8138888888888891</v>
      </c>
    </row>
    <row r="310" spans="1:8" x14ac:dyDescent="0.45">
      <c r="A310" s="41">
        <v>308</v>
      </c>
      <c r="B310" s="41">
        <v>45034</v>
      </c>
      <c r="C310" s="41" t="s">
        <v>1450</v>
      </c>
      <c r="D310" s="41">
        <v>20.29</v>
      </c>
      <c r="E310" s="41">
        <v>5.6361111111111111</v>
      </c>
      <c r="F310" s="41">
        <v>44656</v>
      </c>
      <c r="G310" s="41">
        <v>20.86</v>
      </c>
      <c r="H310" s="41">
        <v>5.7944444444444443</v>
      </c>
    </row>
    <row r="311" spans="1:8" x14ac:dyDescent="0.45">
      <c r="A311" s="41">
        <v>309</v>
      </c>
      <c r="B311" s="41">
        <v>45036</v>
      </c>
      <c r="C311" s="41" t="s">
        <v>1451</v>
      </c>
      <c r="D311" s="41">
        <v>22.09</v>
      </c>
      <c r="E311" s="41">
        <v>6.1361111111111111</v>
      </c>
      <c r="F311" s="41">
        <v>44658</v>
      </c>
      <c r="G311" s="41">
        <v>22.42</v>
      </c>
      <c r="H311" s="41">
        <v>6.2277777777777779</v>
      </c>
    </row>
    <row r="312" spans="1:8" x14ac:dyDescent="0.45">
      <c r="A312" s="41">
        <v>310</v>
      </c>
      <c r="B312" s="41">
        <v>45038</v>
      </c>
      <c r="C312" s="41" t="s">
        <v>1452</v>
      </c>
      <c r="D312" s="41">
        <v>25.73</v>
      </c>
      <c r="E312" s="41">
        <v>7.1472222222222221</v>
      </c>
      <c r="F312" s="41">
        <v>44671</v>
      </c>
      <c r="G312" s="41">
        <v>26.05</v>
      </c>
      <c r="H312" s="41">
        <v>7.2361111111111107</v>
      </c>
    </row>
    <row r="313" spans="1:8" x14ac:dyDescent="0.45">
      <c r="A313" s="41">
        <v>311</v>
      </c>
      <c r="B313" s="41">
        <v>45039</v>
      </c>
      <c r="C313" s="41" t="s">
        <v>1453</v>
      </c>
      <c r="D313" s="41">
        <v>24.21</v>
      </c>
      <c r="E313" s="41">
        <v>6.7249999999999996</v>
      </c>
      <c r="F313" s="41">
        <v>44676</v>
      </c>
      <c r="G313" s="41">
        <v>24.33</v>
      </c>
      <c r="H313" s="41">
        <v>6.7583333333333329</v>
      </c>
    </row>
    <row r="314" spans="1:8" x14ac:dyDescent="0.45">
      <c r="A314" s="41">
        <v>312</v>
      </c>
      <c r="B314" s="41">
        <v>45042</v>
      </c>
      <c r="C314" s="41" t="s">
        <v>1454</v>
      </c>
      <c r="D314" s="41">
        <v>23.54</v>
      </c>
      <c r="E314" s="41">
        <v>6.5388888888888888</v>
      </c>
      <c r="F314" s="41">
        <v>44661</v>
      </c>
      <c r="G314" s="41">
        <v>23.6</v>
      </c>
      <c r="H314" s="41">
        <v>6.5555555555555554</v>
      </c>
    </row>
    <row r="315" spans="1:8" x14ac:dyDescent="0.45">
      <c r="A315" s="41">
        <v>313</v>
      </c>
      <c r="B315" s="41">
        <v>45043</v>
      </c>
      <c r="C315" s="41" t="s">
        <v>1455</v>
      </c>
      <c r="D315" s="41">
        <v>24.73</v>
      </c>
      <c r="E315" s="41">
        <v>6.8694444444444445</v>
      </c>
      <c r="F315" s="41">
        <v>44659</v>
      </c>
      <c r="G315" s="41">
        <v>24.86</v>
      </c>
      <c r="H315" s="41">
        <v>6.905555555555555</v>
      </c>
    </row>
    <row r="316" spans="1:8" x14ac:dyDescent="0.45">
      <c r="A316" s="41">
        <v>314</v>
      </c>
      <c r="B316" s="41">
        <v>45044</v>
      </c>
      <c r="C316" s="41" t="s">
        <v>1456</v>
      </c>
      <c r="D316" s="41">
        <v>19.28</v>
      </c>
      <c r="E316" s="41">
        <v>5.3555555555555561</v>
      </c>
      <c r="F316" s="41">
        <v>44666</v>
      </c>
      <c r="G316" s="41">
        <v>19.350000000000001</v>
      </c>
      <c r="H316" s="41">
        <v>5.375</v>
      </c>
    </row>
    <row r="317" spans="1:8" x14ac:dyDescent="0.45">
      <c r="A317" s="41">
        <v>315</v>
      </c>
      <c r="B317" s="41">
        <v>45046</v>
      </c>
      <c r="C317" s="41" t="s">
        <v>1457</v>
      </c>
      <c r="D317" s="41">
        <v>19.52</v>
      </c>
      <c r="E317" s="41">
        <v>5.4222222222222216</v>
      </c>
      <c r="F317" s="41">
        <v>44656</v>
      </c>
      <c r="G317" s="41">
        <v>20.86</v>
      </c>
      <c r="H317" s="41">
        <v>5.7944444444444443</v>
      </c>
    </row>
    <row r="318" spans="1:8" x14ac:dyDescent="0.45">
      <c r="A318" s="41">
        <v>316</v>
      </c>
      <c r="B318" s="41">
        <v>45047</v>
      </c>
      <c r="C318" s="41" t="s">
        <v>1458</v>
      </c>
      <c r="D318" s="41">
        <v>27.51</v>
      </c>
      <c r="E318" s="41">
        <v>7.6416666666666666</v>
      </c>
      <c r="F318" s="41">
        <v>44698</v>
      </c>
      <c r="G318" s="41">
        <v>27.7</v>
      </c>
      <c r="H318" s="41">
        <v>7.6944444444444438</v>
      </c>
    </row>
    <row r="319" spans="1:8" x14ac:dyDescent="0.45">
      <c r="A319" s="41">
        <v>317</v>
      </c>
      <c r="B319" s="41">
        <v>45048</v>
      </c>
      <c r="C319" s="41" t="s">
        <v>1459</v>
      </c>
      <c r="D319" s="41">
        <v>26.6</v>
      </c>
      <c r="E319" s="41">
        <v>7.3888888888888893</v>
      </c>
      <c r="F319" s="41">
        <v>44683</v>
      </c>
      <c r="G319" s="41">
        <v>26.6</v>
      </c>
      <c r="H319" s="41">
        <v>7.3888888888888893</v>
      </c>
    </row>
    <row r="320" spans="1:8" x14ac:dyDescent="0.45">
      <c r="A320" s="41">
        <v>318</v>
      </c>
      <c r="B320" s="41">
        <v>45049</v>
      </c>
      <c r="C320" s="41" t="s">
        <v>1460</v>
      </c>
      <c r="D320" s="41">
        <v>21.67</v>
      </c>
      <c r="E320" s="41">
        <v>6.0194444444444448</v>
      </c>
      <c r="F320" s="41">
        <v>44702</v>
      </c>
      <c r="G320" s="41">
        <v>21.86</v>
      </c>
      <c r="H320" s="41">
        <v>6.072222222222222</v>
      </c>
    </row>
    <row r="321" spans="1:8" x14ac:dyDescent="0.45">
      <c r="A321" s="41">
        <v>319</v>
      </c>
      <c r="B321" s="41">
        <v>45050</v>
      </c>
      <c r="C321" s="41" t="s">
        <v>1461</v>
      </c>
      <c r="D321" s="41">
        <v>3.8</v>
      </c>
      <c r="E321" s="41">
        <v>1.0555555555555556</v>
      </c>
      <c r="F321" s="41">
        <v>44694</v>
      </c>
      <c r="G321" s="41">
        <v>3.83</v>
      </c>
      <c r="H321" s="41">
        <v>1.0638888888888889</v>
      </c>
    </row>
    <row r="322" spans="1:8" x14ac:dyDescent="0.45">
      <c r="A322" s="41">
        <v>320</v>
      </c>
      <c r="B322" s="41">
        <v>45051</v>
      </c>
      <c r="C322" s="41" t="s">
        <v>1462</v>
      </c>
      <c r="D322" s="41">
        <v>9.65</v>
      </c>
      <c r="E322" s="41">
        <v>2.6805555555555558</v>
      </c>
      <c r="F322" s="41">
        <v>44696</v>
      </c>
      <c r="G322" s="41">
        <v>9.98</v>
      </c>
      <c r="H322" s="41">
        <v>2.7722222222222221</v>
      </c>
    </row>
    <row r="323" spans="1:8" x14ac:dyDescent="0.45">
      <c r="A323" s="41">
        <v>321</v>
      </c>
      <c r="B323" s="41">
        <v>45054</v>
      </c>
      <c r="C323" s="41" t="s">
        <v>1463</v>
      </c>
      <c r="D323" s="41">
        <v>23.19</v>
      </c>
      <c r="E323" s="41">
        <v>6.4416666666666664</v>
      </c>
      <c r="F323" s="41">
        <v>44709</v>
      </c>
      <c r="G323" s="41">
        <v>23.41</v>
      </c>
      <c r="H323" s="41">
        <v>6.5027777777777773</v>
      </c>
    </row>
    <row r="324" spans="1:8" x14ac:dyDescent="0.45">
      <c r="A324" s="41">
        <v>322</v>
      </c>
      <c r="B324" s="41">
        <v>45055</v>
      </c>
      <c r="C324" s="41" t="s">
        <v>1464</v>
      </c>
      <c r="D324" s="41">
        <v>29.66</v>
      </c>
      <c r="E324" s="41">
        <v>8.2388888888888889</v>
      </c>
      <c r="F324" s="41">
        <v>44708</v>
      </c>
      <c r="G324" s="41">
        <v>29.01</v>
      </c>
      <c r="H324" s="41">
        <v>8.0583333333333336</v>
      </c>
    </row>
    <row r="325" spans="1:8" x14ac:dyDescent="0.45">
      <c r="A325" s="41">
        <v>323</v>
      </c>
      <c r="B325" s="41">
        <v>45056</v>
      </c>
      <c r="C325" s="41" t="s">
        <v>1465</v>
      </c>
      <c r="D325" s="41">
        <v>28.32</v>
      </c>
      <c r="E325" s="41">
        <v>7.8666666666666663</v>
      </c>
      <c r="F325" s="41">
        <v>44699</v>
      </c>
      <c r="G325" s="41">
        <v>28.65</v>
      </c>
      <c r="H325" s="41">
        <v>7.958333333333333</v>
      </c>
    </row>
    <row r="326" spans="1:8" x14ac:dyDescent="0.45">
      <c r="A326" s="41">
        <v>324</v>
      </c>
      <c r="B326" s="41">
        <v>45057</v>
      </c>
      <c r="C326" s="41" t="s">
        <v>1466</v>
      </c>
      <c r="D326" s="41">
        <v>24.68</v>
      </c>
      <c r="E326" s="41">
        <v>6.8555555555555552</v>
      </c>
      <c r="F326" s="41">
        <v>44685</v>
      </c>
      <c r="G326" s="41">
        <v>25.11</v>
      </c>
      <c r="H326" s="41">
        <v>6.9749999999999996</v>
      </c>
    </row>
    <row r="327" spans="1:8" x14ac:dyDescent="0.45">
      <c r="A327" s="41">
        <v>325</v>
      </c>
      <c r="B327" s="41">
        <v>45058</v>
      </c>
      <c r="C327" s="41" t="s">
        <v>1467</v>
      </c>
      <c r="D327" s="41">
        <v>18.75</v>
      </c>
      <c r="E327" s="41">
        <v>5.208333333333333</v>
      </c>
      <c r="F327" s="41">
        <v>44697</v>
      </c>
      <c r="G327" s="41">
        <v>18.8</v>
      </c>
      <c r="H327" s="41">
        <v>5.2222222222222223</v>
      </c>
    </row>
    <row r="328" spans="1:8" x14ac:dyDescent="0.45">
      <c r="A328" s="41">
        <v>326</v>
      </c>
      <c r="B328" s="41">
        <v>45060</v>
      </c>
      <c r="C328" s="41" t="s">
        <v>1468</v>
      </c>
      <c r="D328" s="41">
        <v>27.19</v>
      </c>
      <c r="E328" s="41">
        <v>7.552777777777778</v>
      </c>
      <c r="F328" s="41">
        <v>44698</v>
      </c>
      <c r="G328" s="41">
        <v>27.7</v>
      </c>
      <c r="H328" s="41">
        <v>7.6944444444444438</v>
      </c>
    </row>
    <row r="329" spans="1:8" x14ac:dyDescent="0.45">
      <c r="A329" s="41">
        <v>327</v>
      </c>
      <c r="B329" s="41">
        <v>45061</v>
      </c>
      <c r="C329" s="41" t="s">
        <v>1469</v>
      </c>
      <c r="D329" s="41">
        <v>26.24</v>
      </c>
      <c r="E329" s="41">
        <v>7.2888888888888879</v>
      </c>
      <c r="F329" s="41">
        <v>44705</v>
      </c>
      <c r="G329" s="41">
        <v>26.43</v>
      </c>
      <c r="H329" s="41">
        <v>7.3416666666666668</v>
      </c>
    </row>
    <row r="330" spans="1:8" x14ac:dyDescent="0.45">
      <c r="A330" s="41">
        <v>328</v>
      </c>
      <c r="B330" s="41">
        <v>45062</v>
      </c>
      <c r="C330" s="41" t="s">
        <v>1470</v>
      </c>
      <c r="D330" s="41">
        <v>26.95</v>
      </c>
      <c r="E330" s="41">
        <v>7.4861111111111107</v>
      </c>
      <c r="F330" s="41">
        <v>44689</v>
      </c>
      <c r="G330" s="41">
        <v>26.99</v>
      </c>
      <c r="H330" s="41">
        <v>7.4972222222222218</v>
      </c>
    </row>
    <row r="331" spans="1:8" x14ac:dyDescent="0.45">
      <c r="A331" s="41">
        <v>329</v>
      </c>
      <c r="B331" s="41">
        <v>45063</v>
      </c>
      <c r="C331" s="41" t="s">
        <v>1471</v>
      </c>
      <c r="D331" s="41">
        <v>23.53</v>
      </c>
      <c r="E331" s="41">
        <v>6.5361111111111114</v>
      </c>
      <c r="F331" s="41">
        <v>44712</v>
      </c>
      <c r="G331" s="41">
        <v>23.8</v>
      </c>
      <c r="H331" s="41">
        <v>6.6111111111111107</v>
      </c>
    </row>
    <row r="332" spans="1:8" x14ac:dyDescent="0.45">
      <c r="A332" s="41">
        <v>330</v>
      </c>
      <c r="B332" s="41">
        <v>45066</v>
      </c>
      <c r="C332" s="41" t="s">
        <v>1472</v>
      </c>
      <c r="D332" s="41">
        <v>27.97</v>
      </c>
      <c r="E332" s="41">
        <v>7.7694444444444439</v>
      </c>
      <c r="F332" s="41">
        <v>44699</v>
      </c>
      <c r="G332" s="41">
        <v>28.65</v>
      </c>
      <c r="H332" s="41">
        <v>7.958333333333333</v>
      </c>
    </row>
    <row r="333" spans="1:8" x14ac:dyDescent="0.45">
      <c r="A333" s="41">
        <v>331</v>
      </c>
      <c r="B333" s="41">
        <v>45067</v>
      </c>
      <c r="C333" s="41" t="s">
        <v>1473</v>
      </c>
      <c r="D333" s="41">
        <v>27.78</v>
      </c>
      <c r="E333" s="41">
        <v>7.7166666666666668</v>
      </c>
      <c r="F333" s="41">
        <v>44684</v>
      </c>
      <c r="G333" s="41">
        <v>27.81</v>
      </c>
      <c r="H333" s="41">
        <v>7.7249999999999996</v>
      </c>
    </row>
    <row r="334" spans="1:8" x14ac:dyDescent="0.45">
      <c r="A334" s="41">
        <v>332</v>
      </c>
      <c r="B334" s="41">
        <v>45068</v>
      </c>
      <c r="C334" s="41" t="s">
        <v>1474</v>
      </c>
      <c r="D334" s="41">
        <v>17.62</v>
      </c>
      <c r="E334" s="41">
        <v>4.8944444444444448</v>
      </c>
      <c r="F334" s="41">
        <v>44691</v>
      </c>
      <c r="G334" s="41">
        <v>17.77</v>
      </c>
      <c r="H334" s="41">
        <v>4.9361111111111109</v>
      </c>
    </row>
    <row r="335" spans="1:8" x14ac:dyDescent="0.45">
      <c r="A335" s="41">
        <v>333</v>
      </c>
      <c r="B335" s="41">
        <v>45069</v>
      </c>
      <c r="C335" s="41" t="s">
        <v>1475</v>
      </c>
      <c r="D335" s="41">
        <v>27.62</v>
      </c>
      <c r="E335" s="41">
        <v>7.6722222222222225</v>
      </c>
      <c r="F335" s="41">
        <v>44698</v>
      </c>
      <c r="G335" s="41">
        <v>27.7</v>
      </c>
      <c r="H335" s="41">
        <v>7.6944444444444438</v>
      </c>
    </row>
    <row r="336" spans="1:8" x14ac:dyDescent="0.45">
      <c r="A336" s="41">
        <v>334</v>
      </c>
      <c r="B336" s="41">
        <v>45070</v>
      </c>
      <c r="C336" s="41" t="s">
        <v>1476</v>
      </c>
      <c r="D336" s="41">
        <v>27.21</v>
      </c>
      <c r="E336" s="41">
        <v>7.5583333333333336</v>
      </c>
      <c r="F336" s="41">
        <v>44698</v>
      </c>
      <c r="G336" s="41">
        <v>27.7</v>
      </c>
      <c r="H336" s="41">
        <v>7.6944444444444438</v>
      </c>
    </row>
    <row r="337" spans="1:8" x14ac:dyDescent="0.45">
      <c r="A337" s="41">
        <v>335</v>
      </c>
      <c r="B337" s="41">
        <v>45071</v>
      </c>
      <c r="C337" s="41" t="s">
        <v>1477</v>
      </c>
      <c r="D337" s="41">
        <v>14.64</v>
      </c>
      <c r="E337" s="41">
        <v>4.0666666666666664</v>
      </c>
      <c r="F337" s="41">
        <v>44690</v>
      </c>
      <c r="G337" s="41">
        <v>16.05</v>
      </c>
      <c r="H337" s="41">
        <v>4.458333333333333</v>
      </c>
    </row>
    <row r="338" spans="1:8" x14ac:dyDescent="0.45">
      <c r="A338" s="41">
        <v>336</v>
      </c>
      <c r="B338" s="41">
        <v>45072</v>
      </c>
      <c r="C338" s="41" t="s">
        <v>1478</v>
      </c>
      <c r="D338" s="41">
        <v>16.32</v>
      </c>
      <c r="E338" s="41">
        <v>4.5333333333333332</v>
      </c>
      <c r="F338" s="41">
        <v>44691</v>
      </c>
      <c r="G338" s="41">
        <v>17.77</v>
      </c>
      <c r="H338" s="41">
        <v>4.9361111111111109</v>
      </c>
    </row>
    <row r="339" spans="1:8" x14ac:dyDescent="0.45">
      <c r="A339" s="41">
        <v>337</v>
      </c>
      <c r="B339" s="41">
        <v>45073</v>
      </c>
      <c r="C339" s="41" t="s">
        <v>1479</v>
      </c>
      <c r="D339" s="41">
        <v>21.97</v>
      </c>
      <c r="E339" s="41">
        <v>6.102777777777777</v>
      </c>
      <c r="F339" s="41">
        <v>44688</v>
      </c>
      <c r="G339" s="41">
        <v>22.05</v>
      </c>
      <c r="H339" s="41">
        <v>6.125</v>
      </c>
    </row>
    <row r="340" spans="1:8" x14ac:dyDescent="0.45">
      <c r="A340" s="41">
        <v>338</v>
      </c>
      <c r="B340" s="41">
        <v>45074</v>
      </c>
      <c r="C340" s="41" t="s">
        <v>1480</v>
      </c>
      <c r="D340" s="41">
        <v>15.99</v>
      </c>
      <c r="E340" s="41">
        <v>4.4416666666666664</v>
      </c>
      <c r="F340" s="41">
        <v>44690</v>
      </c>
      <c r="G340" s="41">
        <v>16.05</v>
      </c>
      <c r="H340" s="41">
        <v>4.458333333333333</v>
      </c>
    </row>
    <row r="341" spans="1:8" x14ac:dyDescent="0.45">
      <c r="A341" s="41">
        <v>339</v>
      </c>
      <c r="B341" s="41">
        <v>45080</v>
      </c>
      <c r="C341" s="41" t="s">
        <v>1481</v>
      </c>
      <c r="D341" s="41">
        <v>29.33</v>
      </c>
      <c r="E341" s="41">
        <v>8.1472222222222221</v>
      </c>
      <c r="F341" s="41">
        <v>44714</v>
      </c>
      <c r="G341" s="41">
        <v>29.26</v>
      </c>
      <c r="H341" s="41">
        <v>8.1277777777777782</v>
      </c>
    </row>
    <row r="342" spans="1:8" x14ac:dyDescent="0.45">
      <c r="A342" s="41">
        <v>340</v>
      </c>
      <c r="B342" s="41">
        <v>45081</v>
      </c>
      <c r="C342" s="41" t="s">
        <v>1482</v>
      </c>
      <c r="D342" s="41">
        <v>23.89</v>
      </c>
      <c r="E342" s="41">
        <v>6.6361111111111111</v>
      </c>
      <c r="F342" s="41">
        <v>44728</v>
      </c>
      <c r="G342" s="41">
        <v>24.35</v>
      </c>
      <c r="H342" s="41">
        <v>6.7638888888888893</v>
      </c>
    </row>
    <row r="343" spans="1:8" x14ac:dyDescent="0.45">
      <c r="A343" s="41">
        <v>341</v>
      </c>
      <c r="B343" s="41">
        <v>45084</v>
      </c>
      <c r="C343" s="41" t="s">
        <v>1483</v>
      </c>
      <c r="D343" s="41">
        <v>25.68</v>
      </c>
      <c r="E343" s="41">
        <v>7.1333333333333329</v>
      </c>
      <c r="F343" s="41">
        <v>44720</v>
      </c>
      <c r="G343" s="41">
        <v>26.64</v>
      </c>
      <c r="H343" s="41">
        <v>7.4</v>
      </c>
    </row>
    <row r="344" spans="1:8" x14ac:dyDescent="0.45">
      <c r="A344" s="41">
        <v>342</v>
      </c>
      <c r="B344" s="41">
        <v>45086</v>
      </c>
      <c r="C344" s="41" t="s">
        <v>1484</v>
      </c>
      <c r="D344" s="41">
        <v>21.23</v>
      </c>
      <c r="E344" s="41">
        <v>5.8972222222222221</v>
      </c>
      <c r="F344" s="41">
        <v>44738</v>
      </c>
      <c r="G344" s="41">
        <v>21.75</v>
      </c>
      <c r="H344" s="41">
        <v>6.0416666666666661</v>
      </c>
    </row>
    <row r="345" spans="1:8" x14ac:dyDescent="0.45">
      <c r="A345" s="41">
        <v>343</v>
      </c>
      <c r="B345" s="41">
        <v>45088</v>
      </c>
      <c r="C345" s="41" t="s">
        <v>1485</v>
      </c>
      <c r="D345" s="41">
        <v>15.64</v>
      </c>
      <c r="E345" s="41">
        <v>4.3444444444444441</v>
      </c>
      <c r="F345" s="41">
        <v>44729</v>
      </c>
      <c r="G345" s="41">
        <v>16.02</v>
      </c>
      <c r="H345" s="41">
        <v>4.45</v>
      </c>
    </row>
    <row r="346" spans="1:8" x14ac:dyDescent="0.45">
      <c r="A346" s="41">
        <v>344</v>
      </c>
      <c r="B346" s="41">
        <v>45092</v>
      </c>
      <c r="C346" s="41" t="s">
        <v>1486</v>
      </c>
      <c r="D346" s="41">
        <v>26.34</v>
      </c>
      <c r="E346" s="41">
        <v>7.3166666666666664</v>
      </c>
      <c r="F346" s="41">
        <v>44720</v>
      </c>
      <c r="G346" s="41">
        <v>26.64</v>
      </c>
      <c r="H346" s="41">
        <v>7.4</v>
      </c>
    </row>
    <row r="347" spans="1:8" x14ac:dyDescent="0.45">
      <c r="A347" s="41">
        <v>345</v>
      </c>
      <c r="B347" s="41">
        <v>45093</v>
      </c>
      <c r="C347" s="41" t="s">
        <v>1487</v>
      </c>
      <c r="D347" s="41">
        <v>26.13</v>
      </c>
      <c r="E347" s="41">
        <v>7.2583333333333329</v>
      </c>
      <c r="F347" s="41">
        <v>44720</v>
      </c>
      <c r="G347" s="41">
        <v>26.64</v>
      </c>
      <c r="H347" s="41">
        <v>7.4</v>
      </c>
    </row>
    <row r="348" spans="1:8" x14ac:dyDescent="0.45">
      <c r="A348" s="41">
        <v>346</v>
      </c>
      <c r="B348" s="41">
        <v>45094</v>
      </c>
      <c r="C348" s="41" t="s">
        <v>1488</v>
      </c>
      <c r="D348" s="41">
        <v>27.9</v>
      </c>
      <c r="E348" s="41">
        <v>7.7499999999999991</v>
      </c>
      <c r="F348" s="41">
        <v>44741</v>
      </c>
      <c r="G348" s="41">
        <v>27.94</v>
      </c>
      <c r="H348" s="41">
        <v>7.7611111111111111</v>
      </c>
    </row>
    <row r="349" spans="1:8" x14ac:dyDescent="0.45">
      <c r="A349" s="41">
        <v>347</v>
      </c>
      <c r="B349" s="41">
        <v>45096</v>
      </c>
      <c r="C349" s="41" t="s">
        <v>1489</v>
      </c>
      <c r="D349" s="41">
        <v>27.34</v>
      </c>
      <c r="E349" s="41">
        <v>7.5944444444444441</v>
      </c>
      <c r="F349" s="41">
        <v>44684</v>
      </c>
      <c r="G349" s="41">
        <v>27.81</v>
      </c>
      <c r="H349" s="41">
        <v>7.7249999999999996</v>
      </c>
    </row>
    <row r="350" spans="1:8" x14ac:dyDescent="0.45">
      <c r="A350" s="41">
        <v>348</v>
      </c>
      <c r="B350" s="41">
        <v>45151</v>
      </c>
      <c r="C350" s="41" t="s">
        <v>1490</v>
      </c>
      <c r="D350" s="41">
        <v>25.22</v>
      </c>
      <c r="E350" s="41">
        <v>7.0055555555555546</v>
      </c>
      <c r="F350" s="41">
        <v>44775</v>
      </c>
      <c r="G350" s="41">
        <v>26.47</v>
      </c>
      <c r="H350" s="41">
        <v>7.352777777777777</v>
      </c>
    </row>
    <row r="351" spans="1:8" x14ac:dyDescent="0.45">
      <c r="A351" s="41">
        <v>349</v>
      </c>
      <c r="B351" s="41">
        <v>45172</v>
      </c>
      <c r="C351" s="41" t="s">
        <v>1491</v>
      </c>
      <c r="D351" s="41">
        <v>20.239999999999998</v>
      </c>
      <c r="E351" s="41">
        <v>5.6222222222222218</v>
      </c>
      <c r="F351" s="41">
        <v>44687</v>
      </c>
      <c r="G351" s="41">
        <v>20.73</v>
      </c>
      <c r="H351" s="41">
        <v>5.7583333333333337</v>
      </c>
    </row>
    <row r="352" spans="1:8" x14ac:dyDescent="0.45">
      <c r="A352" s="41">
        <v>350</v>
      </c>
      <c r="B352" s="41">
        <v>45178</v>
      </c>
      <c r="C352" s="41" t="s">
        <v>1492</v>
      </c>
      <c r="D352" s="41">
        <v>23.84</v>
      </c>
      <c r="E352" s="41">
        <v>6.6222222222222218</v>
      </c>
      <c r="F352" s="41">
        <v>44635</v>
      </c>
      <c r="G352" s="41">
        <v>22.2</v>
      </c>
      <c r="H352" s="41">
        <v>6.1666666666666661</v>
      </c>
    </row>
    <row r="353" spans="1:8" x14ac:dyDescent="0.45">
      <c r="A353" s="41">
        <v>351</v>
      </c>
      <c r="B353" s="41">
        <v>45179</v>
      </c>
      <c r="C353" s="41" t="s">
        <v>1493</v>
      </c>
      <c r="D353" s="41">
        <v>21.49</v>
      </c>
      <c r="E353" s="41">
        <v>5.9694444444444441</v>
      </c>
      <c r="F353" s="41">
        <v>44818</v>
      </c>
      <c r="G353" s="41">
        <v>21.61</v>
      </c>
      <c r="H353" s="41">
        <v>6.0027777777777773</v>
      </c>
    </row>
    <row r="354" spans="1:8" x14ac:dyDescent="0.45">
      <c r="A354" s="41">
        <v>352</v>
      </c>
      <c r="B354" s="41">
        <v>45192</v>
      </c>
      <c r="C354" s="41" t="s">
        <v>1494</v>
      </c>
      <c r="D354" s="41">
        <v>16.84</v>
      </c>
      <c r="E354" s="41">
        <v>4.677777777777778</v>
      </c>
      <c r="F354" s="41">
        <v>44829</v>
      </c>
      <c r="G354" s="41">
        <v>17.43</v>
      </c>
      <c r="H354" s="41">
        <v>4.8416666666666668</v>
      </c>
    </row>
    <row r="355" spans="1:8" x14ac:dyDescent="0.45">
      <c r="A355" s="41">
        <v>353</v>
      </c>
      <c r="B355" s="41">
        <v>45193</v>
      </c>
      <c r="C355" s="41" t="s">
        <v>1495</v>
      </c>
      <c r="D355" s="41">
        <v>20.82</v>
      </c>
      <c r="E355" s="41">
        <v>5.7833333333333332</v>
      </c>
      <c r="F355" s="41">
        <v>44813</v>
      </c>
      <c r="G355" s="41">
        <v>20.97</v>
      </c>
      <c r="H355" s="41">
        <v>5.8249999999999993</v>
      </c>
    </row>
    <row r="356" spans="1:8" x14ac:dyDescent="0.45">
      <c r="A356" s="41">
        <v>354</v>
      </c>
      <c r="B356" s="41">
        <v>45199</v>
      </c>
      <c r="C356" s="41" t="s">
        <v>1496</v>
      </c>
      <c r="D356" s="41">
        <v>18.079999999999998</v>
      </c>
      <c r="E356" s="41">
        <v>5.0222222222222213</v>
      </c>
      <c r="F356" s="41">
        <v>44817</v>
      </c>
      <c r="G356" s="41">
        <v>18.21</v>
      </c>
      <c r="H356" s="41">
        <v>5.0583333333333336</v>
      </c>
    </row>
    <row r="357" spans="1:8" x14ac:dyDescent="0.45">
      <c r="A357" s="41">
        <v>355</v>
      </c>
      <c r="B357" s="41">
        <v>45200</v>
      </c>
      <c r="C357" s="41" t="s">
        <v>1497</v>
      </c>
      <c r="D357" s="41">
        <v>15.8</v>
      </c>
      <c r="E357" s="41">
        <v>4.3888888888888893</v>
      </c>
      <c r="F357" s="41">
        <v>44859</v>
      </c>
      <c r="G357" s="41">
        <v>15.94</v>
      </c>
      <c r="H357" s="41">
        <v>4.4277777777777771</v>
      </c>
    </row>
    <row r="358" spans="1:8" x14ac:dyDescent="0.45">
      <c r="A358" s="41">
        <v>356</v>
      </c>
      <c r="B358" s="41">
        <v>45201</v>
      </c>
      <c r="C358" s="41" t="s">
        <v>1498</v>
      </c>
      <c r="D358" s="41">
        <v>19.11</v>
      </c>
      <c r="E358" s="41">
        <v>5.3083333333333327</v>
      </c>
      <c r="F358" s="41">
        <v>44836</v>
      </c>
      <c r="G358" s="41">
        <v>19.38</v>
      </c>
      <c r="H358" s="41">
        <v>5.3833333333333329</v>
      </c>
    </row>
    <row r="359" spans="1:8" x14ac:dyDescent="0.45">
      <c r="A359" s="41">
        <v>357</v>
      </c>
      <c r="B359" s="41">
        <v>45205</v>
      </c>
      <c r="C359" s="41" t="s">
        <v>1499</v>
      </c>
      <c r="D359" s="41">
        <v>18.09</v>
      </c>
      <c r="E359" s="41">
        <v>5.0249999999999995</v>
      </c>
      <c r="F359" s="41">
        <v>44846</v>
      </c>
      <c r="G359" s="41">
        <v>18.350000000000001</v>
      </c>
      <c r="H359" s="41">
        <v>5.0972222222222223</v>
      </c>
    </row>
    <row r="360" spans="1:8" x14ac:dyDescent="0.45">
      <c r="A360" s="41">
        <v>358</v>
      </c>
      <c r="B360" s="41">
        <v>45206</v>
      </c>
      <c r="C360" s="41" t="s">
        <v>1500</v>
      </c>
      <c r="D360" s="41">
        <v>10.26</v>
      </c>
      <c r="E360" s="41">
        <v>2.85</v>
      </c>
      <c r="F360" s="41">
        <v>44842</v>
      </c>
      <c r="G360" s="41">
        <v>13.47</v>
      </c>
      <c r="H360" s="41">
        <v>3.7416666666666667</v>
      </c>
    </row>
    <row r="361" spans="1:8" x14ac:dyDescent="0.45">
      <c r="A361" s="41">
        <v>359</v>
      </c>
      <c r="B361" s="41">
        <v>45209</v>
      </c>
      <c r="C361" s="41" t="s">
        <v>1501</v>
      </c>
      <c r="D361" s="41">
        <v>17.920000000000002</v>
      </c>
      <c r="E361" s="41">
        <v>4.9777777777777779</v>
      </c>
      <c r="F361" s="41">
        <v>44846</v>
      </c>
      <c r="G361" s="41">
        <v>18.350000000000001</v>
      </c>
      <c r="H361" s="41">
        <v>5.0972222222222223</v>
      </c>
    </row>
    <row r="362" spans="1:8" x14ac:dyDescent="0.45">
      <c r="A362" s="41">
        <v>360</v>
      </c>
      <c r="B362" s="41">
        <v>45210</v>
      </c>
      <c r="C362" s="41" t="s">
        <v>1502</v>
      </c>
      <c r="D362" s="41">
        <v>18.239999999999998</v>
      </c>
      <c r="E362" s="41">
        <v>5.0666666666666664</v>
      </c>
      <c r="F362" s="41">
        <v>44846</v>
      </c>
      <c r="G362" s="41">
        <v>18.350000000000001</v>
      </c>
      <c r="H362" s="41">
        <v>5.0972222222222223</v>
      </c>
    </row>
    <row r="363" spans="1:8" x14ac:dyDescent="0.45">
      <c r="A363" s="41">
        <v>361</v>
      </c>
      <c r="B363" s="41">
        <v>45211</v>
      </c>
      <c r="C363" s="41" t="s">
        <v>1503</v>
      </c>
      <c r="D363" s="41">
        <v>18.79</v>
      </c>
      <c r="E363" s="41">
        <v>5.2194444444444441</v>
      </c>
      <c r="F363" s="41">
        <v>44836</v>
      </c>
      <c r="G363" s="41">
        <v>19.38</v>
      </c>
      <c r="H363" s="41">
        <v>5.3833333333333329</v>
      </c>
    </row>
    <row r="364" spans="1:8" x14ac:dyDescent="0.45">
      <c r="A364" s="41">
        <v>362</v>
      </c>
      <c r="B364" s="41">
        <v>45212</v>
      </c>
      <c r="C364" s="41" t="s">
        <v>1504</v>
      </c>
      <c r="D364" s="41">
        <v>14.58</v>
      </c>
      <c r="E364" s="41">
        <v>4.05</v>
      </c>
      <c r="F364" s="41">
        <v>44844</v>
      </c>
      <c r="G364" s="41">
        <v>14.79</v>
      </c>
      <c r="H364" s="41">
        <v>4.1083333333333334</v>
      </c>
    </row>
    <row r="365" spans="1:8" x14ac:dyDescent="0.45">
      <c r="A365" s="41">
        <v>363</v>
      </c>
      <c r="B365" s="41">
        <v>45214</v>
      </c>
      <c r="C365" s="41" t="s">
        <v>1505</v>
      </c>
      <c r="D365" s="41">
        <v>15.78</v>
      </c>
      <c r="E365" s="41">
        <v>4.3833333333333329</v>
      </c>
      <c r="F365" s="41">
        <v>44859</v>
      </c>
      <c r="G365" s="41">
        <v>15.94</v>
      </c>
      <c r="H365" s="41">
        <v>4.4277777777777771</v>
      </c>
    </row>
    <row r="366" spans="1:8" x14ac:dyDescent="0.45">
      <c r="A366" s="41">
        <v>364</v>
      </c>
      <c r="B366" s="41">
        <v>45215</v>
      </c>
      <c r="C366" s="41" t="s">
        <v>1506</v>
      </c>
      <c r="D366" s="41">
        <v>17.739999999999998</v>
      </c>
      <c r="E366" s="41">
        <v>4.9277777777777771</v>
      </c>
      <c r="F366" s="41">
        <v>44846</v>
      </c>
      <c r="G366" s="41">
        <v>18.350000000000001</v>
      </c>
      <c r="H366" s="41">
        <v>5.0972222222222223</v>
      </c>
    </row>
    <row r="367" spans="1:8" x14ac:dyDescent="0.45">
      <c r="A367" s="41">
        <v>365</v>
      </c>
      <c r="B367" s="41">
        <v>45216</v>
      </c>
      <c r="C367" s="41" t="s">
        <v>1507</v>
      </c>
      <c r="D367" s="41">
        <v>18.579999999999998</v>
      </c>
      <c r="E367" s="41">
        <v>5.1611111111111105</v>
      </c>
      <c r="F367" s="41">
        <v>44848</v>
      </c>
      <c r="G367" s="41">
        <v>18.64</v>
      </c>
      <c r="H367" s="41">
        <v>5.177777777777778</v>
      </c>
    </row>
    <row r="368" spans="1:8" x14ac:dyDescent="0.45">
      <c r="A368" s="41">
        <v>366</v>
      </c>
      <c r="B368" s="41">
        <v>45217</v>
      </c>
      <c r="C368" s="41" t="s">
        <v>1508</v>
      </c>
      <c r="D368" s="41">
        <v>18.04</v>
      </c>
      <c r="E368" s="41">
        <v>5.0111111111111111</v>
      </c>
      <c r="F368" s="41">
        <v>44846</v>
      </c>
      <c r="G368" s="41">
        <v>18.350000000000001</v>
      </c>
      <c r="H368" s="41">
        <v>5.0972222222222223</v>
      </c>
    </row>
    <row r="369" spans="1:8" x14ac:dyDescent="0.45">
      <c r="A369" s="41">
        <v>367</v>
      </c>
      <c r="B369" s="41">
        <v>45218</v>
      </c>
      <c r="C369" s="41" t="s">
        <v>1509</v>
      </c>
      <c r="D369" s="41">
        <v>17.34</v>
      </c>
      <c r="E369" s="41">
        <v>4.8166666666666664</v>
      </c>
      <c r="F369" s="41">
        <v>44853</v>
      </c>
      <c r="G369" s="41">
        <v>17.489999999999998</v>
      </c>
      <c r="H369" s="41">
        <v>4.8583333333333325</v>
      </c>
    </row>
    <row r="370" spans="1:8" x14ac:dyDescent="0.45">
      <c r="A370" s="41">
        <v>368</v>
      </c>
      <c r="B370" s="41">
        <v>45220</v>
      </c>
      <c r="C370" s="41" t="s">
        <v>1510</v>
      </c>
      <c r="D370" s="41">
        <v>18.059999999999999</v>
      </c>
      <c r="E370" s="41">
        <v>5.0166666666666666</v>
      </c>
      <c r="F370" s="41">
        <v>44846</v>
      </c>
      <c r="G370" s="41">
        <v>18.350000000000001</v>
      </c>
      <c r="H370" s="41">
        <v>5.0972222222222223</v>
      </c>
    </row>
    <row r="371" spans="1:8" x14ac:dyDescent="0.45">
      <c r="A371" s="41">
        <v>369</v>
      </c>
      <c r="B371" s="41">
        <v>45221</v>
      </c>
      <c r="C371" s="41" t="s">
        <v>1511</v>
      </c>
      <c r="D371" s="41">
        <v>17.88</v>
      </c>
      <c r="E371" s="41">
        <v>4.9666666666666659</v>
      </c>
      <c r="F371" s="41">
        <v>44846</v>
      </c>
      <c r="G371" s="41">
        <v>18.350000000000001</v>
      </c>
      <c r="H371" s="41">
        <v>5.0972222222222223</v>
      </c>
    </row>
    <row r="372" spans="1:8" x14ac:dyDescent="0.45">
      <c r="A372" s="41">
        <v>370</v>
      </c>
      <c r="B372" s="41">
        <v>45222</v>
      </c>
      <c r="C372" s="41" t="s">
        <v>1512</v>
      </c>
      <c r="D372" s="41">
        <v>16.16</v>
      </c>
      <c r="E372" s="41">
        <v>4.4888888888888889</v>
      </c>
      <c r="F372" s="41">
        <v>44862</v>
      </c>
      <c r="G372" s="41">
        <v>16.23</v>
      </c>
      <c r="H372" s="41">
        <v>4.5083333333333337</v>
      </c>
    </row>
    <row r="373" spans="1:8" x14ac:dyDescent="0.45">
      <c r="A373" s="41">
        <v>371</v>
      </c>
      <c r="B373" s="41">
        <v>45223</v>
      </c>
      <c r="C373" s="41" t="s">
        <v>1513</v>
      </c>
      <c r="D373" s="41">
        <v>14.85</v>
      </c>
      <c r="E373" s="41">
        <v>4.125</v>
      </c>
      <c r="F373" s="41">
        <v>44865</v>
      </c>
      <c r="G373" s="41">
        <v>14.93</v>
      </c>
      <c r="H373" s="41">
        <v>4.1472222222222221</v>
      </c>
    </row>
    <row r="374" spans="1:8" x14ac:dyDescent="0.45">
      <c r="A374" s="41">
        <v>372</v>
      </c>
      <c r="B374" s="41">
        <v>45224</v>
      </c>
      <c r="C374" s="41" t="s">
        <v>1514</v>
      </c>
      <c r="D374" s="41">
        <v>17.11</v>
      </c>
      <c r="E374" s="41">
        <v>4.7527777777777773</v>
      </c>
      <c r="F374" s="41">
        <v>44860</v>
      </c>
      <c r="G374" s="41">
        <v>17.21</v>
      </c>
      <c r="H374" s="41">
        <v>4.7805555555555559</v>
      </c>
    </row>
    <row r="375" spans="1:8" x14ac:dyDescent="0.45">
      <c r="A375" s="41">
        <v>373</v>
      </c>
      <c r="B375" s="41">
        <v>45225</v>
      </c>
      <c r="C375" s="41" t="s">
        <v>1515</v>
      </c>
      <c r="D375" s="41">
        <v>15.45</v>
      </c>
      <c r="E375" s="41">
        <v>4.2916666666666661</v>
      </c>
      <c r="F375" s="41">
        <v>44852</v>
      </c>
      <c r="G375" s="41">
        <v>15.66</v>
      </c>
      <c r="H375" s="41">
        <v>4.3499999999999996</v>
      </c>
    </row>
    <row r="376" spans="1:8" x14ac:dyDescent="0.45">
      <c r="A376" s="41">
        <v>374</v>
      </c>
      <c r="B376" s="41">
        <v>45226</v>
      </c>
      <c r="C376" s="41" t="s">
        <v>1516</v>
      </c>
      <c r="D376" s="41">
        <v>9.64</v>
      </c>
      <c r="E376" s="41">
        <v>2.677777777777778</v>
      </c>
      <c r="F376" s="41">
        <v>44805</v>
      </c>
      <c r="G376" s="41">
        <v>9.85</v>
      </c>
      <c r="H376" s="41">
        <v>2.7361111111111112</v>
      </c>
    </row>
    <row r="377" spans="1:8" x14ac:dyDescent="0.45">
      <c r="A377" s="41">
        <v>375</v>
      </c>
      <c r="B377" s="41">
        <v>45227</v>
      </c>
      <c r="C377" s="41" t="s">
        <v>1517</v>
      </c>
      <c r="D377" s="41">
        <v>14.7</v>
      </c>
      <c r="E377" s="41">
        <v>4.083333333333333</v>
      </c>
      <c r="F377" s="41">
        <v>44844</v>
      </c>
      <c r="G377" s="41">
        <v>14.79</v>
      </c>
      <c r="H377" s="41">
        <v>4.1083333333333334</v>
      </c>
    </row>
    <row r="378" spans="1:8" x14ac:dyDescent="0.45">
      <c r="A378" s="41">
        <v>376</v>
      </c>
      <c r="B378" s="41">
        <v>45228</v>
      </c>
      <c r="C378" s="41" t="s">
        <v>1518</v>
      </c>
      <c r="D378" s="41">
        <v>13.62</v>
      </c>
      <c r="E378" s="41">
        <v>3.7833333333333332</v>
      </c>
      <c r="F378" s="41">
        <v>44856</v>
      </c>
      <c r="G378" s="41">
        <v>14.32</v>
      </c>
      <c r="H378" s="41">
        <v>3.9777777777777779</v>
      </c>
    </row>
    <row r="379" spans="1:8" x14ac:dyDescent="0.45">
      <c r="A379" s="41">
        <v>377</v>
      </c>
      <c r="B379" s="41">
        <v>45229</v>
      </c>
      <c r="C379" s="41" t="s">
        <v>1519</v>
      </c>
      <c r="D379" s="41">
        <v>16.809999999999999</v>
      </c>
      <c r="E379" s="41">
        <v>4.6694444444444443</v>
      </c>
      <c r="F379" s="41">
        <v>44860</v>
      </c>
      <c r="G379" s="41">
        <v>17.21</v>
      </c>
      <c r="H379" s="41">
        <v>4.7805555555555559</v>
      </c>
    </row>
    <row r="380" spans="1:8" x14ac:dyDescent="0.45">
      <c r="A380" s="41">
        <v>378</v>
      </c>
      <c r="B380" s="41">
        <v>45230</v>
      </c>
      <c r="C380" s="41" t="s">
        <v>1520</v>
      </c>
      <c r="D380" s="41">
        <v>15.93</v>
      </c>
      <c r="E380" s="41">
        <v>4.4249999999999998</v>
      </c>
      <c r="F380" s="41">
        <v>44859</v>
      </c>
      <c r="G380" s="41">
        <v>15.94</v>
      </c>
      <c r="H380" s="41">
        <v>4.4277777777777771</v>
      </c>
    </row>
    <row r="381" spans="1:8" x14ac:dyDescent="0.45">
      <c r="A381" s="41">
        <v>379</v>
      </c>
      <c r="B381" s="41">
        <v>45231</v>
      </c>
      <c r="C381" s="41" t="s">
        <v>1521</v>
      </c>
      <c r="D381" s="41">
        <v>15.61</v>
      </c>
      <c r="E381" s="41">
        <v>4.3361111111111112</v>
      </c>
      <c r="F381" s="41">
        <v>44870</v>
      </c>
      <c r="G381" s="41">
        <v>15.14</v>
      </c>
      <c r="H381" s="41">
        <v>4.2055555555555557</v>
      </c>
    </row>
    <row r="382" spans="1:8" x14ac:dyDescent="0.45">
      <c r="A382" s="41">
        <v>380</v>
      </c>
      <c r="B382" s="41">
        <v>45232</v>
      </c>
      <c r="C382" s="41" t="s">
        <v>1522</v>
      </c>
      <c r="D382" s="41">
        <v>15.55</v>
      </c>
      <c r="E382" s="41">
        <v>4.3194444444444446</v>
      </c>
      <c r="F382" s="41">
        <v>44870</v>
      </c>
      <c r="G382" s="41">
        <v>15.14</v>
      </c>
      <c r="H382" s="41">
        <v>4.2055555555555557</v>
      </c>
    </row>
    <row r="383" spans="1:8" x14ac:dyDescent="0.45">
      <c r="A383" s="41">
        <v>381</v>
      </c>
      <c r="B383" s="41">
        <v>45233</v>
      </c>
      <c r="C383" s="41" t="s">
        <v>1523</v>
      </c>
      <c r="D383" s="41">
        <v>14.67</v>
      </c>
      <c r="E383" s="41">
        <v>4.0750000000000002</v>
      </c>
      <c r="F383" s="41">
        <v>44873</v>
      </c>
      <c r="G383" s="41">
        <v>14.78</v>
      </c>
      <c r="H383" s="41">
        <v>4.1055555555555552</v>
      </c>
    </row>
    <row r="384" spans="1:8" x14ac:dyDescent="0.45">
      <c r="A384" s="41">
        <v>382</v>
      </c>
      <c r="B384" s="41">
        <v>45234</v>
      </c>
      <c r="C384" s="41" t="s">
        <v>1524</v>
      </c>
      <c r="D384" s="41">
        <v>13.33</v>
      </c>
      <c r="E384" s="41">
        <v>3.7027777777777775</v>
      </c>
      <c r="F384" s="41">
        <v>44890</v>
      </c>
      <c r="G384" s="41">
        <v>13.36</v>
      </c>
      <c r="H384" s="41">
        <v>3.7111111111111108</v>
      </c>
    </row>
    <row r="385" spans="1:8" x14ac:dyDescent="0.45">
      <c r="A385" s="41">
        <v>383</v>
      </c>
      <c r="B385" s="41">
        <v>45235</v>
      </c>
      <c r="C385" s="41" t="s">
        <v>1525</v>
      </c>
      <c r="D385" s="41">
        <v>14.69</v>
      </c>
      <c r="E385" s="41">
        <v>4.0805555555555557</v>
      </c>
      <c r="F385" s="41">
        <v>44873</v>
      </c>
      <c r="G385" s="41">
        <v>14.78</v>
      </c>
      <c r="H385" s="41">
        <v>4.1055555555555552</v>
      </c>
    </row>
    <row r="386" spans="1:8" x14ac:dyDescent="0.45">
      <c r="A386" s="41">
        <v>384</v>
      </c>
      <c r="B386" s="41">
        <v>45237</v>
      </c>
      <c r="C386" s="41" t="s">
        <v>1526</v>
      </c>
      <c r="D386" s="41">
        <v>13</v>
      </c>
      <c r="E386" s="41">
        <v>3.6111111111111112</v>
      </c>
      <c r="F386" s="41">
        <v>44885</v>
      </c>
      <c r="G386" s="41">
        <v>13.06</v>
      </c>
      <c r="H386" s="41">
        <v>3.6277777777777778</v>
      </c>
    </row>
    <row r="387" spans="1:8" x14ac:dyDescent="0.45">
      <c r="A387" s="41">
        <v>385</v>
      </c>
      <c r="B387" s="41">
        <v>45238</v>
      </c>
      <c r="C387" s="41" t="s">
        <v>1527</v>
      </c>
      <c r="D387" s="41">
        <v>14.57</v>
      </c>
      <c r="E387" s="41">
        <v>4.0472222222222225</v>
      </c>
      <c r="F387" s="41">
        <v>44873</v>
      </c>
      <c r="G387" s="41">
        <v>14.78</v>
      </c>
      <c r="H387" s="41">
        <v>4.1055555555555552</v>
      </c>
    </row>
    <row r="388" spans="1:8" x14ac:dyDescent="0.45">
      <c r="A388" s="41">
        <v>386</v>
      </c>
      <c r="B388" s="41">
        <v>45241</v>
      </c>
      <c r="C388" s="41" t="s">
        <v>1528</v>
      </c>
      <c r="D388" s="41">
        <v>12.74</v>
      </c>
      <c r="E388" s="41">
        <v>3.5388888888888888</v>
      </c>
      <c r="F388" s="41">
        <v>44885</v>
      </c>
      <c r="G388" s="41">
        <v>13.06</v>
      </c>
      <c r="H388" s="41">
        <v>3.6277777777777778</v>
      </c>
    </row>
    <row r="389" spans="1:8" x14ac:dyDescent="0.45">
      <c r="A389" s="41">
        <v>387</v>
      </c>
      <c r="B389" s="41">
        <v>45249</v>
      </c>
      <c r="C389" s="41" t="s">
        <v>1529</v>
      </c>
      <c r="D389" s="41">
        <v>8.35</v>
      </c>
      <c r="E389" s="41">
        <v>2.3194444444444442</v>
      </c>
      <c r="F389" s="41">
        <v>44875</v>
      </c>
      <c r="G389" s="41">
        <v>9.39</v>
      </c>
      <c r="H389" s="41">
        <v>2.6083333333333334</v>
      </c>
    </row>
    <row r="390" spans="1:8" x14ac:dyDescent="0.45">
      <c r="A390" s="41">
        <v>388</v>
      </c>
      <c r="B390" s="41">
        <v>45250</v>
      </c>
      <c r="C390" s="41" t="s">
        <v>1530</v>
      </c>
      <c r="D390" s="41">
        <v>12.72</v>
      </c>
      <c r="E390" s="41">
        <v>3.5333333333333332</v>
      </c>
      <c r="F390" s="41">
        <v>44885</v>
      </c>
      <c r="G390" s="41">
        <v>13.06</v>
      </c>
      <c r="H390" s="41">
        <v>3.6277777777777778</v>
      </c>
    </row>
    <row r="391" spans="1:8" x14ac:dyDescent="0.45">
      <c r="A391" s="41">
        <v>389</v>
      </c>
      <c r="B391" s="41">
        <v>45251</v>
      </c>
      <c r="C391" s="41" t="s">
        <v>1531</v>
      </c>
      <c r="D391" s="41">
        <v>12.45</v>
      </c>
      <c r="E391" s="41">
        <v>3.458333333333333</v>
      </c>
      <c r="F391" s="41">
        <v>44893</v>
      </c>
      <c r="G391" s="41">
        <v>12.47</v>
      </c>
      <c r="H391" s="41">
        <v>3.463888888888889</v>
      </c>
    </row>
    <row r="392" spans="1:8" x14ac:dyDescent="0.45">
      <c r="A392" s="41">
        <v>390</v>
      </c>
      <c r="B392" s="41">
        <v>45252</v>
      </c>
      <c r="C392" s="41" t="s">
        <v>1532</v>
      </c>
      <c r="D392" s="41">
        <v>12.77</v>
      </c>
      <c r="E392" s="41">
        <v>3.5472222222222221</v>
      </c>
      <c r="F392" s="41">
        <v>44885</v>
      </c>
      <c r="G392" s="41">
        <v>13.06</v>
      </c>
      <c r="H392" s="41">
        <v>3.6277777777777778</v>
      </c>
    </row>
    <row r="393" spans="1:8" x14ac:dyDescent="0.45">
      <c r="A393" s="41">
        <v>391</v>
      </c>
      <c r="B393" s="41">
        <v>45253</v>
      </c>
      <c r="C393" s="41" t="s">
        <v>1533</v>
      </c>
      <c r="D393" s="41">
        <v>10.6</v>
      </c>
      <c r="E393" s="41">
        <v>2.9444444444444442</v>
      </c>
      <c r="F393" s="41">
        <v>44869</v>
      </c>
      <c r="G393" s="41">
        <v>11.39</v>
      </c>
      <c r="H393" s="41">
        <v>3.1638888888888888</v>
      </c>
    </row>
    <row r="394" spans="1:8" x14ac:dyDescent="0.45">
      <c r="A394" s="41">
        <v>392</v>
      </c>
      <c r="B394" s="41">
        <v>45255</v>
      </c>
      <c r="C394" s="41" t="s">
        <v>1534</v>
      </c>
      <c r="D394" s="41">
        <v>13.44</v>
      </c>
      <c r="E394" s="41">
        <v>3.7333333333333329</v>
      </c>
      <c r="F394" s="41">
        <v>44881</v>
      </c>
      <c r="G394" s="41">
        <v>13.57</v>
      </c>
      <c r="H394" s="41">
        <v>3.7694444444444444</v>
      </c>
    </row>
    <row r="395" spans="1:8" x14ac:dyDescent="0.45">
      <c r="A395" s="41">
        <v>393</v>
      </c>
      <c r="B395" s="41">
        <v>45256</v>
      </c>
      <c r="C395" s="41" t="s">
        <v>1535</v>
      </c>
      <c r="D395" s="41">
        <v>13.01</v>
      </c>
      <c r="E395" s="41">
        <v>3.6138888888888889</v>
      </c>
      <c r="F395" s="41">
        <v>44885</v>
      </c>
      <c r="G395" s="41">
        <v>13.06</v>
      </c>
      <c r="H395" s="41">
        <v>3.6277777777777778</v>
      </c>
    </row>
    <row r="396" spans="1:8" x14ac:dyDescent="0.45">
      <c r="A396" s="41">
        <v>394</v>
      </c>
      <c r="B396" s="41">
        <v>45262</v>
      </c>
      <c r="C396" s="41" t="s">
        <v>1536</v>
      </c>
      <c r="D396" s="41">
        <v>11.3</v>
      </c>
      <c r="E396" s="41">
        <v>3.1388888888888888</v>
      </c>
      <c r="F396" s="41">
        <v>44922</v>
      </c>
      <c r="G396" s="41">
        <v>11.4</v>
      </c>
      <c r="H396" s="41">
        <v>3.1666666666666665</v>
      </c>
    </row>
    <row r="397" spans="1:8" x14ac:dyDescent="0.45">
      <c r="A397" s="41">
        <v>395</v>
      </c>
      <c r="B397" s="41">
        <v>45270</v>
      </c>
      <c r="C397" s="41" t="s">
        <v>1537</v>
      </c>
      <c r="D397" s="41">
        <v>11.36</v>
      </c>
      <c r="E397" s="41">
        <v>3.1555555555555554</v>
      </c>
      <c r="F397" s="41">
        <v>44922</v>
      </c>
      <c r="G397" s="41">
        <v>11.4</v>
      </c>
      <c r="H397" s="41">
        <v>3.1666666666666665</v>
      </c>
    </row>
    <row r="398" spans="1:8" x14ac:dyDescent="0.45">
      <c r="A398" s="41">
        <v>396</v>
      </c>
      <c r="B398" s="41">
        <v>45273</v>
      </c>
      <c r="C398" s="41" t="s">
        <v>1538</v>
      </c>
      <c r="D398" s="41">
        <v>11.8</v>
      </c>
      <c r="E398" s="41">
        <v>3.2777777777777777</v>
      </c>
      <c r="F398" s="41">
        <v>44910</v>
      </c>
      <c r="G398" s="41">
        <v>12.19</v>
      </c>
      <c r="H398" s="41">
        <v>3.3861111111111111</v>
      </c>
    </row>
    <row r="399" spans="1:8" x14ac:dyDescent="0.45">
      <c r="A399" s="41">
        <v>397</v>
      </c>
      <c r="B399" s="41">
        <v>45292</v>
      </c>
      <c r="C399" s="41" t="s">
        <v>1539</v>
      </c>
      <c r="D399" s="41">
        <v>7.21</v>
      </c>
      <c r="E399" s="41">
        <v>2.0027777777777778</v>
      </c>
      <c r="F399" s="41">
        <v>44954</v>
      </c>
      <c r="G399" s="41">
        <v>7.25</v>
      </c>
      <c r="H399" s="41">
        <v>2.0138888888888888</v>
      </c>
    </row>
    <row r="400" spans="1:8" x14ac:dyDescent="0.45">
      <c r="A400" s="41">
        <v>398</v>
      </c>
      <c r="B400" s="41">
        <v>45293</v>
      </c>
      <c r="C400" s="41" t="s">
        <v>1540</v>
      </c>
      <c r="D400" s="41">
        <v>11.96</v>
      </c>
      <c r="E400" s="41">
        <v>3.3222222222222224</v>
      </c>
      <c r="F400" s="41">
        <v>44951</v>
      </c>
      <c r="G400" s="41">
        <v>11.99</v>
      </c>
      <c r="H400" s="41">
        <v>3.3305555555555557</v>
      </c>
    </row>
    <row r="401" spans="1:8" x14ac:dyDescent="0.45">
      <c r="A401" s="41">
        <v>399</v>
      </c>
      <c r="B401" s="41">
        <v>45304</v>
      </c>
      <c r="C401" s="41" t="s">
        <v>1541</v>
      </c>
      <c r="D401" s="41">
        <v>12.48</v>
      </c>
      <c r="E401" s="41">
        <v>3.4666666666666668</v>
      </c>
      <c r="F401" s="41">
        <v>44936</v>
      </c>
      <c r="G401" s="41">
        <v>12.87</v>
      </c>
      <c r="H401" s="41">
        <v>3.5749999999999997</v>
      </c>
    </row>
    <row r="402" spans="1:8" x14ac:dyDescent="0.45">
      <c r="A402" s="41">
        <v>400</v>
      </c>
      <c r="B402" s="41">
        <v>45305</v>
      </c>
      <c r="C402" s="41" t="s">
        <v>1542</v>
      </c>
      <c r="D402" s="41">
        <v>13.47</v>
      </c>
      <c r="E402" s="41">
        <v>3.7416666666666667</v>
      </c>
      <c r="F402" s="41">
        <v>44957</v>
      </c>
      <c r="G402" s="41">
        <v>13.55</v>
      </c>
      <c r="H402" s="41">
        <v>3.7638888888888888</v>
      </c>
    </row>
    <row r="403" spans="1:8" x14ac:dyDescent="0.45">
      <c r="A403" s="41">
        <v>401</v>
      </c>
      <c r="B403" s="41">
        <v>45332</v>
      </c>
      <c r="C403" s="41" t="s">
        <v>1543</v>
      </c>
      <c r="D403" s="41">
        <v>13.54</v>
      </c>
      <c r="E403" s="41">
        <v>3.7611111111111106</v>
      </c>
      <c r="F403" s="41">
        <v>44603</v>
      </c>
      <c r="G403" s="41">
        <v>13.73</v>
      </c>
      <c r="H403" s="41">
        <v>3.8138888888888891</v>
      </c>
    </row>
    <row r="404" spans="1:8" x14ac:dyDescent="0.45">
      <c r="A404" s="41">
        <v>402</v>
      </c>
      <c r="B404" s="41">
        <v>45333</v>
      </c>
      <c r="C404" s="41" t="s">
        <v>1544</v>
      </c>
      <c r="D404" s="41">
        <v>11.89</v>
      </c>
      <c r="E404" s="41">
        <v>3.302777777777778</v>
      </c>
      <c r="F404" s="41">
        <v>44880</v>
      </c>
      <c r="G404" s="41">
        <v>12.05</v>
      </c>
      <c r="H404" s="41">
        <v>3.3472222222222223</v>
      </c>
    </row>
    <row r="405" spans="1:8" x14ac:dyDescent="0.45">
      <c r="A405" s="41">
        <v>403</v>
      </c>
      <c r="B405" s="41">
        <v>45334</v>
      </c>
      <c r="C405" s="41" t="s">
        <v>1545</v>
      </c>
      <c r="D405" s="41">
        <v>16.75</v>
      </c>
      <c r="E405" s="41">
        <v>4.6527777777777777</v>
      </c>
      <c r="F405" s="41">
        <v>44616</v>
      </c>
      <c r="G405" s="41">
        <v>19.45</v>
      </c>
      <c r="H405" s="41">
        <v>5.4027777777777777</v>
      </c>
    </row>
    <row r="406" spans="1:8" x14ac:dyDescent="0.45">
      <c r="A406" s="41">
        <v>404</v>
      </c>
      <c r="B406" s="41">
        <v>45335</v>
      </c>
      <c r="C406" s="41" t="s">
        <v>1546</v>
      </c>
      <c r="D406" s="41">
        <v>9.35</v>
      </c>
      <c r="E406" s="41">
        <v>2.5972222222222219</v>
      </c>
      <c r="F406" s="41">
        <v>44595</v>
      </c>
      <c r="G406" s="41">
        <v>9.67</v>
      </c>
      <c r="H406" s="41">
        <v>2.6861111111111109</v>
      </c>
    </row>
    <row r="407" spans="1:8" x14ac:dyDescent="0.45">
      <c r="A407" s="41">
        <v>405</v>
      </c>
      <c r="B407" s="41">
        <v>45339</v>
      </c>
      <c r="C407" s="41" t="s">
        <v>1547</v>
      </c>
      <c r="D407" s="41">
        <v>17.98</v>
      </c>
      <c r="E407" s="41">
        <v>4.9944444444444445</v>
      </c>
      <c r="F407" s="41">
        <v>44616</v>
      </c>
      <c r="G407" s="41">
        <v>19.45</v>
      </c>
      <c r="H407" s="41">
        <v>5.4027777777777777</v>
      </c>
    </row>
    <row r="408" spans="1:8" x14ac:dyDescent="0.45">
      <c r="A408" s="41">
        <v>406</v>
      </c>
      <c r="B408" s="41">
        <v>45340</v>
      </c>
      <c r="C408" s="41" t="s">
        <v>1548</v>
      </c>
      <c r="D408" s="41">
        <v>12.21</v>
      </c>
      <c r="E408" s="41">
        <v>3.3916666666666666</v>
      </c>
      <c r="F408" s="41">
        <v>44603</v>
      </c>
      <c r="G408" s="41">
        <v>13.73</v>
      </c>
      <c r="H408" s="41">
        <v>3.8138888888888891</v>
      </c>
    </row>
    <row r="409" spans="1:8" x14ac:dyDescent="0.45">
      <c r="A409" s="41">
        <v>407</v>
      </c>
      <c r="B409" s="41">
        <v>45347</v>
      </c>
      <c r="C409" s="41" t="s">
        <v>1549</v>
      </c>
      <c r="D409" s="41">
        <v>14.41</v>
      </c>
      <c r="E409" s="41">
        <v>4.0027777777777773</v>
      </c>
      <c r="F409" s="41">
        <v>44620</v>
      </c>
      <c r="G409" s="41">
        <v>14.82</v>
      </c>
      <c r="H409" s="41">
        <v>4.1166666666666663</v>
      </c>
    </row>
    <row r="410" spans="1:8" x14ac:dyDescent="0.45">
      <c r="A410" s="41">
        <v>408</v>
      </c>
      <c r="B410" s="41">
        <v>45350</v>
      </c>
      <c r="C410" s="41" t="s">
        <v>1550</v>
      </c>
      <c r="D410" s="41">
        <v>12.43</v>
      </c>
      <c r="E410" s="41">
        <v>3.4527777777777775</v>
      </c>
      <c r="F410" s="41">
        <v>44603</v>
      </c>
      <c r="G410" s="41">
        <v>13.73</v>
      </c>
      <c r="H410" s="41">
        <v>3.8138888888888891</v>
      </c>
    </row>
    <row r="411" spans="1:8" x14ac:dyDescent="0.45">
      <c r="A411" s="41">
        <v>409</v>
      </c>
      <c r="B411" s="41">
        <v>44987</v>
      </c>
      <c r="C411" s="41" t="s">
        <v>1551</v>
      </c>
      <c r="D411" s="41">
        <v>20.77</v>
      </c>
      <c r="E411" s="41">
        <v>5.7694444444444439</v>
      </c>
      <c r="F411" s="41">
        <v>44647</v>
      </c>
      <c r="G411" s="41">
        <v>21.09</v>
      </c>
      <c r="H411" s="41">
        <v>5.8583333333333334</v>
      </c>
    </row>
    <row r="412" spans="1:8" x14ac:dyDescent="0.45">
      <c r="A412" s="41">
        <v>410</v>
      </c>
      <c r="B412" s="41">
        <v>44988</v>
      </c>
      <c r="C412" s="41" t="s">
        <v>1552</v>
      </c>
      <c r="D412" s="41">
        <v>20.93</v>
      </c>
      <c r="E412" s="41">
        <v>5.8138888888888891</v>
      </c>
      <c r="F412" s="41">
        <v>44647</v>
      </c>
      <c r="G412" s="41">
        <v>21.09</v>
      </c>
      <c r="H412" s="41">
        <v>5.8583333333333334</v>
      </c>
    </row>
    <row r="413" spans="1:8" x14ac:dyDescent="0.45">
      <c r="A413" s="41">
        <v>411</v>
      </c>
      <c r="B413" s="41">
        <v>44989</v>
      </c>
      <c r="C413" s="41" t="s">
        <v>1553</v>
      </c>
      <c r="D413" s="41">
        <v>12.06</v>
      </c>
      <c r="E413" s="41">
        <v>3.35</v>
      </c>
      <c r="F413" s="41">
        <v>44649</v>
      </c>
      <c r="G413" s="41">
        <v>12.74</v>
      </c>
      <c r="H413" s="41">
        <v>3.5388888888888888</v>
      </c>
    </row>
    <row r="414" spans="1:8" x14ac:dyDescent="0.45">
      <c r="A414" s="41">
        <v>412</v>
      </c>
      <c r="B414" s="41">
        <v>44990</v>
      </c>
      <c r="C414" s="41" t="s">
        <v>1554</v>
      </c>
      <c r="D414" s="41">
        <v>20.12</v>
      </c>
      <c r="E414" s="41">
        <v>5.5888888888888895</v>
      </c>
      <c r="F414" s="41">
        <v>44632</v>
      </c>
      <c r="G414" s="41">
        <v>20.46</v>
      </c>
      <c r="H414" s="41">
        <v>5.6833333333333336</v>
      </c>
    </row>
    <row r="415" spans="1:8" x14ac:dyDescent="0.45">
      <c r="A415" s="41">
        <v>413</v>
      </c>
      <c r="B415" s="41">
        <v>44991</v>
      </c>
      <c r="C415" s="41" t="s">
        <v>1555</v>
      </c>
      <c r="D415" s="41">
        <v>20.91</v>
      </c>
      <c r="E415" s="41">
        <v>5.8083333333333336</v>
      </c>
      <c r="F415" s="41">
        <v>44647</v>
      </c>
      <c r="G415" s="41">
        <v>21.09</v>
      </c>
      <c r="H415" s="41">
        <v>5.8583333333333334</v>
      </c>
    </row>
    <row r="416" spans="1:8" x14ac:dyDescent="0.45">
      <c r="A416" s="41">
        <v>414</v>
      </c>
      <c r="B416" s="41">
        <v>44992</v>
      </c>
      <c r="C416" s="41" t="s">
        <v>1556</v>
      </c>
      <c r="D416" s="41">
        <v>20.059999999999999</v>
      </c>
      <c r="E416" s="41">
        <v>5.572222222222222</v>
      </c>
      <c r="F416" s="41">
        <v>44632</v>
      </c>
      <c r="G416" s="41">
        <v>20.46</v>
      </c>
      <c r="H416" s="41">
        <v>5.6833333333333336</v>
      </c>
    </row>
    <row r="417" spans="1:8" x14ac:dyDescent="0.45">
      <c r="A417" s="41">
        <v>415</v>
      </c>
      <c r="B417" s="41">
        <v>44993</v>
      </c>
      <c r="C417" s="41" t="s">
        <v>1557</v>
      </c>
      <c r="D417" s="41">
        <v>19.11</v>
      </c>
      <c r="E417" s="41">
        <v>5.3083333333333327</v>
      </c>
      <c r="F417" s="41">
        <v>44629</v>
      </c>
      <c r="G417" s="41">
        <v>19.489999999999998</v>
      </c>
      <c r="H417" s="41">
        <v>5.4138888888888888</v>
      </c>
    </row>
    <row r="418" spans="1:8" x14ac:dyDescent="0.45">
      <c r="A418" s="41">
        <v>416</v>
      </c>
      <c r="B418" s="41">
        <v>44995</v>
      </c>
      <c r="C418" s="41" t="s">
        <v>1558</v>
      </c>
      <c r="D418" s="41">
        <v>18.91</v>
      </c>
      <c r="E418" s="41">
        <v>5.2527777777777773</v>
      </c>
      <c r="F418" s="41">
        <v>44631</v>
      </c>
      <c r="G418" s="41">
        <v>19</v>
      </c>
      <c r="H418" s="41">
        <v>5.2777777777777777</v>
      </c>
    </row>
    <row r="419" spans="1:8" x14ac:dyDescent="0.45">
      <c r="A419" s="41">
        <v>417</v>
      </c>
      <c r="B419" s="41">
        <v>44996</v>
      </c>
      <c r="C419" s="41" t="s">
        <v>1559</v>
      </c>
      <c r="D419" s="41">
        <v>18.59</v>
      </c>
      <c r="E419" s="41">
        <v>5.1638888888888888</v>
      </c>
      <c r="F419" s="41">
        <v>44631</v>
      </c>
      <c r="G419" s="41">
        <v>19</v>
      </c>
      <c r="H419" s="41">
        <v>5.2777777777777777</v>
      </c>
    </row>
    <row r="420" spans="1:8" x14ac:dyDescent="0.45">
      <c r="A420" s="41">
        <v>418</v>
      </c>
      <c r="B420" s="41">
        <v>44997</v>
      </c>
      <c r="C420" s="41" t="s">
        <v>1560</v>
      </c>
      <c r="D420" s="41">
        <v>14.67</v>
      </c>
      <c r="E420" s="41">
        <v>4.0750000000000002</v>
      </c>
      <c r="F420" s="41">
        <v>44640</v>
      </c>
      <c r="G420" s="41">
        <v>15.54</v>
      </c>
      <c r="H420" s="41">
        <v>4.3166666666666664</v>
      </c>
    </row>
    <row r="421" spans="1:8" x14ac:dyDescent="0.45">
      <c r="A421" s="41">
        <v>419</v>
      </c>
      <c r="B421" s="41">
        <v>44998</v>
      </c>
      <c r="C421" s="41" t="s">
        <v>1561</v>
      </c>
      <c r="D421" s="41">
        <v>19.420000000000002</v>
      </c>
      <c r="E421" s="41">
        <v>5.3944444444444448</v>
      </c>
      <c r="F421" s="41">
        <v>44629</v>
      </c>
      <c r="G421" s="41">
        <v>19.489999999999998</v>
      </c>
      <c r="H421" s="41">
        <v>5.4138888888888888</v>
      </c>
    </row>
    <row r="422" spans="1:8" x14ac:dyDescent="0.45">
      <c r="A422" s="41">
        <v>420</v>
      </c>
      <c r="B422" s="41">
        <v>44999</v>
      </c>
      <c r="C422" s="41" t="s">
        <v>1562</v>
      </c>
      <c r="D422" s="41">
        <v>23.06</v>
      </c>
      <c r="E422" s="41">
        <v>6.405555555555555</v>
      </c>
      <c r="F422" s="41">
        <v>44636</v>
      </c>
      <c r="G422" s="41">
        <v>22.19</v>
      </c>
      <c r="H422" s="41">
        <v>6.1638888888888888</v>
      </c>
    </row>
    <row r="423" spans="1:8" x14ac:dyDescent="0.45">
      <c r="A423" s="41">
        <v>421</v>
      </c>
      <c r="B423" s="41">
        <v>45000</v>
      </c>
      <c r="C423" s="41" t="s">
        <v>1563</v>
      </c>
      <c r="D423" s="41">
        <v>21.61</v>
      </c>
      <c r="E423" s="41">
        <v>6.0027777777777773</v>
      </c>
      <c r="F423" s="41">
        <v>44626</v>
      </c>
      <c r="G423" s="41">
        <v>21.82</v>
      </c>
      <c r="H423" s="41">
        <v>6.0611111111111109</v>
      </c>
    </row>
    <row r="424" spans="1:8" x14ac:dyDescent="0.45">
      <c r="A424" s="41">
        <v>422</v>
      </c>
      <c r="B424" s="41">
        <v>45001</v>
      </c>
      <c r="C424" s="41" t="s">
        <v>1564</v>
      </c>
      <c r="D424" s="41">
        <v>15.25</v>
      </c>
      <c r="E424" s="41">
        <v>4.2361111111111107</v>
      </c>
      <c r="F424" s="41">
        <v>44640</v>
      </c>
      <c r="G424" s="41">
        <v>15.54</v>
      </c>
      <c r="H424" s="41">
        <v>4.3166666666666664</v>
      </c>
    </row>
    <row r="425" spans="1:8" x14ac:dyDescent="0.45">
      <c r="A425" s="41">
        <v>423</v>
      </c>
      <c r="B425" s="41">
        <v>45003</v>
      </c>
      <c r="C425" s="41" t="s">
        <v>1565</v>
      </c>
      <c r="D425" s="41">
        <v>14.54</v>
      </c>
      <c r="E425" s="41">
        <v>4.0388888888888888</v>
      </c>
      <c r="F425" s="41">
        <v>44640</v>
      </c>
      <c r="G425" s="41">
        <v>15.54</v>
      </c>
      <c r="H425" s="41">
        <v>4.3166666666666664</v>
      </c>
    </row>
    <row r="426" spans="1:8" x14ac:dyDescent="0.45">
      <c r="A426" s="41">
        <v>424</v>
      </c>
      <c r="B426" s="41">
        <v>45004</v>
      </c>
      <c r="C426" s="41" t="s">
        <v>1566</v>
      </c>
      <c r="D426" s="41">
        <v>21.57</v>
      </c>
      <c r="E426" s="41">
        <v>5.9916666666666663</v>
      </c>
      <c r="F426" s="41">
        <v>44626</v>
      </c>
      <c r="G426" s="41">
        <v>21.82</v>
      </c>
      <c r="H426" s="41">
        <v>6.0611111111111109</v>
      </c>
    </row>
    <row r="427" spans="1:8" x14ac:dyDescent="0.45">
      <c r="A427" s="41">
        <v>425</v>
      </c>
      <c r="B427" s="41">
        <v>45005</v>
      </c>
      <c r="C427" s="41" t="s">
        <v>1567</v>
      </c>
      <c r="D427" s="41">
        <v>13.31</v>
      </c>
      <c r="E427" s="41">
        <v>3.6972222222222224</v>
      </c>
      <c r="F427" s="41">
        <v>44637</v>
      </c>
      <c r="G427" s="41">
        <v>13.51</v>
      </c>
      <c r="H427" s="41">
        <v>3.7527777777777778</v>
      </c>
    </row>
    <row r="428" spans="1:8" x14ac:dyDescent="0.45">
      <c r="A428" s="41">
        <v>426</v>
      </c>
      <c r="B428" s="41">
        <v>45007</v>
      </c>
      <c r="C428" s="41" t="s">
        <v>1568</v>
      </c>
      <c r="D428" s="41">
        <v>18.03</v>
      </c>
      <c r="E428" s="41">
        <v>5.0083333333333337</v>
      </c>
      <c r="F428" s="41">
        <v>44645</v>
      </c>
      <c r="G428" s="41">
        <v>18.03</v>
      </c>
      <c r="H428" s="41">
        <v>5.0083333333333337</v>
      </c>
    </row>
    <row r="429" spans="1:8" x14ac:dyDescent="0.45">
      <c r="A429" s="41">
        <v>427</v>
      </c>
      <c r="B429" s="41">
        <v>45010</v>
      </c>
      <c r="C429" s="41" t="s">
        <v>1569</v>
      </c>
      <c r="D429" s="41">
        <v>15.85</v>
      </c>
      <c r="E429" s="41">
        <v>4.4027777777777777</v>
      </c>
      <c r="F429" s="41">
        <v>44650</v>
      </c>
      <c r="G429" s="41">
        <v>17.57</v>
      </c>
      <c r="H429" s="41">
        <v>4.8805555555555555</v>
      </c>
    </row>
    <row r="430" spans="1:8" x14ac:dyDescent="0.45">
      <c r="A430" s="41">
        <v>428</v>
      </c>
      <c r="B430" s="41">
        <v>45012</v>
      </c>
      <c r="C430" s="41" t="s">
        <v>1570</v>
      </c>
      <c r="D430" s="41">
        <v>19.72</v>
      </c>
      <c r="E430" s="41">
        <v>5.477777777777777</v>
      </c>
      <c r="F430" s="41">
        <v>44632</v>
      </c>
      <c r="G430" s="41">
        <v>20.46</v>
      </c>
      <c r="H430" s="41">
        <v>5.6833333333333336</v>
      </c>
    </row>
    <row r="431" spans="1:8" x14ac:dyDescent="0.45">
      <c r="A431" s="41">
        <v>429</v>
      </c>
      <c r="B431" s="41">
        <v>45013</v>
      </c>
      <c r="C431" s="41" t="s">
        <v>1571</v>
      </c>
      <c r="D431" s="41">
        <v>24.55</v>
      </c>
      <c r="E431" s="41">
        <v>6.8194444444444446</v>
      </c>
      <c r="F431" s="41">
        <v>44644</v>
      </c>
      <c r="G431" s="41">
        <v>23.24</v>
      </c>
      <c r="H431" s="41">
        <v>6.4555555555555548</v>
      </c>
    </row>
    <row r="432" spans="1:8" x14ac:dyDescent="0.45">
      <c r="A432" s="41">
        <v>430</v>
      </c>
      <c r="B432" s="41">
        <v>45014</v>
      </c>
      <c r="C432" s="41" t="s">
        <v>1572</v>
      </c>
      <c r="D432" s="41">
        <v>23.4</v>
      </c>
      <c r="E432" s="41">
        <v>6.4999999999999991</v>
      </c>
      <c r="F432" s="41">
        <v>44644</v>
      </c>
      <c r="G432" s="41">
        <v>23.24</v>
      </c>
      <c r="H432" s="41">
        <v>6.4555555555555548</v>
      </c>
    </row>
    <row r="433" spans="1:8" x14ac:dyDescent="0.45">
      <c r="A433" s="41">
        <v>431</v>
      </c>
      <c r="B433" s="41">
        <v>45016</v>
      </c>
      <c r="C433" s="41" t="s">
        <v>1573</v>
      </c>
      <c r="D433" s="41">
        <v>17.579999999999998</v>
      </c>
      <c r="E433" s="41">
        <v>4.8833333333333329</v>
      </c>
      <c r="F433" s="41">
        <v>44623</v>
      </c>
      <c r="G433" s="41">
        <v>17.79</v>
      </c>
      <c r="H433" s="41">
        <v>4.9416666666666664</v>
      </c>
    </row>
    <row r="434" spans="1:8" x14ac:dyDescent="0.45">
      <c r="A434" s="41">
        <v>432</v>
      </c>
      <c r="B434" s="41">
        <v>45017</v>
      </c>
      <c r="C434" s="41" t="s">
        <v>1574</v>
      </c>
      <c r="D434" s="41">
        <v>21.34</v>
      </c>
      <c r="E434" s="41">
        <v>5.927777777777778</v>
      </c>
      <c r="F434" s="41">
        <v>44626</v>
      </c>
      <c r="G434" s="41">
        <v>21.82</v>
      </c>
      <c r="H434" s="41">
        <v>6.0611111111111109</v>
      </c>
    </row>
    <row r="435" spans="1:8" x14ac:dyDescent="0.45">
      <c r="A435" s="41">
        <v>433</v>
      </c>
      <c r="B435" s="41">
        <v>45018</v>
      </c>
      <c r="C435" s="41" t="s">
        <v>1575</v>
      </c>
      <c r="D435" s="41">
        <v>21.77</v>
      </c>
      <c r="E435" s="41">
        <v>6.0472222222222216</v>
      </c>
      <c r="F435" s="41">
        <v>44626</v>
      </c>
      <c r="G435" s="41">
        <v>21.82</v>
      </c>
      <c r="H435" s="41">
        <v>6.0611111111111109</v>
      </c>
    </row>
    <row r="436" spans="1:8" x14ac:dyDescent="0.45">
      <c r="A436" s="41">
        <v>434</v>
      </c>
      <c r="B436" s="41">
        <v>45019</v>
      </c>
      <c r="C436" s="41" t="s">
        <v>1576</v>
      </c>
      <c r="D436" s="41">
        <v>24.76</v>
      </c>
      <c r="E436" s="41">
        <v>6.8777777777777782</v>
      </c>
      <c r="F436" s="41">
        <v>44681</v>
      </c>
      <c r="G436" s="41">
        <v>24.82</v>
      </c>
      <c r="H436" s="41">
        <v>6.8944444444444439</v>
      </c>
    </row>
    <row r="437" spans="1:8" x14ac:dyDescent="0.45">
      <c r="A437" s="41">
        <v>435</v>
      </c>
      <c r="B437" s="41">
        <v>45020</v>
      </c>
      <c r="C437" s="41" t="s">
        <v>1577</v>
      </c>
      <c r="D437" s="41">
        <v>19.05</v>
      </c>
      <c r="E437" s="41">
        <v>5.291666666666667</v>
      </c>
      <c r="F437" s="41">
        <v>44652</v>
      </c>
      <c r="G437" s="41">
        <v>21.17</v>
      </c>
      <c r="H437" s="41">
        <v>5.8805555555555555</v>
      </c>
    </row>
    <row r="438" spans="1:8" x14ac:dyDescent="0.45">
      <c r="A438" s="41">
        <v>436</v>
      </c>
      <c r="B438" s="41">
        <v>45024</v>
      </c>
      <c r="C438" s="41" t="s">
        <v>1578</v>
      </c>
      <c r="D438" s="41">
        <v>26.99</v>
      </c>
      <c r="E438" s="41">
        <v>7.4972222222222218</v>
      </c>
      <c r="F438" s="41">
        <v>44655</v>
      </c>
      <c r="G438" s="41">
        <v>25.87</v>
      </c>
      <c r="H438" s="41">
        <v>7.1861111111111109</v>
      </c>
    </row>
    <row r="439" spans="1:8" x14ac:dyDescent="0.45">
      <c r="A439" s="41">
        <v>437</v>
      </c>
      <c r="B439" s="41">
        <v>45025</v>
      </c>
      <c r="C439" s="41" t="s">
        <v>1579</v>
      </c>
      <c r="D439" s="41">
        <v>26.66</v>
      </c>
      <c r="E439" s="41">
        <v>7.405555555555555</v>
      </c>
      <c r="F439" s="41">
        <v>44671</v>
      </c>
      <c r="G439" s="41">
        <v>27.15</v>
      </c>
      <c r="H439" s="41">
        <v>7.5416666666666661</v>
      </c>
    </row>
    <row r="440" spans="1:8" x14ac:dyDescent="0.45">
      <c r="A440" s="41">
        <v>438</v>
      </c>
      <c r="B440" s="41">
        <v>45026</v>
      </c>
      <c r="C440" s="41" t="s">
        <v>1580</v>
      </c>
      <c r="D440" s="41">
        <v>25.19</v>
      </c>
      <c r="E440" s="41">
        <v>6.9972222222222227</v>
      </c>
      <c r="F440" s="41">
        <v>44667</v>
      </c>
      <c r="G440" s="41">
        <v>25.34</v>
      </c>
      <c r="H440" s="41">
        <v>7.0388888888888888</v>
      </c>
    </row>
    <row r="441" spans="1:8" x14ac:dyDescent="0.45">
      <c r="A441" s="41">
        <v>439</v>
      </c>
      <c r="B441" s="41">
        <v>45027</v>
      </c>
      <c r="C441" s="41" t="s">
        <v>1581</v>
      </c>
      <c r="D441" s="41">
        <v>20.85</v>
      </c>
      <c r="E441" s="41">
        <v>5.791666666666667</v>
      </c>
      <c r="F441" s="41">
        <v>44652</v>
      </c>
      <c r="G441" s="41">
        <v>21.17</v>
      </c>
      <c r="H441" s="41">
        <v>5.8805555555555555</v>
      </c>
    </row>
    <row r="442" spans="1:8" x14ac:dyDescent="0.45">
      <c r="A442" s="41">
        <v>440</v>
      </c>
      <c r="B442" s="41">
        <v>45028</v>
      </c>
      <c r="C442" s="41" t="s">
        <v>1582</v>
      </c>
      <c r="D442" s="41">
        <v>16.25</v>
      </c>
      <c r="E442" s="41">
        <v>4.5138888888888884</v>
      </c>
      <c r="F442" s="41">
        <v>44666</v>
      </c>
      <c r="G442" s="41">
        <v>17.579999999999998</v>
      </c>
      <c r="H442" s="41">
        <v>4.8833333333333329</v>
      </c>
    </row>
    <row r="443" spans="1:8" x14ac:dyDescent="0.45">
      <c r="A443" s="41">
        <v>441</v>
      </c>
      <c r="B443" s="41">
        <v>45029</v>
      </c>
      <c r="C443" s="41" t="s">
        <v>1583</v>
      </c>
      <c r="D443" s="41">
        <v>26.5</v>
      </c>
      <c r="E443" s="41">
        <v>7.3611111111111107</v>
      </c>
      <c r="F443" s="41">
        <v>44671</v>
      </c>
      <c r="G443" s="41">
        <v>27.15</v>
      </c>
      <c r="H443" s="41">
        <v>7.5416666666666661</v>
      </c>
    </row>
    <row r="444" spans="1:8" x14ac:dyDescent="0.45">
      <c r="A444" s="41">
        <v>442</v>
      </c>
      <c r="B444" s="41">
        <v>45032</v>
      </c>
      <c r="C444" s="41" t="s">
        <v>1584</v>
      </c>
      <c r="D444" s="41">
        <v>22.9</v>
      </c>
      <c r="E444" s="41">
        <v>6.3611111111111107</v>
      </c>
      <c r="F444" s="41">
        <v>44663</v>
      </c>
      <c r="G444" s="41">
        <v>23.32</v>
      </c>
      <c r="H444" s="41">
        <v>6.4777777777777779</v>
      </c>
    </row>
    <row r="445" spans="1:8" x14ac:dyDescent="0.45">
      <c r="A445" s="41">
        <v>443</v>
      </c>
      <c r="B445" s="41">
        <v>45033</v>
      </c>
      <c r="C445" s="41" t="s">
        <v>1585</v>
      </c>
      <c r="D445" s="41">
        <v>25.74</v>
      </c>
      <c r="E445" s="41">
        <v>7.1499999999999995</v>
      </c>
      <c r="F445" s="41">
        <v>44655</v>
      </c>
      <c r="G445" s="41">
        <v>25.87</v>
      </c>
      <c r="H445" s="41">
        <v>7.1861111111111109</v>
      </c>
    </row>
    <row r="446" spans="1:8" x14ac:dyDescent="0.45">
      <c r="A446" s="41">
        <v>444</v>
      </c>
      <c r="B446" s="41">
        <v>45034</v>
      </c>
      <c r="C446" s="41" t="s">
        <v>1586</v>
      </c>
      <c r="D446" s="41">
        <v>22.81</v>
      </c>
      <c r="E446" s="41">
        <v>6.3361111111111104</v>
      </c>
      <c r="F446" s="41">
        <v>44663</v>
      </c>
      <c r="G446" s="41">
        <v>23.32</v>
      </c>
      <c r="H446" s="41">
        <v>6.4777777777777779</v>
      </c>
    </row>
    <row r="447" spans="1:8" x14ac:dyDescent="0.45">
      <c r="A447" s="41">
        <v>445</v>
      </c>
      <c r="B447" s="41">
        <v>45036</v>
      </c>
      <c r="C447" s="41" t="s">
        <v>1587</v>
      </c>
      <c r="D447" s="41">
        <v>22.63</v>
      </c>
      <c r="E447" s="41">
        <v>6.2861111111111105</v>
      </c>
      <c r="F447" s="41">
        <v>44663</v>
      </c>
      <c r="G447" s="41">
        <v>23.32</v>
      </c>
      <c r="H447" s="41">
        <v>6.4777777777777779</v>
      </c>
    </row>
    <row r="448" spans="1:8" x14ac:dyDescent="0.45">
      <c r="A448" s="41">
        <v>446</v>
      </c>
      <c r="B448" s="41">
        <v>45038</v>
      </c>
      <c r="C448" s="41" t="s">
        <v>1588</v>
      </c>
      <c r="D448" s="41">
        <v>26.52</v>
      </c>
      <c r="E448" s="41">
        <v>7.3666666666666663</v>
      </c>
      <c r="F448" s="41">
        <v>44671</v>
      </c>
      <c r="G448" s="41">
        <v>27.15</v>
      </c>
      <c r="H448" s="41">
        <v>7.5416666666666661</v>
      </c>
    </row>
    <row r="449" spans="1:8" x14ac:dyDescent="0.45">
      <c r="A449" s="41">
        <v>447</v>
      </c>
      <c r="B449" s="41">
        <v>45039</v>
      </c>
      <c r="C449" s="41" t="s">
        <v>1589</v>
      </c>
      <c r="D449" s="41">
        <v>25.77</v>
      </c>
      <c r="E449" s="41">
        <v>7.1583333333333332</v>
      </c>
      <c r="F449" s="41">
        <v>44655</v>
      </c>
      <c r="G449" s="41">
        <v>25.87</v>
      </c>
      <c r="H449" s="41">
        <v>7.1861111111111109</v>
      </c>
    </row>
    <row r="450" spans="1:8" x14ac:dyDescent="0.45">
      <c r="A450" s="41">
        <v>448</v>
      </c>
      <c r="B450" s="41">
        <v>45042</v>
      </c>
      <c r="C450" s="41" t="s">
        <v>1590</v>
      </c>
      <c r="D450" s="41">
        <v>20.440000000000001</v>
      </c>
      <c r="E450" s="41">
        <v>5.677777777777778</v>
      </c>
      <c r="F450" s="41">
        <v>44652</v>
      </c>
      <c r="G450" s="41">
        <v>21.17</v>
      </c>
      <c r="H450" s="41">
        <v>5.8805555555555555</v>
      </c>
    </row>
    <row r="451" spans="1:8" x14ac:dyDescent="0.45">
      <c r="A451" s="41">
        <v>449</v>
      </c>
      <c r="B451" s="41">
        <v>45043</v>
      </c>
      <c r="C451" s="41" t="s">
        <v>1591</v>
      </c>
      <c r="D451" s="41">
        <v>25.39</v>
      </c>
      <c r="E451" s="41">
        <v>7.052777777777778</v>
      </c>
      <c r="F451" s="41">
        <v>44659</v>
      </c>
      <c r="G451" s="41">
        <v>25.48</v>
      </c>
      <c r="H451" s="41">
        <v>7.0777777777777775</v>
      </c>
    </row>
    <row r="452" spans="1:8" x14ac:dyDescent="0.45">
      <c r="A452" s="41">
        <v>450</v>
      </c>
      <c r="B452" s="41">
        <v>45044</v>
      </c>
      <c r="C452" s="41" t="s">
        <v>1592</v>
      </c>
      <c r="D452" s="41">
        <v>25.73</v>
      </c>
      <c r="E452" s="41">
        <v>7.1472222222222221</v>
      </c>
      <c r="F452" s="41">
        <v>44655</v>
      </c>
      <c r="G452" s="41">
        <v>25.87</v>
      </c>
      <c r="H452" s="41">
        <v>7.1861111111111109</v>
      </c>
    </row>
    <row r="453" spans="1:8" x14ac:dyDescent="0.45">
      <c r="A453" s="41">
        <v>451</v>
      </c>
      <c r="B453" s="41">
        <v>45046</v>
      </c>
      <c r="C453" s="41" t="s">
        <v>1593</v>
      </c>
      <c r="D453" s="41">
        <v>15.9</v>
      </c>
      <c r="E453" s="41">
        <v>4.416666666666667</v>
      </c>
      <c r="F453" s="41">
        <v>44666</v>
      </c>
      <c r="G453" s="41">
        <v>17.579999999999998</v>
      </c>
      <c r="H453" s="41">
        <v>4.8833333333333329</v>
      </c>
    </row>
    <row r="454" spans="1:8" x14ac:dyDescent="0.45">
      <c r="A454" s="41">
        <v>452</v>
      </c>
      <c r="B454" s="41">
        <v>45047</v>
      </c>
      <c r="C454" s="41" t="s">
        <v>1594</v>
      </c>
      <c r="D454" s="41">
        <v>27.68</v>
      </c>
      <c r="E454" s="41">
        <v>7.6888888888888882</v>
      </c>
      <c r="F454" s="41">
        <v>44689</v>
      </c>
      <c r="G454" s="41">
        <v>27.8</v>
      </c>
      <c r="H454" s="41">
        <v>7.7222222222222223</v>
      </c>
    </row>
    <row r="455" spans="1:8" x14ac:dyDescent="0.45">
      <c r="A455" s="41">
        <v>453</v>
      </c>
      <c r="B455" s="41">
        <v>45048</v>
      </c>
      <c r="C455" s="41" t="s">
        <v>1595</v>
      </c>
      <c r="D455" s="41">
        <v>27.35</v>
      </c>
      <c r="E455" s="41">
        <v>7.5972222222222223</v>
      </c>
      <c r="F455" s="41">
        <v>44698</v>
      </c>
      <c r="G455" s="41">
        <v>27.43</v>
      </c>
      <c r="H455" s="41">
        <v>7.6194444444444445</v>
      </c>
    </row>
    <row r="456" spans="1:8" x14ac:dyDescent="0.45">
      <c r="A456" s="41">
        <v>454</v>
      </c>
      <c r="B456" s="41">
        <v>45049</v>
      </c>
      <c r="C456" s="41" t="s">
        <v>1596</v>
      </c>
      <c r="D456" s="41">
        <v>22.96</v>
      </c>
      <c r="E456" s="41">
        <v>6.3777777777777782</v>
      </c>
      <c r="F456" s="41">
        <v>44709</v>
      </c>
      <c r="G456" s="41">
        <v>23.8</v>
      </c>
      <c r="H456" s="41">
        <v>6.6111111111111107</v>
      </c>
    </row>
    <row r="457" spans="1:8" x14ac:dyDescent="0.45">
      <c r="A457" s="41">
        <v>455</v>
      </c>
      <c r="B457" s="41">
        <v>45050</v>
      </c>
      <c r="C457" s="41" t="s">
        <v>1597</v>
      </c>
      <c r="D457" s="41">
        <v>5.94</v>
      </c>
      <c r="E457" s="41">
        <v>1.6500000000000001</v>
      </c>
      <c r="F457" s="41">
        <v>44701</v>
      </c>
      <c r="G457" s="41">
        <v>6.36</v>
      </c>
      <c r="H457" s="41">
        <v>1.7666666666666666</v>
      </c>
    </row>
    <row r="458" spans="1:8" x14ac:dyDescent="0.45">
      <c r="A458" s="41">
        <v>456</v>
      </c>
      <c r="B458" s="41">
        <v>45051</v>
      </c>
      <c r="C458" s="41" t="s">
        <v>1598</v>
      </c>
      <c r="D458" s="41">
        <v>19.5</v>
      </c>
      <c r="E458" s="41">
        <v>5.416666666666667</v>
      </c>
      <c r="F458" s="41">
        <v>44686</v>
      </c>
      <c r="G458" s="41">
        <v>21.46</v>
      </c>
      <c r="H458" s="41">
        <v>5.9611111111111112</v>
      </c>
    </row>
    <row r="459" spans="1:8" x14ac:dyDescent="0.45">
      <c r="A459" s="41">
        <v>457</v>
      </c>
      <c r="B459" s="41">
        <v>45054</v>
      </c>
      <c r="C459" s="41" t="s">
        <v>1599</v>
      </c>
      <c r="D459" s="41">
        <v>27.43</v>
      </c>
      <c r="E459" s="41">
        <v>7.6194444444444445</v>
      </c>
      <c r="F459" s="41">
        <v>44698</v>
      </c>
      <c r="G459" s="41">
        <v>27.43</v>
      </c>
      <c r="H459" s="41">
        <v>7.6194444444444445</v>
      </c>
    </row>
    <row r="460" spans="1:8" x14ac:dyDescent="0.45">
      <c r="A460" s="41">
        <v>458</v>
      </c>
      <c r="B460" s="41">
        <v>45055</v>
      </c>
      <c r="C460" s="41" t="s">
        <v>1600</v>
      </c>
      <c r="D460" s="41">
        <v>29.98</v>
      </c>
      <c r="E460" s="41">
        <v>8.3277777777777775</v>
      </c>
      <c r="F460" s="41">
        <v>44699</v>
      </c>
      <c r="G460" s="41">
        <v>29.31</v>
      </c>
      <c r="H460" s="41">
        <v>8.1416666666666657</v>
      </c>
    </row>
    <row r="461" spans="1:8" x14ac:dyDescent="0.45">
      <c r="A461" s="41">
        <v>459</v>
      </c>
      <c r="B461" s="41">
        <v>45056</v>
      </c>
      <c r="C461" s="41" t="s">
        <v>1601</v>
      </c>
      <c r="D461" s="41">
        <v>28.05</v>
      </c>
      <c r="E461" s="41">
        <v>7.791666666666667</v>
      </c>
      <c r="F461" s="41">
        <v>44708</v>
      </c>
      <c r="G461" s="41">
        <v>28.53</v>
      </c>
      <c r="H461" s="41">
        <v>7.9249999999999998</v>
      </c>
    </row>
    <row r="462" spans="1:8" x14ac:dyDescent="0.45">
      <c r="A462" s="41">
        <v>460</v>
      </c>
      <c r="B462" s="41">
        <v>45057</v>
      </c>
      <c r="C462" s="41" t="s">
        <v>1602</v>
      </c>
      <c r="D462" s="41">
        <v>26.31</v>
      </c>
      <c r="E462" s="41">
        <v>7.3083333333333327</v>
      </c>
      <c r="F462" s="41">
        <v>44705</v>
      </c>
      <c r="G462" s="41">
        <v>26.89</v>
      </c>
      <c r="H462" s="41">
        <v>7.4694444444444441</v>
      </c>
    </row>
    <row r="463" spans="1:8" x14ac:dyDescent="0.45">
      <c r="A463" s="41">
        <v>461</v>
      </c>
      <c r="B463" s="41">
        <v>45058</v>
      </c>
      <c r="C463" s="41" t="s">
        <v>1603</v>
      </c>
      <c r="D463" s="41">
        <v>23.11</v>
      </c>
      <c r="E463" s="41">
        <v>6.4194444444444443</v>
      </c>
      <c r="F463" s="41">
        <v>44709</v>
      </c>
      <c r="G463" s="41">
        <v>23.8</v>
      </c>
      <c r="H463" s="41">
        <v>6.6111111111111107</v>
      </c>
    </row>
    <row r="464" spans="1:8" x14ac:dyDescent="0.45">
      <c r="A464" s="41">
        <v>462</v>
      </c>
      <c r="B464" s="41">
        <v>45060</v>
      </c>
      <c r="C464" s="41" t="s">
        <v>1604</v>
      </c>
      <c r="D464" s="41">
        <v>24</v>
      </c>
      <c r="E464" s="41">
        <v>6.6666666666666661</v>
      </c>
      <c r="F464" s="41">
        <v>44688</v>
      </c>
      <c r="G464" s="41">
        <v>24.67</v>
      </c>
      <c r="H464" s="41">
        <v>6.8527777777777779</v>
      </c>
    </row>
    <row r="465" spans="1:8" x14ac:dyDescent="0.45">
      <c r="A465" s="41">
        <v>463</v>
      </c>
      <c r="B465" s="41">
        <v>45061</v>
      </c>
      <c r="C465" s="41" t="s">
        <v>1605</v>
      </c>
      <c r="D465" s="41">
        <v>27.09</v>
      </c>
      <c r="E465" s="41">
        <v>7.5249999999999995</v>
      </c>
      <c r="F465" s="41">
        <v>44683</v>
      </c>
      <c r="G465" s="41">
        <v>27.17</v>
      </c>
      <c r="H465" s="41">
        <v>7.5472222222222225</v>
      </c>
    </row>
    <row r="466" spans="1:8" x14ac:dyDescent="0.45">
      <c r="A466" s="41">
        <v>464</v>
      </c>
      <c r="B466" s="41">
        <v>45062</v>
      </c>
      <c r="C466" s="41" t="s">
        <v>1606</v>
      </c>
      <c r="D466" s="41">
        <v>27.58</v>
      </c>
      <c r="E466" s="41">
        <v>7.6611111111111105</v>
      </c>
      <c r="F466" s="41">
        <v>44689</v>
      </c>
      <c r="G466" s="41">
        <v>27.8</v>
      </c>
      <c r="H466" s="41">
        <v>7.7222222222222223</v>
      </c>
    </row>
    <row r="467" spans="1:8" x14ac:dyDescent="0.45">
      <c r="A467" s="41">
        <v>465</v>
      </c>
      <c r="B467" s="41">
        <v>45063</v>
      </c>
      <c r="C467" s="41" t="s">
        <v>1607</v>
      </c>
      <c r="D467" s="41">
        <v>25.68</v>
      </c>
      <c r="E467" s="41">
        <v>7.1333333333333329</v>
      </c>
      <c r="F467" s="41">
        <v>44695</v>
      </c>
      <c r="G467" s="41">
        <v>25.77</v>
      </c>
      <c r="H467" s="41">
        <v>7.1583333333333332</v>
      </c>
    </row>
    <row r="468" spans="1:8" x14ac:dyDescent="0.45">
      <c r="A468" s="41">
        <v>466</v>
      </c>
      <c r="B468" s="41">
        <v>45066</v>
      </c>
      <c r="C468" s="41" t="s">
        <v>1608</v>
      </c>
      <c r="D468" s="41">
        <v>29.32</v>
      </c>
      <c r="E468" s="41">
        <v>8.1444444444444439</v>
      </c>
      <c r="F468" s="41">
        <v>44699</v>
      </c>
      <c r="G468" s="41">
        <v>29.31</v>
      </c>
      <c r="H468" s="41">
        <v>8.1416666666666657</v>
      </c>
    </row>
    <row r="469" spans="1:8" x14ac:dyDescent="0.45">
      <c r="A469" s="41">
        <v>467</v>
      </c>
      <c r="B469" s="41">
        <v>45067</v>
      </c>
      <c r="C469" s="41" t="s">
        <v>1609</v>
      </c>
      <c r="D469" s="41">
        <v>29.24</v>
      </c>
      <c r="E469" s="41">
        <v>8.1222222222222218</v>
      </c>
      <c r="F469" s="41">
        <v>44699</v>
      </c>
      <c r="G469" s="41">
        <v>29.31</v>
      </c>
      <c r="H469" s="41">
        <v>8.1416666666666657</v>
      </c>
    </row>
    <row r="470" spans="1:8" x14ac:dyDescent="0.45">
      <c r="A470" s="41">
        <v>468</v>
      </c>
      <c r="B470" s="41">
        <v>45068</v>
      </c>
      <c r="C470" s="41" t="s">
        <v>1610</v>
      </c>
      <c r="D470" s="41">
        <v>16.3</v>
      </c>
      <c r="E470" s="41">
        <v>4.5277777777777777</v>
      </c>
      <c r="F470" s="41">
        <v>44700</v>
      </c>
      <c r="G470" s="41">
        <v>17.559999999999999</v>
      </c>
      <c r="H470" s="41">
        <v>4.8777777777777773</v>
      </c>
    </row>
    <row r="471" spans="1:8" x14ac:dyDescent="0.45">
      <c r="A471" s="41">
        <v>469</v>
      </c>
      <c r="B471" s="41">
        <v>45069</v>
      </c>
      <c r="C471" s="41" t="s">
        <v>1611</v>
      </c>
      <c r="D471" s="41">
        <v>26.19</v>
      </c>
      <c r="E471" s="41">
        <v>7.2750000000000004</v>
      </c>
      <c r="F471" s="41">
        <v>44705</v>
      </c>
      <c r="G471" s="41">
        <v>26.89</v>
      </c>
      <c r="H471" s="41">
        <v>7.4694444444444441</v>
      </c>
    </row>
    <row r="472" spans="1:8" x14ac:dyDescent="0.45">
      <c r="A472" s="41">
        <v>470</v>
      </c>
      <c r="B472" s="41">
        <v>45070</v>
      </c>
      <c r="C472" s="41" t="s">
        <v>1612</v>
      </c>
      <c r="D472" s="41">
        <v>28.49</v>
      </c>
      <c r="E472" s="41">
        <v>7.9138888888888879</v>
      </c>
      <c r="F472" s="41">
        <v>44708</v>
      </c>
      <c r="G472" s="41">
        <v>28.53</v>
      </c>
      <c r="H472" s="41">
        <v>7.9249999999999998</v>
      </c>
    </row>
    <row r="473" spans="1:8" x14ac:dyDescent="0.45">
      <c r="A473" s="41">
        <v>471</v>
      </c>
      <c r="B473" s="41">
        <v>45071</v>
      </c>
      <c r="C473" s="41" t="s">
        <v>1613</v>
      </c>
      <c r="D473" s="41">
        <v>13.96</v>
      </c>
      <c r="E473" s="41">
        <v>3.8777777777777778</v>
      </c>
      <c r="F473" s="41">
        <v>44704</v>
      </c>
      <c r="G473" s="41">
        <v>14.37</v>
      </c>
      <c r="H473" s="41">
        <v>3.9916666666666663</v>
      </c>
    </row>
    <row r="474" spans="1:8" x14ac:dyDescent="0.45">
      <c r="A474" s="41">
        <v>472</v>
      </c>
      <c r="B474" s="41">
        <v>45072</v>
      </c>
      <c r="C474" s="41" t="s">
        <v>1614</v>
      </c>
      <c r="D474" s="41">
        <v>25.27</v>
      </c>
      <c r="E474" s="41">
        <v>7.0194444444444439</v>
      </c>
      <c r="F474" s="41">
        <v>44695</v>
      </c>
      <c r="G474" s="41">
        <v>25.77</v>
      </c>
      <c r="H474" s="41">
        <v>7.1583333333333332</v>
      </c>
    </row>
    <row r="475" spans="1:8" x14ac:dyDescent="0.45">
      <c r="A475" s="41">
        <v>473</v>
      </c>
      <c r="B475" s="41">
        <v>45073</v>
      </c>
      <c r="C475" s="41" t="s">
        <v>1615</v>
      </c>
      <c r="D475" s="41">
        <v>20.53</v>
      </c>
      <c r="E475" s="41">
        <v>5.7027777777777784</v>
      </c>
      <c r="F475" s="41">
        <v>44686</v>
      </c>
      <c r="G475" s="41">
        <v>21.46</v>
      </c>
      <c r="H475" s="41">
        <v>5.9611111111111112</v>
      </c>
    </row>
    <row r="476" spans="1:8" x14ac:dyDescent="0.45">
      <c r="A476" s="41">
        <v>474</v>
      </c>
      <c r="B476" s="41">
        <v>45074</v>
      </c>
      <c r="C476" s="41" t="s">
        <v>1616</v>
      </c>
      <c r="D476" s="41">
        <v>21.29</v>
      </c>
      <c r="E476" s="41">
        <v>5.9138888888888888</v>
      </c>
      <c r="F476" s="41">
        <v>44686</v>
      </c>
      <c r="G476" s="41">
        <v>21.46</v>
      </c>
      <c r="H476" s="41">
        <v>5.9611111111111112</v>
      </c>
    </row>
    <row r="477" spans="1:8" x14ac:dyDescent="0.45">
      <c r="A477" s="41">
        <v>475</v>
      </c>
      <c r="B477" s="41">
        <v>45080</v>
      </c>
      <c r="C477" s="41" t="s">
        <v>1617</v>
      </c>
      <c r="D477" s="41">
        <v>29.54</v>
      </c>
      <c r="E477" s="41">
        <v>8.2055555555555557</v>
      </c>
      <c r="F477" s="41">
        <v>44715</v>
      </c>
      <c r="G477" s="41">
        <v>29.5</v>
      </c>
      <c r="H477" s="41">
        <v>8.1944444444444446</v>
      </c>
    </row>
    <row r="478" spans="1:8" x14ac:dyDescent="0.45">
      <c r="A478" s="41">
        <v>476</v>
      </c>
      <c r="B478" s="41">
        <v>45081</v>
      </c>
      <c r="C478" s="41" t="s">
        <v>1618</v>
      </c>
      <c r="D478" s="41">
        <v>24.8</v>
      </c>
      <c r="E478" s="41">
        <v>6.8888888888888893</v>
      </c>
      <c r="F478" s="41">
        <v>44739</v>
      </c>
      <c r="G478" s="41">
        <v>25.51</v>
      </c>
      <c r="H478" s="41">
        <v>7.0861111111111112</v>
      </c>
    </row>
    <row r="479" spans="1:8" x14ac:dyDescent="0.45">
      <c r="A479" s="41">
        <v>477</v>
      </c>
      <c r="B479" s="41">
        <v>45084</v>
      </c>
      <c r="C479" s="41" t="s">
        <v>1619</v>
      </c>
      <c r="D479" s="41">
        <v>25.3</v>
      </c>
      <c r="E479" s="41">
        <v>7.0277777777777777</v>
      </c>
      <c r="F479" s="41">
        <v>44739</v>
      </c>
      <c r="G479" s="41">
        <v>25.51</v>
      </c>
      <c r="H479" s="41">
        <v>7.0861111111111112</v>
      </c>
    </row>
    <row r="480" spans="1:8" x14ac:dyDescent="0.45">
      <c r="A480" s="41">
        <v>478</v>
      </c>
      <c r="B480" s="41">
        <v>45086</v>
      </c>
      <c r="C480" s="41" t="s">
        <v>1620</v>
      </c>
      <c r="D480" s="41">
        <v>20.75</v>
      </c>
      <c r="E480" s="41">
        <v>5.7638888888888884</v>
      </c>
      <c r="F480" s="41">
        <v>44729</v>
      </c>
      <c r="G480" s="41">
        <v>21.4</v>
      </c>
      <c r="H480" s="41">
        <v>5.9444444444444438</v>
      </c>
    </row>
    <row r="481" spans="1:8" x14ac:dyDescent="0.45">
      <c r="A481" s="41">
        <v>479</v>
      </c>
      <c r="B481" s="41">
        <v>45088</v>
      </c>
      <c r="C481" s="41" t="s">
        <v>1621</v>
      </c>
      <c r="D481" s="41">
        <v>13.81</v>
      </c>
      <c r="E481" s="41">
        <v>3.8361111111111112</v>
      </c>
      <c r="F481" s="41">
        <v>44713</v>
      </c>
      <c r="G481" s="41">
        <v>14.59</v>
      </c>
      <c r="H481" s="41">
        <v>4.052777777777778</v>
      </c>
    </row>
    <row r="482" spans="1:8" x14ac:dyDescent="0.45">
      <c r="A482" s="41">
        <v>480</v>
      </c>
      <c r="B482" s="41">
        <v>45092</v>
      </c>
      <c r="C482" s="41" t="s">
        <v>1622</v>
      </c>
      <c r="D482" s="41">
        <v>24.84</v>
      </c>
      <c r="E482" s="41">
        <v>6.8999999999999995</v>
      </c>
      <c r="F482" s="41">
        <v>44739</v>
      </c>
      <c r="G482" s="41">
        <v>25.51</v>
      </c>
      <c r="H482" s="41">
        <v>7.0861111111111112</v>
      </c>
    </row>
    <row r="483" spans="1:8" x14ac:dyDescent="0.45">
      <c r="A483" s="41">
        <v>481</v>
      </c>
      <c r="B483" s="41">
        <v>45093</v>
      </c>
      <c r="C483" s="41" t="s">
        <v>1623</v>
      </c>
      <c r="D483" s="41">
        <v>25.91</v>
      </c>
      <c r="E483" s="41">
        <v>7.197222222222222</v>
      </c>
      <c r="F483" s="41">
        <v>44716</v>
      </c>
      <c r="G483" s="41">
        <v>26.07</v>
      </c>
      <c r="H483" s="41">
        <v>7.2416666666666663</v>
      </c>
    </row>
    <row r="484" spans="1:8" x14ac:dyDescent="0.45">
      <c r="A484" s="41">
        <v>482</v>
      </c>
      <c r="B484" s="41">
        <v>45094</v>
      </c>
      <c r="C484" s="41" t="s">
        <v>1624</v>
      </c>
      <c r="D484" s="41">
        <v>27.3</v>
      </c>
      <c r="E484" s="41">
        <v>7.583333333333333</v>
      </c>
      <c r="F484" s="41">
        <v>44721</v>
      </c>
      <c r="G484" s="41">
        <v>27.85</v>
      </c>
      <c r="H484" s="41">
        <v>7.7361111111111116</v>
      </c>
    </row>
    <row r="485" spans="1:8" x14ac:dyDescent="0.45">
      <c r="A485" s="41">
        <v>483</v>
      </c>
      <c r="B485" s="41">
        <v>45096</v>
      </c>
      <c r="C485" s="41" t="s">
        <v>1625</v>
      </c>
      <c r="D485" s="41">
        <v>27.74</v>
      </c>
      <c r="E485" s="41">
        <v>7.7055555555555548</v>
      </c>
      <c r="F485" s="41">
        <v>44721</v>
      </c>
      <c r="G485" s="41">
        <v>27.85</v>
      </c>
      <c r="H485" s="41">
        <v>7.7361111111111116</v>
      </c>
    </row>
    <row r="486" spans="1:8" x14ac:dyDescent="0.45">
      <c r="A486" s="41">
        <v>484</v>
      </c>
      <c r="B486" s="41">
        <v>45151</v>
      </c>
      <c r="C486" s="41" t="s">
        <v>1626</v>
      </c>
      <c r="D486" s="41">
        <v>22.56</v>
      </c>
      <c r="E486" s="41">
        <v>6.2666666666666657</v>
      </c>
      <c r="F486" s="41">
        <v>44798</v>
      </c>
      <c r="G486" s="41">
        <v>22.68</v>
      </c>
      <c r="H486" s="41">
        <v>6.3</v>
      </c>
    </row>
    <row r="487" spans="1:8" x14ac:dyDescent="0.45">
      <c r="A487" s="41">
        <v>485</v>
      </c>
      <c r="B487" s="41">
        <v>45172</v>
      </c>
      <c r="C487" s="41" t="s">
        <v>1627</v>
      </c>
      <c r="D487" s="41">
        <v>22.54</v>
      </c>
      <c r="E487" s="41">
        <v>6.2611111111111111</v>
      </c>
      <c r="F487" s="41">
        <v>44824</v>
      </c>
      <c r="G487" s="41">
        <v>22.65</v>
      </c>
      <c r="H487" s="41">
        <v>6.2916666666666661</v>
      </c>
    </row>
    <row r="488" spans="1:8" x14ac:dyDescent="0.45">
      <c r="A488" s="41">
        <v>486</v>
      </c>
      <c r="B488" s="41">
        <v>45178</v>
      </c>
      <c r="C488" s="41" t="s">
        <v>1628</v>
      </c>
      <c r="D488" s="41">
        <v>20.79</v>
      </c>
      <c r="E488" s="41">
        <v>5.7749999999999995</v>
      </c>
      <c r="F488" s="41">
        <v>44792</v>
      </c>
      <c r="G488" s="41">
        <v>20.79</v>
      </c>
      <c r="H488" s="41">
        <v>5.7749999999999995</v>
      </c>
    </row>
    <row r="489" spans="1:8" x14ac:dyDescent="0.45">
      <c r="A489" s="41">
        <v>487</v>
      </c>
      <c r="B489" s="41">
        <v>45179</v>
      </c>
      <c r="C489" s="41" t="s">
        <v>1629</v>
      </c>
      <c r="D489" s="41">
        <v>17.39</v>
      </c>
      <c r="E489" s="41">
        <v>4.8305555555555557</v>
      </c>
      <c r="F489" s="41">
        <v>44815</v>
      </c>
      <c r="G489" s="41">
        <v>18.05</v>
      </c>
      <c r="H489" s="41">
        <v>5.0138888888888893</v>
      </c>
    </row>
    <row r="490" spans="1:8" x14ac:dyDescent="0.45">
      <c r="A490" s="41">
        <v>488</v>
      </c>
      <c r="B490" s="41">
        <v>45192</v>
      </c>
      <c r="C490" s="41" t="s">
        <v>1630</v>
      </c>
      <c r="D490" s="41">
        <v>18.309999999999999</v>
      </c>
      <c r="E490" s="41">
        <v>5.0861111111111104</v>
      </c>
      <c r="F490" s="41">
        <v>44825</v>
      </c>
      <c r="G490" s="41">
        <v>19.21</v>
      </c>
      <c r="H490" s="41">
        <v>5.3361111111111112</v>
      </c>
    </row>
    <row r="491" spans="1:8" x14ac:dyDescent="0.45">
      <c r="A491" s="41">
        <v>489</v>
      </c>
      <c r="B491" s="41">
        <v>45193</v>
      </c>
      <c r="C491" s="41" t="s">
        <v>1631</v>
      </c>
      <c r="D491" s="41">
        <v>21.73</v>
      </c>
      <c r="E491" s="41">
        <v>6.0361111111111114</v>
      </c>
      <c r="F491" s="41">
        <v>44812</v>
      </c>
      <c r="G491" s="41">
        <v>22.32</v>
      </c>
      <c r="H491" s="41">
        <v>6.2</v>
      </c>
    </row>
    <row r="492" spans="1:8" x14ac:dyDescent="0.45">
      <c r="A492" s="41">
        <v>490</v>
      </c>
      <c r="B492" s="41">
        <v>45199</v>
      </c>
      <c r="C492" s="41" t="s">
        <v>1632</v>
      </c>
      <c r="D492" s="41">
        <v>19.43</v>
      </c>
      <c r="E492" s="41">
        <v>5.3972222222222221</v>
      </c>
      <c r="F492" s="41">
        <v>44820</v>
      </c>
      <c r="G492" s="41">
        <v>19.46</v>
      </c>
      <c r="H492" s="41">
        <v>5.4055555555555559</v>
      </c>
    </row>
    <row r="493" spans="1:8" x14ac:dyDescent="0.45">
      <c r="A493" s="41">
        <v>491</v>
      </c>
      <c r="B493" s="41">
        <v>45200</v>
      </c>
      <c r="C493" s="41" t="s">
        <v>1633</v>
      </c>
      <c r="D493" s="41">
        <v>15.54</v>
      </c>
      <c r="E493" s="41">
        <v>4.3166666666666664</v>
      </c>
      <c r="F493" s="41">
        <v>44858</v>
      </c>
      <c r="G493" s="41">
        <v>15.64</v>
      </c>
      <c r="H493" s="41">
        <v>4.3444444444444441</v>
      </c>
    </row>
    <row r="494" spans="1:8" x14ac:dyDescent="0.45">
      <c r="A494" s="41">
        <v>492</v>
      </c>
      <c r="B494" s="41">
        <v>45201</v>
      </c>
      <c r="C494" s="41" t="s">
        <v>1634</v>
      </c>
      <c r="D494" s="41">
        <v>19.39</v>
      </c>
      <c r="E494" s="41">
        <v>5.3861111111111111</v>
      </c>
      <c r="F494" s="41">
        <v>44837</v>
      </c>
      <c r="G494" s="41">
        <v>19.940000000000001</v>
      </c>
      <c r="H494" s="41">
        <v>5.5388888888888888</v>
      </c>
    </row>
    <row r="495" spans="1:8" x14ac:dyDescent="0.45">
      <c r="A495" s="41">
        <v>493</v>
      </c>
      <c r="B495" s="41">
        <v>45205</v>
      </c>
      <c r="C495" s="41" t="s">
        <v>1635</v>
      </c>
      <c r="D495" s="41">
        <v>19.600000000000001</v>
      </c>
      <c r="E495" s="41">
        <v>5.4444444444444446</v>
      </c>
      <c r="F495" s="41">
        <v>44837</v>
      </c>
      <c r="G495" s="41">
        <v>19.940000000000001</v>
      </c>
      <c r="H495" s="41">
        <v>5.5388888888888888</v>
      </c>
    </row>
    <row r="496" spans="1:8" x14ac:dyDescent="0.45">
      <c r="A496" s="41">
        <v>494</v>
      </c>
      <c r="B496" s="41">
        <v>45206</v>
      </c>
      <c r="C496" s="41" t="s">
        <v>1636</v>
      </c>
      <c r="D496" s="41">
        <v>12.98</v>
      </c>
      <c r="E496" s="41">
        <v>3.6055555555555556</v>
      </c>
      <c r="F496" s="41">
        <v>44856</v>
      </c>
      <c r="G496" s="41">
        <v>14.7</v>
      </c>
      <c r="H496" s="41">
        <v>4.083333333333333</v>
      </c>
    </row>
    <row r="497" spans="1:8" x14ac:dyDescent="0.45">
      <c r="A497" s="41">
        <v>495</v>
      </c>
      <c r="B497" s="41">
        <v>45209</v>
      </c>
      <c r="C497" s="41" t="s">
        <v>1637</v>
      </c>
      <c r="D497" s="41">
        <v>18.100000000000001</v>
      </c>
      <c r="E497" s="41">
        <v>5.0277777777777777</v>
      </c>
      <c r="F497" s="41">
        <v>44847</v>
      </c>
      <c r="G497" s="41">
        <v>18.12</v>
      </c>
      <c r="H497" s="41">
        <v>5.0333333333333332</v>
      </c>
    </row>
    <row r="498" spans="1:8" x14ac:dyDescent="0.45">
      <c r="A498" s="41">
        <v>496</v>
      </c>
      <c r="B498" s="41">
        <v>45210</v>
      </c>
      <c r="C498" s="41" t="s">
        <v>1638</v>
      </c>
      <c r="D498" s="41">
        <v>17.32</v>
      </c>
      <c r="E498" s="41">
        <v>4.8111111111111109</v>
      </c>
      <c r="F498" s="41">
        <v>44853</v>
      </c>
      <c r="G498" s="41">
        <v>17.489999999999998</v>
      </c>
      <c r="H498" s="41">
        <v>4.8583333333333325</v>
      </c>
    </row>
    <row r="499" spans="1:8" x14ac:dyDescent="0.45">
      <c r="A499" s="41">
        <v>497</v>
      </c>
      <c r="B499" s="41">
        <v>45211</v>
      </c>
      <c r="C499" s="41" t="s">
        <v>1639</v>
      </c>
      <c r="D499" s="41">
        <v>19.04</v>
      </c>
      <c r="E499" s="41">
        <v>5.2888888888888888</v>
      </c>
      <c r="F499" s="41">
        <v>44836</v>
      </c>
      <c r="G499" s="41">
        <v>19.16</v>
      </c>
      <c r="H499" s="41">
        <v>5.322222222222222</v>
      </c>
    </row>
    <row r="500" spans="1:8" x14ac:dyDescent="0.45">
      <c r="A500" s="41">
        <v>498</v>
      </c>
      <c r="B500" s="41">
        <v>45212</v>
      </c>
      <c r="C500" s="41" t="s">
        <v>1640</v>
      </c>
      <c r="D500" s="41">
        <v>15.28</v>
      </c>
      <c r="E500" s="41">
        <v>4.2444444444444445</v>
      </c>
      <c r="F500" s="41">
        <v>44865</v>
      </c>
      <c r="G500" s="41">
        <v>15.28</v>
      </c>
      <c r="H500" s="41">
        <v>4.2444444444444445</v>
      </c>
    </row>
    <row r="501" spans="1:8" x14ac:dyDescent="0.45">
      <c r="A501" s="41">
        <v>499</v>
      </c>
      <c r="B501" s="41">
        <v>45214</v>
      </c>
      <c r="C501" s="41" t="s">
        <v>1641</v>
      </c>
      <c r="D501" s="41">
        <v>17.2</v>
      </c>
      <c r="E501" s="41">
        <v>4.7777777777777777</v>
      </c>
      <c r="F501" s="41">
        <v>44852</v>
      </c>
      <c r="G501" s="41">
        <v>17.23</v>
      </c>
      <c r="H501" s="41">
        <v>4.7861111111111114</v>
      </c>
    </row>
    <row r="502" spans="1:8" x14ac:dyDescent="0.45">
      <c r="A502" s="41">
        <v>500</v>
      </c>
      <c r="B502" s="41">
        <v>45215</v>
      </c>
      <c r="C502" s="41" t="s">
        <v>1642</v>
      </c>
      <c r="D502" s="41">
        <v>16.03</v>
      </c>
      <c r="E502" s="41">
        <v>4.4527777777777784</v>
      </c>
      <c r="F502" s="41">
        <v>44844</v>
      </c>
      <c r="G502" s="41">
        <v>16.43</v>
      </c>
      <c r="H502" s="41">
        <v>4.5638888888888891</v>
      </c>
    </row>
    <row r="503" spans="1:8" x14ac:dyDescent="0.45">
      <c r="A503" s="41">
        <v>501</v>
      </c>
      <c r="B503" s="41">
        <v>45216</v>
      </c>
      <c r="C503" s="41" t="s">
        <v>1643</v>
      </c>
      <c r="D503" s="41">
        <v>16.95</v>
      </c>
      <c r="E503" s="41">
        <v>4.708333333333333</v>
      </c>
      <c r="F503" s="41">
        <v>44846</v>
      </c>
      <c r="G503" s="41">
        <v>16.97</v>
      </c>
      <c r="H503" s="41">
        <v>4.7138888888888886</v>
      </c>
    </row>
    <row r="504" spans="1:8" x14ac:dyDescent="0.45">
      <c r="A504" s="41">
        <v>502</v>
      </c>
      <c r="B504" s="41">
        <v>45217</v>
      </c>
      <c r="C504" s="41" t="s">
        <v>1644</v>
      </c>
      <c r="D504" s="41">
        <v>18.68</v>
      </c>
      <c r="E504" s="41">
        <v>5.1888888888888891</v>
      </c>
      <c r="F504" s="41">
        <v>44848</v>
      </c>
      <c r="G504" s="41">
        <v>18.93</v>
      </c>
      <c r="H504" s="41">
        <v>5.2583333333333329</v>
      </c>
    </row>
    <row r="505" spans="1:8" x14ac:dyDescent="0.45">
      <c r="A505" s="41">
        <v>503</v>
      </c>
      <c r="B505" s="41">
        <v>45218</v>
      </c>
      <c r="C505" s="41" t="s">
        <v>1645</v>
      </c>
      <c r="D505" s="41">
        <v>18.23</v>
      </c>
      <c r="E505" s="41">
        <v>5.0638888888888891</v>
      </c>
      <c r="F505" s="41">
        <v>44854</v>
      </c>
      <c r="G505" s="41">
        <v>18.670000000000002</v>
      </c>
      <c r="H505" s="41">
        <v>5.1861111111111118</v>
      </c>
    </row>
    <row r="506" spans="1:8" x14ac:dyDescent="0.45">
      <c r="A506" s="41">
        <v>504</v>
      </c>
      <c r="B506" s="41">
        <v>45220</v>
      </c>
      <c r="C506" s="41" t="s">
        <v>1646</v>
      </c>
      <c r="D506" s="41">
        <v>18.809999999999999</v>
      </c>
      <c r="E506" s="41">
        <v>5.2249999999999996</v>
      </c>
      <c r="F506" s="41">
        <v>44848</v>
      </c>
      <c r="G506" s="41">
        <v>18.93</v>
      </c>
      <c r="H506" s="41">
        <v>5.2583333333333329</v>
      </c>
    </row>
    <row r="507" spans="1:8" x14ac:dyDescent="0.45">
      <c r="A507" s="41">
        <v>505</v>
      </c>
      <c r="B507" s="41">
        <v>45221</v>
      </c>
      <c r="C507" s="41" t="s">
        <v>1647</v>
      </c>
      <c r="D507" s="41">
        <v>18.23</v>
      </c>
      <c r="E507" s="41">
        <v>5.0638888888888891</v>
      </c>
      <c r="F507" s="41">
        <v>44854</v>
      </c>
      <c r="G507" s="41">
        <v>18.670000000000002</v>
      </c>
      <c r="H507" s="41">
        <v>5.1861111111111118</v>
      </c>
    </row>
    <row r="508" spans="1:8" x14ac:dyDescent="0.45">
      <c r="A508" s="41">
        <v>506</v>
      </c>
      <c r="B508" s="41">
        <v>45222</v>
      </c>
      <c r="C508" s="41" t="s">
        <v>1648</v>
      </c>
      <c r="D508" s="41">
        <v>18.100000000000001</v>
      </c>
      <c r="E508" s="41">
        <v>5.0277777777777777</v>
      </c>
      <c r="F508" s="41">
        <v>44847</v>
      </c>
      <c r="G508" s="41">
        <v>18.12</v>
      </c>
      <c r="H508" s="41">
        <v>5.0333333333333332</v>
      </c>
    </row>
    <row r="509" spans="1:8" x14ac:dyDescent="0.45">
      <c r="A509" s="41">
        <v>507</v>
      </c>
      <c r="B509" s="41">
        <v>45223</v>
      </c>
      <c r="C509" s="41" t="s">
        <v>1649</v>
      </c>
      <c r="D509" s="41">
        <v>16.03</v>
      </c>
      <c r="E509" s="41">
        <v>4.4527777777777784</v>
      </c>
      <c r="F509" s="41">
        <v>44844</v>
      </c>
      <c r="G509" s="41">
        <v>16.43</v>
      </c>
      <c r="H509" s="41">
        <v>4.5638888888888891</v>
      </c>
    </row>
    <row r="510" spans="1:8" x14ac:dyDescent="0.45">
      <c r="A510" s="41">
        <v>508</v>
      </c>
      <c r="B510" s="41">
        <v>45224</v>
      </c>
      <c r="C510" s="41" t="s">
        <v>1650</v>
      </c>
      <c r="D510" s="41">
        <v>17.38</v>
      </c>
      <c r="E510" s="41">
        <v>4.8277777777777775</v>
      </c>
      <c r="F510" s="41">
        <v>44853</v>
      </c>
      <c r="G510" s="41">
        <v>17.489999999999998</v>
      </c>
      <c r="H510" s="41">
        <v>4.8583333333333325</v>
      </c>
    </row>
    <row r="511" spans="1:8" x14ac:dyDescent="0.45">
      <c r="A511" s="41">
        <v>509</v>
      </c>
      <c r="B511" s="41">
        <v>45225</v>
      </c>
      <c r="C511" s="41" t="s">
        <v>1651</v>
      </c>
      <c r="D511" s="41">
        <v>16.329999999999998</v>
      </c>
      <c r="E511" s="41">
        <v>4.5361111111111105</v>
      </c>
      <c r="F511" s="41">
        <v>44844</v>
      </c>
      <c r="G511" s="41">
        <v>16.43</v>
      </c>
      <c r="H511" s="41">
        <v>4.5638888888888891</v>
      </c>
    </row>
    <row r="512" spans="1:8" x14ac:dyDescent="0.45">
      <c r="A512" s="41">
        <v>510</v>
      </c>
      <c r="B512" s="41">
        <v>45226</v>
      </c>
      <c r="C512" s="41" t="s">
        <v>1652</v>
      </c>
      <c r="D512" s="41">
        <v>10.33</v>
      </c>
      <c r="E512" s="41">
        <v>2.8694444444444445</v>
      </c>
      <c r="F512" s="41">
        <v>44687</v>
      </c>
      <c r="G512" s="41">
        <v>10.72</v>
      </c>
      <c r="H512" s="41">
        <v>2.9777777777777779</v>
      </c>
    </row>
    <row r="513" spans="1:8" x14ac:dyDescent="0.45">
      <c r="A513" s="41">
        <v>511</v>
      </c>
      <c r="B513" s="41">
        <v>45227</v>
      </c>
      <c r="C513" s="41" t="s">
        <v>1653</v>
      </c>
      <c r="D513" s="41">
        <v>15.86</v>
      </c>
      <c r="E513" s="41">
        <v>4.405555555555555</v>
      </c>
      <c r="F513" s="41">
        <v>44862</v>
      </c>
      <c r="G513" s="41">
        <v>15.86</v>
      </c>
      <c r="H513" s="41">
        <v>4.405555555555555</v>
      </c>
    </row>
    <row r="514" spans="1:8" x14ac:dyDescent="0.45">
      <c r="A514" s="41">
        <v>512</v>
      </c>
      <c r="B514" s="41">
        <v>45228</v>
      </c>
      <c r="C514" s="41" t="s">
        <v>1654</v>
      </c>
      <c r="D514" s="41">
        <v>15.14</v>
      </c>
      <c r="E514" s="41">
        <v>4.2055555555555557</v>
      </c>
      <c r="F514" s="41">
        <v>44865</v>
      </c>
      <c r="G514" s="41">
        <v>15.28</v>
      </c>
      <c r="H514" s="41">
        <v>4.2444444444444445</v>
      </c>
    </row>
    <row r="515" spans="1:8" x14ac:dyDescent="0.45">
      <c r="A515" s="41">
        <v>513</v>
      </c>
      <c r="B515" s="41">
        <v>45229</v>
      </c>
      <c r="C515" s="41" t="s">
        <v>1655</v>
      </c>
      <c r="D515" s="41">
        <v>17.010000000000002</v>
      </c>
      <c r="E515" s="41">
        <v>4.7250000000000005</v>
      </c>
      <c r="F515" s="41">
        <v>44852</v>
      </c>
      <c r="G515" s="41">
        <v>17.23</v>
      </c>
      <c r="H515" s="41">
        <v>4.7861111111111114</v>
      </c>
    </row>
    <row r="516" spans="1:8" x14ac:dyDescent="0.45">
      <c r="A516" s="41">
        <v>514</v>
      </c>
      <c r="B516" s="41">
        <v>45230</v>
      </c>
      <c r="C516" s="41" t="s">
        <v>1656</v>
      </c>
      <c r="D516" s="41">
        <v>16.78</v>
      </c>
      <c r="E516" s="41">
        <v>4.6611111111111114</v>
      </c>
      <c r="F516" s="41">
        <v>44846</v>
      </c>
      <c r="G516" s="41">
        <v>16.97</v>
      </c>
      <c r="H516" s="41">
        <v>4.7138888888888886</v>
      </c>
    </row>
    <row r="517" spans="1:8" x14ac:dyDescent="0.45">
      <c r="A517" s="41">
        <v>515</v>
      </c>
      <c r="B517" s="41">
        <v>45231</v>
      </c>
      <c r="C517" s="41" t="s">
        <v>1657</v>
      </c>
      <c r="D517" s="41">
        <v>15.74</v>
      </c>
      <c r="E517" s="41">
        <v>4.3722222222222218</v>
      </c>
      <c r="F517" s="41">
        <v>44870</v>
      </c>
      <c r="G517" s="41">
        <v>15.51</v>
      </c>
      <c r="H517" s="41">
        <v>4.3083333333333336</v>
      </c>
    </row>
    <row r="518" spans="1:8" x14ac:dyDescent="0.45">
      <c r="A518" s="41">
        <v>516</v>
      </c>
      <c r="B518" s="41">
        <v>45232</v>
      </c>
      <c r="C518" s="41" t="s">
        <v>1658</v>
      </c>
      <c r="D518" s="41">
        <v>16.04</v>
      </c>
      <c r="E518" s="41">
        <v>4.4555555555555548</v>
      </c>
      <c r="F518" s="41">
        <v>44870</v>
      </c>
      <c r="G518" s="41">
        <v>15.51</v>
      </c>
      <c r="H518" s="41">
        <v>4.3083333333333336</v>
      </c>
    </row>
    <row r="519" spans="1:8" x14ac:dyDescent="0.45">
      <c r="A519" s="41">
        <v>517</v>
      </c>
      <c r="B519" s="41">
        <v>45233</v>
      </c>
      <c r="C519" s="41" t="s">
        <v>1659</v>
      </c>
      <c r="D519" s="41">
        <v>15.91</v>
      </c>
      <c r="E519" s="41">
        <v>4.4194444444444443</v>
      </c>
      <c r="F519" s="41">
        <v>44870</v>
      </c>
      <c r="G519" s="41">
        <v>15.51</v>
      </c>
      <c r="H519" s="41">
        <v>4.3083333333333336</v>
      </c>
    </row>
    <row r="520" spans="1:8" x14ac:dyDescent="0.45">
      <c r="A520" s="41">
        <v>518</v>
      </c>
      <c r="B520" s="41">
        <v>45234</v>
      </c>
      <c r="C520" s="41" t="s">
        <v>1660</v>
      </c>
      <c r="D520" s="41">
        <v>14.26</v>
      </c>
      <c r="E520" s="41">
        <v>3.9611111111111108</v>
      </c>
      <c r="F520" s="41">
        <v>44704</v>
      </c>
      <c r="G520" s="41">
        <v>14.37</v>
      </c>
      <c r="H520" s="41">
        <v>3.9916666666666663</v>
      </c>
    </row>
    <row r="521" spans="1:8" x14ac:dyDescent="0.45">
      <c r="A521" s="41">
        <v>519</v>
      </c>
      <c r="B521" s="41">
        <v>45235</v>
      </c>
      <c r="C521" s="41" t="s">
        <v>1661</v>
      </c>
      <c r="D521" s="41">
        <v>14.93</v>
      </c>
      <c r="E521" s="41">
        <v>4.1472222222222221</v>
      </c>
      <c r="F521" s="41">
        <v>44873</v>
      </c>
      <c r="G521" s="41">
        <v>15.07</v>
      </c>
      <c r="H521" s="41">
        <v>4.1861111111111109</v>
      </c>
    </row>
    <row r="522" spans="1:8" x14ac:dyDescent="0.45">
      <c r="A522" s="41">
        <v>520</v>
      </c>
      <c r="B522" s="41">
        <v>45237</v>
      </c>
      <c r="C522" s="41" t="s">
        <v>1662</v>
      </c>
      <c r="D522" s="41">
        <v>14.54</v>
      </c>
      <c r="E522" s="41">
        <v>4.0388888888888888</v>
      </c>
      <c r="F522" s="41">
        <v>44874</v>
      </c>
      <c r="G522" s="41">
        <v>14.86</v>
      </c>
      <c r="H522" s="41">
        <v>4.1277777777777773</v>
      </c>
    </row>
    <row r="523" spans="1:8" x14ac:dyDescent="0.45">
      <c r="A523" s="41">
        <v>521</v>
      </c>
      <c r="B523" s="41">
        <v>45238</v>
      </c>
      <c r="C523" s="41" t="s">
        <v>1663</v>
      </c>
      <c r="D523" s="41">
        <v>15.07</v>
      </c>
      <c r="E523" s="41">
        <v>4.1861111111111109</v>
      </c>
      <c r="F523" s="41">
        <v>44873</v>
      </c>
      <c r="G523" s="41">
        <v>15.07</v>
      </c>
      <c r="H523" s="41">
        <v>4.1861111111111109</v>
      </c>
    </row>
    <row r="524" spans="1:8" x14ac:dyDescent="0.45">
      <c r="A524" s="41">
        <v>522</v>
      </c>
      <c r="B524" s="41">
        <v>45241</v>
      </c>
      <c r="C524" s="41" t="s">
        <v>1664</v>
      </c>
      <c r="D524" s="41">
        <v>12.66</v>
      </c>
      <c r="E524" s="41">
        <v>3.5166666666666666</v>
      </c>
      <c r="F524" s="41">
        <v>44893</v>
      </c>
      <c r="G524" s="41">
        <v>12.77</v>
      </c>
      <c r="H524" s="41">
        <v>3.5472222222222221</v>
      </c>
    </row>
    <row r="525" spans="1:8" x14ac:dyDescent="0.45">
      <c r="A525" s="41">
        <v>523</v>
      </c>
      <c r="B525" s="41">
        <v>45249</v>
      </c>
      <c r="C525" s="41" t="s">
        <v>1665</v>
      </c>
      <c r="D525" s="41">
        <v>12.38</v>
      </c>
      <c r="E525" s="41">
        <v>3.4388888888888891</v>
      </c>
      <c r="F525" s="41">
        <v>44875</v>
      </c>
      <c r="G525" s="41">
        <v>12.4</v>
      </c>
      <c r="H525" s="41">
        <v>3.4444444444444446</v>
      </c>
    </row>
    <row r="526" spans="1:8" x14ac:dyDescent="0.45">
      <c r="A526" s="41">
        <v>524</v>
      </c>
      <c r="B526" s="41">
        <v>45250</v>
      </c>
      <c r="C526" s="41" t="s">
        <v>1666</v>
      </c>
      <c r="D526" s="41">
        <v>12.56</v>
      </c>
      <c r="E526" s="41">
        <v>3.4888888888888889</v>
      </c>
      <c r="F526" s="41">
        <v>44876</v>
      </c>
      <c r="G526" s="41">
        <v>12.59</v>
      </c>
      <c r="H526" s="41">
        <v>3.4972222222222222</v>
      </c>
    </row>
    <row r="527" spans="1:8" x14ac:dyDescent="0.45">
      <c r="A527" s="41">
        <v>525</v>
      </c>
      <c r="B527" s="41">
        <v>45251</v>
      </c>
      <c r="C527" s="41" t="s">
        <v>1667</v>
      </c>
      <c r="D527" s="41">
        <v>13.71</v>
      </c>
      <c r="E527" s="41">
        <v>3.8083333333333336</v>
      </c>
      <c r="F527" s="41">
        <v>44890</v>
      </c>
      <c r="G527" s="41">
        <v>13.84</v>
      </c>
      <c r="H527" s="41">
        <v>3.8444444444444441</v>
      </c>
    </row>
    <row r="528" spans="1:8" x14ac:dyDescent="0.45">
      <c r="A528" s="41">
        <v>526</v>
      </c>
      <c r="B528" s="41">
        <v>45252</v>
      </c>
      <c r="C528" s="41" t="s">
        <v>1668</v>
      </c>
      <c r="D528" s="41">
        <v>13.44</v>
      </c>
      <c r="E528" s="41">
        <v>3.7333333333333329</v>
      </c>
      <c r="F528" s="41">
        <v>44877</v>
      </c>
      <c r="G528" s="41">
        <v>13.5</v>
      </c>
      <c r="H528" s="41">
        <v>3.75</v>
      </c>
    </row>
    <row r="529" spans="1:8" x14ac:dyDescent="0.45">
      <c r="A529" s="41">
        <v>527</v>
      </c>
      <c r="B529" s="41">
        <v>45253</v>
      </c>
      <c r="C529" s="41" t="s">
        <v>1669</v>
      </c>
      <c r="D529" s="41">
        <v>11.44</v>
      </c>
      <c r="E529" s="41">
        <v>3.1777777777777776</v>
      </c>
      <c r="F529" s="41">
        <v>44889</v>
      </c>
      <c r="G529" s="41">
        <v>11.58</v>
      </c>
      <c r="H529" s="41">
        <v>3.2166666666666668</v>
      </c>
    </row>
    <row r="530" spans="1:8" x14ac:dyDescent="0.45">
      <c r="A530" s="41">
        <v>528</v>
      </c>
      <c r="B530" s="41">
        <v>45255</v>
      </c>
      <c r="C530" s="41" t="s">
        <v>1670</v>
      </c>
      <c r="D530" s="41">
        <v>13.89</v>
      </c>
      <c r="E530" s="41">
        <v>3.8583333333333334</v>
      </c>
      <c r="F530" s="41">
        <v>44664</v>
      </c>
      <c r="G530" s="41">
        <v>14.13</v>
      </c>
      <c r="H530" s="41">
        <v>3.9250000000000003</v>
      </c>
    </row>
    <row r="531" spans="1:8" x14ac:dyDescent="0.45">
      <c r="A531" s="41">
        <v>529</v>
      </c>
      <c r="B531" s="41">
        <v>45256</v>
      </c>
      <c r="C531" s="41" t="s">
        <v>1671</v>
      </c>
      <c r="D531" s="41">
        <v>8.6</v>
      </c>
      <c r="E531" s="41">
        <v>2.3888888888888888</v>
      </c>
      <c r="F531" s="41">
        <v>44880</v>
      </c>
      <c r="G531" s="41">
        <v>11.11</v>
      </c>
      <c r="H531" s="41">
        <v>3.0861111111111108</v>
      </c>
    </row>
    <row r="532" spans="1:8" x14ac:dyDescent="0.45">
      <c r="A532" s="41">
        <v>530</v>
      </c>
      <c r="B532" s="41">
        <v>45262</v>
      </c>
      <c r="C532" s="41" t="s">
        <v>1672</v>
      </c>
      <c r="D532" s="41">
        <v>13.44</v>
      </c>
      <c r="E532" s="41">
        <v>3.7333333333333329</v>
      </c>
      <c r="F532" s="41">
        <v>44901</v>
      </c>
      <c r="G532" s="41">
        <v>12.58</v>
      </c>
      <c r="H532" s="41">
        <v>3.4944444444444445</v>
      </c>
    </row>
    <row r="533" spans="1:8" x14ac:dyDescent="0.45">
      <c r="A533" s="41">
        <v>531</v>
      </c>
      <c r="B533" s="41">
        <v>45270</v>
      </c>
      <c r="C533" s="41" t="s">
        <v>1673</v>
      </c>
      <c r="D533" s="41">
        <v>12.23</v>
      </c>
      <c r="E533" s="41">
        <v>3.3972222222222221</v>
      </c>
      <c r="F533" s="41">
        <v>44904</v>
      </c>
      <c r="G533" s="41">
        <v>11.82</v>
      </c>
      <c r="H533" s="41">
        <v>3.2833333333333332</v>
      </c>
    </row>
    <row r="534" spans="1:8" x14ac:dyDescent="0.45">
      <c r="A534" s="41">
        <v>532</v>
      </c>
      <c r="B534" s="41">
        <v>45273</v>
      </c>
      <c r="C534" s="41" t="s">
        <v>1674</v>
      </c>
      <c r="D534" s="41">
        <v>12.72</v>
      </c>
      <c r="E534" s="41">
        <v>3.5333333333333332</v>
      </c>
      <c r="F534" s="41">
        <v>44901</v>
      </c>
      <c r="G534" s="41">
        <v>12.58</v>
      </c>
      <c r="H534" s="41">
        <v>3.4944444444444445</v>
      </c>
    </row>
    <row r="535" spans="1:8" x14ac:dyDescent="0.45">
      <c r="A535" s="41">
        <v>533</v>
      </c>
      <c r="B535" s="41">
        <v>45292</v>
      </c>
      <c r="C535" s="41" t="s">
        <v>1675</v>
      </c>
      <c r="D535" s="41">
        <v>12.07</v>
      </c>
      <c r="E535" s="41">
        <v>3.3527777777777779</v>
      </c>
      <c r="F535" s="41">
        <v>44929</v>
      </c>
      <c r="G535" s="41">
        <v>12.19</v>
      </c>
      <c r="H535" s="41">
        <v>3.3861111111111111</v>
      </c>
    </row>
    <row r="536" spans="1:8" x14ac:dyDescent="0.45">
      <c r="A536" s="41">
        <v>534</v>
      </c>
      <c r="B536" s="41">
        <v>45293</v>
      </c>
      <c r="C536" s="41" t="s">
        <v>1676</v>
      </c>
      <c r="D536" s="41">
        <v>12.53</v>
      </c>
      <c r="E536" s="41">
        <v>3.4805555555555552</v>
      </c>
      <c r="F536" s="41">
        <v>44934</v>
      </c>
      <c r="G536" s="41">
        <v>12.69</v>
      </c>
      <c r="H536" s="41">
        <v>3.5249999999999999</v>
      </c>
    </row>
    <row r="537" spans="1:8" x14ac:dyDescent="0.45">
      <c r="A537" s="41">
        <v>535</v>
      </c>
      <c r="B537" s="41">
        <v>45304</v>
      </c>
      <c r="C537" s="41" t="s">
        <v>1677</v>
      </c>
      <c r="D537" s="41">
        <v>12.98</v>
      </c>
      <c r="E537" s="41">
        <v>3.6055555555555556</v>
      </c>
      <c r="F537" s="41">
        <v>44936</v>
      </c>
      <c r="G537" s="41">
        <v>13.38</v>
      </c>
      <c r="H537" s="41">
        <v>3.7166666666666668</v>
      </c>
    </row>
    <row r="538" spans="1:8" x14ac:dyDescent="0.45">
      <c r="A538" s="41">
        <v>536</v>
      </c>
      <c r="B538" s="41">
        <v>45305</v>
      </c>
      <c r="C538" s="41" t="s">
        <v>1678</v>
      </c>
      <c r="D538" s="41">
        <v>13.83</v>
      </c>
      <c r="E538" s="41">
        <v>3.8416666666666668</v>
      </c>
      <c r="F538" s="41">
        <v>44947</v>
      </c>
      <c r="G538" s="41">
        <v>14</v>
      </c>
      <c r="H538" s="41">
        <v>3.8888888888888888</v>
      </c>
    </row>
    <row r="539" spans="1:8" x14ac:dyDescent="0.45">
      <c r="A539" s="41">
        <v>537</v>
      </c>
      <c r="B539" s="41">
        <v>45332</v>
      </c>
      <c r="C539" s="41" t="s">
        <v>1679</v>
      </c>
      <c r="D539" s="41">
        <v>12.74</v>
      </c>
      <c r="E539" s="41">
        <v>3.5388888888888888</v>
      </c>
      <c r="F539" s="41">
        <v>44596</v>
      </c>
      <c r="G539" s="41">
        <v>14.69</v>
      </c>
      <c r="H539" s="41">
        <v>4.0805555555555557</v>
      </c>
    </row>
    <row r="540" spans="1:8" x14ac:dyDescent="0.45">
      <c r="A540" s="41">
        <v>538</v>
      </c>
      <c r="B540" s="41">
        <v>45333</v>
      </c>
      <c r="C540" s="41" t="s">
        <v>1680</v>
      </c>
      <c r="D540" s="41">
        <v>12.26</v>
      </c>
      <c r="E540" s="41">
        <v>3.4055555555555554</v>
      </c>
      <c r="F540" s="41">
        <v>44901</v>
      </c>
      <c r="G540" s="41">
        <v>12.58</v>
      </c>
      <c r="H540" s="41">
        <v>3.4944444444444445</v>
      </c>
    </row>
    <row r="541" spans="1:8" x14ac:dyDescent="0.45">
      <c r="A541" s="41">
        <v>539</v>
      </c>
      <c r="B541" s="41">
        <v>45334</v>
      </c>
      <c r="C541" s="41" t="s">
        <v>1681</v>
      </c>
      <c r="D541" s="41">
        <v>16.989999999999998</v>
      </c>
      <c r="E541" s="41">
        <v>4.7194444444444441</v>
      </c>
      <c r="F541" s="41">
        <v>44614</v>
      </c>
      <c r="G541" s="41">
        <v>17.61</v>
      </c>
      <c r="H541" s="41">
        <v>4.8916666666666666</v>
      </c>
    </row>
    <row r="542" spans="1:8" x14ac:dyDescent="0.45">
      <c r="A542" s="41">
        <v>540</v>
      </c>
      <c r="B542" s="41">
        <v>45335</v>
      </c>
      <c r="C542" s="41" t="s">
        <v>1682</v>
      </c>
      <c r="D542" s="41">
        <v>15.06</v>
      </c>
      <c r="E542" s="41">
        <v>4.1833333333333336</v>
      </c>
      <c r="F542" s="41">
        <v>44610</v>
      </c>
      <c r="G542" s="41">
        <v>15.84</v>
      </c>
      <c r="H542" s="41">
        <v>4.3999999999999995</v>
      </c>
    </row>
    <row r="543" spans="1:8" x14ac:dyDescent="0.45">
      <c r="A543" s="41">
        <v>541</v>
      </c>
      <c r="B543" s="41">
        <v>45339</v>
      </c>
      <c r="C543" s="41" t="s">
        <v>1683</v>
      </c>
      <c r="D543" s="41">
        <v>18.57</v>
      </c>
      <c r="E543" s="41">
        <v>5.1583333333333332</v>
      </c>
      <c r="F543" s="41">
        <v>44618</v>
      </c>
      <c r="G543" s="41">
        <v>18.96</v>
      </c>
      <c r="H543" s="41">
        <v>5.2666666666666666</v>
      </c>
    </row>
    <row r="544" spans="1:8" x14ac:dyDescent="0.45">
      <c r="A544" s="41">
        <v>542</v>
      </c>
      <c r="B544" s="41">
        <v>45340</v>
      </c>
      <c r="C544" s="41" t="s">
        <v>1684</v>
      </c>
      <c r="D544" s="41">
        <v>17.11</v>
      </c>
      <c r="E544" s="41">
        <v>4.7527777777777773</v>
      </c>
      <c r="F544" s="41">
        <v>44614</v>
      </c>
      <c r="G544" s="41">
        <v>17.61</v>
      </c>
      <c r="H544" s="41">
        <v>4.8916666666666666</v>
      </c>
    </row>
    <row r="545" spans="1:8" x14ac:dyDescent="0.45">
      <c r="A545" s="41">
        <v>543</v>
      </c>
      <c r="B545" s="41">
        <v>45347</v>
      </c>
      <c r="C545" s="41" t="s">
        <v>1685</v>
      </c>
      <c r="D545" s="41">
        <v>10.88</v>
      </c>
      <c r="E545" s="41">
        <v>3.0222222222222221</v>
      </c>
      <c r="F545" s="41">
        <v>44901</v>
      </c>
      <c r="G545" s="41">
        <v>12.58</v>
      </c>
      <c r="H545" s="41">
        <v>3.4944444444444445</v>
      </c>
    </row>
    <row r="546" spans="1:8" x14ac:dyDescent="0.45">
      <c r="A546" s="41">
        <v>544</v>
      </c>
      <c r="B546" s="41">
        <v>45350</v>
      </c>
      <c r="C546" s="41" t="s">
        <v>1686</v>
      </c>
      <c r="D546" s="41">
        <v>14.57</v>
      </c>
      <c r="E546" s="41">
        <v>4.0472222222222225</v>
      </c>
      <c r="F546" s="41">
        <v>44596</v>
      </c>
      <c r="G546" s="41">
        <v>14.69</v>
      </c>
      <c r="H546" s="41">
        <v>4.0805555555555557</v>
      </c>
    </row>
    <row r="547" spans="1:8" x14ac:dyDescent="0.45">
      <c r="A547" s="41">
        <v>545</v>
      </c>
      <c r="B547" s="41">
        <v>44987</v>
      </c>
      <c r="C547" s="41" t="s">
        <v>1687</v>
      </c>
      <c r="D547" s="41">
        <v>19.760000000000002</v>
      </c>
      <c r="E547" s="41">
        <v>5.4888888888888889</v>
      </c>
      <c r="F547" s="41">
        <v>44623</v>
      </c>
      <c r="G547" s="41">
        <v>20.059999999999999</v>
      </c>
      <c r="H547" s="41">
        <v>5.572222222222222</v>
      </c>
    </row>
    <row r="548" spans="1:8" x14ac:dyDescent="0.45">
      <c r="A548" s="41">
        <v>546</v>
      </c>
      <c r="B548" s="41">
        <v>44988</v>
      </c>
      <c r="C548" s="41" t="s">
        <v>1688</v>
      </c>
      <c r="D548" s="41">
        <v>20.11</v>
      </c>
      <c r="E548" s="41">
        <v>5.5861111111111112</v>
      </c>
      <c r="F548" s="41">
        <v>44628</v>
      </c>
      <c r="G548" s="41">
        <v>20.13</v>
      </c>
      <c r="H548" s="41">
        <v>5.5916666666666659</v>
      </c>
    </row>
    <row r="549" spans="1:8" x14ac:dyDescent="0.45">
      <c r="A549" s="41">
        <v>547</v>
      </c>
      <c r="B549" s="41">
        <v>44989</v>
      </c>
      <c r="C549" s="41" t="s">
        <v>1689</v>
      </c>
      <c r="D549" s="41">
        <v>11.67</v>
      </c>
      <c r="E549" s="41">
        <v>3.2416666666666667</v>
      </c>
      <c r="F549" s="41">
        <v>44627</v>
      </c>
      <c r="G549" s="41">
        <v>12.02</v>
      </c>
      <c r="H549" s="41">
        <v>3.3388888888888886</v>
      </c>
    </row>
    <row r="550" spans="1:8" x14ac:dyDescent="0.45">
      <c r="A550" s="41">
        <v>548</v>
      </c>
      <c r="B550" s="41">
        <v>44990</v>
      </c>
      <c r="C550" s="41" t="s">
        <v>1690</v>
      </c>
      <c r="D550" s="41">
        <v>19.54</v>
      </c>
      <c r="E550" s="41">
        <v>5.4277777777777771</v>
      </c>
      <c r="F550" s="41">
        <v>44623</v>
      </c>
      <c r="G550" s="41">
        <v>20.059999999999999</v>
      </c>
      <c r="H550" s="41">
        <v>5.572222222222222</v>
      </c>
    </row>
    <row r="551" spans="1:8" x14ac:dyDescent="0.45">
      <c r="A551" s="41">
        <v>549</v>
      </c>
      <c r="B551" s="41">
        <v>44991</v>
      </c>
      <c r="C551" s="41" t="s">
        <v>1691</v>
      </c>
      <c r="D551" s="41">
        <v>20.47</v>
      </c>
      <c r="E551" s="41">
        <v>5.6861111111111109</v>
      </c>
      <c r="F551" s="41">
        <v>44626</v>
      </c>
      <c r="G551" s="41">
        <v>21.33</v>
      </c>
      <c r="H551" s="41">
        <v>5.9249999999999998</v>
      </c>
    </row>
    <row r="552" spans="1:8" x14ac:dyDescent="0.45">
      <c r="A552" s="41">
        <v>550</v>
      </c>
      <c r="B552" s="41">
        <v>44992</v>
      </c>
      <c r="C552" s="41" t="s">
        <v>1692</v>
      </c>
      <c r="D552" s="41">
        <v>19.95</v>
      </c>
      <c r="E552" s="41">
        <v>5.5416666666666661</v>
      </c>
      <c r="F552" s="41">
        <v>44623</v>
      </c>
      <c r="G552" s="41">
        <v>20.059999999999999</v>
      </c>
      <c r="H552" s="41">
        <v>5.572222222222222</v>
      </c>
    </row>
    <row r="553" spans="1:8" x14ac:dyDescent="0.45">
      <c r="A553" s="41">
        <v>551</v>
      </c>
      <c r="B553" s="41">
        <v>44993</v>
      </c>
      <c r="C553" s="41" t="s">
        <v>1693</v>
      </c>
      <c r="D553" s="41">
        <v>18.260000000000002</v>
      </c>
      <c r="E553" s="41">
        <v>5.0722222222222229</v>
      </c>
      <c r="F553" s="41">
        <v>44645</v>
      </c>
      <c r="G553" s="41">
        <v>18.440000000000001</v>
      </c>
      <c r="H553" s="41">
        <v>5.1222222222222227</v>
      </c>
    </row>
    <row r="554" spans="1:8" x14ac:dyDescent="0.45">
      <c r="A554" s="41">
        <v>552</v>
      </c>
      <c r="B554" s="41">
        <v>44995</v>
      </c>
      <c r="C554" s="41" t="s">
        <v>1694</v>
      </c>
      <c r="D554" s="41">
        <v>18.399999999999999</v>
      </c>
      <c r="E554" s="41">
        <v>5.1111111111111107</v>
      </c>
      <c r="F554" s="41">
        <v>44645</v>
      </c>
      <c r="G554" s="41">
        <v>18.440000000000001</v>
      </c>
      <c r="H554" s="41">
        <v>5.1222222222222227</v>
      </c>
    </row>
    <row r="555" spans="1:8" x14ac:dyDescent="0.45">
      <c r="A555" s="41">
        <v>553</v>
      </c>
      <c r="B555" s="41">
        <v>44996</v>
      </c>
      <c r="C555" s="41" t="s">
        <v>1695</v>
      </c>
      <c r="D555" s="41">
        <v>18.04</v>
      </c>
      <c r="E555" s="41">
        <v>5.0111111111111111</v>
      </c>
      <c r="F555" s="41">
        <v>44645</v>
      </c>
      <c r="G555" s="41">
        <v>18.440000000000001</v>
      </c>
      <c r="H555" s="41">
        <v>5.1222222222222227</v>
      </c>
    </row>
    <row r="556" spans="1:8" x14ac:dyDescent="0.45">
      <c r="A556" s="41">
        <v>554</v>
      </c>
      <c r="B556" s="41">
        <v>44997</v>
      </c>
      <c r="C556" s="41" t="s">
        <v>1696</v>
      </c>
      <c r="D556" s="41">
        <v>14.86</v>
      </c>
      <c r="E556" s="41">
        <v>4.1277777777777773</v>
      </c>
      <c r="F556" s="41">
        <v>44631</v>
      </c>
      <c r="G556" s="41">
        <v>15.93</v>
      </c>
      <c r="H556" s="41">
        <v>4.4249999999999998</v>
      </c>
    </row>
    <row r="557" spans="1:8" x14ac:dyDescent="0.45">
      <c r="A557" s="41">
        <v>555</v>
      </c>
      <c r="B557" s="41">
        <v>44998</v>
      </c>
      <c r="C557" s="41" t="s">
        <v>1697</v>
      </c>
      <c r="D557" s="41">
        <v>18.96</v>
      </c>
      <c r="E557" s="41">
        <v>5.2666666666666666</v>
      </c>
      <c r="F557" s="41">
        <v>44622</v>
      </c>
      <c r="G557" s="41">
        <v>19.16</v>
      </c>
      <c r="H557" s="41">
        <v>5.322222222222222</v>
      </c>
    </row>
    <row r="558" spans="1:8" x14ac:dyDescent="0.45">
      <c r="A558" s="41">
        <v>556</v>
      </c>
      <c r="B558" s="41">
        <v>44999</v>
      </c>
      <c r="C558" s="41" t="s">
        <v>1698</v>
      </c>
      <c r="D558" s="41">
        <v>22.1</v>
      </c>
      <c r="E558" s="41">
        <v>6.1388888888888893</v>
      </c>
      <c r="F558" s="41">
        <v>44635</v>
      </c>
      <c r="G558" s="41">
        <v>21.87</v>
      </c>
      <c r="H558" s="41">
        <v>6.0750000000000002</v>
      </c>
    </row>
    <row r="559" spans="1:8" x14ac:dyDescent="0.45">
      <c r="A559" s="41">
        <v>557</v>
      </c>
      <c r="B559" s="41">
        <v>45000</v>
      </c>
      <c r="C559" s="41" t="s">
        <v>1699</v>
      </c>
      <c r="D559" s="41">
        <v>20.239999999999998</v>
      </c>
      <c r="E559" s="41">
        <v>5.6222222222222218</v>
      </c>
      <c r="F559" s="41">
        <v>44626</v>
      </c>
      <c r="G559" s="41">
        <v>21.33</v>
      </c>
      <c r="H559" s="41">
        <v>5.9249999999999998</v>
      </c>
    </row>
    <row r="560" spans="1:8" x14ac:dyDescent="0.45">
      <c r="A560" s="41">
        <v>558</v>
      </c>
      <c r="B560" s="41">
        <v>45001</v>
      </c>
      <c r="C560" s="41" t="s">
        <v>1700</v>
      </c>
      <c r="D560" s="41">
        <v>10.89</v>
      </c>
      <c r="E560" s="41">
        <v>3.0249999999999999</v>
      </c>
      <c r="F560" s="41">
        <v>44641</v>
      </c>
      <c r="G560" s="41">
        <v>11.44</v>
      </c>
      <c r="H560" s="41">
        <v>3.1777777777777776</v>
      </c>
    </row>
    <row r="561" spans="1:8" x14ac:dyDescent="0.45">
      <c r="A561" s="41">
        <v>559</v>
      </c>
      <c r="B561" s="41">
        <v>45003</v>
      </c>
      <c r="C561" s="41" t="s">
        <v>1701</v>
      </c>
      <c r="D561" s="41">
        <v>7.33</v>
      </c>
      <c r="E561" s="41">
        <v>2.036111111111111</v>
      </c>
      <c r="F561" s="41">
        <v>44633</v>
      </c>
      <c r="G561" s="41">
        <v>9.33</v>
      </c>
      <c r="H561" s="41">
        <v>2.5916666666666668</v>
      </c>
    </row>
    <row r="562" spans="1:8" x14ac:dyDescent="0.45">
      <c r="A562" s="41">
        <v>560</v>
      </c>
      <c r="B562" s="41">
        <v>45004</v>
      </c>
      <c r="C562" s="41" t="s">
        <v>1702</v>
      </c>
      <c r="D562" s="41">
        <v>21.12</v>
      </c>
      <c r="E562" s="41">
        <v>5.8666666666666671</v>
      </c>
      <c r="F562" s="41">
        <v>44626</v>
      </c>
      <c r="G562" s="41">
        <v>21.33</v>
      </c>
      <c r="H562" s="41">
        <v>5.9249999999999998</v>
      </c>
    </row>
    <row r="563" spans="1:8" x14ac:dyDescent="0.45">
      <c r="A563" s="41">
        <v>561</v>
      </c>
      <c r="B563" s="41">
        <v>45005</v>
      </c>
      <c r="C563" s="41" t="s">
        <v>1703</v>
      </c>
      <c r="D563" s="41">
        <v>14.25</v>
      </c>
      <c r="E563" s="41">
        <v>3.958333333333333</v>
      </c>
      <c r="F563" s="41">
        <v>44632</v>
      </c>
      <c r="G563" s="41">
        <v>14.75</v>
      </c>
      <c r="H563" s="41">
        <v>4.0972222222222223</v>
      </c>
    </row>
    <row r="564" spans="1:8" x14ac:dyDescent="0.45">
      <c r="A564" s="41">
        <v>562</v>
      </c>
      <c r="B564" s="41">
        <v>45007</v>
      </c>
      <c r="C564" s="41" t="s">
        <v>1704</v>
      </c>
      <c r="D564" s="41">
        <v>6.14</v>
      </c>
      <c r="E564" s="41">
        <v>1.7055555555555555</v>
      </c>
      <c r="F564" s="41">
        <v>44624</v>
      </c>
      <c r="G564" s="41">
        <v>7.12</v>
      </c>
      <c r="H564" s="41">
        <v>1.9777777777777779</v>
      </c>
    </row>
    <row r="565" spans="1:8" x14ac:dyDescent="0.45">
      <c r="A565" s="41">
        <v>563</v>
      </c>
      <c r="B565" s="41">
        <v>45010</v>
      </c>
      <c r="C565" s="41" t="s">
        <v>1705</v>
      </c>
      <c r="D565" s="41">
        <v>10.19</v>
      </c>
      <c r="E565" s="41">
        <v>2.8305555555555553</v>
      </c>
      <c r="F565" s="41">
        <v>44642</v>
      </c>
      <c r="G565" s="41">
        <v>10.24</v>
      </c>
      <c r="H565" s="41">
        <v>2.8444444444444446</v>
      </c>
    </row>
    <row r="566" spans="1:8" x14ac:dyDescent="0.45">
      <c r="A566" s="41">
        <v>564</v>
      </c>
      <c r="B566" s="41">
        <v>45012</v>
      </c>
      <c r="C566" s="41" t="s">
        <v>1706</v>
      </c>
      <c r="D566" s="41">
        <v>15.88</v>
      </c>
      <c r="E566" s="41">
        <v>4.4111111111111114</v>
      </c>
      <c r="F566" s="41">
        <v>44631</v>
      </c>
      <c r="G566" s="41">
        <v>15.93</v>
      </c>
      <c r="H566" s="41">
        <v>4.4249999999999998</v>
      </c>
    </row>
    <row r="567" spans="1:8" x14ac:dyDescent="0.45">
      <c r="A567" s="41">
        <v>565</v>
      </c>
      <c r="B567" s="41">
        <v>45013</v>
      </c>
      <c r="C567" s="41" t="s">
        <v>1707</v>
      </c>
      <c r="D567" s="41">
        <v>24.21</v>
      </c>
      <c r="E567" s="41">
        <v>6.7249999999999996</v>
      </c>
      <c r="F567" s="41">
        <v>44647</v>
      </c>
      <c r="G567" s="41">
        <v>23.01</v>
      </c>
      <c r="H567" s="41">
        <v>6.3916666666666666</v>
      </c>
    </row>
    <row r="568" spans="1:8" x14ac:dyDescent="0.45">
      <c r="A568" s="41">
        <v>566</v>
      </c>
      <c r="B568" s="41">
        <v>45014</v>
      </c>
      <c r="C568" s="41" t="s">
        <v>1708</v>
      </c>
      <c r="D568" s="41">
        <v>22.49</v>
      </c>
      <c r="E568" s="41">
        <v>6.2472222222222218</v>
      </c>
      <c r="F568" s="41">
        <v>44644</v>
      </c>
      <c r="G568" s="41">
        <v>22.32</v>
      </c>
      <c r="H568" s="41">
        <v>6.2</v>
      </c>
    </row>
    <row r="569" spans="1:8" x14ac:dyDescent="0.45">
      <c r="A569" s="41">
        <v>567</v>
      </c>
      <c r="B569" s="41">
        <v>45016</v>
      </c>
      <c r="C569" s="41" t="s">
        <v>1709</v>
      </c>
      <c r="D569" s="41">
        <v>19.149999999999999</v>
      </c>
      <c r="E569" s="41">
        <v>5.3194444444444438</v>
      </c>
      <c r="F569" s="41">
        <v>44622</v>
      </c>
      <c r="G569" s="41">
        <v>19.16</v>
      </c>
      <c r="H569" s="41">
        <v>5.322222222222222</v>
      </c>
    </row>
    <row r="570" spans="1:8" x14ac:dyDescent="0.45">
      <c r="A570" s="41">
        <v>568</v>
      </c>
      <c r="B570" s="41">
        <v>45017</v>
      </c>
      <c r="C570" s="41" t="s">
        <v>1710</v>
      </c>
      <c r="D570" s="41">
        <v>20.350000000000001</v>
      </c>
      <c r="E570" s="41">
        <v>5.6527777777777777</v>
      </c>
      <c r="F570" s="41">
        <v>44681</v>
      </c>
      <c r="G570" s="41">
        <v>21.91</v>
      </c>
      <c r="H570" s="41">
        <v>6.0861111111111112</v>
      </c>
    </row>
    <row r="571" spans="1:8" x14ac:dyDescent="0.45">
      <c r="A571" s="41">
        <v>569</v>
      </c>
      <c r="B571" s="41">
        <v>45018</v>
      </c>
      <c r="C571" s="41" t="s">
        <v>1711</v>
      </c>
      <c r="D571" s="41">
        <v>18.23</v>
      </c>
      <c r="E571" s="41">
        <v>5.0638888888888891</v>
      </c>
      <c r="F571" s="41">
        <v>44678</v>
      </c>
      <c r="G571" s="41">
        <v>18.53</v>
      </c>
      <c r="H571" s="41">
        <v>5.1472222222222221</v>
      </c>
    </row>
    <row r="572" spans="1:8" x14ac:dyDescent="0.45">
      <c r="A572" s="41">
        <v>570</v>
      </c>
      <c r="B572" s="41">
        <v>45019</v>
      </c>
      <c r="C572" s="41" t="s">
        <v>1712</v>
      </c>
      <c r="D572" s="41">
        <v>24.29</v>
      </c>
      <c r="E572" s="41">
        <v>6.7472222222222218</v>
      </c>
      <c r="F572" s="41">
        <v>44670</v>
      </c>
      <c r="G572" s="41">
        <v>24.58</v>
      </c>
      <c r="H572" s="41">
        <v>6.8277777777777775</v>
      </c>
    </row>
    <row r="573" spans="1:8" x14ac:dyDescent="0.45">
      <c r="A573" s="41">
        <v>571</v>
      </c>
      <c r="B573" s="41">
        <v>45020</v>
      </c>
      <c r="C573" s="41" t="s">
        <v>1713</v>
      </c>
      <c r="D573" s="41">
        <v>18</v>
      </c>
      <c r="E573" s="41">
        <v>5</v>
      </c>
      <c r="F573" s="41">
        <v>44678</v>
      </c>
      <c r="G573" s="41">
        <v>18.53</v>
      </c>
      <c r="H573" s="41">
        <v>5.1472222222222221</v>
      </c>
    </row>
    <row r="574" spans="1:8" x14ac:dyDescent="0.45">
      <c r="A574" s="41">
        <v>572</v>
      </c>
      <c r="B574" s="41">
        <v>45024</v>
      </c>
      <c r="C574" s="41" t="s">
        <v>1714</v>
      </c>
      <c r="D574" s="41">
        <v>26.14</v>
      </c>
      <c r="E574" s="41">
        <v>7.2611111111111111</v>
      </c>
      <c r="F574" s="41">
        <v>44655</v>
      </c>
      <c r="G574" s="41">
        <v>26.09</v>
      </c>
      <c r="H574" s="41">
        <v>7.2472222222222218</v>
      </c>
    </row>
    <row r="575" spans="1:8" x14ac:dyDescent="0.45">
      <c r="A575" s="41">
        <v>573</v>
      </c>
      <c r="B575" s="41">
        <v>45025</v>
      </c>
      <c r="C575" s="41" t="s">
        <v>1715</v>
      </c>
      <c r="D575" s="41">
        <v>26.25</v>
      </c>
      <c r="E575" s="41">
        <v>7.2916666666666661</v>
      </c>
      <c r="F575" s="41">
        <v>44668</v>
      </c>
      <c r="G575" s="41">
        <v>26.78</v>
      </c>
      <c r="H575" s="41">
        <v>7.4388888888888891</v>
      </c>
    </row>
    <row r="576" spans="1:8" x14ac:dyDescent="0.45">
      <c r="A576" s="41">
        <v>574</v>
      </c>
      <c r="B576" s="41">
        <v>45026</v>
      </c>
      <c r="C576" s="41" t="s">
        <v>1716</v>
      </c>
      <c r="D576" s="41">
        <v>24.79</v>
      </c>
      <c r="E576" s="41">
        <v>6.8861111111111111</v>
      </c>
      <c r="F576" s="41">
        <v>44660</v>
      </c>
      <c r="G576" s="41">
        <v>25.11</v>
      </c>
      <c r="H576" s="41">
        <v>6.9749999999999996</v>
      </c>
    </row>
    <row r="577" spans="1:8" x14ac:dyDescent="0.45">
      <c r="A577" s="41">
        <v>575</v>
      </c>
      <c r="B577" s="41">
        <v>45027</v>
      </c>
      <c r="C577" s="41" t="s">
        <v>1717</v>
      </c>
      <c r="D577" s="41">
        <v>22.06</v>
      </c>
      <c r="E577" s="41">
        <v>6.1277777777777773</v>
      </c>
      <c r="F577" s="41">
        <v>44656</v>
      </c>
      <c r="G577" s="41">
        <v>22.09</v>
      </c>
      <c r="H577" s="41">
        <v>6.1361111111111111</v>
      </c>
    </row>
    <row r="578" spans="1:8" x14ac:dyDescent="0.45">
      <c r="A578" s="41">
        <v>576</v>
      </c>
      <c r="B578" s="41">
        <v>45028</v>
      </c>
      <c r="C578" s="41" t="s">
        <v>1718</v>
      </c>
      <c r="D578" s="41">
        <v>15.19</v>
      </c>
      <c r="E578" s="41">
        <v>4.2194444444444441</v>
      </c>
      <c r="F578" s="41">
        <v>44663</v>
      </c>
      <c r="G578" s="41">
        <v>16.37</v>
      </c>
      <c r="H578" s="41">
        <v>4.5472222222222225</v>
      </c>
    </row>
    <row r="579" spans="1:8" x14ac:dyDescent="0.45">
      <c r="A579" s="41">
        <v>577</v>
      </c>
      <c r="B579" s="41">
        <v>45029</v>
      </c>
      <c r="C579" s="41" t="s">
        <v>1719</v>
      </c>
      <c r="D579" s="41">
        <v>24.91</v>
      </c>
      <c r="E579" s="41">
        <v>6.9194444444444443</v>
      </c>
      <c r="F579" s="41">
        <v>44660</v>
      </c>
      <c r="G579" s="41">
        <v>25.11</v>
      </c>
      <c r="H579" s="41">
        <v>6.9749999999999996</v>
      </c>
    </row>
    <row r="580" spans="1:8" x14ac:dyDescent="0.45">
      <c r="A580" s="41">
        <v>578</v>
      </c>
      <c r="B580" s="41">
        <v>45032</v>
      </c>
      <c r="C580" s="41" t="s">
        <v>1720</v>
      </c>
      <c r="D580" s="41">
        <v>21.27</v>
      </c>
      <c r="E580" s="41">
        <v>5.9083333333333332</v>
      </c>
      <c r="F580" s="41">
        <v>44681</v>
      </c>
      <c r="G580" s="41">
        <v>21.91</v>
      </c>
      <c r="H580" s="41">
        <v>6.0861111111111112</v>
      </c>
    </row>
    <row r="581" spans="1:8" x14ac:dyDescent="0.45">
      <c r="A581" s="41">
        <v>579</v>
      </c>
      <c r="B581" s="41">
        <v>45033</v>
      </c>
      <c r="C581" s="41" t="s">
        <v>1721</v>
      </c>
      <c r="D581" s="41">
        <v>25.32</v>
      </c>
      <c r="E581" s="41">
        <v>7.0333333333333332</v>
      </c>
      <c r="F581" s="41">
        <v>44673</v>
      </c>
      <c r="G581" s="41">
        <v>25.64</v>
      </c>
      <c r="H581" s="41">
        <v>7.1222222222222218</v>
      </c>
    </row>
    <row r="582" spans="1:8" x14ac:dyDescent="0.45">
      <c r="A582" s="41">
        <v>580</v>
      </c>
      <c r="B582" s="41">
        <v>45034</v>
      </c>
      <c r="C582" s="41" t="s">
        <v>1722</v>
      </c>
      <c r="D582" s="41">
        <v>23.14</v>
      </c>
      <c r="E582" s="41">
        <v>6.427777777777778</v>
      </c>
      <c r="F582" s="41">
        <v>44654</v>
      </c>
      <c r="G582" s="41">
        <v>23.56</v>
      </c>
      <c r="H582" s="41">
        <v>6.5444444444444443</v>
      </c>
    </row>
    <row r="583" spans="1:8" x14ac:dyDescent="0.45">
      <c r="A583" s="41">
        <v>581</v>
      </c>
      <c r="B583" s="41">
        <v>45036</v>
      </c>
      <c r="C583" s="41" t="s">
        <v>1723</v>
      </c>
      <c r="D583" s="41">
        <v>23.07</v>
      </c>
      <c r="E583" s="41">
        <v>6.4083333333333332</v>
      </c>
      <c r="F583" s="41">
        <v>44654</v>
      </c>
      <c r="G583" s="41">
        <v>23.56</v>
      </c>
      <c r="H583" s="41">
        <v>6.5444444444444443</v>
      </c>
    </row>
    <row r="584" spans="1:8" x14ac:dyDescent="0.45">
      <c r="A584" s="41">
        <v>582</v>
      </c>
      <c r="B584" s="41">
        <v>45038</v>
      </c>
      <c r="C584" s="41" t="s">
        <v>1724</v>
      </c>
      <c r="D584" s="41">
        <v>26.12</v>
      </c>
      <c r="E584" s="41">
        <v>7.2555555555555555</v>
      </c>
      <c r="F584" s="41">
        <v>44668</v>
      </c>
      <c r="G584" s="41">
        <v>26.78</v>
      </c>
      <c r="H584" s="41">
        <v>7.4388888888888891</v>
      </c>
    </row>
    <row r="585" spans="1:8" x14ac:dyDescent="0.45">
      <c r="A585" s="41">
        <v>583</v>
      </c>
      <c r="B585" s="41">
        <v>45039</v>
      </c>
      <c r="C585" s="41" t="s">
        <v>1725</v>
      </c>
      <c r="D585" s="41">
        <v>24.16</v>
      </c>
      <c r="E585" s="41">
        <v>6.7111111111111112</v>
      </c>
      <c r="F585" s="41">
        <v>44670</v>
      </c>
      <c r="G585" s="41">
        <v>24.58</v>
      </c>
      <c r="H585" s="41">
        <v>6.8277777777777775</v>
      </c>
    </row>
    <row r="586" spans="1:8" x14ac:dyDescent="0.45">
      <c r="A586" s="41">
        <v>584</v>
      </c>
      <c r="B586" s="41">
        <v>45042</v>
      </c>
      <c r="C586" s="41" t="s">
        <v>1726</v>
      </c>
      <c r="D586" s="41">
        <v>22.69</v>
      </c>
      <c r="E586" s="41">
        <v>6.302777777777778</v>
      </c>
      <c r="F586" s="41">
        <v>44658</v>
      </c>
      <c r="G586" s="41">
        <v>22.7</v>
      </c>
      <c r="H586" s="41">
        <v>6.3055555555555554</v>
      </c>
    </row>
    <row r="587" spans="1:8" x14ac:dyDescent="0.45">
      <c r="A587" s="41">
        <v>585</v>
      </c>
      <c r="B587" s="41">
        <v>45043</v>
      </c>
      <c r="C587" s="41" t="s">
        <v>1727</v>
      </c>
      <c r="D587" s="41">
        <v>22.97</v>
      </c>
      <c r="E587" s="41">
        <v>6.3805555555555546</v>
      </c>
      <c r="F587" s="41">
        <v>44652</v>
      </c>
      <c r="G587" s="41">
        <v>23.03</v>
      </c>
      <c r="H587" s="41">
        <v>6.3972222222222221</v>
      </c>
    </row>
    <row r="588" spans="1:8" x14ac:dyDescent="0.45">
      <c r="A588" s="41">
        <v>586</v>
      </c>
      <c r="B588" s="41">
        <v>45044</v>
      </c>
      <c r="C588" s="41" t="s">
        <v>1728</v>
      </c>
      <c r="D588" s="41">
        <v>24.76</v>
      </c>
      <c r="E588" s="41">
        <v>6.8777777777777782</v>
      </c>
      <c r="F588" s="41">
        <v>44660</v>
      </c>
      <c r="G588" s="41">
        <v>25.11</v>
      </c>
      <c r="H588" s="41">
        <v>6.9749999999999996</v>
      </c>
    </row>
    <row r="589" spans="1:8" x14ac:dyDescent="0.45">
      <c r="A589" s="41">
        <v>587</v>
      </c>
      <c r="B589" s="41">
        <v>45046</v>
      </c>
      <c r="C589" s="41" t="s">
        <v>1729</v>
      </c>
      <c r="D589" s="41">
        <v>14.52</v>
      </c>
      <c r="E589" s="41">
        <v>4.0333333333333332</v>
      </c>
      <c r="F589" s="41">
        <v>44663</v>
      </c>
      <c r="G589" s="41">
        <v>16.37</v>
      </c>
      <c r="H589" s="41">
        <v>4.5472222222222225</v>
      </c>
    </row>
    <row r="590" spans="1:8" x14ac:dyDescent="0.45">
      <c r="A590" s="41">
        <v>588</v>
      </c>
      <c r="B590" s="41">
        <v>45047</v>
      </c>
      <c r="C590" s="41" t="s">
        <v>1730</v>
      </c>
      <c r="D590" s="41">
        <v>26.84</v>
      </c>
      <c r="E590" s="41">
        <v>7.4555555555555557</v>
      </c>
      <c r="F590" s="41">
        <v>44684</v>
      </c>
      <c r="G590" s="41">
        <v>27.94</v>
      </c>
      <c r="H590" s="41">
        <v>7.7611111111111111</v>
      </c>
    </row>
    <row r="591" spans="1:8" x14ac:dyDescent="0.45">
      <c r="A591" s="41">
        <v>589</v>
      </c>
      <c r="B591" s="41">
        <v>45048</v>
      </c>
      <c r="C591" s="41" t="s">
        <v>1731</v>
      </c>
      <c r="D591" s="41">
        <v>26.95</v>
      </c>
      <c r="E591" s="41">
        <v>7.4861111111111107</v>
      </c>
      <c r="F591" s="41">
        <v>44684</v>
      </c>
      <c r="G591" s="41">
        <v>27.94</v>
      </c>
      <c r="H591" s="41">
        <v>7.7611111111111111</v>
      </c>
    </row>
    <row r="592" spans="1:8" x14ac:dyDescent="0.45">
      <c r="A592" s="41">
        <v>590</v>
      </c>
      <c r="B592" s="41">
        <v>45049</v>
      </c>
      <c r="C592" s="41" t="s">
        <v>1732</v>
      </c>
      <c r="D592" s="41">
        <v>26.04</v>
      </c>
      <c r="E592" s="41">
        <v>7.2333333333333325</v>
      </c>
      <c r="F592" s="41">
        <v>44685</v>
      </c>
      <c r="G592" s="41">
        <v>26.38</v>
      </c>
      <c r="H592" s="41">
        <v>7.3277777777777775</v>
      </c>
    </row>
    <row r="593" spans="1:8" x14ac:dyDescent="0.45">
      <c r="A593" s="41">
        <v>591</v>
      </c>
      <c r="B593" s="41">
        <v>45050</v>
      </c>
      <c r="C593" s="41" t="s">
        <v>1733</v>
      </c>
      <c r="D593" s="41">
        <v>9.5500000000000007</v>
      </c>
      <c r="E593" s="41">
        <v>2.6527777777777781</v>
      </c>
      <c r="F593" s="41">
        <v>44691</v>
      </c>
      <c r="G593" s="41">
        <v>11.32</v>
      </c>
      <c r="H593" s="41">
        <v>3.1444444444444444</v>
      </c>
    </row>
    <row r="594" spans="1:8" x14ac:dyDescent="0.45">
      <c r="A594" s="41">
        <v>592</v>
      </c>
      <c r="B594" s="41">
        <v>45051</v>
      </c>
      <c r="C594" s="41" t="s">
        <v>1734</v>
      </c>
      <c r="D594" s="41">
        <v>15.9</v>
      </c>
      <c r="E594" s="41">
        <v>4.416666666666667</v>
      </c>
      <c r="F594" s="41">
        <v>44697</v>
      </c>
      <c r="G594" s="41">
        <v>17.7</v>
      </c>
      <c r="H594" s="41">
        <v>4.9166666666666661</v>
      </c>
    </row>
    <row r="595" spans="1:8" x14ac:dyDescent="0.45">
      <c r="A595" s="41">
        <v>593</v>
      </c>
      <c r="B595" s="41">
        <v>45054</v>
      </c>
      <c r="C595" s="41" t="s">
        <v>1735</v>
      </c>
      <c r="D595" s="41">
        <v>23.46</v>
      </c>
      <c r="E595" s="41">
        <v>6.5166666666666666</v>
      </c>
      <c r="F595" s="41">
        <v>44683</v>
      </c>
      <c r="G595" s="41">
        <v>24.14</v>
      </c>
      <c r="H595" s="41">
        <v>6.7055555555555557</v>
      </c>
    </row>
    <row r="596" spans="1:8" x14ac:dyDescent="0.45">
      <c r="A596" s="41">
        <v>594</v>
      </c>
      <c r="B596" s="41">
        <v>45055</v>
      </c>
      <c r="C596" s="41" t="s">
        <v>1736</v>
      </c>
      <c r="D596" s="41">
        <v>29.67</v>
      </c>
      <c r="E596" s="41">
        <v>8.2416666666666671</v>
      </c>
      <c r="F596" s="41">
        <v>44708</v>
      </c>
      <c r="G596" s="41">
        <v>28.85</v>
      </c>
      <c r="H596" s="41">
        <v>8.0138888888888893</v>
      </c>
    </row>
    <row r="597" spans="1:8" x14ac:dyDescent="0.45">
      <c r="A597" s="41">
        <v>595</v>
      </c>
      <c r="B597" s="41">
        <v>45056</v>
      </c>
      <c r="C597" s="41" t="s">
        <v>1737</v>
      </c>
      <c r="D597" s="41">
        <v>28.25</v>
      </c>
      <c r="E597" s="41">
        <v>7.8472222222222223</v>
      </c>
      <c r="F597" s="41">
        <v>44699</v>
      </c>
      <c r="G597" s="41">
        <v>28.31</v>
      </c>
      <c r="H597" s="41">
        <v>7.863888888888888</v>
      </c>
    </row>
    <row r="598" spans="1:8" x14ac:dyDescent="0.45">
      <c r="A598" s="41">
        <v>596</v>
      </c>
      <c r="B598" s="41">
        <v>45057</v>
      </c>
      <c r="C598" s="41" t="s">
        <v>1738</v>
      </c>
      <c r="D598" s="41">
        <v>25.19</v>
      </c>
      <c r="E598" s="41">
        <v>6.9972222222222227</v>
      </c>
      <c r="F598" s="41">
        <v>44698</v>
      </c>
      <c r="G598" s="41">
        <v>25.63</v>
      </c>
      <c r="H598" s="41">
        <v>7.1194444444444436</v>
      </c>
    </row>
    <row r="599" spans="1:8" x14ac:dyDescent="0.45">
      <c r="A599" s="41">
        <v>597</v>
      </c>
      <c r="B599" s="41">
        <v>45058</v>
      </c>
      <c r="C599" s="41" t="s">
        <v>1739</v>
      </c>
      <c r="D599" s="41">
        <v>23.24</v>
      </c>
      <c r="E599" s="41">
        <v>6.4555555555555548</v>
      </c>
      <c r="F599" s="41">
        <v>44683</v>
      </c>
      <c r="G599" s="41">
        <v>24.14</v>
      </c>
      <c r="H599" s="41">
        <v>6.7055555555555557</v>
      </c>
    </row>
    <row r="600" spans="1:8" x14ac:dyDescent="0.45">
      <c r="A600" s="41">
        <v>598</v>
      </c>
      <c r="B600" s="41">
        <v>45060</v>
      </c>
      <c r="C600" s="41" t="s">
        <v>1740</v>
      </c>
      <c r="D600" s="41">
        <v>20.83</v>
      </c>
      <c r="E600" s="41">
        <v>5.7861111111111105</v>
      </c>
      <c r="F600" s="41">
        <v>44689</v>
      </c>
      <c r="G600" s="41">
        <v>21.62</v>
      </c>
      <c r="H600" s="41">
        <v>6.0055555555555555</v>
      </c>
    </row>
    <row r="601" spans="1:8" x14ac:dyDescent="0.45">
      <c r="A601" s="41">
        <v>599</v>
      </c>
      <c r="B601" s="41">
        <v>45061</v>
      </c>
      <c r="C601" s="41" t="s">
        <v>1741</v>
      </c>
      <c r="D601" s="41">
        <v>28.06</v>
      </c>
      <c r="E601" s="41">
        <v>7.7944444444444443</v>
      </c>
      <c r="F601" s="41">
        <v>44699</v>
      </c>
      <c r="G601" s="41">
        <v>28.31</v>
      </c>
      <c r="H601" s="41">
        <v>7.863888888888888</v>
      </c>
    </row>
    <row r="602" spans="1:8" x14ac:dyDescent="0.45">
      <c r="A602" s="41">
        <v>600</v>
      </c>
      <c r="B602" s="41">
        <v>45062</v>
      </c>
      <c r="C602" s="41" t="s">
        <v>1742</v>
      </c>
      <c r="D602" s="41">
        <v>27.36</v>
      </c>
      <c r="E602" s="41">
        <v>7.6</v>
      </c>
      <c r="F602" s="41">
        <v>44684</v>
      </c>
      <c r="G602" s="41">
        <v>27.94</v>
      </c>
      <c r="H602" s="41">
        <v>7.7611111111111111</v>
      </c>
    </row>
    <row r="603" spans="1:8" x14ac:dyDescent="0.45">
      <c r="A603" s="41">
        <v>601</v>
      </c>
      <c r="B603" s="41">
        <v>45063</v>
      </c>
      <c r="C603" s="41" t="s">
        <v>1743</v>
      </c>
      <c r="D603" s="41">
        <v>26.44</v>
      </c>
      <c r="E603" s="41">
        <v>7.344444444444445</v>
      </c>
      <c r="F603" s="41">
        <v>44705</v>
      </c>
      <c r="G603" s="41">
        <v>26.51</v>
      </c>
      <c r="H603" s="41">
        <v>7.3638888888888889</v>
      </c>
    </row>
    <row r="604" spans="1:8" x14ac:dyDescent="0.45">
      <c r="A604" s="41">
        <v>602</v>
      </c>
      <c r="B604" s="41">
        <v>45066</v>
      </c>
      <c r="C604" s="41" t="s">
        <v>1744</v>
      </c>
      <c r="D604" s="41">
        <v>22.38</v>
      </c>
      <c r="E604" s="41">
        <v>6.2166666666666659</v>
      </c>
      <c r="F604" s="41">
        <v>44686</v>
      </c>
      <c r="G604" s="41">
        <v>22.84</v>
      </c>
      <c r="H604" s="41">
        <v>6.3444444444444441</v>
      </c>
    </row>
    <row r="605" spans="1:8" x14ac:dyDescent="0.45">
      <c r="A605" s="41">
        <v>603</v>
      </c>
      <c r="B605" s="41">
        <v>45067</v>
      </c>
      <c r="C605" s="41" t="s">
        <v>1745</v>
      </c>
      <c r="D605" s="41">
        <v>28.13</v>
      </c>
      <c r="E605" s="41">
        <v>7.8138888888888882</v>
      </c>
      <c r="F605" s="41">
        <v>44699</v>
      </c>
      <c r="G605" s="41">
        <v>28.31</v>
      </c>
      <c r="H605" s="41">
        <v>7.863888888888888</v>
      </c>
    </row>
    <row r="606" spans="1:8" x14ac:dyDescent="0.45">
      <c r="A606" s="41">
        <v>604</v>
      </c>
      <c r="B606" s="41">
        <v>45068</v>
      </c>
      <c r="C606" s="41" t="s">
        <v>1746</v>
      </c>
      <c r="D606" s="41">
        <v>19.91</v>
      </c>
      <c r="E606" s="41">
        <v>5.5305555555555559</v>
      </c>
      <c r="F606" s="41">
        <v>44688</v>
      </c>
      <c r="G606" s="41">
        <v>20.010000000000002</v>
      </c>
      <c r="H606" s="41">
        <v>5.5583333333333336</v>
      </c>
    </row>
    <row r="607" spans="1:8" x14ac:dyDescent="0.45">
      <c r="A607" s="41">
        <v>605</v>
      </c>
      <c r="B607" s="41">
        <v>45069</v>
      </c>
      <c r="C607" s="41" t="s">
        <v>1747</v>
      </c>
      <c r="D607" s="41">
        <v>27.11</v>
      </c>
      <c r="E607" s="41">
        <v>7.530555555555555</v>
      </c>
      <c r="F607" s="41">
        <v>44684</v>
      </c>
      <c r="G607" s="41">
        <v>27.94</v>
      </c>
      <c r="H607" s="41">
        <v>7.7611111111111111</v>
      </c>
    </row>
    <row r="608" spans="1:8" x14ac:dyDescent="0.45">
      <c r="A608" s="41">
        <v>606</v>
      </c>
      <c r="B608" s="41">
        <v>45070</v>
      </c>
      <c r="C608" s="41" t="s">
        <v>1748</v>
      </c>
      <c r="D608" s="41">
        <v>29.13</v>
      </c>
      <c r="E608" s="41">
        <v>8.0916666666666668</v>
      </c>
      <c r="F608" s="41">
        <v>44708</v>
      </c>
      <c r="G608" s="41">
        <v>28.85</v>
      </c>
      <c r="H608" s="41">
        <v>8.0138888888888893</v>
      </c>
    </row>
    <row r="609" spans="1:8" x14ac:dyDescent="0.45">
      <c r="A609" s="41">
        <v>607</v>
      </c>
      <c r="B609" s="41">
        <v>45071</v>
      </c>
      <c r="C609" s="41" t="s">
        <v>1749</v>
      </c>
      <c r="D609" s="41">
        <v>15.63</v>
      </c>
      <c r="E609" s="41">
        <v>4.3416666666666668</v>
      </c>
      <c r="F609" s="41">
        <v>44700</v>
      </c>
      <c r="G609" s="41">
        <v>15.89</v>
      </c>
      <c r="H609" s="41">
        <v>4.4138888888888888</v>
      </c>
    </row>
    <row r="610" spans="1:8" x14ac:dyDescent="0.45">
      <c r="A610" s="41">
        <v>608</v>
      </c>
      <c r="B610" s="41">
        <v>45072</v>
      </c>
      <c r="C610" s="41" t="s">
        <v>1750</v>
      </c>
      <c r="D610" s="41">
        <v>17.760000000000002</v>
      </c>
      <c r="E610" s="41">
        <v>4.9333333333333336</v>
      </c>
      <c r="F610" s="41">
        <v>44702</v>
      </c>
      <c r="G610" s="41">
        <v>18.260000000000002</v>
      </c>
      <c r="H610" s="41">
        <v>5.0722222222222229</v>
      </c>
    </row>
    <row r="611" spans="1:8" x14ac:dyDescent="0.45">
      <c r="A611" s="41">
        <v>609</v>
      </c>
      <c r="B611" s="41">
        <v>45073</v>
      </c>
      <c r="C611" s="41" t="s">
        <v>1751</v>
      </c>
      <c r="D611" s="41">
        <v>22.32</v>
      </c>
      <c r="E611" s="41">
        <v>6.2</v>
      </c>
      <c r="F611" s="41">
        <v>44686</v>
      </c>
      <c r="G611" s="41">
        <v>22.84</v>
      </c>
      <c r="H611" s="41">
        <v>6.3444444444444441</v>
      </c>
    </row>
    <row r="612" spans="1:8" x14ac:dyDescent="0.45">
      <c r="A612" s="41">
        <v>610</v>
      </c>
      <c r="B612" s="41">
        <v>45074</v>
      </c>
      <c r="C612" s="41" t="s">
        <v>1752</v>
      </c>
      <c r="D612" s="41">
        <v>15.76</v>
      </c>
      <c r="E612" s="41">
        <v>4.3777777777777773</v>
      </c>
      <c r="F612" s="41">
        <v>44700</v>
      </c>
      <c r="G612" s="41">
        <v>15.89</v>
      </c>
      <c r="H612" s="41">
        <v>4.4138888888888888</v>
      </c>
    </row>
    <row r="613" spans="1:8" x14ac:dyDescent="0.45">
      <c r="A613" s="41">
        <v>611</v>
      </c>
      <c r="B613" s="41">
        <v>45080</v>
      </c>
      <c r="C613" s="41" t="s">
        <v>1753</v>
      </c>
      <c r="D613" s="41">
        <v>29.71</v>
      </c>
      <c r="E613" s="41">
        <v>8.2527777777777782</v>
      </c>
      <c r="F613" s="41">
        <v>44714</v>
      </c>
      <c r="G613" s="41">
        <v>28.23</v>
      </c>
      <c r="H613" s="41">
        <v>7.8416666666666668</v>
      </c>
    </row>
    <row r="614" spans="1:8" x14ac:dyDescent="0.45">
      <c r="A614" s="41">
        <v>612</v>
      </c>
      <c r="B614" s="41">
        <v>45081</v>
      </c>
      <c r="C614" s="41" t="s">
        <v>1754</v>
      </c>
      <c r="D614" s="41">
        <v>22.07</v>
      </c>
      <c r="E614" s="41">
        <v>6.1305555555555555</v>
      </c>
      <c r="F614" s="41">
        <v>44728</v>
      </c>
      <c r="G614" s="41">
        <v>22.65</v>
      </c>
      <c r="H614" s="41">
        <v>6.2916666666666661</v>
      </c>
    </row>
    <row r="615" spans="1:8" x14ac:dyDescent="0.45">
      <c r="A615" s="41">
        <v>613</v>
      </c>
      <c r="B615" s="41">
        <v>45084</v>
      </c>
      <c r="C615" s="41" t="s">
        <v>1755</v>
      </c>
      <c r="D615" s="41">
        <v>24.62</v>
      </c>
      <c r="E615" s="41">
        <v>6.8388888888888886</v>
      </c>
      <c r="F615" s="41">
        <v>44735</v>
      </c>
      <c r="G615" s="41">
        <v>24.71</v>
      </c>
      <c r="H615" s="41">
        <v>6.8638888888888889</v>
      </c>
    </row>
    <row r="616" spans="1:8" x14ac:dyDescent="0.45">
      <c r="A616" s="41">
        <v>614</v>
      </c>
      <c r="B616" s="41">
        <v>45086</v>
      </c>
      <c r="C616" s="41" t="s">
        <v>1756</v>
      </c>
      <c r="D616" s="41">
        <v>20.97</v>
      </c>
      <c r="E616" s="41">
        <v>5.8249999999999993</v>
      </c>
      <c r="F616" s="41">
        <v>44734</v>
      </c>
      <c r="G616" s="41">
        <v>21.66</v>
      </c>
      <c r="H616" s="41">
        <v>6.0166666666666666</v>
      </c>
    </row>
    <row r="617" spans="1:8" x14ac:dyDescent="0.45">
      <c r="A617" s="41">
        <v>615</v>
      </c>
      <c r="B617" s="41">
        <v>45088</v>
      </c>
      <c r="C617" s="41" t="s">
        <v>1757</v>
      </c>
      <c r="D617" s="41">
        <v>10.119999999999999</v>
      </c>
      <c r="E617" s="41">
        <v>2.8111111111111109</v>
      </c>
      <c r="F617" s="41">
        <v>44727</v>
      </c>
      <c r="G617" s="41">
        <v>13.22</v>
      </c>
      <c r="H617" s="41">
        <v>3.6722222222222225</v>
      </c>
    </row>
    <row r="618" spans="1:8" x14ac:dyDescent="0.45">
      <c r="A618" s="41">
        <v>616</v>
      </c>
      <c r="B618" s="41">
        <v>45092</v>
      </c>
      <c r="C618" s="41" t="s">
        <v>1758</v>
      </c>
      <c r="D618" s="41">
        <v>17.61</v>
      </c>
      <c r="E618" s="41">
        <v>4.8916666666666666</v>
      </c>
      <c r="F618" s="41">
        <v>44721</v>
      </c>
      <c r="G618" s="41">
        <v>19.649999999999999</v>
      </c>
      <c r="H618" s="41">
        <v>5.458333333333333</v>
      </c>
    </row>
    <row r="619" spans="1:8" x14ac:dyDescent="0.45">
      <c r="A619" s="41">
        <v>617</v>
      </c>
      <c r="B619" s="41">
        <v>45093</v>
      </c>
      <c r="C619" s="41" t="s">
        <v>1759</v>
      </c>
      <c r="D619" s="41">
        <v>27.91</v>
      </c>
      <c r="E619" s="41">
        <v>7.7527777777777773</v>
      </c>
      <c r="F619" s="41">
        <v>44715</v>
      </c>
      <c r="G619" s="41">
        <v>27.97</v>
      </c>
      <c r="H619" s="41">
        <v>7.7694444444444439</v>
      </c>
    </row>
    <row r="620" spans="1:8" x14ac:dyDescent="0.45">
      <c r="A620" s="41">
        <v>618</v>
      </c>
      <c r="B620" s="41">
        <v>45094</v>
      </c>
      <c r="C620" s="41" t="s">
        <v>1760</v>
      </c>
      <c r="D620" s="41">
        <v>24.48</v>
      </c>
      <c r="E620" s="41">
        <v>6.8</v>
      </c>
      <c r="F620" s="41">
        <v>44735</v>
      </c>
      <c r="G620" s="41">
        <v>24.71</v>
      </c>
      <c r="H620" s="41">
        <v>6.8638888888888889</v>
      </c>
    </row>
    <row r="621" spans="1:8" x14ac:dyDescent="0.45">
      <c r="A621" s="41">
        <v>619</v>
      </c>
      <c r="B621" s="41">
        <v>45096</v>
      </c>
      <c r="C621" s="41" t="s">
        <v>1761</v>
      </c>
      <c r="D621" s="41">
        <v>28.3</v>
      </c>
      <c r="E621" s="41">
        <v>7.8611111111111107</v>
      </c>
      <c r="F621" s="41">
        <v>44714</v>
      </c>
      <c r="G621" s="41">
        <v>28.23</v>
      </c>
      <c r="H621" s="41">
        <v>7.8416666666666668</v>
      </c>
    </row>
    <row r="622" spans="1:8" x14ac:dyDescent="0.45">
      <c r="A622" s="41">
        <v>620</v>
      </c>
      <c r="B622" s="41">
        <v>45151</v>
      </c>
      <c r="C622" s="41" t="s">
        <v>1762</v>
      </c>
      <c r="D622" s="41">
        <v>25.4</v>
      </c>
      <c r="E622" s="41">
        <v>7.0555555555555554</v>
      </c>
      <c r="F622" s="41">
        <v>44798</v>
      </c>
      <c r="G622" s="41">
        <v>25.82</v>
      </c>
      <c r="H622" s="41">
        <v>7.1722222222222225</v>
      </c>
    </row>
    <row r="623" spans="1:8" x14ac:dyDescent="0.45">
      <c r="A623" s="41">
        <v>621</v>
      </c>
      <c r="B623" s="41">
        <v>45172</v>
      </c>
      <c r="C623" s="41" t="s">
        <v>1763</v>
      </c>
      <c r="D623" s="41">
        <v>24.41</v>
      </c>
      <c r="E623" s="41">
        <v>6.780555555555555</v>
      </c>
      <c r="F623" s="41">
        <v>44811</v>
      </c>
      <c r="G623" s="41">
        <v>23.02</v>
      </c>
      <c r="H623" s="41">
        <v>6.3944444444444439</v>
      </c>
    </row>
    <row r="624" spans="1:8" x14ac:dyDescent="0.45">
      <c r="A624" s="41">
        <v>622</v>
      </c>
      <c r="B624" s="41">
        <v>45178</v>
      </c>
      <c r="C624" s="41" t="s">
        <v>1764</v>
      </c>
      <c r="D624" s="41">
        <v>22.13</v>
      </c>
      <c r="E624" s="41">
        <v>6.1472222222222221</v>
      </c>
      <c r="F624" s="41">
        <v>44816</v>
      </c>
      <c r="G624" s="41">
        <v>21.32</v>
      </c>
      <c r="H624" s="41">
        <v>5.9222222222222225</v>
      </c>
    </row>
    <row r="625" spans="1:8" x14ac:dyDescent="0.45">
      <c r="A625" s="41">
        <v>623</v>
      </c>
      <c r="B625" s="41">
        <v>45179</v>
      </c>
      <c r="C625" s="41" t="s">
        <v>1765</v>
      </c>
      <c r="D625" s="41">
        <v>19.8</v>
      </c>
      <c r="E625" s="41">
        <v>5.5</v>
      </c>
      <c r="F625" s="41">
        <v>44834</v>
      </c>
      <c r="G625" s="41">
        <v>20.43</v>
      </c>
      <c r="H625" s="41">
        <v>5.6749999999999998</v>
      </c>
    </row>
    <row r="626" spans="1:8" x14ac:dyDescent="0.45">
      <c r="A626" s="41">
        <v>624</v>
      </c>
      <c r="B626" s="41">
        <v>45192</v>
      </c>
      <c r="C626" s="41" t="s">
        <v>1766</v>
      </c>
      <c r="D626" s="41">
        <v>12.17</v>
      </c>
      <c r="E626" s="41">
        <v>3.3805555555555555</v>
      </c>
      <c r="F626" s="41">
        <v>44826</v>
      </c>
      <c r="G626" s="41">
        <v>12.64</v>
      </c>
      <c r="H626" s="41">
        <v>3.5111111111111111</v>
      </c>
    </row>
    <row r="627" spans="1:8" x14ac:dyDescent="0.45">
      <c r="A627" s="41">
        <v>625</v>
      </c>
      <c r="B627" s="41">
        <v>45193</v>
      </c>
      <c r="C627" s="41" t="s">
        <v>1767</v>
      </c>
      <c r="D627" s="41">
        <v>15.76</v>
      </c>
      <c r="E627" s="41">
        <v>4.3777777777777773</v>
      </c>
      <c r="F627" s="41">
        <v>44814</v>
      </c>
      <c r="G627" s="41">
        <v>15.9</v>
      </c>
      <c r="H627" s="41">
        <v>4.416666666666667</v>
      </c>
    </row>
    <row r="628" spans="1:8" x14ac:dyDescent="0.45">
      <c r="A628" s="41">
        <v>626</v>
      </c>
      <c r="B628" s="41">
        <v>45199</v>
      </c>
      <c r="C628" s="41" t="s">
        <v>1768</v>
      </c>
      <c r="D628" s="41">
        <v>17.920000000000002</v>
      </c>
      <c r="E628" s="41">
        <v>4.9777777777777779</v>
      </c>
      <c r="F628" s="41">
        <v>44772</v>
      </c>
      <c r="G628" s="41">
        <v>18.71</v>
      </c>
      <c r="H628" s="41">
        <v>5.197222222222222</v>
      </c>
    </row>
    <row r="629" spans="1:8" x14ac:dyDescent="0.45">
      <c r="A629" s="41">
        <v>627</v>
      </c>
      <c r="B629" s="41">
        <v>45200</v>
      </c>
      <c r="C629" s="41" t="s">
        <v>1769</v>
      </c>
      <c r="D629" s="41">
        <v>13.65</v>
      </c>
      <c r="E629" s="41">
        <v>3.7916666666666665</v>
      </c>
      <c r="F629" s="41">
        <v>44640</v>
      </c>
      <c r="G629" s="41">
        <v>14.08</v>
      </c>
      <c r="H629" s="41">
        <v>3.911111111111111</v>
      </c>
    </row>
    <row r="630" spans="1:8" x14ac:dyDescent="0.45">
      <c r="A630" s="41">
        <v>628</v>
      </c>
      <c r="B630" s="41">
        <v>45201</v>
      </c>
      <c r="C630" s="41" t="s">
        <v>1770</v>
      </c>
      <c r="D630" s="41">
        <v>18.27</v>
      </c>
      <c r="E630" s="41">
        <v>5.0750000000000002</v>
      </c>
      <c r="F630" s="41">
        <v>44853</v>
      </c>
      <c r="G630" s="41">
        <v>18.579999999999998</v>
      </c>
      <c r="H630" s="41">
        <v>5.1611111111111105</v>
      </c>
    </row>
    <row r="631" spans="1:8" x14ac:dyDescent="0.45">
      <c r="A631" s="41">
        <v>629</v>
      </c>
      <c r="B631" s="41">
        <v>45205</v>
      </c>
      <c r="C631" s="41" t="s">
        <v>1771</v>
      </c>
      <c r="D631" s="41">
        <v>18.66</v>
      </c>
      <c r="E631" s="41">
        <v>5.1833333333333336</v>
      </c>
      <c r="F631" s="41">
        <v>44837</v>
      </c>
      <c r="G631" s="41">
        <v>18.86</v>
      </c>
      <c r="H631" s="41">
        <v>5.2388888888888889</v>
      </c>
    </row>
    <row r="632" spans="1:8" x14ac:dyDescent="0.45">
      <c r="A632" s="41">
        <v>630</v>
      </c>
      <c r="B632" s="41">
        <v>45206</v>
      </c>
      <c r="C632" s="41" t="s">
        <v>1772</v>
      </c>
      <c r="D632" s="41">
        <v>10.16</v>
      </c>
      <c r="E632" s="41">
        <v>2.8222222222222224</v>
      </c>
      <c r="F632" s="41">
        <v>44858</v>
      </c>
      <c r="G632" s="41">
        <v>10.23</v>
      </c>
      <c r="H632" s="41">
        <v>2.8416666666666668</v>
      </c>
    </row>
    <row r="633" spans="1:8" x14ac:dyDescent="0.45">
      <c r="A633" s="41">
        <v>631</v>
      </c>
      <c r="B633" s="41">
        <v>45209</v>
      </c>
      <c r="C633" s="41" t="s">
        <v>1773</v>
      </c>
      <c r="D633" s="41">
        <v>17.14</v>
      </c>
      <c r="E633" s="41">
        <v>4.7611111111111111</v>
      </c>
      <c r="F633" s="41">
        <v>44855</v>
      </c>
      <c r="G633" s="41">
        <v>17.260000000000002</v>
      </c>
      <c r="H633" s="41">
        <v>4.7944444444444452</v>
      </c>
    </row>
    <row r="634" spans="1:8" x14ac:dyDescent="0.45">
      <c r="A634" s="41">
        <v>632</v>
      </c>
      <c r="B634" s="41">
        <v>45210</v>
      </c>
      <c r="C634" s="41" t="s">
        <v>1774</v>
      </c>
      <c r="D634" s="41">
        <v>16.32</v>
      </c>
      <c r="E634" s="41">
        <v>4.5333333333333332</v>
      </c>
      <c r="F634" s="41">
        <v>44855</v>
      </c>
      <c r="G634" s="41">
        <v>17.260000000000002</v>
      </c>
      <c r="H634" s="41">
        <v>4.7944444444444452</v>
      </c>
    </row>
    <row r="635" spans="1:8" x14ac:dyDescent="0.45">
      <c r="A635" s="41">
        <v>633</v>
      </c>
      <c r="B635" s="41">
        <v>45211</v>
      </c>
      <c r="C635" s="41" t="s">
        <v>1775</v>
      </c>
      <c r="D635" s="41">
        <v>15.92</v>
      </c>
      <c r="E635" s="41">
        <v>4.4222222222222225</v>
      </c>
      <c r="F635" s="41">
        <v>44859</v>
      </c>
      <c r="G635" s="41">
        <v>16.11</v>
      </c>
      <c r="H635" s="41">
        <v>4.4749999999999996</v>
      </c>
    </row>
    <row r="636" spans="1:8" x14ac:dyDescent="0.45">
      <c r="A636" s="41">
        <v>634</v>
      </c>
      <c r="B636" s="41">
        <v>45212</v>
      </c>
      <c r="C636" s="41" t="s">
        <v>1776</v>
      </c>
      <c r="D636" s="41">
        <v>14.25</v>
      </c>
      <c r="E636" s="41">
        <v>3.958333333333333</v>
      </c>
      <c r="F636" s="41">
        <v>44848</v>
      </c>
      <c r="G636" s="41">
        <v>14.37</v>
      </c>
      <c r="H636" s="41">
        <v>3.9916666666666663</v>
      </c>
    </row>
    <row r="637" spans="1:8" x14ac:dyDescent="0.45">
      <c r="A637" s="41">
        <v>635</v>
      </c>
      <c r="B637" s="41">
        <v>45214</v>
      </c>
      <c r="C637" s="41" t="s">
        <v>1777</v>
      </c>
      <c r="D637" s="41">
        <v>17.3</v>
      </c>
      <c r="E637" s="41">
        <v>4.8055555555555554</v>
      </c>
      <c r="F637" s="41">
        <v>44852</v>
      </c>
      <c r="G637" s="41">
        <v>17.48</v>
      </c>
      <c r="H637" s="41">
        <v>4.8555555555555552</v>
      </c>
    </row>
    <row r="638" spans="1:8" x14ac:dyDescent="0.45">
      <c r="A638" s="41">
        <v>636</v>
      </c>
      <c r="B638" s="41">
        <v>45215</v>
      </c>
      <c r="C638" s="41" t="s">
        <v>1778</v>
      </c>
      <c r="D638" s="41">
        <v>16.73</v>
      </c>
      <c r="E638" s="41">
        <v>4.6472222222222221</v>
      </c>
      <c r="F638" s="41">
        <v>44855</v>
      </c>
      <c r="G638" s="41">
        <v>17.260000000000002</v>
      </c>
      <c r="H638" s="41">
        <v>4.7944444444444452</v>
      </c>
    </row>
    <row r="639" spans="1:8" x14ac:dyDescent="0.45">
      <c r="A639" s="41">
        <v>637</v>
      </c>
      <c r="B639" s="41">
        <v>45216</v>
      </c>
      <c r="C639" s="41" t="s">
        <v>1779</v>
      </c>
      <c r="D639" s="41">
        <v>18.309999999999999</v>
      </c>
      <c r="E639" s="41">
        <v>5.0861111111111104</v>
      </c>
      <c r="F639" s="41">
        <v>44853</v>
      </c>
      <c r="G639" s="41">
        <v>18.579999999999998</v>
      </c>
      <c r="H639" s="41">
        <v>5.1611111111111105</v>
      </c>
    </row>
    <row r="640" spans="1:8" x14ac:dyDescent="0.45">
      <c r="A640" s="41">
        <v>638</v>
      </c>
      <c r="B640" s="41">
        <v>45217</v>
      </c>
      <c r="C640" s="41" t="s">
        <v>1780</v>
      </c>
      <c r="D640" s="41">
        <v>17.79</v>
      </c>
      <c r="E640" s="41">
        <v>4.9416666666666664</v>
      </c>
      <c r="F640" s="41">
        <v>44853</v>
      </c>
      <c r="G640" s="41">
        <v>18.579999999999998</v>
      </c>
      <c r="H640" s="41">
        <v>5.1611111111111105</v>
      </c>
    </row>
    <row r="641" spans="1:8" x14ac:dyDescent="0.45">
      <c r="A641" s="41">
        <v>639</v>
      </c>
      <c r="B641" s="41">
        <v>45218</v>
      </c>
      <c r="C641" s="41" t="s">
        <v>1781</v>
      </c>
      <c r="D641" s="41">
        <v>17.440000000000001</v>
      </c>
      <c r="E641" s="41">
        <v>4.844444444444445</v>
      </c>
      <c r="F641" s="41">
        <v>44852</v>
      </c>
      <c r="G641" s="41">
        <v>17.48</v>
      </c>
      <c r="H641" s="41">
        <v>4.8555555555555552</v>
      </c>
    </row>
    <row r="642" spans="1:8" x14ac:dyDescent="0.45">
      <c r="A642" s="41">
        <v>640</v>
      </c>
      <c r="B642" s="41">
        <v>45220</v>
      </c>
      <c r="C642" s="41" t="s">
        <v>1782</v>
      </c>
      <c r="D642" s="41">
        <v>16.93</v>
      </c>
      <c r="E642" s="41">
        <v>4.7027777777777775</v>
      </c>
      <c r="F642" s="41">
        <v>44855</v>
      </c>
      <c r="G642" s="41">
        <v>17.260000000000002</v>
      </c>
      <c r="H642" s="41">
        <v>4.7944444444444452</v>
      </c>
    </row>
    <row r="643" spans="1:8" x14ac:dyDescent="0.45">
      <c r="A643" s="41">
        <v>641</v>
      </c>
      <c r="B643" s="41">
        <v>45221</v>
      </c>
      <c r="C643" s="41" t="s">
        <v>1783</v>
      </c>
      <c r="D643" s="41">
        <v>17.68</v>
      </c>
      <c r="E643" s="41">
        <v>4.9111111111111105</v>
      </c>
      <c r="F643" s="41">
        <v>44853</v>
      </c>
      <c r="G643" s="41">
        <v>18.579999999999998</v>
      </c>
      <c r="H643" s="41">
        <v>5.1611111111111105</v>
      </c>
    </row>
    <row r="644" spans="1:8" x14ac:dyDescent="0.45">
      <c r="A644" s="41">
        <v>642</v>
      </c>
      <c r="B644" s="41">
        <v>45222</v>
      </c>
      <c r="C644" s="41" t="s">
        <v>1784</v>
      </c>
      <c r="D644" s="41">
        <v>16.809999999999999</v>
      </c>
      <c r="E644" s="41">
        <v>4.6694444444444443</v>
      </c>
      <c r="F644" s="41">
        <v>44855</v>
      </c>
      <c r="G644" s="41">
        <v>17.260000000000002</v>
      </c>
      <c r="H644" s="41">
        <v>4.7944444444444452</v>
      </c>
    </row>
    <row r="645" spans="1:8" x14ac:dyDescent="0.45">
      <c r="A645" s="41">
        <v>643</v>
      </c>
      <c r="B645" s="41">
        <v>45223</v>
      </c>
      <c r="C645" s="41" t="s">
        <v>1785</v>
      </c>
      <c r="D645" s="41">
        <v>15.28</v>
      </c>
      <c r="E645" s="41">
        <v>4.2444444444444445</v>
      </c>
      <c r="F645" s="41">
        <v>44864</v>
      </c>
      <c r="G645" s="41">
        <v>15.5</v>
      </c>
      <c r="H645" s="41">
        <v>4.3055555555555554</v>
      </c>
    </row>
    <row r="646" spans="1:8" x14ac:dyDescent="0.45">
      <c r="A646" s="41">
        <v>644</v>
      </c>
      <c r="B646" s="41">
        <v>45224</v>
      </c>
      <c r="C646" s="41" t="s">
        <v>1786</v>
      </c>
      <c r="D646" s="41">
        <v>17.170000000000002</v>
      </c>
      <c r="E646" s="41">
        <v>4.7694444444444448</v>
      </c>
      <c r="F646" s="41">
        <v>44855</v>
      </c>
      <c r="G646" s="41">
        <v>17.260000000000002</v>
      </c>
      <c r="H646" s="41">
        <v>4.7944444444444452</v>
      </c>
    </row>
    <row r="647" spans="1:8" x14ac:dyDescent="0.45">
      <c r="A647" s="41">
        <v>645</v>
      </c>
      <c r="B647" s="41">
        <v>45225</v>
      </c>
      <c r="C647" s="41" t="s">
        <v>1787</v>
      </c>
      <c r="D647" s="41">
        <v>15.02</v>
      </c>
      <c r="E647" s="41">
        <v>4.1722222222222216</v>
      </c>
      <c r="F647" s="41">
        <v>44857</v>
      </c>
      <c r="G647" s="41">
        <v>15.08</v>
      </c>
      <c r="H647" s="41">
        <v>4.1888888888888891</v>
      </c>
    </row>
    <row r="648" spans="1:8" x14ac:dyDescent="0.45">
      <c r="A648" s="41">
        <v>646</v>
      </c>
      <c r="B648" s="41">
        <v>45226</v>
      </c>
      <c r="C648" s="41" t="s">
        <v>1788</v>
      </c>
      <c r="D648" s="41">
        <v>10.96</v>
      </c>
      <c r="E648" s="41">
        <v>3.0444444444444447</v>
      </c>
      <c r="F648" s="41">
        <v>44862</v>
      </c>
      <c r="G648" s="41">
        <v>11.07</v>
      </c>
      <c r="H648" s="41">
        <v>3.0750000000000002</v>
      </c>
    </row>
    <row r="649" spans="1:8" x14ac:dyDescent="0.45">
      <c r="A649" s="41">
        <v>647</v>
      </c>
      <c r="B649" s="41">
        <v>45227</v>
      </c>
      <c r="C649" s="41" t="s">
        <v>1789</v>
      </c>
      <c r="D649" s="41">
        <v>15.52</v>
      </c>
      <c r="E649" s="41">
        <v>4.3111111111111109</v>
      </c>
      <c r="F649" s="41">
        <v>44838</v>
      </c>
      <c r="G649" s="41">
        <v>15.67</v>
      </c>
      <c r="H649" s="41">
        <v>4.3527777777777779</v>
      </c>
    </row>
    <row r="650" spans="1:8" x14ac:dyDescent="0.45">
      <c r="A650" s="41">
        <v>648</v>
      </c>
      <c r="B650" s="41">
        <v>45228</v>
      </c>
      <c r="C650" s="41" t="s">
        <v>1790</v>
      </c>
      <c r="D650" s="41">
        <v>14.29</v>
      </c>
      <c r="E650" s="41">
        <v>3.9694444444444441</v>
      </c>
      <c r="F650" s="41">
        <v>44848</v>
      </c>
      <c r="G650" s="41">
        <v>14.37</v>
      </c>
      <c r="H650" s="41">
        <v>3.9916666666666663</v>
      </c>
    </row>
    <row r="651" spans="1:8" x14ac:dyDescent="0.45">
      <c r="A651" s="41">
        <v>649</v>
      </c>
      <c r="B651" s="41">
        <v>45229</v>
      </c>
      <c r="C651" s="41" t="s">
        <v>1791</v>
      </c>
      <c r="D651" s="41">
        <v>10.44</v>
      </c>
      <c r="E651" s="41">
        <v>2.9</v>
      </c>
      <c r="F651" s="41">
        <v>44862</v>
      </c>
      <c r="G651" s="41">
        <v>11.07</v>
      </c>
      <c r="H651" s="41">
        <v>3.0750000000000002</v>
      </c>
    </row>
    <row r="652" spans="1:8" x14ac:dyDescent="0.45">
      <c r="A652" s="41">
        <v>650</v>
      </c>
      <c r="B652" s="41">
        <v>45230</v>
      </c>
      <c r="C652" s="41" t="s">
        <v>1792</v>
      </c>
      <c r="D652" s="41">
        <v>16.95</v>
      </c>
      <c r="E652" s="41">
        <v>4.708333333333333</v>
      </c>
      <c r="F652" s="41">
        <v>44855</v>
      </c>
      <c r="G652" s="41">
        <v>17.260000000000002</v>
      </c>
      <c r="H652" s="41">
        <v>4.7944444444444452</v>
      </c>
    </row>
    <row r="653" spans="1:8" x14ac:dyDescent="0.45">
      <c r="A653" s="41">
        <v>651</v>
      </c>
      <c r="B653" s="41">
        <v>45231</v>
      </c>
      <c r="C653" s="41" t="s">
        <v>1793</v>
      </c>
      <c r="D653" s="41">
        <v>15.99</v>
      </c>
      <c r="E653" s="41">
        <v>4.4416666666666664</v>
      </c>
      <c r="F653" s="41">
        <v>44870</v>
      </c>
      <c r="G653" s="41">
        <v>15.53</v>
      </c>
      <c r="H653" s="41">
        <v>4.3138888888888882</v>
      </c>
    </row>
    <row r="654" spans="1:8" x14ac:dyDescent="0.45">
      <c r="A654" s="41">
        <v>652</v>
      </c>
      <c r="B654" s="41">
        <v>45232</v>
      </c>
      <c r="C654" s="41" t="s">
        <v>1794</v>
      </c>
      <c r="D654" s="41">
        <v>15.8</v>
      </c>
      <c r="E654" s="41">
        <v>4.3888888888888893</v>
      </c>
      <c r="F654" s="41">
        <v>44870</v>
      </c>
      <c r="G654" s="41">
        <v>15.53</v>
      </c>
      <c r="H654" s="41">
        <v>4.3138888888888882</v>
      </c>
    </row>
    <row r="655" spans="1:8" x14ac:dyDescent="0.45">
      <c r="A655" s="41">
        <v>653</v>
      </c>
      <c r="B655" s="41">
        <v>45233</v>
      </c>
      <c r="C655" s="41" t="s">
        <v>1795</v>
      </c>
      <c r="D655" s="41">
        <v>15.57</v>
      </c>
      <c r="E655" s="41">
        <v>4.3250000000000002</v>
      </c>
      <c r="F655" s="41">
        <v>44870</v>
      </c>
      <c r="G655" s="41">
        <v>15.53</v>
      </c>
      <c r="H655" s="41">
        <v>4.3138888888888882</v>
      </c>
    </row>
    <row r="656" spans="1:8" x14ac:dyDescent="0.45">
      <c r="A656" s="41">
        <v>654</v>
      </c>
      <c r="B656" s="41">
        <v>45234</v>
      </c>
      <c r="C656" s="41" t="s">
        <v>1796</v>
      </c>
      <c r="D656" s="41">
        <v>13.94</v>
      </c>
      <c r="E656" s="41">
        <v>3.8722222222222218</v>
      </c>
      <c r="F656" s="41">
        <v>44879</v>
      </c>
      <c r="G656" s="41">
        <v>14.06</v>
      </c>
      <c r="H656" s="41">
        <v>3.9055555555555554</v>
      </c>
    </row>
    <row r="657" spans="1:8" x14ac:dyDescent="0.45">
      <c r="A657" s="41">
        <v>655</v>
      </c>
      <c r="B657" s="41">
        <v>45235</v>
      </c>
      <c r="C657" s="41" t="s">
        <v>1797</v>
      </c>
      <c r="D657" s="41">
        <v>13</v>
      </c>
      <c r="E657" s="41">
        <v>3.6111111111111112</v>
      </c>
      <c r="F657" s="41">
        <v>44889</v>
      </c>
      <c r="G657" s="41">
        <v>13.16</v>
      </c>
      <c r="H657" s="41">
        <v>3.6555555555555554</v>
      </c>
    </row>
    <row r="658" spans="1:8" x14ac:dyDescent="0.45">
      <c r="A658" s="41">
        <v>656</v>
      </c>
      <c r="B658" s="41">
        <v>45237</v>
      </c>
      <c r="C658" s="41" t="s">
        <v>1798</v>
      </c>
      <c r="D658" s="41">
        <v>15.27</v>
      </c>
      <c r="E658" s="41">
        <v>4.2416666666666663</v>
      </c>
      <c r="F658" s="41">
        <v>44870</v>
      </c>
      <c r="G658" s="41">
        <v>15.53</v>
      </c>
      <c r="H658" s="41">
        <v>4.3138888888888882</v>
      </c>
    </row>
    <row r="659" spans="1:8" x14ac:dyDescent="0.45">
      <c r="A659" s="41">
        <v>657</v>
      </c>
      <c r="B659" s="41">
        <v>45238</v>
      </c>
      <c r="C659" s="41" t="s">
        <v>1799</v>
      </c>
      <c r="D659" s="41">
        <v>14.73</v>
      </c>
      <c r="E659" s="41">
        <v>4.0916666666666668</v>
      </c>
      <c r="F659" s="41">
        <v>44874</v>
      </c>
      <c r="G659" s="41">
        <v>14.83</v>
      </c>
      <c r="H659" s="41">
        <v>4.1194444444444445</v>
      </c>
    </row>
    <row r="660" spans="1:8" x14ac:dyDescent="0.45">
      <c r="A660" s="41">
        <v>658</v>
      </c>
      <c r="B660" s="41">
        <v>45241</v>
      </c>
      <c r="C660" s="41" t="s">
        <v>1800</v>
      </c>
      <c r="D660" s="41">
        <v>14.01</v>
      </c>
      <c r="E660" s="41">
        <v>3.8916666666666666</v>
      </c>
      <c r="F660" s="41">
        <v>44879</v>
      </c>
      <c r="G660" s="41">
        <v>14.06</v>
      </c>
      <c r="H660" s="41">
        <v>3.9055555555555554</v>
      </c>
    </row>
    <row r="661" spans="1:8" x14ac:dyDescent="0.45">
      <c r="A661" s="41">
        <v>659</v>
      </c>
      <c r="B661" s="41">
        <v>45249</v>
      </c>
      <c r="C661" s="41" t="s">
        <v>1801</v>
      </c>
      <c r="D661" s="41">
        <v>14.3</v>
      </c>
      <c r="E661" s="41">
        <v>3.9722222222222223</v>
      </c>
      <c r="F661" s="41">
        <v>44874</v>
      </c>
      <c r="G661" s="41">
        <v>14.83</v>
      </c>
      <c r="H661" s="41">
        <v>4.1194444444444445</v>
      </c>
    </row>
    <row r="662" spans="1:8" x14ac:dyDescent="0.45">
      <c r="A662" s="41">
        <v>660</v>
      </c>
      <c r="B662" s="41">
        <v>45250</v>
      </c>
      <c r="C662" s="41" t="s">
        <v>1802</v>
      </c>
      <c r="D662" s="41">
        <v>13.22</v>
      </c>
      <c r="E662" s="41">
        <v>3.6722222222222225</v>
      </c>
      <c r="F662" s="41">
        <v>44890</v>
      </c>
      <c r="G662" s="41">
        <v>13.5</v>
      </c>
      <c r="H662" s="41">
        <v>3.75</v>
      </c>
    </row>
    <row r="663" spans="1:8" x14ac:dyDescent="0.45">
      <c r="A663" s="41">
        <v>661</v>
      </c>
      <c r="B663" s="41">
        <v>45251</v>
      </c>
      <c r="C663" s="41" t="s">
        <v>1803</v>
      </c>
      <c r="D663" s="41">
        <v>13.96</v>
      </c>
      <c r="E663" s="41">
        <v>3.8777777777777778</v>
      </c>
      <c r="F663" s="41">
        <v>44879</v>
      </c>
      <c r="G663" s="41">
        <v>14.06</v>
      </c>
      <c r="H663" s="41">
        <v>3.9055555555555554</v>
      </c>
    </row>
    <row r="664" spans="1:8" x14ac:dyDescent="0.45">
      <c r="A664" s="41">
        <v>662</v>
      </c>
      <c r="B664" s="41">
        <v>45252</v>
      </c>
      <c r="C664" s="41" t="s">
        <v>1804</v>
      </c>
      <c r="D664" s="41">
        <v>13.04</v>
      </c>
      <c r="E664" s="41">
        <v>3.6222222222222218</v>
      </c>
      <c r="F664" s="41">
        <v>44889</v>
      </c>
      <c r="G664" s="41">
        <v>13.16</v>
      </c>
      <c r="H664" s="41">
        <v>3.6555555555555554</v>
      </c>
    </row>
    <row r="665" spans="1:8" x14ac:dyDescent="0.45">
      <c r="A665" s="41">
        <v>663</v>
      </c>
      <c r="B665" s="41">
        <v>45253</v>
      </c>
      <c r="C665" s="41" t="s">
        <v>1805</v>
      </c>
      <c r="D665" s="41">
        <v>12.66</v>
      </c>
      <c r="E665" s="41">
        <v>3.5166666666666666</v>
      </c>
      <c r="F665" s="41">
        <v>44871</v>
      </c>
      <c r="G665" s="41">
        <v>12.95</v>
      </c>
      <c r="H665" s="41">
        <v>3.5972222222222219</v>
      </c>
    </row>
    <row r="666" spans="1:8" x14ac:dyDescent="0.45">
      <c r="A666" s="41">
        <v>664</v>
      </c>
      <c r="B666" s="41">
        <v>45255</v>
      </c>
      <c r="C666" s="41" t="s">
        <v>1806</v>
      </c>
      <c r="D666" s="41">
        <v>13.05</v>
      </c>
      <c r="E666" s="41">
        <v>3.625</v>
      </c>
      <c r="F666" s="41">
        <v>44889</v>
      </c>
      <c r="G666" s="41">
        <v>13.16</v>
      </c>
      <c r="H666" s="41">
        <v>3.6555555555555554</v>
      </c>
    </row>
    <row r="667" spans="1:8" x14ac:dyDescent="0.45">
      <c r="A667" s="41">
        <v>665</v>
      </c>
      <c r="B667" s="41">
        <v>45256</v>
      </c>
      <c r="C667" s="41" t="s">
        <v>1807</v>
      </c>
      <c r="D667" s="41">
        <v>12.34</v>
      </c>
      <c r="E667" s="41">
        <v>3.4277777777777776</v>
      </c>
      <c r="F667" s="41">
        <v>44893</v>
      </c>
      <c r="G667" s="41">
        <v>12.6</v>
      </c>
      <c r="H667" s="41">
        <v>3.5</v>
      </c>
    </row>
    <row r="668" spans="1:8" x14ac:dyDescent="0.45">
      <c r="A668" s="41">
        <v>666</v>
      </c>
      <c r="B668" s="41">
        <v>45262</v>
      </c>
      <c r="C668" s="41" t="s">
        <v>1808</v>
      </c>
      <c r="D668" s="41">
        <v>13</v>
      </c>
      <c r="E668" s="41">
        <v>3.6111111111111112</v>
      </c>
      <c r="F668" s="41">
        <v>44926</v>
      </c>
      <c r="G668" s="41">
        <v>12.66</v>
      </c>
      <c r="H668" s="41">
        <v>3.5166666666666666</v>
      </c>
    </row>
    <row r="669" spans="1:8" x14ac:dyDescent="0.45">
      <c r="A669" s="41">
        <v>667</v>
      </c>
      <c r="B669" s="41">
        <v>45270</v>
      </c>
      <c r="C669" s="41" t="s">
        <v>1809</v>
      </c>
      <c r="D669" s="41">
        <v>12.33</v>
      </c>
      <c r="E669" s="41">
        <v>3.4249999999999998</v>
      </c>
      <c r="F669" s="41">
        <v>44901</v>
      </c>
      <c r="G669" s="41">
        <v>11.85</v>
      </c>
      <c r="H669" s="41">
        <v>3.2916666666666665</v>
      </c>
    </row>
    <row r="670" spans="1:8" x14ac:dyDescent="0.45">
      <c r="A670" s="41">
        <v>668</v>
      </c>
      <c r="B670" s="41">
        <v>45273</v>
      </c>
      <c r="C670" s="41" t="s">
        <v>1810</v>
      </c>
      <c r="D670" s="41">
        <v>12.65</v>
      </c>
      <c r="E670" s="41">
        <v>3.5138888888888888</v>
      </c>
      <c r="F670" s="41">
        <v>44908</v>
      </c>
      <c r="G670" s="41">
        <v>12.45</v>
      </c>
      <c r="H670" s="41">
        <v>3.458333333333333</v>
      </c>
    </row>
    <row r="671" spans="1:8" x14ac:dyDescent="0.45">
      <c r="A671" s="41">
        <v>669</v>
      </c>
      <c r="B671" s="41">
        <v>45292</v>
      </c>
      <c r="C671" s="41" t="s">
        <v>1811</v>
      </c>
      <c r="D671" s="41">
        <v>7.84</v>
      </c>
      <c r="E671" s="41">
        <v>2.1777777777777776</v>
      </c>
      <c r="F671" s="41">
        <v>44946</v>
      </c>
      <c r="G671" s="41">
        <v>8.94</v>
      </c>
      <c r="H671" s="41">
        <v>2.4833333333333329</v>
      </c>
    </row>
    <row r="672" spans="1:8" x14ac:dyDescent="0.45">
      <c r="A672" s="41">
        <v>670</v>
      </c>
      <c r="B672" s="41">
        <v>45293</v>
      </c>
      <c r="C672" s="41" t="s">
        <v>1812</v>
      </c>
      <c r="D672" s="41">
        <v>12.4</v>
      </c>
      <c r="E672" s="41">
        <v>3.4444444444444446</v>
      </c>
      <c r="F672" s="41">
        <v>44927</v>
      </c>
      <c r="G672" s="41">
        <v>12.59</v>
      </c>
      <c r="H672" s="41">
        <v>3.4972222222222222</v>
      </c>
    </row>
    <row r="673" spans="1:8" x14ac:dyDescent="0.45">
      <c r="A673" s="41">
        <v>671</v>
      </c>
      <c r="B673" s="41">
        <v>45304</v>
      </c>
      <c r="C673" s="41" t="s">
        <v>1813</v>
      </c>
      <c r="D673" s="41">
        <v>12.86</v>
      </c>
      <c r="E673" s="41">
        <v>3.572222222222222</v>
      </c>
      <c r="F673" s="41">
        <v>44930</v>
      </c>
      <c r="G673" s="41">
        <v>13.24</v>
      </c>
      <c r="H673" s="41">
        <v>3.6777777777777776</v>
      </c>
    </row>
    <row r="674" spans="1:8" x14ac:dyDescent="0.45">
      <c r="A674" s="41">
        <v>672</v>
      </c>
      <c r="B674" s="41">
        <v>45305</v>
      </c>
      <c r="C674" s="41" t="s">
        <v>1814</v>
      </c>
      <c r="D674" s="41">
        <v>13.64</v>
      </c>
      <c r="E674" s="41">
        <v>3.7888888888888888</v>
      </c>
      <c r="F674" s="41">
        <v>44947</v>
      </c>
      <c r="G674" s="41">
        <v>13.67</v>
      </c>
      <c r="H674" s="41">
        <v>3.7972222222222221</v>
      </c>
    </row>
    <row r="675" spans="1:8" x14ac:dyDescent="0.45">
      <c r="A675" s="41">
        <v>673</v>
      </c>
      <c r="B675" s="41">
        <v>45332</v>
      </c>
      <c r="C675" s="41" t="s">
        <v>1815</v>
      </c>
      <c r="D675" s="41">
        <v>10.78</v>
      </c>
      <c r="E675" s="41">
        <v>2.994444444444444</v>
      </c>
      <c r="F675" s="41">
        <v>44603</v>
      </c>
      <c r="G675" s="41">
        <v>11.03</v>
      </c>
      <c r="H675" s="41">
        <v>3.0638888888888887</v>
      </c>
    </row>
    <row r="676" spans="1:8" x14ac:dyDescent="0.45">
      <c r="A676" s="41">
        <v>674</v>
      </c>
      <c r="B676" s="41">
        <v>45333</v>
      </c>
      <c r="C676" s="41" t="s">
        <v>1816</v>
      </c>
      <c r="D676" s="41">
        <v>15.52</v>
      </c>
      <c r="E676" s="41">
        <v>4.3111111111111109</v>
      </c>
      <c r="F676" s="41">
        <v>44612</v>
      </c>
      <c r="G676" s="41">
        <v>15.63</v>
      </c>
      <c r="H676" s="41">
        <v>4.3416666666666668</v>
      </c>
    </row>
    <row r="677" spans="1:8" x14ac:dyDescent="0.45">
      <c r="A677" s="41">
        <v>675</v>
      </c>
      <c r="B677" s="41">
        <v>45334</v>
      </c>
      <c r="C677" s="41" t="s">
        <v>1817</v>
      </c>
      <c r="D677" s="41">
        <v>16.54</v>
      </c>
      <c r="E677" s="41">
        <v>4.5944444444444441</v>
      </c>
      <c r="F677" s="41">
        <v>44598</v>
      </c>
      <c r="G677" s="41">
        <v>16.54</v>
      </c>
      <c r="H677" s="41">
        <v>4.5944444444444441</v>
      </c>
    </row>
    <row r="678" spans="1:8" x14ac:dyDescent="0.45">
      <c r="A678" s="41">
        <v>676</v>
      </c>
      <c r="B678" s="41">
        <v>45335</v>
      </c>
      <c r="C678" s="41" t="s">
        <v>1818</v>
      </c>
      <c r="D678" s="41">
        <v>16.36</v>
      </c>
      <c r="E678" s="41">
        <v>4.5444444444444443</v>
      </c>
      <c r="F678" s="41">
        <v>44663</v>
      </c>
      <c r="G678" s="41">
        <v>16.37</v>
      </c>
      <c r="H678" s="41">
        <v>4.5472222222222225</v>
      </c>
    </row>
    <row r="679" spans="1:8" x14ac:dyDescent="0.45">
      <c r="A679" s="41">
        <v>677</v>
      </c>
      <c r="B679" s="41">
        <v>45339</v>
      </c>
      <c r="C679" s="41" t="s">
        <v>1819</v>
      </c>
      <c r="D679" s="41">
        <v>18.25</v>
      </c>
      <c r="E679" s="41">
        <v>5.0694444444444446</v>
      </c>
      <c r="F679" s="41">
        <v>44619</v>
      </c>
      <c r="G679" s="41">
        <v>18.95</v>
      </c>
      <c r="H679" s="41">
        <v>5.2638888888888884</v>
      </c>
    </row>
    <row r="680" spans="1:8" x14ac:dyDescent="0.45">
      <c r="A680" s="41">
        <v>678</v>
      </c>
      <c r="B680" s="41">
        <v>45340</v>
      </c>
      <c r="C680" s="41" t="s">
        <v>1820</v>
      </c>
      <c r="D680" s="41">
        <v>17.62</v>
      </c>
      <c r="E680" s="41">
        <v>4.8944444444444448</v>
      </c>
      <c r="F680" s="41">
        <v>44613</v>
      </c>
      <c r="G680" s="41">
        <v>17.920000000000002</v>
      </c>
      <c r="H680" s="41">
        <v>4.9777777777777779</v>
      </c>
    </row>
    <row r="681" spans="1:8" x14ac:dyDescent="0.45">
      <c r="A681" s="41">
        <v>679</v>
      </c>
      <c r="B681" s="41">
        <v>45347</v>
      </c>
      <c r="C681" s="41" t="s">
        <v>1821</v>
      </c>
      <c r="D681" s="41">
        <v>9.73</v>
      </c>
      <c r="E681" s="41">
        <v>2.7027777777777779</v>
      </c>
      <c r="F681" s="41">
        <v>44594</v>
      </c>
      <c r="G681" s="41">
        <v>9.7899999999999991</v>
      </c>
      <c r="H681" s="41">
        <v>2.7194444444444441</v>
      </c>
    </row>
    <row r="682" spans="1:8" x14ac:dyDescent="0.45">
      <c r="A682" s="41">
        <v>680</v>
      </c>
      <c r="B682" s="41">
        <v>45350</v>
      </c>
      <c r="C682" s="41" t="s">
        <v>1822</v>
      </c>
      <c r="D682" s="41">
        <v>15.08</v>
      </c>
      <c r="E682" s="41">
        <v>4.1888888888888891</v>
      </c>
      <c r="F682" s="41">
        <v>44612</v>
      </c>
      <c r="G682" s="41">
        <v>15.63</v>
      </c>
      <c r="H682" s="41">
        <v>4.3416666666666668</v>
      </c>
    </row>
    <row r="683" spans="1:8" x14ac:dyDescent="0.45">
      <c r="A683" s="41">
        <v>681</v>
      </c>
      <c r="B683" s="41">
        <v>44987</v>
      </c>
      <c r="C683" s="41" t="s">
        <v>1823</v>
      </c>
      <c r="D683" s="41">
        <v>20.170000000000002</v>
      </c>
      <c r="E683" s="41">
        <v>5.6027777777777779</v>
      </c>
      <c r="F683" s="41">
        <v>44623</v>
      </c>
      <c r="G683" s="41">
        <v>20.32</v>
      </c>
      <c r="H683" s="41">
        <v>5.6444444444444448</v>
      </c>
    </row>
    <row r="684" spans="1:8" x14ac:dyDescent="0.45">
      <c r="A684" s="41">
        <v>682</v>
      </c>
      <c r="B684" s="41">
        <v>44988</v>
      </c>
      <c r="C684" s="41" t="s">
        <v>1824</v>
      </c>
      <c r="D684" s="41">
        <v>19.29</v>
      </c>
      <c r="E684" s="41">
        <v>5.3583333333333334</v>
      </c>
      <c r="F684" s="41">
        <v>44635</v>
      </c>
      <c r="G684" s="41">
        <v>19.5</v>
      </c>
      <c r="H684" s="41">
        <v>5.416666666666667</v>
      </c>
    </row>
    <row r="685" spans="1:8" x14ac:dyDescent="0.45">
      <c r="A685" s="41">
        <v>683</v>
      </c>
      <c r="B685" s="41">
        <v>44989</v>
      </c>
      <c r="C685" s="41" t="s">
        <v>1825</v>
      </c>
      <c r="D685" s="41">
        <v>10.75</v>
      </c>
      <c r="E685" s="41">
        <v>2.9861111111111112</v>
      </c>
      <c r="F685" s="41">
        <v>44651</v>
      </c>
      <c r="G685" s="41">
        <v>10.78</v>
      </c>
      <c r="H685" s="41">
        <v>2.994444444444444</v>
      </c>
    </row>
    <row r="686" spans="1:8" x14ac:dyDescent="0.45">
      <c r="A686" s="41">
        <v>684</v>
      </c>
      <c r="B686" s="41">
        <v>44990</v>
      </c>
      <c r="C686" s="41" t="s">
        <v>1826</v>
      </c>
      <c r="D686" s="41">
        <v>19.79</v>
      </c>
      <c r="E686" s="41">
        <v>5.4972222222222218</v>
      </c>
      <c r="F686" s="41">
        <v>44630</v>
      </c>
      <c r="G686" s="41">
        <v>19.91</v>
      </c>
      <c r="H686" s="41">
        <v>5.5305555555555559</v>
      </c>
    </row>
    <row r="687" spans="1:8" x14ac:dyDescent="0.45">
      <c r="A687" s="41">
        <v>685</v>
      </c>
      <c r="B687" s="41">
        <v>44991</v>
      </c>
      <c r="C687" s="41" t="s">
        <v>1827</v>
      </c>
      <c r="D687" s="41">
        <v>19.98</v>
      </c>
      <c r="E687" s="41">
        <v>5.55</v>
      </c>
      <c r="F687" s="41">
        <v>44623</v>
      </c>
      <c r="G687" s="41">
        <v>20.32</v>
      </c>
      <c r="H687" s="41">
        <v>5.6444444444444448</v>
      </c>
    </row>
    <row r="688" spans="1:8" x14ac:dyDescent="0.45">
      <c r="A688" s="41">
        <v>686</v>
      </c>
      <c r="B688" s="41">
        <v>44992</v>
      </c>
      <c r="C688" s="41" t="s">
        <v>1828</v>
      </c>
      <c r="D688" s="41">
        <v>19.670000000000002</v>
      </c>
      <c r="E688" s="41">
        <v>5.4638888888888895</v>
      </c>
      <c r="F688" s="41">
        <v>44630</v>
      </c>
      <c r="G688" s="41">
        <v>19.91</v>
      </c>
      <c r="H688" s="41">
        <v>5.5305555555555559</v>
      </c>
    </row>
    <row r="689" spans="1:8" x14ac:dyDescent="0.45">
      <c r="A689" s="41">
        <v>687</v>
      </c>
      <c r="B689" s="41">
        <v>44993</v>
      </c>
      <c r="C689" s="41" t="s">
        <v>1829</v>
      </c>
      <c r="D689" s="41">
        <v>19.82</v>
      </c>
      <c r="E689" s="41">
        <v>5.5055555555555555</v>
      </c>
      <c r="F689" s="41">
        <v>44630</v>
      </c>
      <c r="G689" s="41">
        <v>19.91</v>
      </c>
      <c r="H689" s="41">
        <v>5.5305555555555559</v>
      </c>
    </row>
    <row r="690" spans="1:8" x14ac:dyDescent="0.45">
      <c r="A690" s="41">
        <v>688</v>
      </c>
      <c r="B690" s="41">
        <v>44995</v>
      </c>
      <c r="C690" s="41" t="s">
        <v>1830</v>
      </c>
      <c r="D690" s="41">
        <v>19.27</v>
      </c>
      <c r="E690" s="41">
        <v>5.3527777777777779</v>
      </c>
      <c r="F690" s="41">
        <v>44635</v>
      </c>
      <c r="G690" s="41">
        <v>19.5</v>
      </c>
      <c r="H690" s="41">
        <v>5.416666666666667</v>
      </c>
    </row>
    <row r="691" spans="1:8" x14ac:dyDescent="0.45">
      <c r="A691" s="41">
        <v>689</v>
      </c>
      <c r="B691" s="41">
        <v>44996</v>
      </c>
      <c r="C691" s="41" t="s">
        <v>1831</v>
      </c>
      <c r="D691" s="41">
        <v>20.420000000000002</v>
      </c>
      <c r="E691" s="41">
        <v>5.6722222222222225</v>
      </c>
      <c r="F691" s="41">
        <v>44629</v>
      </c>
      <c r="G691" s="41">
        <v>20.59</v>
      </c>
      <c r="H691" s="41">
        <v>5.7194444444444441</v>
      </c>
    </row>
    <row r="692" spans="1:8" x14ac:dyDescent="0.45">
      <c r="A692" s="41">
        <v>690</v>
      </c>
      <c r="B692" s="41">
        <v>44997</v>
      </c>
      <c r="C692" s="41" t="s">
        <v>1832</v>
      </c>
      <c r="D692" s="41">
        <v>13.91</v>
      </c>
      <c r="E692" s="41">
        <v>3.8638888888888889</v>
      </c>
      <c r="F692" s="41">
        <v>44650</v>
      </c>
      <c r="G692" s="41">
        <v>17.489999999999998</v>
      </c>
      <c r="H692" s="41">
        <v>4.8583333333333325</v>
      </c>
    </row>
    <row r="693" spans="1:8" x14ac:dyDescent="0.45">
      <c r="A693" s="41">
        <v>691</v>
      </c>
      <c r="B693" s="41">
        <v>44998</v>
      </c>
      <c r="C693" s="41" t="s">
        <v>1833</v>
      </c>
      <c r="D693" s="41">
        <v>18.57</v>
      </c>
      <c r="E693" s="41">
        <v>5.1583333333333332</v>
      </c>
      <c r="F693" s="41">
        <v>44635</v>
      </c>
      <c r="G693" s="41">
        <v>19.5</v>
      </c>
      <c r="H693" s="41">
        <v>5.416666666666667</v>
      </c>
    </row>
    <row r="694" spans="1:8" x14ac:dyDescent="0.45">
      <c r="A694" s="41">
        <v>692</v>
      </c>
      <c r="B694" s="41">
        <v>44999</v>
      </c>
      <c r="C694" s="41" t="s">
        <v>1834</v>
      </c>
      <c r="D694" s="41">
        <v>22.63</v>
      </c>
      <c r="E694" s="41">
        <v>6.2861111111111105</v>
      </c>
      <c r="F694" s="41">
        <v>44626</v>
      </c>
      <c r="G694" s="41">
        <v>22.09</v>
      </c>
      <c r="H694" s="41">
        <v>6.1361111111111111</v>
      </c>
    </row>
    <row r="695" spans="1:8" x14ac:dyDescent="0.45">
      <c r="A695" s="41">
        <v>693</v>
      </c>
      <c r="B695" s="41">
        <v>45000</v>
      </c>
      <c r="C695" s="41" t="s">
        <v>1835</v>
      </c>
      <c r="D695" s="41">
        <v>21.41</v>
      </c>
      <c r="E695" s="41">
        <v>5.947222222222222</v>
      </c>
      <c r="F695" s="41">
        <v>44647</v>
      </c>
      <c r="G695" s="41">
        <v>21.71</v>
      </c>
      <c r="H695" s="41">
        <v>6.0305555555555559</v>
      </c>
    </row>
    <row r="696" spans="1:8" x14ac:dyDescent="0.45">
      <c r="A696" s="41">
        <v>694</v>
      </c>
      <c r="B696" s="41">
        <v>45001</v>
      </c>
      <c r="C696" s="41" t="s">
        <v>1836</v>
      </c>
      <c r="D696" s="41">
        <v>14.38</v>
      </c>
      <c r="E696" s="41">
        <v>3.9944444444444445</v>
      </c>
      <c r="F696" s="41">
        <v>44650</v>
      </c>
      <c r="G696" s="41">
        <v>17.489999999999998</v>
      </c>
      <c r="H696" s="41">
        <v>4.8583333333333325</v>
      </c>
    </row>
    <row r="697" spans="1:8" x14ac:dyDescent="0.45">
      <c r="A697" s="41">
        <v>695</v>
      </c>
      <c r="B697" s="41">
        <v>45003</v>
      </c>
      <c r="C697" s="41" t="s">
        <v>1837</v>
      </c>
      <c r="D697" s="41">
        <v>19.07</v>
      </c>
      <c r="E697" s="41">
        <v>5.2972222222222225</v>
      </c>
      <c r="F697" s="41">
        <v>44635</v>
      </c>
      <c r="G697" s="41">
        <v>19.5</v>
      </c>
      <c r="H697" s="41">
        <v>5.416666666666667</v>
      </c>
    </row>
    <row r="698" spans="1:8" x14ac:dyDescent="0.45">
      <c r="A698" s="41">
        <v>696</v>
      </c>
      <c r="B698" s="41">
        <v>45004</v>
      </c>
      <c r="C698" s="41" t="s">
        <v>1838</v>
      </c>
      <c r="D698" s="41">
        <v>20.86</v>
      </c>
      <c r="E698" s="41">
        <v>5.7944444444444443</v>
      </c>
      <c r="F698" s="41">
        <v>44636</v>
      </c>
      <c r="G698" s="41">
        <v>20.94</v>
      </c>
      <c r="H698" s="41">
        <v>5.8166666666666673</v>
      </c>
    </row>
    <row r="699" spans="1:8" x14ac:dyDescent="0.45">
      <c r="A699" s="41">
        <v>697</v>
      </c>
      <c r="B699" s="41">
        <v>45005</v>
      </c>
      <c r="C699" s="41" t="s">
        <v>1839</v>
      </c>
      <c r="D699" s="41">
        <v>6.29</v>
      </c>
      <c r="E699" s="41">
        <v>1.7472222222222222</v>
      </c>
      <c r="F699" s="41">
        <v>44641</v>
      </c>
      <c r="G699" s="41">
        <v>8.19</v>
      </c>
      <c r="H699" s="41">
        <v>2.2749999999999999</v>
      </c>
    </row>
    <row r="700" spans="1:8" x14ac:dyDescent="0.45">
      <c r="A700" s="41">
        <v>698</v>
      </c>
      <c r="B700" s="41">
        <v>45007</v>
      </c>
      <c r="C700" s="41" t="s">
        <v>1840</v>
      </c>
      <c r="D700" s="41">
        <v>13.98</v>
      </c>
      <c r="E700" s="41">
        <v>3.8833333333333333</v>
      </c>
      <c r="F700" s="41">
        <v>44650</v>
      </c>
      <c r="G700" s="41">
        <v>17.489999999999998</v>
      </c>
      <c r="H700" s="41">
        <v>4.8583333333333325</v>
      </c>
    </row>
    <row r="701" spans="1:8" x14ac:dyDescent="0.45">
      <c r="A701" s="41">
        <v>699</v>
      </c>
      <c r="B701" s="41">
        <v>45010</v>
      </c>
      <c r="C701" s="41" t="s">
        <v>1841</v>
      </c>
      <c r="D701" s="41">
        <v>11.57</v>
      </c>
      <c r="E701" s="41">
        <v>3.213888888888889</v>
      </c>
      <c r="F701" s="41">
        <v>44639</v>
      </c>
      <c r="G701" s="41">
        <v>11.84</v>
      </c>
      <c r="H701" s="41">
        <v>3.2888888888888888</v>
      </c>
    </row>
    <row r="702" spans="1:8" x14ac:dyDescent="0.45">
      <c r="A702" s="41">
        <v>700</v>
      </c>
      <c r="B702" s="41">
        <v>45012</v>
      </c>
      <c r="C702" s="41" t="s">
        <v>1842</v>
      </c>
      <c r="D702" s="41">
        <v>23.74</v>
      </c>
      <c r="E702" s="41">
        <v>6.5944444444444441</v>
      </c>
      <c r="F702" s="41">
        <v>44644</v>
      </c>
      <c r="G702" s="41">
        <v>24.17</v>
      </c>
      <c r="H702" s="41">
        <v>6.7138888888888895</v>
      </c>
    </row>
    <row r="703" spans="1:8" x14ac:dyDescent="0.45">
      <c r="A703" s="41">
        <v>701</v>
      </c>
      <c r="B703" s="41">
        <v>45013</v>
      </c>
      <c r="C703" s="41" t="s">
        <v>1843</v>
      </c>
      <c r="D703" s="41">
        <v>23.84</v>
      </c>
      <c r="E703" s="41">
        <v>6.6222222222222218</v>
      </c>
      <c r="F703" s="41">
        <v>44626</v>
      </c>
      <c r="G703" s="41">
        <v>22.09</v>
      </c>
      <c r="H703" s="41">
        <v>6.1361111111111111</v>
      </c>
    </row>
    <row r="704" spans="1:8" x14ac:dyDescent="0.45">
      <c r="A704" s="41">
        <v>702</v>
      </c>
      <c r="B704" s="41">
        <v>45014</v>
      </c>
      <c r="C704" s="41" t="s">
        <v>1844</v>
      </c>
      <c r="D704" s="41">
        <v>22.67</v>
      </c>
      <c r="E704" s="41">
        <v>6.2972222222222225</v>
      </c>
      <c r="F704" s="41">
        <v>44626</v>
      </c>
      <c r="G704" s="41">
        <v>22.09</v>
      </c>
      <c r="H704" s="41">
        <v>6.1361111111111111</v>
      </c>
    </row>
    <row r="705" spans="1:8" x14ac:dyDescent="0.45">
      <c r="A705" s="41">
        <v>703</v>
      </c>
      <c r="B705" s="41">
        <v>45016</v>
      </c>
      <c r="C705" s="41" t="s">
        <v>1845</v>
      </c>
      <c r="D705" s="41">
        <v>10.67</v>
      </c>
      <c r="E705" s="41">
        <v>2.963888888888889</v>
      </c>
      <c r="F705" s="41">
        <v>44651</v>
      </c>
      <c r="G705" s="41">
        <v>10.78</v>
      </c>
      <c r="H705" s="41">
        <v>2.994444444444444</v>
      </c>
    </row>
    <row r="706" spans="1:8" x14ac:dyDescent="0.45">
      <c r="A706" s="41">
        <v>704</v>
      </c>
      <c r="B706" s="41">
        <v>45017</v>
      </c>
      <c r="C706" s="41" t="s">
        <v>1846</v>
      </c>
      <c r="D706" s="41">
        <v>14.61</v>
      </c>
      <c r="E706" s="41">
        <v>4.0583333333333327</v>
      </c>
      <c r="F706" s="41">
        <v>44665</v>
      </c>
      <c r="G706" s="41">
        <v>14.64</v>
      </c>
      <c r="H706" s="41">
        <v>4.0666666666666664</v>
      </c>
    </row>
    <row r="707" spans="1:8" x14ac:dyDescent="0.45">
      <c r="A707" s="41">
        <v>705</v>
      </c>
      <c r="B707" s="41">
        <v>45018</v>
      </c>
      <c r="C707" s="41" t="s">
        <v>1847</v>
      </c>
      <c r="D707" s="41">
        <v>18.649999999999999</v>
      </c>
      <c r="E707" s="41">
        <v>5.1805555555555554</v>
      </c>
      <c r="F707" s="41">
        <v>44679</v>
      </c>
      <c r="G707" s="41">
        <v>20.03</v>
      </c>
      <c r="H707" s="41">
        <v>5.5638888888888891</v>
      </c>
    </row>
    <row r="708" spans="1:8" x14ac:dyDescent="0.45">
      <c r="A708" s="41">
        <v>706</v>
      </c>
      <c r="B708" s="41">
        <v>45019</v>
      </c>
      <c r="C708" s="41" t="s">
        <v>1848</v>
      </c>
      <c r="D708" s="41">
        <v>24.41</v>
      </c>
      <c r="E708" s="41">
        <v>6.780555555555555</v>
      </c>
      <c r="F708" s="41">
        <v>44656</v>
      </c>
      <c r="G708" s="41">
        <v>24.46</v>
      </c>
      <c r="H708" s="41">
        <v>6.7944444444444443</v>
      </c>
    </row>
    <row r="709" spans="1:8" x14ac:dyDescent="0.45">
      <c r="A709" s="41">
        <v>707</v>
      </c>
      <c r="B709" s="41">
        <v>45020</v>
      </c>
      <c r="C709" s="41" t="s">
        <v>1849</v>
      </c>
      <c r="D709" s="41">
        <v>16.73</v>
      </c>
      <c r="E709" s="41">
        <v>4.6472222222222221</v>
      </c>
      <c r="F709" s="41">
        <v>44664</v>
      </c>
      <c r="G709" s="41">
        <v>17.13</v>
      </c>
      <c r="H709" s="41">
        <v>4.7583333333333329</v>
      </c>
    </row>
    <row r="710" spans="1:8" x14ac:dyDescent="0.45">
      <c r="A710" s="41">
        <v>708</v>
      </c>
      <c r="B710" s="41">
        <v>45024</v>
      </c>
      <c r="C710" s="41" t="s">
        <v>1850</v>
      </c>
      <c r="D710" s="41">
        <v>27.45</v>
      </c>
      <c r="E710" s="41">
        <v>7.625</v>
      </c>
      <c r="F710" s="41">
        <v>44668</v>
      </c>
      <c r="G710" s="41">
        <v>27.06</v>
      </c>
      <c r="H710" s="41">
        <v>7.5166666666666657</v>
      </c>
    </row>
    <row r="711" spans="1:8" x14ac:dyDescent="0.45">
      <c r="A711" s="41">
        <v>709</v>
      </c>
      <c r="B711" s="41">
        <v>45025</v>
      </c>
      <c r="C711" s="41" t="s">
        <v>1851</v>
      </c>
      <c r="D711" s="41">
        <v>27.18</v>
      </c>
      <c r="E711" s="41">
        <v>7.55</v>
      </c>
      <c r="F711" s="41">
        <v>44668</v>
      </c>
      <c r="G711" s="41">
        <v>27.06</v>
      </c>
      <c r="H711" s="41">
        <v>7.5166666666666657</v>
      </c>
    </row>
    <row r="712" spans="1:8" x14ac:dyDescent="0.45">
      <c r="A712" s="41">
        <v>710</v>
      </c>
      <c r="B712" s="41">
        <v>45026</v>
      </c>
      <c r="C712" s="41" t="s">
        <v>1852</v>
      </c>
      <c r="D712" s="41">
        <v>25.1</v>
      </c>
      <c r="E712" s="41">
        <v>6.9722222222222223</v>
      </c>
      <c r="F712" s="41">
        <v>44673</v>
      </c>
      <c r="G712" s="41">
        <v>26</v>
      </c>
      <c r="H712" s="41">
        <v>7.2222222222222223</v>
      </c>
    </row>
    <row r="713" spans="1:8" x14ac:dyDescent="0.45">
      <c r="A713" s="41">
        <v>711</v>
      </c>
      <c r="B713" s="41">
        <v>45027</v>
      </c>
      <c r="C713" s="41" t="s">
        <v>1853</v>
      </c>
      <c r="D713" s="41">
        <v>15.24</v>
      </c>
      <c r="E713" s="41">
        <v>4.2333333333333334</v>
      </c>
      <c r="F713" s="41">
        <v>44653</v>
      </c>
      <c r="G713" s="41">
        <v>15.53</v>
      </c>
      <c r="H713" s="41">
        <v>4.3138888888888882</v>
      </c>
    </row>
    <row r="714" spans="1:8" x14ac:dyDescent="0.45">
      <c r="A714" s="41">
        <v>712</v>
      </c>
      <c r="B714" s="41">
        <v>45028</v>
      </c>
      <c r="C714" s="41" t="s">
        <v>1854</v>
      </c>
      <c r="D714" s="41">
        <v>13.35</v>
      </c>
      <c r="E714" s="41">
        <v>3.708333333333333</v>
      </c>
      <c r="F714" s="41">
        <v>44670</v>
      </c>
      <c r="G714" s="41">
        <v>14.26</v>
      </c>
      <c r="H714" s="41">
        <v>3.9611111111111108</v>
      </c>
    </row>
    <row r="715" spans="1:8" x14ac:dyDescent="0.45">
      <c r="A715" s="41">
        <v>713</v>
      </c>
      <c r="B715" s="41">
        <v>45029</v>
      </c>
      <c r="C715" s="41" t="s">
        <v>1855</v>
      </c>
      <c r="D715" s="41">
        <v>25.25</v>
      </c>
      <c r="E715" s="41">
        <v>7.0138888888888884</v>
      </c>
      <c r="F715" s="41">
        <v>44673</v>
      </c>
      <c r="G715" s="41">
        <v>26</v>
      </c>
      <c r="H715" s="41">
        <v>7.2222222222222223</v>
      </c>
    </row>
    <row r="716" spans="1:8" x14ac:dyDescent="0.45">
      <c r="A716" s="41">
        <v>714</v>
      </c>
      <c r="B716" s="41">
        <v>45032</v>
      </c>
      <c r="C716" s="41" t="s">
        <v>1856</v>
      </c>
      <c r="D716" s="41">
        <v>22.81</v>
      </c>
      <c r="E716" s="41">
        <v>6.3361111111111104</v>
      </c>
      <c r="F716" s="41">
        <v>44654</v>
      </c>
      <c r="G716" s="41">
        <v>22.91</v>
      </c>
      <c r="H716" s="41">
        <v>6.3638888888888889</v>
      </c>
    </row>
    <row r="717" spans="1:8" x14ac:dyDescent="0.45">
      <c r="A717" s="41">
        <v>715</v>
      </c>
      <c r="B717" s="41">
        <v>45033</v>
      </c>
      <c r="C717" s="41" t="s">
        <v>1857</v>
      </c>
      <c r="D717" s="41">
        <v>26.28</v>
      </c>
      <c r="E717" s="41">
        <v>7.3</v>
      </c>
      <c r="F717" s="41">
        <v>44667</v>
      </c>
      <c r="G717" s="41">
        <v>26.84</v>
      </c>
      <c r="H717" s="41">
        <v>7.4555555555555557</v>
      </c>
    </row>
    <row r="718" spans="1:8" x14ac:dyDescent="0.45">
      <c r="A718" s="41">
        <v>716</v>
      </c>
      <c r="B718" s="41">
        <v>45034</v>
      </c>
      <c r="C718" s="41" t="s">
        <v>1858</v>
      </c>
      <c r="D718" s="41">
        <v>24.1</v>
      </c>
      <c r="E718" s="41">
        <v>6.6944444444444446</v>
      </c>
      <c r="F718" s="41">
        <v>44656</v>
      </c>
      <c r="G718" s="41">
        <v>24.46</v>
      </c>
      <c r="H718" s="41">
        <v>6.7944444444444443</v>
      </c>
    </row>
    <row r="719" spans="1:8" x14ac:dyDescent="0.45">
      <c r="A719" s="41">
        <v>717</v>
      </c>
      <c r="B719" s="41">
        <v>45036</v>
      </c>
      <c r="C719" s="41" t="s">
        <v>1859</v>
      </c>
      <c r="D719" s="41">
        <v>19.78</v>
      </c>
      <c r="E719" s="41">
        <v>5.4944444444444445</v>
      </c>
      <c r="F719" s="41">
        <v>44679</v>
      </c>
      <c r="G719" s="41">
        <v>20.03</v>
      </c>
      <c r="H719" s="41">
        <v>5.5638888888888891</v>
      </c>
    </row>
    <row r="720" spans="1:8" x14ac:dyDescent="0.45">
      <c r="A720" s="41">
        <v>718</v>
      </c>
      <c r="B720" s="41">
        <v>45038</v>
      </c>
      <c r="C720" s="41" t="s">
        <v>1860</v>
      </c>
      <c r="D720" s="41">
        <v>25.81</v>
      </c>
      <c r="E720" s="41">
        <v>7.1694444444444443</v>
      </c>
      <c r="F720" s="41">
        <v>44673</v>
      </c>
      <c r="G720" s="41">
        <v>26</v>
      </c>
      <c r="H720" s="41">
        <v>7.2222222222222223</v>
      </c>
    </row>
    <row r="721" spans="1:8" x14ac:dyDescent="0.45">
      <c r="A721" s="41">
        <v>719</v>
      </c>
      <c r="B721" s="41">
        <v>45039</v>
      </c>
      <c r="C721" s="41" t="s">
        <v>1861</v>
      </c>
      <c r="D721" s="41">
        <v>25.89</v>
      </c>
      <c r="E721" s="41">
        <v>7.1916666666666664</v>
      </c>
      <c r="F721" s="41">
        <v>44673</v>
      </c>
      <c r="G721" s="41">
        <v>26</v>
      </c>
      <c r="H721" s="41">
        <v>7.2222222222222223</v>
      </c>
    </row>
    <row r="722" spans="1:8" x14ac:dyDescent="0.45">
      <c r="A722" s="41">
        <v>720</v>
      </c>
      <c r="B722" s="41">
        <v>45042</v>
      </c>
      <c r="C722" s="41" t="s">
        <v>1862</v>
      </c>
      <c r="D722" s="41">
        <v>26.78</v>
      </c>
      <c r="E722" s="41">
        <v>7.4388888888888891</v>
      </c>
      <c r="F722" s="41">
        <v>44667</v>
      </c>
      <c r="G722" s="41">
        <v>26.84</v>
      </c>
      <c r="H722" s="41">
        <v>7.4555555555555557</v>
      </c>
    </row>
    <row r="723" spans="1:8" x14ac:dyDescent="0.45">
      <c r="A723" s="41">
        <v>721</v>
      </c>
      <c r="B723" s="41">
        <v>45043</v>
      </c>
      <c r="C723" s="41" t="s">
        <v>1863</v>
      </c>
      <c r="D723" s="41">
        <v>24.17</v>
      </c>
      <c r="E723" s="41">
        <v>6.7138888888888895</v>
      </c>
      <c r="F723" s="41">
        <v>44656</v>
      </c>
      <c r="G723" s="41">
        <v>24.46</v>
      </c>
      <c r="H723" s="41">
        <v>6.7944444444444443</v>
      </c>
    </row>
    <row r="724" spans="1:8" x14ac:dyDescent="0.45">
      <c r="A724" s="41">
        <v>722</v>
      </c>
      <c r="B724" s="41">
        <v>45044</v>
      </c>
      <c r="C724" s="41" t="s">
        <v>1864</v>
      </c>
      <c r="D724" s="41">
        <v>25.24</v>
      </c>
      <c r="E724" s="41">
        <v>7.0111111111111102</v>
      </c>
      <c r="F724" s="41">
        <v>44673</v>
      </c>
      <c r="G724" s="41">
        <v>26</v>
      </c>
      <c r="H724" s="41">
        <v>7.2222222222222223</v>
      </c>
    </row>
    <row r="725" spans="1:8" x14ac:dyDescent="0.45">
      <c r="A725" s="41">
        <v>723</v>
      </c>
      <c r="B725" s="41">
        <v>45046</v>
      </c>
      <c r="C725" s="41" t="s">
        <v>1865</v>
      </c>
      <c r="D725" s="41">
        <v>10.1</v>
      </c>
      <c r="E725" s="41">
        <v>2.8055555555555554</v>
      </c>
      <c r="F725" s="41">
        <v>44670</v>
      </c>
      <c r="G725" s="41">
        <v>14.26</v>
      </c>
      <c r="H725" s="41">
        <v>3.9611111111111108</v>
      </c>
    </row>
    <row r="726" spans="1:8" x14ac:dyDescent="0.45">
      <c r="A726" s="41">
        <v>724</v>
      </c>
      <c r="B726" s="41">
        <v>45047</v>
      </c>
      <c r="C726" s="41" t="s">
        <v>1866</v>
      </c>
      <c r="D726" s="41">
        <v>28.86</v>
      </c>
      <c r="E726" s="41">
        <v>8.0166666666666657</v>
      </c>
      <c r="F726" s="41">
        <v>44703</v>
      </c>
      <c r="G726" s="41">
        <v>27.84</v>
      </c>
      <c r="H726" s="41">
        <v>7.7333333333333334</v>
      </c>
    </row>
    <row r="727" spans="1:8" x14ac:dyDescent="0.45">
      <c r="A727" s="41">
        <v>725</v>
      </c>
      <c r="B727" s="41">
        <v>45048</v>
      </c>
      <c r="C727" s="41" t="s">
        <v>1867</v>
      </c>
      <c r="D727" s="41">
        <v>27.35</v>
      </c>
      <c r="E727" s="41">
        <v>7.5972222222222223</v>
      </c>
      <c r="F727" s="41">
        <v>44708</v>
      </c>
      <c r="G727" s="41">
        <v>27.4</v>
      </c>
      <c r="H727" s="41">
        <v>7.6111111111111107</v>
      </c>
    </row>
    <row r="728" spans="1:8" x14ac:dyDescent="0.45">
      <c r="A728" s="41">
        <v>726</v>
      </c>
      <c r="B728" s="41">
        <v>45049</v>
      </c>
      <c r="C728" s="41" t="s">
        <v>1868</v>
      </c>
      <c r="D728" s="41">
        <v>26.08</v>
      </c>
      <c r="E728" s="41">
        <v>7.2444444444444436</v>
      </c>
      <c r="F728" s="41">
        <v>44685</v>
      </c>
      <c r="G728" s="41">
        <v>27.22</v>
      </c>
      <c r="H728" s="41">
        <v>7.5611111111111109</v>
      </c>
    </row>
    <row r="729" spans="1:8" x14ac:dyDescent="0.45">
      <c r="A729" s="41">
        <v>727</v>
      </c>
      <c r="B729" s="41">
        <v>45050</v>
      </c>
      <c r="C729" s="41" t="s">
        <v>1869</v>
      </c>
      <c r="D729" s="41">
        <v>5.92</v>
      </c>
      <c r="E729" s="41">
        <v>1.6444444444444444</v>
      </c>
      <c r="F729" s="41">
        <v>44707</v>
      </c>
      <c r="G729" s="41">
        <v>5.98</v>
      </c>
      <c r="H729" s="41">
        <v>1.6611111111111112</v>
      </c>
    </row>
    <row r="730" spans="1:8" x14ac:dyDescent="0.45">
      <c r="A730" s="41">
        <v>728</v>
      </c>
      <c r="B730" s="41">
        <v>45051</v>
      </c>
      <c r="C730" s="41" t="s">
        <v>1870</v>
      </c>
      <c r="D730" s="41">
        <v>16.84</v>
      </c>
      <c r="E730" s="41">
        <v>4.677777777777778</v>
      </c>
      <c r="F730" s="41">
        <v>44686</v>
      </c>
      <c r="G730" s="41">
        <v>17.22</v>
      </c>
      <c r="H730" s="41">
        <v>4.7833333333333332</v>
      </c>
    </row>
    <row r="731" spans="1:8" x14ac:dyDescent="0.45">
      <c r="A731" s="41">
        <v>729</v>
      </c>
      <c r="B731" s="41">
        <v>45054</v>
      </c>
      <c r="C731" s="41" t="s">
        <v>1871</v>
      </c>
      <c r="D731" s="41">
        <v>24.51</v>
      </c>
      <c r="E731" s="41">
        <v>6.8083333333333336</v>
      </c>
      <c r="F731" s="41">
        <v>44712</v>
      </c>
      <c r="G731" s="41">
        <v>24.59</v>
      </c>
      <c r="H731" s="41">
        <v>6.8305555555555557</v>
      </c>
    </row>
    <row r="732" spans="1:8" x14ac:dyDescent="0.45">
      <c r="A732" s="41">
        <v>730</v>
      </c>
      <c r="B732" s="41">
        <v>45055</v>
      </c>
      <c r="C732" s="41" t="s">
        <v>1872</v>
      </c>
      <c r="D732" s="41">
        <v>28.36</v>
      </c>
      <c r="E732" s="41">
        <v>7.8777777777777773</v>
      </c>
      <c r="F732" s="41">
        <v>44703</v>
      </c>
      <c r="G732" s="41">
        <v>27.84</v>
      </c>
      <c r="H732" s="41">
        <v>7.7333333333333334</v>
      </c>
    </row>
    <row r="733" spans="1:8" x14ac:dyDescent="0.45">
      <c r="A733" s="41">
        <v>731</v>
      </c>
      <c r="B733" s="41">
        <v>45056</v>
      </c>
      <c r="C733" s="41" t="s">
        <v>1873</v>
      </c>
      <c r="D733" s="41">
        <v>28.83</v>
      </c>
      <c r="E733" s="41">
        <v>8.0083333333333329</v>
      </c>
      <c r="F733" s="41">
        <v>44703</v>
      </c>
      <c r="G733" s="41">
        <v>27.84</v>
      </c>
      <c r="H733" s="41">
        <v>7.7333333333333334</v>
      </c>
    </row>
    <row r="734" spans="1:8" x14ac:dyDescent="0.45">
      <c r="A734" s="41">
        <v>732</v>
      </c>
      <c r="B734" s="41">
        <v>45057</v>
      </c>
      <c r="C734" s="41" t="s">
        <v>1874</v>
      </c>
      <c r="D734" s="41">
        <v>23.39</v>
      </c>
      <c r="E734" s="41">
        <v>6.4972222222222218</v>
      </c>
      <c r="F734" s="41">
        <v>44698</v>
      </c>
      <c r="G734" s="41">
        <v>23.8</v>
      </c>
      <c r="H734" s="41">
        <v>6.6111111111111107</v>
      </c>
    </row>
    <row r="735" spans="1:8" x14ac:dyDescent="0.45">
      <c r="A735" s="41">
        <v>733</v>
      </c>
      <c r="B735" s="41">
        <v>45058</v>
      </c>
      <c r="C735" s="41" t="s">
        <v>1875</v>
      </c>
      <c r="D735" s="41">
        <v>23.09</v>
      </c>
      <c r="E735" s="41">
        <v>6.4138888888888888</v>
      </c>
      <c r="F735" s="41">
        <v>44698</v>
      </c>
      <c r="G735" s="41">
        <v>23.8</v>
      </c>
      <c r="H735" s="41">
        <v>6.6111111111111107</v>
      </c>
    </row>
    <row r="736" spans="1:8" x14ac:dyDescent="0.45">
      <c r="A736" s="41">
        <v>734</v>
      </c>
      <c r="B736" s="41">
        <v>45060</v>
      </c>
      <c r="C736" s="41" t="s">
        <v>1876</v>
      </c>
      <c r="D736" s="41">
        <v>24.76</v>
      </c>
      <c r="E736" s="41">
        <v>6.8777777777777782</v>
      </c>
      <c r="F736" s="41">
        <v>44699</v>
      </c>
      <c r="G736" s="41">
        <v>25.81</v>
      </c>
      <c r="H736" s="41">
        <v>7.1694444444444443</v>
      </c>
    </row>
    <row r="737" spans="1:8" x14ac:dyDescent="0.45">
      <c r="A737" s="41">
        <v>735</v>
      </c>
      <c r="B737" s="41">
        <v>45061</v>
      </c>
      <c r="C737" s="41" t="s">
        <v>1877</v>
      </c>
      <c r="D737" s="41">
        <v>27.56</v>
      </c>
      <c r="E737" s="41">
        <v>7.655555555555555</v>
      </c>
      <c r="F737" s="41">
        <v>44703</v>
      </c>
      <c r="G737" s="41">
        <v>27.84</v>
      </c>
      <c r="H737" s="41">
        <v>7.7333333333333334</v>
      </c>
    </row>
    <row r="738" spans="1:8" x14ac:dyDescent="0.45">
      <c r="A738" s="41">
        <v>736</v>
      </c>
      <c r="B738" s="41">
        <v>45062</v>
      </c>
      <c r="C738" s="41" t="s">
        <v>1878</v>
      </c>
      <c r="D738" s="41">
        <v>27.32</v>
      </c>
      <c r="E738" s="41">
        <v>7.5888888888888886</v>
      </c>
      <c r="F738" s="41">
        <v>44708</v>
      </c>
      <c r="G738" s="41">
        <v>27.4</v>
      </c>
      <c r="H738" s="41">
        <v>7.6111111111111107</v>
      </c>
    </row>
    <row r="739" spans="1:8" x14ac:dyDescent="0.45">
      <c r="A739" s="41">
        <v>737</v>
      </c>
      <c r="B739" s="41">
        <v>45063</v>
      </c>
      <c r="C739" s="41" t="s">
        <v>1879</v>
      </c>
      <c r="D739" s="41">
        <v>24.59</v>
      </c>
      <c r="E739" s="41">
        <v>6.8305555555555557</v>
      </c>
      <c r="F739" s="41">
        <v>44712</v>
      </c>
      <c r="G739" s="41">
        <v>24.59</v>
      </c>
      <c r="H739" s="41">
        <v>6.8305555555555557</v>
      </c>
    </row>
    <row r="740" spans="1:8" x14ac:dyDescent="0.45">
      <c r="A740" s="41">
        <v>738</v>
      </c>
      <c r="B740" s="41">
        <v>45066</v>
      </c>
      <c r="C740" s="41" t="s">
        <v>1880</v>
      </c>
      <c r="D740" s="41">
        <v>19.440000000000001</v>
      </c>
      <c r="E740" s="41">
        <v>5.4</v>
      </c>
      <c r="F740" s="41">
        <v>44682</v>
      </c>
      <c r="G740" s="41">
        <v>19.62</v>
      </c>
      <c r="H740" s="41">
        <v>5.45</v>
      </c>
    </row>
    <row r="741" spans="1:8" x14ac:dyDescent="0.45">
      <c r="A741" s="41">
        <v>739</v>
      </c>
      <c r="B741" s="41">
        <v>45067</v>
      </c>
      <c r="C741" s="41" t="s">
        <v>1881</v>
      </c>
      <c r="D741" s="41">
        <v>27.04</v>
      </c>
      <c r="E741" s="41">
        <v>7.5111111111111111</v>
      </c>
      <c r="F741" s="41">
        <v>44685</v>
      </c>
      <c r="G741" s="41">
        <v>27.22</v>
      </c>
      <c r="H741" s="41">
        <v>7.5611111111111109</v>
      </c>
    </row>
    <row r="742" spans="1:8" x14ac:dyDescent="0.45">
      <c r="A742" s="41">
        <v>740</v>
      </c>
      <c r="B742" s="41">
        <v>45068</v>
      </c>
      <c r="C742" s="41" t="s">
        <v>1882</v>
      </c>
      <c r="D742" s="41">
        <v>19.46</v>
      </c>
      <c r="E742" s="41">
        <v>5.4055555555555559</v>
      </c>
      <c r="F742" s="41">
        <v>44682</v>
      </c>
      <c r="G742" s="41">
        <v>19.62</v>
      </c>
      <c r="H742" s="41">
        <v>5.45</v>
      </c>
    </row>
    <row r="743" spans="1:8" x14ac:dyDescent="0.45">
      <c r="A743" s="41">
        <v>741</v>
      </c>
      <c r="B743" s="41">
        <v>45069</v>
      </c>
      <c r="C743" s="41" t="s">
        <v>1883</v>
      </c>
      <c r="D743" s="41">
        <v>29.35</v>
      </c>
      <c r="E743" s="41">
        <v>8.1527777777777786</v>
      </c>
      <c r="F743" s="41">
        <v>44703</v>
      </c>
      <c r="G743" s="41">
        <v>27.84</v>
      </c>
      <c r="H743" s="41">
        <v>7.7333333333333334</v>
      </c>
    </row>
    <row r="744" spans="1:8" x14ac:dyDescent="0.45">
      <c r="A744" s="41">
        <v>742</v>
      </c>
      <c r="B744" s="41">
        <v>45070</v>
      </c>
      <c r="C744" s="41" t="s">
        <v>1884</v>
      </c>
      <c r="D744" s="41">
        <v>28.41</v>
      </c>
      <c r="E744" s="41">
        <v>7.8916666666666666</v>
      </c>
      <c r="F744" s="41">
        <v>44703</v>
      </c>
      <c r="G744" s="41">
        <v>27.84</v>
      </c>
      <c r="H744" s="41">
        <v>7.7333333333333334</v>
      </c>
    </row>
    <row r="745" spans="1:8" x14ac:dyDescent="0.45">
      <c r="A745" s="41">
        <v>743</v>
      </c>
      <c r="B745" s="41">
        <v>45071</v>
      </c>
      <c r="C745" s="41" t="s">
        <v>1885</v>
      </c>
      <c r="D745" s="41">
        <v>27.35</v>
      </c>
      <c r="E745" s="41">
        <v>7.5972222222222223</v>
      </c>
      <c r="F745" s="41">
        <v>44708</v>
      </c>
      <c r="G745" s="41">
        <v>27.4</v>
      </c>
      <c r="H745" s="41">
        <v>7.6111111111111107</v>
      </c>
    </row>
    <row r="746" spans="1:8" x14ac:dyDescent="0.45">
      <c r="A746" s="41">
        <v>744</v>
      </c>
      <c r="B746" s="41">
        <v>45072</v>
      </c>
      <c r="C746" s="41" t="s">
        <v>1886</v>
      </c>
      <c r="D746" s="41">
        <v>27.87</v>
      </c>
      <c r="E746" s="41">
        <v>7.7416666666666671</v>
      </c>
      <c r="F746" s="41">
        <v>44703</v>
      </c>
      <c r="G746" s="41">
        <v>27.84</v>
      </c>
      <c r="H746" s="41">
        <v>7.7333333333333334</v>
      </c>
    </row>
    <row r="747" spans="1:8" x14ac:dyDescent="0.45">
      <c r="A747" s="41">
        <v>745</v>
      </c>
      <c r="B747" s="41">
        <v>45073</v>
      </c>
      <c r="C747" s="41" t="s">
        <v>1887</v>
      </c>
      <c r="D747" s="41">
        <v>26.68</v>
      </c>
      <c r="E747" s="41">
        <v>7.4111111111111105</v>
      </c>
      <c r="F747" s="41">
        <v>44685</v>
      </c>
      <c r="G747" s="41">
        <v>27.22</v>
      </c>
      <c r="H747" s="41">
        <v>7.5611111111111109</v>
      </c>
    </row>
    <row r="748" spans="1:8" x14ac:dyDescent="0.45">
      <c r="A748" s="41">
        <v>746</v>
      </c>
      <c r="B748" s="41">
        <v>45074</v>
      </c>
      <c r="C748" s="41" t="s">
        <v>1888</v>
      </c>
      <c r="D748" s="41">
        <v>22.83</v>
      </c>
      <c r="E748" s="41">
        <v>6.3416666666666659</v>
      </c>
      <c r="F748" s="41">
        <v>44698</v>
      </c>
      <c r="G748" s="41">
        <v>23.8</v>
      </c>
      <c r="H748" s="41">
        <v>6.6111111111111107</v>
      </c>
    </row>
    <row r="749" spans="1:8" x14ac:dyDescent="0.45">
      <c r="A749" s="41">
        <v>747</v>
      </c>
      <c r="B749" s="41">
        <v>45080</v>
      </c>
      <c r="C749" s="41" t="s">
        <v>1889</v>
      </c>
      <c r="D749" s="41">
        <v>29.53</v>
      </c>
      <c r="E749" s="41">
        <v>8.2027777777777775</v>
      </c>
      <c r="F749" s="41">
        <v>44742</v>
      </c>
      <c r="G749" s="41">
        <v>29.37</v>
      </c>
      <c r="H749" s="41">
        <v>8.1583333333333332</v>
      </c>
    </row>
    <row r="750" spans="1:8" x14ac:dyDescent="0.45">
      <c r="A750" s="41">
        <v>748</v>
      </c>
      <c r="B750" s="41">
        <v>45081</v>
      </c>
      <c r="C750" s="41" t="s">
        <v>1890</v>
      </c>
      <c r="D750" s="41">
        <v>25.72</v>
      </c>
      <c r="E750" s="41">
        <v>7.1444444444444439</v>
      </c>
      <c r="F750" s="41">
        <v>44716</v>
      </c>
      <c r="G750" s="41">
        <v>26.08</v>
      </c>
      <c r="H750" s="41">
        <v>7.2444444444444436</v>
      </c>
    </row>
    <row r="751" spans="1:8" x14ac:dyDescent="0.45">
      <c r="A751" s="41">
        <v>749</v>
      </c>
      <c r="B751" s="41">
        <v>45084</v>
      </c>
      <c r="C751" s="41" t="s">
        <v>1891</v>
      </c>
      <c r="D751" s="41">
        <v>22.12</v>
      </c>
      <c r="E751" s="41">
        <v>6.1444444444444448</v>
      </c>
      <c r="F751" s="41">
        <v>44724</v>
      </c>
      <c r="G751" s="41">
        <v>22.52</v>
      </c>
      <c r="H751" s="41">
        <v>6.2555555555555555</v>
      </c>
    </row>
    <row r="752" spans="1:8" x14ac:dyDescent="0.45">
      <c r="A752" s="41">
        <v>750</v>
      </c>
      <c r="B752" s="41">
        <v>45086</v>
      </c>
      <c r="C752" s="41" t="s">
        <v>1892</v>
      </c>
      <c r="D752" s="41">
        <v>11.04</v>
      </c>
      <c r="E752" s="41">
        <v>3.0666666666666664</v>
      </c>
      <c r="F752" s="41">
        <v>44729</v>
      </c>
      <c r="G752" s="41">
        <v>11.8</v>
      </c>
      <c r="H752" s="41">
        <v>3.2777777777777777</v>
      </c>
    </row>
    <row r="753" spans="1:8" x14ac:dyDescent="0.45">
      <c r="A753" s="41">
        <v>751</v>
      </c>
      <c r="B753" s="41">
        <v>45088</v>
      </c>
      <c r="C753" s="41" t="s">
        <v>1893</v>
      </c>
      <c r="D753" s="41">
        <v>5.76</v>
      </c>
      <c r="E753" s="41">
        <v>1.5999999999999999</v>
      </c>
      <c r="F753" s="41">
        <v>44713</v>
      </c>
      <c r="G753" s="41">
        <v>6.73</v>
      </c>
      <c r="H753" s="41">
        <v>1.8694444444444445</v>
      </c>
    </row>
    <row r="754" spans="1:8" x14ac:dyDescent="0.45">
      <c r="A754" s="41">
        <v>752</v>
      </c>
      <c r="B754" s="41">
        <v>45092</v>
      </c>
      <c r="C754" s="41" t="s">
        <v>1894</v>
      </c>
      <c r="D754" s="41">
        <v>20.94</v>
      </c>
      <c r="E754" s="41">
        <v>5.8166666666666673</v>
      </c>
      <c r="F754" s="41">
        <v>44738</v>
      </c>
      <c r="G754" s="41">
        <v>21.69</v>
      </c>
      <c r="H754" s="41">
        <v>6.0250000000000004</v>
      </c>
    </row>
    <row r="755" spans="1:8" x14ac:dyDescent="0.45">
      <c r="A755" s="41">
        <v>753</v>
      </c>
      <c r="B755" s="41">
        <v>45093</v>
      </c>
      <c r="C755" s="41" t="s">
        <v>1895</v>
      </c>
      <c r="D755" s="41">
        <v>21.04</v>
      </c>
      <c r="E755" s="41">
        <v>5.8444444444444441</v>
      </c>
      <c r="F755" s="41">
        <v>44738</v>
      </c>
      <c r="G755" s="41">
        <v>21.69</v>
      </c>
      <c r="H755" s="41">
        <v>6.0250000000000004</v>
      </c>
    </row>
    <row r="756" spans="1:8" x14ac:dyDescent="0.45">
      <c r="A756" s="41">
        <v>754</v>
      </c>
      <c r="B756" s="41">
        <v>45094</v>
      </c>
      <c r="C756" s="41" t="s">
        <v>1896</v>
      </c>
      <c r="D756" s="41">
        <v>6.28</v>
      </c>
      <c r="E756" s="41">
        <v>1.7444444444444445</v>
      </c>
      <c r="F756" s="41">
        <v>44713</v>
      </c>
      <c r="G756" s="41">
        <v>6.73</v>
      </c>
      <c r="H756" s="41">
        <v>1.8694444444444445</v>
      </c>
    </row>
    <row r="757" spans="1:8" x14ac:dyDescent="0.45">
      <c r="A757" s="41">
        <v>755</v>
      </c>
      <c r="B757" s="41">
        <v>45096</v>
      </c>
      <c r="C757" s="41" t="s">
        <v>1897</v>
      </c>
      <c r="D757" s="41">
        <v>26.9</v>
      </c>
      <c r="E757" s="41">
        <v>7.4722222222222214</v>
      </c>
      <c r="F757" s="41">
        <v>44741</v>
      </c>
      <c r="G757" s="41">
        <v>28.96</v>
      </c>
      <c r="H757" s="41">
        <v>8.0444444444444443</v>
      </c>
    </row>
    <row r="758" spans="1:8" x14ac:dyDescent="0.45">
      <c r="A758" s="41">
        <v>756</v>
      </c>
      <c r="B758" s="41">
        <v>45151</v>
      </c>
      <c r="C758" s="41" t="s">
        <v>1898</v>
      </c>
      <c r="D758" s="41">
        <v>23.56</v>
      </c>
      <c r="E758" s="41">
        <v>6.5444444444444443</v>
      </c>
      <c r="F758" s="41">
        <v>44803</v>
      </c>
      <c r="G758" s="41">
        <v>23.56</v>
      </c>
      <c r="H758" s="41">
        <v>6.5444444444444443</v>
      </c>
    </row>
    <row r="759" spans="1:8" x14ac:dyDescent="0.45">
      <c r="A759" s="41">
        <v>757</v>
      </c>
      <c r="B759" s="41">
        <v>45172</v>
      </c>
      <c r="C759" s="41" t="s">
        <v>1899</v>
      </c>
      <c r="D759" s="41">
        <v>21.92</v>
      </c>
      <c r="E759" s="41">
        <v>6.0888888888888895</v>
      </c>
      <c r="F759" s="41">
        <v>44824</v>
      </c>
      <c r="G759" s="41">
        <v>22.79</v>
      </c>
      <c r="H759" s="41">
        <v>6.3305555555555548</v>
      </c>
    </row>
    <row r="760" spans="1:8" x14ac:dyDescent="0.45">
      <c r="A760" s="41">
        <v>758</v>
      </c>
      <c r="B760" s="41">
        <v>45178</v>
      </c>
      <c r="C760" s="41" t="s">
        <v>1900</v>
      </c>
      <c r="D760" s="41">
        <v>19.97</v>
      </c>
      <c r="E760" s="41">
        <v>5.5472222222222216</v>
      </c>
      <c r="F760" s="41">
        <v>44805</v>
      </c>
      <c r="G760" s="41">
        <v>19.97</v>
      </c>
      <c r="H760" s="41">
        <v>5.5472222222222216</v>
      </c>
    </row>
    <row r="761" spans="1:8" x14ac:dyDescent="0.45">
      <c r="A761" s="41">
        <v>759</v>
      </c>
      <c r="B761" s="41">
        <v>45179</v>
      </c>
      <c r="C761" s="41" t="s">
        <v>1901</v>
      </c>
      <c r="D761" s="41">
        <v>20.420000000000002</v>
      </c>
      <c r="E761" s="41">
        <v>5.6722222222222225</v>
      </c>
      <c r="F761" s="41">
        <v>44629</v>
      </c>
      <c r="G761" s="41">
        <v>20.59</v>
      </c>
      <c r="H761" s="41">
        <v>5.7194444444444441</v>
      </c>
    </row>
    <row r="762" spans="1:8" x14ac:dyDescent="0.45">
      <c r="A762" s="41">
        <v>760</v>
      </c>
      <c r="B762" s="41">
        <v>45192</v>
      </c>
      <c r="C762" s="41" t="s">
        <v>1902</v>
      </c>
      <c r="D762" s="41">
        <v>15.85</v>
      </c>
      <c r="E762" s="41">
        <v>4.4027777777777777</v>
      </c>
      <c r="F762" s="41">
        <v>44830</v>
      </c>
      <c r="G762" s="41">
        <v>16.260000000000002</v>
      </c>
      <c r="H762" s="41">
        <v>4.5166666666666666</v>
      </c>
    </row>
    <row r="763" spans="1:8" x14ac:dyDescent="0.45">
      <c r="A763" s="41">
        <v>761</v>
      </c>
      <c r="B763" s="41">
        <v>45193</v>
      </c>
      <c r="C763" s="41" t="s">
        <v>1903</v>
      </c>
      <c r="D763" s="41">
        <v>21.43</v>
      </c>
      <c r="E763" s="41">
        <v>5.9527777777777775</v>
      </c>
      <c r="F763" s="41">
        <v>44814</v>
      </c>
      <c r="G763" s="41">
        <v>21.62</v>
      </c>
      <c r="H763" s="41">
        <v>6.0055555555555555</v>
      </c>
    </row>
    <row r="764" spans="1:8" x14ac:dyDescent="0.45">
      <c r="A764" s="41">
        <v>762</v>
      </c>
      <c r="B764" s="41">
        <v>45199</v>
      </c>
      <c r="C764" s="41" t="s">
        <v>1904</v>
      </c>
      <c r="D764" s="41">
        <v>20.63</v>
      </c>
      <c r="E764" s="41">
        <v>5.7305555555555552</v>
      </c>
      <c r="F764" s="41">
        <v>44828</v>
      </c>
      <c r="G764" s="41">
        <v>20.65</v>
      </c>
      <c r="H764" s="41">
        <v>5.7361111111111107</v>
      </c>
    </row>
    <row r="765" spans="1:8" x14ac:dyDescent="0.45">
      <c r="A765" s="41">
        <v>763</v>
      </c>
      <c r="B765" s="41">
        <v>45200</v>
      </c>
      <c r="C765" s="41" t="s">
        <v>1905</v>
      </c>
      <c r="D765" s="41">
        <v>9.06</v>
      </c>
      <c r="E765" s="41">
        <v>2.5166666666666666</v>
      </c>
      <c r="F765" s="41">
        <v>44697</v>
      </c>
      <c r="G765" s="41">
        <v>10.14</v>
      </c>
      <c r="H765" s="41">
        <v>2.8166666666666669</v>
      </c>
    </row>
    <row r="766" spans="1:8" x14ac:dyDescent="0.45">
      <c r="A766" s="41">
        <v>764</v>
      </c>
      <c r="B766" s="41">
        <v>45201</v>
      </c>
      <c r="C766" s="41" t="s">
        <v>1906</v>
      </c>
      <c r="D766" s="41">
        <v>19.309999999999999</v>
      </c>
      <c r="E766" s="41">
        <v>5.363888888888888</v>
      </c>
      <c r="F766" s="41">
        <v>44835</v>
      </c>
      <c r="G766" s="41">
        <v>19.47</v>
      </c>
      <c r="H766" s="41">
        <v>5.4083333333333332</v>
      </c>
    </row>
    <row r="767" spans="1:8" x14ac:dyDescent="0.45">
      <c r="A767" s="41">
        <v>765</v>
      </c>
      <c r="B767" s="41">
        <v>45205</v>
      </c>
      <c r="C767" s="41" t="s">
        <v>1907</v>
      </c>
      <c r="D767" s="41">
        <v>20.77</v>
      </c>
      <c r="E767" s="41">
        <v>5.7694444444444439</v>
      </c>
      <c r="F767" s="41">
        <v>44837</v>
      </c>
      <c r="G767" s="41">
        <v>20.57</v>
      </c>
      <c r="H767" s="41">
        <v>5.7138888888888886</v>
      </c>
    </row>
    <row r="768" spans="1:8" x14ac:dyDescent="0.45">
      <c r="A768" s="41">
        <v>766</v>
      </c>
      <c r="B768" s="41">
        <v>45206</v>
      </c>
      <c r="C768" s="41" t="s">
        <v>1908</v>
      </c>
      <c r="D768" s="41">
        <v>10.01</v>
      </c>
      <c r="E768" s="41">
        <v>2.7805555555555554</v>
      </c>
      <c r="F768" s="41">
        <v>44697</v>
      </c>
      <c r="G768" s="41">
        <v>10.14</v>
      </c>
      <c r="H768" s="41">
        <v>2.8166666666666669</v>
      </c>
    </row>
    <row r="769" spans="1:8" x14ac:dyDescent="0.45">
      <c r="A769" s="41">
        <v>767</v>
      </c>
      <c r="B769" s="41">
        <v>45209</v>
      </c>
      <c r="C769" s="41" t="s">
        <v>1909</v>
      </c>
      <c r="D769" s="41">
        <v>20.39</v>
      </c>
      <c r="E769" s="41">
        <v>5.6638888888888888</v>
      </c>
      <c r="F769" s="41">
        <v>44837</v>
      </c>
      <c r="G769" s="41">
        <v>20.57</v>
      </c>
      <c r="H769" s="41">
        <v>5.7138888888888886</v>
      </c>
    </row>
    <row r="770" spans="1:8" x14ac:dyDescent="0.45">
      <c r="A770" s="41">
        <v>768</v>
      </c>
      <c r="B770" s="41">
        <v>45210</v>
      </c>
      <c r="C770" s="41" t="s">
        <v>1910</v>
      </c>
      <c r="D770" s="41">
        <v>13.02</v>
      </c>
      <c r="E770" s="41">
        <v>3.6166666666666663</v>
      </c>
      <c r="F770" s="41">
        <v>44838</v>
      </c>
      <c r="G770" s="41">
        <v>13.06</v>
      </c>
      <c r="H770" s="41">
        <v>3.6277777777777778</v>
      </c>
    </row>
    <row r="771" spans="1:8" x14ac:dyDescent="0.45">
      <c r="A771" s="41">
        <v>769</v>
      </c>
      <c r="B771" s="41">
        <v>45211</v>
      </c>
      <c r="C771" s="41" t="s">
        <v>1911</v>
      </c>
      <c r="D771" s="41">
        <v>17.440000000000001</v>
      </c>
      <c r="E771" s="41">
        <v>4.844444444444445</v>
      </c>
      <c r="F771" s="41">
        <v>44839</v>
      </c>
      <c r="G771" s="41">
        <v>17.559999999999999</v>
      </c>
      <c r="H771" s="41">
        <v>4.8777777777777773</v>
      </c>
    </row>
    <row r="772" spans="1:8" x14ac:dyDescent="0.45">
      <c r="A772" s="41">
        <v>770</v>
      </c>
      <c r="B772" s="41">
        <v>45212</v>
      </c>
      <c r="C772" s="41" t="s">
        <v>1912</v>
      </c>
      <c r="D772" s="41">
        <v>6.03</v>
      </c>
      <c r="E772" s="41">
        <v>1.675</v>
      </c>
      <c r="F772" s="41">
        <v>44861</v>
      </c>
      <c r="G772" s="41">
        <v>8.9700000000000006</v>
      </c>
      <c r="H772" s="41">
        <v>2.4916666666666667</v>
      </c>
    </row>
    <row r="773" spans="1:8" x14ac:dyDescent="0.45">
      <c r="A773" s="41">
        <v>771</v>
      </c>
      <c r="B773" s="41">
        <v>45214</v>
      </c>
      <c r="C773" s="41" t="s">
        <v>1913</v>
      </c>
      <c r="D773" s="41">
        <v>15.62</v>
      </c>
      <c r="E773" s="41">
        <v>4.3388888888888886</v>
      </c>
      <c r="F773" s="41">
        <v>44856</v>
      </c>
      <c r="G773" s="41">
        <v>15.94</v>
      </c>
      <c r="H773" s="41">
        <v>4.4277777777777771</v>
      </c>
    </row>
    <row r="774" spans="1:8" x14ac:dyDescent="0.45">
      <c r="A774" s="41">
        <v>772</v>
      </c>
      <c r="B774" s="41">
        <v>45215</v>
      </c>
      <c r="C774" s="41" t="s">
        <v>1914</v>
      </c>
      <c r="D774" s="41">
        <v>17.809999999999999</v>
      </c>
      <c r="E774" s="41">
        <v>4.947222222222222</v>
      </c>
      <c r="F774" s="41">
        <v>44845</v>
      </c>
      <c r="G774" s="41">
        <v>17.989999999999998</v>
      </c>
      <c r="H774" s="41">
        <v>4.9972222222222218</v>
      </c>
    </row>
    <row r="775" spans="1:8" x14ac:dyDescent="0.45">
      <c r="A775" s="41">
        <v>773</v>
      </c>
      <c r="B775" s="41">
        <v>45216</v>
      </c>
      <c r="C775" s="41" t="s">
        <v>1915</v>
      </c>
      <c r="D775" s="41">
        <v>19.03</v>
      </c>
      <c r="E775" s="41">
        <v>5.2861111111111114</v>
      </c>
      <c r="F775" s="41">
        <v>44836</v>
      </c>
      <c r="G775" s="41">
        <v>19.21</v>
      </c>
      <c r="H775" s="41">
        <v>5.3361111111111112</v>
      </c>
    </row>
    <row r="776" spans="1:8" x14ac:dyDescent="0.45">
      <c r="A776" s="41">
        <v>774</v>
      </c>
      <c r="B776" s="41">
        <v>45217</v>
      </c>
      <c r="C776" s="41" t="s">
        <v>1916</v>
      </c>
      <c r="D776" s="41">
        <v>18.309999999999999</v>
      </c>
      <c r="E776" s="41">
        <v>5.0861111111111104</v>
      </c>
      <c r="F776" s="41">
        <v>44859</v>
      </c>
      <c r="G776" s="41">
        <v>18.309999999999999</v>
      </c>
      <c r="H776" s="41">
        <v>5.0861111111111104</v>
      </c>
    </row>
    <row r="777" spans="1:8" x14ac:dyDescent="0.45">
      <c r="A777" s="41">
        <v>775</v>
      </c>
      <c r="B777" s="41">
        <v>45218</v>
      </c>
      <c r="C777" s="41" t="s">
        <v>1917</v>
      </c>
      <c r="D777" s="41">
        <v>18.66</v>
      </c>
      <c r="E777" s="41">
        <v>5.1833333333333336</v>
      </c>
      <c r="F777" s="41">
        <v>44854</v>
      </c>
      <c r="G777" s="41">
        <v>18.72</v>
      </c>
      <c r="H777" s="41">
        <v>5.1999999999999993</v>
      </c>
    </row>
    <row r="778" spans="1:8" x14ac:dyDescent="0.45">
      <c r="A778" s="41">
        <v>776</v>
      </c>
      <c r="B778" s="41">
        <v>45220</v>
      </c>
      <c r="C778" s="41" t="s">
        <v>1918</v>
      </c>
      <c r="D778" s="41">
        <v>19.21</v>
      </c>
      <c r="E778" s="41">
        <v>5.3361111111111112</v>
      </c>
      <c r="F778" s="41">
        <v>44836</v>
      </c>
      <c r="G778" s="41">
        <v>19.21</v>
      </c>
      <c r="H778" s="41">
        <v>5.3361111111111112</v>
      </c>
    </row>
    <row r="779" spans="1:8" x14ac:dyDescent="0.45">
      <c r="A779" s="41">
        <v>777</v>
      </c>
      <c r="B779" s="41">
        <v>45221</v>
      </c>
      <c r="C779" s="41" t="s">
        <v>1919</v>
      </c>
      <c r="D779" s="41">
        <v>18.7</v>
      </c>
      <c r="E779" s="41">
        <v>5.1944444444444438</v>
      </c>
      <c r="F779" s="41">
        <v>44854</v>
      </c>
      <c r="G779" s="41">
        <v>18.72</v>
      </c>
      <c r="H779" s="41">
        <v>5.1999999999999993</v>
      </c>
    </row>
    <row r="780" spans="1:8" x14ac:dyDescent="0.45">
      <c r="A780" s="41">
        <v>778</v>
      </c>
      <c r="B780" s="41">
        <v>45222</v>
      </c>
      <c r="C780" s="41" t="s">
        <v>1920</v>
      </c>
      <c r="D780" s="41">
        <v>18.670000000000002</v>
      </c>
      <c r="E780" s="41">
        <v>5.1861111111111118</v>
      </c>
      <c r="F780" s="41">
        <v>44854</v>
      </c>
      <c r="G780" s="41">
        <v>18.72</v>
      </c>
      <c r="H780" s="41">
        <v>5.1999999999999993</v>
      </c>
    </row>
    <row r="781" spans="1:8" x14ac:dyDescent="0.45">
      <c r="A781" s="41">
        <v>779</v>
      </c>
      <c r="B781" s="41">
        <v>45223</v>
      </c>
      <c r="C781" s="41" t="s">
        <v>1921</v>
      </c>
      <c r="D781" s="41">
        <v>17.22</v>
      </c>
      <c r="E781" s="41">
        <v>4.7833333333333332</v>
      </c>
      <c r="F781" s="41">
        <v>44844</v>
      </c>
      <c r="G781" s="41">
        <v>17.27</v>
      </c>
      <c r="H781" s="41">
        <v>4.7972222222222216</v>
      </c>
    </row>
    <row r="782" spans="1:8" x14ac:dyDescent="0.45">
      <c r="A782" s="41">
        <v>780</v>
      </c>
      <c r="B782" s="41">
        <v>45224</v>
      </c>
      <c r="C782" s="41" t="s">
        <v>1922</v>
      </c>
      <c r="D782" s="41">
        <v>18.04</v>
      </c>
      <c r="E782" s="41">
        <v>5.0111111111111111</v>
      </c>
      <c r="F782" s="41">
        <v>44855</v>
      </c>
      <c r="G782" s="41">
        <v>18.29</v>
      </c>
      <c r="H782" s="41">
        <v>5.0805555555555548</v>
      </c>
    </row>
    <row r="783" spans="1:8" x14ac:dyDescent="0.45">
      <c r="A783" s="41">
        <v>781</v>
      </c>
      <c r="B783" s="41">
        <v>45225</v>
      </c>
      <c r="C783" s="41" t="s">
        <v>1923</v>
      </c>
      <c r="D783" s="41">
        <v>17.809999999999999</v>
      </c>
      <c r="E783" s="41">
        <v>4.947222222222222</v>
      </c>
      <c r="F783" s="41">
        <v>44845</v>
      </c>
      <c r="G783" s="41">
        <v>17.989999999999998</v>
      </c>
      <c r="H783" s="41">
        <v>4.9972222222222218</v>
      </c>
    </row>
    <row r="784" spans="1:8" x14ac:dyDescent="0.45">
      <c r="A784" s="41">
        <v>782</v>
      </c>
      <c r="B784" s="41">
        <v>45226</v>
      </c>
      <c r="C784" s="41" t="s">
        <v>1924</v>
      </c>
      <c r="D784" s="41">
        <v>12.07</v>
      </c>
      <c r="E784" s="41">
        <v>3.3527777777777779</v>
      </c>
      <c r="F784" s="41">
        <v>44838</v>
      </c>
      <c r="G784" s="41">
        <v>13.06</v>
      </c>
      <c r="H784" s="41">
        <v>3.6277777777777778</v>
      </c>
    </row>
    <row r="785" spans="1:8" x14ac:dyDescent="0.45">
      <c r="A785" s="41">
        <v>783</v>
      </c>
      <c r="B785" s="41">
        <v>45227</v>
      </c>
      <c r="C785" s="41" t="s">
        <v>1925</v>
      </c>
      <c r="D785" s="41">
        <v>17.46</v>
      </c>
      <c r="E785" s="41">
        <v>4.8500000000000005</v>
      </c>
      <c r="F785" s="41">
        <v>44839</v>
      </c>
      <c r="G785" s="41">
        <v>17.559999999999999</v>
      </c>
      <c r="H785" s="41">
        <v>4.8777777777777773</v>
      </c>
    </row>
    <row r="786" spans="1:8" x14ac:dyDescent="0.45">
      <c r="A786" s="41">
        <v>784</v>
      </c>
      <c r="B786" s="41">
        <v>45228</v>
      </c>
      <c r="C786" s="41" t="s">
        <v>1926</v>
      </c>
      <c r="D786" s="41">
        <v>17.649999999999999</v>
      </c>
      <c r="E786" s="41">
        <v>4.9027777777777777</v>
      </c>
      <c r="F786" s="41">
        <v>44845</v>
      </c>
      <c r="G786" s="41">
        <v>17.989999999999998</v>
      </c>
      <c r="H786" s="41">
        <v>4.9972222222222218</v>
      </c>
    </row>
    <row r="787" spans="1:8" x14ac:dyDescent="0.45">
      <c r="A787" s="41">
        <v>785</v>
      </c>
      <c r="B787" s="41">
        <v>45229</v>
      </c>
      <c r="C787" s="41" t="s">
        <v>1927</v>
      </c>
      <c r="D787" s="41">
        <v>16.98</v>
      </c>
      <c r="E787" s="41">
        <v>4.7166666666666668</v>
      </c>
      <c r="F787" s="41">
        <v>44844</v>
      </c>
      <c r="G787" s="41">
        <v>17.27</v>
      </c>
      <c r="H787" s="41">
        <v>4.7972222222222216</v>
      </c>
    </row>
    <row r="788" spans="1:8" x14ac:dyDescent="0.45">
      <c r="A788" s="41">
        <v>786</v>
      </c>
      <c r="B788" s="41">
        <v>45230</v>
      </c>
      <c r="C788" s="41" t="s">
        <v>1928</v>
      </c>
      <c r="D788" s="41">
        <v>16.68</v>
      </c>
      <c r="E788" s="41">
        <v>4.6333333333333329</v>
      </c>
      <c r="F788" s="41">
        <v>44864</v>
      </c>
      <c r="G788" s="41">
        <v>16.920000000000002</v>
      </c>
      <c r="H788" s="41">
        <v>4.7</v>
      </c>
    </row>
    <row r="789" spans="1:8" x14ac:dyDescent="0.45">
      <c r="A789" s="41">
        <v>787</v>
      </c>
      <c r="B789" s="41">
        <v>45231</v>
      </c>
      <c r="C789" s="41" t="s">
        <v>1929</v>
      </c>
      <c r="D789" s="41">
        <v>17.22</v>
      </c>
      <c r="E789" s="41">
        <v>4.7833333333333332</v>
      </c>
      <c r="F789" s="41">
        <v>44870</v>
      </c>
      <c r="G789" s="41">
        <v>16.420000000000002</v>
      </c>
      <c r="H789" s="41">
        <v>4.5611111111111118</v>
      </c>
    </row>
    <row r="790" spans="1:8" x14ac:dyDescent="0.45">
      <c r="A790" s="41">
        <v>788</v>
      </c>
      <c r="B790" s="41">
        <v>45232</v>
      </c>
      <c r="C790" s="41" t="s">
        <v>1930</v>
      </c>
      <c r="D790" s="41">
        <v>16.23</v>
      </c>
      <c r="E790" s="41">
        <v>4.5083333333333337</v>
      </c>
      <c r="F790" s="41">
        <v>44870</v>
      </c>
      <c r="G790" s="41">
        <v>16.420000000000002</v>
      </c>
      <c r="H790" s="41">
        <v>4.5611111111111118</v>
      </c>
    </row>
    <row r="791" spans="1:8" x14ac:dyDescent="0.45">
      <c r="A791" s="41">
        <v>789</v>
      </c>
      <c r="B791" s="41">
        <v>45233</v>
      </c>
      <c r="C791" s="41" t="s">
        <v>1931</v>
      </c>
      <c r="D791" s="41">
        <v>16.27</v>
      </c>
      <c r="E791" s="41">
        <v>4.5194444444444439</v>
      </c>
      <c r="F791" s="41">
        <v>44870</v>
      </c>
      <c r="G791" s="41">
        <v>16.420000000000002</v>
      </c>
      <c r="H791" s="41">
        <v>4.5611111111111118</v>
      </c>
    </row>
    <row r="792" spans="1:8" x14ac:dyDescent="0.45">
      <c r="A792" s="41">
        <v>790</v>
      </c>
      <c r="B792" s="41">
        <v>45234</v>
      </c>
      <c r="C792" s="41" t="s">
        <v>1932</v>
      </c>
      <c r="D792" s="41">
        <v>13.03</v>
      </c>
      <c r="E792" s="41">
        <v>3.619444444444444</v>
      </c>
      <c r="F792" s="41">
        <v>44892</v>
      </c>
      <c r="G792" s="41">
        <v>13.08</v>
      </c>
      <c r="H792" s="41">
        <v>3.6333333333333333</v>
      </c>
    </row>
    <row r="793" spans="1:8" x14ac:dyDescent="0.45">
      <c r="A793" s="41">
        <v>791</v>
      </c>
      <c r="B793" s="41">
        <v>45235</v>
      </c>
      <c r="C793" s="41" t="s">
        <v>1933</v>
      </c>
      <c r="D793" s="41">
        <v>15.68</v>
      </c>
      <c r="E793" s="41">
        <v>4.3555555555555552</v>
      </c>
      <c r="F793" s="41">
        <v>44869</v>
      </c>
      <c r="G793" s="41">
        <v>15.73</v>
      </c>
      <c r="H793" s="41">
        <v>4.3694444444444445</v>
      </c>
    </row>
    <row r="794" spans="1:8" x14ac:dyDescent="0.45">
      <c r="A794" s="41">
        <v>792</v>
      </c>
      <c r="B794" s="41">
        <v>45237</v>
      </c>
      <c r="C794" s="41" t="s">
        <v>1934</v>
      </c>
      <c r="D794" s="41">
        <v>14.54</v>
      </c>
      <c r="E794" s="41">
        <v>4.0388888888888888</v>
      </c>
      <c r="F794" s="41">
        <v>44871</v>
      </c>
      <c r="G794" s="41">
        <v>14.66</v>
      </c>
      <c r="H794" s="41">
        <v>4.072222222222222</v>
      </c>
    </row>
    <row r="795" spans="1:8" x14ac:dyDescent="0.45">
      <c r="A795" s="41">
        <v>793</v>
      </c>
      <c r="B795" s="41">
        <v>45238</v>
      </c>
      <c r="C795" s="41" t="s">
        <v>1935</v>
      </c>
      <c r="D795" s="41">
        <v>13.33</v>
      </c>
      <c r="E795" s="41">
        <v>3.7027777777777775</v>
      </c>
      <c r="F795" s="41">
        <v>44886</v>
      </c>
      <c r="G795" s="41">
        <v>14.16</v>
      </c>
      <c r="H795" s="41">
        <v>3.9333333333333331</v>
      </c>
    </row>
    <row r="796" spans="1:8" x14ac:dyDescent="0.45">
      <c r="A796" s="41">
        <v>794</v>
      </c>
      <c r="B796" s="41">
        <v>45241</v>
      </c>
      <c r="C796" s="41" t="s">
        <v>1936</v>
      </c>
      <c r="D796" s="41">
        <v>10</v>
      </c>
      <c r="E796" s="41">
        <v>2.7777777777777777</v>
      </c>
      <c r="F796" s="41">
        <v>44730</v>
      </c>
      <c r="G796" s="41">
        <v>10.28</v>
      </c>
      <c r="H796" s="41">
        <v>2.8555555555555552</v>
      </c>
    </row>
    <row r="797" spans="1:8" x14ac:dyDescent="0.45">
      <c r="A797" s="41">
        <v>795</v>
      </c>
      <c r="B797" s="41">
        <v>45249</v>
      </c>
      <c r="C797" s="41" t="s">
        <v>1937</v>
      </c>
      <c r="D797" s="41">
        <v>11.5</v>
      </c>
      <c r="E797" s="41">
        <v>3.1944444444444442</v>
      </c>
      <c r="F797" s="41">
        <v>44872</v>
      </c>
      <c r="G797" s="41">
        <v>12.1</v>
      </c>
      <c r="H797" s="41">
        <v>3.3611111111111107</v>
      </c>
    </row>
    <row r="798" spans="1:8" x14ac:dyDescent="0.45">
      <c r="A798" s="41">
        <v>796</v>
      </c>
      <c r="B798" s="41">
        <v>45250</v>
      </c>
      <c r="C798" s="41" t="s">
        <v>1938</v>
      </c>
      <c r="D798" s="41">
        <v>13.54</v>
      </c>
      <c r="E798" s="41">
        <v>3.7611111111111106</v>
      </c>
      <c r="F798" s="41">
        <v>44886</v>
      </c>
      <c r="G798" s="41">
        <v>14.16</v>
      </c>
      <c r="H798" s="41">
        <v>3.9333333333333331</v>
      </c>
    </row>
    <row r="799" spans="1:8" x14ac:dyDescent="0.45">
      <c r="A799" s="41">
        <v>797</v>
      </c>
      <c r="B799" s="41">
        <v>45251</v>
      </c>
      <c r="C799" s="41" t="s">
        <v>1939</v>
      </c>
      <c r="D799" s="41">
        <v>14.22</v>
      </c>
      <c r="E799" s="41">
        <v>3.95</v>
      </c>
      <c r="F799" s="41">
        <v>44871</v>
      </c>
      <c r="G799" s="41">
        <v>14.66</v>
      </c>
      <c r="H799" s="41">
        <v>4.072222222222222</v>
      </c>
    </row>
    <row r="800" spans="1:8" x14ac:dyDescent="0.45">
      <c r="A800" s="41">
        <v>798</v>
      </c>
      <c r="B800" s="41">
        <v>45252</v>
      </c>
      <c r="C800" s="41" t="s">
        <v>1940</v>
      </c>
      <c r="D800" s="41">
        <v>13.84</v>
      </c>
      <c r="E800" s="41">
        <v>3.8444444444444441</v>
      </c>
      <c r="F800" s="41">
        <v>44886</v>
      </c>
      <c r="G800" s="41">
        <v>14.16</v>
      </c>
      <c r="H800" s="41">
        <v>3.9333333333333331</v>
      </c>
    </row>
    <row r="801" spans="1:8" x14ac:dyDescent="0.45">
      <c r="A801" s="41">
        <v>799</v>
      </c>
      <c r="B801" s="41">
        <v>45253</v>
      </c>
      <c r="C801" s="41" t="s">
        <v>1941</v>
      </c>
      <c r="D801" s="41">
        <v>13.41</v>
      </c>
      <c r="E801" s="41">
        <v>3.7250000000000001</v>
      </c>
      <c r="F801" s="41">
        <v>44886</v>
      </c>
      <c r="G801" s="41">
        <v>14.16</v>
      </c>
      <c r="H801" s="41">
        <v>3.9333333333333331</v>
      </c>
    </row>
    <row r="802" spans="1:8" x14ac:dyDescent="0.45">
      <c r="A802" s="41">
        <v>800</v>
      </c>
      <c r="B802" s="41">
        <v>45255</v>
      </c>
      <c r="C802" s="41" t="s">
        <v>1942</v>
      </c>
      <c r="D802" s="41">
        <v>14.76</v>
      </c>
      <c r="E802" s="41">
        <v>4.0999999999999996</v>
      </c>
      <c r="F802" s="41">
        <v>44881</v>
      </c>
      <c r="G802" s="41">
        <v>15.13</v>
      </c>
      <c r="H802" s="41">
        <v>4.2027777777777775</v>
      </c>
    </row>
    <row r="803" spans="1:8" x14ac:dyDescent="0.45">
      <c r="A803" s="41">
        <v>801</v>
      </c>
      <c r="B803" s="41">
        <v>45256</v>
      </c>
      <c r="C803" s="41" t="s">
        <v>1943</v>
      </c>
      <c r="D803" s="41">
        <v>11.72</v>
      </c>
      <c r="E803" s="41">
        <v>3.2555555555555555</v>
      </c>
      <c r="F803" s="41">
        <v>44872</v>
      </c>
      <c r="G803" s="41">
        <v>12.1</v>
      </c>
      <c r="H803" s="41">
        <v>3.3611111111111107</v>
      </c>
    </row>
    <row r="804" spans="1:8" x14ac:dyDescent="0.45">
      <c r="A804" s="41">
        <v>802</v>
      </c>
      <c r="B804" s="41">
        <v>45262</v>
      </c>
      <c r="C804" s="41" t="s">
        <v>1944</v>
      </c>
      <c r="D804" s="41">
        <v>13.92</v>
      </c>
      <c r="E804" s="41">
        <v>3.8666666666666667</v>
      </c>
      <c r="F804" s="41">
        <v>44902</v>
      </c>
      <c r="G804" s="41">
        <v>13.61</v>
      </c>
      <c r="H804" s="41">
        <v>3.7805555555555554</v>
      </c>
    </row>
    <row r="805" spans="1:8" x14ac:dyDescent="0.45">
      <c r="A805" s="41">
        <v>803</v>
      </c>
      <c r="B805" s="41">
        <v>45270</v>
      </c>
      <c r="C805" s="41" t="s">
        <v>1945</v>
      </c>
      <c r="D805" s="41">
        <v>12.55</v>
      </c>
      <c r="E805" s="41">
        <v>3.4861111111111112</v>
      </c>
      <c r="F805" s="41">
        <v>44905</v>
      </c>
      <c r="G805" s="41">
        <v>12.63</v>
      </c>
      <c r="H805" s="41">
        <v>3.5083333333333333</v>
      </c>
    </row>
    <row r="806" spans="1:8" x14ac:dyDescent="0.45">
      <c r="A806" s="41">
        <v>804</v>
      </c>
      <c r="B806" s="41">
        <v>45273</v>
      </c>
      <c r="C806" s="41" t="s">
        <v>1946</v>
      </c>
      <c r="D806" s="41">
        <v>13.05</v>
      </c>
      <c r="E806" s="41">
        <v>3.625</v>
      </c>
      <c r="F806" s="41">
        <v>44785</v>
      </c>
      <c r="G806" s="41">
        <v>13.11</v>
      </c>
      <c r="H806" s="41">
        <v>3.6416666666666666</v>
      </c>
    </row>
    <row r="807" spans="1:8" x14ac:dyDescent="0.45">
      <c r="A807" s="41">
        <v>805</v>
      </c>
      <c r="B807" s="41">
        <v>45292</v>
      </c>
      <c r="C807" s="41" t="s">
        <v>1947</v>
      </c>
      <c r="D807" s="41">
        <v>13.48</v>
      </c>
      <c r="E807" s="41">
        <v>3.7444444444444445</v>
      </c>
      <c r="F807" s="41">
        <v>44934</v>
      </c>
      <c r="G807" s="41">
        <v>13.77</v>
      </c>
      <c r="H807" s="41">
        <v>3.8249999999999997</v>
      </c>
    </row>
    <row r="808" spans="1:8" x14ac:dyDescent="0.45">
      <c r="A808" s="41">
        <v>806</v>
      </c>
      <c r="B808" s="41">
        <v>45293</v>
      </c>
      <c r="C808" s="41" t="s">
        <v>1948</v>
      </c>
      <c r="D808" s="41">
        <v>13.09</v>
      </c>
      <c r="E808" s="41">
        <v>3.6361111111111111</v>
      </c>
      <c r="F808" s="41">
        <v>44936</v>
      </c>
      <c r="G808" s="41">
        <v>13.28</v>
      </c>
      <c r="H808" s="41">
        <v>3.6888888888888887</v>
      </c>
    </row>
    <row r="809" spans="1:8" x14ac:dyDescent="0.45">
      <c r="A809" s="41">
        <v>807</v>
      </c>
      <c r="B809" s="41">
        <v>45304</v>
      </c>
      <c r="C809" s="41" t="s">
        <v>1949</v>
      </c>
      <c r="D809" s="41">
        <v>14.29</v>
      </c>
      <c r="E809" s="41">
        <v>3.9694444444444441</v>
      </c>
      <c r="F809" s="41">
        <v>44957</v>
      </c>
      <c r="G809" s="41">
        <v>14.96</v>
      </c>
      <c r="H809" s="41">
        <v>4.1555555555555559</v>
      </c>
    </row>
    <row r="810" spans="1:8" x14ac:dyDescent="0.45">
      <c r="A810" s="41">
        <v>808</v>
      </c>
      <c r="B810" s="41">
        <v>45305</v>
      </c>
      <c r="C810" s="41" t="s">
        <v>1950</v>
      </c>
      <c r="D810" s="41">
        <v>13.62</v>
      </c>
      <c r="E810" s="41">
        <v>3.7833333333333332</v>
      </c>
      <c r="F810" s="41">
        <v>44934</v>
      </c>
      <c r="G810" s="41">
        <v>13.77</v>
      </c>
      <c r="H810" s="41">
        <v>3.8249999999999997</v>
      </c>
    </row>
    <row r="811" spans="1:8" x14ac:dyDescent="0.45">
      <c r="A811" s="41">
        <v>809</v>
      </c>
      <c r="B811" s="41">
        <v>45332</v>
      </c>
      <c r="C811" s="41" t="s">
        <v>1951</v>
      </c>
      <c r="D811" s="41">
        <v>13.39</v>
      </c>
      <c r="E811" s="41">
        <v>3.7194444444444446</v>
      </c>
      <c r="F811" s="41">
        <v>44610</v>
      </c>
      <c r="G811" s="41">
        <v>13.8</v>
      </c>
      <c r="H811" s="41">
        <v>3.8333333333333335</v>
      </c>
    </row>
    <row r="812" spans="1:8" x14ac:dyDescent="0.45">
      <c r="A812" s="41">
        <v>810</v>
      </c>
      <c r="B812" s="41">
        <v>45333</v>
      </c>
      <c r="C812" s="41" t="s">
        <v>1952</v>
      </c>
      <c r="D812" s="41">
        <v>9.19</v>
      </c>
      <c r="E812" s="41">
        <v>2.5527777777777776</v>
      </c>
      <c r="F812" s="41">
        <v>44597</v>
      </c>
      <c r="G812" s="41">
        <v>9.6300000000000008</v>
      </c>
      <c r="H812" s="41">
        <v>2.6750000000000003</v>
      </c>
    </row>
    <row r="813" spans="1:8" x14ac:dyDescent="0.45">
      <c r="A813" s="41">
        <v>811</v>
      </c>
      <c r="B813" s="41">
        <v>45334</v>
      </c>
      <c r="C813" s="41" t="s">
        <v>1953</v>
      </c>
      <c r="D813" s="41">
        <v>18.13</v>
      </c>
      <c r="E813" s="41">
        <v>5.0361111111111105</v>
      </c>
      <c r="F813" s="41">
        <v>44620</v>
      </c>
      <c r="G813" s="41">
        <v>19.61</v>
      </c>
      <c r="H813" s="41">
        <v>5.447222222222222</v>
      </c>
    </row>
    <row r="814" spans="1:8" x14ac:dyDescent="0.45">
      <c r="A814" s="41">
        <v>812</v>
      </c>
      <c r="B814" s="41">
        <v>45335</v>
      </c>
      <c r="C814" s="41" t="s">
        <v>1954</v>
      </c>
      <c r="D814" s="41">
        <v>15</v>
      </c>
      <c r="E814" s="41">
        <v>4.166666666666667</v>
      </c>
      <c r="F814" s="41">
        <v>44596</v>
      </c>
      <c r="G814" s="41">
        <v>16.03</v>
      </c>
      <c r="H814" s="41">
        <v>4.4527777777777784</v>
      </c>
    </row>
    <row r="815" spans="1:8" x14ac:dyDescent="0.45">
      <c r="A815" s="41">
        <v>813</v>
      </c>
      <c r="B815" s="41">
        <v>45339</v>
      </c>
      <c r="C815" s="41" t="s">
        <v>1955</v>
      </c>
      <c r="D815" s="41">
        <v>18.63</v>
      </c>
      <c r="E815" s="41">
        <v>5.1749999999999998</v>
      </c>
      <c r="F815" s="41">
        <v>44620</v>
      </c>
      <c r="G815" s="41">
        <v>19.61</v>
      </c>
      <c r="H815" s="41">
        <v>5.447222222222222</v>
      </c>
    </row>
    <row r="816" spans="1:8" x14ac:dyDescent="0.45">
      <c r="A816" s="41">
        <v>814</v>
      </c>
      <c r="B816" s="41">
        <v>45340</v>
      </c>
      <c r="C816" s="41" t="s">
        <v>1956</v>
      </c>
      <c r="D816" s="41">
        <v>15.62</v>
      </c>
      <c r="E816" s="41">
        <v>4.3388888888888886</v>
      </c>
      <c r="F816" s="41">
        <v>44596</v>
      </c>
      <c r="G816" s="41">
        <v>16.03</v>
      </c>
      <c r="H816" s="41">
        <v>4.4527777777777784</v>
      </c>
    </row>
    <row r="817" spans="1:8" x14ac:dyDescent="0.45">
      <c r="A817" s="41">
        <v>815</v>
      </c>
      <c r="B817" s="41">
        <v>45347</v>
      </c>
      <c r="C817" s="41" t="s">
        <v>1957</v>
      </c>
      <c r="D817" s="41">
        <v>7.42</v>
      </c>
      <c r="E817" s="41">
        <v>2.0611111111111109</v>
      </c>
      <c r="F817" s="41">
        <v>44891</v>
      </c>
      <c r="G817" s="41">
        <v>7.67</v>
      </c>
      <c r="H817" s="41">
        <v>2.1305555555555555</v>
      </c>
    </row>
    <row r="818" spans="1:8" x14ac:dyDescent="0.45">
      <c r="A818" s="41">
        <v>816</v>
      </c>
      <c r="B818" s="41">
        <v>45350</v>
      </c>
      <c r="C818" s="41" t="s">
        <v>1958</v>
      </c>
      <c r="D818" s="41">
        <v>14.18</v>
      </c>
      <c r="E818" s="41">
        <v>3.9388888888888887</v>
      </c>
      <c r="F818" s="41">
        <v>44596</v>
      </c>
      <c r="G818" s="41">
        <v>16.03</v>
      </c>
      <c r="H818" s="41">
        <v>4.4527777777777784</v>
      </c>
    </row>
    <row r="819" spans="1:8" x14ac:dyDescent="0.45">
      <c r="A819" s="41">
        <v>817</v>
      </c>
      <c r="B819" s="41">
        <v>44987</v>
      </c>
      <c r="C819" s="41" t="s">
        <v>1959</v>
      </c>
      <c r="D819" s="41">
        <v>20.77</v>
      </c>
      <c r="E819" s="41">
        <v>5.7694444444444439</v>
      </c>
      <c r="F819" s="41">
        <v>44629</v>
      </c>
      <c r="G819" s="41">
        <v>20.87</v>
      </c>
      <c r="H819" s="41">
        <v>5.7972222222222225</v>
      </c>
    </row>
    <row r="820" spans="1:8" x14ac:dyDescent="0.45">
      <c r="A820" s="41">
        <v>818</v>
      </c>
      <c r="B820" s="41">
        <v>44988</v>
      </c>
      <c r="C820" s="41" t="s">
        <v>1960</v>
      </c>
      <c r="D820" s="41">
        <v>20.07</v>
      </c>
      <c r="E820" s="41">
        <v>5.5750000000000002</v>
      </c>
      <c r="F820" s="41">
        <v>44632</v>
      </c>
      <c r="G820" s="41">
        <v>20.12</v>
      </c>
      <c r="H820" s="41">
        <v>5.5888888888888895</v>
      </c>
    </row>
    <row r="821" spans="1:8" x14ac:dyDescent="0.45">
      <c r="A821" s="41">
        <v>819</v>
      </c>
      <c r="B821" s="41">
        <v>44989</v>
      </c>
      <c r="C821" s="41" t="s">
        <v>1961</v>
      </c>
      <c r="D821" s="41">
        <v>4.58</v>
      </c>
      <c r="E821" s="41">
        <v>1.2722222222222221</v>
      </c>
      <c r="F821" s="41">
        <v>44621</v>
      </c>
      <c r="G821" s="41">
        <v>5.15</v>
      </c>
      <c r="H821" s="41">
        <v>1.4305555555555556</v>
      </c>
    </row>
    <row r="822" spans="1:8" x14ac:dyDescent="0.45">
      <c r="A822" s="41">
        <v>820</v>
      </c>
      <c r="B822" s="41">
        <v>44990</v>
      </c>
      <c r="C822" s="41" t="s">
        <v>1962</v>
      </c>
      <c r="D822" s="41">
        <v>20.75</v>
      </c>
      <c r="E822" s="41">
        <v>5.7638888888888884</v>
      </c>
      <c r="F822" s="41">
        <v>44629</v>
      </c>
      <c r="G822" s="41">
        <v>20.87</v>
      </c>
      <c r="H822" s="41">
        <v>5.7972222222222225</v>
      </c>
    </row>
    <row r="823" spans="1:8" x14ac:dyDescent="0.45">
      <c r="A823" s="41">
        <v>821</v>
      </c>
      <c r="B823" s="41">
        <v>44991</v>
      </c>
      <c r="C823" s="41" t="s">
        <v>1963</v>
      </c>
      <c r="D823" s="41">
        <v>20.36</v>
      </c>
      <c r="E823" s="41">
        <v>5.655555555555555</v>
      </c>
      <c r="F823" s="41">
        <v>44628</v>
      </c>
      <c r="G823" s="41">
        <v>20.74</v>
      </c>
      <c r="H823" s="41">
        <v>5.7611111111111102</v>
      </c>
    </row>
    <row r="824" spans="1:8" x14ac:dyDescent="0.45">
      <c r="A824" s="41">
        <v>822</v>
      </c>
      <c r="B824" s="41">
        <v>44992</v>
      </c>
      <c r="C824" s="41" t="s">
        <v>1964</v>
      </c>
      <c r="D824" s="41">
        <v>20.41</v>
      </c>
      <c r="E824" s="41">
        <v>5.6694444444444443</v>
      </c>
      <c r="F824" s="41">
        <v>44628</v>
      </c>
      <c r="G824" s="41">
        <v>20.74</v>
      </c>
      <c r="H824" s="41">
        <v>5.7611111111111102</v>
      </c>
    </row>
    <row r="825" spans="1:8" x14ac:dyDescent="0.45">
      <c r="A825" s="41">
        <v>823</v>
      </c>
      <c r="B825" s="41">
        <v>44993</v>
      </c>
      <c r="C825" s="41" t="s">
        <v>1965</v>
      </c>
      <c r="D825" s="41">
        <v>20.239999999999998</v>
      </c>
      <c r="E825" s="41">
        <v>5.6222222222222218</v>
      </c>
      <c r="F825" s="41">
        <v>44628</v>
      </c>
      <c r="G825" s="41">
        <v>20.74</v>
      </c>
      <c r="H825" s="41">
        <v>5.7611111111111102</v>
      </c>
    </row>
    <row r="826" spans="1:8" x14ac:dyDescent="0.45">
      <c r="A826" s="41">
        <v>824</v>
      </c>
      <c r="B826" s="41">
        <v>44995</v>
      </c>
      <c r="C826" s="41" t="s">
        <v>1966</v>
      </c>
      <c r="D826" s="41">
        <v>19.7</v>
      </c>
      <c r="E826" s="41">
        <v>5.4722222222222223</v>
      </c>
      <c r="F826" s="41">
        <v>44632</v>
      </c>
      <c r="G826" s="41">
        <v>20.12</v>
      </c>
      <c r="H826" s="41">
        <v>5.5888888888888895</v>
      </c>
    </row>
    <row r="827" spans="1:8" x14ac:dyDescent="0.45">
      <c r="A827" s="41">
        <v>825</v>
      </c>
      <c r="B827" s="41">
        <v>44996</v>
      </c>
      <c r="C827" s="41" t="s">
        <v>1967</v>
      </c>
      <c r="D827" s="41">
        <v>20.28</v>
      </c>
      <c r="E827" s="41">
        <v>5.6333333333333337</v>
      </c>
      <c r="F827" s="41">
        <v>44628</v>
      </c>
      <c r="G827" s="41">
        <v>20.74</v>
      </c>
      <c r="H827" s="41">
        <v>5.7611111111111102</v>
      </c>
    </row>
    <row r="828" spans="1:8" x14ac:dyDescent="0.45">
      <c r="A828" s="41">
        <v>826</v>
      </c>
      <c r="B828" s="41">
        <v>44997</v>
      </c>
      <c r="C828" s="41" t="s">
        <v>1968</v>
      </c>
      <c r="D828" s="41">
        <v>13.49</v>
      </c>
      <c r="E828" s="41">
        <v>3.7472222222222222</v>
      </c>
      <c r="F828" s="41">
        <v>44631</v>
      </c>
      <c r="G828" s="41">
        <v>14.22</v>
      </c>
      <c r="H828" s="41">
        <v>3.95</v>
      </c>
    </row>
    <row r="829" spans="1:8" x14ac:dyDescent="0.45">
      <c r="A829" s="41">
        <v>827</v>
      </c>
      <c r="B829" s="41">
        <v>44998</v>
      </c>
      <c r="C829" s="41" t="s">
        <v>1969</v>
      </c>
      <c r="D829" s="41">
        <v>18.670000000000002</v>
      </c>
      <c r="E829" s="41">
        <v>5.1861111111111118</v>
      </c>
      <c r="F829" s="41">
        <v>44625</v>
      </c>
      <c r="G829" s="41">
        <v>18.79</v>
      </c>
      <c r="H829" s="41">
        <v>5.2194444444444441</v>
      </c>
    </row>
    <row r="830" spans="1:8" x14ac:dyDescent="0.45">
      <c r="A830" s="41">
        <v>828</v>
      </c>
      <c r="B830" s="41">
        <v>44999</v>
      </c>
      <c r="C830" s="41" t="s">
        <v>1970</v>
      </c>
      <c r="D830" s="41">
        <v>23.45</v>
      </c>
      <c r="E830" s="41">
        <v>6.5138888888888884</v>
      </c>
      <c r="F830" s="41">
        <v>44647</v>
      </c>
      <c r="G830" s="41">
        <v>23.6</v>
      </c>
      <c r="H830" s="41">
        <v>6.5555555555555554</v>
      </c>
    </row>
    <row r="831" spans="1:8" x14ac:dyDescent="0.45">
      <c r="A831" s="41">
        <v>829</v>
      </c>
      <c r="B831" s="41">
        <v>45000</v>
      </c>
      <c r="C831" s="41" t="s">
        <v>1971</v>
      </c>
      <c r="D831" s="41">
        <v>18.2</v>
      </c>
      <c r="E831" s="41">
        <v>5.0555555555555554</v>
      </c>
      <c r="F831" s="41">
        <v>44635</v>
      </c>
      <c r="G831" s="41">
        <v>18.649999999999999</v>
      </c>
      <c r="H831" s="41">
        <v>5.1805555555555554</v>
      </c>
    </row>
    <row r="832" spans="1:8" x14ac:dyDescent="0.45">
      <c r="A832" s="41">
        <v>830</v>
      </c>
      <c r="B832" s="41">
        <v>45001</v>
      </c>
      <c r="C832" s="41" t="s">
        <v>1972</v>
      </c>
      <c r="D832" s="41">
        <v>18.39</v>
      </c>
      <c r="E832" s="41">
        <v>5.1083333333333334</v>
      </c>
      <c r="F832" s="41">
        <v>44635</v>
      </c>
      <c r="G832" s="41">
        <v>18.649999999999999</v>
      </c>
      <c r="H832" s="41">
        <v>5.1805555555555554</v>
      </c>
    </row>
    <row r="833" spans="1:8" x14ac:dyDescent="0.45">
      <c r="A833" s="41">
        <v>831</v>
      </c>
      <c r="B833" s="41">
        <v>45003</v>
      </c>
      <c r="C833" s="41" t="s">
        <v>1973</v>
      </c>
      <c r="D833" s="41">
        <v>16.48</v>
      </c>
      <c r="E833" s="41">
        <v>4.5777777777777775</v>
      </c>
      <c r="F833" s="41">
        <v>44645</v>
      </c>
      <c r="G833" s="41">
        <v>17.52</v>
      </c>
      <c r="H833" s="41">
        <v>4.8666666666666663</v>
      </c>
    </row>
    <row r="834" spans="1:8" x14ac:dyDescent="0.45">
      <c r="A834" s="41">
        <v>832</v>
      </c>
      <c r="B834" s="41">
        <v>45004</v>
      </c>
      <c r="C834" s="41" t="s">
        <v>1974</v>
      </c>
      <c r="D834" s="41">
        <v>22.97</v>
      </c>
      <c r="E834" s="41">
        <v>6.3805555555555546</v>
      </c>
      <c r="F834" s="41">
        <v>44647</v>
      </c>
      <c r="G834" s="41">
        <v>23.6</v>
      </c>
      <c r="H834" s="41">
        <v>6.5555555555555554</v>
      </c>
    </row>
    <row r="835" spans="1:8" x14ac:dyDescent="0.45">
      <c r="A835" s="41">
        <v>833</v>
      </c>
      <c r="B835" s="41">
        <v>45005</v>
      </c>
      <c r="C835" s="41" t="s">
        <v>1975</v>
      </c>
      <c r="D835" s="41">
        <v>7.76</v>
      </c>
      <c r="E835" s="41">
        <v>2.1555555555555554</v>
      </c>
      <c r="F835" s="41">
        <v>44627</v>
      </c>
      <c r="G835" s="41">
        <v>8.25</v>
      </c>
      <c r="H835" s="41">
        <v>2.2916666666666665</v>
      </c>
    </row>
    <row r="836" spans="1:8" x14ac:dyDescent="0.45">
      <c r="A836" s="41">
        <v>834</v>
      </c>
      <c r="B836" s="41">
        <v>45007</v>
      </c>
      <c r="C836" s="41" t="s">
        <v>1976</v>
      </c>
      <c r="D836" s="41">
        <v>5.69</v>
      </c>
      <c r="E836" s="41">
        <v>1.5805555555555557</v>
      </c>
      <c r="F836" s="41">
        <v>44650</v>
      </c>
      <c r="G836" s="41">
        <v>5.99</v>
      </c>
      <c r="H836" s="41">
        <v>1.663888888888889</v>
      </c>
    </row>
    <row r="837" spans="1:8" x14ac:dyDescent="0.45">
      <c r="A837" s="41">
        <v>835</v>
      </c>
      <c r="B837" s="41">
        <v>45010</v>
      </c>
      <c r="C837" s="41" t="s">
        <v>1977</v>
      </c>
      <c r="D837" s="41">
        <v>6.37</v>
      </c>
      <c r="E837" s="41">
        <v>1.7694444444444444</v>
      </c>
      <c r="F837" s="41">
        <v>44627</v>
      </c>
      <c r="G837" s="41">
        <v>8.25</v>
      </c>
      <c r="H837" s="41">
        <v>2.2916666666666665</v>
      </c>
    </row>
    <row r="838" spans="1:8" x14ac:dyDescent="0.45">
      <c r="A838" s="41">
        <v>836</v>
      </c>
      <c r="B838" s="41">
        <v>45012</v>
      </c>
      <c r="C838" s="41" t="s">
        <v>1978</v>
      </c>
      <c r="D838" s="41">
        <v>23.1</v>
      </c>
      <c r="E838" s="41">
        <v>6.416666666666667</v>
      </c>
      <c r="F838" s="41">
        <v>44647</v>
      </c>
      <c r="G838" s="41">
        <v>23.6</v>
      </c>
      <c r="H838" s="41">
        <v>6.5555555555555554</v>
      </c>
    </row>
    <row r="839" spans="1:8" x14ac:dyDescent="0.45">
      <c r="A839" s="41">
        <v>837</v>
      </c>
      <c r="B839" s="41">
        <v>45013</v>
      </c>
      <c r="C839" s="41" t="s">
        <v>1979</v>
      </c>
      <c r="D839" s="41">
        <v>24.1</v>
      </c>
      <c r="E839" s="41">
        <v>6.6944444444444446</v>
      </c>
      <c r="F839" s="41">
        <v>44644</v>
      </c>
      <c r="G839" s="41">
        <v>24.16</v>
      </c>
      <c r="H839" s="41">
        <v>6.7111111111111112</v>
      </c>
    </row>
    <row r="840" spans="1:8" x14ac:dyDescent="0.45">
      <c r="A840" s="41">
        <v>838</v>
      </c>
      <c r="B840" s="41">
        <v>45014</v>
      </c>
      <c r="C840" s="41" t="s">
        <v>1980</v>
      </c>
      <c r="D840" s="41">
        <v>24.13</v>
      </c>
      <c r="E840" s="41">
        <v>6.7027777777777775</v>
      </c>
      <c r="F840" s="41">
        <v>44644</v>
      </c>
      <c r="G840" s="41">
        <v>24.16</v>
      </c>
      <c r="H840" s="41">
        <v>6.7111111111111112</v>
      </c>
    </row>
    <row r="841" spans="1:8" x14ac:dyDescent="0.45">
      <c r="A841" s="41">
        <v>839</v>
      </c>
      <c r="B841" s="41">
        <v>45016</v>
      </c>
      <c r="C841" s="41" t="s">
        <v>1981</v>
      </c>
      <c r="D841" s="41">
        <v>5.15</v>
      </c>
      <c r="E841" s="41">
        <v>1.4305555555555556</v>
      </c>
      <c r="F841" s="41">
        <v>44621</v>
      </c>
      <c r="G841" s="41">
        <v>5.15</v>
      </c>
      <c r="H841" s="41">
        <v>1.4305555555555556</v>
      </c>
    </row>
    <row r="842" spans="1:8" x14ac:dyDescent="0.45">
      <c r="A842" s="41">
        <v>840</v>
      </c>
      <c r="B842" s="41">
        <v>45017</v>
      </c>
      <c r="C842" s="41" t="s">
        <v>1982</v>
      </c>
      <c r="D842" s="41">
        <v>19.5</v>
      </c>
      <c r="E842" s="41">
        <v>5.416666666666667</v>
      </c>
      <c r="F842" s="41">
        <v>44666</v>
      </c>
      <c r="G842" s="41">
        <v>20.010000000000002</v>
      </c>
      <c r="H842" s="41">
        <v>5.5583333333333336</v>
      </c>
    </row>
    <row r="843" spans="1:8" x14ac:dyDescent="0.45">
      <c r="A843" s="41">
        <v>841</v>
      </c>
      <c r="B843" s="41">
        <v>45018</v>
      </c>
      <c r="C843" s="41" t="s">
        <v>1983</v>
      </c>
      <c r="D843" s="41">
        <v>14.48</v>
      </c>
      <c r="E843" s="41">
        <v>4.0222222222222221</v>
      </c>
      <c r="F843" s="41">
        <v>44677</v>
      </c>
      <c r="G843" s="41">
        <v>14.68</v>
      </c>
      <c r="H843" s="41">
        <v>4.0777777777777775</v>
      </c>
    </row>
    <row r="844" spans="1:8" x14ac:dyDescent="0.45">
      <c r="A844" s="41">
        <v>842</v>
      </c>
      <c r="B844" s="41">
        <v>45019</v>
      </c>
      <c r="C844" s="41" t="s">
        <v>1984</v>
      </c>
      <c r="D844" s="41">
        <v>24.06</v>
      </c>
      <c r="E844" s="41">
        <v>6.6833333333333327</v>
      </c>
      <c r="F844" s="41">
        <v>44671</v>
      </c>
      <c r="G844" s="41">
        <v>24.8</v>
      </c>
      <c r="H844" s="41">
        <v>6.8888888888888893</v>
      </c>
    </row>
    <row r="845" spans="1:8" x14ac:dyDescent="0.45">
      <c r="A845" s="41">
        <v>843</v>
      </c>
      <c r="B845" s="41">
        <v>45020</v>
      </c>
      <c r="C845" s="41" t="s">
        <v>1985</v>
      </c>
      <c r="D845" s="41">
        <v>20.54</v>
      </c>
      <c r="E845" s="41">
        <v>5.7055555555555548</v>
      </c>
      <c r="F845" s="41">
        <v>44652</v>
      </c>
      <c r="G845" s="41">
        <v>21.04</v>
      </c>
      <c r="H845" s="41">
        <v>5.8444444444444441</v>
      </c>
    </row>
    <row r="846" spans="1:8" x14ac:dyDescent="0.45">
      <c r="A846" s="41">
        <v>844</v>
      </c>
      <c r="B846" s="41">
        <v>45024</v>
      </c>
      <c r="C846" s="41" t="s">
        <v>1986</v>
      </c>
      <c r="D846" s="41">
        <v>27.13</v>
      </c>
      <c r="E846" s="41">
        <v>7.5361111111111105</v>
      </c>
      <c r="F846" s="41">
        <v>44673</v>
      </c>
      <c r="G846" s="41">
        <v>27.18</v>
      </c>
      <c r="H846" s="41">
        <v>7.55</v>
      </c>
    </row>
    <row r="847" spans="1:8" x14ac:dyDescent="0.45">
      <c r="A847" s="41">
        <v>845</v>
      </c>
      <c r="B847" s="41">
        <v>45025</v>
      </c>
      <c r="C847" s="41" t="s">
        <v>1987</v>
      </c>
      <c r="D847" s="41">
        <v>27.1</v>
      </c>
      <c r="E847" s="41">
        <v>7.5277777777777777</v>
      </c>
      <c r="F847" s="41">
        <v>44673</v>
      </c>
      <c r="G847" s="41">
        <v>27.18</v>
      </c>
      <c r="H847" s="41">
        <v>7.55</v>
      </c>
    </row>
    <row r="848" spans="1:8" x14ac:dyDescent="0.45">
      <c r="A848" s="41">
        <v>846</v>
      </c>
      <c r="B848" s="41">
        <v>45026</v>
      </c>
      <c r="C848" s="41" t="s">
        <v>1988</v>
      </c>
      <c r="D848" s="41">
        <v>23.26</v>
      </c>
      <c r="E848" s="41">
        <v>6.4611111111111112</v>
      </c>
      <c r="F848" s="41">
        <v>44658</v>
      </c>
      <c r="G848" s="41">
        <v>23.55</v>
      </c>
      <c r="H848" s="41">
        <v>6.541666666666667</v>
      </c>
    </row>
    <row r="849" spans="1:8" x14ac:dyDescent="0.45">
      <c r="A849" s="41">
        <v>847</v>
      </c>
      <c r="B849" s="41">
        <v>45027</v>
      </c>
      <c r="C849" s="41" t="s">
        <v>1989</v>
      </c>
      <c r="D849" s="41">
        <v>18.07</v>
      </c>
      <c r="E849" s="41">
        <v>5.0194444444444448</v>
      </c>
      <c r="F849" s="41">
        <v>44666</v>
      </c>
      <c r="G849" s="41">
        <v>20.010000000000002</v>
      </c>
      <c r="H849" s="41">
        <v>5.5583333333333336</v>
      </c>
    </row>
    <row r="850" spans="1:8" x14ac:dyDescent="0.45">
      <c r="A850" s="41">
        <v>848</v>
      </c>
      <c r="B850" s="41">
        <v>45028</v>
      </c>
      <c r="C850" s="41" t="s">
        <v>1990</v>
      </c>
      <c r="D850" s="41">
        <v>14.23</v>
      </c>
      <c r="E850" s="41">
        <v>3.9527777777777779</v>
      </c>
      <c r="F850" s="41">
        <v>44677</v>
      </c>
      <c r="G850" s="41">
        <v>14.68</v>
      </c>
      <c r="H850" s="41">
        <v>4.0777777777777775</v>
      </c>
    </row>
    <row r="851" spans="1:8" x14ac:dyDescent="0.45">
      <c r="A851" s="41">
        <v>849</v>
      </c>
      <c r="B851" s="41">
        <v>45029</v>
      </c>
      <c r="C851" s="41" t="s">
        <v>1991</v>
      </c>
      <c r="D851" s="41">
        <v>25.7</v>
      </c>
      <c r="E851" s="41">
        <v>7.1388888888888884</v>
      </c>
      <c r="F851" s="41">
        <v>44659</v>
      </c>
      <c r="G851" s="41">
        <v>25.81</v>
      </c>
      <c r="H851" s="41">
        <v>7.1694444444444443</v>
      </c>
    </row>
    <row r="852" spans="1:8" x14ac:dyDescent="0.45">
      <c r="A852" s="41">
        <v>850</v>
      </c>
      <c r="B852" s="41">
        <v>45032</v>
      </c>
      <c r="C852" s="41" t="s">
        <v>1992</v>
      </c>
      <c r="D852" s="41">
        <v>25.68</v>
      </c>
      <c r="E852" s="41">
        <v>7.1333333333333329</v>
      </c>
      <c r="F852" s="41">
        <v>44659</v>
      </c>
      <c r="G852" s="41">
        <v>25.81</v>
      </c>
      <c r="H852" s="41">
        <v>7.1694444444444443</v>
      </c>
    </row>
    <row r="853" spans="1:8" x14ac:dyDescent="0.45">
      <c r="A853" s="41">
        <v>851</v>
      </c>
      <c r="B853" s="41">
        <v>45033</v>
      </c>
      <c r="C853" s="41" t="s">
        <v>1993</v>
      </c>
      <c r="D853" s="41">
        <v>26.02</v>
      </c>
      <c r="E853" s="41">
        <v>7.2277777777777779</v>
      </c>
      <c r="F853" s="41">
        <v>44655</v>
      </c>
      <c r="G853" s="41">
        <v>26.04</v>
      </c>
      <c r="H853" s="41">
        <v>7.2333333333333325</v>
      </c>
    </row>
    <row r="854" spans="1:8" x14ac:dyDescent="0.45">
      <c r="A854" s="41">
        <v>852</v>
      </c>
      <c r="B854" s="41">
        <v>45034</v>
      </c>
      <c r="C854" s="41" t="s">
        <v>1994</v>
      </c>
      <c r="D854" s="41">
        <v>24.48</v>
      </c>
      <c r="E854" s="41">
        <v>6.8</v>
      </c>
      <c r="F854" s="41">
        <v>44671</v>
      </c>
      <c r="G854" s="41">
        <v>24.8</v>
      </c>
      <c r="H854" s="41">
        <v>6.8888888888888893</v>
      </c>
    </row>
    <row r="855" spans="1:8" x14ac:dyDescent="0.45">
      <c r="A855" s="41">
        <v>853</v>
      </c>
      <c r="B855" s="41">
        <v>45036</v>
      </c>
      <c r="C855" s="41" t="s">
        <v>1995</v>
      </c>
      <c r="D855" s="41">
        <v>15</v>
      </c>
      <c r="E855" s="41">
        <v>4.166666666666667</v>
      </c>
      <c r="F855" s="41">
        <v>44653</v>
      </c>
      <c r="G855" s="41">
        <v>15.38</v>
      </c>
      <c r="H855" s="41">
        <v>4.2722222222222221</v>
      </c>
    </row>
    <row r="856" spans="1:8" x14ac:dyDescent="0.45">
      <c r="A856" s="41">
        <v>854</v>
      </c>
      <c r="B856" s="41">
        <v>45038</v>
      </c>
      <c r="C856" s="41" t="s">
        <v>1996</v>
      </c>
      <c r="D856" s="41">
        <v>25.85</v>
      </c>
      <c r="E856" s="41">
        <v>7.1805555555555554</v>
      </c>
      <c r="F856" s="41">
        <v>44655</v>
      </c>
      <c r="G856" s="41">
        <v>26.04</v>
      </c>
      <c r="H856" s="41">
        <v>7.2333333333333325</v>
      </c>
    </row>
    <row r="857" spans="1:8" x14ac:dyDescent="0.45">
      <c r="A857" s="41">
        <v>855</v>
      </c>
      <c r="B857" s="41">
        <v>45039</v>
      </c>
      <c r="C857" s="41" t="s">
        <v>1997</v>
      </c>
      <c r="D857" s="41">
        <v>26.37</v>
      </c>
      <c r="E857" s="41">
        <v>7.3250000000000002</v>
      </c>
      <c r="F857" s="41">
        <v>44667</v>
      </c>
      <c r="G857" s="41">
        <v>26.9</v>
      </c>
      <c r="H857" s="41">
        <v>7.4722222222222214</v>
      </c>
    </row>
    <row r="858" spans="1:8" x14ac:dyDescent="0.45">
      <c r="A858" s="41">
        <v>856</v>
      </c>
      <c r="B858" s="41">
        <v>45042</v>
      </c>
      <c r="C858" s="41" t="s">
        <v>1998</v>
      </c>
      <c r="D858" s="41">
        <v>21.88</v>
      </c>
      <c r="E858" s="41">
        <v>6.0777777777777775</v>
      </c>
      <c r="F858" s="41">
        <v>44654</v>
      </c>
      <c r="G858" s="41">
        <v>21.99</v>
      </c>
      <c r="H858" s="41">
        <v>6.1083333333333325</v>
      </c>
    </row>
    <row r="859" spans="1:8" x14ac:dyDescent="0.45">
      <c r="A859" s="41">
        <v>857</v>
      </c>
      <c r="B859" s="41">
        <v>45043</v>
      </c>
      <c r="C859" s="41" t="s">
        <v>1999</v>
      </c>
      <c r="D859" s="41">
        <v>25.39</v>
      </c>
      <c r="E859" s="41">
        <v>7.052777777777778</v>
      </c>
      <c r="F859" s="41">
        <v>44661</v>
      </c>
      <c r="G859" s="41">
        <v>25.67</v>
      </c>
      <c r="H859" s="41">
        <v>7.1305555555555555</v>
      </c>
    </row>
    <row r="860" spans="1:8" x14ac:dyDescent="0.45">
      <c r="A860" s="41">
        <v>858</v>
      </c>
      <c r="B860" s="41">
        <v>45044</v>
      </c>
      <c r="C860" s="41" t="s">
        <v>2000</v>
      </c>
      <c r="D860" s="41">
        <v>23.61</v>
      </c>
      <c r="E860" s="41">
        <v>6.5583333333333327</v>
      </c>
      <c r="F860" s="41">
        <v>44656</v>
      </c>
      <c r="G860" s="41">
        <v>23.75</v>
      </c>
      <c r="H860" s="41">
        <v>6.5972222222222223</v>
      </c>
    </row>
    <row r="861" spans="1:8" x14ac:dyDescent="0.45">
      <c r="A861" s="41">
        <v>859</v>
      </c>
      <c r="B861" s="41">
        <v>45046</v>
      </c>
      <c r="C861" s="41" t="s">
        <v>2001</v>
      </c>
      <c r="D861" s="41">
        <v>10.66</v>
      </c>
      <c r="E861" s="41">
        <v>2.9611111111111112</v>
      </c>
      <c r="F861" s="41">
        <v>44663</v>
      </c>
      <c r="G861" s="41">
        <v>11.16</v>
      </c>
      <c r="H861" s="41">
        <v>3.1</v>
      </c>
    </row>
    <row r="862" spans="1:8" x14ac:dyDescent="0.45">
      <c r="A862" s="41">
        <v>860</v>
      </c>
      <c r="B862" s="41">
        <v>45047</v>
      </c>
      <c r="C862" s="41" t="s">
        <v>2002</v>
      </c>
      <c r="D862" s="41">
        <v>28.78</v>
      </c>
      <c r="E862" s="41">
        <v>7.9944444444444445</v>
      </c>
      <c r="F862" s="41">
        <v>44708</v>
      </c>
      <c r="G862" s="41">
        <v>28.39</v>
      </c>
      <c r="H862" s="41">
        <v>7.8861111111111111</v>
      </c>
    </row>
    <row r="863" spans="1:8" x14ac:dyDescent="0.45">
      <c r="A863" s="41">
        <v>861</v>
      </c>
      <c r="B863" s="41">
        <v>45048</v>
      </c>
      <c r="C863" s="41" t="s">
        <v>2003</v>
      </c>
      <c r="D863" s="41">
        <v>27.79</v>
      </c>
      <c r="E863" s="41">
        <v>7.7194444444444441</v>
      </c>
      <c r="F863" s="41">
        <v>44703</v>
      </c>
      <c r="G863" s="41">
        <v>27.84</v>
      </c>
      <c r="H863" s="41">
        <v>7.7333333333333334</v>
      </c>
    </row>
    <row r="864" spans="1:8" x14ac:dyDescent="0.45">
      <c r="A864" s="41">
        <v>862</v>
      </c>
      <c r="B864" s="41">
        <v>45049</v>
      </c>
      <c r="C864" s="41" t="s">
        <v>2004</v>
      </c>
      <c r="D864" s="41">
        <v>23.78</v>
      </c>
      <c r="E864" s="41">
        <v>6.6055555555555561</v>
      </c>
      <c r="F864" s="41">
        <v>44705</v>
      </c>
      <c r="G864" s="41">
        <v>24.09</v>
      </c>
      <c r="H864" s="41">
        <v>6.6916666666666664</v>
      </c>
    </row>
    <row r="865" spans="1:8" x14ac:dyDescent="0.45">
      <c r="A865" s="41">
        <v>863</v>
      </c>
      <c r="B865" s="41">
        <v>45050</v>
      </c>
      <c r="C865" s="41" t="s">
        <v>2005</v>
      </c>
      <c r="D865" s="41">
        <v>7.21</v>
      </c>
      <c r="E865" s="41">
        <v>2.0027777777777778</v>
      </c>
      <c r="F865" s="41">
        <v>44702</v>
      </c>
      <c r="G865" s="41">
        <v>7.71</v>
      </c>
      <c r="H865" s="41">
        <v>2.1416666666666666</v>
      </c>
    </row>
    <row r="866" spans="1:8" x14ac:dyDescent="0.45">
      <c r="A866" s="41">
        <v>864</v>
      </c>
      <c r="B866" s="41">
        <v>45051</v>
      </c>
      <c r="C866" s="41" t="s">
        <v>2006</v>
      </c>
      <c r="D866" s="41">
        <v>13.93</v>
      </c>
      <c r="E866" s="41">
        <v>3.8694444444444445</v>
      </c>
      <c r="F866" s="41">
        <v>44704</v>
      </c>
      <c r="G866" s="41">
        <v>14.17</v>
      </c>
      <c r="H866" s="41">
        <v>3.9361111111111109</v>
      </c>
    </row>
    <row r="867" spans="1:8" x14ac:dyDescent="0.45">
      <c r="A867" s="41">
        <v>865</v>
      </c>
      <c r="B867" s="41">
        <v>45054</v>
      </c>
      <c r="C867" s="41" t="s">
        <v>2007</v>
      </c>
      <c r="D867" s="41">
        <v>25.8</v>
      </c>
      <c r="E867" s="41">
        <v>7.166666666666667</v>
      </c>
      <c r="F867" s="41">
        <v>44685</v>
      </c>
      <c r="G867" s="41">
        <v>25.85</v>
      </c>
      <c r="H867" s="41">
        <v>7.1805555555555554</v>
      </c>
    </row>
    <row r="868" spans="1:8" x14ac:dyDescent="0.45">
      <c r="A868" s="41">
        <v>866</v>
      </c>
      <c r="B868" s="41">
        <v>45055</v>
      </c>
      <c r="C868" s="41" t="s">
        <v>2008</v>
      </c>
      <c r="D868" s="41">
        <v>29.01</v>
      </c>
      <c r="E868" s="41">
        <v>8.0583333333333336</v>
      </c>
      <c r="F868" s="41">
        <v>44708</v>
      </c>
      <c r="G868" s="41">
        <v>28.39</v>
      </c>
      <c r="H868" s="41">
        <v>7.8861111111111111</v>
      </c>
    </row>
    <row r="869" spans="1:8" x14ac:dyDescent="0.45">
      <c r="A869" s="41">
        <v>867</v>
      </c>
      <c r="B869" s="41">
        <v>45056</v>
      </c>
      <c r="C869" s="41" t="s">
        <v>2009</v>
      </c>
      <c r="D869" s="41">
        <v>27.63</v>
      </c>
      <c r="E869" s="41">
        <v>7.6749999999999998</v>
      </c>
      <c r="F869" s="41">
        <v>44703</v>
      </c>
      <c r="G869" s="41">
        <v>27.84</v>
      </c>
      <c r="H869" s="41">
        <v>7.7333333333333334</v>
      </c>
    </row>
    <row r="870" spans="1:8" x14ac:dyDescent="0.45">
      <c r="A870" s="41">
        <v>868</v>
      </c>
      <c r="B870" s="41">
        <v>45057</v>
      </c>
      <c r="C870" s="41" t="s">
        <v>2010</v>
      </c>
      <c r="D870" s="41">
        <v>25.2</v>
      </c>
      <c r="E870" s="41">
        <v>7</v>
      </c>
      <c r="F870" s="41">
        <v>44712</v>
      </c>
      <c r="G870" s="41">
        <v>25.34</v>
      </c>
      <c r="H870" s="41">
        <v>7.0388888888888888</v>
      </c>
    </row>
    <row r="871" spans="1:8" x14ac:dyDescent="0.45">
      <c r="A871" s="41">
        <v>869</v>
      </c>
      <c r="B871" s="41">
        <v>45058</v>
      </c>
      <c r="C871" s="41" t="s">
        <v>2011</v>
      </c>
      <c r="D871" s="41">
        <v>24.22</v>
      </c>
      <c r="E871" s="41">
        <v>6.727777777777777</v>
      </c>
      <c r="F871" s="41">
        <v>44712</v>
      </c>
      <c r="G871" s="41">
        <v>25.34</v>
      </c>
      <c r="H871" s="41">
        <v>7.0388888888888888</v>
      </c>
    </row>
    <row r="872" spans="1:8" x14ac:dyDescent="0.45">
      <c r="A872" s="41">
        <v>870</v>
      </c>
      <c r="B872" s="41">
        <v>45060</v>
      </c>
      <c r="C872" s="41" t="s">
        <v>2012</v>
      </c>
      <c r="D872" s="41">
        <v>25.4</v>
      </c>
      <c r="E872" s="41">
        <v>7.0555555555555554</v>
      </c>
      <c r="F872" s="41">
        <v>44685</v>
      </c>
      <c r="G872" s="41">
        <v>25.85</v>
      </c>
      <c r="H872" s="41">
        <v>7.1805555555555554</v>
      </c>
    </row>
    <row r="873" spans="1:8" x14ac:dyDescent="0.45">
      <c r="A873" s="41">
        <v>871</v>
      </c>
      <c r="B873" s="41">
        <v>45061</v>
      </c>
      <c r="C873" s="41" t="s">
        <v>2013</v>
      </c>
      <c r="D873" s="41">
        <v>27.51</v>
      </c>
      <c r="E873" s="41">
        <v>7.6416666666666666</v>
      </c>
      <c r="F873" s="41">
        <v>44703</v>
      </c>
      <c r="G873" s="41">
        <v>27.84</v>
      </c>
      <c r="H873" s="41">
        <v>7.7333333333333334</v>
      </c>
    </row>
    <row r="874" spans="1:8" x14ac:dyDescent="0.45">
      <c r="A874" s="41">
        <v>872</v>
      </c>
      <c r="B874" s="41">
        <v>45062</v>
      </c>
      <c r="C874" s="41" t="s">
        <v>2014</v>
      </c>
      <c r="D874" s="41">
        <v>27.91</v>
      </c>
      <c r="E874" s="41">
        <v>7.7527777777777773</v>
      </c>
      <c r="F874" s="41">
        <v>44708</v>
      </c>
      <c r="G874" s="41">
        <v>28.39</v>
      </c>
      <c r="H874" s="41">
        <v>7.8861111111111111</v>
      </c>
    </row>
    <row r="875" spans="1:8" x14ac:dyDescent="0.45">
      <c r="A875" s="41">
        <v>873</v>
      </c>
      <c r="B875" s="41">
        <v>45063</v>
      </c>
      <c r="C875" s="41" t="s">
        <v>2015</v>
      </c>
      <c r="D875" s="41">
        <v>24.74</v>
      </c>
      <c r="E875" s="41">
        <v>6.8722222222222218</v>
      </c>
      <c r="F875" s="41">
        <v>44712</v>
      </c>
      <c r="G875" s="41">
        <v>25.34</v>
      </c>
      <c r="H875" s="41">
        <v>7.0388888888888888</v>
      </c>
    </row>
    <row r="876" spans="1:8" x14ac:dyDescent="0.45">
      <c r="A876" s="41">
        <v>874</v>
      </c>
      <c r="B876" s="41">
        <v>45066</v>
      </c>
      <c r="C876" s="41" t="s">
        <v>2016</v>
      </c>
      <c r="D876" s="41">
        <v>26.2</v>
      </c>
      <c r="E876" s="41">
        <v>7.2777777777777777</v>
      </c>
      <c r="F876" s="41">
        <v>44684</v>
      </c>
      <c r="G876" s="41">
        <v>27.43</v>
      </c>
      <c r="H876" s="41">
        <v>7.6194444444444445</v>
      </c>
    </row>
    <row r="877" spans="1:8" x14ac:dyDescent="0.45">
      <c r="A877" s="41">
        <v>875</v>
      </c>
      <c r="B877" s="41">
        <v>45067</v>
      </c>
      <c r="C877" s="41" t="s">
        <v>2017</v>
      </c>
      <c r="D877" s="41">
        <v>28.54</v>
      </c>
      <c r="E877" s="41">
        <v>7.9277777777777771</v>
      </c>
      <c r="F877" s="41">
        <v>44708</v>
      </c>
      <c r="G877" s="41">
        <v>28.39</v>
      </c>
      <c r="H877" s="41">
        <v>7.8861111111111111</v>
      </c>
    </row>
    <row r="878" spans="1:8" x14ac:dyDescent="0.45">
      <c r="A878" s="41">
        <v>876</v>
      </c>
      <c r="B878" s="41">
        <v>45068</v>
      </c>
      <c r="C878" s="41" t="s">
        <v>2018</v>
      </c>
      <c r="D878" s="41">
        <v>23.67</v>
      </c>
      <c r="E878" s="41">
        <v>6.5750000000000002</v>
      </c>
      <c r="F878" s="41">
        <v>44705</v>
      </c>
      <c r="G878" s="41">
        <v>24.09</v>
      </c>
      <c r="H878" s="41">
        <v>6.6916666666666664</v>
      </c>
    </row>
    <row r="879" spans="1:8" x14ac:dyDescent="0.45">
      <c r="A879" s="41">
        <v>877</v>
      </c>
      <c r="B879" s="41">
        <v>45069</v>
      </c>
      <c r="C879" s="41" t="s">
        <v>2019</v>
      </c>
      <c r="D879" s="41">
        <v>25.47</v>
      </c>
      <c r="E879" s="41">
        <v>7.0749999999999993</v>
      </c>
      <c r="F879" s="41">
        <v>44685</v>
      </c>
      <c r="G879" s="41">
        <v>25.85</v>
      </c>
      <c r="H879" s="41">
        <v>7.1805555555555554</v>
      </c>
    </row>
    <row r="880" spans="1:8" x14ac:dyDescent="0.45">
      <c r="A880" s="41">
        <v>878</v>
      </c>
      <c r="B880" s="41">
        <v>45070</v>
      </c>
      <c r="C880" s="41" t="s">
        <v>2020</v>
      </c>
      <c r="D880" s="41">
        <v>29.43</v>
      </c>
      <c r="E880" s="41">
        <v>8.1749999999999989</v>
      </c>
      <c r="F880" s="41">
        <v>44708</v>
      </c>
      <c r="G880" s="41">
        <v>28.39</v>
      </c>
      <c r="H880" s="41">
        <v>7.8861111111111111</v>
      </c>
    </row>
    <row r="881" spans="1:8" x14ac:dyDescent="0.45">
      <c r="A881" s="41">
        <v>879</v>
      </c>
      <c r="B881" s="41">
        <v>45071</v>
      </c>
      <c r="C881" s="41" t="s">
        <v>2021</v>
      </c>
      <c r="D881" s="41">
        <v>21.73</v>
      </c>
      <c r="E881" s="41">
        <v>6.0361111111111114</v>
      </c>
      <c r="F881" s="41">
        <v>44700</v>
      </c>
      <c r="G881" s="41">
        <v>21.79</v>
      </c>
      <c r="H881" s="41">
        <v>6.0527777777777771</v>
      </c>
    </row>
    <row r="882" spans="1:8" x14ac:dyDescent="0.45">
      <c r="A882" s="41">
        <v>880</v>
      </c>
      <c r="B882" s="41">
        <v>45072</v>
      </c>
      <c r="C882" s="41" t="s">
        <v>2022</v>
      </c>
      <c r="D882" s="41">
        <v>27.32</v>
      </c>
      <c r="E882" s="41">
        <v>7.5888888888888886</v>
      </c>
      <c r="F882" s="41">
        <v>44684</v>
      </c>
      <c r="G882" s="41">
        <v>27.43</v>
      </c>
      <c r="H882" s="41">
        <v>7.6194444444444445</v>
      </c>
    </row>
    <row r="883" spans="1:8" x14ac:dyDescent="0.45">
      <c r="A883" s="41">
        <v>881</v>
      </c>
      <c r="B883" s="41">
        <v>45073</v>
      </c>
      <c r="C883" s="41" t="s">
        <v>2023</v>
      </c>
      <c r="D883" s="41">
        <v>20.94</v>
      </c>
      <c r="E883" s="41">
        <v>5.8166666666666673</v>
      </c>
      <c r="F883" s="41">
        <v>44706</v>
      </c>
      <c r="G883" s="41">
        <v>21.05</v>
      </c>
      <c r="H883" s="41">
        <v>5.8472222222222223</v>
      </c>
    </row>
    <row r="884" spans="1:8" x14ac:dyDescent="0.45">
      <c r="A884" s="41">
        <v>882</v>
      </c>
      <c r="B884" s="41">
        <v>45074</v>
      </c>
      <c r="C884" s="41" t="s">
        <v>2024</v>
      </c>
      <c r="D884" s="41">
        <v>8.35</v>
      </c>
      <c r="E884" s="41">
        <v>2.3194444444444442</v>
      </c>
      <c r="F884" s="41">
        <v>44696</v>
      </c>
      <c r="G884" s="41">
        <v>8.81</v>
      </c>
      <c r="H884" s="41">
        <v>2.4472222222222224</v>
      </c>
    </row>
    <row r="885" spans="1:8" x14ac:dyDescent="0.45">
      <c r="A885" s="41">
        <v>883</v>
      </c>
      <c r="B885" s="41">
        <v>45080</v>
      </c>
      <c r="C885" s="41" t="s">
        <v>2025</v>
      </c>
      <c r="D885" s="41">
        <v>29.48</v>
      </c>
      <c r="E885" s="41">
        <v>8.1888888888888882</v>
      </c>
      <c r="F885" s="41">
        <v>44742</v>
      </c>
      <c r="G885" s="41">
        <v>29.54</v>
      </c>
      <c r="H885" s="41">
        <v>8.2055555555555557</v>
      </c>
    </row>
    <row r="886" spans="1:8" x14ac:dyDescent="0.45">
      <c r="A886" s="41">
        <v>884</v>
      </c>
      <c r="B886" s="41">
        <v>45081</v>
      </c>
      <c r="C886" s="41" t="s">
        <v>2026</v>
      </c>
      <c r="D886" s="41">
        <v>29.64</v>
      </c>
      <c r="E886" s="41">
        <v>8.2333333333333325</v>
      </c>
      <c r="F886" s="41">
        <v>44742</v>
      </c>
      <c r="G886" s="41">
        <v>29.54</v>
      </c>
      <c r="H886" s="41">
        <v>8.2055555555555557</v>
      </c>
    </row>
    <row r="887" spans="1:8" x14ac:dyDescent="0.45">
      <c r="A887" s="41">
        <v>885</v>
      </c>
      <c r="B887" s="41">
        <v>45084</v>
      </c>
      <c r="C887" s="41" t="s">
        <v>2027</v>
      </c>
      <c r="D887" s="41">
        <v>23.12</v>
      </c>
      <c r="E887" s="41">
        <v>6.4222222222222225</v>
      </c>
      <c r="F887" s="41">
        <v>44718</v>
      </c>
      <c r="G887" s="41">
        <v>23.68</v>
      </c>
      <c r="H887" s="41">
        <v>6.5777777777777775</v>
      </c>
    </row>
    <row r="888" spans="1:8" x14ac:dyDescent="0.45">
      <c r="A888" s="41">
        <v>886</v>
      </c>
      <c r="B888" s="41">
        <v>45086</v>
      </c>
      <c r="C888" s="41" t="s">
        <v>2028</v>
      </c>
      <c r="D888" s="41">
        <v>11.34</v>
      </c>
      <c r="E888" s="41">
        <v>3.15</v>
      </c>
      <c r="F888" s="41">
        <v>44722</v>
      </c>
      <c r="G888" s="41">
        <v>12.61</v>
      </c>
      <c r="H888" s="41">
        <v>3.5027777777777773</v>
      </c>
    </row>
    <row r="889" spans="1:8" x14ac:dyDescent="0.45">
      <c r="A889" s="41">
        <v>887</v>
      </c>
      <c r="B889" s="41">
        <v>45088</v>
      </c>
      <c r="C889" s="41" t="s">
        <v>2029</v>
      </c>
      <c r="D889" s="41">
        <v>5.23</v>
      </c>
      <c r="E889" s="41">
        <v>1.4527777777777779</v>
      </c>
      <c r="F889" s="41">
        <v>44726</v>
      </c>
      <c r="G889" s="41">
        <v>5.38</v>
      </c>
      <c r="H889" s="41">
        <v>1.4944444444444445</v>
      </c>
    </row>
    <row r="890" spans="1:8" x14ac:dyDescent="0.45">
      <c r="A890" s="41">
        <v>888</v>
      </c>
      <c r="B890" s="41">
        <v>45092</v>
      </c>
      <c r="C890" s="41" t="s">
        <v>2030</v>
      </c>
      <c r="D890" s="41">
        <v>15.83</v>
      </c>
      <c r="E890" s="41">
        <v>4.3972222222222221</v>
      </c>
      <c r="F890" s="41">
        <v>44721</v>
      </c>
      <c r="G890" s="41">
        <v>16.66</v>
      </c>
      <c r="H890" s="41">
        <v>4.6277777777777773</v>
      </c>
    </row>
    <row r="891" spans="1:8" x14ac:dyDescent="0.45">
      <c r="A891" s="41">
        <v>889</v>
      </c>
      <c r="B891" s="41">
        <v>45093</v>
      </c>
      <c r="C891" s="41" t="s">
        <v>2031</v>
      </c>
      <c r="D891" s="41">
        <v>22.03</v>
      </c>
      <c r="E891" s="41">
        <v>6.1194444444444445</v>
      </c>
      <c r="F891" s="41">
        <v>44735</v>
      </c>
      <c r="G891" s="41">
        <v>22.87</v>
      </c>
      <c r="H891" s="41">
        <v>6.3527777777777779</v>
      </c>
    </row>
    <row r="892" spans="1:8" x14ac:dyDescent="0.45">
      <c r="A892" s="41">
        <v>890</v>
      </c>
      <c r="B892" s="41">
        <v>45094</v>
      </c>
      <c r="C892" s="41" t="s">
        <v>2032</v>
      </c>
      <c r="D892" s="41">
        <v>17.39</v>
      </c>
      <c r="E892" s="41">
        <v>4.8305555555555557</v>
      </c>
      <c r="F892" s="41">
        <v>44738</v>
      </c>
      <c r="G892" s="41">
        <v>17.79</v>
      </c>
      <c r="H892" s="41">
        <v>4.9416666666666664</v>
      </c>
    </row>
    <row r="893" spans="1:8" x14ac:dyDescent="0.45">
      <c r="A893" s="41">
        <v>891</v>
      </c>
      <c r="B893" s="41">
        <v>45096</v>
      </c>
      <c r="C893" s="41" t="s">
        <v>2033</v>
      </c>
      <c r="D893" s="41">
        <v>29.5</v>
      </c>
      <c r="E893" s="41">
        <v>8.1944444444444446</v>
      </c>
      <c r="F893" s="41">
        <v>44742</v>
      </c>
      <c r="G893" s="41">
        <v>29.54</v>
      </c>
      <c r="H893" s="41">
        <v>8.2055555555555557</v>
      </c>
    </row>
    <row r="894" spans="1:8" x14ac:dyDescent="0.45">
      <c r="A894" s="41">
        <v>892</v>
      </c>
      <c r="B894" s="41">
        <v>45151</v>
      </c>
      <c r="C894" s="41" t="s">
        <v>2034</v>
      </c>
      <c r="D894" s="41">
        <v>26.32</v>
      </c>
      <c r="E894" s="41">
        <v>7.3111111111111109</v>
      </c>
      <c r="F894" s="41">
        <v>44777</v>
      </c>
      <c r="G894" s="41">
        <v>26.85</v>
      </c>
      <c r="H894" s="41">
        <v>7.4583333333333339</v>
      </c>
    </row>
    <row r="895" spans="1:8" x14ac:dyDescent="0.45">
      <c r="A895" s="41">
        <v>893</v>
      </c>
      <c r="B895" s="41">
        <v>45172</v>
      </c>
      <c r="C895" s="41" t="s">
        <v>2035</v>
      </c>
      <c r="D895" s="41">
        <v>23.5</v>
      </c>
      <c r="E895" s="41">
        <v>6.5277777777777777</v>
      </c>
      <c r="F895" s="41">
        <v>44812</v>
      </c>
      <c r="G895" s="41">
        <v>23.83</v>
      </c>
      <c r="H895" s="41">
        <v>6.6194444444444436</v>
      </c>
    </row>
    <row r="896" spans="1:8" x14ac:dyDescent="0.45">
      <c r="A896" s="41">
        <v>894</v>
      </c>
      <c r="B896" s="41">
        <v>45178</v>
      </c>
      <c r="C896" s="41" t="s">
        <v>2036</v>
      </c>
      <c r="D896" s="41">
        <v>20.43</v>
      </c>
      <c r="E896" s="41">
        <v>5.6749999999999998</v>
      </c>
      <c r="F896" s="41">
        <v>44828</v>
      </c>
      <c r="G896" s="41">
        <v>20.45</v>
      </c>
      <c r="H896" s="41">
        <v>5.6805555555555554</v>
      </c>
    </row>
    <row r="897" spans="1:8" x14ac:dyDescent="0.45">
      <c r="A897" s="41">
        <v>895</v>
      </c>
      <c r="B897" s="41">
        <v>45179</v>
      </c>
      <c r="C897" s="41" t="s">
        <v>2037</v>
      </c>
      <c r="D897" s="41">
        <v>19.28</v>
      </c>
      <c r="E897" s="41">
        <v>5.3555555555555561</v>
      </c>
      <c r="F897" s="41">
        <v>44829</v>
      </c>
      <c r="G897" s="41">
        <v>19.38</v>
      </c>
      <c r="H897" s="41">
        <v>5.3833333333333329</v>
      </c>
    </row>
    <row r="898" spans="1:8" x14ac:dyDescent="0.45">
      <c r="A898" s="41">
        <v>896</v>
      </c>
      <c r="B898" s="41">
        <v>45192</v>
      </c>
      <c r="C898" s="41" t="s">
        <v>2038</v>
      </c>
      <c r="D898" s="41">
        <v>9.36</v>
      </c>
      <c r="E898" s="41">
        <v>2.5999999999999996</v>
      </c>
      <c r="F898" s="41">
        <v>44806</v>
      </c>
      <c r="G898" s="41">
        <v>9.7100000000000009</v>
      </c>
      <c r="H898" s="41">
        <v>2.6972222222222224</v>
      </c>
    </row>
    <row r="899" spans="1:8" x14ac:dyDescent="0.45">
      <c r="A899" s="41">
        <v>897</v>
      </c>
      <c r="B899" s="41">
        <v>45193</v>
      </c>
      <c r="C899" s="41" t="s">
        <v>2039</v>
      </c>
      <c r="D899" s="41">
        <v>21.75</v>
      </c>
      <c r="E899" s="41">
        <v>6.0416666666666661</v>
      </c>
      <c r="F899" s="41">
        <v>44813</v>
      </c>
      <c r="G899" s="41">
        <v>22.96</v>
      </c>
      <c r="H899" s="41">
        <v>6.3777777777777782</v>
      </c>
    </row>
    <row r="900" spans="1:8" x14ac:dyDescent="0.45">
      <c r="A900" s="41">
        <v>898</v>
      </c>
      <c r="B900" s="41">
        <v>45199</v>
      </c>
      <c r="C900" s="41" t="s">
        <v>2040</v>
      </c>
      <c r="D900" s="41">
        <v>17.53</v>
      </c>
      <c r="E900" s="41">
        <v>4.8694444444444445</v>
      </c>
      <c r="F900" s="41">
        <v>44634</v>
      </c>
      <c r="G900" s="41">
        <v>17.66</v>
      </c>
      <c r="H900" s="41">
        <v>4.9055555555555559</v>
      </c>
    </row>
    <row r="901" spans="1:8" x14ac:dyDescent="0.45">
      <c r="A901" s="41">
        <v>899</v>
      </c>
      <c r="B901" s="41">
        <v>45200</v>
      </c>
      <c r="C901" s="41" t="s">
        <v>2041</v>
      </c>
      <c r="D901" s="41">
        <v>6.89</v>
      </c>
      <c r="E901" s="41">
        <v>1.9138888888888888</v>
      </c>
      <c r="F901" s="41">
        <v>44841</v>
      </c>
      <c r="G901" s="41">
        <v>8.69</v>
      </c>
      <c r="H901" s="41">
        <v>2.4138888888888888</v>
      </c>
    </row>
    <row r="902" spans="1:8" x14ac:dyDescent="0.45">
      <c r="A902" s="41">
        <v>900</v>
      </c>
      <c r="B902" s="41">
        <v>45201</v>
      </c>
      <c r="C902" s="41" t="s">
        <v>2042</v>
      </c>
      <c r="D902" s="41">
        <v>19.059999999999999</v>
      </c>
      <c r="E902" s="41">
        <v>5.2944444444444443</v>
      </c>
      <c r="F902" s="41">
        <v>44835</v>
      </c>
      <c r="G902" s="41">
        <v>19.09</v>
      </c>
      <c r="H902" s="41">
        <v>5.302777777777778</v>
      </c>
    </row>
    <row r="903" spans="1:8" x14ac:dyDescent="0.45">
      <c r="A903" s="41">
        <v>901</v>
      </c>
      <c r="B903" s="41">
        <v>45205</v>
      </c>
      <c r="C903" s="41" t="s">
        <v>2043</v>
      </c>
      <c r="D903" s="41">
        <v>20.79</v>
      </c>
      <c r="E903" s="41">
        <v>5.7749999999999995</v>
      </c>
      <c r="F903" s="41">
        <v>44754</v>
      </c>
      <c r="G903" s="41">
        <v>20.22</v>
      </c>
      <c r="H903" s="41">
        <v>5.6166666666666663</v>
      </c>
    </row>
    <row r="904" spans="1:8" x14ac:dyDescent="0.45">
      <c r="A904" s="41">
        <v>902</v>
      </c>
      <c r="B904" s="41">
        <v>45206</v>
      </c>
      <c r="C904" s="41" t="s">
        <v>2044</v>
      </c>
      <c r="D904" s="41">
        <v>10.65</v>
      </c>
      <c r="E904" s="41">
        <v>2.9583333333333335</v>
      </c>
      <c r="F904" s="41">
        <v>44840</v>
      </c>
      <c r="G904" s="41">
        <v>10.9</v>
      </c>
      <c r="H904" s="41">
        <v>3.0277777777777777</v>
      </c>
    </row>
    <row r="905" spans="1:8" x14ac:dyDescent="0.45">
      <c r="A905" s="41">
        <v>903</v>
      </c>
      <c r="B905" s="41">
        <v>45209</v>
      </c>
      <c r="C905" s="41" t="s">
        <v>2045</v>
      </c>
      <c r="D905" s="41">
        <v>18.899999999999999</v>
      </c>
      <c r="E905" s="41">
        <v>5.2499999999999991</v>
      </c>
      <c r="F905" s="41">
        <v>44854</v>
      </c>
      <c r="G905" s="41">
        <v>18.940000000000001</v>
      </c>
      <c r="H905" s="41">
        <v>5.2611111111111111</v>
      </c>
    </row>
    <row r="906" spans="1:8" x14ac:dyDescent="0.45">
      <c r="A906" s="41">
        <v>904</v>
      </c>
      <c r="B906" s="41">
        <v>45210</v>
      </c>
      <c r="C906" s="41" t="s">
        <v>2046</v>
      </c>
      <c r="D906" s="41">
        <v>12.75</v>
      </c>
      <c r="E906" s="41">
        <v>3.5416666666666665</v>
      </c>
      <c r="F906" s="41">
        <v>44855</v>
      </c>
      <c r="G906" s="41">
        <v>13.41</v>
      </c>
      <c r="H906" s="41">
        <v>3.7250000000000001</v>
      </c>
    </row>
    <row r="907" spans="1:8" x14ac:dyDescent="0.45">
      <c r="A907" s="41">
        <v>905</v>
      </c>
      <c r="B907" s="41">
        <v>45211</v>
      </c>
      <c r="C907" s="41" t="s">
        <v>2047</v>
      </c>
      <c r="D907" s="41">
        <v>19.72</v>
      </c>
      <c r="E907" s="41">
        <v>5.477777777777777</v>
      </c>
      <c r="F907" s="41">
        <v>44754</v>
      </c>
      <c r="G907" s="41">
        <v>20.22</v>
      </c>
      <c r="H907" s="41">
        <v>5.6166666666666663</v>
      </c>
    </row>
    <row r="908" spans="1:8" x14ac:dyDescent="0.45">
      <c r="A908" s="41">
        <v>906</v>
      </c>
      <c r="B908" s="41">
        <v>45212</v>
      </c>
      <c r="C908" s="41" t="s">
        <v>2048</v>
      </c>
      <c r="D908" s="41">
        <v>8.41</v>
      </c>
      <c r="E908" s="41">
        <v>2.3361111111111112</v>
      </c>
      <c r="F908" s="41">
        <v>44841</v>
      </c>
      <c r="G908" s="41">
        <v>8.69</v>
      </c>
      <c r="H908" s="41">
        <v>2.4138888888888888</v>
      </c>
    </row>
    <row r="909" spans="1:8" x14ac:dyDescent="0.45">
      <c r="A909" s="41">
        <v>907</v>
      </c>
      <c r="B909" s="41">
        <v>45214</v>
      </c>
      <c r="C909" s="41" t="s">
        <v>2049</v>
      </c>
      <c r="D909" s="41">
        <v>19.059999999999999</v>
      </c>
      <c r="E909" s="41">
        <v>5.2944444444444443</v>
      </c>
      <c r="F909" s="41">
        <v>44835</v>
      </c>
      <c r="G909" s="41">
        <v>19.09</v>
      </c>
      <c r="H909" s="41">
        <v>5.302777777777778</v>
      </c>
    </row>
    <row r="910" spans="1:8" x14ac:dyDescent="0.45">
      <c r="A910" s="41">
        <v>908</v>
      </c>
      <c r="B910" s="41">
        <v>45215</v>
      </c>
      <c r="C910" s="41" t="s">
        <v>2050</v>
      </c>
      <c r="D910" s="41">
        <v>18.47</v>
      </c>
      <c r="E910" s="41">
        <v>5.1305555555555555</v>
      </c>
      <c r="F910" s="41">
        <v>44836</v>
      </c>
      <c r="G910" s="41">
        <v>18.809999999999999</v>
      </c>
      <c r="H910" s="41">
        <v>5.2249999999999996</v>
      </c>
    </row>
    <row r="911" spans="1:8" x14ac:dyDescent="0.45">
      <c r="A911" s="41">
        <v>909</v>
      </c>
      <c r="B911" s="41">
        <v>45216</v>
      </c>
      <c r="C911" s="41" t="s">
        <v>2051</v>
      </c>
      <c r="D911" s="41">
        <v>18.739999999999998</v>
      </c>
      <c r="E911" s="41">
        <v>5.2055555555555548</v>
      </c>
      <c r="F911" s="41">
        <v>44836</v>
      </c>
      <c r="G911" s="41">
        <v>18.809999999999999</v>
      </c>
      <c r="H911" s="41">
        <v>5.2249999999999996</v>
      </c>
    </row>
    <row r="912" spans="1:8" x14ac:dyDescent="0.45">
      <c r="A912" s="41">
        <v>910</v>
      </c>
      <c r="B912" s="41">
        <v>45217</v>
      </c>
      <c r="C912" s="41" t="s">
        <v>2052</v>
      </c>
      <c r="D912" s="41">
        <v>16.32</v>
      </c>
      <c r="E912" s="41">
        <v>4.5333333333333332</v>
      </c>
      <c r="F912" s="41">
        <v>44858</v>
      </c>
      <c r="G912" s="41">
        <v>16.61</v>
      </c>
      <c r="H912" s="41">
        <v>4.6138888888888889</v>
      </c>
    </row>
    <row r="913" spans="1:8" x14ac:dyDescent="0.45">
      <c r="A913" s="41">
        <v>911</v>
      </c>
      <c r="B913" s="41">
        <v>45218</v>
      </c>
      <c r="C913" s="41" t="s">
        <v>2053</v>
      </c>
      <c r="D913" s="41">
        <v>18.32</v>
      </c>
      <c r="E913" s="41">
        <v>5.0888888888888886</v>
      </c>
      <c r="F913" s="41">
        <v>44836</v>
      </c>
      <c r="G913" s="41">
        <v>18.809999999999999</v>
      </c>
      <c r="H913" s="41">
        <v>5.2249999999999996</v>
      </c>
    </row>
    <row r="914" spans="1:8" x14ac:dyDescent="0.45">
      <c r="A914" s="41">
        <v>912</v>
      </c>
      <c r="B914" s="41">
        <v>45220</v>
      </c>
      <c r="C914" s="41" t="s">
        <v>2054</v>
      </c>
      <c r="D914" s="41">
        <v>18.690000000000001</v>
      </c>
      <c r="E914" s="41">
        <v>5.1916666666666673</v>
      </c>
      <c r="F914" s="41">
        <v>44836</v>
      </c>
      <c r="G914" s="41">
        <v>18.809999999999999</v>
      </c>
      <c r="H914" s="41">
        <v>5.2249999999999996</v>
      </c>
    </row>
    <row r="915" spans="1:8" x14ac:dyDescent="0.45">
      <c r="A915" s="41">
        <v>913</v>
      </c>
      <c r="B915" s="41">
        <v>45221</v>
      </c>
      <c r="C915" s="41" t="s">
        <v>2055</v>
      </c>
      <c r="D915" s="41">
        <v>18.649999999999999</v>
      </c>
      <c r="E915" s="41">
        <v>5.1805555555555554</v>
      </c>
      <c r="F915" s="41">
        <v>44836</v>
      </c>
      <c r="G915" s="41">
        <v>18.809999999999999</v>
      </c>
      <c r="H915" s="41">
        <v>5.2249999999999996</v>
      </c>
    </row>
    <row r="916" spans="1:8" x14ac:dyDescent="0.45">
      <c r="A916" s="41">
        <v>914</v>
      </c>
      <c r="B916" s="41">
        <v>45222</v>
      </c>
      <c r="C916" s="41" t="s">
        <v>2056</v>
      </c>
      <c r="D916" s="41">
        <v>18</v>
      </c>
      <c r="E916" s="41">
        <v>5</v>
      </c>
      <c r="F916" s="41">
        <v>44844</v>
      </c>
      <c r="G916" s="41">
        <v>18.05</v>
      </c>
      <c r="H916" s="41">
        <v>5.0138888888888893</v>
      </c>
    </row>
    <row r="917" spans="1:8" x14ac:dyDescent="0.45">
      <c r="A917" s="41">
        <v>915</v>
      </c>
      <c r="B917" s="41">
        <v>45223</v>
      </c>
      <c r="C917" s="41" t="s">
        <v>2057</v>
      </c>
      <c r="D917" s="41">
        <v>18.05</v>
      </c>
      <c r="E917" s="41">
        <v>5.0138888888888893</v>
      </c>
      <c r="F917" s="41">
        <v>44844</v>
      </c>
      <c r="G917" s="41">
        <v>18.05</v>
      </c>
      <c r="H917" s="41">
        <v>5.0138888888888893</v>
      </c>
    </row>
    <row r="918" spans="1:8" x14ac:dyDescent="0.45">
      <c r="A918" s="41">
        <v>916</v>
      </c>
      <c r="B918" s="41">
        <v>45224</v>
      </c>
      <c r="C918" s="41" t="s">
        <v>2058</v>
      </c>
      <c r="D918" s="41">
        <v>17.829999999999998</v>
      </c>
      <c r="E918" s="41">
        <v>4.9527777777777775</v>
      </c>
      <c r="F918" s="41">
        <v>44860</v>
      </c>
      <c r="G918" s="41">
        <v>17.829999999999998</v>
      </c>
      <c r="H918" s="41">
        <v>4.9527777777777775</v>
      </c>
    </row>
    <row r="919" spans="1:8" x14ac:dyDescent="0.45">
      <c r="A919" s="41">
        <v>917</v>
      </c>
      <c r="B919" s="41">
        <v>45225</v>
      </c>
      <c r="C919" s="41" t="s">
        <v>2059</v>
      </c>
      <c r="D919" s="41">
        <v>17.29</v>
      </c>
      <c r="E919" s="41">
        <v>4.8027777777777771</v>
      </c>
      <c r="F919" s="41">
        <v>44645</v>
      </c>
      <c r="G919" s="41">
        <v>17.52</v>
      </c>
      <c r="H919" s="41">
        <v>4.8666666666666663</v>
      </c>
    </row>
    <row r="920" spans="1:8" x14ac:dyDescent="0.45">
      <c r="A920" s="41">
        <v>918</v>
      </c>
      <c r="B920" s="41">
        <v>45226</v>
      </c>
      <c r="C920" s="41" t="s">
        <v>2060</v>
      </c>
      <c r="D920" s="41">
        <v>12.33</v>
      </c>
      <c r="E920" s="41">
        <v>3.4249999999999998</v>
      </c>
      <c r="F920" s="41">
        <v>44857</v>
      </c>
      <c r="G920" s="41">
        <v>12.71</v>
      </c>
      <c r="H920" s="41">
        <v>3.5305555555555559</v>
      </c>
    </row>
    <row r="921" spans="1:8" x14ac:dyDescent="0.45">
      <c r="A921" s="41">
        <v>919</v>
      </c>
      <c r="B921" s="41">
        <v>45227</v>
      </c>
      <c r="C921" s="41" t="s">
        <v>2061</v>
      </c>
      <c r="D921" s="41">
        <v>17.28</v>
      </c>
      <c r="E921" s="41">
        <v>4.8</v>
      </c>
      <c r="F921" s="41">
        <v>44645</v>
      </c>
      <c r="G921" s="41">
        <v>17.52</v>
      </c>
      <c r="H921" s="41">
        <v>4.8666666666666663</v>
      </c>
    </row>
    <row r="922" spans="1:8" x14ac:dyDescent="0.45">
      <c r="A922" s="41">
        <v>920</v>
      </c>
      <c r="B922" s="41">
        <v>45228</v>
      </c>
      <c r="C922" s="41" t="s">
        <v>2062</v>
      </c>
      <c r="D922" s="41">
        <v>17.48</v>
      </c>
      <c r="E922" s="41">
        <v>4.8555555555555552</v>
      </c>
      <c r="F922" s="41">
        <v>44645</v>
      </c>
      <c r="G922" s="41">
        <v>17.52</v>
      </c>
      <c r="H922" s="41">
        <v>4.8666666666666663</v>
      </c>
    </row>
    <row r="923" spans="1:8" x14ac:dyDescent="0.45">
      <c r="A923" s="41">
        <v>921</v>
      </c>
      <c r="B923" s="41">
        <v>45229</v>
      </c>
      <c r="C923" s="41" t="s">
        <v>2063</v>
      </c>
      <c r="D923" s="41">
        <v>13.31</v>
      </c>
      <c r="E923" s="41">
        <v>3.6972222222222224</v>
      </c>
      <c r="F923" s="41">
        <v>44855</v>
      </c>
      <c r="G923" s="41">
        <v>13.41</v>
      </c>
      <c r="H923" s="41">
        <v>3.7250000000000001</v>
      </c>
    </row>
    <row r="924" spans="1:8" x14ac:dyDescent="0.45">
      <c r="A924" s="41">
        <v>922</v>
      </c>
      <c r="B924" s="41">
        <v>45230</v>
      </c>
      <c r="C924" s="41" t="s">
        <v>2064</v>
      </c>
      <c r="D924" s="41">
        <v>16.14</v>
      </c>
      <c r="E924" s="41">
        <v>4.4833333333333334</v>
      </c>
      <c r="F924" s="41">
        <v>44858</v>
      </c>
      <c r="G924" s="41">
        <v>16.61</v>
      </c>
      <c r="H924" s="41">
        <v>4.6138888888888889</v>
      </c>
    </row>
    <row r="925" spans="1:8" x14ac:dyDescent="0.45">
      <c r="A925" s="41">
        <v>923</v>
      </c>
      <c r="B925" s="41">
        <v>45231</v>
      </c>
      <c r="C925" s="41" t="s">
        <v>2065</v>
      </c>
      <c r="D925" s="41">
        <v>16.79</v>
      </c>
      <c r="E925" s="41">
        <v>4.6638888888888888</v>
      </c>
      <c r="F925" s="41">
        <v>44870</v>
      </c>
      <c r="G925" s="41">
        <v>16.09</v>
      </c>
      <c r="H925" s="41">
        <v>4.4694444444444441</v>
      </c>
    </row>
    <row r="926" spans="1:8" x14ac:dyDescent="0.45">
      <c r="A926" s="41">
        <v>924</v>
      </c>
      <c r="B926" s="41">
        <v>45232</v>
      </c>
      <c r="C926" s="41" t="s">
        <v>2066</v>
      </c>
      <c r="D926" s="41">
        <v>16.760000000000002</v>
      </c>
      <c r="E926" s="41">
        <v>4.6555555555555559</v>
      </c>
      <c r="F926" s="41">
        <v>44870</v>
      </c>
      <c r="G926" s="41">
        <v>16.09</v>
      </c>
      <c r="H926" s="41">
        <v>4.4694444444444441</v>
      </c>
    </row>
    <row r="927" spans="1:8" x14ac:dyDescent="0.45">
      <c r="A927" s="41">
        <v>925</v>
      </c>
      <c r="B927" s="41">
        <v>45233</v>
      </c>
      <c r="C927" s="41" t="s">
        <v>2067</v>
      </c>
      <c r="D927" s="41">
        <v>16.25</v>
      </c>
      <c r="E927" s="41">
        <v>4.5138888888888884</v>
      </c>
      <c r="F927" s="41">
        <v>44870</v>
      </c>
      <c r="G927" s="41">
        <v>16.09</v>
      </c>
      <c r="H927" s="41">
        <v>4.4694444444444441</v>
      </c>
    </row>
    <row r="928" spans="1:8" x14ac:dyDescent="0.45">
      <c r="A928" s="41">
        <v>926</v>
      </c>
      <c r="B928" s="41">
        <v>45234</v>
      </c>
      <c r="C928" s="41" t="s">
        <v>2068</v>
      </c>
      <c r="D928" s="41">
        <v>13.29</v>
      </c>
      <c r="E928" s="41">
        <v>3.6916666666666664</v>
      </c>
      <c r="F928" s="41">
        <v>44892</v>
      </c>
      <c r="G928" s="41">
        <v>13.29</v>
      </c>
      <c r="H928" s="41">
        <v>3.6916666666666664</v>
      </c>
    </row>
    <row r="929" spans="1:8" x14ac:dyDescent="0.45">
      <c r="A929" s="41">
        <v>927</v>
      </c>
      <c r="B929" s="41">
        <v>45235</v>
      </c>
      <c r="C929" s="41" t="s">
        <v>2069</v>
      </c>
      <c r="D929" s="41">
        <v>12.12</v>
      </c>
      <c r="E929" s="41">
        <v>3.3666666666666663</v>
      </c>
      <c r="F929" s="41">
        <v>44880</v>
      </c>
      <c r="G929" s="41">
        <v>12.18</v>
      </c>
      <c r="H929" s="41">
        <v>3.3833333333333333</v>
      </c>
    </row>
    <row r="930" spans="1:8" x14ac:dyDescent="0.45">
      <c r="A930" s="41">
        <v>928</v>
      </c>
      <c r="B930" s="41">
        <v>45237</v>
      </c>
      <c r="C930" s="41" t="s">
        <v>2070</v>
      </c>
      <c r="D930" s="41">
        <v>12.89</v>
      </c>
      <c r="E930" s="41">
        <v>3.5805555555555557</v>
      </c>
      <c r="F930" s="41">
        <v>44878</v>
      </c>
      <c r="G930" s="41">
        <v>13.1</v>
      </c>
      <c r="H930" s="41">
        <v>3.6388888888888888</v>
      </c>
    </row>
    <row r="931" spans="1:8" x14ac:dyDescent="0.45">
      <c r="A931" s="41">
        <v>929</v>
      </c>
      <c r="B931" s="41">
        <v>45238</v>
      </c>
      <c r="C931" s="41" t="s">
        <v>2071</v>
      </c>
      <c r="D931" s="41">
        <v>12.67</v>
      </c>
      <c r="E931" s="41">
        <v>3.5194444444444444</v>
      </c>
      <c r="F931" s="41">
        <v>44878</v>
      </c>
      <c r="G931" s="41">
        <v>13.1</v>
      </c>
      <c r="H931" s="41">
        <v>3.6388888888888888</v>
      </c>
    </row>
    <row r="932" spans="1:8" x14ac:dyDescent="0.45">
      <c r="A932" s="41">
        <v>930</v>
      </c>
      <c r="B932" s="41">
        <v>45241</v>
      </c>
      <c r="C932" s="41" t="s">
        <v>2072</v>
      </c>
      <c r="D932" s="41">
        <v>10.95</v>
      </c>
      <c r="E932" s="41">
        <v>3.0416666666666665</v>
      </c>
      <c r="F932" s="41">
        <v>44868</v>
      </c>
      <c r="G932" s="41">
        <v>11.4</v>
      </c>
      <c r="H932" s="41">
        <v>3.1666666666666665</v>
      </c>
    </row>
    <row r="933" spans="1:8" x14ac:dyDescent="0.45">
      <c r="A933" s="41">
        <v>931</v>
      </c>
      <c r="B933" s="41">
        <v>45249</v>
      </c>
      <c r="C933" s="41" t="s">
        <v>2073</v>
      </c>
      <c r="D933" s="41">
        <v>14.88</v>
      </c>
      <c r="E933" s="41">
        <v>4.1333333333333337</v>
      </c>
      <c r="F933" s="41">
        <v>44874</v>
      </c>
      <c r="G933" s="41">
        <v>14.91</v>
      </c>
      <c r="H933" s="41">
        <v>4.1416666666666666</v>
      </c>
    </row>
    <row r="934" spans="1:8" x14ac:dyDescent="0.45">
      <c r="A934" s="41">
        <v>932</v>
      </c>
      <c r="B934" s="41">
        <v>45250</v>
      </c>
      <c r="C934" s="41" t="s">
        <v>2074</v>
      </c>
      <c r="D934" s="41">
        <v>14.35</v>
      </c>
      <c r="E934" s="41">
        <v>3.9861111111111107</v>
      </c>
      <c r="F934" s="41">
        <v>44874</v>
      </c>
      <c r="G934" s="41">
        <v>14.91</v>
      </c>
      <c r="H934" s="41">
        <v>4.1416666666666666</v>
      </c>
    </row>
    <row r="935" spans="1:8" x14ac:dyDescent="0.45">
      <c r="A935" s="41">
        <v>933</v>
      </c>
      <c r="B935" s="41">
        <v>45251</v>
      </c>
      <c r="C935" s="41" t="s">
        <v>2075</v>
      </c>
      <c r="D935" s="41">
        <v>14.21</v>
      </c>
      <c r="E935" s="41">
        <v>3.9472222222222224</v>
      </c>
      <c r="F935" s="41">
        <v>44874</v>
      </c>
      <c r="G935" s="41">
        <v>14.91</v>
      </c>
      <c r="H935" s="41">
        <v>4.1416666666666666</v>
      </c>
    </row>
    <row r="936" spans="1:8" x14ac:dyDescent="0.45">
      <c r="A936" s="41">
        <v>934</v>
      </c>
      <c r="B936" s="41">
        <v>45252</v>
      </c>
      <c r="C936" s="41" t="s">
        <v>2076</v>
      </c>
      <c r="D936" s="41">
        <v>13.37</v>
      </c>
      <c r="E936" s="41">
        <v>3.7138888888888886</v>
      </c>
      <c r="F936" s="41">
        <v>44886</v>
      </c>
      <c r="G936" s="41">
        <v>13.85</v>
      </c>
      <c r="H936" s="41">
        <v>3.8472222222222219</v>
      </c>
    </row>
    <row r="937" spans="1:8" x14ac:dyDescent="0.45">
      <c r="A937" s="41">
        <v>935</v>
      </c>
      <c r="B937" s="41">
        <v>45253</v>
      </c>
      <c r="C937" s="41" t="s">
        <v>2077</v>
      </c>
      <c r="D937" s="41">
        <v>13.33</v>
      </c>
      <c r="E937" s="41">
        <v>3.7027777777777775</v>
      </c>
      <c r="F937" s="41">
        <v>44886</v>
      </c>
      <c r="G937" s="41">
        <v>13.85</v>
      </c>
      <c r="H937" s="41">
        <v>3.8472222222222219</v>
      </c>
    </row>
    <row r="938" spans="1:8" x14ac:dyDescent="0.45">
      <c r="A938" s="41">
        <v>936</v>
      </c>
      <c r="B938" s="41">
        <v>45255</v>
      </c>
      <c r="C938" s="41" t="s">
        <v>2078</v>
      </c>
      <c r="D938" s="41">
        <v>14.5</v>
      </c>
      <c r="E938" s="41">
        <v>4.0277777777777777</v>
      </c>
      <c r="F938" s="41">
        <v>44874</v>
      </c>
      <c r="G938" s="41">
        <v>14.91</v>
      </c>
      <c r="H938" s="41">
        <v>4.1416666666666666</v>
      </c>
    </row>
    <row r="939" spans="1:8" x14ac:dyDescent="0.45">
      <c r="A939" s="41">
        <v>937</v>
      </c>
      <c r="B939" s="41">
        <v>45256</v>
      </c>
      <c r="C939" s="41" t="s">
        <v>2079</v>
      </c>
      <c r="D939" s="41">
        <v>13.02</v>
      </c>
      <c r="E939" s="41">
        <v>3.6166666666666663</v>
      </c>
      <c r="F939" s="41">
        <v>44878</v>
      </c>
      <c r="G939" s="41">
        <v>13.1</v>
      </c>
      <c r="H939" s="41">
        <v>3.6388888888888888</v>
      </c>
    </row>
    <row r="940" spans="1:8" x14ac:dyDescent="0.45">
      <c r="A940" s="41">
        <v>938</v>
      </c>
      <c r="B940" s="41">
        <v>45262</v>
      </c>
      <c r="C940" s="41" t="s">
        <v>2080</v>
      </c>
      <c r="D940" s="41">
        <v>13.76</v>
      </c>
      <c r="E940" s="41">
        <v>3.822222222222222</v>
      </c>
      <c r="F940" s="41">
        <v>44901</v>
      </c>
      <c r="G940" s="41">
        <v>13.83</v>
      </c>
      <c r="H940" s="41">
        <v>3.8416666666666668</v>
      </c>
    </row>
    <row r="941" spans="1:8" x14ac:dyDescent="0.45">
      <c r="A941" s="41">
        <v>939</v>
      </c>
      <c r="B941" s="41">
        <v>45270</v>
      </c>
      <c r="C941" s="41" t="s">
        <v>2081</v>
      </c>
      <c r="D941" s="41">
        <v>12.12</v>
      </c>
      <c r="E941" s="41">
        <v>3.3666666666666663</v>
      </c>
      <c r="F941" s="41">
        <v>44905</v>
      </c>
      <c r="G941" s="41">
        <v>12.45</v>
      </c>
      <c r="H941" s="41">
        <v>3.458333333333333</v>
      </c>
    </row>
    <row r="942" spans="1:8" x14ac:dyDescent="0.45">
      <c r="A942" s="41">
        <v>940</v>
      </c>
      <c r="B942" s="41">
        <v>45273</v>
      </c>
      <c r="C942" s="41" t="s">
        <v>2082</v>
      </c>
      <c r="D942" s="41">
        <v>12.69</v>
      </c>
      <c r="E942" s="41">
        <v>3.5249999999999999</v>
      </c>
      <c r="F942" s="41">
        <v>44924</v>
      </c>
      <c r="G942" s="41">
        <v>12.84</v>
      </c>
      <c r="H942" s="41">
        <v>3.5666666666666664</v>
      </c>
    </row>
    <row r="943" spans="1:8" x14ac:dyDescent="0.45">
      <c r="A943" s="41">
        <v>941</v>
      </c>
      <c r="B943" s="41">
        <v>45292</v>
      </c>
      <c r="C943" s="41" t="s">
        <v>2083</v>
      </c>
      <c r="D943" s="41">
        <v>13.3</v>
      </c>
      <c r="E943" s="41">
        <v>3.6944444444444446</v>
      </c>
      <c r="F943" s="41">
        <v>44942</v>
      </c>
      <c r="G943" s="41">
        <v>13.31</v>
      </c>
      <c r="H943" s="41">
        <v>3.6972222222222224</v>
      </c>
    </row>
    <row r="944" spans="1:8" x14ac:dyDescent="0.45">
      <c r="A944" s="41">
        <v>942</v>
      </c>
      <c r="B944" s="41">
        <v>45293</v>
      </c>
      <c r="C944" s="41" t="s">
        <v>2084</v>
      </c>
      <c r="D944" s="41">
        <v>13.21</v>
      </c>
      <c r="E944" s="41">
        <v>3.6694444444444447</v>
      </c>
      <c r="F944" s="41">
        <v>44942</v>
      </c>
      <c r="G944" s="41">
        <v>13.31</v>
      </c>
      <c r="H944" s="41">
        <v>3.6972222222222224</v>
      </c>
    </row>
    <row r="945" spans="1:8" x14ac:dyDescent="0.45">
      <c r="A945" s="41">
        <v>943</v>
      </c>
      <c r="B945" s="41">
        <v>45304</v>
      </c>
      <c r="C945" s="41" t="s">
        <v>2085</v>
      </c>
      <c r="D945" s="41">
        <v>14.25</v>
      </c>
      <c r="E945" s="41">
        <v>3.958333333333333</v>
      </c>
      <c r="F945" s="41">
        <v>44944</v>
      </c>
      <c r="G945" s="41">
        <v>14.54</v>
      </c>
      <c r="H945" s="41">
        <v>4.0388888888888888</v>
      </c>
    </row>
    <row r="946" spans="1:8" x14ac:dyDescent="0.45">
      <c r="A946" s="41">
        <v>944</v>
      </c>
      <c r="B946" s="41">
        <v>45305</v>
      </c>
      <c r="C946" s="41" t="s">
        <v>2086</v>
      </c>
      <c r="D946" s="41">
        <v>13.89</v>
      </c>
      <c r="E946" s="41">
        <v>3.8583333333333334</v>
      </c>
      <c r="F946" s="41">
        <v>44930</v>
      </c>
      <c r="G946" s="41">
        <v>13.9</v>
      </c>
      <c r="H946" s="41">
        <v>3.8611111111111112</v>
      </c>
    </row>
    <row r="947" spans="1:8" x14ac:dyDescent="0.45">
      <c r="A947" s="41">
        <v>945</v>
      </c>
      <c r="B947" s="41">
        <v>45332</v>
      </c>
      <c r="C947" s="41" t="s">
        <v>2087</v>
      </c>
      <c r="D947" s="41">
        <v>17.559999999999999</v>
      </c>
      <c r="E947" s="41">
        <v>4.8777777777777773</v>
      </c>
      <c r="F947" s="41">
        <v>44609</v>
      </c>
      <c r="G947" s="41">
        <v>17.95</v>
      </c>
      <c r="H947" s="41">
        <v>4.9861111111111107</v>
      </c>
    </row>
    <row r="948" spans="1:8" x14ac:dyDescent="0.45">
      <c r="A948" s="41">
        <v>946</v>
      </c>
      <c r="B948" s="41">
        <v>45333</v>
      </c>
      <c r="C948" s="41" t="s">
        <v>2088</v>
      </c>
      <c r="D948" s="41">
        <v>15.62</v>
      </c>
      <c r="E948" s="41">
        <v>4.3388888888888886</v>
      </c>
      <c r="F948" s="41">
        <v>44613</v>
      </c>
      <c r="G948" s="41">
        <v>16.22</v>
      </c>
      <c r="H948" s="41">
        <v>4.5055555555555555</v>
      </c>
    </row>
    <row r="949" spans="1:8" x14ac:dyDescent="0.45">
      <c r="A949" s="41">
        <v>947</v>
      </c>
      <c r="B949" s="41">
        <v>45334</v>
      </c>
      <c r="C949" s="41" t="s">
        <v>2089</v>
      </c>
      <c r="D949" s="41">
        <v>17.7</v>
      </c>
      <c r="E949" s="41">
        <v>4.9166666666666661</v>
      </c>
      <c r="F949" s="41">
        <v>44609</v>
      </c>
      <c r="G949" s="41">
        <v>17.95</v>
      </c>
      <c r="H949" s="41">
        <v>4.9861111111111107</v>
      </c>
    </row>
    <row r="950" spans="1:8" x14ac:dyDescent="0.45">
      <c r="A950" s="41">
        <v>948</v>
      </c>
      <c r="B950" s="41">
        <v>45335</v>
      </c>
      <c r="C950" s="41" t="s">
        <v>2090</v>
      </c>
      <c r="D950" s="41">
        <v>16.61</v>
      </c>
      <c r="E950" s="41">
        <v>4.6138888888888889</v>
      </c>
      <c r="F950" s="41">
        <v>44863</v>
      </c>
      <c r="G950" s="41">
        <v>17.12</v>
      </c>
      <c r="H950" s="41">
        <v>4.7555555555555555</v>
      </c>
    </row>
    <row r="951" spans="1:8" x14ac:dyDescent="0.45">
      <c r="A951" s="41">
        <v>949</v>
      </c>
      <c r="B951" s="41">
        <v>45339</v>
      </c>
      <c r="C951" s="41" t="s">
        <v>2091</v>
      </c>
      <c r="D951" s="41">
        <v>18.23</v>
      </c>
      <c r="E951" s="41">
        <v>5.0638888888888891</v>
      </c>
      <c r="F951" s="41">
        <v>44608</v>
      </c>
      <c r="G951" s="41">
        <v>18.41</v>
      </c>
      <c r="H951" s="41">
        <v>5.1138888888888889</v>
      </c>
    </row>
    <row r="952" spans="1:8" x14ac:dyDescent="0.45">
      <c r="A952" s="41">
        <v>950</v>
      </c>
      <c r="B952" s="41">
        <v>45340</v>
      </c>
      <c r="C952" s="41" t="s">
        <v>2092</v>
      </c>
      <c r="D952" s="41">
        <v>17.84</v>
      </c>
      <c r="E952" s="41">
        <v>4.9555555555555557</v>
      </c>
      <c r="F952" s="41">
        <v>44609</v>
      </c>
      <c r="G952" s="41">
        <v>17.95</v>
      </c>
      <c r="H952" s="41">
        <v>4.9861111111111107</v>
      </c>
    </row>
    <row r="953" spans="1:8" x14ac:dyDescent="0.45">
      <c r="A953" s="41">
        <v>951</v>
      </c>
      <c r="B953" s="41">
        <v>45347</v>
      </c>
      <c r="C953" s="41" t="s">
        <v>2093</v>
      </c>
      <c r="D953" s="41">
        <v>7.01</v>
      </c>
      <c r="E953" s="41">
        <v>1.9472222222222222</v>
      </c>
      <c r="F953" s="41">
        <v>44602</v>
      </c>
      <c r="G953" s="41">
        <v>9.6</v>
      </c>
      <c r="H953" s="41">
        <v>2.6666666666666665</v>
      </c>
    </row>
    <row r="954" spans="1:8" x14ac:dyDescent="0.45">
      <c r="A954" s="41">
        <v>952</v>
      </c>
      <c r="B954" s="41">
        <v>45350</v>
      </c>
      <c r="C954" s="41" t="s">
        <v>2094</v>
      </c>
      <c r="D954" s="41">
        <v>16.82</v>
      </c>
      <c r="E954" s="41">
        <v>4.6722222222222225</v>
      </c>
      <c r="F954" s="41">
        <v>44863</v>
      </c>
      <c r="G954" s="41">
        <v>17.12</v>
      </c>
      <c r="H954" s="41">
        <v>4.7555555555555555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九電_010</vt:lpstr>
      <vt:lpstr>書き方サンプル用</vt:lpstr>
      <vt:lpstr>Sheet5</vt:lpstr>
      <vt:lpstr>パスワード生成</vt:lpstr>
      <vt:lpstr>Sheet2</vt:lpstr>
      <vt:lpstr>九電_010!Print_Area</vt:lpstr>
      <vt:lpstr>書き方サンプル用!Print_Area</vt:lpstr>
      <vt:lpstr>九電_010!Print_Titles</vt:lpstr>
      <vt:lpstr>書き方サンプル用!Print_Titles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豊田 聡</cp:lastModifiedBy>
  <cp:lastPrinted>2024-04-01T04:41:45Z</cp:lastPrinted>
  <dcterms:created xsi:type="dcterms:W3CDTF">2020-03-18T01:53:44Z</dcterms:created>
  <dcterms:modified xsi:type="dcterms:W3CDTF">2024-04-01T04:50:45Z</dcterms:modified>
</cp:coreProperties>
</file>